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spuestas de formulario 4" sheetId="1" r:id="rId4"/>
    <sheet state="hidden" name="ORDEN CRONOLOGICO" sheetId="2" r:id="rId5"/>
    <sheet state="visible" name="PROGRAMACIÓN BASE 2025" sheetId="3" r:id="rId6"/>
    <sheet state="visible" name="POBLACIONAL BASE 2025" sheetId="4" r:id="rId7"/>
    <sheet state="hidden" name="INSTRUCTIVO" sheetId="5" r:id="rId8"/>
    <sheet state="hidden" name="DEFINICIONES" sheetId="6" r:id="rId9"/>
    <sheet state="hidden" name="LISTAS" sheetId="7" r:id="rId10"/>
    <sheet state="hidden" name="Hoja2" sheetId="8" r:id="rId11"/>
    <sheet state="hidden" name="upz" sheetId="9" r:id="rId12"/>
  </sheets>
  <definedNames>
    <definedName name="Kennedy">upz!$H$2:$H$13</definedName>
    <definedName name="Otra">upz!$T$5</definedName>
    <definedName name="Suba">upz!$K$2:$K$13</definedName>
    <definedName name="Chapinero">upz!$B$2:$B$6</definedName>
    <definedName name="Fontibón">upz!$I$2:$I$9</definedName>
    <definedName name="RafaelUribe">upz!$R$2:$R$6</definedName>
    <definedName name="Usaquén">upz!$A$2:$A$10</definedName>
    <definedName name="PuenteAranda">upz!$P$2:$P$6</definedName>
    <definedName name="Engativá">upz!$J$2:$J$10</definedName>
    <definedName name="N_A">upz!$Z$2</definedName>
    <definedName name="Internacional">upz!$Y$2</definedName>
    <definedName name="Noaplica">upz!$Z$2</definedName>
    <definedName name="Tunjuelito">upz!$F$2:$F$3</definedName>
    <definedName name="SantaFe">upz!$C$2:$C$6</definedName>
    <definedName name="CiudadBolivar">upz!$S$2:$S$9</definedName>
    <definedName name="Distrital">upz!$V$2</definedName>
    <definedName name="LosMártires">upz!$N$2:$N$3</definedName>
    <definedName name="BarriosUnidos">upz!$L$2:$L$5</definedName>
    <definedName name="Usme">upz!$E$2:$E$8</definedName>
    <definedName name="SanCristobal">upz!$D$2:$D$6</definedName>
    <definedName name="Region">upz!$W$2</definedName>
    <definedName name="AntonioNariño">upz!$O$2:$O$3</definedName>
    <definedName name="Nacion">upz!$X$2</definedName>
    <definedName name="Teusaquillo">upz!$M$2:$M$7</definedName>
    <definedName name="Candelaria">upz!$Q$2</definedName>
    <definedName name="Sumapaz">upz!$T$2</definedName>
    <definedName name="Entidad">upz!$U$2</definedName>
    <definedName name="Bosa">upz!$G$2:$G$6</definedName>
    <definedName hidden="1" localSheetId="2" name="_xlnm._FilterDatabase">'PROGRAMACIÓN BASE 2025'!$A$4:$B$4</definedName>
    <definedName hidden="1" localSheetId="8" name="_xlnm._FilterDatabase">upz!$A$1:$Z$13</definedName>
    <definedName hidden="1" localSheetId="2" name="Z_F51E2261_E897_43D9_8947_6D9AE9A567D0_.wvu.FilterData">'PROGRAMACIÓN BASE 2025'!$A$6:$H$18</definedName>
  </definedNames>
  <calcPr/>
  <customWorkbookViews>
    <customWorkbookView activeSheetId="0" maximized="1" windowHeight="0" windowWidth="0" guid="{F51E2261-E897-43D9-8947-6D9AE9A567D0}" name="Filtro 1"/>
  </customWorkbookViews>
</workbook>
</file>

<file path=xl/sharedStrings.xml><?xml version="1.0" encoding="utf-8"?>
<sst xmlns="http://schemas.openxmlformats.org/spreadsheetml/2006/main" count="1474" uniqueCount="830">
  <si>
    <t>Marca temporal</t>
  </si>
  <si>
    <t>Nombre de actividad</t>
  </si>
  <si>
    <t>Descripción de la actividad</t>
  </si>
  <si>
    <t>Modalidad de la actividad</t>
  </si>
  <si>
    <t>Dimensión / Proceso</t>
  </si>
  <si>
    <t>Programa</t>
  </si>
  <si>
    <t>LINEA</t>
  </si>
  <si>
    <t>Tipología actividad</t>
  </si>
  <si>
    <t>Número de actividades</t>
  </si>
  <si>
    <t>Fecha de inicio realización</t>
  </si>
  <si>
    <t>Fecha final realización</t>
  </si>
  <si>
    <t>Franja horaria</t>
  </si>
  <si>
    <t>Hora de realización</t>
  </si>
  <si>
    <t>Enfoque poblacional diferencial</t>
  </si>
  <si>
    <t>¿La actividad(es) cuenta con enfoque diferencial étnico?</t>
  </si>
  <si>
    <t>Actividad proceso a corto plazo</t>
  </si>
  <si>
    <t>PLAN INTEGRAL DE ACCIONES AFIRMATIVAS (PIAA) - MEDIANO PLAZO</t>
  </si>
  <si>
    <t>POLÍTICA PÚBLICA - LARGO PLAZO</t>
  </si>
  <si>
    <t>PUEBLO ÉTNICAMENTE DIFERENCIAL</t>
  </si>
  <si>
    <t>Si selecciona pueblo y/o comunidad indígena que se beneficia con el desarrollo de la actividad, seleccione</t>
  </si>
  <si>
    <t>Forma organizativa de Pueblo Rrom - Gitano al que pertenece en la ciudad</t>
  </si>
  <si>
    <t>Perspectiva de Género, Mujer, Familia y Generación</t>
  </si>
  <si>
    <t>Vocación poblacional del público asistente</t>
  </si>
  <si>
    <t>Lugar del escenario</t>
  </si>
  <si>
    <t>Espacio público</t>
  </si>
  <si>
    <t>Capacidad / aforo</t>
  </si>
  <si>
    <t>Localidad</t>
  </si>
  <si>
    <t>UPZ / UPR</t>
  </si>
  <si>
    <t>Barrio</t>
  </si>
  <si>
    <t>Impacto territorial</t>
  </si>
  <si>
    <t>Origen de la iniciativa</t>
  </si>
  <si>
    <t>Modalidad de uso del espacio</t>
  </si>
  <si>
    <t>Evento gratuito o pago</t>
  </si>
  <si>
    <t>Dirección</t>
  </si>
  <si>
    <t>Dirección de correo electrónico</t>
  </si>
  <si>
    <t>MES</t>
  </si>
  <si>
    <t>APOYO CONCERTADO</t>
  </si>
  <si>
    <t>FUNCION ARTISTICA</t>
  </si>
  <si>
    <t>PRESENTACION ARTISTICA EN EL MARCO DEL 7° FESTIVAL TALENTOS</t>
  </si>
  <si>
    <t>Presencial</t>
  </si>
  <si>
    <t>Circulación</t>
  </si>
  <si>
    <t>Opción 1</t>
  </si>
  <si>
    <t>Proyectos locales e interlocales</t>
  </si>
  <si>
    <t>Presentación artística</t>
  </si>
  <si>
    <t>A.M.</t>
  </si>
  <si>
    <t>Sin enfoque poblacional</t>
  </si>
  <si>
    <t>No</t>
  </si>
  <si>
    <t>FUNDACION ESPACIOS DE VIDA</t>
  </si>
  <si>
    <t>NO</t>
  </si>
  <si>
    <t>8. Kennedy</t>
  </si>
  <si>
    <t>PATIO BONITO 3</t>
  </si>
  <si>
    <t>Local</t>
  </si>
  <si>
    <t>PRIVADO</t>
  </si>
  <si>
    <t>ARRENDAMIENTO</t>
  </si>
  <si>
    <t>Gratuito</t>
  </si>
  <si>
    <t>CARRERA 88 F BIS # 0-63</t>
  </si>
  <si>
    <t>info.espaciosdevida@gmail.com</t>
  </si>
  <si>
    <t>TALLER DE MÚSICA</t>
  </si>
  <si>
    <t>Taller de Música del proceso formativo de la escuela de formación artística Talentos 2025: 27 sesiones, 2 sesiones semanales de 3 horas catedra cada una.</t>
  </si>
  <si>
    <t>Formación</t>
  </si>
  <si>
    <t>Taller</t>
  </si>
  <si>
    <t>P.M.</t>
  </si>
  <si>
    <t>Infancia (6-12 años), Adolescencia (13-17 años)</t>
  </si>
  <si>
    <t>TALLER DE DANZA</t>
  </si>
  <si>
    <t>Taller de Danza del proceso formativo de la escuela de formación artística Talentos 2025: 27 sesiones, 2 sesiones semanales de 3 horas catedra cada una.</t>
  </si>
  <si>
    <t>CARRERA 88 F BIS #0-63</t>
  </si>
  <si>
    <t>TALLER DE BALLET</t>
  </si>
  <si>
    <t>Taller de Ballet del proceso formativo de la escuela de formación artística Talentos 2025: 27 sesiones, 2 sesiones semanales de 3 horas catedra cada una.</t>
  </si>
  <si>
    <t>TALLER DE AUDIOVISUALES</t>
  </si>
  <si>
    <t>Taller de Audiovisuales del proceso formativo de la escuela de formación artística Talentos 2025: 27 sesiones, 2 sesiones semanales de 3 horas catedra cada una.</t>
  </si>
  <si>
    <t>FUNCIÓN ARTÍSTICA</t>
  </si>
  <si>
    <t>TALLER DE ARTES PLASTICAS</t>
  </si>
  <si>
    <t>Taller de Artes Plásticas del proceso formativo de la escuela de formación artística Talentos 2025: 27 sesiones, 2 sesiones semanales de 3 horas catedra cada una.</t>
  </si>
  <si>
    <t>SECTOR ARTÍSTICO</t>
  </si>
  <si>
    <t>PARRILLA DE PROGRAMACIÓN PROGRAMA DISTRITAL DE APOYOS CONCERTADOS 2025</t>
  </si>
  <si>
    <t>FUNDACIÓN ESPACIOS DE VIDA</t>
  </si>
  <si>
    <t xml:space="preserve">MES </t>
  </si>
  <si>
    <t>AGOSTO</t>
  </si>
  <si>
    <t>DIRECCIONAMIENTO ESTRATÉGICO INSTITUCIONAL</t>
  </si>
  <si>
    <t>Código: DIR-F-29</t>
  </si>
  <si>
    <t xml:space="preserve">FORMATO RECOLECCIÓN DE INFORMACIÓN SEGUIMIENTO DESAGREGADO ACTIVIDADES USUARIOS EXTERNOS </t>
  </si>
  <si>
    <t>Fecha: 20/02/2023</t>
  </si>
  <si>
    <t>Versión: 07</t>
  </si>
  <si>
    <t>Meta en la que se relaciona la actividad</t>
  </si>
  <si>
    <t>REPORTE CUALITATIVO</t>
  </si>
  <si>
    <t>REPORTE PANDORA</t>
  </si>
  <si>
    <t>PROCESO DE VERIFICACIÓN</t>
  </si>
  <si>
    <t>Nombre de la actividad</t>
  </si>
  <si>
    <t xml:space="preserve">Dimensión/Proceso </t>
  </si>
  <si>
    <t>Línea</t>
  </si>
  <si>
    <t>Fecha Inicio Realizacion</t>
  </si>
  <si>
    <t>Fecha Fin Realizacion</t>
  </si>
  <si>
    <r>
      <rPr>
        <rFont val="Arial Narrow"/>
        <b/>
        <color theme="1"/>
        <sz val="10.0"/>
      </rPr>
      <t>Enfoque poblacional diferencial</t>
    </r>
    <r>
      <rPr>
        <rFont val="Arial"/>
        <b val="0"/>
        <color rgb="FFFF0000"/>
        <sz val="11.0"/>
      </rPr>
      <t xml:space="preserve">
</t>
    </r>
  </si>
  <si>
    <t xml:space="preserve">¿La actividad(es) cuenta con enfoque diferencial étnico?, si es así diligencie las columnas I,J,K,L,M,N,O,P. Si no lo tiene, continúe en la columna Q directamente </t>
  </si>
  <si>
    <t>Lugar  Escenario</t>
  </si>
  <si>
    <t>Capacidad /aforo</t>
  </si>
  <si>
    <t>Upz_Upr</t>
  </si>
  <si>
    <t>Origen iniciativa</t>
  </si>
  <si>
    <t>Modalidad uso equipamiento</t>
  </si>
  <si>
    <t>Número de artistas remunerados</t>
  </si>
  <si>
    <t>Número de artistas no remunerados</t>
  </si>
  <si>
    <t>Personas inscritas a la actividad</t>
  </si>
  <si>
    <t>Mujeres</t>
  </si>
  <si>
    <t>Hombres</t>
  </si>
  <si>
    <t>Intersexuales</t>
  </si>
  <si>
    <t>Total beneficiarios</t>
  </si>
  <si>
    <t xml:space="preserve">IDENTIDAD DE GÉNERO              </t>
  </si>
  <si>
    <t xml:space="preserve">ORIENTACIÓN SEXUAL </t>
  </si>
  <si>
    <t xml:space="preserve">SECTORES ETARIOS               </t>
  </si>
  <si>
    <t xml:space="preserve">SECTORES SOCIALES </t>
  </si>
  <si>
    <t xml:space="preserve">GRUPOS ÉTNICO - IDENTIDAD CULTURAL </t>
  </si>
  <si>
    <t>OBSERVACIONES</t>
  </si>
  <si>
    <t>RADICADO SOPORTES</t>
  </si>
  <si>
    <t>Énfoque Diferencial Étnico</t>
  </si>
  <si>
    <t xml:space="preserve">De acuerdo a lo establecido en el artículo 66 del Plan de Desarrollo Distrital, informe si la actividad - proceso reportado obedece a cuál de las siguientes etapas de atención: </t>
  </si>
  <si>
    <t>Pueblo étnicamente diferencial con el que se relaciona el desarrollo de esta actividad o proceso</t>
  </si>
  <si>
    <t>Identidad étnico cultural específica (NOTA: se activa esta opción cuando el pueblo étnicamente diferencial escogido es, o pueblo y/o comunidad indígena o es pueblo Rrom-Gitano</t>
  </si>
  <si>
    <t xml:space="preserve">Masculino </t>
  </si>
  <si>
    <t xml:space="preserve">Femenino </t>
  </si>
  <si>
    <t>Mujer trans</t>
  </si>
  <si>
    <t xml:space="preserve">Hombre Trans </t>
  </si>
  <si>
    <t>Heterosexual</t>
  </si>
  <si>
    <t>Bisexual</t>
  </si>
  <si>
    <t xml:space="preserve">Homosexual </t>
  </si>
  <si>
    <t>Primera Infancia entre 0 y 5 años</t>
  </si>
  <si>
    <t>Infancia y  6-12 años</t>
  </si>
  <si>
    <t>Adolescencia 13-17 años</t>
  </si>
  <si>
    <t>Juventud
18-28 años</t>
  </si>
  <si>
    <t xml:space="preserve"> Personas adultas 29-59 años</t>
  </si>
  <si>
    <t xml:space="preserve"> Personas  
mayores 
60 años en adelante</t>
  </si>
  <si>
    <t>Comunidades campesinas y rurales</t>
  </si>
  <si>
    <t>personas gestantes y lactantes</t>
  </si>
  <si>
    <t>Personas que ejercen actividades sexuales pagadas</t>
  </si>
  <si>
    <t>Personas habitantes de calle</t>
  </si>
  <si>
    <t xml:space="preserve">Personas con discapacidad
</t>
  </si>
  <si>
    <t>Personas  privadas de la libertad</t>
  </si>
  <si>
    <t>Profesionales del sector</t>
  </si>
  <si>
    <t>Sectores LGBTIQ</t>
  </si>
  <si>
    <t>Personas víctimas del conflicto armado</t>
  </si>
  <si>
    <t>Persona Migrante, refugiada y retornada</t>
  </si>
  <si>
    <t>Personas víctimas de trata</t>
  </si>
  <si>
    <t>Familias En emergencia social y catastrófica</t>
  </si>
  <si>
    <t>Familias ubicadas en zonas de deterioro urbano</t>
  </si>
  <si>
    <t>Familias en situación de vulnerabilidad</t>
  </si>
  <si>
    <t>Personas en situación de desplazamiento</t>
  </si>
  <si>
    <t>Personas consumidoras de sustancias psicoactivas</t>
  </si>
  <si>
    <t>Pueblo Rrom – Gitano</t>
  </si>
  <si>
    <t>Pueblo y/o comunidad indígena</t>
  </si>
  <si>
    <t>Comunidades negras</t>
  </si>
  <si>
    <t>Población afrocolombiana</t>
  </si>
  <si>
    <t>Comunidades palenqueras</t>
  </si>
  <si>
    <t>Pueblo raizal</t>
  </si>
  <si>
    <t>ACTIVIDAD - PROCESO A CORTO PLAZO</t>
  </si>
  <si>
    <t>POLíTICA PÚBLICA - LARGO PLAZO</t>
  </si>
  <si>
    <t>Si selecciona pueblo y/o comunidad indígena que se benefica con el desarrollo de la actividad</t>
  </si>
  <si>
    <t>Discapacidad 
física</t>
  </si>
  <si>
    <t>Discapacidad auditiva</t>
  </si>
  <si>
    <t xml:space="preserve">Discapacidad visual </t>
  </si>
  <si>
    <t>Discapacidad psicosocial</t>
  </si>
  <si>
    <t xml:space="preserve">Discapacidad múltiple </t>
  </si>
  <si>
    <t xml:space="preserve">Discapacidad cognitiva </t>
  </si>
  <si>
    <t>Discapcidad sordo-ceguera</t>
  </si>
  <si>
    <t>No especifica discapacidad</t>
  </si>
  <si>
    <t>Presentación artística de la Agrupación Teatro Taller Blacaman</t>
  </si>
  <si>
    <t>Los talleres de música se realizan los dias viernes y sabados a partir de las 3:30 pm.</t>
  </si>
  <si>
    <t>Los talleres de danza  se realizan los dias sabados, a partir de las 8:00 am. y domingos a partir de las 8:30 am.</t>
  </si>
  <si>
    <t>Los talleres de ballet  se realizan los dias sabados, a partir de las 10:30 am. y miercoles a partir de las 3:00 pm.</t>
  </si>
  <si>
    <t>Los talleres de audiovisuales se realizan los dias sabados a partir de la 1:00 pm. y los domingos a partir de la 1:30 pm.</t>
  </si>
  <si>
    <t>Presentación artística de la Academia de Salsa Salsabogo</t>
  </si>
  <si>
    <t>Presentación artística de la Agrupación Circo Kabuki Teatro</t>
  </si>
  <si>
    <t>Presentación artística de la Agrupación La Otra Escena</t>
  </si>
  <si>
    <t>Presentación artistica de la Agrupación Caliche Clown</t>
  </si>
  <si>
    <t>Presentación artística de la Agrupación Constelación Vallenata</t>
  </si>
  <si>
    <t xml:space="preserve">Los talleres de artes plasticas se realizan los dias martes y jueves a partir de las 3:30 pm. </t>
  </si>
  <si>
    <t>Presentación artística de la Agrupación Titeres Alexamar</t>
  </si>
  <si>
    <t>Presentación artística de la Agrupación Senderos Colombianos</t>
  </si>
  <si>
    <t>Presentación artística de la Agrupación Dantexco Teatro</t>
  </si>
  <si>
    <t>Presentación artística de la Agrupación Entre Telones</t>
  </si>
  <si>
    <t>Presentación artística de la Agrupación Mulatos de Colombia</t>
  </si>
  <si>
    <t>Presentación artística Yo me llamo Juan Gabriel</t>
  </si>
  <si>
    <t>Fecha realización de la actividad</t>
  </si>
  <si>
    <r>
      <rPr>
        <rFont val="Arial Narrow"/>
        <b/>
        <color theme="1"/>
        <sz val="10.0"/>
      </rPr>
      <t>Enfoque poblacional diferencial</t>
    </r>
    <r>
      <rPr>
        <rFont val="Arial"/>
        <b val="0"/>
        <color rgb="FFFF0000"/>
        <sz val="11.0"/>
      </rPr>
      <t xml:space="preserve">
</t>
    </r>
  </si>
  <si>
    <t>Lugar  escenario</t>
  </si>
  <si>
    <t xml:space="preserve">Intersexuales </t>
  </si>
  <si>
    <t xml:space="preserve">GRUPOS ÉTNICOS </t>
  </si>
  <si>
    <t>Pueblo Rrom – Gitano (Prorrom)</t>
  </si>
  <si>
    <t xml:space="preserve">Escriba el nombre o título específico de la actividad, tal como se anunció públicamente.
</t>
  </si>
  <si>
    <t xml:space="preserve">Explique, de forma sintética, en qué consiste la actividad, su objetivo o las características principales y público al que se dirigió. Si es una actividad de formación, indicar temáticas abordadas, metodología y número de sesiones. 
Se sugiere un texto de máximo 150 palabras.
</t>
  </si>
  <si>
    <r>
      <rPr>
        <rFont val="Arial"/>
        <color rgb="FF000000"/>
        <sz val="11.0"/>
      </rPr>
      <t xml:space="preserve">Escoja entre estas opciones:
1. </t>
    </r>
    <r>
      <rPr>
        <rFont val="Arial"/>
        <color rgb="FF000000"/>
        <sz val="11.0"/>
        <u/>
      </rPr>
      <t>Mixta</t>
    </r>
    <r>
      <rPr>
        <rFont val="Arial"/>
        <color rgb="FF000000"/>
        <sz val="11.0"/>
      </rPr>
      <t xml:space="preserve">: Cuando se lleva a cabo de forma presencial y a la vez se transmite en directo (vía </t>
    </r>
    <r>
      <rPr>
        <rFont val="Arial"/>
        <i/>
        <color rgb="FF000000"/>
        <sz val="11.0"/>
      </rPr>
      <t xml:space="preserve">streaming o Live </t>
    </r>
    <r>
      <rPr>
        <rFont val="Arial"/>
        <color rgb="FF000000"/>
        <sz val="11.0"/>
      </rPr>
      <t xml:space="preserve">por redes sociales) o se retransmite por redes sociales o páginas web
2. </t>
    </r>
    <r>
      <rPr>
        <rFont val="Arial"/>
        <color rgb="FF000000"/>
        <sz val="11.0"/>
        <u/>
      </rPr>
      <t>Virtual</t>
    </r>
    <r>
      <rPr>
        <rFont val="Arial"/>
        <color rgb="FF000000"/>
        <sz val="11.0"/>
      </rPr>
      <t xml:space="preserve">: Cuando la actividad se lleva a cabo vía </t>
    </r>
    <r>
      <rPr>
        <rFont val="Arial"/>
        <i/>
        <color rgb="FF000000"/>
        <sz val="11.0"/>
      </rPr>
      <t>streaming</t>
    </r>
    <r>
      <rPr>
        <rFont val="Arial"/>
        <color rgb="FF000000"/>
        <sz val="11.0"/>
      </rPr>
      <t xml:space="preserve"> o </t>
    </r>
    <r>
      <rPr>
        <rFont val="Arial"/>
        <i/>
        <color rgb="FF000000"/>
        <sz val="11.0"/>
      </rPr>
      <t>Live</t>
    </r>
    <r>
      <rPr>
        <rFont val="Arial"/>
        <color rgb="FF000000"/>
        <sz val="11.0"/>
      </rPr>
      <t xml:space="preserve"> por redes sociales. Se recurre a plataformas digitales Zoom, Google Meet, Stream Yard o Teams y páginas web.
3. </t>
    </r>
    <r>
      <rPr>
        <rFont val="Arial"/>
        <color rgb="FF000000"/>
        <sz val="11.0"/>
        <u/>
      </rPr>
      <t>Presencial</t>
    </r>
    <r>
      <rPr>
        <rFont val="Arial"/>
        <color rgb="FF000000"/>
        <sz val="11.0"/>
      </rPr>
      <t>: Cuando se lleva a cabo con la presencia de personas en un espacio físico.</t>
    </r>
  </si>
  <si>
    <t>Selecione entre apropiación, circulación, creación, divulgación, fomento, formación, investigación y participación. Ver las definiciones en la hoja DEFINICIONES.</t>
  </si>
  <si>
    <t>Selecione un tipo de actividad del listado propuesto. Ver listado y definiciones en la hoja DEFINICIONES.</t>
  </si>
  <si>
    <t xml:space="preserve">Para señalar el número de actividades tener en cuenta: 
1. Si las actividades que implican procesos como un taller de formación, impartido a un mismo grupo, poner uno (1) y en la descripción, especificar el número de sesiones impartidas en el taller. 
2. Si la actividad se realiza varias veces, con distintos públicos, se pone el número de veces que se realizó. Por ejemplo: proyección de películas con diferentes funciones u obras de teatro con varias funciones durante un período de tiempo. </t>
  </si>
  <si>
    <t>Indique el día, mes y año con este formato: DD/MM/AAAA</t>
  </si>
  <si>
    <t>En el caso de que la actividad esté dirigida específicamente a  una o varias poblaciones, sectores sociales, grupos o pueblos étnicos, escoger una o varias de las opciones. Si no se contempla, indicar: Sin enfoque diferencial. 
Ver listado y definiciones en la hoja DEFINICIONES.</t>
  </si>
  <si>
    <t>Señale el lugar donde se desarrolla la actividad. Si es virtual, indique la plataforma de transmisión.
En el caso de que sea una actividad mixta, indicar tanto el nombre del espacio físico como la plataforma digital (por ejemplo: Google Meet, Zoom, Stream Yard, Teams, etc).</t>
  </si>
  <si>
    <t>Escoger sí o no. Al seleccionar SI, tenga en cuenta que la actividad debió desarrollarse en espacios públicos como: la calle, parques, plazas, etc.</t>
  </si>
  <si>
    <t>Señale el número máximo de personas que puede admitir el recinto donde se desarrolla la actividad. Si es una actividad virtual, realizada mediante plataformas como Google Meet, Zoom o Teams, registrar el número de personas permitidas según el criterio determinado por el organizador. Si se realiza por medio de redes sociales, poner el mismo número de personas beneficiarias que registrará en la columna AG de este cuadro.</t>
  </si>
  <si>
    <t>Escoger la(s) localidad(es) donde se desarrolla la actividad. Si la actividad abarca toda la ciudad, elegir "Distrital", en particular para las actividades virtuales realizadas por redes sociales.</t>
  </si>
  <si>
    <t>Escoger la Upz_Upr</t>
  </si>
  <si>
    <t>Señale el barrio.</t>
  </si>
  <si>
    <r>
      <rPr>
        <rFont val="Arial"/>
        <color theme="1"/>
        <sz val="11.0"/>
      </rPr>
      <t xml:space="preserve">Escoja local o metropolitano. 
</t>
    </r>
    <r>
      <rPr>
        <rFont val="Arial"/>
        <color theme="1"/>
        <sz val="11.0"/>
        <u/>
      </rPr>
      <t>Local</t>
    </r>
    <r>
      <rPr>
        <rFont val="Arial"/>
        <color theme="1"/>
        <sz val="11.0"/>
      </rPr>
      <t xml:space="preserve">: cuando la actividad se planea con un inversión o acción en un territorio específico (localidad, Upz, polígono o barrio). 
</t>
    </r>
    <r>
      <rPr>
        <rFont val="Arial"/>
        <color theme="1"/>
        <sz val="11.0"/>
        <u/>
      </rPr>
      <t>Metropolitano</t>
    </r>
    <r>
      <rPr>
        <rFont val="Arial"/>
        <color theme="1"/>
        <sz val="11.0"/>
      </rPr>
      <t>: cuando la actividad abarca más de tres localidades de Bogotá.</t>
    </r>
  </si>
  <si>
    <t>Escoger entre: 
1. Idartes
2. Sector artístico (agentes de los distintos sectores de las artes)
3. Privado (si es iniciativa de una entidad privada)
4. Intersectorial (si se realiza entre varios sectores)
5. Concertada (resultado de un acuerdo entre las partes)</t>
  </si>
  <si>
    <t>Escoger uno de la lista.</t>
  </si>
  <si>
    <t>Escoger si es una actividad gratuita o paga.</t>
  </si>
  <si>
    <t>Indique el número de artistas que reciben remuneración.</t>
  </si>
  <si>
    <t xml:space="preserve">Indique el número total de artistas que participaron en la actividad, que no recibieron remuneración por el desarrollo de su labor </t>
  </si>
  <si>
    <t>Si la actividad contó con inscripción previa, indique el número total de personas inscritas.</t>
  </si>
  <si>
    <t>Del número total de beneficiarios, indique el número de mujeres.</t>
  </si>
  <si>
    <t>Del número total de beneficiarios, indique el número de hombres.</t>
  </si>
  <si>
    <t xml:space="preserve">Del número total de beneficiarios, indique el número de personas identificadas como no  binarias.
</t>
  </si>
  <si>
    <r>
      <rPr>
        <rFont val="Arial"/>
        <color rgb="FF000000"/>
        <sz val="11.0"/>
      </rPr>
      <t xml:space="preserve">Indique el número total de personas beneficiadas
(Nota: solo debe sumarse mujeres+hombres+otro)
</t>
    </r>
    <r>
      <rPr>
        <rFont val="Arial"/>
        <b/>
        <color rgb="FF000000"/>
        <sz val="11.0"/>
      </rPr>
      <t xml:space="preserve">NOTA IMPORTANTE: </t>
    </r>
    <r>
      <rPr>
        <rFont val="Arial"/>
        <color rgb="FF000000"/>
        <sz val="11.0"/>
      </rPr>
      <t xml:space="preserve">Para las actividades virtuales por redes sociales se deben tener en cuenta las siguientes métricas: 
1. </t>
    </r>
    <r>
      <rPr>
        <rFont val="Arial"/>
        <b/>
        <color rgb="FF000000"/>
        <sz val="11.0"/>
        <u/>
      </rPr>
      <t>Facebook</t>
    </r>
    <r>
      <rPr>
        <rFont val="Arial"/>
        <color rgb="FF000000"/>
        <sz val="11.0"/>
      </rPr>
      <t>: el número de conectados en vivo, para las actividades en directo (</t>
    </r>
    <r>
      <rPr>
        <rFont val="Arial"/>
        <i/>
        <color rgb="FF000000"/>
        <sz val="11.0"/>
      </rPr>
      <t>Live</t>
    </r>
    <r>
      <rPr>
        <rFont val="Arial"/>
        <color rgb="FF000000"/>
        <sz val="11.0"/>
      </rPr>
      <t>) y reproducciones de un (1) minuto, para las retransmisiones del evento, es decir transmisiones posteriores al directo (</t>
    </r>
    <r>
      <rPr>
        <rFont val="Arial"/>
        <i/>
        <color rgb="FF000000"/>
        <sz val="11.0"/>
      </rPr>
      <t>Live</t>
    </r>
    <r>
      <rPr>
        <rFont val="Arial"/>
        <color rgb="FF000000"/>
        <sz val="11.0"/>
      </rPr>
      <t xml:space="preserve">). Se deben sumar ambos números resultado de las métricas.
2. </t>
    </r>
    <r>
      <rPr>
        <rFont val="Arial"/>
        <b/>
        <color rgb="FF000000"/>
        <sz val="11.0"/>
        <u/>
      </rPr>
      <t>Youtube</t>
    </r>
    <r>
      <rPr>
        <rFont val="Arial"/>
        <color rgb="FF000000"/>
        <sz val="11.0"/>
      </rPr>
      <t>: El número de conectados en vivo, para las actividades en directo (</t>
    </r>
    <r>
      <rPr>
        <rFont val="Arial"/>
        <i/>
        <color rgb="FF000000"/>
        <sz val="11.0"/>
      </rPr>
      <t>Live</t>
    </r>
    <r>
      <rPr>
        <rFont val="Arial"/>
        <color rgb="FF000000"/>
        <sz val="11.0"/>
      </rPr>
      <t>) y visualizaciones, para las reproducciones posteriores a la transmisión en directo (</t>
    </r>
    <r>
      <rPr>
        <rFont val="Arial"/>
        <i/>
        <color rgb="FF000000"/>
        <sz val="11.0"/>
      </rPr>
      <t>Live</t>
    </r>
    <r>
      <rPr>
        <rFont val="Arial"/>
        <color rgb="FF000000"/>
        <sz val="11.0"/>
      </rPr>
      <t>). Se deben sumar ambos números resultado de las métricas.</t>
    </r>
  </si>
  <si>
    <t>Del número total de beneficiarios, indique el número total de personas identificadas como masculinas</t>
  </si>
  <si>
    <t xml:space="preserve">Del número total de beneficiarios, indique el número total de personas identificadas como femeninas </t>
  </si>
  <si>
    <t xml:space="preserve">Del número total de beneficiarios, indique el número total de personas identificadas como  mujeres trans  </t>
  </si>
  <si>
    <t xml:space="preserve">Del número total de beneficiarios, indique el número total de personas identificadas como  hombres trans  </t>
  </si>
  <si>
    <t xml:space="preserve">Del número total de beneficiarios, indique el número total de personas identificadas como  heterosexuales </t>
  </si>
  <si>
    <t xml:space="preserve">Del número total de beneficiarios, indique el número total de personas identificadas como bisexuales </t>
  </si>
  <si>
    <t xml:space="preserve">Del número total de beneficiarios, indique el número total de personas identificadas como homosexuales </t>
  </si>
  <si>
    <t xml:space="preserve">Del número total de personas beneficiadas, indique el número correspondiente a este sector etario. </t>
  </si>
  <si>
    <t>Del número total de personas beneficiadas, indique el número correspondiente a este sector social.  Ver la hoja DEFINICIONES.</t>
  </si>
  <si>
    <t>Del número total de personas beneficiadas, indique el número correspondiente a este sector social. Ver la hoja DEFINICIONES.</t>
  </si>
  <si>
    <t xml:space="preserve">Indique el número total de beneficiados que pertenecen al sector social de discapacidad y que no describen en tipo de discapacidad </t>
  </si>
  <si>
    <t>Del número total de personas beneficiadas, indique el número correspondiente a este grupo étnico. Ver la hoja DEFINICIONES.</t>
  </si>
  <si>
    <t xml:space="preserve">Indicar la fuente de verificación de la actividad reportada. Ejemplo: listados de asistencia o informes. Si es el caso, citar el número del expediente en Orfeo en el cual se puede consultar el soporte.
Agregar información sobre la actividad que no fue posible describir en las columnas anteriores. </t>
  </si>
  <si>
    <t>Pueblo Rrom-gitano</t>
  </si>
  <si>
    <t>Usaquén (1)</t>
  </si>
  <si>
    <t>Chapinero (2)</t>
  </si>
  <si>
    <t>Santa Fe (3)</t>
  </si>
  <si>
    <t>Población afrodescendiente</t>
  </si>
  <si>
    <t>San Cristóbal (4)</t>
  </si>
  <si>
    <t>Usme (5)</t>
  </si>
  <si>
    <t>Tunjuelito (6)</t>
  </si>
  <si>
    <t>Primera infancia (0-5 años)</t>
  </si>
  <si>
    <t>Bosa (7)</t>
  </si>
  <si>
    <t>Infancia (6-12 años)</t>
  </si>
  <si>
    <t>Kennedy (8)</t>
  </si>
  <si>
    <t>Adolescencia (13-17 años)</t>
  </si>
  <si>
    <t>Fontibón (9)</t>
  </si>
  <si>
    <t>Juventud (18-28 años)</t>
  </si>
  <si>
    <t>Engativá (10)</t>
  </si>
  <si>
    <t>Personas adultas (29-59 años)</t>
  </si>
  <si>
    <t>Suba (11)</t>
  </si>
  <si>
    <t>Personas mayores</t>
  </si>
  <si>
    <t>Barrios Unidos (12)</t>
  </si>
  <si>
    <t>Teusaquillo (13)</t>
  </si>
  <si>
    <t>Los Mártires (14)</t>
  </si>
  <si>
    <t>Antonio Nariño (15)</t>
  </si>
  <si>
    <t>Personas con discapacidad</t>
  </si>
  <si>
    <t>Puente Aranda (16)</t>
  </si>
  <si>
    <t>Personas privadas de la libertad</t>
  </si>
  <si>
    <t>La Candelaria (17)</t>
  </si>
  <si>
    <t>Rafael Uribe Uribe (18)</t>
  </si>
  <si>
    <t>Ciudad Bolívar (19)</t>
  </si>
  <si>
    <t>Sumapaz (20)</t>
  </si>
  <si>
    <t>Población migrante</t>
  </si>
  <si>
    <t>Familias en emergencia social y catastrófica</t>
  </si>
  <si>
    <t>Familias ubicadas en zonas de deterioro</t>
  </si>
  <si>
    <t>Mujeres gestantes y lactantes</t>
  </si>
  <si>
    <r>
      <rPr>
        <rFont val="Arial"/>
        <b/>
        <color rgb="FF000000"/>
        <sz val="12.0"/>
      </rPr>
      <t xml:space="preserve">Dimensión /Proceso 
</t>
    </r>
    <r>
      <rPr>
        <rFont val="Arial"/>
        <b val="0"/>
        <color rgb="FF000000"/>
        <sz val="11.0"/>
      </rPr>
      <t xml:space="preserve">El </t>
    </r>
    <r>
      <rPr>
        <rFont val="Arial"/>
        <b val="0"/>
        <i/>
        <color rgb="FF000000"/>
        <sz val="11.0"/>
      </rPr>
      <t>Plan decenal de cultura Bogotá D.C. 2012-2021</t>
    </r>
    <r>
      <rPr>
        <rFont val="Arial"/>
        <b val="0"/>
        <color rgb="FF000000"/>
        <sz val="11.0"/>
      </rPr>
      <t xml:space="preserve"> (Bogotá: Secretaría de Cultura Recreación y Deporte, 2011) define las dimensiones del subcampo de las artes y los ejes transversales.</t>
    </r>
  </si>
  <si>
    <t>Tipología actividades
Tipos y definiciones de actividades</t>
  </si>
  <si>
    <t>Sectores Sociales</t>
  </si>
  <si>
    <t>Grupos Étnicos</t>
  </si>
  <si>
    <t>Enfoque Diferencial Étnico</t>
  </si>
  <si>
    <r>
      <rPr>
        <rFont val="Arial"/>
        <b/>
        <color rgb="FF000000"/>
        <sz val="11.0"/>
      </rPr>
      <t>Creación:</t>
    </r>
    <r>
      <rPr>
        <rFont val="Arial"/>
        <color rgb="FF000000"/>
        <sz val="11.0"/>
      </rPr>
      <t xml:space="preserve"> Comprende las prácticas que apuntan a procesos, productos, obras, hechos o expresiones que a través del pensamiento estético y poético reflejan, generan e intensifican nuevas formas de percibir, entender, experimentar, criticar y alterar las realidades. Surgen tanto en las exploraciones dentro de las áreas artísticas con herramientas propias de su quehacer disciplinar, como de los intercambios con otras áreas del conocimiento.</t>
    </r>
  </si>
  <si>
    <t>Acompañamiento de enfoques diferenciales /territoriales</t>
  </si>
  <si>
    <t>Orientación especializada en los enfoques diferenciales y territorial a las dependencias del Idartes, otras entidades del Distrito y organizaciones del sector artístico y cultural.</t>
  </si>
  <si>
    <r>
      <rPr>
        <rFont val="Arial"/>
        <color rgb="FF000000"/>
        <sz val="10.0"/>
      </rPr>
      <t xml:space="preserve">En los ejes estratégicos transversales del Plan de desarrollo económico, social, ambiental y de obras públicas del Distrito Capital 2020-2024: “Un nuevo contrato social y ambiental para la Bogotá del siglo XX” (Acuerdo 761 del 11 de junio de 2020) se definen los enfoques:
Artículo 6. Enfoques. 
</t>
    </r>
    <r>
      <rPr>
        <rFont val="Arial"/>
        <b/>
        <color rgb="FF000000"/>
        <sz val="10.0"/>
      </rPr>
      <t>Enfoque de género</t>
    </r>
    <r>
      <rPr>
        <rFont val="Arial"/>
        <color rgb="FF000000"/>
        <sz val="10.0"/>
      </rPr>
      <t>. Permite comprender las relaciones de poder y desigualdad desde una perspectiva de interseccionalidad que por razones de género existen entre mujeres y hombres y que se reproducen a través de imaginarios, creencias, roles y estereotipos que afianzan las brechas de desigualdad e impiden el goce efectivo de los derechos de las mujeres a lo largo del curso de su vida, en las diferentes dimensiones del desarrollo y la vida social y comunitaria. Su fin es promover la igualdad de género y el goce efectivo de sus derechos.</t>
    </r>
  </si>
  <si>
    <t>Comunidades campesinas y rurales :  Dos o más familias diversas que se encuentran ubicadas en asentamientos humanos, ya sean Centros Poblados Rurales o Centros de Equipamiento y de Servicio, o habitan viviendas dispersas en cualquier área rural del Distrito Capital, dedicadas a una o más de las siguientes actividades: agricultura artesanal o en pequeña escala, siembra de cultivos, ganadería, pastoreo, pesca, silvicultura, caza o recolección, artesanías relacionadas con la agricultura u otras ocupaciones conexas en una zona rural.</t>
  </si>
  <si>
    <r>
      <rPr>
        <rFont val="Arial"/>
        <color rgb="FF000000"/>
        <sz val="11.0"/>
      </rPr>
      <t>1. </t>
    </r>
    <r>
      <rPr>
        <rFont val="Arial"/>
        <b/>
        <color rgb="FF212121"/>
        <sz val="11.0"/>
      </rPr>
      <t>Población Afrocolombiana: </t>
    </r>
    <r>
      <rPr>
        <rFont val="Arial"/>
        <color rgb="FF212121"/>
        <sz val="11.0"/>
      </rPr>
      <t>son los grupos humanos que hacen presencia </t>
    </r>
    <r>
      <rPr>
        <rFont val="Arial"/>
        <b/>
        <color rgb="FF212121"/>
        <sz val="11.0"/>
      </rPr>
      <t>en todo el territorio nacional (urbano - rural),</t>
    </r>
    <r>
      <rPr>
        <rFont val="Arial"/>
        <color rgb="FF212121"/>
        <sz val="11.0"/>
      </rPr>
      <t> de raíces y descendencia histórica, étnica y cultural africana nacidas en Colombia, con su diversidad cultural y lingüística</t>
    </r>
    <r>
      <rPr>
        <rFont val="Arial"/>
        <b/>
        <color rgb="FF212121"/>
        <sz val="11.0"/>
      </rPr>
      <t>. </t>
    </r>
    <r>
      <rPr>
        <rFont val="Arial"/>
        <color rgb="FF212121"/>
        <sz val="11.0"/>
      </rPr>
      <t>También se les conoce como </t>
    </r>
    <r>
      <rPr>
        <rFont val="Arial"/>
        <b/>
        <color rgb="FF212121"/>
        <sz val="11.0"/>
      </rPr>
      <t>Población Afrocolombiana o negra.</t>
    </r>
    <r>
      <rPr>
        <rFont val="Arial"/>
        <color rgb="FF222222"/>
        <sz val="11.0"/>
      </rPr>
      <t> </t>
    </r>
  </si>
  <si>
    <t>El enfoque diferencial étnico reconoce a los pueblos étnicamente diferenciales como sujetos colectivos integrales de una comunidad étnica (no simplemente como miembros individuales y fragmentados) obedeciendo a la lógica poblacional. Este enfoque busca, mediante el arte, revertir o mitigar las condiciones actuales o históricas que impiden o dificultan el goce efectivo de derechos culturales individuales y colectivos de los pueblos étnicos que de manera específica o por sus particularidades culturales, han experimentado algún tipo de marginación, discriminación o violencia cotidiana y/o estructural en calidad de pueblo o integrante de una comunidad étnica. Según información enviada por las instancias representativas a la entidad rectora de la política pública étnica (la Subdirección de Asuntos Étnicos de la Secretaría Distrital de Gobierno), teniendo en cuenta las últimas encuestas multipropósito (2014 y 2017), los pueblos, comunidades y miembros de los cinco (5) grupos étnicos, han sido actual e históricamente discriminadas por sus particularidades culturales (formas de vestir, su lengua o idioma, modos de vida, creencias, usos y costumbres), étnicas o características raciales que han configurado su identidad colectiva. A la vez, han sido objeto de trato desigual por motivos asociados a su identidad individual de género, orientación sexual,  rasgos físicos, situación socioeconómica, lugar geográfico de procedencia, sitio de residencia en la ciudad o a la intersección de diversos sistemas de discriminación como discafobia, clasismo, homofonía, racismo, transfobia, aporofobia, xenofobia o la intolerancia a la diversidad cultural, situaciones que les ha impedido acceder a las oportunidades en igualdad de condiciones al resto de la ciudadanía, a la vez que se vulneran sus derechos culturales individuales y colectivos.</t>
  </si>
  <si>
    <r>
      <rPr>
        <rFont val="Arial"/>
        <b/>
        <color rgb="FF000000"/>
        <sz val="11.0"/>
      </rPr>
      <t>Circulación:</t>
    </r>
    <r>
      <rPr>
        <rFont val="Arial"/>
        <color rgb="FF000000"/>
        <sz val="11.0"/>
      </rPr>
      <t xml:space="preserve"> Muestra las prácticas que facilitan la relación, el encuentro y la proyección de los resultados de la creación, la formación y la investigación en la artes con los diversos públicos haciendo uso de espacios físicos y virtuales.</t>
    </r>
  </si>
  <si>
    <t>Actividad conmemorativa o en homenaje</t>
  </si>
  <si>
    <t>Actividad que evoca, rememora o celebra en honor de alguien o de algo.</t>
  </si>
  <si>
    <r>
      <rPr>
        <rFont val="Arial"/>
        <b/>
        <color rgb="FF000000"/>
        <sz val="10.0"/>
      </rPr>
      <t>Enfoque diferencial.</t>
    </r>
    <r>
      <rPr>
        <rFont val="Arial"/>
        <color rgb="FF000000"/>
        <sz val="10.0"/>
      </rPr>
      <t xml:space="preserve"> Reconoce que existen grupos y personas que han sido históricamente discriminados debido a su pertenencia étnica o racial, orientación sexual, identidad de género, creencia religiosa, ubicación geográfica, discapacidad, situación socioeconómica, o de la intersección de diversos sistemas de discriminación que, como el racismo, la discafobia, el clasismo, la homofobia, la transfobia y la xenofobia y la intolerancia religiosa; impiden el acceso a las oportunidades en igualdad de condiciones. Este tipo de discriminación se sustenta en imaginarios, estereotipos, prejuicios y comportamientos construidos social y culturalmente que impiden la garantía plena de derechos. Su fin es hacer ajustes a la oferta institucional para garantizar adecuadamente el acceso a los bienes y servicios reconociendo las particularidades y especificidades de los distintos grupos sociales o personas.</t>
    </r>
  </si>
  <si>
    <t>Personas que ejercen actividades sexuales pagadas: el intercambio de sexo/afecto por algún bien, sea monetario o de otro tipo, en los contextos de comercialización
de las experiencias sexuales en la ciudad.</t>
  </si>
  <si>
    <r>
      <rPr>
        <rFont val="Arial"/>
        <color rgb="FF000000"/>
        <sz val="11.0"/>
      </rPr>
      <t>2. Comunidad Negra: </t>
    </r>
    <r>
      <rPr>
        <rFont val="Arial"/>
        <color rgb="FF212121"/>
        <sz val="11.0"/>
      </rPr>
      <t>es el conjunto de familias de ascendencia afrocolombiana que poseen una cultura propia, comparten una historia y tienen sus propias tradiciones y costumbres dentro de la </t>
    </r>
    <r>
      <rPr>
        <rFont val="Arial"/>
        <b/>
        <color rgb="FF212121"/>
        <sz val="11.0"/>
      </rPr>
      <t>relación campo - poblado</t>
    </r>
    <r>
      <rPr>
        <rFont val="Arial"/>
        <color rgb="FF212121"/>
        <sz val="11.0"/>
      </rPr>
      <t>, además revelan y conservan conciencia de identidad que las distingue de otros grupos étnicos (2). Tradicionalmente las comunidades negras se ubican en la Cuenca del Pacífico, entre los departamentos de Chocó, Valle del Cauca, Cauca y Nariño.</t>
    </r>
  </si>
  <si>
    <t>• Actividad - proceso a corto plazo: La actividad o conjunto de actividades (proceso) obedece a una decisión de la unidad de gestión interesada en fomentar las prácticas artísticas de cualquiera de los pueblos étnicamente diferenciales en cualquiera de las dimensiones, generalmente con la participación de artistas o agentes culturales que se autoidentifican pertenecientes a los grupos étnicos en trabajo colaborativo con otros agentes del sector.</t>
  </si>
  <si>
    <r>
      <rPr>
        <rFont val="Arial"/>
        <b/>
        <color rgb="FF000000"/>
        <sz val="11.0"/>
      </rPr>
      <t>Formación:</t>
    </r>
    <r>
      <rPr>
        <rFont val="Arial"/>
        <color rgb="FF000000"/>
        <sz val="11.0"/>
      </rPr>
      <t xml:space="preserve"> Comprende las prácticas educativas que oscilan desde lo informal para la sensibilización y acercamiento de aficionados a las prácticas de las artes, hasta los aprendizajes en ámbitos académicos formales de la educación preescolar, básica, media, vocacional, para el trabajo y el desarrollo humano, pregrado y posgrado.
Sus contenidos son específicos con relación al subcampo de las artes y responden al diálogo de saberes, la calidad, la cobertura, la pertinencia y la proximidad. Esta dimensión no solo está enfocada a la creación, sino que se extiende a las distintas dimensiones: formación para la investigación, formación para la circulación ygestión y formación en la apropiación.</t>
    </r>
  </si>
  <si>
    <t>Actividad de promoción de lectura</t>
  </si>
  <si>
    <t>Acciones dirigidas a acercar a los ciudadanos a la lectura, la escritura y la oralidad aportando a la construcción de una cultura lectora y la democratización en el acceso al libro impreso y/o digital.</t>
  </si>
  <si>
    <r>
      <rPr>
        <rFont val="Arial"/>
        <b/>
        <color rgb="FF000000"/>
        <sz val="10.0"/>
      </rPr>
      <t>Artículo 66. Enfoque diferencial étnico.</t>
    </r>
    <r>
      <rPr>
        <rFont val="Arial"/>
        <color rgb="FF000000"/>
        <sz val="10.0"/>
      </rPr>
      <t xml:space="preserve"> En un plazo no mayor a cuatro (4) meses a partir de la expedición del presente Plan de Desarrollo Económico, Social, Ambiental y de Obras Públicas del Distrito Capital 2020-2024 “Un Nuevo Contrato Social y Ambiental para la Bogotá del siglo XXI”, se realizará el proceso de concertación y construcción conjunta con los pueblos y comunidades étnicas asentados en el Distrito, que conduzca a la inclusión de programas, planes y proyectos específicos; metas, indicadores, tiempos, responsables y asignación presupuestal dirigidos a la población étnicamente diferenciada, en cada uno de los sectores de la Administración y en las Localidades, propendiendo por la salvaguarda de sus derechos y garantizando su supervivencia física y cultural. Este proceso de construcción incorporará el enfoque de género, mujer, familia y generación desde las visiones propias de las mujeres de los pueblos y comunidades étnicas.</t>
    </r>
  </si>
  <si>
    <t>Personas con discapacidad: Se define como persona con habilidades y capacidades diversas o personas con discapacidad a aquellos individuos que presentan diversidad funcional de tipo Física,  Visual,  Auditiva,  Psicosocial, Cognitiva, Sordoceguera y Múltiple.
Dificultad auditiva: Dificultad permanente de las personas en la percepción de los sonidos y la capacidad de establecer su localización, tono, volumen y calidad (Resolución 0583 del 26 de febrero de 2018 del Ministerio de Salud y Protección Social).
Dificultad física: Dificultad funcional de la persona para el desarrollo de sus actividades cotidianas; incluye diferentes grados de desempeño funcional para el movimiento corporal y su relación en los diversos entornos al caminar, desplazarse, cambiar o mantener posiciones del cuerpo, llevar, manipular o transportar objetos (Resolución 0583 del 26 de febrero de 2018 del Ministerio de Salud y Protección Social).
Dificultad motora: Deficiencia ortopédica severa. El término incluye deficiencias causadas por una anomalía congénita (por ejemplo: el pie equino varo, la ausencia de un miembro, etc.), deficiencias causadas por enfermedad (poliomielitis, tuberculosis de los huesos, etc.), y deficiencias por otras causas (parálisis cerebral, amputaciones, y fracturas o quemaduras que causen contracturas).
Dificultad múltiple: Limitaciones simultáneas físicas o discapacidades cognitivas (tales como la ceguera y deficiencia ortopédica, etc.).
Dificultad intelectual: Dificultad en las capacidades mentales generales, como el razonamiento, la resolución de problemas, la planificación, el pensamiento abstracto, el juicio y el aprendizaje (Resolución 0583 del 26 de febrero de 2018 del Ministerio de Salud y Protección Social).
Dificultad para comunicarse: Dificultad de la persona para iniciar, mantener o finalizar una conversación con los demás, por ejemplo: saludar, presentarse, introducir y mantener un diálogo sobre un tema en particular o la expresión de pensamiento (Resolución 0583 del 26 de febrero de 2018 del Ministerio de Salud y Protección Social).
Dificultad para el autocuidado: Dificultad de la persona para realizar las actividades relacionadas con su cuidado personal, el cuidado de su cuerpo y la conservación de su salud; comprende acciones como las de comer, bañarse o vestirse por sí mismo (DANE).
Dificultad para relacionarse con los demás: Dificultad en la capacidad o habilidad de la persona para establecer relaciones con otros (desconocidos, amigos, familiares) de manera adecuada; es igualmente la limitación para demostrar aprecio y consideración, o para responder a los sentimientos de otros según el contexto y el entorno social en el cual se vive (DANE).
Dificultad para las actividades diarias por problemas cardíacos o respiratorios: Dificultad de la persona generada por problemas cardíacos o respiratorios para desarrollar actividades cotidianas en espacios como el hogar, la escuela o el trabajo: ir de compras, preparar alimentos, realizar quehaceres de la casa (barrer, limpiar, lavar, etc.), cuidar los objetos del hogar, ayudar a los demás miembros del hogar, y todas aquellas acciones necesarias para desarrollar adecuadamente actividades educativas, del trabajo, recreativas o de ocio (DANE).
Dificultad visual: Deficiencia de las personas para percibir la luz, forma, tamaño o color de los objetos (Res. 583 de 2018 Ministerio de Salud y Protección Social).</t>
  </si>
  <si>
    <r>
      <rPr>
        <rFont val="Arial"/>
        <color rgb="FF000000"/>
        <sz val="11.0"/>
      </rPr>
      <t>3. Comunidades Palenquera: </t>
    </r>
    <r>
      <rPr>
        <rFont val="Arial"/>
        <color rgb="FF212121"/>
        <sz val="11.0"/>
      </rPr>
      <t>hace referencia a la población afrocolombiana descendientes de esclavizados que mediante actos de resistencia y libertad se refugiaron en los territorios de la Costa Norte desde el siglo XV en lo que después se convirtieron en sus asentamientos. Las comunidades palenqueras actuales se ubican y procedente únicamente del </t>
    </r>
    <r>
      <rPr>
        <rFont val="Arial"/>
        <b/>
        <color rgb="FF212121"/>
        <sz val="11.0"/>
      </rPr>
      <t>Palenque de San Basilio (Municipio de Mahates, departamento de Bolívar), Palenque de San José de Uré (municipio del mismo nombre en el departamento de Córdoba), Jacobo Pérez Escobar (Magdalena) y La Libertad (Sucre)</t>
    </r>
    <r>
      <rPr>
        <rFont val="Arial"/>
        <color rgb="FF212121"/>
        <sz val="11.0"/>
      </rPr>
      <t> que persisten en la actualidad conservando varios rasgos, entre ellos, una </t>
    </r>
    <r>
      <rPr>
        <rFont val="Arial"/>
        <b/>
        <color rgb="FF212121"/>
        <sz val="11.0"/>
      </rPr>
      <t>lengua criolla</t>
    </r>
    <r>
      <rPr>
        <rFont val="Arial"/>
        <color rgb="FF212121"/>
        <sz val="11.0"/>
      </rPr>
      <t> derivada de la mezcla de dialectos provenientes de África Occidental.</t>
    </r>
    <r>
      <rPr>
        <rFont val="Arial"/>
        <color rgb="FF222222"/>
        <sz val="11.0"/>
      </rPr>
      <t> </t>
    </r>
  </si>
  <si>
    <t xml:space="preserve">Esta actividad o proceso no requiere concertación ni construcción conjunta con las instancias representativas y fomentan la interculturalidad, específicamente a través de eventos y actividades de encuentro intercultural, intercambio de saberes y construcción de conocimiento.  </t>
  </si>
  <si>
    <r>
      <rPr>
        <rFont val="Arial"/>
        <b/>
        <color rgb="FF000000"/>
        <sz val="11.0"/>
      </rPr>
      <t>Investigación:</t>
    </r>
    <r>
      <rPr>
        <rFont val="Arial"/>
        <color rgb="FF000000"/>
        <sz val="11.0"/>
      </rPr>
      <t xml:space="preserve"> Reúne las prácticas con las que se teorizan, documentan, evalúan y analizan las distintas dimensiones del subcampo artístico. Incluye la producción de conocimiento de carácter académico, la producción de textos de crítica y la documentación que pretende estudiar de manera rigurosa los distintos procesos y dimensiones.</t>
    </r>
  </si>
  <si>
    <t>Asesoría</t>
  </si>
  <si>
    <t>Actividades que buscan dan orientación e información sobre alguna cuestión o materia específica.</t>
  </si>
  <si>
    <t>Personas habitantes de calle: persona que reside permanentemente en la calle, también a la persona que hace de la calle su lugar de habitación de manera transitoria, y e la necesidad de atender a aquellos que se encuentran en alto riesgo habitabilidad en la calle</t>
  </si>
  <si>
    <r>
      <rPr>
        <rFont val="Arial"/>
        <color rgb="FF000000"/>
        <sz val="11.0"/>
      </rPr>
      <t>4. Pueblos y comunidades indígenas:</t>
    </r>
    <r>
      <rPr>
        <rFont val="Arial"/>
        <color rgb="FF212121"/>
        <sz val="11.0"/>
      </rPr>
      <t> bajo el término "pueblo" se designa a las colectividades que, si bien en la mayoría de los casos, se reconoce como parte de una nación, </t>
    </r>
    <r>
      <rPr>
        <rFont val="Arial"/>
        <b/>
        <color rgb="FF212121"/>
        <sz val="11.0"/>
      </rPr>
      <t>no lo hacen a partir de una identidad nacional homogénea </t>
    </r>
    <r>
      <rPr>
        <rFont val="Arial"/>
        <color rgb="FF212121"/>
        <sz val="11.0"/>
      </rPr>
      <t>- como si lo hacen la población mestiza, la población afrocolombiana y los sectores sociales-, sino de </t>
    </r>
    <r>
      <rPr>
        <rFont val="Arial"/>
        <b/>
        <color rgb="FF212121"/>
        <sz val="11.0"/>
      </rPr>
      <t>identidades diferenciadas</t>
    </r>
    <r>
      <rPr>
        <rFont val="Arial"/>
        <color rgb="FF212121"/>
        <sz val="11.0"/>
      </rPr>
      <t> que construyen y reclaman de forma distinta frente su pertenencia nacional.</t>
    </r>
    <r>
      <rPr>
        <rFont val="Arial"/>
        <color rgb="FF222222"/>
        <sz val="11.0"/>
      </rPr>
      <t> </t>
    </r>
  </si>
  <si>
    <t xml:space="preserve">• Plan Integral de Acciones Afirmativas (PIAA) - mediano plazo: corresponde a las actividades o procesos concertados con las instancias representativas (obligatoriamente), que son ejecutadas como medidas dirigidas a favorecer los pueblo étnicamente diferenciales, ya sea con el fin de eliminar o reducir las desigualdades de tipo cultural que los afectan, o bien lograr que los miembros que subrepresentan a un grupo étnico actual o históricamente discriminado, tengan una mayor representación y visibilización cultural y concretamente en el campo artístico. </t>
  </si>
  <si>
    <r>
      <rPr>
        <rFont val="Arial"/>
        <b/>
        <color rgb="FF000000"/>
        <sz val="11.0"/>
      </rPr>
      <t>Apropiación:</t>
    </r>
    <r>
      <rPr>
        <rFont val="Arial"/>
        <color rgb="FF000000"/>
        <sz val="11.0"/>
      </rPr>
      <t xml:space="preserve"> Reúne las prácticas de apreciación, valoración, resignificación, uso, intervención y transformación de los productos, procesos y prácticas de las artes, por parte de la población. Esta dimensión es estratégica para generar procesos de acceso, sensibilización, disfrute, práctica aficionada y consumo de las artes</t>
    </r>
  </si>
  <si>
    <t>Charla</t>
  </si>
  <si>
    <t>Disertación pública de carácter informal o poco solemne.</t>
  </si>
  <si>
    <t xml:space="preserve">Personas  privadas de la libertad: Las personas internadas en un establecimiento penitenciario o en el lugar de residencia o morada del condenado o en el lugar que el juez determine privados de la libertad. La prisión es la pena privativa de la libertad impuesta, mediante sentencia, como sanción por la comisión de un delito y se cumple.  </t>
  </si>
  <si>
    <r>
      <rPr>
        <rFont val="Arial"/>
        <color rgb="FF000000"/>
        <sz val="11.0"/>
      </rPr>
      <t>5. Pueblo Rrom o Gitano: </t>
    </r>
    <r>
      <rPr>
        <rFont val="Arial"/>
        <color rgb="FF212121"/>
        <sz val="11.0"/>
      </rPr>
      <t>se es Rrom o Gitano por </t>
    </r>
    <r>
      <rPr>
        <rFont val="Arial"/>
        <b/>
        <color rgb="FF212121"/>
        <sz val="11.0"/>
      </rPr>
      <t>descendencia patrilineal</t>
    </r>
    <r>
      <rPr>
        <rFont val="Arial"/>
        <color rgb="FF212121"/>
        <sz val="11.0"/>
      </rPr>
      <t>, la cual permite la ubicación de una persona en un determinado grupo de parentesco, configurando fundamentalmente en torno a la autoridad emanada de un hombre de reconocido prestigio y conocimiento, el cual a su vez, a través de diferentes alianzas, </t>
    </r>
    <r>
      <rPr>
        <rFont val="Arial"/>
        <b/>
        <color rgb="FF212121"/>
        <sz val="11.0"/>
      </rPr>
      <t>se articula a otros grupos de parentesco, en donde todos comparten</t>
    </r>
    <r>
      <rPr>
        <rFont val="Arial"/>
        <color rgb="FF212121"/>
        <sz val="11.0"/>
      </rPr>
      <t>, entre otros aspectos, la idea de un</t>
    </r>
    <r>
      <rPr>
        <rFont val="Arial"/>
        <b/>
        <color rgb="FF212121"/>
        <sz val="11.0"/>
      </rPr>
      <t> origen común una tradición nómada, un idioma, un sistema jurídico - la Kriss Rromaní -, unas autoridades, una organización social, el respeto a un complejo sistema de valores y creencias, un especial sentido de la estética </t>
    </r>
    <r>
      <rPr>
        <rFont val="Arial"/>
        <color rgb="FF212121"/>
        <sz val="11.0"/>
      </rPr>
      <t>que conlleva a un fuerte apego a la libertad individual y colectiva, los cuales definen fronteras étnicas que los distinguen de otros grupos étnicos.</t>
    </r>
  </si>
  <si>
    <t>Todo proceso de concertación se hace con las instancias que representan a los pueblos étnicos diferenciales, mediante la mediación de unidad de gestión de Grupos Étnicos del Idartes.</t>
  </si>
  <si>
    <r>
      <rPr>
        <rFont val="Arial"/>
        <b/>
        <color rgb="FF000000"/>
        <sz val="11.0"/>
      </rPr>
      <t>Participación:</t>
    </r>
    <r>
      <rPr>
        <rFont val="Arial"/>
        <color rgb="FF000000"/>
        <sz val="11.0"/>
      </rPr>
      <t xml:space="preserve"> La participación, dentro del marco del Sistema Distrital de Arte, Cultura y Patrimonio, se describe como el conjunto de prácticas de interlocución, concertación y control social para la formulación y realización de los planes, programas y proyectos artísticos, culturales y del patrimonio. En un contexto más amplio, la participación es un derecho activo de la ciudadanía, es una acción con la cual se interviene de manera individual o colectiva en asuntos públicos, y se reconoce como escenario de encuentro y el lugar donde se evidencian y tramitan los conflictos y tensiones propios del campo, para transformarlos en propuestas colectivas que nos lleven al reconocimiento, la interculturalidad, la alteridad y la materialización de los derechos culturales.</t>
    </r>
  </si>
  <si>
    <t>Circuito</t>
  </si>
  <si>
    <t xml:space="preserve">El circuito es la articulación de procesos artísticos y culturales comunitarios de distintos territorios, urbanos y rurales, de la ciudad con el fin de visibilizar las iniciativas y experiencias de artistas, colectivos, organizaciones y de la ciudadanía. </t>
  </si>
  <si>
    <t>Sectores LGBTIQ:  personas con orientaciones sexuales e identidades de género relativas a esas  palabras, así como las comunidades formadas por ellas.  Lesbianas, Gays, Bisexuales,Transgeneristas e Intersexuales y Queer .</t>
  </si>
  <si>
    <r>
      <rPr>
        <rFont val="Arial"/>
        <color rgb="FF000000"/>
        <sz val="11.0"/>
      </rPr>
      <t>6. Población Raizal: </t>
    </r>
    <r>
      <rPr>
        <rFont val="Arial"/>
        <color rgb="FF212121"/>
        <sz val="11.0"/>
      </rPr>
      <t>es la </t>
    </r>
    <r>
      <rPr>
        <rFont val="Arial"/>
        <b/>
        <color rgb="FF212121"/>
        <sz val="11.0"/>
      </rPr>
      <t>población nativa de las islas de San Andrés, Providencia y Santa Catalina</t>
    </r>
    <r>
      <rPr>
        <rFont val="Arial"/>
        <color rgb="FF212121"/>
        <sz val="11.0"/>
      </rPr>
      <t> descendientes de la unión entre europeos (principalmente ingleses, españoles y holandeses) y esclavos africanos. Se distinguen por su</t>
    </r>
    <r>
      <rPr>
        <rFont val="Arial"/>
        <b/>
        <color rgb="FF212121"/>
        <sz val="11.0"/>
      </rPr>
      <t> cultura, lengua (creole), creencias religiosas (iglesia bautista) y pasado histórico similar a los pueblos antillanos como Jamaica y Haití.</t>
    </r>
    <r>
      <rPr>
        <rFont val="Arial"/>
        <color rgb="FF212121"/>
        <sz val="11.0"/>
      </rPr>
      <t> La Constitución Política de 1991, hace referencia a dicha población en el artículo 310, de igual manera la Corte Constitucional en las Sentencias C - 530 de 1993 y C 454 de 1999. Dada </t>
    </r>
    <r>
      <rPr>
        <rFont val="Arial"/>
        <b/>
        <color rgb="FF212121"/>
        <sz val="11.0"/>
      </rPr>
      <t>su especificidad cultural </t>
    </r>
    <r>
      <rPr>
        <rFont val="Arial"/>
        <color rgb="FF212121"/>
        <sz val="11.0"/>
      </rPr>
      <t>ha sido </t>
    </r>
    <r>
      <rPr>
        <rFont val="Arial"/>
        <b/>
        <color rgb="FF212121"/>
        <sz val="11.0"/>
      </rPr>
      <t>sujeto de políticas, planes y programas socioculturales diferenciados de otras comunidades negras del continente colombiano</t>
    </r>
    <r>
      <rPr>
        <rFont val="Arial"/>
        <color rgb="FF212121"/>
        <sz val="11.0"/>
      </rPr>
      <t>.</t>
    </r>
    <r>
      <rPr>
        <rFont val="Arial"/>
        <color rgb="FF222222"/>
        <sz val="11.0"/>
      </rPr>
      <t> </t>
    </r>
  </si>
  <si>
    <t xml:space="preserve">• Política pública – Largo plazo: corresponde a un conjunto de actividades o proceso que define una visión de largo plazo y que su incidencia e impacto sobrepasa los periodos de administración de los gobiernos, de tal manera que el proceso se orienta a generar un cambio frente a realidades culturales y sociales relevantes. Este tipo de acciones se planean y desarrollan para generar el logro de objetivos prioritarios, fruto de procesos de concertación con las comunidades e intersectorial en el que participa la administración distrital, la entidad, el sector cultura y el grupo étnico objetivo de esta política. </t>
  </si>
  <si>
    <r>
      <rPr>
        <rFont val="Arial"/>
        <b/>
        <color rgb="FF000000"/>
        <sz val="11.0"/>
      </rPr>
      <t xml:space="preserve">Fomento: </t>
    </r>
    <r>
      <rPr>
        <rFont val="Arial"/>
        <color rgb="FF000000"/>
        <sz val="11.0"/>
      </rPr>
      <t>El fomento “consiste en el reconocimiento, valoración, destinación y producción de recursos técnicos, tecnológicos y financieros para el ejercicio de prácticas propias de los campos de Arte, Cultura y Patrimonio”24 y se amplía, para efectos del plan al conjunto de políticas, planes, programas, proyectos, actividades y recursos, orientados de manera corresponsable (actores públicos y privados) a visibilizar, desarrollar y fortalecer las prácticas y el acceso a las artes, las prácticas culturales y el patrimonio cultural.</t>
    </r>
  </si>
  <si>
    <t>Círculos ceremoniales o rituales</t>
  </si>
  <si>
    <t>Acciones de reparación y retribución de los sujetos colectivos étnicos.</t>
  </si>
  <si>
    <t>Personas víctimas del conflicto armado: Las personas que individual o colectivamente hayan sufrido un daño como consecuencia de violaciones a los derechos humanos, ocurridas a partir del 1° de enero de 1985 en el marco del conflicto armado, (homicidio, desaparición forzada, desplazamiento, violaciones sexuales y otros delitos contra la integridad sexual, secuestro, despojo de tierras, minas antipersona y otros métodos de guerra ilícitos, ataques contra la población civil)</t>
  </si>
  <si>
    <t xml:space="preserve">• Pueblo étnicamente diferencial con el que se relaciona la actividad o proceso: identifique uno de los tres pueblos o seis grupos poblacionales comunitarios étnicos que ejecutan y son beneficiarios directos del desarrollo de la actividad o proceso reportado. Generalmente se determina porque es producto de la concertación con su instancia representativa o porque los agentes artísticos o culturales étnicos que lo encabezan pertenecen mayoritariamente a uno de los pueblos étnicos o grupo poblacional comunitario étnico específico.. </t>
  </si>
  <si>
    <t>Divulgación científica</t>
  </si>
  <si>
    <t>Concierto</t>
  </si>
  <si>
    <t>Interpretación en público de composiciones musicales.</t>
  </si>
  <si>
    <t xml:space="preserve">
Personas Migrantes, refugiados y retornados: Es una persona que decidió salir de un Estado o país con el propósito de asentarse en otro. Los motivos pueden ser muchos: la búsqueda de mejores condiciones de vida, por una oferta de trabajo, para estudiar, para reencontrarse con la familia, o simplemente, por el afán de la aventura de descubrir un lugar nuevo. También una persona puede verse o sentirse obligada a salir de su país por poseer temor, porque su seguridad o su libertad se vieron en peligro, por ser víctima de la violencia generalizada o de un conflicto armado o frente a un desastre o catástrofe climática (terremotos, huracanes, contaminación ambiental); en este caso, se suele hablar de migración forzada.</t>
  </si>
  <si>
    <t>• Identidad étnico cultural específica: esta categoría se activa cuando se selecciona que la actividad o proceso se relaciona con la elección de pueblos étnicamente diferenciales como “Pueblos y / o Comunidad Indígena” o “Pueblo Rrom – Gitano”, teniéndose que identificar el grupo étnico indígena al que pertenece la actividad, o la forma organizativa gitana que representa.</t>
  </si>
  <si>
    <t>Conferencia</t>
  </si>
  <si>
    <t>Exposición oral en público sobre un tema determinado. Incluye clase magistral.</t>
  </si>
  <si>
    <t>Personas víctimas de trata: Personas víctimas de trata de personas por distintos fines de trata, entre las que se encuentran la explotación sexual, los trabajos o servicios forzados, el matrimonio servil, la servidumbre doméstica, la mendicidad ajena, el tráfico de órganos. Un delito que afecta a niñas, niños, adolescentes, mujeres y hombres.</t>
  </si>
  <si>
    <t>• Perspectiva de Género, Mujer, Familia y Generación de la actividad o proceso: precisa si en la definición de esta concertación se transversaliza esta mirada o enfoque prevaleciendo las visiones propias de las mujeres de los pueblos y comunidades étnicas (no el enfoque de género tradicional), los saberes ancestrales de los pueblos desde el derecho de origen, derecho propio, derecho mayor, gobiernos propios, la mirada particular que tienen las comunidades étnicas en relación con la mujer, la familia, el género y las generaciones y la promoción de principios culturales asociados con la armonía, equilibrio, equidad, dualidad, complementariedad y territorio.</t>
  </si>
  <si>
    <t>Consultas en centro de documentación</t>
  </si>
  <si>
    <t>Buscar documentación o datos sobre algún asunto o materia en los centros de documentación del Idartes.</t>
  </si>
  <si>
    <t>Familias En Emergencia Social Y Catastrófica:  grupo de personas unidas por el parentesco. Esta unión se puede conformar por vínculos consanguíneos o por un vínculo constituido y reconocido  socialmente, como es el matrimonio, unión libre, etre otros</t>
  </si>
  <si>
    <t>• Vocación poblacional del publico asistente a la actividad o proceso: corresponde a los segmentos poblacionales, etáreos, sociales o ciudadanía en general a la que se dirige el desarrollo de la actividad o proceso. Su definición es meramente informativa para el proceso de seguimiento de la política pública étnica y simplemente se determina mediante ejercicio de planificación, cuantificándose mediante conteo logístico, observaciones de campo de producción o número de visualizaciones.</t>
  </si>
  <si>
    <t>Conversatorio o coloquio</t>
  </si>
  <si>
    <t>Reunión de un número reducido de personas versadas en determinada materia o convocadas para debatir un tema determinado.</t>
  </si>
  <si>
    <t>Familias Ubicadas En Zonas De Deterioro Urbano:  grupo de personas unidas por el parentesco. Esta unión se puede conformar por vínculos consanguíneos o por un vínculo constituido y reconocido  socialmente, como es el matrimonio, unión libre, etre otros.</t>
  </si>
  <si>
    <t>Descarga de publicación digital</t>
  </si>
  <si>
    <t>Se refiere a la transferencia de archivos (texto, imagen, sonoro o audiovisual) a una computadora u otro dispositivo para su posterior visualización.</t>
  </si>
  <si>
    <t>Familias En Situación De Vulnerabilidad:  grupo de personas unidas por el parentesco. Esta unión se puede conformar por vínculos consanguíneos o por un vínculo constituido y reconocido  socialmente, como es el matrimonio, unión libre, etre otros.</t>
  </si>
  <si>
    <t>Edición de partituras</t>
  </si>
  <si>
    <t>Proceso de creación de partituras mediante un software de notación musical.</t>
  </si>
  <si>
    <t>Personas En Situación De Desplazamiento
Población víctima del desplazamiento forzado colectivo, o por violaciones graves a los derechos humanos por amenazas o hechos de violencia que causaron el despojo o abandono de sus tierras, o en aquellos inmuebles propios. Las víctimas de despojo, incluyen a su cónyuge, compañero o compañera permanente, los familiares o mayores de edad con quienes convivía</t>
  </si>
  <si>
    <t>Ensayos</t>
  </si>
  <si>
    <t>Actividad para preparar la ejecución de una obra teatral, musical o dancística antes de ofrecerla al público.</t>
  </si>
  <si>
    <t>Personas Consumidoras De Sustancias Psicoactivas: Personas con trastornos  por uso de sustancias psicoactivas.  Toda sustancia que introducida en el organismo por cualquier vía de administración (ingerida, fumada, inhalada, inyectada, entre otras) produce una alteración del funcionamiento del sistema nervioso central del individuo, la cual modifica la conciencia, el estado de ánimo o los procesos de pensamiento. Su consumo puede crear consumo problemático o dependencia. Se deben ofrecer programas de prevención del consumo de sustancias psicoactivas basados en evidencia</t>
  </si>
  <si>
    <t>Espacio de participación</t>
  </si>
  <si>
    <t>Sesiones ordinarias o extraordinarias y asambleas de los consejos del Sistema de Arte, Cultura y Patrimonio, así como mesas y reuniones con agentes del sector artístico y cultural. Se realizan por iniciativa ciudadana o institucional.</t>
  </si>
  <si>
    <t>Exposición</t>
  </si>
  <si>
    <t>Presentación pública de obras u objetos artísticos en un espacio durante un determinado tiempo.</t>
  </si>
  <si>
    <t>Feria o corredor artístico</t>
  </si>
  <si>
    <t>Espacio, de carácter temporal, que reúne artistas, agrupaciones u organizaciones (con o sin ánimo de luccro) para exponer y comercializar sus manifestaciones artísticas, y compartir experiencias en torno a las artes. Incluye las ferias de artes plásticas, corredores artísticos o ferias locales de artes.</t>
  </si>
  <si>
    <t>Filmaciones</t>
  </si>
  <si>
    <t>Actividad para registrar o grabar imágenes (de alguien o algo) en una película cinematográfica o material audiovisual.</t>
  </si>
  <si>
    <t>Inauguración</t>
  </si>
  <si>
    <t>Evento que celebra públicamente el estreno de una actividad artística.</t>
  </si>
  <si>
    <t>Intervención artística</t>
  </si>
  <si>
    <t>Expresión de carácter temporal en espacios públicos que buscan una transformación estética e impacto social. Incluye murales, grafitis, instalaciones, objetos artísticos temporales, performance o happening, mapping, proyección en fachadas, intervenciones en fachadas, elementos arquitectónicos, mobiliario urbano, señalizaciones o elementos urbanos, intervención sonora con amplificación de audio o con drones.</t>
  </si>
  <si>
    <t>Jornada de promoción y divulgación</t>
  </si>
  <si>
    <t>Actividad informativa destinada a dar a conocer o socializar una actividad, convocatoria, evento o producto artístico.</t>
  </si>
  <si>
    <t>Laboratorio</t>
  </si>
  <si>
    <t>Espacio de intercambio de conocimiento que fomenta en los participantes procesos exploratorios de creación e investigación. Se propicia el diálogo crítico entre pares, el trabajo colectivo y colaborativo y el trabajo interdisciplinar y transdisciplinar. Su metodología flexible, abierta y horizontal de trabajo, basado en la coparticipación, distingue el laboratorio del taller.</t>
  </si>
  <si>
    <t>Lanzamiento</t>
  </si>
  <si>
    <t>Actividad para impulsar la difusión de un producto artístico.</t>
  </si>
  <si>
    <t>Lectura dramática</t>
  </si>
  <si>
    <t>Modalidad de la lectura oral en la que el lector debe representar a los personajes por medio de la voz.</t>
  </si>
  <si>
    <t>Lectura y escritura en lengua nativa</t>
  </si>
  <si>
    <t>Interpretación, transcripción y lectura del texto transcrito por hablantes de lengua nativa.</t>
  </si>
  <si>
    <t>Muestras</t>
  </si>
  <si>
    <t>Presentación pública de los resultados obtenidos en laboratorios, talleres, clases o cursos.</t>
  </si>
  <si>
    <t xml:space="preserve">Producción técnica y logística </t>
  </si>
  <si>
    <t>Facilitar y garantizar los recursos técnicos y logísticos, y demás condiciones para la realización de una actividad o evento artístico.</t>
  </si>
  <si>
    <t>Dar a conocer públicamente un montaje u obra artística.</t>
  </si>
  <si>
    <t>Producción de contenidos digitales</t>
  </si>
  <si>
    <t>Crear productos para circular por la web con fines artísticos, informativos o educativos relacionados con contenidos informativos, exposición virtual, podcast, audiovisuales, entre otros.</t>
  </si>
  <si>
    <t>Producción editorial</t>
  </si>
  <si>
    <t>Engloba el conjunto de actividades destinadas a transformar una obra creativa o de investigación en una publicación impresa o digital para su distribución o circulación.</t>
  </si>
  <si>
    <t>Producción fonográfica</t>
  </si>
  <si>
    <t>Proceso de fijación sonora de una obra musical. </t>
  </si>
  <si>
    <t>Programa radial</t>
  </si>
  <si>
    <t>Producción de emisiones de radio para medios públicos, privados o comunitarios.</t>
  </si>
  <si>
    <t>Proyección audiovisual</t>
  </si>
  <si>
    <t>Proyección de películas u obras audiovisuales en espacios cerrados o abiertos.</t>
  </si>
  <si>
    <t>Recorrido</t>
  </si>
  <si>
    <t>Es la acción de recorrer un espacio o caminar el espacio urbano promoviendo experiencias sensibles a lo largo del trayecto. Incluye caminatas o guías sonoras de la ciudad.</t>
  </si>
  <si>
    <t>Residencia</t>
  </si>
  <si>
    <t>Espacios para desarrollar actividades artísticas, de creación e investigación, durante un tiempo limitado y bajo el amparo de la residencia, que propician el intercambio de ideas y nuevas redes de relaciones.</t>
  </si>
  <si>
    <t>Seminario</t>
  </si>
  <si>
    <t>Reunión con personas versadas en determinada cuestión para discutir asuntos de interés actual, ante una audiencia que interactúa con los ponentes o expositores, con el acompañamiento de un moderador. Esta categoría abarca: foro, panel, cátedra, congreso o simposio.</t>
  </si>
  <si>
    <t>Espacio destinado a la enseñanza teórica-práctica de una determinada cuestión, a compartir conocimientos con la participación de los asistentes. La metodología de taller implica estructurar un programa con temáticas, un número específico de sesiones y horas de trabajo. Incluye actividades de capacitación.</t>
  </si>
  <si>
    <t>Traducción o interpretación</t>
  </si>
  <si>
    <t>Expresar en un idioma o lengua algo que se ha expresado antes en otro, incluye la interpretación en lengua de señas, la interpretación y traducción de lenguas nativas teniendo en cuenta la complejidad socio-linguística que eso implica.</t>
  </si>
  <si>
    <t>Visita comentada</t>
  </si>
  <si>
    <t>Proceso basado en el conocimiento de los diferentes tipos de visitantes a las salas o espacios de exposición, o lugares de la ciudad. Se establece un puente entre mediador y visitante para propiciar una experiencia estética y el intercambio de saberes, comentarios y visiones sobre una determinada cuestión. Incluye actividad de mediación y la visita guiada.</t>
  </si>
  <si>
    <t>Actividades de creación</t>
  </si>
  <si>
    <t>Comprende las actividades de creación de productos y/o piezas artísticas de manera autónoma con el equipo de gestores artísticos vinculados al proyecto, así como las  las creaciones que se realizan entre el proyecto y la comunidad y/o los artistas locales, concibiendo el arte como mediador en el diálogo y la instalación de capacidades para la construcción de ciudadanía, los productos artísticos pueden ser creados con contenidos de interés para el programa o para sus aliados.</t>
  </si>
  <si>
    <t>Atención al ciudadano</t>
  </si>
  <si>
    <t>Tiene como finalidad ser un enlace entre la ciudadanía y la institución con el propósito de mejorar la calidad de servicios de la entidad.</t>
  </si>
  <si>
    <t>Club</t>
  </si>
  <si>
    <t>Sesiones de creación e innovación en contenidos específicos que se enfocan en temáticas del arte y de la cultura científica para dinamizar y construir comunidades y apoyar la formación de públicos en torno a los equipamientos.</t>
  </si>
  <si>
    <t>Elaboración de material pedagógico</t>
  </si>
  <si>
    <t>Diseño preparación y producción contenidos y materiales físicos o virtuales para la implementación de los procesos formativos.</t>
  </si>
  <si>
    <t>Encuentro</t>
  </si>
  <si>
    <t>Espacios de integración y gestión de conocimiento en diferentes aspectos artísticos o de cultura científica en el cual a través de diversas metodologías, actividades, y sesiones se abordan temáticas específicas relacionadas con el fortalecimiento del quehacer de la entidad.</t>
  </si>
  <si>
    <t>Encuentros pedagógicos</t>
  </si>
  <si>
    <t>Reuniones que tienen como objetivo intercambiar expereincias, conocimientos, propuestas o saberes en torno al quehacer pedagógico.</t>
  </si>
  <si>
    <t>Experiencia inmersiva o no convencional</t>
  </si>
  <si>
    <t>Desarrollo y circulación de experiencias a través de medios no convencionales como whatsapp o llamadas telefónicas donde a través de juegos interactivos y puestas en escena no convencionales se fortalezca la apropiación de los escenarios conociendo los lugares, historias y relevancia de los equipamientos</t>
  </si>
  <si>
    <t>Experiencias artísticas</t>
  </si>
  <si>
    <t>Son encuentros grupales virtuales o presenciales, donde los niños y las niñas en compañía de adultos cuidadores, convergen en un espacio determinado con artistas del IDARTES para vivir múltiples sensaciones a partir de dispositivos y obras artísticas para el desarrollo de la primera infancia.</t>
  </si>
  <si>
    <t>Foro</t>
  </si>
  <si>
    <t>Espacio de reunión en el que se intercambian ideas y opiniones en grupo sobre diversos temas de interés.</t>
  </si>
  <si>
    <t>Intercambios artísticos o pedagógicos</t>
  </si>
  <si>
    <t>Movilidad recíproca de proyectos, procesos, propuestas artísticas y/o pedagógicas o personas en atravéz de alianzas o acuerdos con otras organizaciones o programa</t>
  </si>
  <si>
    <t>Observación astronómica</t>
  </si>
  <si>
    <t>espacio de encuentro con los mediadores del Planetario de Bogotá en el cuál se realizan observaciones diurnas o nocturnas de objetos celestes a través de los telescopios del escenario. Se trata de una actividad de divulgación de las ciencias.</t>
  </si>
  <si>
    <t>Participación en eventos artísticos o pedagógicos externos</t>
  </si>
  <si>
    <t>Realización de muestras y/o presentaciones artísticas de los beneficiarios de los procesos de formación del programa Crea en eventos que se realizan fuera del programa.</t>
  </si>
  <si>
    <t>Proceso de formación</t>
  </si>
  <si>
    <t>Conjunto de experiencias y acciones pedagógicas diseñadas para la apropiación y desarrollo de las prácticas artísticas, dirigidas a niñas, niños, jóvenes, adultos y personas mayores.</t>
  </si>
  <si>
    <t>Producción de contenido de audio y video</t>
  </si>
  <si>
    <t>Material artístico y/o pedagógico que se elabora y registra en audio, en video o en ambos (audiovisual).</t>
  </si>
  <si>
    <t>METAS PROYECTO XXXXX</t>
  </si>
  <si>
    <t>Meta 1</t>
  </si>
  <si>
    <t>Meta 2</t>
  </si>
  <si>
    <t>Meta 3</t>
  </si>
  <si>
    <t>Meta 4</t>
  </si>
  <si>
    <t>Meta 5</t>
  </si>
  <si>
    <t>Meta 6</t>
  </si>
  <si>
    <t>Meta 7</t>
  </si>
  <si>
    <t>Meta 8</t>
  </si>
  <si>
    <t>Meta 9</t>
  </si>
  <si>
    <t>Modalidad</t>
  </si>
  <si>
    <t>Actividad compartida</t>
  </si>
  <si>
    <t>Dimensión/proceso</t>
  </si>
  <si>
    <t>Tipologia Actividad</t>
  </si>
  <si>
    <t>Impacto Territorial</t>
  </si>
  <si>
    <t>Evento gratuito o Pago</t>
  </si>
  <si>
    <t xml:space="preserve">Pueblo étnicamente diferencial con el que se relaciona la acción </t>
  </si>
  <si>
    <t>Si selecciona Pueblo y/o Comunidad indìgena</t>
  </si>
  <si>
    <t>SI selecciona Pueblo Rrom - Gitano</t>
  </si>
  <si>
    <t>POLITICA PUBLICA - LARGO PLAZO</t>
  </si>
  <si>
    <t>MIXTA</t>
  </si>
  <si>
    <t>Si</t>
  </si>
  <si>
    <t>APROPIACIÓN</t>
  </si>
  <si>
    <t>SI</t>
  </si>
  <si>
    <t>IDARTES</t>
  </si>
  <si>
    <t>PRÉSTAMO GRATUITO</t>
  </si>
  <si>
    <t>GRATUITO</t>
  </si>
  <si>
    <t xml:space="preserve">Pueblo Rrom – Gitano </t>
  </si>
  <si>
    <t>Achagua</t>
  </si>
  <si>
    <t>Bolochoc</t>
  </si>
  <si>
    <t>Unión Rromaní</t>
  </si>
  <si>
    <t>Plan integral a pueblo Embera</t>
  </si>
  <si>
    <t>VIRTUAL</t>
  </si>
  <si>
    <t>CIRCULACIÓN</t>
  </si>
  <si>
    <t>Actividad conmemorativa o en homenaje</t>
  </si>
  <si>
    <t>Metropolitano</t>
  </si>
  <si>
    <t>PROPIO</t>
  </si>
  <si>
    <t>PAGO</t>
  </si>
  <si>
    <t>Ambaló o Ambalueño</t>
  </si>
  <si>
    <t>Bimbay o Binbay</t>
  </si>
  <si>
    <t>Prorrom</t>
  </si>
  <si>
    <t>Plan de vida Cabildo Muisca de Bosa</t>
  </si>
  <si>
    <t xml:space="preserve">Mujer y equidad de género  </t>
  </si>
  <si>
    <t>PRESENCIAL</t>
  </si>
  <si>
    <t>CREACIÓN</t>
  </si>
  <si>
    <t>Actividad de promoción de lectura</t>
  </si>
  <si>
    <t>CONVENIO</t>
  </si>
  <si>
    <t>Amorúa</t>
  </si>
  <si>
    <t>Mijháis</t>
  </si>
  <si>
    <t>No aplica</t>
  </si>
  <si>
    <t>Grupo de edad - Primera Infancia I (0-2 años)</t>
  </si>
  <si>
    <t>DIVULGACIÓN CIENTÍFICA</t>
  </si>
  <si>
    <t>INTERSECTORIAL</t>
  </si>
  <si>
    <t>Ambika Pijao</t>
  </si>
  <si>
    <t>Ghojo</t>
  </si>
  <si>
    <t>Grupo de edad - Primera Infancia II (3-5 años)</t>
  </si>
  <si>
    <t>FOMENTO</t>
  </si>
  <si>
    <t xml:space="preserve"> Personas Adultas 29-59 años</t>
  </si>
  <si>
    <t>CONCERTADO</t>
  </si>
  <si>
    <t>COPRODUCCIÓN</t>
  </si>
  <si>
    <t>Andoque o Andoke</t>
  </si>
  <si>
    <t>Boyhás</t>
  </si>
  <si>
    <t>Grupo de edad - Infancia (6-12 años)</t>
  </si>
  <si>
    <t>FORMACIÓN</t>
  </si>
  <si>
    <t xml:space="preserve"> Personas  
Mayores 
60 años en adelante</t>
  </si>
  <si>
    <t>CONTRATO APOYO A LA GESTIÓN</t>
  </si>
  <si>
    <t>Arhuaco o Ikju</t>
  </si>
  <si>
    <t>Jhánes</t>
  </si>
  <si>
    <t>Grupo de edad - Adolescencia (13 - 17 años)</t>
  </si>
  <si>
    <t>INVESTIGACIÓN</t>
  </si>
  <si>
    <t>Comunidades Campesinas y Rurales</t>
  </si>
  <si>
    <t>PÚBLICO</t>
  </si>
  <si>
    <t>Sin enfoque étnicamente diferencial</t>
  </si>
  <si>
    <t>Arzario o Arsario</t>
  </si>
  <si>
    <t>Charón</t>
  </si>
  <si>
    <t>Grupo de edad -  Jóvenes (18 - 26 años)</t>
  </si>
  <si>
    <t>PARTICIPACIÓN</t>
  </si>
  <si>
    <t>GESTIONADO</t>
  </si>
  <si>
    <t>Awa, Kuaiker o Kwaiquer</t>
  </si>
  <si>
    <t>Lovary</t>
  </si>
  <si>
    <t>Grupo de edad - Adulto (27-59 años)</t>
  </si>
  <si>
    <t>COMODATO</t>
  </si>
  <si>
    <t>Bará o Waibaha</t>
  </si>
  <si>
    <t>Boboicón</t>
  </si>
  <si>
    <t>Grupo de edad - Persona  adulta Mayor (60 años en adelante)</t>
  </si>
  <si>
    <t>Barasano, Barasana o Hadera / Riatuda</t>
  </si>
  <si>
    <t>Charaparo</t>
  </si>
  <si>
    <t>Personas con habilidades y capacidades diversas - Personas en condición de discapacidad física</t>
  </si>
  <si>
    <t>Barí o Motilón</t>
  </si>
  <si>
    <t>Cháiko</t>
  </si>
  <si>
    <t>Personas con habilidades y capacidades diversas - Personas en condición de discapacidad sensorial</t>
  </si>
  <si>
    <t>Profesionales del Sector</t>
  </si>
  <si>
    <t>ALQUILER</t>
  </si>
  <si>
    <t>Betoye</t>
  </si>
  <si>
    <t>Rhuso</t>
  </si>
  <si>
    <t>Personas con habilidades y capacidades diversas - Personas en condición de discapacidad intelectual</t>
  </si>
  <si>
    <t>Bora</t>
  </si>
  <si>
    <t>Otra</t>
  </si>
  <si>
    <t>Personas con habilidades y capacidades diversas - Personas en condición de discapacidad mental o psicosocial</t>
  </si>
  <si>
    <t>Conversatorio</t>
  </si>
  <si>
    <t>N.A</t>
  </si>
  <si>
    <t>Cañamomo</t>
  </si>
  <si>
    <t>Personas con habilidades y capacidades diversas - Personas en condición de discapacidad múltiple</t>
  </si>
  <si>
    <t>Carabayo o Karabayo</t>
  </si>
  <si>
    <t>Sector LGBTI - Lesbiana</t>
  </si>
  <si>
    <t>Carapana</t>
  </si>
  <si>
    <t>Sector LGBTI - Gay</t>
  </si>
  <si>
    <t>Carijona o Karijona</t>
  </si>
  <si>
    <t>Sector LGBTI - Bisexual</t>
  </si>
  <si>
    <t>Familias En Emergencia Social Y Catastrófica</t>
  </si>
  <si>
    <t>Chimila</t>
  </si>
  <si>
    <t>Sector LGBTI - Queer</t>
  </si>
  <si>
    <t>Familias Ubicadas En Zonas De Deterioro Urbano</t>
  </si>
  <si>
    <t>Chiricoa</t>
  </si>
  <si>
    <t>Sector LGBTI - Transgenerista (transexual)</t>
  </si>
  <si>
    <t>Familias En Situación De Vulnerabilidad</t>
  </si>
  <si>
    <t>Chitarero</t>
  </si>
  <si>
    <t>Sector LGBTI - Transgenerista (intersexual)</t>
  </si>
  <si>
    <t>Personas En Situación De Desplazamiento</t>
  </si>
  <si>
    <t>Cocama o Kokama</t>
  </si>
  <si>
    <t>Comunidades rurales - Comunidad / población rural o campesina</t>
  </si>
  <si>
    <t>Evento</t>
  </si>
  <si>
    <t>Personas Consumidoras De Sustancias Psicoactivas</t>
  </si>
  <si>
    <t>Coconuco o Kokonuko</t>
  </si>
  <si>
    <t xml:space="preserve">Persona en situación de desplazamiento o víctimas del conflicto armado </t>
  </si>
  <si>
    <t>Coreguaje, Koreguaje o Korebajú</t>
  </si>
  <si>
    <t>Poblaciòn migrante</t>
  </si>
  <si>
    <t>Coyaima</t>
  </si>
  <si>
    <t>Personas  en situación de calle, habitantes de calle</t>
  </si>
  <si>
    <t>Cubeo o Kubeo</t>
  </si>
  <si>
    <t>Persona privada de la libertad</t>
  </si>
  <si>
    <t>Feria</t>
  </si>
  <si>
    <t>Cuiba, Kuiba o Cuiva</t>
  </si>
  <si>
    <t>Personas en actividades sexuales pagas</t>
  </si>
  <si>
    <t>Curripaco o Kurripaco</t>
  </si>
  <si>
    <t>Artesanas y artesanos</t>
  </si>
  <si>
    <t>Desano</t>
  </si>
  <si>
    <t>Personas desmovilizadas</t>
  </si>
  <si>
    <t>Dujos</t>
  </si>
  <si>
    <t>Embera Chamí</t>
  </si>
  <si>
    <t>Ciudadanías emergentes</t>
  </si>
  <si>
    <t>Embera Dóbida</t>
  </si>
  <si>
    <t>Embera Eyabida</t>
  </si>
  <si>
    <t>Embera Katío</t>
  </si>
  <si>
    <t>Eperara o Eperara Siapidara</t>
  </si>
  <si>
    <t>Ett E`neka</t>
  </si>
  <si>
    <t>Guamno</t>
  </si>
  <si>
    <t>Guanaca</t>
  </si>
  <si>
    <t>Guane</t>
  </si>
  <si>
    <t>Guna Dule, Cuna, Kuna o Tule</t>
  </si>
  <si>
    <t>Hitnu</t>
  </si>
  <si>
    <t>Hupdë, Hupdah, Hupdu o Judpa</t>
  </si>
  <si>
    <t>Inga</t>
  </si>
  <si>
    <t>Itana</t>
  </si>
  <si>
    <t>Jiw o Guayabero</t>
  </si>
  <si>
    <t>Juhup o Yuju</t>
  </si>
  <si>
    <t>Kakua</t>
  </si>
  <si>
    <t>Kamëntsá Biyá</t>
  </si>
  <si>
    <t>Kankuamo</t>
  </si>
  <si>
    <t>Kawiyari o Kabiyari</t>
  </si>
  <si>
    <t>Kichwa</t>
  </si>
  <si>
    <t>Reuniones</t>
  </si>
  <si>
    <t>Kiswueño</t>
  </si>
  <si>
    <t>Kofán o Cofán</t>
  </si>
  <si>
    <t>Kogui</t>
  </si>
  <si>
    <t>Letuama</t>
  </si>
  <si>
    <t>Visibilización de procesos</t>
  </si>
  <si>
    <t>Makaguaje</t>
  </si>
  <si>
    <t>Makaguan, Makaguane o Macahuan</t>
  </si>
  <si>
    <t>Makú Jupda</t>
  </si>
  <si>
    <t>Makú Kakua</t>
  </si>
  <si>
    <t>Makú Yohop</t>
  </si>
  <si>
    <t>Makuna o Ide Masa</t>
  </si>
  <si>
    <t>Mapayerri</t>
  </si>
  <si>
    <t>Masiguare, Maibén Masiware o Podipodi</t>
  </si>
  <si>
    <t>Matapí</t>
  </si>
  <si>
    <t>Miraña</t>
  </si>
  <si>
    <t>Misak o Guambiano</t>
  </si>
  <si>
    <t>Mokaná</t>
  </si>
  <si>
    <t>Muinane</t>
  </si>
  <si>
    <t>Muisca o  Mhuysqa</t>
  </si>
  <si>
    <t>Muisca o  Mhuysqa del Cabildo de Bosa</t>
  </si>
  <si>
    <t>Muisca o  Mhuysqa del Cabildo de Suba</t>
  </si>
  <si>
    <t>Nasa o Paéz</t>
  </si>
  <si>
    <t>Nonuya</t>
  </si>
  <si>
    <t>Nukak</t>
  </si>
  <si>
    <t>Nutabe</t>
  </si>
  <si>
    <t>Ocaina u Okaina</t>
  </si>
  <si>
    <t>Otavaleño o Makusa</t>
  </si>
  <si>
    <t>Pastos o Quillasinga</t>
  </si>
  <si>
    <t>Panche</t>
  </si>
  <si>
    <t>Piapoco</t>
  </si>
  <si>
    <t>Piaroa</t>
  </si>
  <si>
    <t>Pijao</t>
  </si>
  <si>
    <t>Piratapuyo</t>
  </si>
  <si>
    <t>Pisamira</t>
  </si>
  <si>
    <t>Polindara</t>
  </si>
  <si>
    <t>Pubense</t>
  </si>
  <si>
    <t>Puinave</t>
  </si>
  <si>
    <t>Quizgó</t>
  </si>
  <si>
    <t>Sáliba</t>
  </si>
  <si>
    <t>Sikuani</t>
  </si>
  <si>
    <t>Siona</t>
  </si>
  <si>
    <t>Taiwano o Eduria</t>
  </si>
  <si>
    <t>Tama</t>
  </si>
  <si>
    <t>Tanigua</t>
  </si>
  <si>
    <t>Tanimuka</t>
  </si>
  <si>
    <t>Tariano</t>
  </si>
  <si>
    <t>Tatuyo o Sidá</t>
  </si>
  <si>
    <t>Tikuna o Ticuna</t>
  </si>
  <si>
    <t>Totoró</t>
  </si>
  <si>
    <t>Tsiripu</t>
  </si>
  <si>
    <t>Tubú  o Siriano</t>
  </si>
  <si>
    <t>Tukano o Tucano</t>
  </si>
  <si>
    <t>Tuyuca o Tuyuka</t>
  </si>
  <si>
    <t>Uitoto, Witoto o Huitoto</t>
  </si>
  <si>
    <t>U´wa o Tunebo</t>
  </si>
  <si>
    <t>Wamonae o Coiba</t>
  </si>
  <si>
    <t>Wayuu</t>
  </si>
  <si>
    <t>Wesegana</t>
  </si>
  <si>
    <t>Wipijiwi o Waüpijiwi</t>
  </si>
  <si>
    <t>Wiwa</t>
  </si>
  <si>
    <t>Wounaan Nonam, Wanano, Waunana o Waunan</t>
  </si>
  <si>
    <t>Yagua</t>
  </si>
  <si>
    <t>Yamalero, Mariposo o Mayalero</t>
  </si>
  <si>
    <t>Yanacona</t>
  </si>
  <si>
    <t>Yari</t>
  </si>
  <si>
    <t>Yaruro</t>
  </si>
  <si>
    <t>Yauna</t>
  </si>
  <si>
    <t>Yeral</t>
  </si>
  <si>
    <t>Yuko o Yuco</t>
  </si>
  <si>
    <t>Yukuna</t>
  </si>
  <si>
    <t>Yurí</t>
  </si>
  <si>
    <t>Yurutí</t>
  </si>
  <si>
    <t>Zenú</t>
  </si>
  <si>
    <t>LOCALIDAD Nº 01 DE USAQUEN</t>
  </si>
  <si>
    <t>LOCALIDAD Nº 02 DE CHAPINERO</t>
  </si>
  <si>
    <t>LOCALIDAD Nº 03 DE SANTA FE</t>
  </si>
  <si>
    <t>LOCALIDAD Nº 04 DE SAN CRISTOBAL</t>
  </si>
  <si>
    <t>LOCALIDAD Nº 05 DE USME</t>
  </si>
  <si>
    <t>LOCALIDAD Nº 06 DE TUNJUELITO</t>
  </si>
  <si>
    <t>LOCALIDAD Nº 07 DE BOSA</t>
  </si>
  <si>
    <t>LOCALIDAD Nº 08 DE KENNEDY</t>
  </si>
  <si>
    <t>LOCALIDAD Nº 09 DE FONTIBON</t>
  </si>
  <si>
    <t>LOCALIDAD Nº 10 DE ENGATIVA</t>
  </si>
  <si>
    <t>LOCALIDAD Nº 11 DE SUBA</t>
  </si>
  <si>
    <t>LOCALIDAD Nº 12 DE BARRIOS UNIDOS</t>
  </si>
  <si>
    <t>LOCALIDAD Nº 13 DE TEUSAQUILLO</t>
  </si>
  <si>
    <t>LOCALIDAD Nº 14 DE MARTIRES</t>
  </si>
  <si>
    <t>LOCALIDAD Nº 15 DE ANTONIO NARIÑO</t>
  </si>
  <si>
    <t>LOCALIDAD Nº 16 DE PUENTE ARANDA</t>
  </si>
  <si>
    <t>LOCALIDAD Nº 17 DE LA CANDELARIA</t>
  </si>
  <si>
    <t>LOCALIDAD Nº 18 DE RAFAEL URIBE</t>
  </si>
  <si>
    <t>LOCALIDAD Nº 19 DE CIUDAD BOLIVAR</t>
  </si>
  <si>
    <t>LOCALIDAD Nº 20 SUMAPAZ</t>
  </si>
  <si>
    <t>66. Entidad</t>
  </si>
  <si>
    <t>77. Distrital</t>
  </si>
  <si>
    <r>
      <rPr>
        <rFont val="Calibri"/>
        <color rgb="FF000000"/>
        <sz val="11.0"/>
      </rPr>
      <t>Región (</t>
    </r>
    <r>
      <rPr>
        <rFont val="Calibri"/>
        <i/>
        <color rgb="FF000000"/>
        <sz val="11.0"/>
      </rPr>
      <t>indicar municipio en casilla 20. Barrio</t>
    </r>
    <r>
      <rPr>
        <rFont val="Calibri"/>
        <color rgb="FF000000"/>
        <sz val="11.0"/>
      </rPr>
      <t>)</t>
    </r>
  </si>
  <si>
    <r>
      <rPr>
        <rFont val="Calibri"/>
        <color rgb="FF000000"/>
        <sz val="11.0"/>
      </rPr>
      <t>Nación (</t>
    </r>
    <r>
      <rPr>
        <rFont val="Calibri"/>
        <i/>
        <color rgb="FF000000"/>
        <sz val="11.0"/>
      </rPr>
      <t>indicar departamento o ciudad en casilla 20. Barrio</t>
    </r>
    <r>
      <rPr>
        <rFont val="Calibri"/>
        <color rgb="FF000000"/>
        <sz val="11.0"/>
      </rPr>
      <t>)</t>
    </r>
  </si>
  <si>
    <r>
      <rPr>
        <rFont val="Calibri"/>
        <color rgb="FF000000"/>
        <sz val="11.0"/>
      </rPr>
      <t>Internacional (</t>
    </r>
    <r>
      <rPr>
        <rFont val="Calibri"/>
        <i/>
        <color rgb="FF000000"/>
        <sz val="11.0"/>
      </rPr>
      <t>indicar país en casilla 20. Barrio</t>
    </r>
    <r>
      <rPr>
        <rFont val="Calibri"/>
        <color rgb="FF000000"/>
        <sz val="11.0"/>
      </rPr>
      <t>)</t>
    </r>
  </si>
  <si>
    <t>N/A</t>
  </si>
  <si>
    <t>1  PASEO DE LOS LIBERTADORES</t>
  </si>
  <si>
    <t>88  EL REFUGIO</t>
  </si>
  <si>
    <t>91  SAGRADO CORAZON</t>
  </si>
  <si>
    <t>32  SAN BLAS</t>
  </si>
  <si>
    <t>52  LA FLORA</t>
  </si>
  <si>
    <t>42 VENECIA</t>
  </si>
  <si>
    <t>49  APOGEO</t>
  </si>
  <si>
    <t>113  BAVARIA</t>
  </si>
  <si>
    <t>110 CIUDAD SALITRE OCCIDENTE</t>
  </si>
  <si>
    <t>105  JARDIN BOTANICO</t>
  </si>
  <si>
    <t>17  SAN JOSE DE BAVARIA</t>
  </si>
  <si>
    <t>103  PARQUE SALITRE</t>
  </si>
  <si>
    <t>100  GALERIAS</t>
  </si>
  <si>
    <t>102  LA SABANA</t>
  </si>
  <si>
    <t>35  CIUDAD JARDIN</t>
  </si>
  <si>
    <t>108  ZONA INDUSTRIAL</t>
  </si>
  <si>
    <t>94  CANDELARIA</t>
  </si>
  <si>
    <t>36  SAN JOSE</t>
  </si>
  <si>
    <t>63  EL MOCHUELO</t>
  </si>
  <si>
    <t>SUMAPAZ</t>
  </si>
  <si>
    <t>Entidad</t>
  </si>
  <si>
    <t>Distrital</t>
  </si>
  <si>
    <t>10  LA URIBE</t>
  </si>
  <si>
    <t>89 SAN ISIDRO PATIOS</t>
  </si>
  <si>
    <t>92  LA MACARENA</t>
  </si>
  <si>
    <t>33  SOCIEGO</t>
  </si>
  <si>
    <t>56  DANUBIO</t>
  </si>
  <si>
    <t>62 TUNJUELITO</t>
  </si>
  <si>
    <t>84  BOSA OCCIDENTAL</t>
  </si>
  <si>
    <t>44  AMERICAS</t>
  </si>
  <si>
    <t>112  GRANJAS DE TECHO</t>
  </si>
  <si>
    <t>116  ALAMOS</t>
  </si>
  <si>
    <t>18  BRITALIA</t>
  </si>
  <si>
    <t>21  LOS ANDES</t>
  </si>
  <si>
    <t>101  TEUSAQUILLO</t>
  </si>
  <si>
    <t>37  SANTA ISABEL</t>
  </si>
  <si>
    <t>38  RESTREPO</t>
  </si>
  <si>
    <t>111  PUENTE ARANDA</t>
  </si>
  <si>
    <t>39  QUIROGA</t>
  </si>
  <si>
    <t>64  MONTEBLANCO</t>
  </si>
  <si>
    <t>11  SAN CRISTOBAL NORTE</t>
  </si>
  <si>
    <t>90  PARDO RUBIO</t>
  </si>
  <si>
    <t>93  LAS NIEVES</t>
  </si>
  <si>
    <t>34  20 DE JULIO</t>
  </si>
  <si>
    <t>57  GRAN YOMASA</t>
  </si>
  <si>
    <t>85  BOSA CENTRAL</t>
  </si>
  <si>
    <t>45  CARVAJAL</t>
  </si>
  <si>
    <t>114  MODELIA</t>
  </si>
  <si>
    <t>26  LAS FERIAS</t>
  </si>
  <si>
    <t>19  EL PRADO</t>
  </si>
  <si>
    <t>22  DOCE DE OCTUBRE</t>
  </si>
  <si>
    <t>104  PARQUE SIMON BOLIVAR-CAN</t>
  </si>
  <si>
    <t>40  CIUDAD MONTES</t>
  </si>
  <si>
    <t>53  MARCO FIDEL SUAREZ</t>
  </si>
  <si>
    <t>65  ARBORIZADORA</t>
  </si>
  <si>
    <t>12  TOBERIN</t>
  </si>
  <si>
    <t>97  CHICO LAGO</t>
  </si>
  <si>
    <t>94  LAS CRUCES</t>
  </si>
  <si>
    <t>50  LA GLORIA</t>
  </si>
  <si>
    <t>58  COMUNEROS</t>
  </si>
  <si>
    <t>86  EL PORVENIR</t>
  </si>
  <si>
    <t>46  CASTILLA</t>
  </si>
  <si>
    <t>115 CAPELLANIA</t>
  </si>
  <si>
    <t>29  MINUTO DE DIOS</t>
  </si>
  <si>
    <t>2  LA ACADEMIA</t>
  </si>
  <si>
    <t>98  LOS ALCAZARES</t>
  </si>
  <si>
    <t>106  LA ESMERALDA</t>
  </si>
  <si>
    <t>41  MUZU</t>
  </si>
  <si>
    <t>54  MARRUECOS</t>
  </si>
  <si>
    <t>66  SAN FRANCISCO</t>
  </si>
  <si>
    <t>13  LOS CEDROS</t>
  </si>
  <si>
    <t>99 CHAPINERO</t>
  </si>
  <si>
    <t>96  LOURDES</t>
  </si>
  <si>
    <t>51  LOS LIBERTADORES</t>
  </si>
  <si>
    <t>59  ALFONSO LOPEZ</t>
  </si>
  <si>
    <t>87  TINTAL SUR</t>
  </si>
  <si>
    <t>47  KENNEDY CENTRAL</t>
  </si>
  <si>
    <t>117  AEROPUERTO EL DORADO</t>
  </si>
  <si>
    <t>30  BOYACA REAL</t>
  </si>
  <si>
    <t>20  LA ALHAMBRA</t>
  </si>
  <si>
    <t>107  QUINTA PAREDES</t>
  </si>
  <si>
    <t>43  SAN RAFAEL</t>
  </si>
  <si>
    <t>55  DIANA TURBAY</t>
  </si>
  <si>
    <t>67  LUCERO</t>
  </si>
  <si>
    <t>14  USAQUEN</t>
  </si>
  <si>
    <t>60  PARQUE ENTRENUBES</t>
  </si>
  <si>
    <t>48  TIMIZA</t>
  </si>
  <si>
    <t>75  FONTIBON</t>
  </si>
  <si>
    <t>31  SANTA CECILIA</t>
  </si>
  <si>
    <t>23  CASA BLANCA SUBA</t>
  </si>
  <si>
    <t>109  CIUDAD SALITRE ORIENTAL</t>
  </si>
  <si>
    <t>68  EL TESORO</t>
  </si>
  <si>
    <t>15  COUNTRY CLUB</t>
  </si>
  <si>
    <t>61 CIUDAD DE USME</t>
  </si>
  <si>
    <t>78  TINTAL NORTE</t>
  </si>
  <si>
    <t>76  FONTIBON SAN PABLO</t>
  </si>
  <si>
    <t>72 BOLIVIA</t>
  </si>
  <si>
    <t>24  NIZA</t>
  </si>
  <si>
    <t>69  ISMAEL PERDOMO</t>
  </si>
  <si>
    <t>16  SANTA BARBARA</t>
  </si>
  <si>
    <t>79  CALANDAIMA</t>
  </si>
  <si>
    <t>77 ZONA FRANCA</t>
  </si>
  <si>
    <t>73  GARCES NAVAS</t>
  </si>
  <si>
    <t>25  LA FLORESTA</t>
  </si>
  <si>
    <t>70  JERUSALEN</t>
  </si>
  <si>
    <t>9  VERBENAL</t>
  </si>
  <si>
    <t>80  CORABASTOS</t>
  </si>
  <si>
    <t>74  ENGATIVA</t>
  </si>
  <si>
    <t>27  SUBA</t>
  </si>
  <si>
    <t>81  GRAN BRITALIA</t>
  </si>
  <si>
    <t>28 EL RINCON</t>
  </si>
  <si>
    <t>82  PATIO BONITO</t>
  </si>
  <si>
    <t>3  GUAYMARAL</t>
  </si>
  <si>
    <t>83  LAS MARGARITAS</t>
  </si>
  <si>
    <t>71  TIBABUYES</t>
  </si>
  <si>
    <t>1. Usaquén</t>
  </si>
  <si>
    <t>Usaquén</t>
  </si>
  <si>
    <t>2. Chapinero</t>
  </si>
  <si>
    <t>Chapinero</t>
  </si>
  <si>
    <t>3. Santa Fe</t>
  </si>
  <si>
    <t>SantaFe</t>
  </si>
  <si>
    <t>4. San Cristobal</t>
  </si>
  <si>
    <t>SanCristobal</t>
  </si>
  <si>
    <t>5. Usme</t>
  </si>
  <si>
    <t>Usme</t>
  </si>
  <si>
    <t>6. Tunjuelito</t>
  </si>
  <si>
    <t>Tunjuelito</t>
  </si>
  <si>
    <t>7. Bosa</t>
  </si>
  <si>
    <t>Bosa</t>
  </si>
  <si>
    <t>Kennedy</t>
  </si>
  <si>
    <t>9. Fontibón</t>
  </si>
  <si>
    <t>Fontibón</t>
  </si>
  <si>
    <t>10. Engativá</t>
  </si>
  <si>
    <t>Engativá</t>
  </si>
  <si>
    <t>11. Suba</t>
  </si>
  <si>
    <t>Suba</t>
  </si>
  <si>
    <t>12. Barrios Unidos</t>
  </si>
  <si>
    <t>BarriosUnidos</t>
  </si>
  <si>
    <t>13. Teusaquillo</t>
  </si>
  <si>
    <t>Teusaquillo</t>
  </si>
  <si>
    <t>14. Los Mártires</t>
  </si>
  <si>
    <t>LosMártires</t>
  </si>
  <si>
    <t>15. Antonio Nariño</t>
  </si>
  <si>
    <t>AntonioNariño</t>
  </si>
  <si>
    <t>16. Puente Aranda</t>
  </si>
  <si>
    <t>PuenteAranda</t>
  </si>
  <si>
    <t>17. Candelaria</t>
  </si>
  <si>
    <t>Candelaria</t>
  </si>
  <si>
    <t>18. Rafael Uribe Uribe</t>
  </si>
  <si>
    <t>RafaelUribe</t>
  </si>
  <si>
    <t>19. Ciudad Bolivar</t>
  </si>
  <si>
    <t>CiudadBolivar</t>
  </si>
  <si>
    <t>20. Sumapaz</t>
  </si>
  <si>
    <t>Sumapaz</t>
  </si>
  <si>
    <r>
      <rPr>
        <rFont val="Calibri"/>
        <color rgb="FF000000"/>
        <sz val="11.0"/>
      </rPr>
      <t>Región (</t>
    </r>
    <r>
      <rPr>
        <rFont val="Calibri"/>
        <i/>
        <color rgb="FF000000"/>
        <sz val="11.0"/>
      </rPr>
      <t>indicar municipio en casilla 21. Barrio</t>
    </r>
    <r>
      <rPr>
        <rFont val="Calibri"/>
        <color rgb="FF000000"/>
        <sz val="11.0"/>
      </rPr>
      <t>)</t>
    </r>
  </si>
  <si>
    <t>Region</t>
  </si>
  <si>
    <r>
      <rPr>
        <rFont val="Calibri"/>
        <color rgb="FF000000"/>
        <sz val="11.0"/>
      </rPr>
      <t>Nación (</t>
    </r>
    <r>
      <rPr>
        <rFont val="Calibri"/>
        <i/>
        <color rgb="FF000000"/>
        <sz val="11.0"/>
      </rPr>
      <t>indicar departamento o ciudad en casilla 21. Barrio</t>
    </r>
    <r>
      <rPr>
        <rFont val="Calibri"/>
        <color rgb="FF000000"/>
        <sz val="11.0"/>
      </rPr>
      <t>)</t>
    </r>
  </si>
  <si>
    <t>Nacion</t>
  </si>
  <si>
    <r>
      <rPr>
        <rFont val="Calibri"/>
        <color rgb="FF000000"/>
        <sz val="11.0"/>
      </rPr>
      <t>Internacional (</t>
    </r>
    <r>
      <rPr>
        <rFont val="Calibri"/>
        <i/>
        <color rgb="FF000000"/>
        <sz val="11.0"/>
      </rPr>
      <t>indicar país en casilla 21. Barrio</t>
    </r>
    <r>
      <rPr>
        <rFont val="Calibri"/>
        <color rgb="FF000000"/>
        <sz val="11.0"/>
      </rPr>
      <t>)</t>
    </r>
  </si>
  <si>
    <t>Internacional</t>
  </si>
  <si>
    <t>N_A</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</si>
</sst>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m/d/yyyy h:mm:ss"/>
    <numFmt numFmtId="165" formatCode="H:mm:ss"/>
    <numFmt numFmtId="166" formatCode="d/MM/yyyy"/>
  </numFmts>
  <fonts count="34">
    <font>
      <sz val="11.0"/>
      <color rgb="FF000000"/>
      <name val="Arial"/>
      <scheme val="minor"/>
    </font>
    <font>
      <sz val="11.0"/>
      <color theme="1"/>
      <name val="Arial"/>
      <scheme val="minor"/>
    </font>
    <font>
      <color theme="1"/>
      <name val="Arial"/>
      <scheme val="minor"/>
    </font>
    <font>
      <u/>
      <color theme="1"/>
      <name val="Arial"/>
      <scheme val="minor"/>
    </font>
    <font>
      <sz val="8.0"/>
      <color theme="1"/>
      <name val="Arial"/>
      <scheme val="minor"/>
    </font>
    <font>
      <u/>
      <sz val="8.0"/>
      <color theme="1"/>
      <name val="Arial"/>
      <scheme val="minor"/>
    </font>
    <font>
      <b/>
      <sz val="24.0"/>
      <color rgb="FFFFFFFF"/>
      <name val="Calibri"/>
    </font>
    <font/>
    <font>
      <b/>
      <sz val="12.0"/>
      <color rgb="FF674EA7"/>
      <name val="Calibri"/>
    </font>
    <font>
      <b/>
      <sz val="13.0"/>
      <color rgb="FF674EA7"/>
      <name val="Calibri"/>
    </font>
    <font>
      <b/>
      <sz val="12.0"/>
      <color theme="1"/>
      <name val="Calibri"/>
    </font>
    <font>
      <b/>
      <sz val="12.0"/>
      <color rgb="FF000000"/>
      <name val="Calibri"/>
    </font>
    <font>
      <b/>
      <sz val="13.0"/>
      <color rgb="FFFFFFFF"/>
      <name val="Calibri"/>
    </font>
    <font>
      <color theme="1"/>
      <name val="Calibri"/>
    </font>
    <font>
      <sz val="11.0"/>
      <color theme="1"/>
      <name val="Calibri"/>
    </font>
    <font>
      <sz val="11.0"/>
      <color rgb="FF000000"/>
      <name val="Calibri"/>
    </font>
    <font>
      <sz val="12.0"/>
      <color theme="1"/>
      <name val="Arial Narrow"/>
    </font>
    <font>
      <b/>
      <sz val="12.0"/>
      <color theme="1"/>
      <name val="Arial Narrow"/>
    </font>
    <font>
      <b/>
      <sz val="10.0"/>
      <color theme="1"/>
      <name val="Arial Narrow"/>
    </font>
    <font>
      <b/>
      <sz val="10.0"/>
      <color rgb="FF000000"/>
      <name val="Arial Narrow"/>
    </font>
    <font>
      <b/>
      <sz val="10.0"/>
      <color rgb="FF000000"/>
      <name val="Calibri"/>
    </font>
    <font>
      <sz val="7.0"/>
      <color rgb="FF000000"/>
      <name val="Calibri"/>
    </font>
    <font>
      <sz val="7.0"/>
      <color rgb="FF000000"/>
      <name val="Arial"/>
    </font>
    <font>
      <sz val="11.0"/>
      <color rgb="FF000000"/>
      <name val="Arial"/>
    </font>
    <font>
      <b/>
      <sz val="9.0"/>
      <color theme="1"/>
      <name val="Arial Narrow"/>
    </font>
    <font>
      <b/>
      <sz val="8.0"/>
      <color theme="1"/>
      <name val="Arial Narrow"/>
    </font>
    <font>
      <sz val="10.0"/>
      <color rgb="FF000000"/>
      <name val="Arial"/>
    </font>
    <font>
      <b/>
      <sz val="10.0"/>
      <color theme="1"/>
      <name val="Arial"/>
    </font>
    <font>
      <sz val="11.0"/>
      <color theme="1"/>
      <name val="Arial"/>
    </font>
    <font>
      <sz val="11.0"/>
      <color rgb="FF222222"/>
      <name val="Arial"/>
    </font>
    <font>
      <b/>
      <sz val="12.0"/>
      <color rgb="FF000000"/>
      <name val="Arial"/>
    </font>
    <font>
      <sz val="9.0"/>
      <color rgb="FF000000"/>
      <name val="Arial"/>
    </font>
    <font>
      <sz val="12.0"/>
      <color theme="1"/>
      <name val="Calibri"/>
    </font>
    <font>
      <sz val="11.0"/>
      <color rgb="FF444444"/>
      <name val="Calibri"/>
    </font>
  </fonts>
  <fills count="16">
    <fill>
      <patternFill patternType="none"/>
    </fill>
    <fill>
      <patternFill patternType="lightGray"/>
    </fill>
    <fill>
      <patternFill patternType="solid">
        <fgColor rgb="FFF4CCCC"/>
        <bgColor rgb="FFF4CCCC"/>
      </patternFill>
    </fill>
    <fill>
      <patternFill patternType="solid">
        <fgColor rgb="FF674EA7"/>
        <bgColor rgb="FF674EA7"/>
      </patternFill>
    </fill>
    <fill>
      <patternFill patternType="solid">
        <fgColor rgb="FFD9D2E9"/>
        <bgColor rgb="FFD9D2E9"/>
      </patternFill>
    </fill>
    <fill>
      <patternFill patternType="solid">
        <fgColor rgb="FF5A3286"/>
        <bgColor rgb="FF5A3286"/>
      </patternFill>
    </fill>
    <fill>
      <patternFill patternType="solid">
        <fgColor rgb="FF8EAADB"/>
        <bgColor rgb="FF8EAADB"/>
      </patternFill>
    </fill>
    <fill>
      <patternFill patternType="solid">
        <fgColor rgb="FFDEEAF6"/>
        <bgColor rgb="FFDEEAF6"/>
      </patternFill>
    </fill>
    <fill>
      <patternFill patternType="solid">
        <fgColor rgb="FFFFFFFF"/>
        <bgColor rgb="FFFFFFFF"/>
      </patternFill>
    </fill>
    <fill>
      <patternFill patternType="solid">
        <fgColor rgb="FFFFD965"/>
        <bgColor rgb="FFFFD965"/>
      </patternFill>
    </fill>
    <fill>
      <patternFill patternType="solid">
        <fgColor rgb="FFD8D8D8"/>
        <bgColor rgb="FFD8D8D8"/>
      </patternFill>
    </fill>
    <fill>
      <patternFill patternType="solid">
        <fgColor rgb="FFA8D08D"/>
        <bgColor rgb="FFA8D08D"/>
      </patternFill>
    </fill>
    <fill>
      <patternFill patternType="solid">
        <fgColor rgb="FFB4C6E7"/>
        <bgColor rgb="FFB4C6E7"/>
      </patternFill>
    </fill>
    <fill>
      <patternFill patternType="solid">
        <fgColor rgb="FFFF0000"/>
        <bgColor rgb="FFFF0000"/>
      </patternFill>
    </fill>
    <fill>
      <patternFill patternType="solid">
        <fgColor rgb="FFD9EAD3"/>
        <bgColor rgb="FFD9EAD3"/>
      </patternFill>
    </fill>
    <fill>
      <patternFill patternType="solid">
        <fgColor rgb="FFD0CECE"/>
        <bgColor rgb="FFD0CECE"/>
      </patternFill>
    </fill>
  </fills>
  <borders count="37">
    <border/>
    <border>
      <top style="medium">
        <color rgb="FF674EA7"/>
      </top>
      <bottom style="medium">
        <color rgb="FF674EA7"/>
      </bottom>
    </border>
    <border>
      <left style="medium">
        <color rgb="FF674EA7"/>
      </left>
      <top style="medium">
        <color rgb="FF674EA7"/>
      </top>
      <bottom style="medium">
        <color rgb="FF674EA7"/>
      </bottom>
    </border>
    <border>
      <bottom style="medium">
        <color rgb="FF674EA7"/>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top style="thin">
        <color rgb="FF000000"/>
      </top>
      <bottom style="thin">
        <color rgb="FF000000"/>
      </bottom>
    </border>
    <border>
      <left style="thin">
        <color rgb="FF000000"/>
      </left>
      <right/>
      <top style="thin">
        <color rgb="FF000000"/>
      </top>
    </border>
    <border>
      <left/>
      <right style="thin">
        <color rgb="FF000000"/>
      </right>
      <top style="thin">
        <color rgb="FF000000"/>
      </top>
    </border>
    <border>
      <left/>
      <top style="thin">
        <color rgb="FF000000"/>
      </top>
    </border>
    <border>
      <left style="thin">
        <color rgb="FF000000"/>
      </left>
      <right/>
    </border>
    <border>
      <left/>
      <right style="thin">
        <color rgb="FF000000"/>
      </right>
    </border>
    <border>
      <left/>
      <bottom/>
    </border>
    <border>
      <bottom/>
    </border>
    <border>
      <right style="thin">
        <color rgb="FF000000"/>
      </right>
      <bottom/>
    </border>
    <border>
      <left/>
      <right/>
      <top style="thin">
        <color rgb="FF000000"/>
      </top>
    </border>
    <border>
      <left style="thin">
        <color rgb="FF000000"/>
      </left>
      <right style="thin">
        <color rgb="FF000000"/>
      </right>
      <bottom/>
    </border>
    <border>
      <left style="thin">
        <color rgb="FF000000"/>
      </left>
      <right/>
      <bottom/>
    </border>
    <border>
      <left style="thin">
        <color rgb="FF000000"/>
      </left>
      <right style="thin">
        <color rgb="FF000000"/>
      </right>
      <top style="thin">
        <color rgb="FF000000"/>
      </top>
      <bottom/>
    </border>
    <border>
      <left style="thin">
        <color rgb="FF000000"/>
      </left>
      <right/>
      <top/>
      <bottom/>
    </border>
    <border>
      <left/>
      <right/>
      <bottom/>
    </border>
    <border>
      <left/>
      <right style="thin">
        <color rgb="FF000000"/>
      </right>
      <bottom/>
    </border>
    <border>
      <left/>
      <right/>
      <top/>
      <bottom/>
    </border>
    <border>
      <right style="thin">
        <color rgb="FF000000"/>
      </right>
    </border>
    <border>
      <left/>
      <right style="thin">
        <color rgb="FF000000"/>
      </right>
      <top style="thin">
        <color rgb="FF000000"/>
      </top>
      <bottom/>
    </border>
    <border>
      <left/>
      <right style="thin">
        <color rgb="FF000000"/>
      </right>
      <top style="thin">
        <color rgb="FF000000"/>
      </top>
      <bottom style="thin">
        <color rgb="FF000000"/>
      </bottom>
    </border>
    <border>
      <left/>
      <right style="thin">
        <color rgb="FF000000"/>
      </right>
      <top/>
      <bottom/>
    </border>
  </borders>
  <cellStyleXfs count="1">
    <xf borderId="0" fillId="0" fontId="0" numFmtId="0" applyAlignment="1" applyFont="1"/>
  </cellStyleXfs>
  <cellXfs count="196">
    <xf borderId="0" fillId="0" fontId="0" numFmtId="0" xfId="0" applyAlignment="1" applyFont="1">
      <alignment readingOrder="0" shrinkToFit="0" vertical="bottom" wrapText="0"/>
    </xf>
    <xf borderId="0" fillId="2" fontId="1" numFmtId="0" xfId="0" applyAlignment="1" applyFill="1" applyFont="1">
      <alignment horizontal="center" shrinkToFit="0" vertical="center" wrapText="1"/>
    </xf>
    <xf borderId="0" fillId="2" fontId="1" numFmtId="0" xfId="0" applyAlignment="1" applyFont="1">
      <alignment horizontal="center" readingOrder="0" shrinkToFit="0" vertical="center" wrapText="1"/>
    </xf>
    <xf borderId="0" fillId="2" fontId="1" numFmtId="0" xfId="0" applyAlignment="1" applyFont="1">
      <alignment horizontal="center" readingOrder="0" shrinkToFit="0" vertical="center" wrapText="1"/>
    </xf>
    <xf borderId="0" fillId="0" fontId="1" numFmtId="0" xfId="0" applyAlignment="1" applyFont="1">
      <alignment horizontal="center" readingOrder="0" shrinkToFit="0" vertical="center" wrapText="1"/>
    </xf>
    <xf borderId="0" fillId="0" fontId="2" numFmtId="164" xfId="0" applyAlignment="1" applyFont="1" applyNumberFormat="1">
      <alignment readingOrder="0"/>
    </xf>
    <xf borderId="0" fillId="0" fontId="2" numFmtId="0" xfId="0" applyAlignment="1" applyFont="1">
      <alignment readingOrder="0"/>
    </xf>
    <xf borderId="0" fillId="0" fontId="2" numFmtId="14" xfId="0" applyAlignment="1" applyFont="1" applyNumberFormat="1">
      <alignment readingOrder="0"/>
    </xf>
    <xf borderId="0" fillId="0" fontId="2" numFmtId="19" xfId="0" applyAlignment="1" applyFont="1" applyNumberFormat="1">
      <alignment readingOrder="0"/>
    </xf>
    <xf borderId="0" fillId="0" fontId="3" numFmtId="0" xfId="0" applyAlignment="1" applyFont="1">
      <alignment readingOrder="0"/>
    </xf>
    <xf borderId="0" fillId="0" fontId="4" numFmtId="0" xfId="0" applyAlignment="1" applyFont="1">
      <alignment shrinkToFit="0" vertical="center" wrapText="1"/>
    </xf>
    <xf borderId="0" fillId="0" fontId="4" numFmtId="0" xfId="0" applyAlignment="1" applyFont="1">
      <alignment horizontal="center" shrinkToFit="0" vertical="center" wrapText="1"/>
    </xf>
    <xf borderId="0" fillId="0" fontId="4" numFmtId="0" xfId="0" applyAlignment="1" applyFont="1">
      <alignment horizontal="center" readingOrder="0" shrinkToFit="0" vertical="center" wrapText="1"/>
    </xf>
    <xf borderId="0" fillId="0" fontId="4" numFmtId="164" xfId="0" applyAlignment="1" applyFont="1" applyNumberFormat="1">
      <alignment shrinkToFit="0" vertical="center" wrapText="1"/>
    </xf>
    <xf borderId="0" fillId="0" fontId="4" numFmtId="14" xfId="0" applyAlignment="1" applyFont="1" applyNumberFormat="1">
      <alignment shrinkToFit="0" vertical="center" wrapText="1"/>
    </xf>
    <xf borderId="0" fillId="0" fontId="4" numFmtId="165" xfId="0" applyAlignment="1" applyFont="1" applyNumberFormat="1">
      <alignment shrinkToFit="0" vertical="center" wrapText="1"/>
    </xf>
    <xf borderId="0" fillId="0" fontId="5" numFmtId="0" xfId="0" applyAlignment="1" applyFont="1">
      <alignment shrinkToFit="0" vertical="center" wrapText="1"/>
    </xf>
    <xf borderId="1" fillId="3" fontId="6" numFmtId="0" xfId="0" applyAlignment="1" applyBorder="1" applyFill="1" applyFont="1">
      <alignment horizontal="center" readingOrder="0" shrinkToFit="0" vertical="center" wrapText="1"/>
    </xf>
    <xf borderId="2" fillId="3" fontId="6" numFmtId="0" xfId="0" applyAlignment="1" applyBorder="1" applyFont="1">
      <alignment horizontal="center" readingOrder="0" shrinkToFit="0" vertical="center" wrapText="1"/>
    </xf>
    <xf borderId="1" fillId="0" fontId="7" numFmtId="0" xfId="0" applyBorder="1" applyFont="1"/>
    <xf borderId="0" fillId="3" fontId="6" numFmtId="0" xfId="0" applyAlignment="1" applyFont="1">
      <alignment horizontal="center" readingOrder="0" shrinkToFit="0" vertical="center" wrapText="1"/>
    </xf>
    <xf borderId="3" fillId="0" fontId="8" numFmtId="0" xfId="0" applyAlignment="1" applyBorder="1" applyFont="1">
      <alignment horizontal="center" readingOrder="0" shrinkToFit="0" vertical="center" wrapText="1"/>
    </xf>
    <xf borderId="3" fillId="0" fontId="9" numFmtId="0" xfId="0" applyAlignment="1" applyBorder="1" applyFont="1">
      <alignment horizontal="center" readingOrder="0" shrinkToFit="0" vertical="center" wrapText="1"/>
    </xf>
    <xf borderId="3" fillId="0" fontId="7" numFmtId="0" xfId="0" applyBorder="1" applyFont="1"/>
    <xf borderId="0" fillId="0" fontId="9" numFmtId="0" xfId="0" applyAlignment="1" applyFont="1">
      <alignment horizontal="center" readingOrder="0" shrinkToFit="0" vertical="center" wrapText="1"/>
    </xf>
    <xf borderId="0" fillId="0" fontId="10" numFmtId="0" xfId="0" applyAlignment="1" applyFont="1">
      <alignment horizontal="center" shrinkToFit="0" vertical="center" wrapText="1"/>
    </xf>
    <xf borderId="0" fillId="0" fontId="10" numFmtId="166" xfId="0" applyAlignment="1" applyFont="1" applyNumberFormat="1">
      <alignment horizontal="center" shrinkToFit="0" vertical="center" wrapText="1"/>
    </xf>
    <xf borderId="0" fillId="0" fontId="10" numFmtId="165" xfId="0" applyAlignment="1" applyFont="1" applyNumberFormat="1">
      <alignment horizontal="center" readingOrder="0" shrinkToFit="0" vertical="center" wrapText="1"/>
    </xf>
    <xf borderId="0" fillId="0" fontId="10" numFmtId="0" xfId="0" applyAlignment="1" applyFont="1">
      <alignment horizontal="center" readingOrder="0" shrinkToFit="0" vertical="center" wrapText="1"/>
    </xf>
    <xf borderId="4" fillId="4" fontId="11" numFmtId="0" xfId="0" applyAlignment="1" applyBorder="1" applyFill="1" applyFont="1">
      <alignment horizontal="center" readingOrder="0" shrinkToFit="0" vertical="center" wrapText="1"/>
    </xf>
    <xf borderId="4" fillId="5" fontId="12" numFmtId="0" xfId="0" applyAlignment="1" applyBorder="1" applyFill="1" applyFont="1">
      <alignment horizontal="center" readingOrder="0" shrinkToFit="0" vertical="center" wrapText="1"/>
    </xf>
    <xf borderId="0" fillId="0" fontId="13" numFmtId="0" xfId="0" applyAlignment="1" applyFont="1">
      <alignment horizontal="center"/>
    </xf>
    <xf borderId="0" fillId="0" fontId="13" numFmtId="165" xfId="0" applyAlignment="1" applyFont="1" applyNumberFormat="1">
      <alignment shrinkToFit="0" vertical="center" wrapText="1"/>
    </xf>
    <xf borderId="0" fillId="0" fontId="13" numFmtId="0" xfId="0" applyAlignment="1" applyFont="1">
      <alignment horizontal="center" shrinkToFit="0" vertical="center" wrapText="1"/>
    </xf>
    <xf borderId="0" fillId="0" fontId="10" numFmtId="165" xfId="0" applyAlignment="1" applyFont="1" applyNumberFormat="1">
      <alignment horizontal="center" shrinkToFit="0" vertical="center" wrapText="1"/>
    </xf>
    <xf borderId="0" fillId="4" fontId="11" numFmtId="0" xfId="0" applyAlignment="1" applyFont="1">
      <alignment horizontal="center" readingOrder="0" shrinkToFit="0" vertical="center" wrapText="1"/>
    </xf>
    <xf borderId="4" fillId="0" fontId="14" numFmtId="0" xfId="0" applyAlignment="1" applyBorder="1" applyFont="1">
      <alignment readingOrder="0" shrinkToFit="0" vertical="center" wrapText="1"/>
    </xf>
    <xf borderId="4" fillId="0" fontId="14" numFmtId="14" xfId="0" applyAlignment="1" applyBorder="1" applyFont="1" applyNumberFormat="1">
      <alignment readingOrder="0" shrinkToFit="0" vertical="center" wrapText="1"/>
    </xf>
    <xf borderId="4" fillId="0" fontId="14" numFmtId="165" xfId="0" applyAlignment="1" applyBorder="1" applyFont="1" applyNumberFormat="1">
      <alignment horizontal="center" readingOrder="0" shrinkToFit="0" vertical="center" wrapText="1"/>
    </xf>
    <xf borderId="4" fillId="0" fontId="15" numFmtId="166" xfId="0" applyAlignment="1" applyBorder="1" applyFont="1" applyNumberFormat="1">
      <alignment horizontal="center" shrinkToFit="0" vertical="center" wrapText="1"/>
    </xf>
    <xf borderId="4" fillId="0" fontId="15" numFmtId="166" xfId="0" applyAlignment="1" applyBorder="1" applyFont="1" applyNumberFormat="1">
      <alignment shrinkToFit="0" vertical="center" wrapText="1"/>
    </xf>
    <xf borderId="4" fillId="0" fontId="13" numFmtId="165" xfId="0" applyAlignment="1" applyBorder="1" applyFont="1" applyNumberFormat="1">
      <alignment shrinkToFit="0" vertical="center" wrapText="1"/>
    </xf>
    <xf borderId="4" fillId="0" fontId="13" numFmtId="0" xfId="0" applyAlignment="1" applyBorder="1" applyFont="1">
      <alignment horizontal="center" shrinkToFit="0" vertical="center" wrapText="1"/>
    </xf>
    <xf borderId="4" fillId="0" fontId="13" numFmtId="14" xfId="0" applyAlignment="1" applyBorder="1" applyFont="1" applyNumberFormat="1">
      <alignment horizontal="center" shrinkToFit="0" vertical="center" wrapText="1"/>
    </xf>
    <xf borderId="0" fillId="0" fontId="13" numFmtId="14" xfId="0" applyAlignment="1" applyFont="1" applyNumberFormat="1">
      <alignment horizontal="center" shrinkToFit="0" vertical="center" wrapText="1"/>
    </xf>
    <xf borderId="4" fillId="0" fontId="15" numFmtId="166" xfId="0" applyAlignment="1" applyBorder="1" applyFont="1" applyNumberFormat="1">
      <alignment horizontal="center" readingOrder="0" shrinkToFit="0" vertical="center" wrapText="1"/>
    </xf>
    <xf borderId="4" fillId="0" fontId="13" numFmtId="165" xfId="0" applyAlignment="1" applyBorder="1" applyFont="1" applyNumberFormat="1">
      <alignment readingOrder="0" shrinkToFit="0" vertical="center" wrapText="1"/>
    </xf>
    <xf borderId="4" fillId="0" fontId="13" numFmtId="0" xfId="0" applyAlignment="1" applyBorder="1" applyFont="1">
      <alignment horizontal="center" readingOrder="0" shrinkToFit="0" vertical="center" wrapText="1"/>
    </xf>
    <xf borderId="0" fillId="0" fontId="13" numFmtId="0" xfId="0" applyAlignment="1" applyFont="1">
      <alignment horizontal="center" readingOrder="0" shrinkToFit="0" vertical="center" wrapText="1"/>
    </xf>
    <xf borderId="4" fillId="0" fontId="13" numFmtId="0" xfId="0" applyAlignment="1" applyBorder="1" applyFont="1">
      <alignment shrinkToFit="0" vertical="center" wrapText="1"/>
    </xf>
    <xf borderId="4" fillId="0" fontId="13" numFmtId="165" xfId="0" applyAlignment="1" applyBorder="1" applyFont="1" applyNumberFormat="1">
      <alignment horizontal="center" shrinkToFit="0" vertical="center" wrapText="1"/>
    </xf>
    <xf borderId="4" fillId="0" fontId="13" numFmtId="166" xfId="0" applyAlignment="1" applyBorder="1" applyFont="1" applyNumberFormat="1">
      <alignment horizontal="center" shrinkToFit="0" vertical="center" wrapText="1"/>
    </xf>
    <xf borderId="5" fillId="6" fontId="14" numFmtId="0" xfId="0" applyAlignment="1" applyBorder="1" applyFill="1" applyFont="1">
      <alignment shrinkToFit="0" vertical="center" wrapText="1"/>
    </xf>
    <xf borderId="5" fillId="7" fontId="14" numFmtId="0" xfId="0" applyAlignment="1" applyBorder="1" applyFill="1" applyFont="1">
      <alignment shrinkToFit="0" vertical="center" wrapText="1"/>
    </xf>
    <xf borderId="5" fillId="0" fontId="16" numFmtId="0" xfId="0" applyAlignment="1" applyBorder="1" applyFont="1">
      <alignment horizontal="center" shrinkToFit="0" vertical="center" wrapText="1"/>
    </xf>
    <xf borderId="6" fillId="0" fontId="17" numFmtId="0" xfId="0" applyAlignment="1" applyBorder="1" applyFont="1">
      <alignment horizontal="center" shrinkToFit="0" vertical="center" wrapText="1"/>
    </xf>
    <xf borderId="7" fillId="0" fontId="7" numFmtId="0" xfId="0" applyBorder="1" applyFont="1"/>
    <xf borderId="8" fillId="0" fontId="7" numFmtId="0" xfId="0" applyBorder="1" applyFont="1"/>
    <xf borderId="6" fillId="8" fontId="17" numFmtId="0" xfId="0" applyAlignment="1" applyBorder="1" applyFill="1" applyFont="1">
      <alignment horizontal="center" shrinkToFit="0" vertical="center" wrapText="1"/>
    </xf>
    <xf borderId="9" fillId="0" fontId="7" numFmtId="0" xfId="0" applyBorder="1" applyFont="1"/>
    <xf borderId="10" fillId="0" fontId="7" numFmtId="0" xfId="0" applyBorder="1" applyFont="1"/>
    <xf borderId="11" fillId="0" fontId="7" numFmtId="0" xfId="0" applyBorder="1" applyFont="1"/>
    <xf borderId="12" fillId="0" fontId="7" numFmtId="0" xfId="0" applyBorder="1" applyFont="1"/>
    <xf borderId="13" fillId="8" fontId="17" numFmtId="0" xfId="0" applyAlignment="1" applyBorder="1" applyFont="1">
      <alignment horizontal="center" readingOrder="0" shrinkToFit="0" vertical="center" wrapText="1"/>
    </xf>
    <xf borderId="14" fillId="0" fontId="7" numFmtId="0" xfId="0" applyBorder="1" applyFont="1"/>
    <xf borderId="15" fillId="0" fontId="7" numFmtId="0" xfId="0" applyBorder="1" applyFont="1"/>
    <xf borderId="5" fillId="6" fontId="18" numFmtId="0" xfId="0" applyAlignment="1" applyBorder="1" applyFont="1">
      <alignment horizontal="center" shrinkToFit="0" vertical="center" wrapText="1"/>
    </xf>
    <xf borderId="5" fillId="7" fontId="18" numFmtId="0" xfId="0" applyAlignment="1" applyBorder="1" applyFont="1">
      <alignment horizontal="center" shrinkToFit="0" vertical="center" wrapText="1"/>
    </xf>
    <xf borderId="5" fillId="7" fontId="18" numFmtId="0" xfId="0" applyAlignment="1" applyBorder="1" applyFont="1">
      <alignment horizontal="center" readingOrder="0" shrinkToFit="0" vertical="center" wrapText="1"/>
    </xf>
    <xf borderId="4" fillId="7" fontId="18" numFmtId="0" xfId="0" applyAlignment="1" applyBorder="1" applyFont="1">
      <alignment horizontal="center" shrinkToFit="0" vertical="center" wrapText="1"/>
    </xf>
    <xf borderId="13" fillId="7" fontId="18" numFmtId="0" xfId="0" applyAlignment="1" applyBorder="1" applyFont="1">
      <alignment horizontal="center" shrinkToFit="0" vertical="center" wrapText="1"/>
    </xf>
    <xf borderId="16" fillId="0" fontId="7" numFmtId="0" xfId="0" applyBorder="1" applyFont="1"/>
    <xf borderId="6" fillId="9" fontId="18" numFmtId="0" xfId="0" applyAlignment="1" applyBorder="1" applyFill="1" applyFont="1">
      <alignment horizontal="center" shrinkToFit="0" vertical="center" wrapText="1"/>
    </xf>
    <xf borderId="6" fillId="10" fontId="18" numFmtId="0" xfId="0" applyAlignment="1" applyBorder="1" applyFill="1" applyFont="1">
      <alignment horizontal="center" shrinkToFit="0" vertical="center" wrapText="1"/>
    </xf>
    <xf borderId="6" fillId="6" fontId="19" numFmtId="0" xfId="0" applyAlignment="1" applyBorder="1" applyFont="1">
      <alignment horizontal="center" shrinkToFit="0" vertical="center" wrapText="1"/>
    </xf>
    <xf borderId="6" fillId="11" fontId="19" numFmtId="0" xfId="0" applyAlignment="1" applyBorder="1" applyFill="1" applyFont="1">
      <alignment horizontal="center" shrinkToFit="0" vertical="center" wrapText="1"/>
    </xf>
    <xf borderId="6" fillId="12" fontId="20" numFmtId="0" xfId="0" applyAlignment="1" applyBorder="1" applyFill="1" applyFont="1">
      <alignment horizontal="center" shrinkToFit="0" vertical="center" wrapText="1"/>
    </xf>
    <xf borderId="5" fillId="6" fontId="18" numFmtId="0" xfId="0" applyAlignment="1" applyBorder="1" applyFont="1">
      <alignment horizontal="center" readingOrder="0" shrinkToFit="0" vertical="center" wrapText="1"/>
    </xf>
    <xf borderId="4" fillId="13" fontId="18" numFmtId="0" xfId="0" applyAlignment="1" applyBorder="1" applyFill="1" applyFont="1">
      <alignment horizontal="center" shrinkToFit="0" vertical="center" wrapText="1"/>
    </xf>
    <xf borderId="13" fillId="13" fontId="18" numFmtId="0" xfId="0" applyAlignment="1" applyBorder="1" applyFont="1">
      <alignment horizontal="center" shrinkToFit="0" vertical="center" wrapText="1"/>
    </xf>
    <xf borderId="5" fillId="13" fontId="18" numFmtId="0" xfId="0" applyAlignment="1" applyBorder="1" applyFont="1">
      <alignment horizontal="center" shrinkToFit="0" vertical="center" wrapText="1"/>
    </xf>
    <xf borderId="5" fillId="9" fontId="18" numFmtId="0" xfId="0" applyAlignment="1" applyBorder="1" applyFont="1">
      <alignment horizontal="center" shrinkToFit="0" vertical="center" wrapText="1"/>
    </xf>
    <xf borderId="5" fillId="10" fontId="18" numFmtId="0" xfId="0" applyAlignment="1" applyBorder="1" applyFont="1">
      <alignment horizontal="center" shrinkToFit="0" vertical="center" wrapText="1"/>
    </xf>
    <xf borderId="5" fillId="11" fontId="18" numFmtId="0" xfId="0" applyAlignment="1" applyBorder="1" applyFont="1">
      <alignment horizontal="center" shrinkToFit="0" vertical="center" wrapText="1"/>
    </xf>
    <xf borderId="13" fillId="11" fontId="18" numFmtId="0" xfId="0" applyAlignment="1" applyBorder="1" applyFont="1">
      <alignment horizontal="center" shrinkToFit="0" vertical="center" wrapText="1"/>
    </xf>
    <xf borderId="5" fillId="12" fontId="18" numFmtId="0" xfId="0" applyAlignment="1" applyBorder="1" applyFont="1">
      <alignment horizontal="center" shrinkToFit="0" vertical="center" wrapText="1"/>
    </xf>
    <xf borderId="4" fillId="11" fontId="18" numFmtId="0" xfId="0" applyAlignment="1" applyBorder="1" applyFont="1">
      <alignment horizontal="center" shrinkToFit="0" vertical="center" wrapText="1"/>
    </xf>
    <xf borderId="4" fillId="0" fontId="21" numFmtId="0" xfId="0" applyAlignment="1" applyBorder="1" applyFont="1">
      <alignment shrinkToFit="0" vertical="center" wrapText="1"/>
    </xf>
    <xf borderId="4" fillId="0" fontId="21" numFmtId="0" xfId="0" applyAlignment="1" applyBorder="1" applyFont="1">
      <alignment readingOrder="0" shrinkToFit="0" vertical="center" wrapText="1"/>
    </xf>
    <xf borderId="4" fillId="0" fontId="21" numFmtId="0" xfId="0" applyAlignment="1" applyBorder="1" applyFont="1">
      <alignment horizontal="center" shrinkToFit="0" vertical="center" wrapText="1"/>
    </xf>
    <xf borderId="4" fillId="0" fontId="22" numFmtId="0" xfId="0" applyAlignment="1" applyBorder="1" applyFont="1">
      <alignment shrinkToFit="0" vertical="center" wrapText="1"/>
    </xf>
    <xf borderId="4" fillId="0" fontId="22" numFmtId="0" xfId="0" applyAlignment="1" applyBorder="1" applyFont="1">
      <alignment horizontal="center" shrinkToFit="0" vertical="center" wrapText="1"/>
    </xf>
    <xf borderId="4" fillId="14" fontId="15" numFmtId="0" xfId="0" applyAlignment="1" applyBorder="1" applyFill="1" applyFont="1">
      <alignment readingOrder="0" shrinkToFit="0" vertical="center" wrapText="1"/>
    </xf>
    <xf borderId="4" fillId="14" fontId="15" numFmtId="0" xfId="0" applyAlignment="1" applyBorder="1" applyFont="1">
      <alignment shrinkToFit="0" vertical="center" wrapText="1"/>
    </xf>
    <xf borderId="4" fillId="14" fontId="15" numFmtId="0" xfId="0" applyAlignment="1" applyBorder="1" applyFont="1">
      <alignment horizontal="center" shrinkToFit="0" vertical="center" wrapText="1"/>
    </xf>
    <xf borderId="4" fillId="14" fontId="15" numFmtId="14" xfId="0" applyAlignment="1" applyBorder="1" applyFont="1" applyNumberFormat="1">
      <alignment shrinkToFit="0" vertical="center" wrapText="1"/>
    </xf>
    <xf borderId="4" fillId="14" fontId="15" numFmtId="164" xfId="0" applyAlignment="1" applyBorder="1" applyFont="1" applyNumberFormat="1">
      <alignment shrinkToFit="0" vertical="center" wrapText="1"/>
    </xf>
    <xf borderId="4" fillId="14" fontId="23" numFmtId="0" xfId="0" applyAlignment="1" applyBorder="1" applyFont="1">
      <alignment shrinkToFit="0" vertical="center" wrapText="1"/>
    </xf>
    <xf borderId="4" fillId="14" fontId="15" numFmtId="0" xfId="0" applyAlignment="1" applyBorder="1" applyFont="1">
      <alignment horizontal="center" readingOrder="0" shrinkToFit="0" vertical="center" wrapText="1"/>
    </xf>
    <xf borderId="4" fillId="14" fontId="23" numFmtId="0" xfId="0" applyAlignment="1" applyBorder="1" applyFont="1">
      <alignment horizontal="center" readingOrder="0" shrinkToFit="0" vertical="center" wrapText="1"/>
    </xf>
    <xf borderId="4" fillId="14" fontId="23" numFmtId="0" xfId="0" applyAlignment="1" applyBorder="1" applyFont="1">
      <alignment horizontal="center" shrinkToFit="0" vertical="center" wrapText="1"/>
    </xf>
    <xf borderId="4" fillId="0" fontId="15" numFmtId="0" xfId="0" applyAlignment="1" applyBorder="1" applyFont="1">
      <alignment readingOrder="0" shrinkToFit="0" vertical="center" wrapText="1"/>
    </xf>
    <xf borderId="4" fillId="0" fontId="15" numFmtId="0" xfId="0" applyAlignment="1" applyBorder="1" applyFont="1">
      <alignment shrinkToFit="0" vertical="center" wrapText="1"/>
    </xf>
    <xf borderId="4" fillId="0" fontId="15" numFmtId="0" xfId="0" applyAlignment="1" applyBorder="1" applyFont="1">
      <alignment horizontal="center" shrinkToFit="0" vertical="center" wrapText="1"/>
    </xf>
    <xf borderId="4" fillId="0" fontId="15" numFmtId="14" xfId="0" applyAlignment="1" applyBorder="1" applyFont="1" applyNumberFormat="1">
      <alignment shrinkToFit="0" vertical="center" wrapText="1"/>
    </xf>
    <xf borderId="4" fillId="0" fontId="15" numFmtId="164" xfId="0" applyAlignment="1" applyBorder="1" applyFont="1" applyNumberFormat="1">
      <alignment shrinkToFit="0" vertical="center" wrapText="1"/>
    </xf>
    <xf borderId="4" fillId="0" fontId="23" numFmtId="0" xfId="0" applyAlignment="1" applyBorder="1" applyFont="1">
      <alignment shrinkToFit="0" vertical="center" wrapText="1"/>
    </xf>
    <xf borderId="4" fillId="0" fontId="15" numFmtId="0" xfId="0" applyAlignment="1" applyBorder="1" applyFont="1">
      <alignment horizontal="center" readingOrder="0" shrinkToFit="0" vertical="center" wrapText="1"/>
    </xf>
    <xf borderId="4" fillId="7" fontId="15" numFmtId="0" xfId="0" applyAlignment="1" applyBorder="1" applyFont="1">
      <alignment horizontal="center" shrinkToFit="0" vertical="center" wrapText="1"/>
    </xf>
    <xf borderId="4" fillId="0" fontId="23" numFmtId="0" xfId="0" applyAlignment="1" applyBorder="1" applyFont="1">
      <alignment horizontal="center" shrinkToFit="0" vertical="center" wrapText="1"/>
    </xf>
    <xf borderId="4" fillId="8" fontId="15" numFmtId="0" xfId="0" applyAlignment="1" applyBorder="1" applyFont="1">
      <alignment shrinkToFit="0" vertical="center" wrapText="1"/>
    </xf>
    <xf borderId="4" fillId="8" fontId="15" numFmtId="0" xfId="0" applyAlignment="1" applyBorder="1" applyFont="1">
      <alignment readingOrder="0" shrinkToFit="0" vertical="center" wrapText="1"/>
    </xf>
    <xf borderId="4" fillId="0" fontId="2" numFmtId="0" xfId="0" applyAlignment="1" applyBorder="1" applyFont="1">
      <alignment shrinkToFit="0" vertical="center" wrapText="1"/>
    </xf>
    <xf borderId="4" fillId="0" fontId="2" numFmtId="0" xfId="0" applyAlignment="1" applyBorder="1" applyFont="1">
      <alignment horizontal="center" shrinkToFit="0" vertical="center" wrapText="1"/>
    </xf>
    <xf borderId="17" fillId="7" fontId="18" numFmtId="0" xfId="0" applyAlignment="1" applyBorder="1" applyFont="1">
      <alignment horizontal="center" shrinkToFit="0" vertical="center" wrapText="1"/>
    </xf>
    <xf borderId="18" fillId="7" fontId="18" numFmtId="0" xfId="0" applyAlignment="1" applyBorder="1" applyFont="1">
      <alignment horizontal="center" shrinkToFit="0" vertical="center" wrapText="1"/>
    </xf>
    <xf borderId="6" fillId="9" fontId="18" numFmtId="0" xfId="0" applyAlignment="1" applyBorder="1" applyFont="1">
      <alignment horizontal="center" shrinkToFit="0" vertical="top" wrapText="1"/>
    </xf>
    <xf borderId="6" fillId="10" fontId="18" numFmtId="0" xfId="0" applyAlignment="1" applyBorder="1" applyFont="1">
      <alignment horizontal="center" shrinkToFit="0" vertical="top" wrapText="1"/>
    </xf>
    <xf borderId="19" fillId="6" fontId="19" numFmtId="0" xfId="0" applyAlignment="1" applyBorder="1" applyFont="1">
      <alignment horizontal="center" shrinkToFit="0" vertical="center" wrapText="1"/>
    </xf>
    <xf borderId="20" fillId="0" fontId="7" numFmtId="0" xfId="0" applyBorder="1" applyFont="1"/>
    <xf borderId="13" fillId="13" fontId="24" numFmtId="0" xfId="0" applyAlignment="1" applyBorder="1" applyFont="1">
      <alignment horizontal="center" shrinkToFit="0" vertical="center" wrapText="1"/>
    </xf>
    <xf borderId="21" fillId="0" fontId="7" numFmtId="0" xfId="0" applyBorder="1" applyFont="1"/>
    <xf borderId="22" fillId="0" fontId="7" numFmtId="0" xfId="0" applyBorder="1" applyFont="1"/>
    <xf borderId="23" fillId="0" fontId="7" numFmtId="0" xfId="0" applyBorder="1" applyFont="1"/>
    <xf borderId="24" fillId="0" fontId="7" numFmtId="0" xfId="0" applyBorder="1" applyFont="1"/>
    <xf borderId="5" fillId="13" fontId="24" numFmtId="0" xfId="0" applyAlignment="1" applyBorder="1" applyFont="1">
      <alignment horizontal="center" shrinkToFit="0" vertical="center" wrapText="1"/>
    </xf>
    <xf borderId="25" fillId="13" fontId="24" numFmtId="0" xfId="0" applyAlignment="1" applyBorder="1" applyFont="1">
      <alignment horizontal="center" shrinkToFit="0" vertical="center" wrapText="1"/>
    </xf>
    <xf borderId="17" fillId="13" fontId="24" numFmtId="0" xfId="0" applyAlignment="1" applyBorder="1" applyFont="1">
      <alignment horizontal="center" shrinkToFit="0" vertical="center" wrapText="1"/>
    </xf>
    <xf borderId="5" fillId="9" fontId="18" numFmtId="0" xfId="0" applyAlignment="1" applyBorder="1" applyFont="1">
      <alignment horizontal="center" shrinkToFit="0" vertical="top" wrapText="1"/>
    </xf>
    <xf borderId="5" fillId="10" fontId="18" numFmtId="0" xfId="0" applyAlignment="1" applyBorder="1" applyFont="1">
      <alignment horizontal="center" shrinkToFit="0" vertical="top" wrapText="1"/>
    </xf>
    <xf borderId="18" fillId="6" fontId="18" numFmtId="0" xfId="0" applyAlignment="1" applyBorder="1" applyFont="1">
      <alignment horizontal="center" shrinkToFit="0" vertical="center" wrapText="1"/>
    </xf>
    <xf borderId="13" fillId="11" fontId="18" numFmtId="0" xfId="0" applyAlignment="1" applyBorder="1" applyFont="1">
      <alignment horizontal="center" shrinkToFit="0" vertical="top" wrapText="1"/>
    </xf>
    <xf borderId="4" fillId="12" fontId="18" numFmtId="0" xfId="0" applyAlignment="1" applyBorder="1" applyFont="1">
      <alignment horizontal="center" shrinkToFit="0" vertical="center" wrapText="1"/>
    </xf>
    <xf borderId="0" fillId="0" fontId="23" numFmtId="0" xfId="0" applyAlignment="1" applyFont="1">
      <alignment shrinkToFit="0" vertical="top" wrapText="1"/>
    </xf>
    <xf borderId="26" fillId="0" fontId="7" numFmtId="0" xfId="0" applyBorder="1" applyFont="1"/>
    <xf borderId="27" fillId="0" fontId="7" numFmtId="0" xfId="0" applyBorder="1" applyFont="1"/>
    <xf borderId="28" fillId="13" fontId="24" numFmtId="0" xfId="0" applyAlignment="1" applyBorder="1" applyFont="1">
      <alignment horizontal="center" shrinkToFit="0" vertical="center" wrapText="1"/>
    </xf>
    <xf borderId="28" fillId="13" fontId="25" numFmtId="0" xfId="0" applyAlignment="1" applyBorder="1" applyFont="1">
      <alignment horizontal="center" shrinkToFit="0" vertical="center" wrapText="1"/>
    </xf>
    <xf borderId="29" fillId="13" fontId="24" numFmtId="0" xfId="0" applyAlignment="1" applyBorder="1" applyFont="1">
      <alignment horizontal="center" shrinkToFit="0" vertical="center" wrapText="1"/>
    </xf>
    <xf borderId="30" fillId="0" fontId="7" numFmtId="0" xfId="0" applyBorder="1" applyFont="1"/>
    <xf borderId="31" fillId="0" fontId="7" numFmtId="0" xfId="0" applyBorder="1" applyFont="1"/>
    <xf borderId="4" fillId="11" fontId="18" numFmtId="0" xfId="0" applyAlignment="1" applyBorder="1" applyFont="1">
      <alignment horizontal="center" shrinkToFit="0" vertical="top" wrapText="1"/>
    </xf>
    <xf borderId="5" fillId="0" fontId="15" numFmtId="0" xfId="0" applyAlignment="1" applyBorder="1" applyFont="1">
      <alignment shrinkToFit="0" vertical="center" wrapText="1"/>
    </xf>
    <xf borderId="0" fillId="0" fontId="15" numFmtId="0" xfId="0" applyAlignment="1" applyFont="1">
      <alignment shrinkToFit="0" wrapText="1"/>
    </xf>
    <xf borderId="4" fillId="0" fontId="23" numFmtId="0" xfId="0" applyAlignment="1" applyBorder="1" applyFont="1">
      <alignment horizontal="left" shrinkToFit="0" vertical="center" wrapText="1"/>
    </xf>
    <xf borderId="4" fillId="0" fontId="26" numFmtId="0" xfId="0" applyAlignment="1" applyBorder="1" applyFont="1">
      <alignment shrinkToFit="0" vertical="center" wrapText="1"/>
    </xf>
    <xf borderId="4" fillId="0" fontId="27" numFmtId="0" xfId="0" applyAlignment="1" applyBorder="1" applyFont="1">
      <alignment horizontal="center" shrinkToFit="0" vertical="center" wrapText="1"/>
    </xf>
    <xf borderId="4" fillId="0" fontId="28" numFmtId="0" xfId="0" applyAlignment="1" applyBorder="1" applyFont="1">
      <alignment shrinkToFit="0" vertical="center" wrapText="1"/>
    </xf>
    <xf borderId="0" fillId="0" fontId="23" numFmtId="0" xfId="0" applyAlignment="1" applyFont="1">
      <alignment shrinkToFit="0" vertical="center" wrapText="1"/>
    </xf>
    <xf borderId="0" fillId="0" fontId="15" numFmtId="0" xfId="0" applyFont="1"/>
    <xf borderId="0" fillId="0" fontId="23" numFmtId="0" xfId="0" applyFont="1"/>
    <xf borderId="0" fillId="0" fontId="15" numFmtId="0" xfId="0" applyAlignment="1" applyFont="1">
      <alignment horizontal="left"/>
    </xf>
    <xf borderId="32" fillId="8" fontId="15" numFmtId="0" xfId="0" applyBorder="1" applyFont="1"/>
    <xf borderId="0" fillId="0" fontId="29" numFmtId="0" xfId="0" applyFont="1"/>
    <xf borderId="4" fillId="0" fontId="30" numFmtId="0" xfId="0" applyAlignment="1" applyBorder="1" applyFont="1">
      <alignment horizontal="center" shrinkToFit="0" vertical="center" wrapText="1"/>
    </xf>
    <xf borderId="13" fillId="0" fontId="30" numFmtId="0" xfId="0" applyAlignment="1" applyBorder="1" applyFont="1">
      <alignment horizontal="center" shrinkToFit="0" vertical="center" wrapText="1"/>
    </xf>
    <xf borderId="14" fillId="0" fontId="30" numFmtId="0" xfId="0" applyAlignment="1" applyBorder="1" applyFont="1">
      <alignment horizontal="center" shrinkToFit="0" vertical="center" wrapText="1"/>
    </xf>
    <xf borderId="33" fillId="0" fontId="26" numFmtId="0" xfId="0" applyAlignment="1" applyBorder="1" applyFont="1">
      <alignment shrinkToFit="0" vertical="center" wrapText="1"/>
    </xf>
    <xf borderId="5" fillId="0" fontId="23" numFmtId="0" xfId="0" applyAlignment="1" applyBorder="1" applyFont="1">
      <alignment shrinkToFit="0" vertical="center" wrapText="1"/>
    </xf>
    <xf borderId="5" fillId="0" fontId="23" numFmtId="0" xfId="0" applyAlignment="1" applyBorder="1" applyFont="1">
      <alignment horizontal="left" shrinkToFit="0" vertical="center" wrapText="1"/>
    </xf>
    <xf borderId="5" fillId="0" fontId="26" numFmtId="0" xfId="0" applyAlignment="1" applyBorder="1" applyFont="1">
      <alignment shrinkToFit="0" vertical="center" wrapText="1"/>
    </xf>
    <xf borderId="13" fillId="0" fontId="23" numFmtId="0" xfId="0" applyAlignment="1" applyBorder="1" applyFont="1">
      <alignment shrinkToFit="0" vertical="center" wrapText="1"/>
    </xf>
    <xf borderId="14" fillId="0" fontId="26" numFmtId="0" xfId="0" applyAlignment="1" applyBorder="1" applyFont="1">
      <alignment shrinkToFit="0" vertical="center" wrapText="1"/>
    </xf>
    <xf borderId="0" fillId="0" fontId="26" numFmtId="0" xfId="0" applyAlignment="1" applyFont="1">
      <alignment shrinkToFit="0" vertical="center" wrapText="1"/>
    </xf>
    <xf borderId="0" fillId="0" fontId="31" numFmtId="0" xfId="0" applyAlignment="1" applyFont="1">
      <alignment shrinkToFit="0" vertical="center" wrapText="1"/>
    </xf>
    <xf borderId="6" fillId="0" fontId="23" numFmtId="0" xfId="0" applyAlignment="1" applyBorder="1" applyFont="1">
      <alignment shrinkToFit="0" vertical="center" wrapText="1"/>
    </xf>
    <xf borderId="0" fillId="0" fontId="15" numFmtId="0" xfId="0" applyAlignment="1" applyFont="1">
      <alignment shrinkToFit="0" vertical="center" wrapText="1"/>
    </xf>
    <xf borderId="0" fillId="0" fontId="28" numFmtId="0" xfId="0" applyAlignment="1" applyFont="1">
      <alignment shrinkToFit="0" vertical="center" wrapText="1"/>
    </xf>
    <xf borderId="0" fillId="0" fontId="32" numFmtId="0" xfId="0" applyAlignment="1" applyFont="1">
      <alignment horizontal="center" readingOrder="0" shrinkToFit="0" wrapText="1"/>
    </xf>
    <xf borderId="0" fillId="0" fontId="14" numFmtId="0" xfId="0" applyAlignment="1" applyFont="1">
      <alignment readingOrder="0" shrinkToFit="0" wrapText="1"/>
    </xf>
    <xf borderId="0" fillId="0" fontId="14" numFmtId="0" xfId="0" applyFont="1"/>
    <xf borderId="28" fillId="7" fontId="19" numFmtId="0" xfId="0" applyAlignment="1" applyBorder="1" applyFont="1">
      <alignment horizontal="center" shrinkToFit="0" vertical="center" wrapText="1"/>
    </xf>
    <xf borderId="0" fillId="0" fontId="2" numFmtId="0" xfId="0" applyAlignment="1" applyFont="1">
      <alignment shrinkToFit="0" wrapText="1"/>
    </xf>
    <xf borderId="4" fillId="8" fontId="23" numFmtId="0" xfId="0" applyAlignment="1" applyBorder="1" applyFont="1">
      <alignment shrinkToFit="0" vertical="center" wrapText="1"/>
    </xf>
    <xf borderId="34" fillId="8" fontId="18" numFmtId="0" xfId="0" applyAlignment="1" applyBorder="1" applyFont="1">
      <alignment horizontal="center" shrinkToFit="0" vertical="top" wrapText="1"/>
    </xf>
    <xf borderId="13" fillId="0" fontId="15" numFmtId="0" xfId="0" applyAlignment="1" applyBorder="1" applyFont="1">
      <alignment horizontal="center" shrinkToFit="0" vertical="center" wrapText="1"/>
    </xf>
    <xf borderId="10" fillId="0" fontId="15" numFmtId="0" xfId="0" applyAlignment="1" applyBorder="1" applyFont="1">
      <alignment horizontal="center" shrinkToFit="0" vertical="center" wrapText="1"/>
    </xf>
    <xf borderId="14" fillId="0" fontId="15" numFmtId="0" xfId="0" applyAlignment="1" applyBorder="1" applyFont="1">
      <alignment horizontal="center" shrinkToFit="0" vertical="center" wrapText="1"/>
    </xf>
    <xf borderId="6" fillId="0" fontId="15" numFmtId="0" xfId="0" applyAlignment="1" applyBorder="1" applyFont="1">
      <alignment horizontal="center" shrinkToFit="0" vertical="center" wrapText="1"/>
    </xf>
    <xf borderId="4" fillId="0" fontId="23" numFmtId="0" xfId="0" applyAlignment="1" applyBorder="1" applyFont="1">
      <alignment shrinkToFit="0" wrapText="1"/>
    </xf>
    <xf borderId="35" fillId="8" fontId="18" numFmtId="0" xfId="0" applyAlignment="1" applyBorder="1" applyFont="1">
      <alignment horizontal="center" shrinkToFit="0" vertical="top" wrapText="1"/>
    </xf>
    <xf borderId="9" fillId="0" fontId="15" numFmtId="0" xfId="0" applyAlignment="1" applyBorder="1" applyFont="1">
      <alignment horizontal="center" shrinkToFit="0" vertical="center" wrapText="1"/>
    </xf>
    <xf borderId="4" fillId="0" fontId="15" numFmtId="0" xfId="0" applyAlignment="1" applyBorder="1" applyFont="1">
      <alignment horizontal="center" shrinkToFit="0" wrapText="1"/>
    </xf>
    <xf borderId="0" fillId="0" fontId="33" numFmtId="0" xfId="0" applyAlignment="1" applyFont="1">
      <alignment horizontal="center" shrinkToFit="0" vertical="center" wrapText="1"/>
    </xf>
    <xf borderId="14" fillId="0" fontId="23" numFmtId="0" xfId="0" applyAlignment="1" applyBorder="1" applyFont="1">
      <alignment shrinkToFit="0" wrapText="1"/>
    </xf>
    <xf borderId="36" fillId="8" fontId="18" numFmtId="0" xfId="0" applyAlignment="1" applyBorder="1" applyFont="1">
      <alignment horizontal="center" shrinkToFit="0" vertical="top" wrapText="1"/>
    </xf>
    <xf borderId="32" fillId="8" fontId="18" numFmtId="0" xfId="0" applyAlignment="1" applyBorder="1" applyFont="1">
      <alignment horizontal="center" shrinkToFit="0" vertical="top" wrapText="1"/>
    </xf>
    <xf borderId="0" fillId="0" fontId="23" numFmtId="0" xfId="0" applyAlignment="1" applyFont="1">
      <alignment shrinkToFit="0" wrapText="1"/>
    </xf>
    <xf borderId="0" fillId="0" fontId="15" numFmtId="0" xfId="0" applyAlignment="1" applyFont="1">
      <alignment horizontal="center" shrinkToFit="0" vertical="center" wrapText="1"/>
    </xf>
    <xf borderId="0" fillId="0" fontId="15" numFmtId="0" xfId="0" applyAlignment="1" applyFont="1">
      <alignment horizontal="center" shrinkToFit="0" wrapText="1"/>
    </xf>
    <xf borderId="5" fillId="0" fontId="15" numFmtId="0" xfId="0" applyAlignment="1" applyBorder="1" applyFont="1">
      <alignment horizontal="center" shrinkToFit="0" vertical="center" wrapText="1"/>
    </xf>
    <xf borderId="15" fillId="0" fontId="15" numFmtId="0" xfId="0" applyAlignment="1" applyBorder="1" applyFont="1">
      <alignment horizontal="center" shrinkToFit="0" vertical="center" wrapText="1"/>
    </xf>
    <xf borderId="4" fillId="15" fontId="15" numFmtId="0" xfId="0" applyAlignment="1" applyBorder="1" applyFill="1" applyFont="1">
      <alignment shrinkToFit="0" vertical="center" wrapText="1"/>
    </xf>
    <xf borderId="4" fillId="0" fontId="15" numFmtId="0" xfId="0" applyBorder="1" applyFont="1"/>
    <xf borderId="13" fillId="0" fontId="15" numFmtId="0" xfId="0" applyBorder="1" applyFont="1"/>
    <xf borderId="15" fillId="0" fontId="15" numFmtId="0" xfId="0" applyBorder="1" applyFont="1"/>
  </cellXfs>
  <cellStyles count="1">
    <cellStyle xfId="0" name="Normal" builtinId="0"/>
  </cellStyles>
  <dxfs count="4">
    <dxf>
      <font/>
      <fill>
        <patternFill patternType="solid">
          <fgColor rgb="FFB7E1CD"/>
          <bgColor rgb="FFB7E1CD"/>
        </patternFill>
      </fill>
      <border/>
    </dxf>
    <dxf>
      <font/>
      <fill>
        <patternFill patternType="solid">
          <fgColor rgb="FFD9EAD3"/>
          <bgColor rgb="FFD9EAD3"/>
        </patternFill>
      </fill>
      <border/>
    </dxf>
    <dxf>
      <font/>
      <fill>
        <patternFill patternType="solid">
          <fgColor rgb="FFCFE2F3"/>
          <bgColor rgb="FFCFE2F3"/>
        </patternFill>
      </fill>
      <border/>
    </dxf>
    <dxf>
      <font/>
      <fill>
        <patternFill patternType="solid">
          <fgColor rgb="FFFFE599"/>
          <bgColor rgb="FFFFE599"/>
        </patternFill>
      </fill>
      <border/>
    </dxf>
  </dxfs>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190500</xdr:colOff>
      <xdr:row>0</xdr:row>
      <xdr:rowOff>76200</xdr:rowOff>
    </xdr:from>
    <xdr:ext cx="1285875" cy="63817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447675</xdr:colOff>
      <xdr:row>0</xdr:row>
      <xdr:rowOff>66675</xdr:rowOff>
    </xdr:from>
    <xdr:ext cx="1019175" cy="1000125"/>
    <xdr:pic>
      <xdr:nvPicPr>
        <xdr:cNvPr id="0" name="image2.png" title="Imagen"/>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20" Type="http://schemas.openxmlformats.org/officeDocument/2006/relationships/hyperlink" Target="mailto:info.espaciosdevida@gmail.com" TargetMode="External"/><Relationship Id="rId11" Type="http://schemas.openxmlformats.org/officeDocument/2006/relationships/hyperlink" Target="mailto:info.espaciosdevida@gmail.com" TargetMode="External"/><Relationship Id="rId22" Type="http://schemas.openxmlformats.org/officeDocument/2006/relationships/hyperlink" Target="mailto:info.espaciosdevida@gmail.com" TargetMode="External"/><Relationship Id="rId10" Type="http://schemas.openxmlformats.org/officeDocument/2006/relationships/hyperlink" Target="mailto:info.espaciosdevida@gmail.com" TargetMode="External"/><Relationship Id="rId21" Type="http://schemas.openxmlformats.org/officeDocument/2006/relationships/hyperlink" Target="mailto:info.espaciosdevida@gmail.com" TargetMode="External"/><Relationship Id="rId13" Type="http://schemas.openxmlformats.org/officeDocument/2006/relationships/hyperlink" Target="mailto:info.espaciosdevida@gmail.com" TargetMode="External"/><Relationship Id="rId12" Type="http://schemas.openxmlformats.org/officeDocument/2006/relationships/hyperlink" Target="mailto:info.espaciosdevida@gmail.com" TargetMode="External"/><Relationship Id="rId23" Type="http://schemas.openxmlformats.org/officeDocument/2006/relationships/drawing" Target="../drawings/drawing1.xml"/><Relationship Id="rId1" Type="http://schemas.openxmlformats.org/officeDocument/2006/relationships/hyperlink" Target="mailto:info.espaciosdevida@gmail.com" TargetMode="External"/><Relationship Id="rId2" Type="http://schemas.openxmlformats.org/officeDocument/2006/relationships/hyperlink" Target="mailto:info.espaciosdevida@gmail.com" TargetMode="External"/><Relationship Id="rId3" Type="http://schemas.openxmlformats.org/officeDocument/2006/relationships/hyperlink" Target="mailto:info.espaciosdevida@gmail.com" TargetMode="External"/><Relationship Id="rId4" Type="http://schemas.openxmlformats.org/officeDocument/2006/relationships/hyperlink" Target="mailto:info.espaciosdevida@gmail.com" TargetMode="External"/><Relationship Id="rId9" Type="http://schemas.openxmlformats.org/officeDocument/2006/relationships/hyperlink" Target="mailto:info.espaciosdevida@gmail.com" TargetMode="External"/><Relationship Id="rId15" Type="http://schemas.openxmlformats.org/officeDocument/2006/relationships/hyperlink" Target="mailto:info.espaciosdevida@gmail.com" TargetMode="External"/><Relationship Id="rId14" Type="http://schemas.openxmlformats.org/officeDocument/2006/relationships/hyperlink" Target="mailto:info.espaciosdevida@gmail.com" TargetMode="External"/><Relationship Id="rId17" Type="http://schemas.openxmlformats.org/officeDocument/2006/relationships/hyperlink" Target="mailto:info.espaciosdevida@gmail.com" TargetMode="External"/><Relationship Id="rId16" Type="http://schemas.openxmlformats.org/officeDocument/2006/relationships/hyperlink" Target="mailto:info.espaciosdevida@gmail.com" TargetMode="External"/><Relationship Id="rId5" Type="http://schemas.openxmlformats.org/officeDocument/2006/relationships/hyperlink" Target="mailto:info.espaciosdevida@gmail.com" TargetMode="External"/><Relationship Id="rId19" Type="http://schemas.openxmlformats.org/officeDocument/2006/relationships/hyperlink" Target="mailto:info.espaciosdevida@gmail.com" TargetMode="External"/><Relationship Id="rId6" Type="http://schemas.openxmlformats.org/officeDocument/2006/relationships/hyperlink" Target="mailto:info.espaciosdevida@gmail.com" TargetMode="External"/><Relationship Id="rId18" Type="http://schemas.openxmlformats.org/officeDocument/2006/relationships/hyperlink" Target="mailto:info.espaciosdevida@gmail.com" TargetMode="External"/><Relationship Id="rId7" Type="http://schemas.openxmlformats.org/officeDocument/2006/relationships/hyperlink" Target="mailto:info.espaciosdevida@gmail.com" TargetMode="External"/><Relationship Id="rId8" Type="http://schemas.openxmlformats.org/officeDocument/2006/relationships/hyperlink" Target="mailto:info.espaciosdevida@gmail.com" TargetMode="External"/></Relationships>
</file>

<file path=xl/worksheets/_rels/sheet2.xml.rels><?xml version="1.0" encoding="UTF-8" standalone="yes"?><Relationships xmlns="http://schemas.openxmlformats.org/package/2006/relationships"><Relationship Id="rId20" Type="http://schemas.openxmlformats.org/officeDocument/2006/relationships/hyperlink" Target="mailto:info.espaciosdevida@gmail.com" TargetMode="External"/><Relationship Id="rId11" Type="http://schemas.openxmlformats.org/officeDocument/2006/relationships/hyperlink" Target="mailto:info.espaciosdevida@gmail.com" TargetMode="External"/><Relationship Id="rId22" Type="http://schemas.openxmlformats.org/officeDocument/2006/relationships/hyperlink" Target="mailto:info.espaciosdevida@gmail.com" TargetMode="External"/><Relationship Id="rId10" Type="http://schemas.openxmlformats.org/officeDocument/2006/relationships/hyperlink" Target="mailto:info.espaciosdevida@gmail.com" TargetMode="External"/><Relationship Id="rId21" Type="http://schemas.openxmlformats.org/officeDocument/2006/relationships/hyperlink" Target="mailto:info.espaciosdevida@gmail.com" TargetMode="External"/><Relationship Id="rId13" Type="http://schemas.openxmlformats.org/officeDocument/2006/relationships/hyperlink" Target="mailto:info.espaciosdevida@gmail.com" TargetMode="External"/><Relationship Id="rId12" Type="http://schemas.openxmlformats.org/officeDocument/2006/relationships/hyperlink" Target="mailto:info.espaciosdevida@gmail.com" TargetMode="External"/><Relationship Id="rId23" Type="http://schemas.openxmlformats.org/officeDocument/2006/relationships/drawing" Target="../drawings/drawing2.xml"/><Relationship Id="rId1" Type="http://schemas.openxmlformats.org/officeDocument/2006/relationships/hyperlink" Target="mailto:info.espaciosdevida@gmail.com" TargetMode="External"/><Relationship Id="rId2" Type="http://schemas.openxmlformats.org/officeDocument/2006/relationships/hyperlink" Target="mailto:info.espaciosdevida@gmail.com" TargetMode="External"/><Relationship Id="rId3" Type="http://schemas.openxmlformats.org/officeDocument/2006/relationships/hyperlink" Target="mailto:info.espaciosdevida@gmail.com" TargetMode="External"/><Relationship Id="rId4" Type="http://schemas.openxmlformats.org/officeDocument/2006/relationships/hyperlink" Target="mailto:info.espaciosdevida@gmail.com" TargetMode="External"/><Relationship Id="rId9" Type="http://schemas.openxmlformats.org/officeDocument/2006/relationships/hyperlink" Target="mailto:info.espaciosdevida@gmail.com" TargetMode="External"/><Relationship Id="rId15" Type="http://schemas.openxmlformats.org/officeDocument/2006/relationships/hyperlink" Target="mailto:info.espaciosdevida@gmail.com" TargetMode="External"/><Relationship Id="rId14" Type="http://schemas.openxmlformats.org/officeDocument/2006/relationships/hyperlink" Target="mailto:info.espaciosdevida@gmail.com" TargetMode="External"/><Relationship Id="rId17" Type="http://schemas.openxmlformats.org/officeDocument/2006/relationships/hyperlink" Target="mailto:info.espaciosdevida@gmail.com" TargetMode="External"/><Relationship Id="rId16" Type="http://schemas.openxmlformats.org/officeDocument/2006/relationships/hyperlink" Target="mailto:info.espaciosdevida@gmail.com" TargetMode="External"/><Relationship Id="rId5" Type="http://schemas.openxmlformats.org/officeDocument/2006/relationships/hyperlink" Target="mailto:info.espaciosdevida@gmail.com" TargetMode="External"/><Relationship Id="rId19" Type="http://schemas.openxmlformats.org/officeDocument/2006/relationships/hyperlink" Target="mailto:info.espaciosdevida@gmail.com" TargetMode="External"/><Relationship Id="rId6" Type="http://schemas.openxmlformats.org/officeDocument/2006/relationships/hyperlink" Target="mailto:info.espaciosdevida@gmail.com" TargetMode="External"/><Relationship Id="rId18" Type="http://schemas.openxmlformats.org/officeDocument/2006/relationships/hyperlink" Target="mailto:info.espaciosdevida@gmail.com" TargetMode="External"/><Relationship Id="rId7" Type="http://schemas.openxmlformats.org/officeDocument/2006/relationships/hyperlink" Target="mailto:info.espaciosdevida@gmail.com" TargetMode="External"/><Relationship Id="rId8" Type="http://schemas.openxmlformats.org/officeDocument/2006/relationships/hyperlink" Target="mailto:info.espaciosdevida@gmail.com"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xSplit="2.0" ySplit="1.0" topLeftCell="C2" activePane="bottomRight" state="frozen"/>
      <selection activeCell="C1" sqref="C1" pane="topRight"/>
      <selection activeCell="A2" sqref="A2" pane="bottomLeft"/>
      <selection activeCell="C2" sqref="C2" pane="bottomRight"/>
    </sheetView>
  </sheetViews>
  <sheetFormatPr customHeight="1" defaultColWidth="12.63" defaultRowHeight="15.0"/>
  <cols>
    <col customWidth="1" min="1" max="1" width="18.88"/>
    <col customWidth="1" min="2" max="2" width="37.13"/>
    <col customWidth="1" min="3" max="3" width="34.25"/>
    <col customWidth="1" min="4" max="34" width="18.88"/>
    <col customWidth="1" min="35" max="35" width="22.5"/>
    <col customWidth="1" min="36" max="37" width="18.88"/>
  </cols>
  <sheetData>
    <row r="1">
      <c r="A1" s="1" t="s">
        <v>0</v>
      </c>
      <c r="B1" s="2" t="s">
        <v>1</v>
      </c>
      <c r="C1" s="2" t="s">
        <v>2</v>
      </c>
      <c r="D1" s="2" t="s">
        <v>3</v>
      </c>
      <c r="E1" s="2" t="s">
        <v>4</v>
      </c>
      <c r="F1" s="3" t="s">
        <v>5</v>
      </c>
      <c r="G1" s="2" t="s">
        <v>6</v>
      </c>
      <c r="H1" s="2" t="s">
        <v>7</v>
      </c>
      <c r="I1" s="2" t="s">
        <v>8</v>
      </c>
      <c r="J1" s="2" t="s">
        <v>9</v>
      </c>
      <c r="K1" s="2" t="s">
        <v>10</v>
      </c>
      <c r="L1" s="3" t="s">
        <v>11</v>
      </c>
      <c r="M1" s="3"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4" t="s">
        <v>35</v>
      </c>
      <c r="AK1" s="4" t="s">
        <v>36</v>
      </c>
    </row>
    <row r="2">
      <c r="A2" s="5">
        <v>45843.56422085648</v>
      </c>
      <c r="B2" s="6" t="s">
        <v>37</v>
      </c>
      <c r="C2" s="6" t="s">
        <v>38</v>
      </c>
      <c r="D2" s="6" t="s">
        <v>39</v>
      </c>
      <c r="E2" s="6" t="s">
        <v>40</v>
      </c>
      <c r="F2" s="6" t="s">
        <v>41</v>
      </c>
      <c r="G2" s="6" t="s">
        <v>42</v>
      </c>
      <c r="H2" s="6" t="s">
        <v>43</v>
      </c>
      <c r="I2" s="6">
        <v>1.0</v>
      </c>
      <c r="J2" s="7">
        <v>45849.0</v>
      </c>
      <c r="K2" s="7">
        <v>45849.0</v>
      </c>
      <c r="L2" s="6" t="s">
        <v>44</v>
      </c>
      <c r="M2" s="8">
        <v>0.41666666666424135</v>
      </c>
      <c r="N2" s="6" t="s">
        <v>45</v>
      </c>
      <c r="O2" s="6" t="s">
        <v>46</v>
      </c>
      <c r="X2" s="6" t="s">
        <v>47</v>
      </c>
      <c r="Y2" s="6" t="s">
        <v>48</v>
      </c>
      <c r="Z2" s="6">
        <v>50.0</v>
      </c>
      <c r="AA2" s="6" t="s">
        <v>49</v>
      </c>
      <c r="AB2" s="6">
        <v>82.0</v>
      </c>
      <c r="AC2" s="6" t="s">
        <v>50</v>
      </c>
      <c r="AD2" s="6" t="s">
        <v>51</v>
      </c>
      <c r="AE2" s="6" t="s">
        <v>52</v>
      </c>
      <c r="AF2" s="6" t="s">
        <v>53</v>
      </c>
      <c r="AG2" s="6" t="s">
        <v>54</v>
      </c>
      <c r="AH2" s="6" t="s">
        <v>55</v>
      </c>
      <c r="AI2" s="9" t="s">
        <v>56</v>
      </c>
    </row>
    <row r="3">
      <c r="A3" s="5">
        <v>45843.57271814815</v>
      </c>
      <c r="B3" s="6" t="s">
        <v>57</v>
      </c>
      <c r="C3" s="6" t="s">
        <v>58</v>
      </c>
      <c r="D3" s="6" t="s">
        <v>39</v>
      </c>
      <c r="E3" s="6" t="s">
        <v>59</v>
      </c>
      <c r="F3" s="6" t="s">
        <v>41</v>
      </c>
      <c r="G3" s="6" t="s">
        <v>42</v>
      </c>
      <c r="H3" s="6" t="s">
        <v>60</v>
      </c>
      <c r="I3" s="6">
        <v>1.0</v>
      </c>
      <c r="J3" s="7">
        <v>45849.0</v>
      </c>
      <c r="K3" s="7">
        <v>45948.0</v>
      </c>
      <c r="L3" s="6" t="s">
        <v>61</v>
      </c>
      <c r="M3" s="8">
        <v>0.14583333333575865</v>
      </c>
      <c r="N3" s="6" t="s">
        <v>62</v>
      </c>
      <c r="O3" s="6" t="s">
        <v>46</v>
      </c>
      <c r="X3" s="6" t="s">
        <v>47</v>
      </c>
      <c r="Y3" s="6" t="s">
        <v>48</v>
      </c>
      <c r="Z3" s="6">
        <v>20.0</v>
      </c>
      <c r="AA3" s="6" t="s">
        <v>49</v>
      </c>
      <c r="AB3" s="6">
        <v>82.0</v>
      </c>
      <c r="AC3" s="6" t="s">
        <v>50</v>
      </c>
      <c r="AD3" s="6" t="s">
        <v>51</v>
      </c>
      <c r="AE3" s="6" t="s">
        <v>52</v>
      </c>
      <c r="AF3" s="6" t="s">
        <v>53</v>
      </c>
      <c r="AG3" s="6" t="s">
        <v>54</v>
      </c>
      <c r="AH3" s="6" t="s">
        <v>55</v>
      </c>
      <c r="AI3" s="9" t="s">
        <v>56</v>
      </c>
    </row>
    <row r="4">
      <c r="A4" s="5">
        <v>45843.57745084491</v>
      </c>
      <c r="B4" s="6" t="s">
        <v>63</v>
      </c>
      <c r="C4" s="6" t="s">
        <v>64</v>
      </c>
      <c r="D4" s="6" t="s">
        <v>39</v>
      </c>
      <c r="E4" s="6" t="s">
        <v>59</v>
      </c>
      <c r="F4" s="6" t="s">
        <v>41</v>
      </c>
      <c r="G4" s="6" t="s">
        <v>42</v>
      </c>
      <c r="H4" s="6" t="s">
        <v>60</v>
      </c>
      <c r="I4" s="6">
        <v>1.0</v>
      </c>
      <c r="J4" s="7">
        <v>45850.0</v>
      </c>
      <c r="K4" s="7">
        <v>45956.0</v>
      </c>
      <c r="L4" s="6" t="s">
        <v>44</v>
      </c>
      <c r="M4" s="8">
        <v>0.33333333333575865</v>
      </c>
      <c r="N4" s="6" t="s">
        <v>62</v>
      </c>
      <c r="O4" s="6" t="s">
        <v>46</v>
      </c>
      <c r="X4" s="6" t="s">
        <v>47</v>
      </c>
      <c r="Y4" s="6" t="s">
        <v>48</v>
      </c>
      <c r="Z4" s="6">
        <v>20.0</v>
      </c>
      <c r="AA4" s="6" t="s">
        <v>49</v>
      </c>
      <c r="AB4" s="6">
        <v>82.0</v>
      </c>
      <c r="AC4" s="6" t="s">
        <v>50</v>
      </c>
      <c r="AD4" s="6" t="s">
        <v>51</v>
      </c>
      <c r="AE4" s="6" t="s">
        <v>52</v>
      </c>
      <c r="AF4" s="6" t="s">
        <v>53</v>
      </c>
      <c r="AG4" s="6" t="s">
        <v>54</v>
      </c>
      <c r="AH4" s="6" t="s">
        <v>65</v>
      </c>
      <c r="AI4" s="9" t="s">
        <v>56</v>
      </c>
    </row>
    <row r="5">
      <c r="A5" s="5">
        <v>45843.57986243056</v>
      </c>
      <c r="B5" s="6" t="s">
        <v>66</v>
      </c>
      <c r="C5" s="6" t="s">
        <v>67</v>
      </c>
      <c r="D5" s="6" t="s">
        <v>39</v>
      </c>
      <c r="E5" s="6" t="s">
        <v>59</v>
      </c>
      <c r="F5" s="6" t="s">
        <v>41</v>
      </c>
      <c r="G5" s="6" t="s">
        <v>42</v>
      </c>
      <c r="H5" s="6" t="s">
        <v>60</v>
      </c>
      <c r="I5" s="6">
        <v>1.0</v>
      </c>
      <c r="J5" s="7">
        <v>45850.0</v>
      </c>
      <c r="K5" s="7">
        <v>45949.0</v>
      </c>
      <c r="L5" s="6" t="s">
        <v>44</v>
      </c>
      <c r="M5" s="8">
        <v>0.4375</v>
      </c>
      <c r="N5" s="6" t="s">
        <v>62</v>
      </c>
      <c r="O5" s="6" t="s">
        <v>46</v>
      </c>
      <c r="X5" s="6" t="s">
        <v>47</v>
      </c>
      <c r="Y5" s="6" t="s">
        <v>48</v>
      </c>
      <c r="Z5" s="6">
        <v>20.0</v>
      </c>
      <c r="AA5" s="6" t="s">
        <v>49</v>
      </c>
      <c r="AB5" s="6">
        <v>82.0</v>
      </c>
      <c r="AC5" s="6" t="s">
        <v>50</v>
      </c>
      <c r="AD5" s="6" t="s">
        <v>51</v>
      </c>
      <c r="AE5" s="6" t="s">
        <v>52</v>
      </c>
      <c r="AF5" s="6" t="s">
        <v>53</v>
      </c>
      <c r="AG5" s="6" t="s">
        <v>54</v>
      </c>
      <c r="AH5" s="6" t="s">
        <v>55</v>
      </c>
      <c r="AI5" s="9" t="s">
        <v>56</v>
      </c>
    </row>
    <row r="6">
      <c r="A6" s="5">
        <v>45843.58183516204</v>
      </c>
      <c r="B6" s="6" t="s">
        <v>68</v>
      </c>
      <c r="C6" s="6" t="s">
        <v>69</v>
      </c>
      <c r="D6" s="6" t="s">
        <v>39</v>
      </c>
      <c r="E6" s="6" t="s">
        <v>59</v>
      </c>
      <c r="F6" s="6" t="s">
        <v>41</v>
      </c>
      <c r="G6" s="6" t="s">
        <v>42</v>
      </c>
      <c r="H6" s="6" t="s">
        <v>60</v>
      </c>
      <c r="I6" s="6">
        <v>1.0</v>
      </c>
      <c r="J6" s="7">
        <v>45850.0</v>
      </c>
      <c r="K6" s="7">
        <v>45955.0</v>
      </c>
      <c r="L6" s="6" t="s">
        <v>61</v>
      </c>
      <c r="M6" s="8">
        <v>0.04166666666424135</v>
      </c>
      <c r="N6" s="6" t="s">
        <v>62</v>
      </c>
      <c r="O6" s="6" t="s">
        <v>46</v>
      </c>
      <c r="X6" s="6" t="s">
        <v>47</v>
      </c>
      <c r="Y6" s="6" t="s">
        <v>48</v>
      </c>
      <c r="Z6" s="6">
        <v>20.0</v>
      </c>
      <c r="AA6" s="6" t="s">
        <v>49</v>
      </c>
      <c r="AB6" s="6">
        <v>82.0</v>
      </c>
      <c r="AC6" s="6" t="s">
        <v>50</v>
      </c>
      <c r="AD6" s="6" t="s">
        <v>51</v>
      </c>
      <c r="AE6" s="6" t="s">
        <v>52</v>
      </c>
      <c r="AF6" s="6" t="s">
        <v>53</v>
      </c>
      <c r="AG6" s="6" t="s">
        <v>54</v>
      </c>
      <c r="AH6" s="6" t="s">
        <v>55</v>
      </c>
      <c r="AI6" s="9" t="s">
        <v>56</v>
      </c>
    </row>
    <row r="7">
      <c r="A7" s="5">
        <v>45843.584237523144</v>
      </c>
      <c r="B7" s="6" t="s">
        <v>70</v>
      </c>
      <c r="C7" s="6" t="s">
        <v>38</v>
      </c>
      <c r="D7" s="6" t="s">
        <v>39</v>
      </c>
      <c r="E7" s="6" t="s">
        <v>40</v>
      </c>
      <c r="F7" s="6" t="s">
        <v>41</v>
      </c>
      <c r="G7" s="6" t="s">
        <v>42</v>
      </c>
      <c r="H7" s="6" t="s">
        <v>43</v>
      </c>
      <c r="I7" s="6">
        <v>1.0</v>
      </c>
      <c r="J7" s="7">
        <v>45850.0</v>
      </c>
      <c r="K7" s="7">
        <v>45850.0</v>
      </c>
      <c r="L7" s="6" t="s">
        <v>61</v>
      </c>
      <c r="M7" s="8">
        <v>0.27083333333575865</v>
      </c>
      <c r="N7" s="6" t="s">
        <v>45</v>
      </c>
      <c r="O7" s="6" t="s">
        <v>46</v>
      </c>
      <c r="X7" s="6" t="s">
        <v>47</v>
      </c>
      <c r="Y7" s="6" t="s">
        <v>48</v>
      </c>
      <c r="Z7" s="6">
        <v>50.0</v>
      </c>
      <c r="AA7" s="6" t="s">
        <v>49</v>
      </c>
      <c r="AB7" s="6">
        <v>82.0</v>
      </c>
      <c r="AC7" s="6" t="s">
        <v>50</v>
      </c>
      <c r="AD7" s="6" t="s">
        <v>51</v>
      </c>
      <c r="AE7" s="6" t="s">
        <v>52</v>
      </c>
      <c r="AF7" s="6" t="s">
        <v>53</v>
      </c>
      <c r="AG7" s="6" t="s">
        <v>54</v>
      </c>
      <c r="AH7" s="6" t="s">
        <v>65</v>
      </c>
      <c r="AI7" s="9" t="s">
        <v>56</v>
      </c>
    </row>
    <row r="8">
      <c r="A8" s="5">
        <v>45843.58974225694</v>
      </c>
      <c r="B8" s="6" t="s">
        <v>71</v>
      </c>
      <c r="C8" s="6" t="s">
        <v>72</v>
      </c>
      <c r="D8" s="6" t="s">
        <v>39</v>
      </c>
      <c r="E8" s="6" t="s">
        <v>59</v>
      </c>
      <c r="F8" s="6" t="s">
        <v>41</v>
      </c>
      <c r="G8" s="6" t="s">
        <v>42</v>
      </c>
      <c r="H8" s="6" t="s">
        <v>60</v>
      </c>
      <c r="I8" s="6">
        <v>1.0</v>
      </c>
      <c r="J8" s="7">
        <v>45862.0</v>
      </c>
      <c r="K8" s="7">
        <v>45946.0</v>
      </c>
      <c r="L8" s="6" t="s">
        <v>61</v>
      </c>
      <c r="M8" s="8">
        <v>0.14583333333575865</v>
      </c>
      <c r="N8" s="6" t="s">
        <v>62</v>
      </c>
      <c r="O8" s="6" t="s">
        <v>46</v>
      </c>
      <c r="X8" s="6" t="s">
        <v>47</v>
      </c>
      <c r="Y8" s="6" t="s">
        <v>48</v>
      </c>
      <c r="Z8" s="6">
        <v>20.0</v>
      </c>
      <c r="AA8" s="6" t="s">
        <v>49</v>
      </c>
      <c r="AB8" s="6">
        <v>82.0</v>
      </c>
      <c r="AC8" s="6" t="s">
        <v>50</v>
      </c>
      <c r="AD8" s="6" t="s">
        <v>51</v>
      </c>
      <c r="AE8" s="6" t="s">
        <v>52</v>
      </c>
      <c r="AF8" s="6" t="s">
        <v>53</v>
      </c>
      <c r="AG8" s="6" t="s">
        <v>54</v>
      </c>
      <c r="AH8" s="6" t="s">
        <v>55</v>
      </c>
      <c r="AI8" s="9" t="s">
        <v>56</v>
      </c>
    </row>
    <row r="9">
      <c r="A9" s="5">
        <v>45843.596891284724</v>
      </c>
      <c r="B9" s="6" t="s">
        <v>37</v>
      </c>
      <c r="C9" s="6" t="s">
        <v>38</v>
      </c>
      <c r="D9" s="6" t="s">
        <v>39</v>
      </c>
      <c r="E9" s="6" t="s">
        <v>40</v>
      </c>
      <c r="F9" s="6" t="s">
        <v>41</v>
      </c>
      <c r="G9" s="6" t="s">
        <v>42</v>
      </c>
      <c r="H9" s="6" t="s">
        <v>43</v>
      </c>
      <c r="I9" s="6">
        <v>1.0</v>
      </c>
      <c r="J9" s="7">
        <v>45856.0</v>
      </c>
      <c r="K9" s="7">
        <v>45856.0</v>
      </c>
      <c r="L9" s="6" t="s">
        <v>44</v>
      </c>
      <c r="M9" s="8">
        <v>0.41666666666424135</v>
      </c>
      <c r="N9" s="6" t="s">
        <v>45</v>
      </c>
      <c r="O9" s="6" t="s">
        <v>46</v>
      </c>
      <c r="X9" s="6" t="s">
        <v>47</v>
      </c>
      <c r="Y9" s="6" t="s">
        <v>48</v>
      </c>
      <c r="Z9" s="6">
        <v>50.0</v>
      </c>
      <c r="AA9" s="6" t="s">
        <v>49</v>
      </c>
      <c r="AB9" s="6">
        <v>82.0</v>
      </c>
      <c r="AC9" s="6" t="s">
        <v>50</v>
      </c>
      <c r="AD9" s="6" t="s">
        <v>51</v>
      </c>
      <c r="AE9" s="6" t="s">
        <v>52</v>
      </c>
      <c r="AF9" s="6" t="s">
        <v>53</v>
      </c>
      <c r="AG9" s="6" t="s">
        <v>54</v>
      </c>
      <c r="AH9" s="6" t="s">
        <v>65</v>
      </c>
      <c r="AI9" s="9" t="s">
        <v>56</v>
      </c>
    </row>
    <row r="10">
      <c r="A10" s="5">
        <v>45843.59893453703</v>
      </c>
      <c r="B10" s="6" t="s">
        <v>37</v>
      </c>
      <c r="C10" s="6" t="s">
        <v>38</v>
      </c>
      <c r="D10" s="6" t="s">
        <v>39</v>
      </c>
      <c r="E10" s="6" t="s">
        <v>40</v>
      </c>
      <c r="F10" s="6" t="s">
        <v>41</v>
      </c>
      <c r="G10" s="6" t="s">
        <v>42</v>
      </c>
      <c r="H10" s="6" t="s">
        <v>43</v>
      </c>
      <c r="I10" s="6">
        <v>1.0</v>
      </c>
      <c r="J10" s="7">
        <v>45857.0</v>
      </c>
      <c r="K10" s="7">
        <v>45857.0</v>
      </c>
      <c r="L10" s="6" t="s">
        <v>61</v>
      </c>
      <c r="M10" s="8">
        <v>0.27083333333575865</v>
      </c>
      <c r="N10" s="6" t="s">
        <v>45</v>
      </c>
      <c r="O10" s="6" t="s">
        <v>46</v>
      </c>
      <c r="X10" s="6" t="s">
        <v>47</v>
      </c>
      <c r="Y10" s="6" t="s">
        <v>48</v>
      </c>
      <c r="Z10" s="6">
        <v>50.0</v>
      </c>
      <c r="AA10" s="6" t="s">
        <v>49</v>
      </c>
      <c r="AB10" s="6">
        <v>82.0</v>
      </c>
      <c r="AC10" s="6" t="s">
        <v>50</v>
      </c>
      <c r="AD10" s="6" t="s">
        <v>51</v>
      </c>
      <c r="AE10" s="6" t="s">
        <v>52</v>
      </c>
      <c r="AF10" s="6" t="s">
        <v>53</v>
      </c>
      <c r="AG10" s="6" t="s">
        <v>54</v>
      </c>
      <c r="AH10" s="6" t="s">
        <v>65</v>
      </c>
      <c r="AI10" s="9" t="s">
        <v>56</v>
      </c>
    </row>
    <row r="11">
      <c r="A11" s="5">
        <v>45843.60140546296</v>
      </c>
      <c r="B11" s="6" t="s">
        <v>37</v>
      </c>
      <c r="C11" s="6" t="s">
        <v>38</v>
      </c>
      <c r="D11" s="6" t="s">
        <v>39</v>
      </c>
      <c r="E11" s="6" t="s">
        <v>40</v>
      </c>
      <c r="F11" s="6" t="s">
        <v>41</v>
      </c>
      <c r="G11" s="6" t="s">
        <v>42</v>
      </c>
      <c r="H11" s="6" t="s">
        <v>43</v>
      </c>
      <c r="I11" s="6">
        <v>1.0</v>
      </c>
      <c r="J11" s="7">
        <v>45863.0</v>
      </c>
      <c r="K11" s="7">
        <v>45863.0</v>
      </c>
      <c r="L11" s="6" t="s">
        <v>44</v>
      </c>
      <c r="M11" s="8">
        <v>0.41666666666424135</v>
      </c>
      <c r="N11" s="6" t="s">
        <v>45</v>
      </c>
      <c r="O11" s="6" t="s">
        <v>46</v>
      </c>
      <c r="X11" s="6" t="s">
        <v>47</v>
      </c>
      <c r="Y11" s="6" t="s">
        <v>48</v>
      </c>
      <c r="Z11" s="6">
        <v>50.0</v>
      </c>
      <c r="AA11" s="6" t="s">
        <v>49</v>
      </c>
      <c r="AB11" s="6">
        <v>82.0</v>
      </c>
      <c r="AC11" s="6" t="s">
        <v>50</v>
      </c>
      <c r="AD11" s="6" t="s">
        <v>51</v>
      </c>
      <c r="AE11" s="6" t="s">
        <v>52</v>
      </c>
      <c r="AF11" s="6" t="s">
        <v>53</v>
      </c>
      <c r="AG11" s="6" t="s">
        <v>54</v>
      </c>
      <c r="AH11" s="6" t="s">
        <v>65</v>
      </c>
      <c r="AI11" s="9" t="s">
        <v>56</v>
      </c>
    </row>
    <row r="12">
      <c r="A12" s="5">
        <v>45843.60354481482</v>
      </c>
      <c r="B12" s="6" t="s">
        <v>37</v>
      </c>
      <c r="C12" s="6" t="s">
        <v>38</v>
      </c>
      <c r="D12" s="6" t="s">
        <v>39</v>
      </c>
      <c r="E12" s="6" t="s">
        <v>40</v>
      </c>
      <c r="F12" s="6" t="s">
        <v>41</v>
      </c>
      <c r="G12" s="6" t="s">
        <v>42</v>
      </c>
      <c r="H12" s="6" t="s">
        <v>43</v>
      </c>
      <c r="I12" s="6">
        <v>1.0</v>
      </c>
      <c r="J12" s="7">
        <v>45864.0</v>
      </c>
      <c r="K12" s="7">
        <v>45864.0</v>
      </c>
      <c r="L12" s="6" t="s">
        <v>61</v>
      </c>
      <c r="M12" s="8">
        <v>0.27083333333575865</v>
      </c>
      <c r="N12" s="6" t="s">
        <v>45</v>
      </c>
      <c r="O12" s="6" t="s">
        <v>46</v>
      </c>
      <c r="X12" s="6" t="s">
        <v>47</v>
      </c>
      <c r="Y12" s="6" t="s">
        <v>48</v>
      </c>
      <c r="Z12" s="6">
        <v>50.0</v>
      </c>
      <c r="AA12" s="6" t="s">
        <v>49</v>
      </c>
      <c r="AB12" s="6">
        <v>82.0</v>
      </c>
      <c r="AC12" s="6" t="s">
        <v>50</v>
      </c>
      <c r="AD12" s="6" t="s">
        <v>51</v>
      </c>
      <c r="AE12" s="6" t="s">
        <v>52</v>
      </c>
      <c r="AF12" s="6" t="s">
        <v>53</v>
      </c>
      <c r="AG12" s="6" t="s">
        <v>54</v>
      </c>
      <c r="AH12" s="6" t="s">
        <v>65</v>
      </c>
      <c r="AI12" s="9" t="s">
        <v>56</v>
      </c>
    </row>
    <row r="13">
      <c r="A13" s="5">
        <v>45845.389158819446</v>
      </c>
      <c r="B13" s="6" t="s">
        <v>71</v>
      </c>
      <c r="C13" s="6" t="s">
        <v>72</v>
      </c>
      <c r="D13" s="6" t="s">
        <v>39</v>
      </c>
      <c r="E13" s="6" t="s">
        <v>59</v>
      </c>
      <c r="F13" s="6" t="s">
        <v>41</v>
      </c>
      <c r="G13" s="6" t="s">
        <v>42</v>
      </c>
      <c r="H13" s="6" t="s">
        <v>60</v>
      </c>
      <c r="I13" s="6">
        <v>1.0</v>
      </c>
      <c r="J13" s="7">
        <v>45853.0</v>
      </c>
      <c r="K13" s="7">
        <v>45946.0</v>
      </c>
      <c r="L13" s="6" t="s">
        <v>61</v>
      </c>
      <c r="M13" s="8">
        <v>0.14583333333575865</v>
      </c>
      <c r="N13" s="6" t="s">
        <v>62</v>
      </c>
      <c r="O13" s="6" t="s">
        <v>46</v>
      </c>
      <c r="X13" s="6" t="s">
        <v>47</v>
      </c>
      <c r="Y13" s="6" t="s">
        <v>48</v>
      </c>
      <c r="Z13" s="6">
        <v>20.0</v>
      </c>
      <c r="AA13" s="6" t="s">
        <v>49</v>
      </c>
      <c r="AB13" s="6">
        <v>82.0</v>
      </c>
      <c r="AC13" s="6" t="s">
        <v>50</v>
      </c>
      <c r="AD13" s="6" t="s">
        <v>51</v>
      </c>
      <c r="AE13" s="6" t="s">
        <v>52</v>
      </c>
      <c r="AF13" s="6" t="s">
        <v>53</v>
      </c>
      <c r="AG13" s="6" t="s">
        <v>54</v>
      </c>
      <c r="AH13" s="6" t="s">
        <v>65</v>
      </c>
      <c r="AI13" s="9" t="s">
        <v>56</v>
      </c>
    </row>
    <row r="14">
      <c r="A14" s="5">
        <v>45869.75533487269</v>
      </c>
      <c r="B14" s="6" t="s">
        <v>37</v>
      </c>
      <c r="C14" s="6" t="s">
        <v>38</v>
      </c>
      <c r="D14" s="6" t="s">
        <v>39</v>
      </c>
      <c r="E14" s="6" t="s">
        <v>40</v>
      </c>
      <c r="F14" s="6" t="s">
        <v>41</v>
      </c>
      <c r="G14" s="6" t="s">
        <v>42</v>
      </c>
      <c r="H14" s="6" t="s">
        <v>43</v>
      </c>
      <c r="I14" s="6">
        <v>1.0</v>
      </c>
      <c r="J14" s="7">
        <v>45870.0</v>
      </c>
      <c r="K14" s="7">
        <v>45870.0</v>
      </c>
      <c r="L14" s="6" t="s">
        <v>44</v>
      </c>
      <c r="M14" s="8">
        <v>0.41666666666424135</v>
      </c>
      <c r="N14" s="6" t="s">
        <v>45</v>
      </c>
      <c r="O14" s="6" t="s">
        <v>46</v>
      </c>
      <c r="X14" s="6" t="s">
        <v>47</v>
      </c>
      <c r="Y14" s="6" t="s">
        <v>48</v>
      </c>
      <c r="Z14" s="6">
        <v>50.0</v>
      </c>
      <c r="AA14" s="6" t="s">
        <v>49</v>
      </c>
      <c r="AB14" s="6">
        <v>82.0</v>
      </c>
      <c r="AC14" s="6" t="s">
        <v>50</v>
      </c>
      <c r="AD14" s="6" t="s">
        <v>51</v>
      </c>
      <c r="AE14" s="6" t="s">
        <v>73</v>
      </c>
      <c r="AF14" s="6" t="s">
        <v>53</v>
      </c>
      <c r="AG14" s="6" t="s">
        <v>54</v>
      </c>
      <c r="AH14" s="6" t="s">
        <v>65</v>
      </c>
      <c r="AI14" s="9" t="s">
        <v>56</v>
      </c>
    </row>
    <row r="15">
      <c r="A15" s="5">
        <v>45869.7736887037</v>
      </c>
      <c r="B15" s="6" t="s">
        <v>37</v>
      </c>
      <c r="C15" s="6" t="s">
        <v>38</v>
      </c>
      <c r="D15" s="6" t="s">
        <v>39</v>
      </c>
      <c r="E15" s="6" t="s">
        <v>40</v>
      </c>
      <c r="F15" s="6" t="s">
        <v>41</v>
      </c>
      <c r="G15" s="6" t="s">
        <v>42</v>
      </c>
      <c r="H15" s="6" t="s">
        <v>43</v>
      </c>
      <c r="I15" s="6">
        <v>1.0</v>
      </c>
      <c r="J15" s="7">
        <v>45871.0</v>
      </c>
      <c r="K15" s="7">
        <v>45871.0</v>
      </c>
      <c r="L15" s="6" t="s">
        <v>61</v>
      </c>
      <c r="M15" s="8">
        <v>0.27083333333575865</v>
      </c>
      <c r="N15" s="6" t="s">
        <v>45</v>
      </c>
      <c r="O15" s="6" t="s">
        <v>46</v>
      </c>
      <c r="X15" s="6" t="s">
        <v>47</v>
      </c>
      <c r="Y15" s="6" t="s">
        <v>48</v>
      </c>
      <c r="Z15" s="6">
        <v>50.0</v>
      </c>
      <c r="AA15" s="6" t="s">
        <v>49</v>
      </c>
      <c r="AB15" s="6">
        <v>82.0</v>
      </c>
      <c r="AC15" s="6" t="s">
        <v>50</v>
      </c>
      <c r="AD15" s="6" t="s">
        <v>51</v>
      </c>
      <c r="AE15" s="6" t="s">
        <v>52</v>
      </c>
      <c r="AF15" s="6" t="s">
        <v>53</v>
      </c>
      <c r="AG15" s="6" t="s">
        <v>54</v>
      </c>
      <c r="AH15" s="6" t="s">
        <v>65</v>
      </c>
      <c r="AI15" s="9" t="s">
        <v>56</v>
      </c>
    </row>
    <row r="16">
      <c r="A16" s="5">
        <v>45869.7771775</v>
      </c>
      <c r="B16" s="6" t="s">
        <v>37</v>
      </c>
      <c r="C16" s="6" t="s">
        <v>38</v>
      </c>
      <c r="D16" s="6" t="s">
        <v>39</v>
      </c>
      <c r="E16" s="6" t="s">
        <v>40</v>
      </c>
      <c r="F16" s="6" t="s">
        <v>41</v>
      </c>
      <c r="G16" s="6" t="s">
        <v>42</v>
      </c>
      <c r="H16" s="6" t="s">
        <v>43</v>
      </c>
      <c r="I16" s="6">
        <v>1.0</v>
      </c>
      <c r="J16" s="7">
        <v>45877.0</v>
      </c>
      <c r="K16" s="7">
        <v>45877.0</v>
      </c>
      <c r="L16" s="6" t="s">
        <v>44</v>
      </c>
      <c r="M16" s="8">
        <v>0.41666666666424135</v>
      </c>
      <c r="N16" s="6" t="s">
        <v>45</v>
      </c>
      <c r="O16" s="6" t="s">
        <v>46</v>
      </c>
      <c r="X16" s="6" t="s">
        <v>47</v>
      </c>
      <c r="Y16" s="6" t="s">
        <v>48</v>
      </c>
      <c r="Z16" s="6">
        <v>50.0</v>
      </c>
      <c r="AA16" s="6" t="s">
        <v>49</v>
      </c>
      <c r="AB16" s="6">
        <v>82.0</v>
      </c>
      <c r="AC16" s="6" t="s">
        <v>50</v>
      </c>
      <c r="AD16" s="6" t="s">
        <v>51</v>
      </c>
      <c r="AE16" s="6" t="s">
        <v>52</v>
      </c>
      <c r="AF16" s="6" t="s">
        <v>53</v>
      </c>
      <c r="AG16" s="6" t="s">
        <v>54</v>
      </c>
      <c r="AH16" s="6" t="s">
        <v>65</v>
      </c>
      <c r="AI16" s="9" t="s">
        <v>56</v>
      </c>
    </row>
    <row r="17">
      <c r="A17" s="5">
        <v>45869.77973915509</v>
      </c>
      <c r="B17" s="6" t="s">
        <v>37</v>
      </c>
      <c r="C17" s="6" t="s">
        <v>38</v>
      </c>
      <c r="D17" s="6" t="s">
        <v>39</v>
      </c>
      <c r="E17" s="6" t="s">
        <v>40</v>
      </c>
      <c r="F17" s="6" t="s">
        <v>41</v>
      </c>
      <c r="G17" s="6" t="s">
        <v>42</v>
      </c>
      <c r="H17" s="6" t="s">
        <v>43</v>
      </c>
      <c r="I17" s="6">
        <v>1.0</v>
      </c>
      <c r="J17" s="7">
        <v>45878.0</v>
      </c>
      <c r="K17" s="7">
        <v>45878.0</v>
      </c>
      <c r="L17" s="6" t="s">
        <v>61</v>
      </c>
      <c r="M17" s="8">
        <v>0.27083333333575865</v>
      </c>
      <c r="N17" s="6" t="s">
        <v>45</v>
      </c>
      <c r="O17" s="6" t="s">
        <v>46</v>
      </c>
      <c r="X17" s="6" t="s">
        <v>47</v>
      </c>
      <c r="Y17" s="6" t="s">
        <v>48</v>
      </c>
      <c r="Z17" s="6">
        <v>50.0</v>
      </c>
      <c r="AA17" s="6" t="s">
        <v>49</v>
      </c>
      <c r="AB17" s="6">
        <v>82.0</v>
      </c>
      <c r="AC17" s="6" t="s">
        <v>50</v>
      </c>
      <c r="AD17" s="6" t="s">
        <v>51</v>
      </c>
      <c r="AE17" s="6" t="s">
        <v>52</v>
      </c>
      <c r="AF17" s="6" t="s">
        <v>53</v>
      </c>
      <c r="AG17" s="6" t="s">
        <v>54</v>
      </c>
      <c r="AH17" s="6" t="s">
        <v>65</v>
      </c>
      <c r="AI17" s="9" t="s">
        <v>56</v>
      </c>
    </row>
    <row r="18">
      <c r="A18" s="5">
        <v>45869.7830994213</v>
      </c>
      <c r="B18" s="6" t="s">
        <v>37</v>
      </c>
      <c r="C18" s="6" t="s">
        <v>38</v>
      </c>
      <c r="D18" s="6" t="s">
        <v>39</v>
      </c>
      <c r="E18" s="6" t="s">
        <v>40</v>
      </c>
      <c r="F18" s="6" t="s">
        <v>41</v>
      </c>
      <c r="G18" s="6" t="s">
        <v>42</v>
      </c>
      <c r="H18" s="6" t="s">
        <v>43</v>
      </c>
      <c r="I18" s="6">
        <v>1.0</v>
      </c>
      <c r="J18" s="7">
        <v>45884.0</v>
      </c>
      <c r="K18" s="7">
        <v>45884.0</v>
      </c>
      <c r="L18" s="6" t="s">
        <v>44</v>
      </c>
      <c r="M18" s="8">
        <v>0.41666666666424135</v>
      </c>
      <c r="N18" s="6" t="s">
        <v>45</v>
      </c>
      <c r="O18" s="6" t="s">
        <v>46</v>
      </c>
      <c r="X18" s="6" t="s">
        <v>47</v>
      </c>
      <c r="Y18" s="6" t="s">
        <v>48</v>
      </c>
      <c r="Z18" s="6">
        <v>50.0</v>
      </c>
      <c r="AA18" s="6" t="s">
        <v>49</v>
      </c>
      <c r="AB18" s="6">
        <v>82.0</v>
      </c>
      <c r="AC18" s="6" t="s">
        <v>50</v>
      </c>
      <c r="AD18" s="6" t="s">
        <v>51</v>
      </c>
      <c r="AE18" s="6" t="s">
        <v>52</v>
      </c>
      <c r="AF18" s="6" t="s">
        <v>53</v>
      </c>
      <c r="AG18" s="6" t="s">
        <v>54</v>
      </c>
      <c r="AH18" s="6" t="s">
        <v>65</v>
      </c>
      <c r="AI18" s="9" t="s">
        <v>56</v>
      </c>
    </row>
    <row r="19">
      <c r="A19" s="5">
        <v>45869.78598792824</v>
      </c>
      <c r="B19" s="6" t="s">
        <v>37</v>
      </c>
      <c r="C19" s="6" t="s">
        <v>38</v>
      </c>
      <c r="D19" s="6" t="s">
        <v>39</v>
      </c>
      <c r="E19" s="6" t="s">
        <v>40</v>
      </c>
      <c r="F19" s="6" t="s">
        <v>41</v>
      </c>
      <c r="G19" s="6" t="s">
        <v>42</v>
      </c>
      <c r="H19" s="6" t="s">
        <v>43</v>
      </c>
      <c r="I19" s="6">
        <v>1.0</v>
      </c>
      <c r="J19" s="7">
        <v>45885.0</v>
      </c>
      <c r="K19" s="7">
        <v>45885.0</v>
      </c>
      <c r="L19" s="6" t="s">
        <v>61</v>
      </c>
      <c r="M19" s="8">
        <v>0.27083333333575865</v>
      </c>
      <c r="N19" s="6" t="s">
        <v>45</v>
      </c>
      <c r="O19" s="6" t="s">
        <v>46</v>
      </c>
      <c r="X19" s="6" t="s">
        <v>47</v>
      </c>
      <c r="Y19" s="6" t="s">
        <v>48</v>
      </c>
      <c r="Z19" s="6">
        <v>50.0</v>
      </c>
      <c r="AA19" s="6" t="s">
        <v>49</v>
      </c>
      <c r="AB19" s="6">
        <v>82.0</v>
      </c>
      <c r="AC19" s="6" t="s">
        <v>50</v>
      </c>
      <c r="AD19" s="6" t="s">
        <v>51</v>
      </c>
      <c r="AE19" s="6" t="s">
        <v>52</v>
      </c>
      <c r="AF19" s="6" t="s">
        <v>53</v>
      </c>
      <c r="AG19" s="6" t="s">
        <v>54</v>
      </c>
      <c r="AH19" s="6" t="s">
        <v>65</v>
      </c>
      <c r="AI19" s="9" t="s">
        <v>56</v>
      </c>
    </row>
    <row r="20">
      <c r="A20" s="5">
        <v>45869.78869339121</v>
      </c>
      <c r="B20" s="6" t="s">
        <v>37</v>
      </c>
      <c r="C20" s="6" t="s">
        <v>38</v>
      </c>
      <c r="D20" s="6" t="s">
        <v>39</v>
      </c>
      <c r="E20" s="6" t="s">
        <v>40</v>
      </c>
      <c r="F20" s="6" t="s">
        <v>41</v>
      </c>
      <c r="G20" s="6" t="s">
        <v>42</v>
      </c>
      <c r="H20" s="6" t="s">
        <v>43</v>
      </c>
      <c r="I20" s="6">
        <v>1.0</v>
      </c>
      <c r="J20" s="7">
        <v>45891.0</v>
      </c>
      <c r="K20" s="7">
        <v>45891.0</v>
      </c>
      <c r="L20" s="6" t="s">
        <v>44</v>
      </c>
      <c r="M20" s="8">
        <v>0.41666666666424135</v>
      </c>
      <c r="N20" s="6" t="s">
        <v>45</v>
      </c>
      <c r="O20" s="6" t="s">
        <v>46</v>
      </c>
      <c r="X20" s="6" t="s">
        <v>47</v>
      </c>
      <c r="Y20" s="6" t="s">
        <v>48</v>
      </c>
      <c r="Z20" s="6">
        <v>50.0</v>
      </c>
      <c r="AA20" s="6" t="s">
        <v>49</v>
      </c>
      <c r="AB20" s="6">
        <v>82.0</v>
      </c>
      <c r="AC20" s="6" t="s">
        <v>50</v>
      </c>
      <c r="AD20" s="6" t="s">
        <v>51</v>
      </c>
      <c r="AE20" s="6" t="s">
        <v>52</v>
      </c>
      <c r="AF20" s="6" t="s">
        <v>53</v>
      </c>
      <c r="AG20" s="6" t="s">
        <v>54</v>
      </c>
      <c r="AH20" s="6" t="s">
        <v>65</v>
      </c>
      <c r="AI20" s="9" t="s">
        <v>56</v>
      </c>
    </row>
    <row r="21">
      <c r="A21" s="5">
        <v>45869.7922875463</v>
      </c>
      <c r="B21" s="6" t="s">
        <v>37</v>
      </c>
      <c r="C21" s="6" t="s">
        <v>38</v>
      </c>
      <c r="D21" s="6" t="s">
        <v>39</v>
      </c>
      <c r="E21" s="6" t="s">
        <v>40</v>
      </c>
      <c r="F21" s="6" t="s">
        <v>41</v>
      </c>
      <c r="G21" s="6" t="s">
        <v>42</v>
      </c>
      <c r="H21" s="6" t="s">
        <v>43</v>
      </c>
      <c r="I21" s="6">
        <v>1.0</v>
      </c>
      <c r="J21" s="7">
        <v>45892.0</v>
      </c>
      <c r="K21" s="7">
        <v>45892.0</v>
      </c>
      <c r="L21" s="6" t="s">
        <v>61</v>
      </c>
      <c r="M21" s="8">
        <v>0.27083333333575865</v>
      </c>
      <c r="N21" s="6" t="s">
        <v>45</v>
      </c>
      <c r="O21" s="6" t="s">
        <v>46</v>
      </c>
      <c r="X21" s="6" t="s">
        <v>47</v>
      </c>
      <c r="Y21" s="6" t="s">
        <v>48</v>
      </c>
      <c r="Z21" s="6">
        <v>50.0</v>
      </c>
      <c r="AA21" s="6" t="s">
        <v>49</v>
      </c>
      <c r="AB21" s="6">
        <v>82.0</v>
      </c>
      <c r="AC21" s="6" t="s">
        <v>50</v>
      </c>
      <c r="AD21" s="6" t="s">
        <v>51</v>
      </c>
      <c r="AE21" s="6" t="s">
        <v>52</v>
      </c>
      <c r="AF21" s="6" t="s">
        <v>53</v>
      </c>
      <c r="AG21" s="6" t="s">
        <v>54</v>
      </c>
      <c r="AH21" s="6" t="s">
        <v>65</v>
      </c>
      <c r="AI21" s="9" t="s">
        <v>56</v>
      </c>
    </row>
    <row r="22">
      <c r="A22" s="5">
        <v>45869.79563295138</v>
      </c>
      <c r="B22" s="6" t="s">
        <v>37</v>
      </c>
      <c r="C22" s="6" t="s">
        <v>38</v>
      </c>
      <c r="D22" s="6" t="s">
        <v>39</v>
      </c>
      <c r="E22" s="6" t="s">
        <v>40</v>
      </c>
      <c r="F22" s="6" t="s">
        <v>41</v>
      </c>
      <c r="G22" s="6" t="s">
        <v>42</v>
      </c>
      <c r="H22" s="6" t="s">
        <v>43</v>
      </c>
      <c r="I22" s="6">
        <v>1.0</v>
      </c>
      <c r="J22" s="7">
        <v>45898.0</v>
      </c>
      <c r="K22" s="7">
        <v>45898.0</v>
      </c>
      <c r="L22" s="6" t="s">
        <v>44</v>
      </c>
      <c r="M22" s="8">
        <v>0.41666666666424135</v>
      </c>
      <c r="N22" s="6" t="s">
        <v>45</v>
      </c>
      <c r="O22" s="6" t="s">
        <v>46</v>
      </c>
      <c r="X22" s="6" t="s">
        <v>47</v>
      </c>
      <c r="Y22" s="6" t="s">
        <v>48</v>
      </c>
      <c r="Z22" s="6">
        <v>50.0</v>
      </c>
      <c r="AA22" s="6" t="s">
        <v>49</v>
      </c>
      <c r="AB22" s="6">
        <v>82.0</v>
      </c>
      <c r="AC22" s="6" t="s">
        <v>50</v>
      </c>
      <c r="AD22" s="6" t="s">
        <v>51</v>
      </c>
      <c r="AE22" s="6" t="s">
        <v>52</v>
      </c>
      <c r="AF22" s="6" t="s">
        <v>53</v>
      </c>
      <c r="AG22" s="6" t="s">
        <v>54</v>
      </c>
      <c r="AH22" s="6" t="s">
        <v>65</v>
      </c>
      <c r="AI22" s="9" t="s">
        <v>56</v>
      </c>
    </row>
    <row r="23">
      <c r="A23" s="5">
        <v>45869.798436516205</v>
      </c>
      <c r="B23" s="6" t="s">
        <v>37</v>
      </c>
      <c r="C23" s="6" t="s">
        <v>38</v>
      </c>
      <c r="D23" s="6" t="s">
        <v>39</v>
      </c>
      <c r="E23" s="6" t="s">
        <v>40</v>
      </c>
      <c r="F23" s="6" t="s">
        <v>41</v>
      </c>
      <c r="G23" s="6" t="s">
        <v>42</v>
      </c>
      <c r="H23" s="6" t="s">
        <v>43</v>
      </c>
      <c r="I23" s="6">
        <v>1.0</v>
      </c>
      <c r="J23" s="7">
        <v>45899.0</v>
      </c>
      <c r="K23" s="7">
        <v>45899.0</v>
      </c>
      <c r="L23" s="6" t="s">
        <v>61</v>
      </c>
      <c r="M23" s="8">
        <v>0.27083333333575865</v>
      </c>
      <c r="N23" s="6" t="s">
        <v>45</v>
      </c>
      <c r="O23" s="6" t="s">
        <v>46</v>
      </c>
      <c r="X23" s="6" t="s">
        <v>47</v>
      </c>
      <c r="Y23" s="6" t="s">
        <v>48</v>
      </c>
      <c r="Z23" s="6">
        <v>50.0</v>
      </c>
      <c r="AA23" s="6" t="s">
        <v>49</v>
      </c>
      <c r="AB23" s="6">
        <v>82.0</v>
      </c>
      <c r="AC23" s="6" t="s">
        <v>50</v>
      </c>
      <c r="AD23" s="6" t="s">
        <v>51</v>
      </c>
      <c r="AE23" s="6" t="s">
        <v>52</v>
      </c>
      <c r="AF23" s="6" t="s">
        <v>53</v>
      </c>
      <c r="AG23" s="6" t="s">
        <v>54</v>
      </c>
      <c r="AH23" s="6" t="s">
        <v>65</v>
      </c>
      <c r="AI23" s="9" t="s">
        <v>56</v>
      </c>
    </row>
  </sheetData>
  <dataValidations>
    <dataValidation type="list" allowBlank="1" showErrorMessage="1" sqref="AE2:AE23">
      <formula1>"PRIVADO,SECTOR ARTÍSTICO"</formula1>
    </dataValidation>
    <dataValidation type="list" allowBlank="1" showErrorMessage="1" sqref="L2:L23">
      <formula1>"A.M.,P.M."</formula1>
    </dataValidation>
    <dataValidation type="list" allowBlank="1" showErrorMessage="1" sqref="E2:E23">
      <formula1>"Circulación,Formación"</formula1>
    </dataValidation>
  </dataValidations>
  <hyperlinks>
    <hyperlink r:id="rId1" ref="AI2"/>
    <hyperlink r:id="rId2" ref="AI3"/>
    <hyperlink r:id="rId3" ref="AI4"/>
    <hyperlink r:id="rId4" ref="AI5"/>
    <hyperlink r:id="rId5" ref="AI6"/>
    <hyperlink r:id="rId6" ref="AI7"/>
    <hyperlink r:id="rId7" ref="AI8"/>
    <hyperlink r:id="rId8" ref="AI9"/>
    <hyperlink r:id="rId9" ref="AI10"/>
    <hyperlink r:id="rId10" ref="AI11"/>
    <hyperlink r:id="rId11" ref="AI12"/>
    <hyperlink r:id="rId12" ref="AI13"/>
    <hyperlink r:id="rId13" ref="AI14"/>
    <hyperlink r:id="rId14" ref="AI15"/>
    <hyperlink r:id="rId15" ref="AI16"/>
    <hyperlink r:id="rId16" ref="AI17"/>
    <hyperlink r:id="rId17" ref="AI18"/>
    <hyperlink r:id="rId18" ref="AI19"/>
    <hyperlink r:id="rId19" ref="AI20"/>
    <hyperlink r:id="rId20" ref="AI21"/>
    <hyperlink r:id="rId21" ref="AI22"/>
    <hyperlink r:id="rId22" ref="AI23"/>
  </hyperlinks>
  <drawing r:id="rId2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xSplit="3.0" ySplit="1.0" topLeftCell="D2" activePane="bottomRight" state="frozen"/>
      <selection activeCell="D1" sqref="D1" pane="topRight"/>
      <selection activeCell="A2" sqref="A2" pane="bottomLeft"/>
      <selection activeCell="D2" sqref="D2" pane="bottomRight"/>
    </sheetView>
  </sheetViews>
  <sheetFormatPr customHeight="1" defaultColWidth="12.63" defaultRowHeight="15.0"/>
  <cols>
    <col customWidth="1" min="1" max="1" width="13.63"/>
    <col customWidth="1" min="11" max="11" width="12.25"/>
  </cols>
  <sheetData>
    <row r="1">
      <c r="A1" s="10" t="str">
        <f>IFERROR(__xludf.DUMMYFUNCTION("QUERY('Respuestas de formulario 4'!A:AJ,""SELECT * ORDER BY J ASC"")"),"Marca temporal")</f>
        <v>Marca temporal</v>
      </c>
      <c r="B1" s="10" t="str">
        <f>IFERROR(__xludf.DUMMYFUNCTION("""COMPUTED_VALUE"""),"Nombre de actividad")</f>
        <v>Nombre de actividad</v>
      </c>
      <c r="C1" s="10" t="str">
        <f>IFERROR(__xludf.DUMMYFUNCTION("""COMPUTED_VALUE"""),"Descripción de la actividad")</f>
        <v>Descripción de la actividad</v>
      </c>
      <c r="D1" s="10" t="str">
        <f>IFERROR(__xludf.DUMMYFUNCTION("""COMPUTED_VALUE"""),"Modalidad de la actividad")</f>
        <v>Modalidad de la actividad</v>
      </c>
      <c r="E1" s="10" t="str">
        <f>IFERROR(__xludf.DUMMYFUNCTION("""COMPUTED_VALUE"""),"Dimensión / Proceso")</f>
        <v>Dimensión / Proceso</v>
      </c>
      <c r="F1" s="10" t="str">
        <f>IFERROR(__xludf.DUMMYFUNCTION("""COMPUTED_VALUE"""),"Programa")</f>
        <v>Programa</v>
      </c>
      <c r="G1" s="10" t="str">
        <f>IFERROR(__xludf.DUMMYFUNCTION("""COMPUTED_VALUE"""),"LINEA")</f>
        <v>LINEA</v>
      </c>
      <c r="H1" s="10" t="str">
        <f>IFERROR(__xludf.DUMMYFUNCTION("""COMPUTED_VALUE"""),"Tipología actividad")</f>
        <v>Tipología actividad</v>
      </c>
      <c r="I1" s="11" t="str">
        <f>IFERROR(__xludf.DUMMYFUNCTION("""COMPUTED_VALUE"""),"Número de actividades")</f>
        <v>Número de actividades</v>
      </c>
      <c r="J1" s="10" t="str">
        <f>IFERROR(__xludf.DUMMYFUNCTION("""COMPUTED_VALUE"""),"Fecha de inicio realización")</f>
        <v>Fecha de inicio realización</v>
      </c>
      <c r="K1" s="10" t="str">
        <f>IFERROR(__xludf.DUMMYFUNCTION("""COMPUTED_VALUE"""),"Fecha final realización")</f>
        <v>Fecha final realización</v>
      </c>
      <c r="L1" s="10" t="str">
        <f>IFERROR(__xludf.DUMMYFUNCTION("""COMPUTED_VALUE"""),"Franja horaria")</f>
        <v>Franja horaria</v>
      </c>
      <c r="M1" s="10" t="str">
        <f>IFERROR(__xludf.DUMMYFUNCTION("""COMPUTED_VALUE"""),"Hora de realización")</f>
        <v>Hora de realización</v>
      </c>
      <c r="N1" s="10" t="str">
        <f>IFERROR(__xludf.DUMMYFUNCTION("""COMPUTED_VALUE"""),"Enfoque poblacional diferencial")</f>
        <v>Enfoque poblacional diferencial</v>
      </c>
      <c r="O1" s="10" t="str">
        <f>IFERROR(__xludf.DUMMYFUNCTION("""COMPUTED_VALUE"""),"¿La actividad(es) cuenta con enfoque diferencial étnico?")</f>
        <v>¿La actividad(es) cuenta con enfoque diferencial étnico?</v>
      </c>
      <c r="P1" s="10" t="str">
        <f>IFERROR(__xludf.DUMMYFUNCTION("""COMPUTED_VALUE"""),"Actividad proceso a corto plazo")</f>
        <v>Actividad proceso a corto plazo</v>
      </c>
      <c r="Q1" s="10" t="str">
        <f>IFERROR(__xludf.DUMMYFUNCTION("""COMPUTED_VALUE"""),"PLAN INTEGRAL DE ACCIONES AFIRMATIVAS (PIAA) - MEDIANO PLAZO")</f>
        <v>PLAN INTEGRAL DE ACCIONES AFIRMATIVAS (PIAA) - MEDIANO PLAZO</v>
      </c>
      <c r="R1" s="10" t="str">
        <f>IFERROR(__xludf.DUMMYFUNCTION("""COMPUTED_VALUE"""),"POLÍTICA PÚBLICA - LARGO PLAZO")</f>
        <v>POLÍTICA PÚBLICA - LARGO PLAZO</v>
      </c>
      <c r="S1" s="10" t="str">
        <f>IFERROR(__xludf.DUMMYFUNCTION("""COMPUTED_VALUE"""),"PUEBLO ÉTNICAMENTE DIFERENCIAL")</f>
        <v>PUEBLO ÉTNICAMENTE DIFERENCIAL</v>
      </c>
      <c r="T1" s="10" t="str">
        <f>IFERROR(__xludf.DUMMYFUNCTION("""COMPUTED_VALUE"""),"Si selecciona pueblo y/o comunidad indígena que se beneficia con el desarrollo de la actividad, seleccione")</f>
        <v>Si selecciona pueblo y/o comunidad indígena que se beneficia con el desarrollo de la actividad, seleccione</v>
      </c>
      <c r="U1" s="10" t="str">
        <f>IFERROR(__xludf.DUMMYFUNCTION("""COMPUTED_VALUE"""),"Forma organizativa de Pueblo Rrom - Gitano al que pertenece en la ciudad")</f>
        <v>Forma organizativa de Pueblo Rrom - Gitano al que pertenece en la ciudad</v>
      </c>
      <c r="V1" s="10" t="str">
        <f>IFERROR(__xludf.DUMMYFUNCTION("""COMPUTED_VALUE"""),"Perspectiva de Género, Mujer, Familia y Generación")</f>
        <v>Perspectiva de Género, Mujer, Familia y Generación</v>
      </c>
      <c r="W1" s="10" t="str">
        <f>IFERROR(__xludf.DUMMYFUNCTION("""COMPUTED_VALUE"""),"Vocación poblacional del público asistente")</f>
        <v>Vocación poblacional del público asistente</v>
      </c>
      <c r="X1" s="10" t="str">
        <f>IFERROR(__xludf.DUMMYFUNCTION("""COMPUTED_VALUE"""),"Lugar del escenario")</f>
        <v>Lugar del escenario</v>
      </c>
      <c r="Y1" s="10" t="str">
        <f>IFERROR(__xludf.DUMMYFUNCTION("""COMPUTED_VALUE"""),"Espacio público")</f>
        <v>Espacio público</v>
      </c>
      <c r="Z1" s="10" t="str">
        <f>IFERROR(__xludf.DUMMYFUNCTION("""COMPUTED_VALUE"""),"Capacidad / aforo")</f>
        <v>Capacidad / aforo</v>
      </c>
      <c r="AA1" s="10" t="str">
        <f>IFERROR(__xludf.DUMMYFUNCTION("""COMPUTED_VALUE"""),"Localidad")</f>
        <v>Localidad</v>
      </c>
      <c r="AB1" s="10" t="str">
        <f>IFERROR(__xludf.DUMMYFUNCTION("""COMPUTED_VALUE"""),"UPZ / UPR")</f>
        <v>UPZ / UPR</v>
      </c>
      <c r="AC1" s="10" t="str">
        <f>IFERROR(__xludf.DUMMYFUNCTION("""COMPUTED_VALUE"""),"Barrio")</f>
        <v>Barrio</v>
      </c>
      <c r="AD1" s="10" t="str">
        <f>IFERROR(__xludf.DUMMYFUNCTION("""COMPUTED_VALUE"""),"Impacto territorial")</f>
        <v>Impacto territorial</v>
      </c>
      <c r="AE1" s="12" t="str">
        <f>IFERROR(__xludf.DUMMYFUNCTION("""COMPUTED_VALUE"""),"Origen de la iniciativa")</f>
        <v>Origen de la iniciativa</v>
      </c>
      <c r="AF1" s="12" t="str">
        <f>IFERROR(__xludf.DUMMYFUNCTION("""COMPUTED_VALUE"""),"Modalidad de uso del espacio")</f>
        <v>Modalidad de uso del espacio</v>
      </c>
      <c r="AG1" s="12" t="str">
        <f>IFERROR(__xludf.DUMMYFUNCTION("""COMPUTED_VALUE"""),"Evento gratuito o pago")</f>
        <v>Evento gratuito o pago</v>
      </c>
      <c r="AH1" s="12" t="str">
        <f>IFERROR(__xludf.DUMMYFUNCTION("""COMPUTED_VALUE"""),"Dirección")</f>
        <v>Dirección</v>
      </c>
      <c r="AI1" s="12" t="str">
        <f>IFERROR(__xludf.DUMMYFUNCTION("""COMPUTED_VALUE"""),"Dirección de correo electrónico")</f>
        <v>Dirección de correo electrónico</v>
      </c>
      <c r="AJ1" s="12" t="str">
        <f>IFERROR(__xludf.DUMMYFUNCTION("""COMPUTED_VALUE"""),"MES")</f>
        <v>MES</v>
      </c>
      <c r="AK1" s="12"/>
      <c r="AL1" s="12"/>
      <c r="AM1" s="12"/>
      <c r="AN1" s="12"/>
      <c r="AO1" s="12"/>
    </row>
    <row r="2">
      <c r="A2" s="13">
        <f>IFERROR(__xludf.DUMMYFUNCTION("""COMPUTED_VALUE"""),45843.56422085648)</f>
        <v>45843.56422</v>
      </c>
      <c r="B2" s="10" t="str">
        <f>IFERROR(__xludf.DUMMYFUNCTION("""COMPUTED_VALUE"""),"FUNCION ARTISTICA")</f>
        <v>FUNCION ARTISTICA</v>
      </c>
      <c r="C2" s="10" t="str">
        <f>IFERROR(__xludf.DUMMYFUNCTION("""COMPUTED_VALUE"""),"PRESENTACION ARTISTICA EN EL MARCO DEL 7° FESTIVAL TALENTOS")</f>
        <v>PRESENTACION ARTISTICA EN EL MARCO DEL 7° FESTIVAL TALENTOS</v>
      </c>
      <c r="D2" s="10" t="str">
        <f>IFERROR(__xludf.DUMMYFUNCTION("""COMPUTED_VALUE"""),"Presencial")</f>
        <v>Presencial</v>
      </c>
      <c r="E2" s="10" t="str">
        <f>IFERROR(__xludf.DUMMYFUNCTION("""COMPUTED_VALUE"""),"Circulación")</f>
        <v>Circulación</v>
      </c>
      <c r="F2" s="10" t="str">
        <f>IFERROR(__xludf.DUMMYFUNCTION("""COMPUTED_VALUE"""),"Opción 1")</f>
        <v>Opción 1</v>
      </c>
      <c r="G2" s="10" t="str">
        <f>IFERROR(__xludf.DUMMYFUNCTION("""COMPUTED_VALUE"""),"Proyectos locales e interlocales")</f>
        <v>Proyectos locales e interlocales</v>
      </c>
      <c r="H2" s="10" t="str">
        <f>IFERROR(__xludf.DUMMYFUNCTION("""COMPUTED_VALUE"""),"Presentación artística")</f>
        <v>Presentación artística</v>
      </c>
      <c r="I2" s="11">
        <f>IFERROR(__xludf.DUMMYFUNCTION("""COMPUTED_VALUE"""),1.0)</f>
        <v>1</v>
      </c>
      <c r="J2" s="14">
        <f>IFERROR(__xludf.DUMMYFUNCTION("""COMPUTED_VALUE"""),45849.0)</f>
        <v>45849</v>
      </c>
      <c r="K2" s="15">
        <f>IFERROR(__xludf.DUMMYFUNCTION("""COMPUTED_VALUE"""),45849.0)</f>
        <v>45849</v>
      </c>
      <c r="L2" s="15" t="str">
        <f>IFERROR(__xludf.DUMMYFUNCTION("""COMPUTED_VALUE"""),"A.M.")</f>
        <v>A.M.</v>
      </c>
      <c r="M2" s="13">
        <f>IFERROR(__xludf.DUMMYFUNCTION("""COMPUTED_VALUE"""),0.4166666666678793)</f>
        <v>0.4166666667</v>
      </c>
      <c r="N2" s="10" t="str">
        <f>IFERROR(__xludf.DUMMYFUNCTION("""COMPUTED_VALUE"""),"Sin enfoque poblacional")</f>
        <v>Sin enfoque poblacional</v>
      </c>
      <c r="O2" s="10" t="str">
        <f>IFERROR(__xludf.DUMMYFUNCTION("""COMPUTED_VALUE"""),"No")</f>
        <v>No</v>
      </c>
      <c r="P2" s="10"/>
      <c r="Q2" s="10"/>
      <c r="R2" s="10"/>
      <c r="S2" s="10"/>
      <c r="T2" s="10"/>
      <c r="U2" s="10"/>
      <c r="V2" s="10"/>
      <c r="W2" s="10"/>
      <c r="X2" s="10" t="str">
        <f>IFERROR(__xludf.DUMMYFUNCTION("""COMPUTED_VALUE"""),"FUNDACION ESPACIOS DE VIDA")</f>
        <v>FUNDACION ESPACIOS DE VIDA</v>
      </c>
      <c r="Y2" s="10" t="str">
        <f>IFERROR(__xludf.DUMMYFUNCTION("""COMPUTED_VALUE"""),"NO")</f>
        <v>NO</v>
      </c>
      <c r="Z2" s="10">
        <f>IFERROR(__xludf.DUMMYFUNCTION("""COMPUTED_VALUE"""),50.0)</f>
        <v>50</v>
      </c>
      <c r="AA2" s="10" t="str">
        <f>IFERROR(__xludf.DUMMYFUNCTION("""COMPUTED_VALUE"""),"8. Kennedy")</f>
        <v>8. Kennedy</v>
      </c>
      <c r="AB2" s="10">
        <f>IFERROR(__xludf.DUMMYFUNCTION("""COMPUTED_VALUE"""),82.0)</f>
        <v>82</v>
      </c>
      <c r="AC2" s="10" t="str">
        <f>IFERROR(__xludf.DUMMYFUNCTION("""COMPUTED_VALUE"""),"PATIO BONITO 3")</f>
        <v>PATIO BONITO 3</v>
      </c>
      <c r="AD2" s="10" t="str">
        <f>IFERROR(__xludf.DUMMYFUNCTION("""COMPUTED_VALUE"""),"Local")</f>
        <v>Local</v>
      </c>
      <c r="AE2" s="10" t="str">
        <f>IFERROR(__xludf.DUMMYFUNCTION("""COMPUTED_VALUE"""),"PRIVADO")</f>
        <v>PRIVADO</v>
      </c>
      <c r="AF2" s="10" t="str">
        <f>IFERROR(__xludf.DUMMYFUNCTION("""COMPUTED_VALUE"""),"ARRENDAMIENTO")</f>
        <v>ARRENDAMIENTO</v>
      </c>
      <c r="AG2" s="10" t="str">
        <f>IFERROR(__xludf.DUMMYFUNCTION("""COMPUTED_VALUE"""),"Gratuito")</f>
        <v>Gratuito</v>
      </c>
      <c r="AH2" s="10" t="str">
        <f>IFERROR(__xludf.DUMMYFUNCTION("""COMPUTED_VALUE"""),"CARRERA 88 F BIS # 0-63")</f>
        <v>CARRERA 88 F BIS # 0-63</v>
      </c>
      <c r="AI2" s="16" t="str">
        <f>IFERROR(__xludf.DUMMYFUNCTION("""COMPUTED_VALUE"""),"info.espaciosdevida@gmail.com")</f>
        <v>info.espaciosdevida@gmail.com</v>
      </c>
      <c r="AJ2" s="10"/>
      <c r="AK2" s="10"/>
      <c r="AL2" s="10"/>
      <c r="AM2" s="10"/>
      <c r="AN2" s="10"/>
      <c r="AO2" s="10"/>
    </row>
    <row r="3">
      <c r="A3" s="13">
        <f>IFERROR(__xludf.DUMMYFUNCTION("""COMPUTED_VALUE"""),45843.57271814815)</f>
        <v>45843.57272</v>
      </c>
      <c r="B3" s="10" t="str">
        <f>IFERROR(__xludf.DUMMYFUNCTION("""COMPUTED_VALUE"""),"TALLER DE MÚSICA")</f>
        <v>TALLER DE MÚSICA</v>
      </c>
      <c r="C3" s="10" t="str">
        <f>IFERROR(__xludf.DUMMYFUNCTION("""COMPUTED_VALUE"""),"Taller de Música del proceso formativo de la escuela de formación artística Talentos 2025: 27 sesiones, 2 sesiones semanales de 3 horas catedra cada una.")</f>
        <v>Taller de Música del proceso formativo de la escuela de formación artística Talentos 2025: 27 sesiones, 2 sesiones semanales de 3 horas catedra cada una.</v>
      </c>
      <c r="D3" s="10" t="str">
        <f>IFERROR(__xludf.DUMMYFUNCTION("""COMPUTED_VALUE"""),"Presencial")</f>
        <v>Presencial</v>
      </c>
      <c r="E3" s="10" t="str">
        <f>IFERROR(__xludf.DUMMYFUNCTION("""COMPUTED_VALUE"""),"Formación")</f>
        <v>Formación</v>
      </c>
      <c r="F3" s="10" t="str">
        <f>IFERROR(__xludf.DUMMYFUNCTION("""COMPUTED_VALUE"""),"Opción 1")</f>
        <v>Opción 1</v>
      </c>
      <c r="G3" s="10" t="str">
        <f>IFERROR(__xludf.DUMMYFUNCTION("""COMPUTED_VALUE"""),"Proyectos locales e interlocales")</f>
        <v>Proyectos locales e interlocales</v>
      </c>
      <c r="H3" s="10" t="str">
        <f>IFERROR(__xludf.DUMMYFUNCTION("""COMPUTED_VALUE"""),"Taller")</f>
        <v>Taller</v>
      </c>
      <c r="I3" s="11">
        <f>IFERROR(__xludf.DUMMYFUNCTION("""COMPUTED_VALUE"""),1.0)</f>
        <v>1</v>
      </c>
      <c r="J3" s="14">
        <f>IFERROR(__xludf.DUMMYFUNCTION("""COMPUTED_VALUE"""),45849.0)</f>
        <v>45849</v>
      </c>
      <c r="K3" s="15">
        <f>IFERROR(__xludf.DUMMYFUNCTION("""COMPUTED_VALUE"""),45948.0)</f>
        <v>45948</v>
      </c>
      <c r="L3" s="15" t="str">
        <f>IFERROR(__xludf.DUMMYFUNCTION("""COMPUTED_VALUE"""),"P.M.")</f>
        <v>P.M.</v>
      </c>
      <c r="M3" s="13">
        <f>IFERROR(__xludf.DUMMYFUNCTION("""COMPUTED_VALUE"""),0.14583333333212067)</f>
        <v>0.1458333333</v>
      </c>
      <c r="N3" s="10" t="str">
        <f>IFERROR(__xludf.DUMMYFUNCTION("""COMPUTED_VALUE"""),"Infancia (6-12 años), Adolescencia (13-17 años)")</f>
        <v>Infancia (6-12 años), Adolescencia (13-17 años)</v>
      </c>
      <c r="O3" s="10" t="str">
        <f>IFERROR(__xludf.DUMMYFUNCTION("""COMPUTED_VALUE"""),"No")</f>
        <v>No</v>
      </c>
      <c r="P3" s="10"/>
      <c r="Q3" s="10"/>
      <c r="R3" s="10"/>
      <c r="S3" s="10"/>
      <c r="T3" s="10"/>
      <c r="U3" s="10"/>
      <c r="V3" s="10"/>
      <c r="W3" s="10"/>
      <c r="X3" s="10" t="str">
        <f>IFERROR(__xludf.DUMMYFUNCTION("""COMPUTED_VALUE"""),"FUNDACION ESPACIOS DE VIDA")</f>
        <v>FUNDACION ESPACIOS DE VIDA</v>
      </c>
      <c r="Y3" s="10" t="str">
        <f>IFERROR(__xludf.DUMMYFUNCTION("""COMPUTED_VALUE"""),"NO")</f>
        <v>NO</v>
      </c>
      <c r="Z3" s="10">
        <f>IFERROR(__xludf.DUMMYFUNCTION("""COMPUTED_VALUE"""),20.0)</f>
        <v>20</v>
      </c>
      <c r="AA3" s="10" t="str">
        <f>IFERROR(__xludf.DUMMYFUNCTION("""COMPUTED_VALUE"""),"8. Kennedy")</f>
        <v>8. Kennedy</v>
      </c>
      <c r="AB3" s="10">
        <f>IFERROR(__xludf.DUMMYFUNCTION("""COMPUTED_VALUE"""),82.0)</f>
        <v>82</v>
      </c>
      <c r="AC3" s="10" t="str">
        <f>IFERROR(__xludf.DUMMYFUNCTION("""COMPUTED_VALUE"""),"PATIO BONITO 3")</f>
        <v>PATIO BONITO 3</v>
      </c>
      <c r="AD3" s="10" t="str">
        <f>IFERROR(__xludf.DUMMYFUNCTION("""COMPUTED_VALUE"""),"Local")</f>
        <v>Local</v>
      </c>
      <c r="AE3" s="10" t="str">
        <f>IFERROR(__xludf.DUMMYFUNCTION("""COMPUTED_VALUE"""),"PRIVADO")</f>
        <v>PRIVADO</v>
      </c>
      <c r="AF3" s="10" t="str">
        <f>IFERROR(__xludf.DUMMYFUNCTION("""COMPUTED_VALUE"""),"ARRENDAMIENTO")</f>
        <v>ARRENDAMIENTO</v>
      </c>
      <c r="AG3" s="10" t="str">
        <f>IFERROR(__xludf.DUMMYFUNCTION("""COMPUTED_VALUE"""),"Gratuito")</f>
        <v>Gratuito</v>
      </c>
      <c r="AH3" s="10" t="str">
        <f>IFERROR(__xludf.DUMMYFUNCTION("""COMPUTED_VALUE"""),"CARRERA 88 F BIS # 0-63")</f>
        <v>CARRERA 88 F BIS # 0-63</v>
      </c>
      <c r="AI3" s="16" t="str">
        <f>IFERROR(__xludf.DUMMYFUNCTION("""COMPUTED_VALUE"""),"info.espaciosdevida@gmail.com")</f>
        <v>info.espaciosdevida@gmail.com</v>
      </c>
      <c r="AJ3" s="10"/>
      <c r="AK3" s="10"/>
      <c r="AL3" s="10"/>
      <c r="AM3" s="10"/>
      <c r="AN3" s="10"/>
      <c r="AO3" s="10"/>
    </row>
    <row r="4">
      <c r="A4" s="13">
        <f>IFERROR(__xludf.DUMMYFUNCTION("""COMPUTED_VALUE"""),45843.57745084491)</f>
        <v>45843.57745</v>
      </c>
      <c r="B4" s="10" t="str">
        <f>IFERROR(__xludf.DUMMYFUNCTION("""COMPUTED_VALUE"""),"TALLER DE DANZA")</f>
        <v>TALLER DE DANZA</v>
      </c>
      <c r="C4" s="10" t="str">
        <f>IFERROR(__xludf.DUMMYFUNCTION("""COMPUTED_VALUE"""),"Taller de Danza del proceso formativo de la escuela de formación artística Talentos 2025: 27 sesiones, 2 sesiones semanales de 3 horas catedra cada una.")</f>
        <v>Taller de Danza del proceso formativo de la escuela de formación artística Talentos 2025: 27 sesiones, 2 sesiones semanales de 3 horas catedra cada una.</v>
      </c>
      <c r="D4" s="10" t="str">
        <f>IFERROR(__xludf.DUMMYFUNCTION("""COMPUTED_VALUE"""),"Presencial")</f>
        <v>Presencial</v>
      </c>
      <c r="E4" s="10" t="str">
        <f>IFERROR(__xludf.DUMMYFUNCTION("""COMPUTED_VALUE"""),"Formación")</f>
        <v>Formación</v>
      </c>
      <c r="F4" s="10" t="str">
        <f>IFERROR(__xludf.DUMMYFUNCTION("""COMPUTED_VALUE"""),"Opción 1")</f>
        <v>Opción 1</v>
      </c>
      <c r="G4" s="10" t="str">
        <f>IFERROR(__xludf.DUMMYFUNCTION("""COMPUTED_VALUE"""),"Proyectos locales e interlocales")</f>
        <v>Proyectos locales e interlocales</v>
      </c>
      <c r="H4" s="10" t="str">
        <f>IFERROR(__xludf.DUMMYFUNCTION("""COMPUTED_VALUE"""),"Taller")</f>
        <v>Taller</v>
      </c>
      <c r="I4" s="11">
        <f>IFERROR(__xludf.DUMMYFUNCTION("""COMPUTED_VALUE"""),1.0)</f>
        <v>1</v>
      </c>
      <c r="J4" s="14">
        <f>IFERROR(__xludf.DUMMYFUNCTION("""COMPUTED_VALUE"""),45850.0)</f>
        <v>45850</v>
      </c>
      <c r="K4" s="15">
        <f>IFERROR(__xludf.DUMMYFUNCTION("""COMPUTED_VALUE"""),45956.0)</f>
        <v>45956</v>
      </c>
      <c r="L4" s="15" t="str">
        <f>IFERROR(__xludf.DUMMYFUNCTION("""COMPUTED_VALUE"""),"A.M.")</f>
        <v>A.M.</v>
      </c>
      <c r="M4" s="13">
        <f>IFERROR(__xludf.DUMMYFUNCTION("""COMPUTED_VALUE"""),0.3333333333321207)</f>
        <v>0.3333333333</v>
      </c>
      <c r="N4" s="10" t="str">
        <f>IFERROR(__xludf.DUMMYFUNCTION("""COMPUTED_VALUE"""),"Infancia (6-12 años), Adolescencia (13-17 años)")</f>
        <v>Infancia (6-12 años), Adolescencia (13-17 años)</v>
      </c>
      <c r="O4" s="10" t="str">
        <f>IFERROR(__xludf.DUMMYFUNCTION("""COMPUTED_VALUE"""),"No")</f>
        <v>No</v>
      </c>
      <c r="P4" s="10"/>
      <c r="Q4" s="10"/>
      <c r="R4" s="10"/>
      <c r="S4" s="10"/>
      <c r="T4" s="10"/>
      <c r="U4" s="10"/>
      <c r="V4" s="10"/>
      <c r="W4" s="10"/>
      <c r="X4" s="10" t="str">
        <f>IFERROR(__xludf.DUMMYFUNCTION("""COMPUTED_VALUE"""),"FUNDACION ESPACIOS DE VIDA")</f>
        <v>FUNDACION ESPACIOS DE VIDA</v>
      </c>
      <c r="Y4" s="10" t="str">
        <f>IFERROR(__xludf.DUMMYFUNCTION("""COMPUTED_VALUE"""),"NO")</f>
        <v>NO</v>
      </c>
      <c r="Z4" s="10">
        <f>IFERROR(__xludf.DUMMYFUNCTION("""COMPUTED_VALUE"""),20.0)</f>
        <v>20</v>
      </c>
      <c r="AA4" s="10" t="str">
        <f>IFERROR(__xludf.DUMMYFUNCTION("""COMPUTED_VALUE"""),"8. Kennedy")</f>
        <v>8. Kennedy</v>
      </c>
      <c r="AB4" s="10">
        <f>IFERROR(__xludf.DUMMYFUNCTION("""COMPUTED_VALUE"""),82.0)</f>
        <v>82</v>
      </c>
      <c r="AC4" s="10" t="str">
        <f>IFERROR(__xludf.DUMMYFUNCTION("""COMPUTED_VALUE"""),"PATIO BONITO 3")</f>
        <v>PATIO BONITO 3</v>
      </c>
      <c r="AD4" s="10" t="str">
        <f>IFERROR(__xludf.DUMMYFUNCTION("""COMPUTED_VALUE"""),"Local")</f>
        <v>Local</v>
      </c>
      <c r="AE4" s="10" t="str">
        <f>IFERROR(__xludf.DUMMYFUNCTION("""COMPUTED_VALUE"""),"PRIVADO")</f>
        <v>PRIVADO</v>
      </c>
      <c r="AF4" s="10" t="str">
        <f>IFERROR(__xludf.DUMMYFUNCTION("""COMPUTED_VALUE"""),"ARRENDAMIENTO")</f>
        <v>ARRENDAMIENTO</v>
      </c>
      <c r="AG4" s="10" t="str">
        <f>IFERROR(__xludf.DUMMYFUNCTION("""COMPUTED_VALUE"""),"Gratuito")</f>
        <v>Gratuito</v>
      </c>
      <c r="AH4" s="10" t="str">
        <f>IFERROR(__xludf.DUMMYFUNCTION("""COMPUTED_VALUE"""),"CARRERA 88 F BIS #0-63")</f>
        <v>CARRERA 88 F BIS #0-63</v>
      </c>
      <c r="AI4" s="16" t="str">
        <f>IFERROR(__xludf.DUMMYFUNCTION("""COMPUTED_VALUE"""),"info.espaciosdevida@gmail.com")</f>
        <v>info.espaciosdevida@gmail.com</v>
      </c>
      <c r="AJ4" s="10"/>
      <c r="AK4" s="10"/>
      <c r="AL4" s="10"/>
      <c r="AM4" s="10"/>
      <c r="AN4" s="10"/>
      <c r="AO4" s="10"/>
    </row>
    <row r="5">
      <c r="A5" s="13">
        <f>IFERROR(__xludf.DUMMYFUNCTION("""COMPUTED_VALUE"""),45843.57986243055)</f>
        <v>45843.57986</v>
      </c>
      <c r="B5" s="10" t="str">
        <f>IFERROR(__xludf.DUMMYFUNCTION("""COMPUTED_VALUE"""),"TALLER DE BALLET")</f>
        <v>TALLER DE BALLET</v>
      </c>
      <c r="C5" s="10" t="str">
        <f>IFERROR(__xludf.DUMMYFUNCTION("""COMPUTED_VALUE"""),"Taller de Ballet del proceso formativo de la escuela de formación artística Talentos 2025: 27 sesiones, 2 sesiones semanales de 3 horas catedra cada una.")</f>
        <v>Taller de Ballet del proceso formativo de la escuela de formación artística Talentos 2025: 27 sesiones, 2 sesiones semanales de 3 horas catedra cada una.</v>
      </c>
      <c r="D5" s="10" t="str">
        <f>IFERROR(__xludf.DUMMYFUNCTION("""COMPUTED_VALUE"""),"Presencial")</f>
        <v>Presencial</v>
      </c>
      <c r="E5" s="10" t="str">
        <f>IFERROR(__xludf.DUMMYFUNCTION("""COMPUTED_VALUE"""),"Formación")</f>
        <v>Formación</v>
      </c>
      <c r="F5" s="10" t="str">
        <f>IFERROR(__xludf.DUMMYFUNCTION("""COMPUTED_VALUE"""),"Opción 1")</f>
        <v>Opción 1</v>
      </c>
      <c r="G5" s="10" t="str">
        <f>IFERROR(__xludf.DUMMYFUNCTION("""COMPUTED_VALUE"""),"Proyectos locales e interlocales")</f>
        <v>Proyectos locales e interlocales</v>
      </c>
      <c r="H5" s="10" t="str">
        <f>IFERROR(__xludf.DUMMYFUNCTION("""COMPUTED_VALUE"""),"Taller")</f>
        <v>Taller</v>
      </c>
      <c r="I5" s="11">
        <f>IFERROR(__xludf.DUMMYFUNCTION("""COMPUTED_VALUE"""),1.0)</f>
        <v>1</v>
      </c>
      <c r="J5" s="14">
        <f>IFERROR(__xludf.DUMMYFUNCTION("""COMPUTED_VALUE"""),45850.0)</f>
        <v>45850</v>
      </c>
      <c r="K5" s="15">
        <f>IFERROR(__xludf.DUMMYFUNCTION("""COMPUTED_VALUE"""),45949.0)</f>
        <v>45949</v>
      </c>
      <c r="L5" s="15" t="str">
        <f>IFERROR(__xludf.DUMMYFUNCTION("""COMPUTED_VALUE"""),"A.M.")</f>
        <v>A.M.</v>
      </c>
      <c r="M5" s="13">
        <f>IFERROR(__xludf.DUMMYFUNCTION("""COMPUTED_VALUE"""),0.4375)</f>
        <v>0.4375</v>
      </c>
      <c r="N5" s="10" t="str">
        <f>IFERROR(__xludf.DUMMYFUNCTION("""COMPUTED_VALUE"""),"Infancia (6-12 años), Adolescencia (13-17 años)")</f>
        <v>Infancia (6-12 años), Adolescencia (13-17 años)</v>
      </c>
      <c r="O5" s="10" t="str">
        <f>IFERROR(__xludf.DUMMYFUNCTION("""COMPUTED_VALUE"""),"No")</f>
        <v>No</v>
      </c>
      <c r="P5" s="10"/>
      <c r="Q5" s="10"/>
      <c r="R5" s="10"/>
      <c r="S5" s="10"/>
      <c r="T5" s="10"/>
      <c r="U5" s="10"/>
      <c r="V5" s="10"/>
      <c r="W5" s="10"/>
      <c r="X5" s="10" t="str">
        <f>IFERROR(__xludf.DUMMYFUNCTION("""COMPUTED_VALUE"""),"FUNDACION ESPACIOS DE VIDA")</f>
        <v>FUNDACION ESPACIOS DE VIDA</v>
      </c>
      <c r="Y5" s="10" t="str">
        <f>IFERROR(__xludf.DUMMYFUNCTION("""COMPUTED_VALUE"""),"NO")</f>
        <v>NO</v>
      </c>
      <c r="Z5" s="10">
        <f>IFERROR(__xludf.DUMMYFUNCTION("""COMPUTED_VALUE"""),20.0)</f>
        <v>20</v>
      </c>
      <c r="AA5" s="10" t="str">
        <f>IFERROR(__xludf.DUMMYFUNCTION("""COMPUTED_VALUE"""),"8. Kennedy")</f>
        <v>8. Kennedy</v>
      </c>
      <c r="AB5" s="10">
        <f>IFERROR(__xludf.DUMMYFUNCTION("""COMPUTED_VALUE"""),82.0)</f>
        <v>82</v>
      </c>
      <c r="AC5" s="10" t="str">
        <f>IFERROR(__xludf.DUMMYFUNCTION("""COMPUTED_VALUE"""),"PATIO BONITO 3")</f>
        <v>PATIO BONITO 3</v>
      </c>
      <c r="AD5" s="10" t="str">
        <f>IFERROR(__xludf.DUMMYFUNCTION("""COMPUTED_VALUE"""),"Local")</f>
        <v>Local</v>
      </c>
      <c r="AE5" s="10" t="str">
        <f>IFERROR(__xludf.DUMMYFUNCTION("""COMPUTED_VALUE"""),"PRIVADO")</f>
        <v>PRIVADO</v>
      </c>
      <c r="AF5" s="10" t="str">
        <f>IFERROR(__xludf.DUMMYFUNCTION("""COMPUTED_VALUE"""),"ARRENDAMIENTO")</f>
        <v>ARRENDAMIENTO</v>
      </c>
      <c r="AG5" s="10" t="str">
        <f>IFERROR(__xludf.DUMMYFUNCTION("""COMPUTED_VALUE"""),"Gratuito")</f>
        <v>Gratuito</v>
      </c>
      <c r="AH5" s="10" t="str">
        <f>IFERROR(__xludf.DUMMYFUNCTION("""COMPUTED_VALUE"""),"CARRERA 88 F BIS # 0-63")</f>
        <v>CARRERA 88 F BIS # 0-63</v>
      </c>
      <c r="AI5" s="16" t="str">
        <f>IFERROR(__xludf.DUMMYFUNCTION("""COMPUTED_VALUE"""),"info.espaciosdevida@gmail.com")</f>
        <v>info.espaciosdevida@gmail.com</v>
      </c>
      <c r="AJ5" s="10"/>
      <c r="AK5" s="10"/>
      <c r="AL5" s="10"/>
      <c r="AM5" s="10"/>
      <c r="AN5" s="10"/>
      <c r="AO5" s="10"/>
    </row>
    <row r="6">
      <c r="A6" s="13">
        <f>IFERROR(__xludf.DUMMYFUNCTION("""COMPUTED_VALUE"""),45843.58183516204)</f>
        <v>45843.58184</v>
      </c>
      <c r="B6" s="10" t="str">
        <f>IFERROR(__xludf.DUMMYFUNCTION("""COMPUTED_VALUE"""),"TALLER DE AUDIOVISUALES")</f>
        <v>TALLER DE AUDIOVISUALES</v>
      </c>
      <c r="C6" s="10" t="str">
        <f>IFERROR(__xludf.DUMMYFUNCTION("""COMPUTED_VALUE"""),"Taller de Audiovisuales del proceso formativo de la escuela de formación artística Talentos 2025: 27 sesiones, 2 sesiones semanales de 3 horas catedra cada una.")</f>
        <v>Taller de Audiovisuales del proceso formativo de la escuela de formación artística Talentos 2025: 27 sesiones, 2 sesiones semanales de 3 horas catedra cada una.</v>
      </c>
      <c r="D6" s="10" t="str">
        <f>IFERROR(__xludf.DUMMYFUNCTION("""COMPUTED_VALUE"""),"Presencial")</f>
        <v>Presencial</v>
      </c>
      <c r="E6" s="10" t="str">
        <f>IFERROR(__xludf.DUMMYFUNCTION("""COMPUTED_VALUE"""),"Formación")</f>
        <v>Formación</v>
      </c>
      <c r="F6" s="10" t="str">
        <f>IFERROR(__xludf.DUMMYFUNCTION("""COMPUTED_VALUE"""),"Opción 1")</f>
        <v>Opción 1</v>
      </c>
      <c r="G6" s="10" t="str">
        <f>IFERROR(__xludf.DUMMYFUNCTION("""COMPUTED_VALUE"""),"Proyectos locales e interlocales")</f>
        <v>Proyectos locales e interlocales</v>
      </c>
      <c r="H6" s="10" t="str">
        <f>IFERROR(__xludf.DUMMYFUNCTION("""COMPUTED_VALUE"""),"Taller")</f>
        <v>Taller</v>
      </c>
      <c r="I6" s="11">
        <f>IFERROR(__xludf.DUMMYFUNCTION("""COMPUTED_VALUE"""),1.0)</f>
        <v>1</v>
      </c>
      <c r="J6" s="14">
        <f>IFERROR(__xludf.DUMMYFUNCTION("""COMPUTED_VALUE"""),45850.0)</f>
        <v>45850</v>
      </c>
      <c r="K6" s="15">
        <f>IFERROR(__xludf.DUMMYFUNCTION("""COMPUTED_VALUE"""),45955.0)</f>
        <v>45955</v>
      </c>
      <c r="L6" s="15" t="str">
        <f>IFERROR(__xludf.DUMMYFUNCTION("""COMPUTED_VALUE"""),"P.M.")</f>
        <v>P.M.</v>
      </c>
      <c r="M6" s="13">
        <f>IFERROR(__xludf.DUMMYFUNCTION("""COMPUTED_VALUE"""),0.041666666667879326)</f>
        <v>0.04166666667</v>
      </c>
      <c r="N6" s="10" t="str">
        <f>IFERROR(__xludf.DUMMYFUNCTION("""COMPUTED_VALUE"""),"Infancia (6-12 años), Adolescencia (13-17 años)")</f>
        <v>Infancia (6-12 años), Adolescencia (13-17 años)</v>
      </c>
      <c r="O6" s="10" t="str">
        <f>IFERROR(__xludf.DUMMYFUNCTION("""COMPUTED_VALUE"""),"No")</f>
        <v>No</v>
      </c>
      <c r="P6" s="10"/>
      <c r="Q6" s="10"/>
      <c r="R6" s="10"/>
      <c r="S6" s="10"/>
      <c r="T6" s="10"/>
      <c r="U6" s="10"/>
      <c r="V6" s="10"/>
      <c r="W6" s="10"/>
      <c r="X6" s="10" t="str">
        <f>IFERROR(__xludf.DUMMYFUNCTION("""COMPUTED_VALUE"""),"FUNDACION ESPACIOS DE VIDA")</f>
        <v>FUNDACION ESPACIOS DE VIDA</v>
      </c>
      <c r="Y6" s="10" t="str">
        <f>IFERROR(__xludf.DUMMYFUNCTION("""COMPUTED_VALUE"""),"NO")</f>
        <v>NO</v>
      </c>
      <c r="Z6" s="10">
        <f>IFERROR(__xludf.DUMMYFUNCTION("""COMPUTED_VALUE"""),20.0)</f>
        <v>20</v>
      </c>
      <c r="AA6" s="10" t="str">
        <f>IFERROR(__xludf.DUMMYFUNCTION("""COMPUTED_VALUE"""),"8. Kennedy")</f>
        <v>8. Kennedy</v>
      </c>
      <c r="AB6" s="10">
        <f>IFERROR(__xludf.DUMMYFUNCTION("""COMPUTED_VALUE"""),82.0)</f>
        <v>82</v>
      </c>
      <c r="AC6" s="10" t="str">
        <f>IFERROR(__xludf.DUMMYFUNCTION("""COMPUTED_VALUE"""),"PATIO BONITO 3")</f>
        <v>PATIO BONITO 3</v>
      </c>
      <c r="AD6" s="10" t="str">
        <f>IFERROR(__xludf.DUMMYFUNCTION("""COMPUTED_VALUE"""),"Local")</f>
        <v>Local</v>
      </c>
      <c r="AE6" s="10" t="str">
        <f>IFERROR(__xludf.DUMMYFUNCTION("""COMPUTED_VALUE"""),"PRIVADO")</f>
        <v>PRIVADO</v>
      </c>
      <c r="AF6" s="10" t="str">
        <f>IFERROR(__xludf.DUMMYFUNCTION("""COMPUTED_VALUE"""),"ARRENDAMIENTO")</f>
        <v>ARRENDAMIENTO</v>
      </c>
      <c r="AG6" s="10" t="str">
        <f>IFERROR(__xludf.DUMMYFUNCTION("""COMPUTED_VALUE"""),"Gratuito")</f>
        <v>Gratuito</v>
      </c>
      <c r="AH6" s="10" t="str">
        <f>IFERROR(__xludf.DUMMYFUNCTION("""COMPUTED_VALUE"""),"CARRERA 88 F BIS # 0-63")</f>
        <v>CARRERA 88 F BIS # 0-63</v>
      </c>
      <c r="AI6" s="16" t="str">
        <f>IFERROR(__xludf.DUMMYFUNCTION("""COMPUTED_VALUE"""),"info.espaciosdevida@gmail.com")</f>
        <v>info.espaciosdevida@gmail.com</v>
      </c>
      <c r="AJ6" s="10"/>
      <c r="AK6" s="10"/>
      <c r="AL6" s="10"/>
      <c r="AM6" s="10"/>
      <c r="AN6" s="10"/>
      <c r="AO6" s="10"/>
    </row>
    <row r="7">
      <c r="A7" s="13">
        <f>IFERROR(__xludf.DUMMYFUNCTION("""COMPUTED_VALUE"""),45843.58423752315)</f>
        <v>45843.58424</v>
      </c>
      <c r="B7" s="10" t="str">
        <f>IFERROR(__xludf.DUMMYFUNCTION("""COMPUTED_VALUE"""),"FUNCIÓN ARTÍSTICA")</f>
        <v>FUNCIÓN ARTÍSTICA</v>
      </c>
      <c r="C7" s="10" t="str">
        <f>IFERROR(__xludf.DUMMYFUNCTION("""COMPUTED_VALUE"""),"PRESENTACION ARTISTICA EN EL MARCO DEL 7° FESTIVAL TALENTOS")</f>
        <v>PRESENTACION ARTISTICA EN EL MARCO DEL 7° FESTIVAL TALENTOS</v>
      </c>
      <c r="D7" s="10" t="str">
        <f>IFERROR(__xludf.DUMMYFUNCTION("""COMPUTED_VALUE"""),"Presencial")</f>
        <v>Presencial</v>
      </c>
      <c r="E7" s="10" t="str">
        <f>IFERROR(__xludf.DUMMYFUNCTION("""COMPUTED_VALUE"""),"Circulación")</f>
        <v>Circulación</v>
      </c>
      <c r="F7" s="10" t="str">
        <f>IFERROR(__xludf.DUMMYFUNCTION("""COMPUTED_VALUE"""),"Opción 1")</f>
        <v>Opción 1</v>
      </c>
      <c r="G7" s="10" t="str">
        <f>IFERROR(__xludf.DUMMYFUNCTION("""COMPUTED_VALUE"""),"Proyectos locales e interlocales")</f>
        <v>Proyectos locales e interlocales</v>
      </c>
      <c r="H7" s="10" t="str">
        <f>IFERROR(__xludf.DUMMYFUNCTION("""COMPUTED_VALUE"""),"Presentación artística")</f>
        <v>Presentación artística</v>
      </c>
      <c r="I7" s="11">
        <f>IFERROR(__xludf.DUMMYFUNCTION("""COMPUTED_VALUE"""),1.0)</f>
        <v>1</v>
      </c>
      <c r="J7" s="14">
        <f>IFERROR(__xludf.DUMMYFUNCTION("""COMPUTED_VALUE"""),45850.0)</f>
        <v>45850</v>
      </c>
      <c r="K7" s="15">
        <f>IFERROR(__xludf.DUMMYFUNCTION("""COMPUTED_VALUE"""),45850.0)</f>
        <v>45850</v>
      </c>
      <c r="L7" s="15" t="str">
        <f>IFERROR(__xludf.DUMMYFUNCTION("""COMPUTED_VALUE"""),"P.M.")</f>
        <v>P.M.</v>
      </c>
      <c r="M7" s="13">
        <f>IFERROR(__xludf.DUMMYFUNCTION("""COMPUTED_VALUE"""),0.2708333333321207)</f>
        <v>0.2708333333</v>
      </c>
      <c r="N7" s="10" t="str">
        <f>IFERROR(__xludf.DUMMYFUNCTION("""COMPUTED_VALUE"""),"Sin enfoque poblacional")</f>
        <v>Sin enfoque poblacional</v>
      </c>
      <c r="O7" s="10" t="str">
        <f>IFERROR(__xludf.DUMMYFUNCTION("""COMPUTED_VALUE"""),"No")</f>
        <v>No</v>
      </c>
      <c r="P7" s="10"/>
      <c r="Q7" s="10"/>
      <c r="R7" s="10"/>
      <c r="S7" s="10"/>
      <c r="T7" s="10"/>
      <c r="U7" s="10"/>
      <c r="V7" s="10"/>
      <c r="W7" s="10"/>
      <c r="X7" s="10" t="str">
        <f>IFERROR(__xludf.DUMMYFUNCTION("""COMPUTED_VALUE"""),"FUNDACION ESPACIOS DE VIDA")</f>
        <v>FUNDACION ESPACIOS DE VIDA</v>
      </c>
      <c r="Y7" s="10" t="str">
        <f>IFERROR(__xludf.DUMMYFUNCTION("""COMPUTED_VALUE"""),"NO")</f>
        <v>NO</v>
      </c>
      <c r="Z7" s="10">
        <f>IFERROR(__xludf.DUMMYFUNCTION("""COMPUTED_VALUE"""),50.0)</f>
        <v>50</v>
      </c>
      <c r="AA7" s="10" t="str">
        <f>IFERROR(__xludf.DUMMYFUNCTION("""COMPUTED_VALUE"""),"8. Kennedy")</f>
        <v>8. Kennedy</v>
      </c>
      <c r="AB7" s="10">
        <f>IFERROR(__xludf.DUMMYFUNCTION("""COMPUTED_VALUE"""),82.0)</f>
        <v>82</v>
      </c>
      <c r="AC7" s="10" t="str">
        <f>IFERROR(__xludf.DUMMYFUNCTION("""COMPUTED_VALUE"""),"PATIO BONITO 3")</f>
        <v>PATIO BONITO 3</v>
      </c>
      <c r="AD7" s="10" t="str">
        <f>IFERROR(__xludf.DUMMYFUNCTION("""COMPUTED_VALUE"""),"Local")</f>
        <v>Local</v>
      </c>
      <c r="AE7" s="10" t="str">
        <f>IFERROR(__xludf.DUMMYFUNCTION("""COMPUTED_VALUE"""),"PRIVADO")</f>
        <v>PRIVADO</v>
      </c>
      <c r="AF7" s="10" t="str">
        <f>IFERROR(__xludf.DUMMYFUNCTION("""COMPUTED_VALUE"""),"ARRENDAMIENTO")</f>
        <v>ARRENDAMIENTO</v>
      </c>
      <c r="AG7" s="10" t="str">
        <f>IFERROR(__xludf.DUMMYFUNCTION("""COMPUTED_VALUE"""),"Gratuito")</f>
        <v>Gratuito</v>
      </c>
      <c r="AH7" s="10" t="str">
        <f>IFERROR(__xludf.DUMMYFUNCTION("""COMPUTED_VALUE"""),"CARRERA 88 F BIS #0-63")</f>
        <v>CARRERA 88 F BIS #0-63</v>
      </c>
      <c r="AI7" s="16" t="str">
        <f>IFERROR(__xludf.DUMMYFUNCTION("""COMPUTED_VALUE"""),"info.espaciosdevida@gmail.com")</f>
        <v>info.espaciosdevida@gmail.com</v>
      </c>
      <c r="AJ7" s="10"/>
      <c r="AK7" s="10"/>
      <c r="AL7" s="10"/>
      <c r="AM7" s="10"/>
      <c r="AN7" s="10"/>
      <c r="AO7" s="10"/>
    </row>
    <row r="8">
      <c r="A8" s="13">
        <f>IFERROR(__xludf.DUMMYFUNCTION("""COMPUTED_VALUE"""),45845.389158819446)</f>
        <v>45845.38916</v>
      </c>
      <c r="B8" s="10" t="str">
        <f>IFERROR(__xludf.DUMMYFUNCTION("""COMPUTED_VALUE"""),"TALLER DE ARTES PLASTICAS")</f>
        <v>TALLER DE ARTES PLASTICAS</v>
      </c>
      <c r="C8" s="10" t="str">
        <f>IFERROR(__xludf.DUMMYFUNCTION("""COMPUTED_VALUE"""),"Taller de Artes Plásticas del proceso formativo de la escuela de formación artística Talentos 2025: 27 sesiones, 2 sesiones semanales de 3 horas catedra cada una.")</f>
        <v>Taller de Artes Plásticas del proceso formativo de la escuela de formación artística Talentos 2025: 27 sesiones, 2 sesiones semanales de 3 horas catedra cada una.</v>
      </c>
      <c r="D8" s="10" t="str">
        <f>IFERROR(__xludf.DUMMYFUNCTION("""COMPUTED_VALUE"""),"Presencial")</f>
        <v>Presencial</v>
      </c>
      <c r="E8" s="10" t="str">
        <f>IFERROR(__xludf.DUMMYFUNCTION("""COMPUTED_VALUE"""),"Formación")</f>
        <v>Formación</v>
      </c>
      <c r="F8" s="10" t="str">
        <f>IFERROR(__xludf.DUMMYFUNCTION("""COMPUTED_VALUE"""),"Opción 1")</f>
        <v>Opción 1</v>
      </c>
      <c r="G8" s="10" t="str">
        <f>IFERROR(__xludf.DUMMYFUNCTION("""COMPUTED_VALUE"""),"Proyectos locales e interlocales")</f>
        <v>Proyectos locales e interlocales</v>
      </c>
      <c r="H8" s="10" t="str">
        <f>IFERROR(__xludf.DUMMYFUNCTION("""COMPUTED_VALUE"""),"Taller")</f>
        <v>Taller</v>
      </c>
      <c r="I8" s="11">
        <f>IFERROR(__xludf.DUMMYFUNCTION("""COMPUTED_VALUE"""),1.0)</f>
        <v>1</v>
      </c>
      <c r="J8" s="14">
        <f>IFERROR(__xludf.DUMMYFUNCTION("""COMPUTED_VALUE"""),45853.0)</f>
        <v>45853</v>
      </c>
      <c r="K8" s="15">
        <f>IFERROR(__xludf.DUMMYFUNCTION("""COMPUTED_VALUE"""),45946.0)</f>
        <v>45946</v>
      </c>
      <c r="L8" s="15" t="str">
        <f>IFERROR(__xludf.DUMMYFUNCTION("""COMPUTED_VALUE"""),"P.M.")</f>
        <v>P.M.</v>
      </c>
      <c r="M8" s="13">
        <f>IFERROR(__xludf.DUMMYFUNCTION("""COMPUTED_VALUE"""),0.14583333333212067)</f>
        <v>0.1458333333</v>
      </c>
      <c r="N8" s="10" t="str">
        <f>IFERROR(__xludf.DUMMYFUNCTION("""COMPUTED_VALUE"""),"Infancia (6-12 años), Adolescencia (13-17 años)")</f>
        <v>Infancia (6-12 años), Adolescencia (13-17 años)</v>
      </c>
      <c r="O8" s="10" t="str">
        <f>IFERROR(__xludf.DUMMYFUNCTION("""COMPUTED_VALUE"""),"No")</f>
        <v>No</v>
      </c>
      <c r="P8" s="10"/>
      <c r="Q8" s="10"/>
      <c r="R8" s="10"/>
      <c r="S8" s="10"/>
      <c r="T8" s="10"/>
      <c r="U8" s="10"/>
      <c r="V8" s="10"/>
      <c r="W8" s="10"/>
      <c r="X8" s="10" t="str">
        <f>IFERROR(__xludf.DUMMYFUNCTION("""COMPUTED_VALUE"""),"FUNDACION ESPACIOS DE VIDA")</f>
        <v>FUNDACION ESPACIOS DE VIDA</v>
      </c>
      <c r="Y8" s="10" t="str">
        <f>IFERROR(__xludf.DUMMYFUNCTION("""COMPUTED_VALUE"""),"NO")</f>
        <v>NO</v>
      </c>
      <c r="Z8" s="10">
        <f>IFERROR(__xludf.DUMMYFUNCTION("""COMPUTED_VALUE"""),20.0)</f>
        <v>20</v>
      </c>
      <c r="AA8" s="10" t="str">
        <f>IFERROR(__xludf.DUMMYFUNCTION("""COMPUTED_VALUE"""),"8. Kennedy")</f>
        <v>8. Kennedy</v>
      </c>
      <c r="AB8" s="10">
        <f>IFERROR(__xludf.DUMMYFUNCTION("""COMPUTED_VALUE"""),82.0)</f>
        <v>82</v>
      </c>
      <c r="AC8" s="10" t="str">
        <f>IFERROR(__xludf.DUMMYFUNCTION("""COMPUTED_VALUE"""),"PATIO BONITO 3")</f>
        <v>PATIO BONITO 3</v>
      </c>
      <c r="AD8" s="10" t="str">
        <f>IFERROR(__xludf.DUMMYFUNCTION("""COMPUTED_VALUE"""),"Local")</f>
        <v>Local</v>
      </c>
      <c r="AE8" s="10" t="str">
        <f>IFERROR(__xludf.DUMMYFUNCTION("""COMPUTED_VALUE"""),"PRIVADO")</f>
        <v>PRIVADO</v>
      </c>
      <c r="AF8" s="10" t="str">
        <f>IFERROR(__xludf.DUMMYFUNCTION("""COMPUTED_VALUE"""),"ARRENDAMIENTO")</f>
        <v>ARRENDAMIENTO</v>
      </c>
      <c r="AG8" s="10" t="str">
        <f>IFERROR(__xludf.DUMMYFUNCTION("""COMPUTED_VALUE"""),"Gratuito")</f>
        <v>Gratuito</v>
      </c>
      <c r="AH8" s="10" t="str">
        <f>IFERROR(__xludf.DUMMYFUNCTION("""COMPUTED_VALUE"""),"CARRERA 88 F BIS #0-63")</f>
        <v>CARRERA 88 F BIS #0-63</v>
      </c>
      <c r="AI8" s="16" t="str">
        <f>IFERROR(__xludf.DUMMYFUNCTION("""COMPUTED_VALUE"""),"info.espaciosdevida@gmail.com")</f>
        <v>info.espaciosdevida@gmail.com</v>
      </c>
      <c r="AJ8" s="10"/>
      <c r="AK8" s="10"/>
      <c r="AL8" s="10"/>
      <c r="AM8" s="10"/>
      <c r="AN8" s="10"/>
      <c r="AO8" s="10"/>
    </row>
    <row r="9">
      <c r="A9" s="13">
        <f>IFERROR(__xludf.DUMMYFUNCTION("""COMPUTED_VALUE"""),45843.596891284724)</f>
        <v>45843.59689</v>
      </c>
      <c r="B9" s="10" t="str">
        <f>IFERROR(__xludf.DUMMYFUNCTION("""COMPUTED_VALUE"""),"FUNCION ARTISTICA")</f>
        <v>FUNCION ARTISTICA</v>
      </c>
      <c r="C9" s="10" t="str">
        <f>IFERROR(__xludf.DUMMYFUNCTION("""COMPUTED_VALUE"""),"PRESENTACION ARTISTICA EN EL MARCO DEL 7° FESTIVAL TALENTOS")</f>
        <v>PRESENTACION ARTISTICA EN EL MARCO DEL 7° FESTIVAL TALENTOS</v>
      </c>
      <c r="D9" s="10" t="str">
        <f>IFERROR(__xludf.DUMMYFUNCTION("""COMPUTED_VALUE"""),"Presencial")</f>
        <v>Presencial</v>
      </c>
      <c r="E9" s="10" t="str">
        <f>IFERROR(__xludf.DUMMYFUNCTION("""COMPUTED_VALUE"""),"Circulación")</f>
        <v>Circulación</v>
      </c>
      <c r="F9" s="10" t="str">
        <f>IFERROR(__xludf.DUMMYFUNCTION("""COMPUTED_VALUE"""),"Opción 1")</f>
        <v>Opción 1</v>
      </c>
      <c r="G9" s="10" t="str">
        <f>IFERROR(__xludf.DUMMYFUNCTION("""COMPUTED_VALUE"""),"Proyectos locales e interlocales")</f>
        <v>Proyectos locales e interlocales</v>
      </c>
      <c r="H9" s="10" t="str">
        <f>IFERROR(__xludf.DUMMYFUNCTION("""COMPUTED_VALUE"""),"Presentación artística")</f>
        <v>Presentación artística</v>
      </c>
      <c r="I9" s="11">
        <f>IFERROR(__xludf.DUMMYFUNCTION("""COMPUTED_VALUE"""),1.0)</f>
        <v>1</v>
      </c>
      <c r="J9" s="14">
        <f>IFERROR(__xludf.DUMMYFUNCTION("""COMPUTED_VALUE"""),45856.0)</f>
        <v>45856</v>
      </c>
      <c r="K9" s="15">
        <f>IFERROR(__xludf.DUMMYFUNCTION("""COMPUTED_VALUE"""),45856.0)</f>
        <v>45856</v>
      </c>
      <c r="L9" s="15" t="str">
        <f>IFERROR(__xludf.DUMMYFUNCTION("""COMPUTED_VALUE"""),"A.M.")</f>
        <v>A.M.</v>
      </c>
      <c r="M9" s="13">
        <f>IFERROR(__xludf.DUMMYFUNCTION("""COMPUTED_VALUE"""),0.4166666666678793)</f>
        <v>0.4166666667</v>
      </c>
      <c r="N9" s="10" t="str">
        <f>IFERROR(__xludf.DUMMYFUNCTION("""COMPUTED_VALUE"""),"Sin enfoque poblacional")</f>
        <v>Sin enfoque poblacional</v>
      </c>
      <c r="O9" s="10" t="str">
        <f>IFERROR(__xludf.DUMMYFUNCTION("""COMPUTED_VALUE"""),"No")</f>
        <v>No</v>
      </c>
      <c r="P9" s="10"/>
      <c r="Q9" s="10"/>
      <c r="R9" s="10"/>
      <c r="S9" s="10"/>
      <c r="T9" s="10"/>
      <c r="U9" s="10"/>
      <c r="V9" s="10"/>
      <c r="W9" s="10"/>
      <c r="X9" s="10" t="str">
        <f>IFERROR(__xludf.DUMMYFUNCTION("""COMPUTED_VALUE"""),"FUNDACION ESPACIOS DE VIDA")</f>
        <v>FUNDACION ESPACIOS DE VIDA</v>
      </c>
      <c r="Y9" s="10" t="str">
        <f>IFERROR(__xludf.DUMMYFUNCTION("""COMPUTED_VALUE"""),"NO")</f>
        <v>NO</v>
      </c>
      <c r="Z9" s="10">
        <f>IFERROR(__xludf.DUMMYFUNCTION("""COMPUTED_VALUE"""),50.0)</f>
        <v>50</v>
      </c>
      <c r="AA9" s="10" t="str">
        <f>IFERROR(__xludf.DUMMYFUNCTION("""COMPUTED_VALUE"""),"8. Kennedy")</f>
        <v>8. Kennedy</v>
      </c>
      <c r="AB9" s="10">
        <f>IFERROR(__xludf.DUMMYFUNCTION("""COMPUTED_VALUE"""),82.0)</f>
        <v>82</v>
      </c>
      <c r="AC9" s="10" t="str">
        <f>IFERROR(__xludf.DUMMYFUNCTION("""COMPUTED_VALUE"""),"PATIO BONITO 3")</f>
        <v>PATIO BONITO 3</v>
      </c>
      <c r="AD9" s="10" t="str">
        <f>IFERROR(__xludf.DUMMYFUNCTION("""COMPUTED_VALUE"""),"Local")</f>
        <v>Local</v>
      </c>
      <c r="AE9" s="10" t="str">
        <f>IFERROR(__xludf.DUMMYFUNCTION("""COMPUTED_VALUE"""),"PRIVADO")</f>
        <v>PRIVADO</v>
      </c>
      <c r="AF9" s="10" t="str">
        <f>IFERROR(__xludf.DUMMYFUNCTION("""COMPUTED_VALUE"""),"ARRENDAMIENTO")</f>
        <v>ARRENDAMIENTO</v>
      </c>
      <c r="AG9" s="10" t="str">
        <f>IFERROR(__xludf.DUMMYFUNCTION("""COMPUTED_VALUE"""),"Gratuito")</f>
        <v>Gratuito</v>
      </c>
      <c r="AH9" s="10" t="str">
        <f>IFERROR(__xludf.DUMMYFUNCTION("""COMPUTED_VALUE"""),"CARRERA 88 F BIS #0-63")</f>
        <v>CARRERA 88 F BIS #0-63</v>
      </c>
      <c r="AI9" s="16" t="str">
        <f>IFERROR(__xludf.DUMMYFUNCTION("""COMPUTED_VALUE"""),"info.espaciosdevida@gmail.com")</f>
        <v>info.espaciosdevida@gmail.com</v>
      </c>
      <c r="AJ9" s="10"/>
      <c r="AK9" s="10"/>
      <c r="AL9" s="10"/>
      <c r="AM9" s="10"/>
      <c r="AN9" s="10"/>
      <c r="AO9" s="10"/>
    </row>
    <row r="10">
      <c r="A10" s="13">
        <f>IFERROR(__xludf.DUMMYFUNCTION("""COMPUTED_VALUE"""),45843.59893453704)</f>
        <v>45843.59893</v>
      </c>
      <c r="B10" s="10" t="str">
        <f>IFERROR(__xludf.DUMMYFUNCTION("""COMPUTED_VALUE"""),"FUNCION ARTISTICA")</f>
        <v>FUNCION ARTISTICA</v>
      </c>
      <c r="C10" s="10" t="str">
        <f>IFERROR(__xludf.DUMMYFUNCTION("""COMPUTED_VALUE"""),"PRESENTACION ARTISTICA EN EL MARCO DEL 7° FESTIVAL TALENTOS")</f>
        <v>PRESENTACION ARTISTICA EN EL MARCO DEL 7° FESTIVAL TALENTOS</v>
      </c>
      <c r="D10" s="10" t="str">
        <f>IFERROR(__xludf.DUMMYFUNCTION("""COMPUTED_VALUE"""),"Presencial")</f>
        <v>Presencial</v>
      </c>
      <c r="E10" s="10" t="str">
        <f>IFERROR(__xludf.DUMMYFUNCTION("""COMPUTED_VALUE"""),"Circulación")</f>
        <v>Circulación</v>
      </c>
      <c r="F10" s="10" t="str">
        <f>IFERROR(__xludf.DUMMYFUNCTION("""COMPUTED_VALUE"""),"Opción 1")</f>
        <v>Opción 1</v>
      </c>
      <c r="G10" s="10" t="str">
        <f>IFERROR(__xludf.DUMMYFUNCTION("""COMPUTED_VALUE"""),"Proyectos locales e interlocales")</f>
        <v>Proyectos locales e interlocales</v>
      </c>
      <c r="H10" s="10" t="str">
        <f>IFERROR(__xludf.DUMMYFUNCTION("""COMPUTED_VALUE"""),"Presentación artística")</f>
        <v>Presentación artística</v>
      </c>
      <c r="I10" s="11">
        <f>IFERROR(__xludf.DUMMYFUNCTION("""COMPUTED_VALUE"""),1.0)</f>
        <v>1</v>
      </c>
      <c r="J10" s="14">
        <f>IFERROR(__xludf.DUMMYFUNCTION("""COMPUTED_VALUE"""),45857.0)</f>
        <v>45857</v>
      </c>
      <c r="K10" s="15">
        <f>IFERROR(__xludf.DUMMYFUNCTION("""COMPUTED_VALUE"""),45857.0)</f>
        <v>45857</v>
      </c>
      <c r="L10" s="15" t="str">
        <f>IFERROR(__xludf.DUMMYFUNCTION("""COMPUTED_VALUE"""),"P.M.")</f>
        <v>P.M.</v>
      </c>
      <c r="M10" s="13">
        <f>IFERROR(__xludf.DUMMYFUNCTION("""COMPUTED_VALUE"""),0.2708333333321207)</f>
        <v>0.2708333333</v>
      </c>
      <c r="N10" s="10" t="str">
        <f>IFERROR(__xludf.DUMMYFUNCTION("""COMPUTED_VALUE"""),"Sin enfoque poblacional")</f>
        <v>Sin enfoque poblacional</v>
      </c>
      <c r="O10" s="10" t="str">
        <f>IFERROR(__xludf.DUMMYFUNCTION("""COMPUTED_VALUE"""),"No")</f>
        <v>No</v>
      </c>
      <c r="P10" s="10"/>
      <c r="Q10" s="10"/>
      <c r="R10" s="10"/>
      <c r="S10" s="10"/>
      <c r="T10" s="10"/>
      <c r="U10" s="10"/>
      <c r="V10" s="10"/>
      <c r="W10" s="10"/>
      <c r="X10" s="10" t="str">
        <f>IFERROR(__xludf.DUMMYFUNCTION("""COMPUTED_VALUE"""),"FUNDACION ESPACIOS DE VIDA")</f>
        <v>FUNDACION ESPACIOS DE VIDA</v>
      </c>
      <c r="Y10" s="10" t="str">
        <f>IFERROR(__xludf.DUMMYFUNCTION("""COMPUTED_VALUE"""),"NO")</f>
        <v>NO</v>
      </c>
      <c r="Z10" s="10">
        <f>IFERROR(__xludf.DUMMYFUNCTION("""COMPUTED_VALUE"""),50.0)</f>
        <v>50</v>
      </c>
      <c r="AA10" s="10" t="str">
        <f>IFERROR(__xludf.DUMMYFUNCTION("""COMPUTED_VALUE"""),"8. Kennedy")</f>
        <v>8. Kennedy</v>
      </c>
      <c r="AB10" s="10">
        <f>IFERROR(__xludf.DUMMYFUNCTION("""COMPUTED_VALUE"""),82.0)</f>
        <v>82</v>
      </c>
      <c r="AC10" s="10" t="str">
        <f>IFERROR(__xludf.DUMMYFUNCTION("""COMPUTED_VALUE"""),"PATIO BONITO 3")</f>
        <v>PATIO BONITO 3</v>
      </c>
      <c r="AD10" s="10" t="str">
        <f>IFERROR(__xludf.DUMMYFUNCTION("""COMPUTED_VALUE"""),"Local")</f>
        <v>Local</v>
      </c>
      <c r="AE10" s="10" t="str">
        <f>IFERROR(__xludf.DUMMYFUNCTION("""COMPUTED_VALUE"""),"PRIVADO")</f>
        <v>PRIVADO</v>
      </c>
      <c r="AF10" s="10" t="str">
        <f>IFERROR(__xludf.DUMMYFUNCTION("""COMPUTED_VALUE"""),"ARRENDAMIENTO")</f>
        <v>ARRENDAMIENTO</v>
      </c>
      <c r="AG10" s="10" t="str">
        <f>IFERROR(__xludf.DUMMYFUNCTION("""COMPUTED_VALUE"""),"Gratuito")</f>
        <v>Gratuito</v>
      </c>
      <c r="AH10" s="10" t="str">
        <f>IFERROR(__xludf.DUMMYFUNCTION("""COMPUTED_VALUE"""),"CARRERA 88 F BIS #0-63")</f>
        <v>CARRERA 88 F BIS #0-63</v>
      </c>
      <c r="AI10" s="16" t="str">
        <f>IFERROR(__xludf.DUMMYFUNCTION("""COMPUTED_VALUE"""),"info.espaciosdevida@gmail.com")</f>
        <v>info.espaciosdevida@gmail.com</v>
      </c>
      <c r="AJ10" s="10"/>
      <c r="AK10" s="10"/>
      <c r="AL10" s="10"/>
      <c r="AM10" s="10"/>
      <c r="AN10" s="10"/>
      <c r="AO10" s="10"/>
    </row>
    <row r="11">
      <c r="A11" s="13">
        <f>IFERROR(__xludf.DUMMYFUNCTION("""COMPUTED_VALUE"""),45843.58974225695)</f>
        <v>45843.58974</v>
      </c>
      <c r="B11" s="10" t="str">
        <f>IFERROR(__xludf.DUMMYFUNCTION("""COMPUTED_VALUE"""),"TALLER DE ARTES PLASTICAS")</f>
        <v>TALLER DE ARTES PLASTICAS</v>
      </c>
      <c r="C11" s="10" t="str">
        <f>IFERROR(__xludf.DUMMYFUNCTION("""COMPUTED_VALUE"""),"Taller de Artes Plásticas del proceso formativo de la escuela de formación artística Talentos 2025: 27 sesiones, 2 sesiones semanales de 3 horas catedra cada una.")</f>
        <v>Taller de Artes Plásticas del proceso formativo de la escuela de formación artística Talentos 2025: 27 sesiones, 2 sesiones semanales de 3 horas catedra cada una.</v>
      </c>
      <c r="D11" s="10" t="str">
        <f>IFERROR(__xludf.DUMMYFUNCTION("""COMPUTED_VALUE"""),"Presencial")</f>
        <v>Presencial</v>
      </c>
      <c r="E11" s="10" t="str">
        <f>IFERROR(__xludf.DUMMYFUNCTION("""COMPUTED_VALUE"""),"Formación")</f>
        <v>Formación</v>
      </c>
      <c r="F11" s="10" t="str">
        <f>IFERROR(__xludf.DUMMYFUNCTION("""COMPUTED_VALUE"""),"Opción 1")</f>
        <v>Opción 1</v>
      </c>
      <c r="G11" s="10" t="str">
        <f>IFERROR(__xludf.DUMMYFUNCTION("""COMPUTED_VALUE"""),"Proyectos locales e interlocales")</f>
        <v>Proyectos locales e interlocales</v>
      </c>
      <c r="H11" s="10" t="str">
        <f>IFERROR(__xludf.DUMMYFUNCTION("""COMPUTED_VALUE"""),"Taller")</f>
        <v>Taller</v>
      </c>
      <c r="I11" s="11">
        <f>IFERROR(__xludf.DUMMYFUNCTION("""COMPUTED_VALUE"""),1.0)</f>
        <v>1</v>
      </c>
      <c r="J11" s="14">
        <f>IFERROR(__xludf.DUMMYFUNCTION("""COMPUTED_VALUE"""),45862.0)</f>
        <v>45862</v>
      </c>
      <c r="K11" s="15">
        <f>IFERROR(__xludf.DUMMYFUNCTION("""COMPUTED_VALUE"""),45946.0)</f>
        <v>45946</v>
      </c>
      <c r="L11" s="15" t="str">
        <f>IFERROR(__xludf.DUMMYFUNCTION("""COMPUTED_VALUE"""),"P.M.")</f>
        <v>P.M.</v>
      </c>
      <c r="M11" s="13">
        <f>IFERROR(__xludf.DUMMYFUNCTION("""COMPUTED_VALUE"""),0.14583333333212067)</f>
        <v>0.1458333333</v>
      </c>
      <c r="N11" s="10" t="str">
        <f>IFERROR(__xludf.DUMMYFUNCTION("""COMPUTED_VALUE"""),"Infancia (6-12 años), Adolescencia (13-17 años)")</f>
        <v>Infancia (6-12 años), Adolescencia (13-17 años)</v>
      </c>
      <c r="O11" s="10" t="str">
        <f>IFERROR(__xludf.DUMMYFUNCTION("""COMPUTED_VALUE"""),"No")</f>
        <v>No</v>
      </c>
      <c r="P11" s="10"/>
      <c r="Q11" s="10"/>
      <c r="R11" s="10"/>
      <c r="S11" s="10"/>
      <c r="T11" s="10"/>
      <c r="U11" s="10"/>
      <c r="V11" s="10"/>
      <c r="W11" s="10"/>
      <c r="X11" s="10" t="str">
        <f>IFERROR(__xludf.DUMMYFUNCTION("""COMPUTED_VALUE"""),"FUNDACION ESPACIOS DE VIDA")</f>
        <v>FUNDACION ESPACIOS DE VIDA</v>
      </c>
      <c r="Y11" s="10" t="str">
        <f>IFERROR(__xludf.DUMMYFUNCTION("""COMPUTED_VALUE"""),"NO")</f>
        <v>NO</v>
      </c>
      <c r="Z11" s="10">
        <f>IFERROR(__xludf.DUMMYFUNCTION("""COMPUTED_VALUE"""),20.0)</f>
        <v>20</v>
      </c>
      <c r="AA11" s="10" t="str">
        <f>IFERROR(__xludf.DUMMYFUNCTION("""COMPUTED_VALUE"""),"8. Kennedy")</f>
        <v>8. Kennedy</v>
      </c>
      <c r="AB11" s="10">
        <f>IFERROR(__xludf.DUMMYFUNCTION("""COMPUTED_VALUE"""),82.0)</f>
        <v>82</v>
      </c>
      <c r="AC11" s="10" t="str">
        <f>IFERROR(__xludf.DUMMYFUNCTION("""COMPUTED_VALUE"""),"PATIO BONITO 3")</f>
        <v>PATIO BONITO 3</v>
      </c>
      <c r="AD11" s="10" t="str">
        <f>IFERROR(__xludf.DUMMYFUNCTION("""COMPUTED_VALUE"""),"Local")</f>
        <v>Local</v>
      </c>
      <c r="AE11" s="10" t="str">
        <f>IFERROR(__xludf.DUMMYFUNCTION("""COMPUTED_VALUE"""),"PRIVADO")</f>
        <v>PRIVADO</v>
      </c>
      <c r="AF11" s="10" t="str">
        <f>IFERROR(__xludf.DUMMYFUNCTION("""COMPUTED_VALUE"""),"ARRENDAMIENTO")</f>
        <v>ARRENDAMIENTO</v>
      </c>
      <c r="AG11" s="10" t="str">
        <f>IFERROR(__xludf.DUMMYFUNCTION("""COMPUTED_VALUE"""),"Gratuito")</f>
        <v>Gratuito</v>
      </c>
      <c r="AH11" s="10" t="str">
        <f>IFERROR(__xludf.DUMMYFUNCTION("""COMPUTED_VALUE"""),"CARRERA 88 F BIS # 0-63")</f>
        <v>CARRERA 88 F BIS # 0-63</v>
      </c>
      <c r="AI11" s="16" t="str">
        <f>IFERROR(__xludf.DUMMYFUNCTION("""COMPUTED_VALUE"""),"info.espaciosdevida@gmail.com")</f>
        <v>info.espaciosdevida@gmail.com</v>
      </c>
      <c r="AJ11" s="10"/>
      <c r="AK11" s="10"/>
      <c r="AL11" s="10"/>
      <c r="AM11" s="10"/>
      <c r="AN11" s="10"/>
      <c r="AO11" s="10"/>
    </row>
    <row r="12">
      <c r="A12" s="13">
        <f>IFERROR(__xludf.DUMMYFUNCTION("""COMPUTED_VALUE"""),45843.60140546296)</f>
        <v>45843.60141</v>
      </c>
      <c r="B12" s="10" t="str">
        <f>IFERROR(__xludf.DUMMYFUNCTION("""COMPUTED_VALUE"""),"FUNCION ARTISTICA")</f>
        <v>FUNCION ARTISTICA</v>
      </c>
      <c r="C12" s="10" t="str">
        <f>IFERROR(__xludf.DUMMYFUNCTION("""COMPUTED_VALUE"""),"PRESENTACION ARTISTICA EN EL MARCO DEL 7° FESTIVAL TALENTOS")</f>
        <v>PRESENTACION ARTISTICA EN EL MARCO DEL 7° FESTIVAL TALENTOS</v>
      </c>
      <c r="D12" s="10" t="str">
        <f>IFERROR(__xludf.DUMMYFUNCTION("""COMPUTED_VALUE"""),"Presencial")</f>
        <v>Presencial</v>
      </c>
      <c r="E12" s="10" t="str">
        <f>IFERROR(__xludf.DUMMYFUNCTION("""COMPUTED_VALUE"""),"Circulación")</f>
        <v>Circulación</v>
      </c>
      <c r="F12" s="10" t="str">
        <f>IFERROR(__xludf.DUMMYFUNCTION("""COMPUTED_VALUE"""),"Opción 1")</f>
        <v>Opción 1</v>
      </c>
      <c r="G12" s="10" t="str">
        <f>IFERROR(__xludf.DUMMYFUNCTION("""COMPUTED_VALUE"""),"Proyectos locales e interlocales")</f>
        <v>Proyectos locales e interlocales</v>
      </c>
      <c r="H12" s="10" t="str">
        <f>IFERROR(__xludf.DUMMYFUNCTION("""COMPUTED_VALUE"""),"Presentación artística")</f>
        <v>Presentación artística</v>
      </c>
      <c r="I12" s="11">
        <f>IFERROR(__xludf.DUMMYFUNCTION("""COMPUTED_VALUE"""),1.0)</f>
        <v>1</v>
      </c>
      <c r="J12" s="14">
        <f>IFERROR(__xludf.DUMMYFUNCTION("""COMPUTED_VALUE"""),45863.0)</f>
        <v>45863</v>
      </c>
      <c r="K12" s="15">
        <f>IFERROR(__xludf.DUMMYFUNCTION("""COMPUTED_VALUE"""),45863.0)</f>
        <v>45863</v>
      </c>
      <c r="L12" s="15" t="str">
        <f>IFERROR(__xludf.DUMMYFUNCTION("""COMPUTED_VALUE"""),"A.M.")</f>
        <v>A.M.</v>
      </c>
      <c r="M12" s="13">
        <f>IFERROR(__xludf.DUMMYFUNCTION("""COMPUTED_VALUE"""),0.4166666666678793)</f>
        <v>0.4166666667</v>
      </c>
      <c r="N12" s="10" t="str">
        <f>IFERROR(__xludf.DUMMYFUNCTION("""COMPUTED_VALUE"""),"Sin enfoque poblacional")</f>
        <v>Sin enfoque poblacional</v>
      </c>
      <c r="O12" s="10" t="str">
        <f>IFERROR(__xludf.DUMMYFUNCTION("""COMPUTED_VALUE"""),"No")</f>
        <v>No</v>
      </c>
      <c r="P12" s="10"/>
      <c r="Q12" s="10"/>
      <c r="R12" s="10"/>
      <c r="S12" s="10"/>
      <c r="T12" s="10"/>
      <c r="U12" s="10"/>
      <c r="V12" s="10"/>
      <c r="W12" s="10"/>
      <c r="X12" s="10" t="str">
        <f>IFERROR(__xludf.DUMMYFUNCTION("""COMPUTED_VALUE"""),"FUNDACION ESPACIOS DE VIDA")</f>
        <v>FUNDACION ESPACIOS DE VIDA</v>
      </c>
      <c r="Y12" s="10" t="str">
        <f>IFERROR(__xludf.DUMMYFUNCTION("""COMPUTED_VALUE"""),"NO")</f>
        <v>NO</v>
      </c>
      <c r="Z12" s="10">
        <f>IFERROR(__xludf.DUMMYFUNCTION("""COMPUTED_VALUE"""),50.0)</f>
        <v>50</v>
      </c>
      <c r="AA12" s="10" t="str">
        <f>IFERROR(__xludf.DUMMYFUNCTION("""COMPUTED_VALUE"""),"8. Kennedy")</f>
        <v>8. Kennedy</v>
      </c>
      <c r="AB12" s="10">
        <f>IFERROR(__xludf.DUMMYFUNCTION("""COMPUTED_VALUE"""),82.0)</f>
        <v>82</v>
      </c>
      <c r="AC12" s="10" t="str">
        <f>IFERROR(__xludf.DUMMYFUNCTION("""COMPUTED_VALUE"""),"PATIO BONITO 3")</f>
        <v>PATIO BONITO 3</v>
      </c>
      <c r="AD12" s="10" t="str">
        <f>IFERROR(__xludf.DUMMYFUNCTION("""COMPUTED_VALUE"""),"Local")</f>
        <v>Local</v>
      </c>
      <c r="AE12" s="10" t="str">
        <f>IFERROR(__xludf.DUMMYFUNCTION("""COMPUTED_VALUE"""),"PRIVADO")</f>
        <v>PRIVADO</v>
      </c>
      <c r="AF12" s="10" t="str">
        <f>IFERROR(__xludf.DUMMYFUNCTION("""COMPUTED_VALUE"""),"ARRENDAMIENTO")</f>
        <v>ARRENDAMIENTO</v>
      </c>
      <c r="AG12" s="10" t="str">
        <f>IFERROR(__xludf.DUMMYFUNCTION("""COMPUTED_VALUE"""),"Gratuito")</f>
        <v>Gratuito</v>
      </c>
      <c r="AH12" s="10" t="str">
        <f>IFERROR(__xludf.DUMMYFUNCTION("""COMPUTED_VALUE"""),"CARRERA 88 F BIS #0-63")</f>
        <v>CARRERA 88 F BIS #0-63</v>
      </c>
      <c r="AI12" s="16" t="str">
        <f>IFERROR(__xludf.DUMMYFUNCTION("""COMPUTED_VALUE"""),"info.espaciosdevida@gmail.com")</f>
        <v>info.espaciosdevida@gmail.com</v>
      </c>
      <c r="AJ12" s="10"/>
      <c r="AK12" s="10"/>
      <c r="AL12" s="10"/>
      <c r="AM12" s="10"/>
      <c r="AN12" s="10"/>
      <c r="AO12" s="10"/>
    </row>
    <row r="13">
      <c r="A13" s="13">
        <f>IFERROR(__xludf.DUMMYFUNCTION("""COMPUTED_VALUE"""),45843.60354481482)</f>
        <v>45843.60354</v>
      </c>
      <c r="B13" s="10" t="str">
        <f>IFERROR(__xludf.DUMMYFUNCTION("""COMPUTED_VALUE"""),"FUNCION ARTISTICA")</f>
        <v>FUNCION ARTISTICA</v>
      </c>
      <c r="C13" s="10" t="str">
        <f>IFERROR(__xludf.DUMMYFUNCTION("""COMPUTED_VALUE"""),"PRESENTACION ARTISTICA EN EL MARCO DEL 7° FESTIVAL TALENTOS")</f>
        <v>PRESENTACION ARTISTICA EN EL MARCO DEL 7° FESTIVAL TALENTOS</v>
      </c>
      <c r="D13" s="10" t="str">
        <f>IFERROR(__xludf.DUMMYFUNCTION("""COMPUTED_VALUE"""),"Presencial")</f>
        <v>Presencial</v>
      </c>
      <c r="E13" s="10" t="str">
        <f>IFERROR(__xludf.DUMMYFUNCTION("""COMPUTED_VALUE"""),"Circulación")</f>
        <v>Circulación</v>
      </c>
      <c r="F13" s="10" t="str">
        <f>IFERROR(__xludf.DUMMYFUNCTION("""COMPUTED_VALUE"""),"Opción 1")</f>
        <v>Opción 1</v>
      </c>
      <c r="G13" s="10" t="str">
        <f>IFERROR(__xludf.DUMMYFUNCTION("""COMPUTED_VALUE"""),"Proyectos locales e interlocales")</f>
        <v>Proyectos locales e interlocales</v>
      </c>
      <c r="H13" s="10" t="str">
        <f>IFERROR(__xludf.DUMMYFUNCTION("""COMPUTED_VALUE"""),"Presentación artística")</f>
        <v>Presentación artística</v>
      </c>
      <c r="I13" s="11">
        <f>IFERROR(__xludf.DUMMYFUNCTION("""COMPUTED_VALUE"""),1.0)</f>
        <v>1</v>
      </c>
      <c r="J13" s="14">
        <f>IFERROR(__xludf.DUMMYFUNCTION("""COMPUTED_VALUE"""),45864.0)</f>
        <v>45864</v>
      </c>
      <c r="K13" s="15">
        <f>IFERROR(__xludf.DUMMYFUNCTION("""COMPUTED_VALUE"""),45864.0)</f>
        <v>45864</v>
      </c>
      <c r="L13" s="15" t="str">
        <f>IFERROR(__xludf.DUMMYFUNCTION("""COMPUTED_VALUE"""),"P.M.")</f>
        <v>P.M.</v>
      </c>
      <c r="M13" s="13">
        <f>IFERROR(__xludf.DUMMYFUNCTION("""COMPUTED_VALUE"""),0.2708333333321207)</f>
        <v>0.2708333333</v>
      </c>
      <c r="N13" s="10" t="str">
        <f>IFERROR(__xludf.DUMMYFUNCTION("""COMPUTED_VALUE"""),"Sin enfoque poblacional")</f>
        <v>Sin enfoque poblacional</v>
      </c>
      <c r="O13" s="10" t="str">
        <f>IFERROR(__xludf.DUMMYFUNCTION("""COMPUTED_VALUE"""),"No")</f>
        <v>No</v>
      </c>
      <c r="P13" s="10"/>
      <c r="Q13" s="10"/>
      <c r="R13" s="10"/>
      <c r="S13" s="10"/>
      <c r="T13" s="10"/>
      <c r="U13" s="10"/>
      <c r="V13" s="10"/>
      <c r="W13" s="10"/>
      <c r="X13" s="10" t="str">
        <f>IFERROR(__xludf.DUMMYFUNCTION("""COMPUTED_VALUE"""),"FUNDACION ESPACIOS DE VIDA")</f>
        <v>FUNDACION ESPACIOS DE VIDA</v>
      </c>
      <c r="Y13" s="10" t="str">
        <f>IFERROR(__xludf.DUMMYFUNCTION("""COMPUTED_VALUE"""),"NO")</f>
        <v>NO</v>
      </c>
      <c r="Z13" s="10">
        <f>IFERROR(__xludf.DUMMYFUNCTION("""COMPUTED_VALUE"""),50.0)</f>
        <v>50</v>
      </c>
      <c r="AA13" s="10" t="str">
        <f>IFERROR(__xludf.DUMMYFUNCTION("""COMPUTED_VALUE"""),"8. Kennedy")</f>
        <v>8. Kennedy</v>
      </c>
      <c r="AB13" s="10">
        <f>IFERROR(__xludf.DUMMYFUNCTION("""COMPUTED_VALUE"""),82.0)</f>
        <v>82</v>
      </c>
      <c r="AC13" s="10" t="str">
        <f>IFERROR(__xludf.DUMMYFUNCTION("""COMPUTED_VALUE"""),"PATIO BONITO 3")</f>
        <v>PATIO BONITO 3</v>
      </c>
      <c r="AD13" s="10" t="str">
        <f>IFERROR(__xludf.DUMMYFUNCTION("""COMPUTED_VALUE"""),"Local")</f>
        <v>Local</v>
      </c>
      <c r="AE13" s="10" t="str">
        <f>IFERROR(__xludf.DUMMYFUNCTION("""COMPUTED_VALUE"""),"PRIVADO")</f>
        <v>PRIVADO</v>
      </c>
      <c r="AF13" s="10" t="str">
        <f>IFERROR(__xludf.DUMMYFUNCTION("""COMPUTED_VALUE"""),"ARRENDAMIENTO")</f>
        <v>ARRENDAMIENTO</v>
      </c>
      <c r="AG13" s="10" t="str">
        <f>IFERROR(__xludf.DUMMYFUNCTION("""COMPUTED_VALUE"""),"Gratuito")</f>
        <v>Gratuito</v>
      </c>
      <c r="AH13" s="10" t="str">
        <f>IFERROR(__xludf.DUMMYFUNCTION("""COMPUTED_VALUE"""),"CARRERA 88 F BIS #0-63")</f>
        <v>CARRERA 88 F BIS #0-63</v>
      </c>
      <c r="AI13" s="16" t="str">
        <f>IFERROR(__xludf.DUMMYFUNCTION("""COMPUTED_VALUE"""),"info.espaciosdevida@gmail.com")</f>
        <v>info.espaciosdevida@gmail.com</v>
      </c>
      <c r="AJ13" s="10"/>
      <c r="AK13" s="10"/>
      <c r="AL13" s="10"/>
      <c r="AM13" s="10"/>
      <c r="AN13" s="10"/>
      <c r="AO13" s="10"/>
    </row>
    <row r="14">
      <c r="A14" s="13">
        <f>IFERROR(__xludf.DUMMYFUNCTION("""COMPUTED_VALUE"""),45869.75533487269)</f>
        <v>45869.75533</v>
      </c>
      <c r="B14" s="10" t="str">
        <f>IFERROR(__xludf.DUMMYFUNCTION("""COMPUTED_VALUE"""),"FUNCION ARTISTICA")</f>
        <v>FUNCION ARTISTICA</v>
      </c>
      <c r="C14" s="10" t="str">
        <f>IFERROR(__xludf.DUMMYFUNCTION("""COMPUTED_VALUE"""),"PRESENTACION ARTISTICA EN EL MARCO DEL 7° FESTIVAL TALENTOS")</f>
        <v>PRESENTACION ARTISTICA EN EL MARCO DEL 7° FESTIVAL TALENTOS</v>
      </c>
      <c r="D14" s="10" t="str">
        <f>IFERROR(__xludf.DUMMYFUNCTION("""COMPUTED_VALUE"""),"Presencial")</f>
        <v>Presencial</v>
      </c>
      <c r="E14" s="10" t="str">
        <f>IFERROR(__xludf.DUMMYFUNCTION("""COMPUTED_VALUE"""),"Circulación")</f>
        <v>Circulación</v>
      </c>
      <c r="F14" s="10" t="str">
        <f>IFERROR(__xludf.DUMMYFUNCTION("""COMPUTED_VALUE"""),"Opción 1")</f>
        <v>Opción 1</v>
      </c>
      <c r="G14" s="10" t="str">
        <f>IFERROR(__xludf.DUMMYFUNCTION("""COMPUTED_VALUE"""),"Proyectos locales e interlocales")</f>
        <v>Proyectos locales e interlocales</v>
      </c>
      <c r="H14" s="10" t="str">
        <f>IFERROR(__xludf.DUMMYFUNCTION("""COMPUTED_VALUE"""),"Presentación artística")</f>
        <v>Presentación artística</v>
      </c>
      <c r="I14" s="11">
        <f>IFERROR(__xludf.DUMMYFUNCTION("""COMPUTED_VALUE"""),1.0)</f>
        <v>1</v>
      </c>
      <c r="J14" s="14">
        <f>IFERROR(__xludf.DUMMYFUNCTION("""COMPUTED_VALUE"""),45870.0)</f>
        <v>45870</v>
      </c>
      <c r="K14" s="15">
        <f>IFERROR(__xludf.DUMMYFUNCTION("""COMPUTED_VALUE"""),45870.0)</f>
        <v>45870</v>
      </c>
      <c r="L14" s="15" t="str">
        <f>IFERROR(__xludf.DUMMYFUNCTION("""COMPUTED_VALUE"""),"A.M.")</f>
        <v>A.M.</v>
      </c>
      <c r="M14" s="13">
        <f>IFERROR(__xludf.DUMMYFUNCTION("""COMPUTED_VALUE"""),0.4166666666678793)</f>
        <v>0.4166666667</v>
      </c>
      <c r="N14" s="10" t="str">
        <f>IFERROR(__xludf.DUMMYFUNCTION("""COMPUTED_VALUE"""),"Sin enfoque poblacional")</f>
        <v>Sin enfoque poblacional</v>
      </c>
      <c r="O14" s="10" t="str">
        <f>IFERROR(__xludf.DUMMYFUNCTION("""COMPUTED_VALUE"""),"No")</f>
        <v>No</v>
      </c>
      <c r="P14" s="10"/>
      <c r="Q14" s="10"/>
      <c r="R14" s="10"/>
      <c r="S14" s="10"/>
      <c r="T14" s="10"/>
      <c r="U14" s="10"/>
      <c r="V14" s="10"/>
      <c r="W14" s="10"/>
      <c r="X14" s="10" t="str">
        <f>IFERROR(__xludf.DUMMYFUNCTION("""COMPUTED_VALUE"""),"FUNDACION ESPACIOS DE VIDA")</f>
        <v>FUNDACION ESPACIOS DE VIDA</v>
      </c>
      <c r="Y14" s="10" t="str">
        <f>IFERROR(__xludf.DUMMYFUNCTION("""COMPUTED_VALUE"""),"NO")</f>
        <v>NO</v>
      </c>
      <c r="Z14" s="10">
        <f>IFERROR(__xludf.DUMMYFUNCTION("""COMPUTED_VALUE"""),50.0)</f>
        <v>50</v>
      </c>
      <c r="AA14" s="10" t="str">
        <f>IFERROR(__xludf.DUMMYFUNCTION("""COMPUTED_VALUE"""),"8. Kennedy")</f>
        <v>8. Kennedy</v>
      </c>
      <c r="AB14" s="10">
        <f>IFERROR(__xludf.DUMMYFUNCTION("""COMPUTED_VALUE"""),82.0)</f>
        <v>82</v>
      </c>
      <c r="AC14" s="10" t="str">
        <f>IFERROR(__xludf.DUMMYFUNCTION("""COMPUTED_VALUE"""),"PATIO BONITO 3")</f>
        <v>PATIO BONITO 3</v>
      </c>
      <c r="AD14" s="10" t="str">
        <f>IFERROR(__xludf.DUMMYFUNCTION("""COMPUTED_VALUE"""),"Local")</f>
        <v>Local</v>
      </c>
      <c r="AE14" s="10" t="str">
        <f>IFERROR(__xludf.DUMMYFUNCTION("""COMPUTED_VALUE"""),"SECTOR ARTÍSTICO")</f>
        <v>SECTOR ARTÍSTICO</v>
      </c>
      <c r="AF14" s="10" t="str">
        <f>IFERROR(__xludf.DUMMYFUNCTION("""COMPUTED_VALUE"""),"ARRENDAMIENTO")</f>
        <v>ARRENDAMIENTO</v>
      </c>
      <c r="AG14" s="10" t="str">
        <f>IFERROR(__xludf.DUMMYFUNCTION("""COMPUTED_VALUE"""),"Gratuito")</f>
        <v>Gratuito</v>
      </c>
      <c r="AH14" s="10" t="str">
        <f>IFERROR(__xludf.DUMMYFUNCTION("""COMPUTED_VALUE"""),"CARRERA 88 F BIS #0-63")</f>
        <v>CARRERA 88 F BIS #0-63</v>
      </c>
      <c r="AI14" s="16" t="str">
        <f>IFERROR(__xludf.DUMMYFUNCTION("""COMPUTED_VALUE"""),"info.espaciosdevida@gmail.com")</f>
        <v>info.espaciosdevida@gmail.com</v>
      </c>
      <c r="AJ14" s="10"/>
      <c r="AK14" s="10"/>
      <c r="AL14" s="10"/>
      <c r="AM14" s="10"/>
      <c r="AN14" s="10"/>
      <c r="AO14" s="10"/>
    </row>
    <row r="15">
      <c r="A15" s="13">
        <f>IFERROR(__xludf.DUMMYFUNCTION("""COMPUTED_VALUE"""),45869.7736887037)</f>
        <v>45869.77369</v>
      </c>
      <c r="B15" s="10" t="str">
        <f>IFERROR(__xludf.DUMMYFUNCTION("""COMPUTED_VALUE"""),"FUNCION ARTISTICA")</f>
        <v>FUNCION ARTISTICA</v>
      </c>
      <c r="C15" s="10" t="str">
        <f>IFERROR(__xludf.DUMMYFUNCTION("""COMPUTED_VALUE"""),"PRESENTACION ARTISTICA EN EL MARCO DEL 7° FESTIVAL TALENTOS")</f>
        <v>PRESENTACION ARTISTICA EN EL MARCO DEL 7° FESTIVAL TALENTOS</v>
      </c>
      <c r="D15" s="10" t="str">
        <f>IFERROR(__xludf.DUMMYFUNCTION("""COMPUTED_VALUE"""),"Presencial")</f>
        <v>Presencial</v>
      </c>
      <c r="E15" s="10" t="str">
        <f>IFERROR(__xludf.DUMMYFUNCTION("""COMPUTED_VALUE"""),"Circulación")</f>
        <v>Circulación</v>
      </c>
      <c r="F15" s="10" t="str">
        <f>IFERROR(__xludf.DUMMYFUNCTION("""COMPUTED_VALUE"""),"Opción 1")</f>
        <v>Opción 1</v>
      </c>
      <c r="G15" s="10" t="str">
        <f>IFERROR(__xludf.DUMMYFUNCTION("""COMPUTED_VALUE"""),"Proyectos locales e interlocales")</f>
        <v>Proyectos locales e interlocales</v>
      </c>
      <c r="H15" s="10" t="str">
        <f>IFERROR(__xludf.DUMMYFUNCTION("""COMPUTED_VALUE"""),"Presentación artística")</f>
        <v>Presentación artística</v>
      </c>
      <c r="I15" s="11">
        <f>IFERROR(__xludf.DUMMYFUNCTION("""COMPUTED_VALUE"""),1.0)</f>
        <v>1</v>
      </c>
      <c r="J15" s="14">
        <f>IFERROR(__xludf.DUMMYFUNCTION("""COMPUTED_VALUE"""),45871.0)</f>
        <v>45871</v>
      </c>
      <c r="K15" s="15">
        <f>IFERROR(__xludf.DUMMYFUNCTION("""COMPUTED_VALUE"""),45871.0)</f>
        <v>45871</v>
      </c>
      <c r="L15" s="15" t="str">
        <f>IFERROR(__xludf.DUMMYFUNCTION("""COMPUTED_VALUE"""),"P.M.")</f>
        <v>P.M.</v>
      </c>
      <c r="M15" s="13">
        <f>IFERROR(__xludf.DUMMYFUNCTION("""COMPUTED_VALUE"""),0.2708333333321207)</f>
        <v>0.2708333333</v>
      </c>
      <c r="N15" s="10" t="str">
        <f>IFERROR(__xludf.DUMMYFUNCTION("""COMPUTED_VALUE"""),"Sin enfoque poblacional")</f>
        <v>Sin enfoque poblacional</v>
      </c>
      <c r="O15" s="10" t="str">
        <f>IFERROR(__xludf.DUMMYFUNCTION("""COMPUTED_VALUE"""),"No")</f>
        <v>No</v>
      </c>
      <c r="P15" s="10"/>
      <c r="Q15" s="10"/>
      <c r="R15" s="10"/>
      <c r="S15" s="10"/>
      <c r="T15" s="10"/>
      <c r="U15" s="10"/>
      <c r="V15" s="10"/>
      <c r="W15" s="10"/>
      <c r="X15" s="10" t="str">
        <f>IFERROR(__xludf.DUMMYFUNCTION("""COMPUTED_VALUE"""),"FUNDACION ESPACIOS DE VIDA")</f>
        <v>FUNDACION ESPACIOS DE VIDA</v>
      </c>
      <c r="Y15" s="10" t="str">
        <f>IFERROR(__xludf.DUMMYFUNCTION("""COMPUTED_VALUE"""),"NO")</f>
        <v>NO</v>
      </c>
      <c r="Z15" s="10">
        <f>IFERROR(__xludf.DUMMYFUNCTION("""COMPUTED_VALUE"""),50.0)</f>
        <v>50</v>
      </c>
      <c r="AA15" s="10" t="str">
        <f>IFERROR(__xludf.DUMMYFUNCTION("""COMPUTED_VALUE"""),"8. Kennedy")</f>
        <v>8. Kennedy</v>
      </c>
      <c r="AB15" s="10">
        <f>IFERROR(__xludf.DUMMYFUNCTION("""COMPUTED_VALUE"""),82.0)</f>
        <v>82</v>
      </c>
      <c r="AC15" s="10" t="str">
        <f>IFERROR(__xludf.DUMMYFUNCTION("""COMPUTED_VALUE"""),"PATIO BONITO 3")</f>
        <v>PATIO BONITO 3</v>
      </c>
      <c r="AD15" s="10" t="str">
        <f>IFERROR(__xludf.DUMMYFUNCTION("""COMPUTED_VALUE"""),"Local")</f>
        <v>Local</v>
      </c>
      <c r="AE15" s="10" t="str">
        <f>IFERROR(__xludf.DUMMYFUNCTION("""COMPUTED_VALUE"""),"PRIVADO")</f>
        <v>PRIVADO</v>
      </c>
      <c r="AF15" s="10" t="str">
        <f>IFERROR(__xludf.DUMMYFUNCTION("""COMPUTED_VALUE"""),"ARRENDAMIENTO")</f>
        <v>ARRENDAMIENTO</v>
      </c>
      <c r="AG15" s="10" t="str">
        <f>IFERROR(__xludf.DUMMYFUNCTION("""COMPUTED_VALUE"""),"Gratuito")</f>
        <v>Gratuito</v>
      </c>
      <c r="AH15" s="10" t="str">
        <f>IFERROR(__xludf.DUMMYFUNCTION("""COMPUTED_VALUE"""),"CARRERA 88 F BIS #0-63")</f>
        <v>CARRERA 88 F BIS #0-63</v>
      </c>
      <c r="AI15" s="16" t="str">
        <f>IFERROR(__xludf.DUMMYFUNCTION("""COMPUTED_VALUE"""),"info.espaciosdevida@gmail.com")</f>
        <v>info.espaciosdevida@gmail.com</v>
      </c>
      <c r="AJ15" s="10"/>
      <c r="AK15" s="10"/>
      <c r="AL15" s="10"/>
      <c r="AM15" s="10"/>
      <c r="AN15" s="10"/>
      <c r="AO15" s="10"/>
    </row>
    <row r="16">
      <c r="A16" s="13">
        <f>IFERROR(__xludf.DUMMYFUNCTION("""COMPUTED_VALUE"""),45869.7771775)</f>
        <v>45869.77718</v>
      </c>
      <c r="B16" s="10" t="str">
        <f>IFERROR(__xludf.DUMMYFUNCTION("""COMPUTED_VALUE"""),"FUNCION ARTISTICA")</f>
        <v>FUNCION ARTISTICA</v>
      </c>
      <c r="C16" s="10" t="str">
        <f>IFERROR(__xludf.DUMMYFUNCTION("""COMPUTED_VALUE"""),"PRESENTACION ARTISTICA EN EL MARCO DEL 7° FESTIVAL TALENTOS")</f>
        <v>PRESENTACION ARTISTICA EN EL MARCO DEL 7° FESTIVAL TALENTOS</v>
      </c>
      <c r="D16" s="10" t="str">
        <f>IFERROR(__xludf.DUMMYFUNCTION("""COMPUTED_VALUE"""),"Presencial")</f>
        <v>Presencial</v>
      </c>
      <c r="E16" s="10" t="str">
        <f>IFERROR(__xludf.DUMMYFUNCTION("""COMPUTED_VALUE"""),"Circulación")</f>
        <v>Circulación</v>
      </c>
      <c r="F16" s="10" t="str">
        <f>IFERROR(__xludf.DUMMYFUNCTION("""COMPUTED_VALUE"""),"Opción 1")</f>
        <v>Opción 1</v>
      </c>
      <c r="G16" s="10" t="str">
        <f>IFERROR(__xludf.DUMMYFUNCTION("""COMPUTED_VALUE"""),"Proyectos locales e interlocales")</f>
        <v>Proyectos locales e interlocales</v>
      </c>
      <c r="H16" s="10" t="str">
        <f>IFERROR(__xludf.DUMMYFUNCTION("""COMPUTED_VALUE"""),"Presentación artística")</f>
        <v>Presentación artística</v>
      </c>
      <c r="I16" s="11">
        <f>IFERROR(__xludf.DUMMYFUNCTION("""COMPUTED_VALUE"""),1.0)</f>
        <v>1</v>
      </c>
      <c r="J16" s="14">
        <f>IFERROR(__xludf.DUMMYFUNCTION("""COMPUTED_VALUE"""),45877.0)</f>
        <v>45877</v>
      </c>
      <c r="K16" s="15">
        <f>IFERROR(__xludf.DUMMYFUNCTION("""COMPUTED_VALUE"""),45877.0)</f>
        <v>45877</v>
      </c>
      <c r="L16" s="15" t="str">
        <f>IFERROR(__xludf.DUMMYFUNCTION("""COMPUTED_VALUE"""),"A.M.")</f>
        <v>A.M.</v>
      </c>
      <c r="M16" s="13">
        <f>IFERROR(__xludf.DUMMYFUNCTION("""COMPUTED_VALUE"""),0.4166666666678793)</f>
        <v>0.4166666667</v>
      </c>
      <c r="N16" s="10" t="str">
        <f>IFERROR(__xludf.DUMMYFUNCTION("""COMPUTED_VALUE"""),"Sin enfoque poblacional")</f>
        <v>Sin enfoque poblacional</v>
      </c>
      <c r="O16" s="10" t="str">
        <f>IFERROR(__xludf.DUMMYFUNCTION("""COMPUTED_VALUE"""),"No")</f>
        <v>No</v>
      </c>
      <c r="P16" s="10"/>
      <c r="Q16" s="10"/>
      <c r="R16" s="10"/>
      <c r="S16" s="10"/>
      <c r="T16" s="10"/>
      <c r="U16" s="10"/>
      <c r="V16" s="10"/>
      <c r="W16" s="10"/>
      <c r="X16" s="10" t="str">
        <f>IFERROR(__xludf.DUMMYFUNCTION("""COMPUTED_VALUE"""),"FUNDACION ESPACIOS DE VIDA")</f>
        <v>FUNDACION ESPACIOS DE VIDA</v>
      </c>
      <c r="Y16" s="10" t="str">
        <f>IFERROR(__xludf.DUMMYFUNCTION("""COMPUTED_VALUE"""),"NO")</f>
        <v>NO</v>
      </c>
      <c r="Z16" s="10">
        <f>IFERROR(__xludf.DUMMYFUNCTION("""COMPUTED_VALUE"""),50.0)</f>
        <v>50</v>
      </c>
      <c r="AA16" s="10" t="str">
        <f>IFERROR(__xludf.DUMMYFUNCTION("""COMPUTED_VALUE"""),"8. Kennedy")</f>
        <v>8. Kennedy</v>
      </c>
      <c r="AB16" s="10">
        <f>IFERROR(__xludf.DUMMYFUNCTION("""COMPUTED_VALUE"""),82.0)</f>
        <v>82</v>
      </c>
      <c r="AC16" s="10" t="str">
        <f>IFERROR(__xludf.DUMMYFUNCTION("""COMPUTED_VALUE"""),"PATIO BONITO 3")</f>
        <v>PATIO BONITO 3</v>
      </c>
      <c r="AD16" s="10" t="str">
        <f>IFERROR(__xludf.DUMMYFUNCTION("""COMPUTED_VALUE"""),"Local")</f>
        <v>Local</v>
      </c>
      <c r="AE16" s="10" t="str">
        <f>IFERROR(__xludf.DUMMYFUNCTION("""COMPUTED_VALUE"""),"PRIVADO")</f>
        <v>PRIVADO</v>
      </c>
      <c r="AF16" s="10" t="str">
        <f>IFERROR(__xludf.DUMMYFUNCTION("""COMPUTED_VALUE"""),"ARRENDAMIENTO")</f>
        <v>ARRENDAMIENTO</v>
      </c>
      <c r="AG16" s="10" t="str">
        <f>IFERROR(__xludf.DUMMYFUNCTION("""COMPUTED_VALUE"""),"Gratuito")</f>
        <v>Gratuito</v>
      </c>
      <c r="AH16" s="10" t="str">
        <f>IFERROR(__xludf.DUMMYFUNCTION("""COMPUTED_VALUE"""),"CARRERA 88 F BIS #0-63")</f>
        <v>CARRERA 88 F BIS #0-63</v>
      </c>
      <c r="AI16" s="16" t="str">
        <f>IFERROR(__xludf.DUMMYFUNCTION("""COMPUTED_VALUE"""),"info.espaciosdevida@gmail.com")</f>
        <v>info.espaciosdevida@gmail.com</v>
      </c>
      <c r="AJ16" s="10"/>
      <c r="AK16" s="10"/>
      <c r="AL16" s="10"/>
      <c r="AM16" s="10"/>
      <c r="AN16" s="10"/>
      <c r="AO16" s="10"/>
    </row>
    <row r="17">
      <c r="A17" s="13">
        <f>IFERROR(__xludf.DUMMYFUNCTION("""COMPUTED_VALUE"""),45869.77973915509)</f>
        <v>45869.77974</v>
      </c>
      <c r="B17" s="10" t="str">
        <f>IFERROR(__xludf.DUMMYFUNCTION("""COMPUTED_VALUE"""),"FUNCION ARTISTICA")</f>
        <v>FUNCION ARTISTICA</v>
      </c>
      <c r="C17" s="10" t="str">
        <f>IFERROR(__xludf.DUMMYFUNCTION("""COMPUTED_VALUE"""),"PRESENTACION ARTISTICA EN EL MARCO DEL 7° FESTIVAL TALENTOS")</f>
        <v>PRESENTACION ARTISTICA EN EL MARCO DEL 7° FESTIVAL TALENTOS</v>
      </c>
      <c r="D17" s="10" t="str">
        <f>IFERROR(__xludf.DUMMYFUNCTION("""COMPUTED_VALUE"""),"Presencial")</f>
        <v>Presencial</v>
      </c>
      <c r="E17" s="10" t="str">
        <f>IFERROR(__xludf.DUMMYFUNCTION("""COMPUTED_VALUE"""),"Circulación")</f>
        <v>Circulación</v>
      </c>
      <c r="F17" s="10" t="str">
        <f>IFERROR(__xludf.DUMMYFUNCTION("""COMPUTED_VALUE"""),"Opción 1")</f>
        <v>Opción 1</v>
      </c>
      <c r="G17" s="10" t="str">
        <f>IFERROR(__xludf.DUMMYFUNCTION("""COMPUTED_VALUE"""),"Proyectos locales e interlocales")</f>
        <v>Proyectos locales e interlocales</v>
      </c>
      <c r="H17" s="10" t="str">
        <f>IFERROR(__xludf.DUMMYFUNCTION("""COMPUTED_VALUE"""),"Presentación artística")</f>
        <v>Presentación artística</v>
      </c>
      <c r="I17" s="11">
        <f>IFERROR(__xludf.DUMMYFUNCTION("""COMPUTED_VALUE"""),1.0)</f>
        <v>1</v>
      </c>
      <c r="J17" s="14">
        <f>IFERROR(__xludf.DUMMYFUNCTION("""COMPUTED_VALUE"""),45878.0)</f>
        <v>45878</v>
      </c>
      <c r="K17" s="15">
        <f>IFERROR(__xludf.DUMMYFUNCTION("""COMPUTED_VALUE"""),45878.0)</f>
        <v>45878</v>
      </c>
      <c r="L17" s="15" t="str">
        <f>IFERROR(__xludf.DUMMYFUNCTION("""COMPUTED_VALUE"""),"P.M.")</f>
        <v>P.M.</v>
      </c>
      <c r="M17" s="13">
        <f>IFERROR(__xludf.DUMMYFUNCTION("""COMPUTED_VALUE"""),0.2708333333321207)</f>
        <v>0.2708333333</v>
      </c>
      <c r="N17" s="10" t="str">
        <f>IFERROR(__xludf.DUMMYFUNCTION("""COMPUTED_VALUE"""),"Sin enfoque poblacional")</f>
        <v>Sin enfoque poblacional</v>
      </c>
      <c r="O17" s="10" t="str">
        <f>IFERROR(__xludf.DUMMYFUNCTION("""COMPUTED_VALUE"""),"No")</f>
        <v>No</v>
      </c>
      <c r="P17" s="10"/>
      <c r="Q17" s="10"/>
      <c r="R17" s="10"/>
      <c r="S17" s="10"/>
      <c r="T17" s="10"/>
      <c r="U17" s="10"/>
      <c r="V17" s="10"/>
      <c r="W17" s="10"/>
      <c r="X17" s="10" t="str">
        <f>IFERROR(__xludf.DUMMYFUNCTION("""COMPUTED_VALUE"""),"FUNDACION ESPACIOS DE VIDA")</f>
        <v>FUNDACION ESPACIOS DE VIDA</v>
      </c>
      <c r="Y17" s="10" t="str">
        <f>IFERROR(__xludf.DUMMYFUNCTION("""COMPUTED_VALUE"""),"NO")</f>
        <v>NO</v>
      </c>
      <c r="Z17" s="10">
        <f>IFERROR(__xludf.DUMMYFUNCTION("""COMPUTED_VALUE"""),50.0)</f>
        <v>50</v>
      </c>
      <c r="AA17" s="10" t="str">
        <f>IFERROR(__xludf.DUMMYFUNCTION("""COMPUTED_VALUE"""),"8. Kennedy")</f>
        <v>8. Kennedy</v>
      </c>
      <c r="AB17" s="10">
        <f>IFERROR(__xludf.DUMMYFUNCTION("""COMPUTED_VALUE"""),82.0)</f>
        <v>82</v>
      </c>
      <c r="AC17" s="10" t="str">
        <f>IFERROR(__xludf.DUMMYFUNCTION("""COMPUTED_VALUE"""),"PATIO BONITO 3")</f>
        <v>PATIO BONITO 3</v>
      </c>
      <c r="AD17" s="10" t="str">
        <f>IFERROR(__xludf.DUMMYFUNCTION("""COMPUTED_VALUE"""),"Local")</f>
        <v>Local</v>
      </c>
      <c r="AE17" s="10" t="str">
        <f>IFERROR(__xludf.DUMMYFUNCTION("""COMPUTED_VALUE"""),"PRIVADO")</f>
        <v>PRIVADO</v>
      </c>
      <c r="AF17" s="10" t="str">
        <f>IFERROR(__xludf.DUMMYFUNCTION("""COMPUTED_VALUE"""),"ARRENDAMIENTO")</f>
        <v>ARRENDAMIENTO</v>
      </c>
      <c r="AG17" s="10" t="str">
        <f>IFERROR(__xludf.DUMMYFUNCTION("""COMPUTED_VALUE"""),"Gratuito")</f>
        <v>Gratuito</v>
      </c>
      <c r="AH17" s="10" t="str">
        <f>IFERROR(__xludf.DUMMYFUNCTION("""COMPUTED_VALUE"""),"CARRERA 88 F BIS #0-63")</f>
        <v>CARRERA 88 F BIS #0-63</v>
      </c>
      <c r="AI17" s="16" t="str">
        <f>IFERROR(__xludf.DUMMYFUNCTION("""COMPUTED_VALUE"""),"info.espaciosdevida@gmail.com")</f>
        <v>info.espaciosdevida@gmail.com</v>
      </c>
      <c r="AJ17" s="10"/>
      <c r="AK17" s="10"/>
      <c r="AL17" s="10"/>
      <c r="AM17" s="10"/>
      <c r="AN17" s="10"/>
      <c r="AO17" s="10"/>
    </row>
    <row r="18">
      <c r="A18" s="13">
        <f>IFERROR(__xludf.DUMMYFUNCTION("""COMPUTED_VALUE"""),45869.7830994213)</f>
        <v>45869.7831</v>
      </c>
      <c r="B18" s="10" t="str">
        <f>IFERROR(__xludf.DUMMYFUNCTION("""COMPUTED_VALUE"""),"FUNCION ARTISTICA")</f>
        <v>FUNCION ARTISTICA</v>
      </c>
      <c r="C18" s="10" t="str">
        <f>IFERROR(__xludf.DUMMYFUNCTION("""COMPUTED_VALUE"""),"PRESENTACION ARTISTICA EN EL MARCO DEL 7° FESTIVAL TALENTOS")</f>
        <v>PRESENTACION ARTISTICA EN EL MARCO DEL 7° FESTIVAL TALENTOS</v>
      </c>
      <c r="D18" s="10" t="str">
        <f>IFERROR(__xludf.DUMMYFUNCTION("""COMPUTED_VALUE"""),"Presencial")</f>
        <v>Presencial</v>
      </c>
      <c r="E18" s="10" t="str">
        <f>IFERROR(__xludf.DUMMYFUNCTION("""COMPUTED_VALUE"""),"Circulación")</f>
        <v>Circulación</v>
      </c>
      <c r="F18" s="10" t="str">
        <f>IFERROR(__xludf.DUMMYFUNCTION("""COMPUTED_VALUE"""),"Opción 1")</f>
        <v>Opción 1</v>
      </c>
      <c r="G18" s="10" t="str">
        <f>IFERROR(__xludf.DUMMYFUNCTION("""COMPUTED_VALUE"""),"Proyectos locales e interlocales")</f>
        <v>Proyectos locales e interlocales</v>
      </c>
      <c r="H18" s="10" t="str">
        <f>IFERROR(__xludf.DUMMYFUNCTION("""COMPUTED_VALUE"""),"Presentación artística")</f>
        <v>Presentación artística</v>
      </c>
      <c r="I18" s="11">
        <f>IFERROR(__xludf.DUMMYFUNCTION("""COMPUTED_VALUE"""),1.0)</f>
        <v>1</v>
      </c>
      <c r="J18" s="14">
        <f>IFERROR(__xludf.DUMMYFUNCTION("""COMPUTED_VALUE"""),45884.0)</f>
        <v>45884</v>
      </c>
      <c r="K18" s="15">
        <f>IFERROR(__xludf.DUMMYFUNCTION("""COMPUTED_VALUE"""),45884.0)</f>
        <v>45884</v>
      </c>
      <c r="L18" s="15" t="str">
        <f>IFERROR(__xludf.DUMMYFUNCTION("""COMPUTED_VALUE"""),"A.M.")</f>
        <v>A.M.</v>
      </c>
      <c r="M18" s="13">
        <f>IFERROR(__xludf.DUMMYFUNCTION("""COMPUTED_VALUE"""),0.4166666666678793)</f>
        <v>0.4166666667</v>
      </c>
      <c r="N18" s="10" t="str">
        <f>IFERROR(__xludf.DUMMYFUNCTION("""COMPUTED_VALUE"""),"Sin enfoque poblacional")</f>
        <v>Sin enfoque poblacional</v>
      </c>
      <c r="O18" s="10" t="str">
        <f>IFERROR(__xludf.DUMMYFUNCTION("""COMPUTED_VALUE"""),"No")</f>
        <v>No</v>
      </c>
      <c r="P18" s="10"/>
      <c r="Q18" s="10"/>
      <c r="R18" s="10"/>
      <c r="S18" s="10"/>
      <c r="T18" s="10"/>
      <c r="U18" s="10"/>
      <c r="V18" s="10"/>
      <c r="W18" s="10"/>
      <c r="X18" s="10" t="str">
        <f>IFERROR(__xludf.DUMMYFUNCTION("""COMPUTED_VALUE"""),"FUNDACION ESPACIOS DE VIDA")</f>
        <v>FUNDACION ESPACIOS DE VIDA</v>
      </c>
      <c r="Y18" s="10" t="str">
        <f>IFERROR(__xludf.DUMMYFUNCTION("""COMPUTED_VALUE"""),"NO")</f>
        <v>NO</v>
      </c>
      <c r="Z18" s="10">
        <f>IFERROR(__xludf.DUMMYFUNCTION("""COMPUTED_VALUE"""),50.0)</f>
        <v>50</v>
      </c>
      <c r="AA18" s="10" t="str">
        <f>IFERROR(__xludf.DUMMYFUNCTION("""COMPUTED_VALUE"""),"8. Kennedy")</f>
        <v>8. Kennedy</v>
      </c>
      <c r="AB18" s="10">
        <f>IFERROR(__xludf.DUMMYFUNCTION("""COMPUTED_VALUE"""),82.0)</f>
        <v>82</v>
      </c>
      <c r="AC18" s="10" t="str">
        <f>IFERROR(__xludf.DUMMYFUNCTION("""COMPUTED_VALUE"""),"PATIO BONITO 3")</f>
        <v>PATIO BONITO 3</v>
      </c>
      <c r="AD18" s="10" t="str">
        <f>IFERROR(__xludf.DUMMYFUNCTION("""COMPUTED_VALUE"""),"Local")</f>
        <v>Local</v>
      </c>
      <c r="AE18" s="10" t="str">
        <f>IFERROR(__xludf.DUMMYFUNCTION("""COMPUTED_VALUE"""),"PRIVADO")</f>
        <v>PRIVADO</v>
      </c>
      <c r="AF18" s="10" t="str">
        <f>IFERROR(__xludf.DUMMYFUNCTION("""COMPUTED_VALUE"""),"ARRENDAMIENTO")</f>
        <v>ARRENDAMIENTO</v>
      </c>
      <c r="AG18" s="10" t="str">
        <f>IFERROR(__xludf.DUMMYFUNCTION("""COMPUTED_VALUE"""),"Gratuito")</f>
        <v>Gratuito</v>
      </c>
      <c r="AH18" s="10" t="str">
        <f>IFERROR(__xludf.DUMMYFUNCTION("""COMPUTED_VALUE"""),"CARRERA 88 F BIS #0-63")</f>
        <v>CARRERA 88 F BIS #0-63</v>
      </c>
      <c r="AI18" s="16" t="str">
        <f>IFERROR(__xludf.DUMMYFUNCTION("""COMPUTED_VALUE"""),"info.espaciosdevida@gmail.com")</f>
        <v>info.espaciosdevida@gmail.com</v>
      </c>
      <c r="AJ18" s="10"/>
      <c r="AK18" s="10"/>
      <c r="AL18" s="10"/>
      <c r="AM18" s="10"/>
      <c r="AN18" s="10"/>
      <c r="AO18" s="10"/>
    </row>
    <row r="19">
      <c r="A19" s="13">
        <f>IFERROR(__xludf.DUMMYFUNCTION("""COMPUTED_VALUE"""),45869.78598792824)</f>
        <v>45869.78599</v>
      </c>
      <c r="B19" s="10" t="str">
        <f>IFERROR(__xludf.DUMMYFUNCTION("""COMPUTED_VALUE"""),"FUNCION ARTISTICA")</f>
        <v>FUNCION ARTISTICA</v>
      </c>
      <c r="C19" s="10" t="str">
        <f>IFERROR(__xludf.DUMMYFUNCTION("""COMPUTED_VALUE"""),"PRESENTACION ARTISTICA EN EL MARCO DEL 7° FESTIVAL TALENTOS")</f>
        <v>PRESENTACION ARTISTICA EN EL MARCO DEL 7° FESTIVAL TALENTOS</v>
      </c>
      <c r="D19" s="10" t="str">
        <f>IFERROR(__xludf.DUMMYFUNCTION("""COMPUTED_VALUE"""),"Presencial")</f>
        <v>Presencial</v>
      </c>
      <c r="E19" s="10" t="str">
        <f>IFERROR(__xludf.DUMMYFUNCTION("""COMPUTED_VALUE"""),"Circulación")</f>
        <v>Circulación</v>
      </c>
      <c r="F19" s="10" t="str">
        <f>IFERROR(__xludf.DUMMYFUNCTION("""COMPUTED_VALUE"""),"Opción 1")</f>
        <v>Opción 1</v>
      </c>
      <c r="G19" s="10" t="str">
        <f>IFERROR(__xludf.DUMMYFUNCTION("""COMPUTED_VALUE"""),"Proyectos locales e interlocales")</f>
        <v>Proyectos locales e interlocales</v>
      </c>
      <c r="H19" s="10" t="str">
        <f>IFERROR(__xludf.DUMMYFUNCTION("""COMPUTED_VALUE"""),"Presentación artística")</f>
        <v>Presentación artística</v>
      </c>
      <c r="I19" s="11">
        <f>IFERROR(__xludf.DUMMYFUNCTION("""COMPUTED_VALUE"""),1.0)</f>
        <v>1</v>
      </c>
      <c r="J19" s="14">
        <f>IFERROR(__xludf.DUMMYFUNCTION("""COMPUTED_VALUE"""),45885.0)</f>
        <v>45885</v>
      </c>
      <c r="K19" s="15">
        <f>IFERROR(__xludf.DUMMYFUNCTION("""COMPUTED_VALUE"""),45885.0)</f>
        <v>45885</v>
      </c>
      <c r="L19" s="15" t="str">
        <f>IFERROR(__xludf.DUMMYFUNCTION("""COMPUTED_VALUE"""),"P.M.")</f>
        <v>P.M.</v>
      </c>
      <c r="M19" s="13">
        <f>IFERROR(__xludf.DUMMYFUNCTION("""COMPUTED_VALUE"""),0.2708333333321207)</f>
        <v>0.2708333333</v>
      </c>
      <c r="N19" s="10" t="str">
        <f>IFERROR(__xludf.DUMMYFUNCTION("""COMPUTED_VALUE"""),"Sin enfoque poblacional")</f>
        <v>Sin enfoque poblacional</v>
      </c>
      <c r="O19" s="10" t="str">
        <f>IFERROR(__xludf.DUMMYFUNCTION("""COMPUTED_VALUE"""),"No")</f>
        <v>No</v>
      </c>
      <c r="P19" s="10"/>
      <c r="Q19" s="10"/>
      <c r="R19" s="10"/>
      <c r="S19" s="10"/>
      <c r="T19" s="10"/>
      <c r="U19" s="10"/>
      <c r="V19" s="10"/>
      <c r="W19" s="10"/>
      <c r="X19" s="10" t="str">
        <f>IFERROR(__xludf.DUMMYFUNCTION("""COMPUTED_VALUE"""),"FUNDACION ESPACIOS DE VIDA")</f>
        <v>FUNDACION ESPACIOS DE VIDA</v>
      </c>
      <c r="Y19" s="10" t="str">
        <f>IFERROR(__xludf.DUMMYFUNCTION("""COMPUTED_VALUE"""),"NO")</f>
        <v>NO</v>
      </c>
      <c r="Z19" s="10">
        <f>IFERROR(__xludf.DUMMYFUNCTION("""COMPUTED_VALUE"""),50.0)</f>
        <v>50</v>
      </c>
      <c r="AA19" s="10" t="str">
        <f>IFERROR(__xludf.DUMMYFUNCTION("""COMPUTED_VALUE"""),"8. Kennedy")</f>
        <v>8. Kennedy</v>
      </c>
      <c r="AB19" s="10">
        <f>IFERROR(__xludf.DUMMYFUNCTION("""COMPUTED_VALUE"""),82.0)</f>
        <v>82</v>
      </c>
      <c r="AC19" s="10" t="str">
        <f>IFERROR(__xludf.DUMMYFUNCTION("""COMPUTED_VALUE"""),"PATIO BONITO 3")</f>
        <v>PATIO BONITO 3</v>
      </c>
      <c r="AD19" s="10" t="str">
        <f>IFERROR(__xludf.DUMMYFUNCTION("""COMPUTED_VALUE"""),"Local")</f>
        <v>Local</v>
      </c>
      <c r="AE19" s="10" t="str">
        <f>IFERROR(__xludf.DUMMYFUNCTION("""COMPUTED_VALUE"""),"PRIVADO")</f>
        <v>PRIVADO</v>
      </c>
      <c r="AF19" s="10" t="str">
        <f>IFERROR(__xludf.DUMMYFUNCTION("""COMPUTED_VALUE"""),"ARRENDAMIENTO")</f>
        <v>ARRENDAMIENTO</v>
      </c>
      <c r="AG19" s="10" t="str">
        <f>IFERROR(__xludf.DUMMYFUNCTION("""COMPUTED_VALUE"""),"Gratuito")</f>
        <v>Gratuito</v>
      </c>
      <c r="AH19" s="10" t="str">
        <f>IFERROR(__xludf.DUMMYFUNCTION("""COMPUTED_VALUE"""),"CARRERA 88 F BIS #0-63")</f>
        <v>CARRERA 88 F BIS #0-63</v>
      </c>
      <c r="AI19" s="16" t="str">
        <f>IFERROR(__xludf.DUMMYFUNCTION("""COMPUTED_VALUE"""),"info.espaciosdevida@gmail.com")</f>
        <v>info.espaciosdevida@gmail.com</v>
      </c>
      <c r="AJ19" s="10"/>
      <c r="AK19" s="10"/>
      <c r="AL19" s="10"/>
      <c r="AM19" s="10"/>
      <c r="AN19" s="10"/>
      <c r="AO19" s="10"/>
    </row>
    <row r="20">
      <c r="A20" s="13">
        <f>IFERROR(__xludf.DUMMYFUNCTION("""COMPUTED_VALUE"""),45869.7886933912)</f>
        <v>45869.78869</v>
      </c>
      <c r="B20" s="10" t="str">
        <f>IFERROR(__xludf.DUMMYFUNCTION("""COMPUTED_VALUE"""),"FUNCION ARTISTICA")</f>
        <v>FUNCION ARTISTICA</v>
      </c>
      <c r="C20" s="10" t="str">
        <f>IFERROR(__xludf.DUMMYFUNCTION("""COMPUTED_VALUE"""),"PRESENTACION ARTISTICA EN EL MARCO DEL 7° FESTIVAL TALENTOS")</f>
        <v>PRESENTACION ARTISTICA EN EL MARCO DEL 7° FESTIVAL TALENTOS</v>
      </c>
      <c r="D20" s="10" t="str">
        <f>IFERROR(__xludf.DUMMYFUNCTION("""COMPUTED_VALUE"""),"Presencial")</f>
        <v>Presencial</v>
      </c>
      <c r="E20" s="10" t="str">
        <f>IFERROR(__xludf.DUMMYFUNCTION("""COMPUTED_VALUE"""),"Circulación")</f>
        <v>Circulación</v>
      </c>
      <c r="F20" s="10" t="str">
        <f>IFERROR(__xludf.DUMMYFUNCTION("""COMPUTED_VALUE"""),"Opción 1")</f>
        <v>Opción 1</v>
      </c>
      <c r="G20" s="10" t="str">
        <f>IFERROR(__xludf.DUMMYFUNCTION("""COMPUTED_VALUE"""),"Proyectos locales e interlocales")</f>
        <v>Proyectos locales e interlocales</v>
      </c>
      <c r="H20" s="10" t="str">
        <f>IFERROR(__xludf.DUMMYFUNCTION("""COMPUTED_VALUE"""),"Presentación artística")</f>
        <v>Presentación artística</v>
      </c>
      <c r="I20" s="11">
        <f>IFERROR(__xludf.DUMMYFUNCTION("""COMPUTED_VALUE"""),1.0)</f>
        <v>1</v>
      </c>
      <c r="J20" s="14">
        <f>IFERROR(__xludf.DUMMYFUNCTION("""COMPUTED_VALUE"""),45891.0)</f>
        <v>45891</v>
      </c>
      <c r="K20" s="15">
        <f>IFERROR(__xludf.DUMMYFUNCTION("""COMPUTED_VALUE"""),45891.0)</f>
        <v>45891</v>
      </c>
      <c r="L20" s="15" t="str">
        <f>IFERROR(__xludf.DUMMYFUNCTION("""COMPUTED_VALUE"""),"A.M.")</f>
        <v>A.M.</v>
      </c>
      <c r="M20" s="13">
        <f>IFERROR(__xludf.DUMMYFUNCTION("""COMPUTED_VALUE"""),0.4166666666678793)</f>
        <v>0.4166666667</v>
      </c>
      <c r="N20" s="10" t="str">
        <f>IFERROR(__xludf.DUMMYFUNCTION("""COMPUTED_VALUE"""),"Sin enfoque poblacional")</f>
        <v>Sin enfoque poblacional</v>
      </c>
      <c r="O20" s="10" t="str">
        <f>IFERROR(__xludf.DUMMYFUNCTION("""COMPUTED_VALUE"""),"No")</f>
        <v>No</v>
      </c>
      <c r="P20" s="10"/>
      <c r="Q20" s="10"/>
      <c r="R20" s="10"/>
      <c r="S20" s="10"/>
      <c r="T20" s="10"/>
      <c r="U20" s="10"/>
      <c r="V20" s="10"/>
      <c r="W20" s="10"/>
      <c r="X20" s="10" t="str">
        <f>IFERROR(__xludf.DUMMYFUNCTION("""COMPUTED_VALUE"""),"FUNDACION ESPACIOS DE VIDA")</f>
        <v>FUNDACION ESPACIOS DE VIDA</v>
      </c>
      <c r="Y20" s="10" t="str">
        <f>IFERROR(__xludf.DUMMYFUNCTION("""COMPUTED_VALUE"""),"NO")</f>
        <v>NO</v>
      </c>
      <c r="Z20" s="10">
        <f>IFERROR(__xludf.DUMMYFUNCTION("""COMPUTED_VALUE"""),50.0)</f>
        <v>50</v>
      </c>
      <c r="AA20" s="10" t="str">
        <f>IFERROR(__xludf.DUMMYFUNCTION("""COMPUTED_VALUE"""),"8. Kennedy")</f>
        <v>8. Kennedy</v>
      </c>
      <c r="AB20" s="10">
        <f>IFERROR(__xludf.DUMMYFUNCTION("""COMPUTED_VALUE"""),82.0)</f>
        <v>82</v>
      </c>
      <c r="AC20" s="10" t="str">
        <f>IFERROR(__xludf.DUMMYFUNCTION("""COMPUTED_VALUE"""),"PATIO BONITO 3")</f>
        <v>PATIO BONITO 3</v>
      </c>
      <c r="AD20" s="10" t="str">
        <f>IFERROR(__xludf.DUMMYFUNCTION("""COMPUTED_VALUE"""),"Local")</f>
        <v>Local</v>
      </c>
      <c r="AE20" s="10" t="str">
        <f>IFERROR(__xludf.DUMMYFUNCTION("""COMPUTED_VALUE"""),"PRIVADO")</f>
        <v>PRIVADO</v>
      </c>
      <c r="AF20" s="10" t="str">
        <f>IFERROR(__xludf.DUMMYFUNCTION("""COMPUTED_VALUE"""),"ARRENDAMIENTO")</f>
        <v>ARRENDAMIENTO</v>
      </c>
      <c r="AG20" s="10" t="str">
        <f>IFERROR(__xludf.DUMMYFUNCTION("""COMPUTED_VALUE"""),"Gratuito")</f>
        <v>Gratuito</v>
      </c>
      <c r="AH20" s="10" t="str">
        <f>IFERROR(__xludf.DUMMYFUNCTION("""COMPUTED_VALUE"""),"CARRERA 88 F BIS #0-63")</f>
        <v>CARRERA 88 F BIS #0-63</v>
      </c>
      <c r="AI20" s="16" t="str">
        <f>IFERROR(__xludf.DUMMYFUNCTION("""COMPUTED_VALUE"""),"info.espaciosdevida@gmail.com")</f>
        <v>info.espaciosdevida@gmail.com</v>
      </c>
      <c r="AJ20" s="10"/>
      <c r="AK20" s="10"/>
      <c r="AL20" s="10"/>
      <c r="AM20" s="10"/>
      <c r="AN20" s="10"/>
      <c r="AO20" s="10"/>
    </row>
    <row r="21">
      <c r="A21" s="13">
        <f>IFERROR(__xludf.DUMMYFUNCTION("""COMPUTED_VALUE"""),45869.79228754629)</f>
        <v>45869.79229</v>
      </c>
      <c r="B21" s="10" t="str">
        <f>IFERROR(__xludf.DUMMYFUNCTION("""COMPUTED_VALUE"""),"FUNCION ARTISTICA")</f>
        <v>FUNCION ARTISTICA</v>
      </c>
      <c r="C21" s="10" t="str">
        <f>IFERROR(__xludf.DUMMYFUNCTION("""COMPUTED_VALUE"""),"PRESENTACION ARTISTICA EN EL MARCO DEL 7° FESTIVAL TALENTOS")</f>
        <v>PRESENTACION ARTISTICA EN EL MARCO DEL 7° FESTIVAL TALENTOS</v>
      </c>
      <c r="D21" s="10" t="str">
        <f>IFERROR(__xludf.DUMMYFUNCTION("""COMPUTED_VALUE"""),"Presencial")</f>
        <v>Presencial</v>
      </c>
      <c r="E21" s="10" t="str">
        <f>IFERROR(__xludf.DUMMYFUNCTION("""COMPUTED_VALUE"""),"Circulación")</f>
        <v>Circulación</v>
      </c>
      <c r="F21" s="10" t="str">
        <f>IFERROR(__xludf.DUMMYFUNCTION("""COMPUTED_VALUE"""),"Opción 1")</f>
        <v>Opción 1</v>
      </c>
      <c r="G21" s="10" t="str">
        <f>IFERROR(__xludf.DUMMYFUNCTION("""COMPUTED_VALUE"""),"Proyectos locales e interlocales")</f>
        <v>Proyectos locales e interlocales</v>
      </c>
      <c r="H21" s="10" t="str">
        <f>IFERROR(__xludf.DUMMYFUNCTION("""COMPUTED_VALUE"""),"Presentación artística")</f>
        <v>Presentación artística</v>
      </c>
      <c r="I21" s="11">
        <f>IFERROR(__xludf.DUMMYFUNCTION("""COMPUTED_VALUE"""),1.0)</f>
        <v>1</v>
      </c>
      <c r="J21" s="14">
        <f>IFERROR(__xludf.DUMMYFUNCTION("""COMPUTED_VALUE"""),45892.0)</f>
        <v>45892</v>
      </c>
      <c r="K21" s="15">
        <f>IFERROR(__xludf.DUMMYFUNCTION("""COMPUTED_VALUE"""),45892.0)</f>
        <v>45892</v>
      </c>
      <c r="L21" s="15" t="str">
        <f>IFERROR(__xludf.DUMMYFUNCTION("""COMPUTED_VALUE"""),"P.M.")</f>
        <v>P.M.</v>
      </c>
      <c r="M21" s="13">
        <f>IFERROR(__xludf.DUMMYFUNCTION("""COMPUTED_VALUE"""),0.2708333333321207)</f>
        <v>0.2708333333</v>
      </c>
      <c r="N21" s="10" t="str">
        <f>IFERROR(__xludf.DUMMYFUNCTION("""COMPUTED_VALUE"""),"Sin enfoque poblacional")</f>
        <v>Sin enfoque poblacional</v>
      </c>
      <c r="O21" s="10" t="str">
        <f>IFERROR(__xludf.DUMMYFUNCTION("""COMPUTED_VALUE"""),"No")</f>
        <v>No</v>
      </c>
      <c r="P21" s="10"/>
      <c r="Q21" s="10"/>
      <c r="R21" s="10"/>
      <c r="S21" s="10"/>
      <c r="T21" s="10"/>
      <c r="U21" s="10"/>
      <c r="V21" s="10"/>
      <c r="W21" s="10"/>
      <c r="X21" s="10" t="str">
        <f>IFERROR(__xludf.DUMMYFUNCTION("""COMPUTED_VALUE"""),"FUNDACION ESPACIOS DE VIDA")</f>
        <v>FUNDACION ESPACIOS DE VIDA</v>
      </c>
      <c r="Y21" s="10" t="str">
        <f>IFERROR(__xludf.DUMMYFUNCTION("""COMPUTED_VALUE"""),"NO")</f>
        <v>NO</v>
      </c>
      <c r="Z21" s="10">
        <f>IFERROR(__xludf.DUMMYFUNCTION("""COMPUTED_VALUE"""),50.0)</f>
        <v>50</v>
      </c>
      <c r="AA21" s="10" t="str">
        <f>IFERROR(__xludf.DUMMYFUNCTION("""COMPUTED_VALUE"""),"8. Kennedy")</f>
        <v>8. Kennedy</v>
      </c>
      <c r="AB21" s="10">
        <f>IFERROR(__xludf.DUMMYFUNCTION("""COMPUTED_VALUE"""),82.0)</f>
        <v>82</v>
      </c>
      <c r="AC21" s="10" t="str">
        <f>IFERROR(__xludf.DUMMYFUNCTION("""COMPUTED_VALUE"""),"PATIO BONITO 3")</f>
        <v>PATIO BONITO 3</v>
      </c>
      <c r="AD21" s="10" t="str">
        <f>IFERROR(__xludf.DUMMYFUNCTION("""COMPUTED_VALUE"""),"Local")</f>
        <v>Local</v>
      </c>
      <c r="AE21" s="10" t="str">
        <f>IFERROR(__xludf.DUMMYFUNCTION("""COMPUTED_VALUE"""),"PRIVADO")</f>
        <v>PRIVADO</v>
      </c>
      <c r="AF21" s="10" t="str">
        <f>IFERROR(__xludf.DUMMYFUNCTION("""COMPUTED_VALUE"""),"ARRENDAMIENTO")</f>
        <v>ARRENDAMIENTO</v>
      </c>
      <c r="AG21" s="10" t="str">
        <f>IFERROR(__xludf.DUMMYFUNCTION("""COMPUTED_VALUE"""),"Gratuito")</f>
        <v>Gratuito</v>
      </c>
      <c r="AH21" s="10" t="str">
        <f>IFERROR(__xludf.DUMMYFUNCTION("""COMPUTED_VALUE"""),"CARRERA 88 F BIS #0-63")</f>
        <v>CARRERA 88 F BIS #0-63</v>
      </c>
      <c r="AI21" s="16" t="str">
        <f>IFERROR(__xludf.DUMMYFUNCTION("""COMPUTED_VALUE"""),"info.espaciosdevida@gmail.com")</f>
        <v>info.espaciosdevida@gmail.com</v>
      </c>
      <c r="AJ21" s="10"/>
      <c r="AK21" s="10"/>
      <c r="AL21" s="10"/>
      <c r="AM21" s="10"/>
      <c r="AN21" s="10"/>
      <c r="AO21" s="10"/>
    </row>
    <row r="22">
      <c r="A22" s="13">
        <f>IFERROR(__xludf.DUMMYFUNCTION("""COMPUTED_VALUE"""),45869.79563295139)</f>
        <v>45869.79563</v>
      </c>
      <c r="B22" s="10" t="str">
        <f>IFERROR(__xludf.DUMMYFUNCTION("""COMPUTED_VALUE"""),"FUNCION ARTISTICA")</f>
        <v>FUNCION ARTISTICA</v>
      </c>
      <c r="C22" s="10" t="str">
        <f>IFERROR(__xludf.DUMMYFUNCTION("""COMPUTED_VALUE"""),"PRESENTACION ARTISTICA EN EL MARCO DEL 7° FESTIVAL TALENTOS")</f>
        <v>PRESENTACION ARTISTICA EN EL MARCO DEL 7° FESTIVAL TALENTOS</v>
      </c>
      <c r="D22" s="10" t="str">
        <f>IFERROR(__xludf.DUMMYFUNCTION("""COMPUTED_VALUE"""),"Presencial")</f>
        <v>Presencial</v>
      </c>
      <c r="E22" s="10" t="str">
        <f>IFERROR(__xludf.DUMMYFUNCTION("""COMPUTED_VALUE"""),"Circulación")</f>
        <v>Circulación</v>
      </c>
      <c r="F22" s="10" t="str">
        <f>IFERROR(__xludf.DUMMYFUNCTION("""COMPUTED_VALUE"""),"Opción 1")</f>
        <v>Opción 1</v>
      </c>
      <c r="G22" s="10" t="str">
        <f>IFERROR(__xludf.DUMMYFUNCTION("""COMPUTED_VALUE"""),"Proyectos locales e interlocales")</f>
        <v>Proyectos locales e interlocales</v>
      </c>
      <c r="H22" s="10" t="str">
        <f>IFERROR(__xludf.DUMMYFUNCTION("""COMPUTED_VALUE"""),"Presentación artística")</f>
        <v>Presentación artística</v>
      </c>
      <c r="I22" s="11">
        <f>IFERROR(__xludf.DUMMYFUNCTION("""COMPUTED_VALUE"""),1.0)</f>
        <v>1</v>
      </c>
      <c r="J22" s="14">
        <f>IFERROR(__xludf.DUMMYFUNCTION("""COMPUTED_VALUE"""),45898.0)</f>
        <v>45898</v>
      </c>
      <c r="K22" s="15">
        <f>IFERROR(__xludf.DUMMYFUNCTION("""COMPUTED_VALUE"""),45898.0)</f>
        <v>45898</v>
      </c>
      <c r="L22" s="15" t="str">
        <f>IFERROR(__xludf.DUMMYFUNCTION("""COMPUTED_VALUE"""),"A.M.")</f>
        <v>A.M.</v>
      </c>
      <c r="M22" s="13">
        <f>IFERROR(__xludf.DUMMYFUNCTION("""COMPUTED_VALUE"""),0.4166666666678793)</f>
        <v>0.4166666667</v>
      </c>
      <c r="N22" s="10" t="str">
        <f>IFERROR(__xludf.DUMMYFUNCTION("""COMPUTED_VALUE"""),"Sin enfoque poblacional")</f>
        <v>Sin enfoque poblacional</v>
      </c>
      <c r="O22" s="10" t="str">
        <f>IFERROR(__xludf.DUMMYFUNCTION("""COMPUTED_VALUE"""),"No")</f>
        <v>No</v>
      </c>
      <c r="P22" s="10"/>
      <c r="Q22" s="10"/>
      <c r="R22" s="10"/>
      <c r="S22" s="10"/>
      <c r="T22" s="10"/>
      <c r="U22" s="10"/>
      <c r="V22" s="10"/>
      <c r="W22" s="10"/>
      <c r="X22" s="10" t="str">
        <f>IFERROR(__xludf.DUMMYFUNCTION("""COMPUTED_VALUE"""),"FUNDACION ESPACIOS DE VIDA")</f>
        <v>FUNDACION ESPACIOS DE VIDA</v>
      </c>
      <c r="Y22" s="10" t="str">
        <f>IFERROR(__xludf.DUMMYFUNCTION("""COMPUTED_VALUE"""),"NO")</f>
        <v>NO</v>
      </c>
      <c r="Z22" s="10">
        <f>IFERROR(__xludf.DUMMYFUNCTION("""COMPUTED_VALUE"""),50.0)</f>
        <v>50</v>
      </c>
      <c r="AA22" s="10" t="str">
        <f>IFERROR(__xludf.DUMMYFUNCTION("""COMPUTED_VALUE"""),"8. Kennedy")</f>
        <v>8. Kennedy</v>
      </c>
      <c r="AB22" s="10">
        <f>IFERROR(__xludf.DUMMYFUNCTION("""COMPUTED_VALUE"""),82.0)</f>
        <v>82</v>
      </c>
      <c r="AC22" s="10" t="str">
        <f>IFERROR(__xludf.DUMMYFUNCTION("""COMPUTED_VALUE"""),"PATIO BONITO 3")</f>
        <v>PATIO BONITO 3</v>
      </c>
      <c r="AD22" s="10" t="str">
        <f>IFERROR(__xludf.DUMMYFUNCTION("""COMPUTED_VALUE"""),"Local")</f>
        <v>Local</v>
      </c>
      <c r="AE22" s="10" t="str">
        <f>IFERROR(__xludf.DUMMYFUNCTION("""COMPUTED_VALUE"""),"PRIVADO")</f>
        <v>PRIVADO</v>
      </c>
      <c r="AF22" s="10" t="str">
        <f>IFERROR(__xludf.DUMMYFUNCTION("""COMPUTED_VALUE"""),"ARRENDAMIENTO")</f>
        <v>ARRENDAMIENTO</v>
      </c>
      <c r="AG22" s="10" t="str">
        <f>IFERROR(__xludf.DUMMYFUNCTION("""COMPUTED_VALUE"""),"Gratuito")</f>
        <v>Gratuito</v>
      </c>
      <c r="AH22" s="10" t="str">
        <f>IFERROR(__xludf.DUMMYFUNCTION("""COMPUTED_VALUE"""),"CARRERA 88 F BIS #0-63")</f>
        <v>CARRERA 88 F BIS #0-63</v>
      </c>
      <c r="AI22" s="16" t="str">
        <f>IFERROR(__xludf.DUMMYFUNCTION("""COMPUTED_VALUE"""),"info.espaciosdevida@gmail.com")</f>
        <v>info.espaciosdevida@gmail.com</v>
      </c>
      <c r="AJ22" s="10"/>
      <c r="AK22" s="10"/>
      <c r="AL22" s="10"/>
      <c r="AM22" s="10"/>
      <c r="AN22" s="10"/>
      <c r="AO22" s="10"/>
    </row>
    <row r="23">
      <c r="A23" s="13">
        <f>IFERROR(__xludf.DUMMYFUNCTION("""COMPUTED_VALUE"""),45869.798436516205)</f>
        <v>45869.79844</v>
      </c>
      <c r="B23" s="10" t="str">
        <f>IFERROR(__xludf.DUMMYFUNCTION("""COMPUTED_VALUE"""),"FUNCION ARTISTICA")</f>
        <v>FUNCION ARTISTICA</v>
      </c>
      <c r="C23" s="10" t="str">
        <f>IFERROR(__xludf.DUMMYFUNCTION("""COMPUTED_VALUE"""),"PRESENTACION ARTISTICA EN EL MARCO DEL 7° FESTIVAL TALENTOS")</f>
        <v>PRESENTACION ARTISTICA EN EL MARCO DEL 7° FESTIVAL TALENTOS</v>
      </c>
      <c r="D23" s="10" t="str">
        <f>IFERROR(__xludf.DUMMYFUNCTION("""COMPUTED_VALUE"""),"Presencial")</f>
        <v>Presencial</v>
      </c>
      <c r="E23" s="10" t="str">
        <f>IFERROR(__xludf.DUMMYFUNCTION("""COMPUTED_VALUE"""),"Circulación")</f>
        <v>Circulación</v>
      </c>
      <c r="F23" s="10" t="str">
        <f>IFERROR(__xludf.DUMMYFUNCTION("""COMPUTED_VALUE"""),"Opción 1")</f>
        <v>Opción 1</v>
      </c>
      <c r="G23" s="10" t="str">
        <f>IFERROR(__xludf.DUMMYFUNCTION("""COMPUTED_VALUE"""),"Proyectos locales e interlocales")</f>
        <v>Proyectos locales e interlocales</v>
      </c>
      <c r="H23" s="10" t="str">
        <f>IFERROR(__xludf.DUMMYFUNCTION("""COMPUTED_VALUE"""),"Presentación artística")</f>
        <v>Presentación artística</v>
      </c>
      <c r="I23" s="11">
        <f>IFERROR(__xludf.DUMMYFUNCTION("""COMPUTED_VALUE"""),1.0)</f>
        <v>1</v>
      </c>
      <c r="J23" s="14">
        <f>IFERROR(__xludf.DUMMYFUNCTION("""COMPUTED_VALUE"""),45899.0)</f>
        <v>45899</v>
      </c>
      <c r="K23" s="15">
        <f>IFERROR(__xludf.DUMMYFUNCTION("""COMPUTED_VALUE"""),45899.0)</f>
        <v>45899</v>
      </c>
      <c r="L23" s="15" t="str">
        <f>IFERROR(__xludf.DUMMYFUNCTION("""COMPUTED_VALUE"""),"P.M.")</f>
        <v>P.M.</v>
      </c>
      <c r="M23" s="13">
        <f>IFERROR(__xludf.DUMMYFUNCTION("""COMPUTED_VALUE"""),0.2708333333321207)</f>
        <v>0.2708333333</v>
      </c>
      <c r="N23" s="10" t="str">
        <f>IFERROR(__xludf.DUMMYFUNCTION("""COMPUTED_VALUE"""),"Sin enfoque poblacional")</f>
        <v>Sin enfoque poblacional</v>
      </c>
      <c r="O23" s="10" t="str">
        <f>IFERROR(__xludf.DUMMYFUNCTION("""COMPUTED_VALUE"""),"No")</f>
        <v>No</v>
      </c>
      <c r="P23" s="10"/>
      <c r="Q23" s="10"/>
      <c r="R23" s="10"/>
      <c r="S23" s="10"/>
      <c r="T23" s="10"/>
      <c r="U23" s="10"/>
      <c r="V23" s="10"/>
      <c r="W23" s="10"/>
      <c r="X23" s="10" t="str">
        <f>IFERROR(__xludf.DUMMYFUNCTION("""COMPUTED_VALUE"""),"FUNDACION ESPACIOS DE VIDA")</f>
        <v>FUNDACION ESPACIOS DE VIDA</v>
      </c>
      <c r="Y23" s="10" t="str">
        <f>IFERROR(__xludf.DUMMYFUNCTION("""COMPUTED_VALUE"""),"NO")</f>
        <v>NO</v>
      </c>
      <c r="Z23" s="10">
        <f>IFERROR(__xludf.DUMMYFUNCTION("""COMPUTED_VALUE"""),50.0)</f>
        <v>50</v>
      </c>
      <c r="AA23" s="10" t="str">
        <f>IFERROR(__xludf.DUMMYFUNCTION("""COMPUTED_VALUE"""),"8. Kennedy")</f>
        <v>8. Kennedy</v>
      </c>
      <c r="AB23" s="10">
        <f>IFERROR(__xludf.DUMMYFUNCTION("""COMPUTED_VALUE"""),82.0)</f>
        <v>82</v>
      </c>
      <c r="AC23" s="10" t="str">
        <f>IFERROR(__xludf.DUMMYFUNCTION("""COMPUTED_VALUE"""),"PATIO BONITO 3")</f>
        <v>PATIO BONITO 3</v>
      </c>
      <c r="AD23" s="10" t="str">
        <f>IFERROR(__xludf.DUMMYFUNCTION("""COMPUTED_VALUE"""),"Local")</f>
        <v>Local</v>
      </c>
      <c r="AE23" s="10" t="str">
        <f>IFERROR(__xludf.DUMMYFUNCTION("""COMPUTED_VALUE"""),"PRIVADO")</f>
        <v>PRIVADO</v>
      </c>
      <c r="AF23" s="10" t="str">
        <f>IFERROR(__xludf.DUMMYFUNCTION("""COMPUTED_VALUE"""),"ARRENDAMIENTO")</f>
        <v>ARRENDAMIENTO</v>
      </c>
      <c r="AG23" s="10" t="str">
        <f>IFERROR(__xludf.DUMMYFUNCTION("""COMPUTED_VALUE"""),"Gratuito")</f>
        <v>Gratuito</v>
      </c>
      <c r="AH23" s="10" t="str">
        <f>IFERROR(__xludf.DUMMYFUNCTION("""COMPUTED_VALUE"""),"CARRERA 88 F BIS #0-63")</f>
        <v>CARRERA 88 F BIS #0-63</v>
      </c>
      <c r="AI23" s="16" t="str">
        <f>IFERROR(__xludf.DUMMYFUNCTION("""COMPUTED_VALUE"""),"info.espaciosdevida@gmail.com")</f>
        <v>info.espaciosdevida@gmail.com</v>
      </c>
      <c r="AJ23" s="10"/>
      <c r="AK23" s="10"/>
      <c r="AL23" s="10"/>
      <c r="AM23" s="10"/>
      <c r="AN23" s="10"/>
      <c r="AO23" s="10"/>
    </row>
    <row r="24">
      <c r="A24" s="10"/>
      <c r="B24" s="10"/>
      <c r="C24" s="10"/>
      <c r="D24" s="10"/>
      <c r="E24" s="10"/>
      <c r="F24" s="10"/>
      <c r="G24" s="10"/>
      <c r="H24" s="10"/>
      <c r="I24" s="11"/>
      <c r="J24" s="10"/>
      <c r="K24" s="15"/>
      <c r="L24" s="15"/>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row>
    <row r="25">
      <c r="A25" s="10"/>
      <c r="B25" s="10"/>
      <c r="C25" s="10"/>
      <c r="D25" s="10"/>
      <c r="E25" s="10"/>
      <c r="F25" s="10"/>
      <c r="G25" s="10"/>
      <c r="H25" s="10"/>
      <c r="I25" s="11"/>
      <c r="J25" s="10"/>
      <c r="K25" s="15"/>
      <c r="L25" s="15"/>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row>
    <row r="26">
      <c r="A26" s="10"/>
      <c r="B26" s="10"/>
      <c r="C26" s="10"/>
      <c r="D26" s="10"/>
      <c r="E26" s="10"/>
      <c r="F26" s="10"/>
      <c r="G26" s="10"/>
      <c r="H26" s="10"/>
      <c r="I26" s="11"/>
      <c r="J26" s="10"/>
      <c r="K26" s="15"/>
      <c r="L26" s="15"/>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row>
    <row r="27">
      <c r="A27" s="10"/>
      <c r="B27" s="10"/>
      <c r="C27" s="10"/>
      <c r="D27" s="10"/>
      <c r="E27" s="10"/>
      <c r="F27" s="10"/>
      <c r="G27" s="10"/>
      <c r="H27" s="10"/>
      <c r="I27" s="11"/>
      <c r="J27" s="10"/>
      <c r="K27" s="15"/>
      <c r="L27" s="15"/>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row>
    <row r="28">
      <c r="A28" s="10"/>
      <c r="B28" s="10"/>
      <c r="C28" s="10"/>
      <c r="D28" s="10"/>
      <c r="E28" s="10"/>
      <c r="F28" s="10"/>
      <c r="G28" s="10"/>
      <c r="H28" s="10"/>
      <c r="I28" s="11"/>
      <c r="J28" s="10"/>
      <c r="K28" s="15"/>
      <c r="L28" s="15"/>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row>
    <row r="29">
      <c r="A29" s="10"/>
      <c r="B29" s="10"/>
      <c r="C29" s="10"/>
      <c r="D29" s="10"/>
      <c r="E29" s="10"/>
      <c r="F29" s="10"/>
      <c r="G29" s="10"/>
      <c r="H29" s="10"/>
      <c r="I29" s="11"/>
      <c r="J29" s="10"/>
      <c r="K29" s="15"/>
      <c r="L29" s="15"/>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row>
    <row r="30">
      <c r="A30" s="10"/>
      <c r="B30" s="10"/>
      <c r="C30" s="10"/>
      <c r="D30" s="10"/>
      <c r="E30" s="10"/>
      <c r="F30" s="10"/>
      <c r="G30" s="10"/>
      <c r="H30" s="10"/>
      <c r="I30" s="11"/>
      <c r="J30" s="10"/>
      <c r="K30" s="15"/>
      <c r="L30" s="15"/>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row>
    <row r="31">
      <c r="A31" s="10"/>
      <c r="B31" s="10"/>
      <c r="C31" s="10"/>
      <c r="D31" s="10"/>
      <c r="E31" s="10"/>
      <c r="F31" s="10"/>
      <c r="G31" s="10"/>
      <c r="H31" s="10"/>
      <c r="I31" s="11"/>
      <c r="J31" s="10"/>
      <c r="K31" s="15"/>
      <c r="L31" s="15"/>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row>
    <row r="32">
      <c r="A32" s="10"/>
      <c r="B32" s="10"/>
      <c r="C32" s="10"/>
      <c r="D32" s="10"/>
      <c r="E32" s="10"/>
      <c r="F32" s="10"/>
      <c r="G32" s="10"/>
      <c r="H32" s="10"/>
      <c r="I32" s="11"/>
      <c r="J32" s="10"/>
      <c r="K32" s="15"/>
      <c r="L32" s="15"/>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row>
    <row r="33">
      <c r="A33" s="10"/>
      <c r="B33" s="10"/>
      <c r="C33" s="10"/>
      <c r="D33" s="10"/>
      <c r="E33" s="10"/>
      <c r="F33" s="10"/>
      <c r="G33" s="10"/>
      <c r="H33" s="10"/>
      <c r="I33" s="11"/>
      <c r="J33" s="10"/>
      <c r="K33" s="15"/>
      <c r="L33" s="15"/>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row>
    <row r="34">
      <c r="A34" s="10"/>
      <c r="B34" s="10"/>
      <c r="C34" s="10"/>
      <c r="D34" s="10"/>
      <c r="E34" s="10"/>
      <c r="F34" s="10"/>
      <c r="G34" s="10"/>
      <c r="H34" s="10"/>
      <c r="I34" s="11"/>
      <c r="J34" s="10"/>
      <c r="K34" s="15"/>
      <c r="L34" s="15"/>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row>
    <row r="35">
      <c r="A35" s="10"/>
      <c r="B35" s="10"/>
      <c r="C35" s="10"/>
      <c r="D35" s="10"/>
      <c r="E35" s="10"/>
      <c r="F35" s="10"/>
      <c r="G35" s="10"/>
      <c r="H35" s="10"/>
      <c r="I35" s="11"/>
      <c r="J35" s="10"/>
      <c r="K35" s="15"/>
      <c r="L35" s="15"/>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row>
    <row r="36">
      <c r="A36" s="10"/>
      <c r="B36" s="10"/>
      <c r="C36" s="10"/>
      <c r="D36" s="10"/>
      <c r="E36" s="10"/>
      <c r="F36" s="10"/>
      <c r="G36" s="10"/>
      <c r="H36" s="10"/>
      <c r="I36" s="11"/>
      <c r="J36" s="10"/>
      <c r="K36" s="15"/>
      <c r="L36" s="15"/>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row>
    <row r="37">
      <c r="A37" s="10"/>
      <c r="B37" s="10"/>
      <c r="C37" s="10"/>
      <c r="D37" s="10"/>
      <c r="E37" s="10"/>
      <c r="F37" s="10"/>
      <c r="G37" s="10"/>
      <c r="H37" s="10"/>
      <c r="I37" s="11"/>
      <c r="J37" s="10"/>
      <c r="K37" s="15"/>
      <c r="L37" s="15"/>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row>
    <row r="38">
      <c r="A38" s="10"/>
      <c r="B38" s="10"/>
      <c r="C38" s="10"/>
      <c r="D38" s="10"/>
      <c r="E38" s="10"/>
      <c r="F38" s="10"/>
      <c r="G38" s="10"/>
      <c r="H38" s="10"/>
      <c r="I38" s="11"/>
      <c r="J38" s="10"/>
      <c r="K38" s="15"/>
      <c r="L38" s="15"/>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row>
    <row r="39">
      <c r="A39" s="10"/>
      <c r="B39" s="10"/>
      <c r="C39" s="10"/>
      <c r="D39" s="10"/>
      <c r="E39" s="10"/>
      <c r="F39" s="10"/>
      <c r="G39" s="10"/>
      <c r="H39" s="10"/>
      <c r="I39" s="11"/>
      <c r="J39" s="10"/>
      <c r="K39" s="15"/>
      <c r="L39" s="15"/>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row>
    <row r="40">
      <c r="A40" s="10"/>
      <c r="B40" s="10"/>
      <c r="C40" s="10"/>
      <c r="D40" s="10"/>
      <c r="E40" s="10"/>
      <c r="F40" s="10"/>
      <c r="G40" s="10"/>
      <c r="H40" s="10"/>
      <c r="I40" s="11"/>
      <c r="J40" s="10"/>
      <c r="K40" s="15"/>
      <c r="L40" s="15"/>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row>
    <row r="41">
      <c r="A41" s="10"/>
      <c r="B41" s="10"/>
      <c r="C41" s="10"/>
      <c r="D41" s="10"/>
      <c r="E41" s="10"/>
      <c r="F41" s="10"/>
      <c r="G41" s="10"/>
      <c r="H41" s="10"/>
      <c r="I41" s="11"/>
      <c r="J41" s="10"/>
      <c r="K41" s="15"/>
      <c r="L41" s="15"/>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row>
    <row r="42">
      <c r="A42" s="10"/>
      <c r="B42" s="10"/>
      <c r="C42" s="10"/>
      <c r="D42" s="10"/>
      <c r="E42" s="10"/>
      <c r="F42" s="10"/>
      <c r="G42" s="10"/>
      <c r="H42" s="10"/>
      <c r="I42" s="11"/>
      <c r="J42" s="10"/>
      <c r="K42" s="15"/>
      <c r="L42" s="15"/>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row>
    <row r="43">
      <c r="A43" s="10"/>
      <c r="B43" s="10"/>
      <c r="C43" s="10"/>
      <c r="D43" s="10"/>
      <c r="E43" s="10"/>
      <c r="F43" s="10"/>
      <c r="G43" s="10"/>
      <c r="H43" s="10"/>
      <c r="I43" s="11"/>
      <c r="J43" s="10"/>
      <c r="K43" s="15"/>
      <c r="L43" s="15"/>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row>
    <row r="44">
      <c r="A44" s="10"/>
      <c r="B44" s="10"/>
      <c r="C44" s="10"/>
      <c r="D44" s="10"/>
      <c r="E44" s="10"/>
      <c r="F44" s="10"/>
      <c r="G44" s="10"/>
      <c r="H44" s="10"/>
      <c r="I44" s="11"/>
      <c r="J44" s="10"/>
      <c r="K44" s="15"/>
      <c r="L44" s="15"/>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row>
    <row r="45">
      <c r="A45" s="10"/>
      <c r="B45" s="10"/>
      <c r="C45" s="10"/>
      <c r="D45" s="10"/>
      <c r="E45" s="10"/>
      <c r="F45" s="10"/>
      <c r="G45" s="10"/>
      <c r="H45" s="10"/>
      <c r="I45" s="11"/>
      <c r="J45" s="10"/>
      <c r="K45" s="15"/>
      <c r="L45" s="15"/>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row>
    <row r="46">
      <c r="A46" s="10"/>
      <c r="B46" s="10"/>
      <c r="C46" s="10"/>
      <c r="D46" s="10"/>
      <c r="E46" s="10"/>
      <c r="F46" s="10"/>
      <c r="G46" s="10"/>
      <c r="H46" s="10"/>
      <c r="I46" s="11"/>
      <c r="J46" s="10"/>
      <c r="K46" s="15"/>
      <c r="L46" s="15"/>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row>
    <row r="47">
      <c r="A47" s="10"/>
      <c r="B47" s="10"/>
      <c r="C47" s="10"/>
      <c r="D47" s="10"/>
      <c r="E47" s="10"/>
      <c r="F47" s="10"/>
      <c r="G47" s="10"/>
      <c r="H47" s="10"/>
      <c r="I47" s="11"/>
      <c r="J47" s="10"/>
      <c r="K47" s="15"/>
      <c r="L47" s="15"/>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row>
    <row r="48">
      <c r="A48" s="10"/>
      <c r="B48" s="10"/>
      <c r="C48" s="10"/>
      <c r="D48" s="10"/>
      <c r="E48" s="10"/>
      <c r="F48" s="10"/>
      <c r="G48" s="10"/>
      <c r="H48" s="10"/>
      <c r="I48" s="11"/>
      <c r="J48" s="10"/>
      <c r="K48" s="15"/>
      <c r="L48" s="15"/>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row>
    <row r="49">
      <c r="A49" s="10"/>
      <c r="B49" s="10"/>
      <c r="C49" s="10"/>
      <c r="D49" s="10"/>
      <c r="E49" s="10"/>
      <c r="F49" s="10"/>
      <c r="G49" s="10"/>
      <c r="H49" s="10"/>
      <c r="I49" s="11"/>
      <c r="J49" s="10"/>
      <c r="K49" s="15"/>
      <c r="L49" s="15"/>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row>
    <row r="50">
      <c r="A50" s="10"/>
      <c r="B50" s="10"/>
      <c r="C50" s="10"/>
      <c r="D50" s="10"/>
      <c r="E50" s="10"/>
      <c r="F50" s="10"/>
      <c r="G50" s="10"/>
      <c r="H50" s="10"/>
      <c r="I50" s="11"/>
      <c r="J50" s="10"/>
      <c r="K50" s="15"/>
      <c r="L50" s="15"/>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row>
    <row r="51">
      <c r="A51" s="10"/>
      <c r="B51" s="10"/>
      <c r="C51" s="10"/>
      <c r="D51" s="10"/>
      <c r="E51" s="10"/>
      <c r="F51" s="10"/>
      <c r="G51" s="10"/>
      <c r="H51" s="10"/>
      <c r="I51" s="11"/>
      <c r="J51" s="10"/>
      <c r="K51" s="15"/>
      <c r="L51" s="15"/>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row>
    <row r="52">
      <c r="A52" s="10"/>
      <c r="B52" s="10"/>
      <c r="C52" s="10"/>
      <c r="D52" s="10"/>
      <c r="E52" s="10"/>
      <c r="F52" s="10"/>
      <c r="G52" s="10"/>
      <c r="H52" s="10"/>
      <c r="I52" s="11"/>
      <c r="J52" s="10"/>
      <c r="K52" s="15"/>
      <c r="L52" s="15"/>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row>
    <row r="53">
      <c r="A53" s="10"/>
      <c r="B53" s="10"/>
      <c r="C53" s="10"/>
      <c r="D53" s="10"/>
      <c r="E53" s="10"/>
      <c r="F53" s="10"/>
      <c r="G53" s="10"/>
      <c r="H53" s="10"/>
      <c r="I53" s="11"/>
      <c r="J53" s="10"/>
      <c r="K53" s="15"/>
      <c r="L53" s="15"/>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row>
    <row r="54">
      <c r="A54" s="10"/>
      <c r="B54" s="10"/>
      <c r="C54" s="10"/>
      <c r="D54" s="10"/>
      <c r="E54" s="10"/>
      <c r="F54" s="10"/>
      <c r="G54" s="10"/>
      <c r="H54" s="10"/>
      <c r="I54" s="11"/>
      <c r="J54" s="10"/>
      <c r="K54" s="15"/>
      <c r="L54" s="15"/>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row>
    <row r="55">
      <c r="A55" s="10"/>
      <c r="B55" s="10"/>
      <c r="C55" s="10"/>
      <c r="D55" s="10"/>
      <c r="E55" s="10"/>
      <c r="F55" s="10"/>
      <c r="G55" s="10"/>
      <c r="H55" s="10"/>
      <c r="I55" s="11"/>
      <c r="J55" s="10"/>
      <c r="K55" s="15"/>
      <c r="L55" s="15"/>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row>
    <row r="56">
      <c r="A56" s="10"/>
      <c r="B56" s="10"/>
      <c r="C56" s="10"/>
      <c r="D56" s="10"/>
      <c r="E56" s="10"/>
      <c r="F56" s="10"/>
      <c r="G56" s="10"/>
      <c r="H56" s="10"/>
      <c r="I56" s="11"/>
      <c r="J56" s="10"/>
      <c r="K56" s="15"/>
      <c r="L56" s="15"/>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row>
    <row r="57">
      <c r="A57" s="10"/>
      <c r="B57" s="10"/>
      <c r="C57" s="10"/>
      <c r="D57" s="10"/>
      <c r="E57" s="10"/>
      <c r="F57" s="10"/>
      <c r="G57" s="10"/>
      <c r="H57" s="10"/>
      <c r="I57" s="11"/>
      <c r="J57" s="10"/>
      <c r="K57" s="15"/>
      <c r="L57" s="15"/>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row>
    <row r="58">
      <c r="A58" s="10"/>
      <c r="B58" s="10"/>
      <c r="C58" s="10"/>
      <c r="D58" s="10"/>
      <c r="E58" s="10"/>
      <c r="F58" s="10"/>
      <c r="G58" s="10"/>
      <c r="H58" s="10"/>
      <c r="I58" s="11"/>
      <c r="J58" s="10"/>
      <c r="K58" s="15"/>
      <c r="L58" s="15"/>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row>
    <row r="59">
      <c r="A59" s="10"/>
      <c r="B59" s="10"/>
      <c r="C59" s="10"/>
      <c r="D59" s="10"/>
      <c r="E59" s="10"/>
      <c r="F59" s="10"/>
      <c r="G59" s="10"/>
      <c r="H59" s="10"/>
      <c r="I59" s="11"/>
      <c r="J59" s="10"/>
      <c r="K59" s="15"/>
      <c r="L59" s="15"/>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row>
    <row r="60">
      <c r="A60" s="10"/>
      <c r="B60" s="10"/>
      <c r="C60" s="10"/>
      <c r="D60" s="10"/>
      <c r="E60" s="10"/>
      <c r="F60" s="10"/>
      <c r="G60" s="10"/>
      <c r="H60" s="10"/>
      <c r="I60" s="11"/>
      <c r="J60" s="10"/>
      <c r="K60" s="15"/>
      <c r="L60" s="15"/>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row>
    <row r="61">
      <c r="A61" s="10"/>
      <c r="B61" s="10"/>
      <c r="C61" s="10"/>
      <c r="D61" s="10"/>
      <c r="E61" s="10"/>
      <c r="F61" s="10"/>
      <c r="G61" s="10"/>
      <c r="H61" s="10"/>
      <c r="I61" s="11"/>
      <c r="J61" s="10"/>
      <c r="K61" s="15"/>
      <c r="L61" s="15"/>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row>
    <row r="62">
      <c r="A62" s="10"/>
      <c r="B62" s="10"/>
      <c r="C62" s="10"/>
      <c r="D62" s="10"/>
      <c r="E62" s="10"/>
      <c r="F62" s="10"/>
      <c r="G62" s="10"/>
      <c r="H62" s="10"/>
      <c r="I62" s="11"/>
      <c r="J62" s="10"/>
      <c r="K62" s="15"/>
      <c r="L62" s="15"/>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row>
    <row r="63">
      <c r="A63" s="10"/>
      <c r="B63" s="10"/>
      <c r="C63" s="10"/>
      <c r="D63" s="10"/>
      <c r="E63" s="10"/>
      <c r="F63" s="10"/>
      <c r="G63" s="10"/>
      <c r="H63" s="10"/>
      <c r="I63" s="11"/>
      <c r="J63" s="10"/>
      <c r="K63" s="15"/>
      <c r="L63" s="15"/>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row>
    <row r="64">
      <c r="A64" s="10"/>
      <c r="B64" s="10"/>
      <c r="C64" s="10"/>
      <c r="D64" s="10"/>
      <c r="E64" s="10"/>
      <c r="F64" s="10"/>
      <c r="G64" s="10"/>
      <c r="H64" s="10"/>
      <c r="I64" s="11"/>
      <c r="J64" s="10"/>
      <c r="K64" s="15"/>
      <c r="L64" s="15"/>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row>
    <row r="65">
      <c r="A65" s="10"/>
      <c r="B65" s="10"/>
      <c r="C65" s="10"/>
      <c r="D65" s="10"/>
      <c r="E65" s="10"/>
      <c r="F65" s="10"/>
      <c r="G65" s="10"/>
      <c r="H65" s="10"/>
      <c r="I65" s="11"/>
      <c r="J65" s="10"/>
      <c r="K65" s="15"/>
      <c r="L65" s="15"/>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row>
    <row r="66">
      <c r="A66" s="10"/>
      <c r="B66" s="10"/>
      <c r="C66" s="10"/>
      <c r="D66" s="10"/>
      <c r="E66" s="10"/>
      <c r="F66" s="10"/>
      <c r="G66" s="10"/>
      <c r="H66" s="10"/>
      <c r="I66" s="11"/>
      <c r="J66" s="10"/>
      <c r="K66" s="15"/>
      <c r="L66" s="15"/>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row>
    <row r="67">
      <c r="A67" s="10"/>
      <c r="B67" s="10"/>
      <c r="C67" s="10"/>
      <c r="D67" s="10"/>
      <c r="E67" s="10"/>
      <c r="F67" s="10"/>
      <c r="G67" s="10"/>
      <c r="H67" s="10"/>
      <c r="I67" s="11"/>
      <c r="J67" s="10"/>
      <c r="K67" s="15"/>
      <c r="L67" s="15"/>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row>
    <row r="68">
      <c r="A68" s="10"/>
      <c r="B68" s="10"/>
      <c r="C68" s="10"/>
      <c r="D68" s="10"/>
      <c r="E68" s="10"/>
      <c r="F68" s="10"/>
      <c r="G68" s="10"/>
      <c r="H68" s="10"/>
      <c r="I68" s="11"/>
      <c r="J68" s="10"/>
      <c r="K68" s="15"/>
      <c r="L68" s="15"/>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row>
    <row r="69">
      <c r="A69" s="10"/>
      <c r="B69" s="10"/>
      <c r="C69" s="10"/>
      <c r="D69" s="10"/>
      <c r="E69" s="10"/>
      <c r="F69" s="10"/>
      <c r="G69" s="10"/>
      <c r="H69" s="10"/>
      <c r="I69" s="11"/>
      <c r="J69" s="10"/>
      <c r="K69" s="15"/>
      <c r="L69" s="15"/>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row>
    <row r="70">
      <c r="A70" s="10"/>
      <c r="B70" s="10"/>
      <c r="C70" s="10"/>
      <c r="D70" s="10"/>
      <c r="E70" s="10"/>
      <c r="F70" s="10"/>
      <c r="G70" s="10"/>
      <c r="H70" s="10"/>
      <c r="I70" s="11"/>
      <c r="J70" s="10"/>
      <c r="K70" s="15"/>
      <c r="L70" s="15"/>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row>
    <row r="71">
      <c r="A71" s="10"/>
      <c r="B71" s="10"/>
      <c r="C71" s="10"/>
      <c r="D71" s="10"/>
      <c r="E71" s="10"/>
      <c r="F71" s="10"/>
      <c r="G71" s="10"/>
      <c r="H71" s="10"/>
      <c r="I71" s="11"/>
      <c r="J71" s="10"/>
      <c r="K71" s="15"/>
      <c r="L71" s="15"/>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row>
    <row r="72">
      <c r="A72" s="10"/>
      <c r="B72" s="10"/>
      <c r="C72" s="10"/>
      <c r="D72" s="10"/>
      <c r="E72" s="10"/>
      <c r="F72" s="10"/>
      <c r="G72" s="10"/>
      <c r="H72" s="10"/>
      <c r="I72" s="11"/>
      <c r="J72" s="10"/>
      <c r="K72" s="15"/>
      <c r="L72" s="15"/>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row>
    <row r="73">
      <c r="A73" s="10"/>
      <c r="B73" s="10"/>
      <c r="C73" s="10"/>
      <c r="D73" s="10"/>
      <c r="E73" s="10"/>
      <c r="F73" s="10"/>
      <c r="G73" s="10"/>
      <c r="H73" s="10"/>
      <c r="I73" s="11"/>
      <c r="J73" s="10"/>
      <c r="K73" s="15"/>
      <c r="L73" s="15"/>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row>
    <row r="74">
      <c r="A74" s="10"/>
      <c r="B74" s="10"/>
      <c r="C74" s="10"/>
      <c r="D74" s="10"/>
      <c r="E74" s="10"/>
      <c r="F74" s="10"/>
      <c r="G74" s="10"/>
      <c r="H74" s="10"/>
      <c r="I74" s="11"/>
      <c r="J74" s="10"/>
      <c r="K74" s="15"/>
      <c r="L74" s="15"/>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row>
    <row r="75">
      <c r="A75" s="10"/>
      <c r="B75" s="10"/>
      <c r="C75" s="10"/>
      <c r="D75" s="10"/>
      <c r="E75" s="10"/>
      <c r="F75" s="10"/>
      <c r="G75" s="10"/>
      <c r="H75" s="10"/>
      <c r="I75" s="11"/>
      <c r="J75" s="10"/>
      <c r="K75" s="15"/>
      <c r="L75" s="15"/>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row>
    <row r="76">
      <c r="A76" s="10"/>
      <c r="B76" s="10"/>
      <c r="C76" s="10"/>
      <c r="D76" s="10"/>
      <c r="E76" s="10"/>
      <c r="F76" s="10"/>
      <c r="G76" s="10"/>
      <c r="H76" s="10"/>
      <c r="I76" s="11"/>
      <c r="J76" s="10"/>
      <c r="K76" s="15"/>
      <c r="L76" s="15"/>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row>
    <row r="77">
      <c r="A77" s="10"/>
      <c r="B77" s="10"/>
      <c r="C77" s="10"/>
      <c r="D77" s="10"/>
      <c r="E77" s="10"/>
      <c r="F77" s="10"/>
      <c r="G77" s="10"/>
      <c r="H77" s="10"/>
      <c r="I77" s="11"/>
      <c r="J77" s="10"/>
      <c r="K77" s="15"/>
      <c r="L77" s="15"/>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row>
    <row r="78">
      <c r="A78" s="10"/>
      <c r="B78" s="10"/>
      <c r="C78" s="10"/>
      <c r="D78" s="10"/>
      <c r="E78" s="10"/>
      <c r="F78" s="10"/>
      <c r="G78" s="10"/>
      <c r="H78" s="10"/>
      <c r="I78" s="11"/>
      <c r="J78" s="10"/>
      <c r="K78" s="15"/>
      <c r="L78" s="15"/>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row>
    <row r="79">
      <c r="A79" s="10"/>
      <c r="B79" s="10"/>
      <c r="C79" s="10"/>
      <c r="D79" s="10"/>
      <c r="E79" s="10"/>
      <c r="F79" s="10"/>
      <c r="G79" s="10"/>
      <c r="H79" s="10"/>
      <c r="I79" s="11"/>
      <c r="J79" s="10"/>
      <c r="K79" s="15"/>
      <c r="L79" s="15"/>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row>
    <row r="80">
      <c r="A80" s="10"/>
      <c r="B80" s="10"/>
      <c r="C80" s="10"/>
      <c r="D80" s="10"/>
      <c r="E80" s="10"/>
      <c r="F80" s="10"/>
      <c r="G80" s="10"/>
      <c r="H80" s="10"/>
      <c r="I80" s="11"/>
      <c r="J80" s="10"/>
      <c r="K80" s="15"/>
      <c r="L80" s="15"/>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row>
    <row r="81">
      <c r="A81" s="10"/>
      <c r="B81" s="10"/>
      <c r="C81" s="10"/>
      <c r="D81" s="10"/>
      <c r="E81" s="10"/>
      <c r="F81" s="10"/>
      <c r="G81" s="10"/>
      <c r="H81" s="10"/>
      <c r="I81" s="11"/>
      <c r="J81" s="10"/>
      <c r="K81" s="15"/>
      <c r="L81" s="15"/>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row>
    <row r="82">
      <c r="A82" s="10"/>
      <c r="B82" s="10"/>
      <c r="C82" s="10"/>
      <c r="D82" s="10"/>
      <c r="E82" s="10"/>
      <c r="F82" s="10"/>
      <c r="G82" s="10"/>
      <c r="H82" s="10"/>
      <c r="I82" s="11"/>
      <c r="J82" s="10"/>
      <c r="K82" s="15"/>
      <c r="L82" s="15"/>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row>
    <row r="83">
      <c r="A83" s="10"/>
      <c r="B83" s="10"/>
      <c r="C83" s="10"/>
      <c r="D83" s="10"/>
      <c r="E83" s="10"/>
      <c r="F83" s="10"/>
      <c r="G83" s="10"/>
      <c r="H83" s="10"/>
      <c r="I83" s="11"/>
      <c r="J83" s="10"/>
      <c r="K83" s="15"/>
      <c r="L83" s="15"/>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row>
    <row r="84">
      <c r="A84" s="10"/>
      <c r="B84" s="10"/>
      <c r="C84" s="10"/>
      <c r="D84" s="10"/>
      <c r="E84" s="10"/>
      <c r="F84" s="10"/>
      <c r="G84" s="10"/>
      <c r="H84" s="10"/>
      <c r="I84" s="11"/>
      <c r="J84" s="10"/>
      <c r="K84" s="15"/>
      <c r="L84" s="15"/>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row>
    <row r="85">
      <c r="A85" s="10"/>
      <c r="B85" s="10"/>
      <c r="C85" s="10"/>
      <c r="D85" s="10"/>
      <c r="E85" s="10"/>
      <c r="F85" s="10"/>
      <c r="G85" s="10"/>
      <c r="H85" s="10"/>
      <c r="I85" s="11"/>
      <c r="J85" s="10"/>
      <c r="K85" s="15"/>
      <c r="L85" s="15"/>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row>
    <row r="86">
      <c r="A86" s="10"/>
      <c r="B86" s="10"/>
      <c r="C86" s="10"/>
      <c r="D86" s="10"/>
      <c r="E86" s="10"/>
      <c r="F86" s="10"/>
      <c r="G86" s="10"/>
      <c r="H86" s="10"/>
      <c r="I86" s="11"/>
      <c r="J86" s="10"/>
      <c r="K86" s="15"/>
      <c r="L86" s="15"/>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row>
    <row r="87">
      <c r="A87" s="10"/>
      <c r="B87" s="10"/>
      <c r="C87" s="10"/>
      <c r="D87" s="10"/>
      <c r="E87" s="10"/>
      <c r="F87" s="10"/>
      <c r="G87" s="10"/>
      <c r="H87" s="10"/>
      <c r="I87" s="11"/>
      <c r="J87" s="10"/>
      <c r="K87" s="15"/>
      <c r="L87" s="15"/>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row>
    <row r="88">
      <c r="A88" s="10"/>
      <c r="B88" s="10"/>
      <c r="C88" s="10"/>
      <c r="D88" s="10"/>
      <c r="E88" s="10"/>
      <c r="F88" s="10"/>
      <c r="G88" s="10"/>
      <c r="H88" s="10"/>
      <c r="I88" s="11"/>
      <c r="J88" s="10"/>
      <c r="K88" s="15"/>
      <c r="L88" s="15"/>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row>
    <row r="89">
      <c r="A89" s="10"/>
      <c r="B89" s="10"/>
      <c r="C89" s="10"/>
      <c r="D89" s="10"/>
      <c r="E89" s="10"/>
      <c r="F89" s="10"/>
      <c r="G89" s="10"/>
      <c r="H89" s="10"/>
      <c r="I89" s="11"/>
      <c r="J89" s="10"/>
      <c r="K89" s="15"/>
      <c r="L89" s="15"/>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row>
    <row r="90">
      <c r="A90" s="10"/>
      <c r="B90" s="10"/>
      <c r="C90" s="10"/>
      <c r="D90" s="10"/>
      <c r="E90" s="10"/>
      <c r="F90" s="10"/>
      <c r="G90" s="10"/>
      <c r="H90" s="10"/>
      <c r="I90" s="11"/>
      <c r="J90" s="10"/>
      <c r="K90" s="15"/>
      <c r="L90" s="15"/>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row>
    <row r="91">
      <c r="A91" s="10"/>
      <c r="B91" s="10"/>
      <c r="C91" s="10"/>
      <c r="D91" s="10"/>
      <c r="E91" s="10"/>
      <c r="F91" s="10"/>
      <c r="G91" s="10"/>
      <c r="H91" s="10"/>
      <c r="I91" s="11"/>
      <c r="J91" s="10"/>
      <c r="K91" s="15"/>
      <c r="L91" s="15"/>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row>
    <row r="92">
      <c r="A92" s="10"/>
      <c r="B92" s="10"/>
      <c r="C92" s="10"/>
      <c r="D92" s="10"/>
      <c r="E92" s="10"/>
      <c r="F92" s="10"/>
      <c r="G92" s="10"/>
      <c r="H92" s="10"/>
      <c r="I92" s="11"/>
      <c r="J92" s="10"/>
      <c r="K92" s="15"/>
      <c r="L92" s="15"/>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row>
    <row r="93">
      <c r="A93" s="10"/>
      <c r="B93" s="10"/>
      <c r="C93" s="10"/>
      <c r="D93" s="10"/>
      <c r="E93" s="10"/>
      <c r="F93" s="10"/>
      <c r="G93" s="10"/>
      <c r="H93" s="10"/>
      <c r="I93" s="11"/>
      <c r="J93" s="10"/>
      <c r="K93" s="15"/>
      <c r="L93" s="15"/>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row>
    <row r="94">
      <c r="A94" s="10"/>
      <c r="B94" s="10"/>
      <c r="C94" s="10"/>
      <c r="D94" s="10"/>
      <c r="E94" s="10"/>
      <c r="F94" s="10"/>
      <c r="G94" s="10"/>
      <c r="H94" s="10"/>
      <c r="I94" s="11"/>
      <c r="J94" s="10"/>
      <c r="K94" s="15"/>
      <c r="L94" s="15"/>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row>
    <row r="95">
      <c r="A95" s="10"/>
      <c r="B95" s="10"/>
      <c r="C95" s="10"/>
      <c r="D95" s="10"/>
      <c r="E95" s="10"/>
      <c r="F95" s="10"/>
      <c r="G95" s="10"/>
      <c r="H95" s="10"/>
      <c r="I95" s="11"/>
      <c r="J95" s="10"/>
      <c r="K95" s="15"/>
      <c r="L95" s="15"/>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row>
    <row r="96">
      <c r="A96" s="10"/>
      <c r="B96" s="10"/>
      <c r="C96" s="10"/>
      <c r="D96" s="10"/>
      <c r="E96" s="10"/>
      <c r="F96" s="10"/>
      <c r="G96" s="10"/>
      <c r="H96" s="10"/>
      <c r="I96" s="11"/>
      <c r="J96" s="10"/>
      <c r="K96" s="15"/>
      <c r="L96" s="15"/>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row>
    <row r="97">
      <c r="A97" s="10"/>
      <c r="B97" s="10"/>
      <c r="C97" s="10"/>
      <c r="D97" s="10"/>
      <c r="E97" s="10"/>
      <c r="F97" s="10"/>
      <c r="G97" s="10"/>
      <c r="H97" s="10"/>
      <c r="I97" s="11"/>
      <c r="J97" s="10"/>
      <c r="K97" s="15"/>
      <c r="L97" s="15"/>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row>
    <row r="98">
      <c r="A98" s="10"/>
      <c r="B98" s="10"/>
      <c r="C98" s="10"/>
      <c r="D98" s="10"/>
      <c r="E98" s="10"/>
      <c r="F98" s="10"/>
      <c r="G98" s="10"/>
      <c r="H98" s="10"/>
      <c r="I98" s="11"/>
      <c r="J98" s="10"/>
      <c r="K98" s="15"/>
      <c r="L98" s="15"/>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row>
    <row r="99">
      <c r="A99" s="10"/>
      <c r="B99" s="10"/>
      <c r="C99" s="10"/>
      <c r="D99" s="10"/>
      <c r="E99" s="10"/>
      <c r="F99" s="10"/>
      <c r="G99" s="10"/>
      <c r="H99" s="10"/>
      <c r="I99" s="11"/>
      <c r="J99" s="10"/>
      <c r="K99" s="15"/>
      <c r="L99" s="15"/>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row>
    <row r="100">
      <c r="A100" s="10"/>
      <c r="B100" s="10"/>
      <c r="C100" s="10"/>
      <c r="D100" s="10"/>
      <c r="E100" s="10"/>
      <c r="F100" s="10"/>
      <c r="G100" s="10"/>
      <c r="H100" s="10"/>
      <c r="I100" s="11"/>
      <c r="J100" s="10"/>
      <c r="K100" s="15"/>
      <c r="L100" s="15"/>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row>
    <row r="101">
      <c r="A101" s="10"/>
      <c r="B101" s="10"/>
      <c r="C101" s="10"/>
      <c r="D101" s="10"/>
      <c r="E101" s="10"/>
      <c r="F101" s="10"/>
      <c r="G101" s="10"/>
      <c r="H101" s="10"/>
      <c r="I101" s="11"/>
      <c r="J101" s="10"/>
      <c r="K101" s="15"/>
      <c r="L101" s="15"/>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row>
    <row r="102">
      <c r="A102" s="10"/>
      <c r="B102" s="10"/>
      <c r="C102" s="10"/>
      <c r="D102" s="10"/>
      <c r="E102" s="10"/>
      <c r="F102" s="10"/>
      <c r="G102" s="10"/>
      <c r="H102" s="10"/>
      <c r="I102" s="11"/>
      <c r="J102" s="10"/>
      <c r="K102" s="15"/>
      <c r="L102" s="15"/>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row>
    <row r="103">
      <c r="A103" s="10"/>
      <c r="B103" s="10"/>
      <c r="C103" s="10"/>
      <c r="D103" s="10"/>
      <c r="E103" s="10"/>
      <c r="F103" s="10"/>
      <c r="G103" s="10"/>
      <c r="H103" s="10"/>
      <c r="I103" s="11"/>
      <c r="J103" s="10"/>
      <c r="K103" s="15"/>
      <c r="L103" s="15"/>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row>
    <row r="104">
      <c r="A104" s="10"/>
      <c r="B104" s="10"/>
      <c r="C104" s="10"/>
      <c r="D104" s="10"/>
      <c r="E104" s="10"/>
      <c r="F104" s="10"/>
      <c r="G104" s="10"/>
      <c r="H104" s="10"/>
      <c r="I104" s="11"/>
      <c r="J104" s="10"/>
      <c r="K104" s="15"/>
      <c r="L104" s="15"/>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row>
    <row r="105">
      <c r="A105" s="10"/>
      <c r="B105" s="10"/>
      <c r="C105" s="10"/>
      <c r="D105" s="10"/>
      <c r="E105" s="10"/>
      <c r="F105" s="10"/>
      <c r="G105" s="10"/>
      <c r="H105" s="10"/>
      <c r="I105" s="11"/>
      <c r="J105" s="10"/>
      <c r="K105" s="15"/>
      <c r="L105" s="15"/>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row>
    <row r="106">
      <c r="A106" s="10"/>
      <c r="B106" s="10"/>
      <c r="C106" s="10"/>
      <c r="D106" s="10"/>
      <c r="E106" s="10"/>
      <c r="F106" s="10"/>
      <c r="G106" s="10"/>
      <c r="H106" s="10"/>
      <c r="I106" s="11"/>
      <c r="J106" s="10"/>
      <c r="K106" s="15"/>
      <c r="L106" s="15"/>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row>
    <row r="107">
      <c r="A107" s="10"/>
      <c r="B107" s="10"/>
      <c r="C107" s="10"/>
      <c r="D107" s="10"/>
      <c r="E107" s="10"/>
      <c r="F107" s="10"/>
      <c r="G107" s="10"/>
      <c r="H107" s="10"/>
      <c r="I107" s="11"/>
      <c r="J107" s="10"/>
      <c r="K107" s="15"/>
      <c r="L107" s="15"/>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row>
    <row r="108">
      <c r="A108" s="10"/>
      <c r="B108" s="10"/>
      <c r="C108" s="10"/>
      <c r="D108" s="10"/>
      <c r="E108" s="10"/>
      <c r="F108" s="10"/>
      <c r="G108" s="10"/>
      <c r="H108" s="10"/>
      <c r="I108" s="11"/>
      <c r="J108" s="10"/>
      <c r="K108" s="15"/>
      <c r="L108" s="15"/>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row>
    <row r="109">
      <c r="A109" s="10"/>
      <c r="B109" s="10"/>
      <c r="C109" s="10"/>
      <c r="D109" s="10"/>
      <c r="E109" s="10"/>
      <c r="F109" s="10"/>
      <c r="G109" s="10"/>
      <c r="H109" s="10"/>
      <c r="I109" s="11"/>
      <c r="J109" s="10"/>
      <c r="K109" s="15"/>
      <c r="L109" s="15"/>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row>
    <row r="110">
      <c r="A110" s="10"/>
      <c r="B110" s="10"/>
      <c r="C110" s="10"/>
      <c r="D110" s="10"/>
      <c r="E110" s="10"/>
      <c r="F110" s="10"/>
      <c r="G110" s="10"/>
      <c r="H110" s="10"/>
      <c r="I110" s="11"/>
      <c r="J110" s="10"/>
      <c r="K110" s="15"/>
      <c r="L110" s="15"/>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row>
    <row r="111">
      <c r="A111" s="10"/>
      <c r="B111" s="10"/>
      <c r="C111" s="10"/>
      <c r="D111" s="10"/>
      <c r="E111" s="10"/>
      <c r="F111" s="10"/>
      <c r="G111" s="10"/>
      <c r="H111" s="10"/>
      <c r="I111" s="11"/>
      <c r="J111" s="10"/>
      <c r="K111" s="15"/>
      <c r="L111" s="15"/>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row>
    <row r="112">
      <c r="A112" s="10"/>
      <c r="B112" s="10"/>
      <c r="C112" s="10"/>
      <c r="D112" s="10"/>
      <c r="E112" s="10"/>
      <c r="F112" s="10"/>
      <c r="G112" s="10"/>
      <c r="H112" s="10"/>
      <c r="I112" s="11"/>
      <c r="J112" s="10"/>
      <c r="K112" s="15"/>
      <c r="L112" s="15"/>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row>
    <row r="113">
      <c r="A113" s="10"/>
      <c r="B113" s="10"/>
      <c r="C113" s="10"/>
      <c r="D113" s="10"/>
      <c r="E113" s="10"/>
      <c r="F113" s="10"/>
      <c r="G113" s="10"/>
      <c r="H113" s="10"/>
      <c r="I113" s="11"/>
      <c r="J113" s="10"/>
      <c r="K113" s="15"/>
      <c r="L113" s="15"/>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row>
    <row r="114">
      <c r="A114" s="10"/>
      <c r="B114" s="10"/>
      <c r="C114" s="10"/>
      <c r="D114" s="10"/>
      <c r="E114" s="10"/>
      <c r="F114" s="10"/>
      <c r="G114" s="10"/>
      <c r="H114" s="10"/>
      <c r="I114" s="11"/>
      <c r="J114" s="10"/>
      <c r="K114" s="15"/>
      <c r="L114" s="15"/>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row>
    <row r="115">
      <c r="A115" s="10"/>
      <c r="B115" s="10"/>
      <c r="C115" s="10"/>
      <c r="D115" s="10"/>
      <c r="E115" s="10"/>
      <c r="F115" s="10"/>
      <c r="G115" s="10"/>
      <c r="H115" s="10"/>
      <c r="I115" s="11"/>
      <c r="J115" s="10"/>
      <c r="K115" s="15"/>
      <c r="L115" s="15"/>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row>
    <row r="116">
      <c r="A116" s="10"/>
      <c r="B116" s="10"/>
      <c r="C116" s="10"/>
      <c r="D116" s="10"/>
      <c r="E116" s="10"/>
      <c r="F116" s="10"/>
      <c r="G116" s="10"/>
      <c r="H116" s="10"/>
      <c r="I116" s="11"/>
      <c r="J116" s="10"/>
      <c r="K116" s="15"/>
      <c r="L116" s="15"/>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row>
    <row r="117">
      <c r="A117" s="10"/>
      <c r="B117" s="10"/>
      <c r="C117" s="10"/>
      <c r="D117" s="10"/>
      <c r="E117" s="10"/>
      <c r="F117" s="10"/>
      <c r="G117" s="10"/>
      <c r="H117" s="10"/>
      <c r="I117" s="11"/>
      <c r="J117" s="10"/>
      <c r="K117" s="15"/>
      <c r="L117" s="15"/>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row>
    <row r="118">
      <c r="A118" s="10"/>
      <c r="B118" s="10"/>
      <c r="C118" s="10"/>
      <c r="D118" s="10"/>
      <c r="E118" s="10"/>
      <c r="F118" s="10"/>
      <c r="G118" s="10"/>
      <c r="H118" s="10"/>
      <c r="I118" s="11"/>
      <c r="J118" s="10"/>
      <c r="K118" s="15"/>
      <c r="L118" s="15"/>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row>
    <row r="119">
      <c r="A119" s="10"/>
      <c r="B119" s="10"/>
      <c r="C119" s="10"/>
      <c r="D119" s="10"/>
      <c r="E119" s="10"/>
      <c r="F119" s="10"/>
      <c r="G119" s="10"/>
      <c r="H119" s="10"/>
      <c r="I119" s="11"/>
      <c r="J119" s="10"/>
      <c r="K119" s="15"/>
      <c r="L119" s="15"/>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row>
    <row r="120">
      <c r="A120" s="10"/>
      <c r="B120" s="10"/>
      <c r="C120" s="10"/>
      <c r="D120" s="10"/>
      <c r="E120" s="10"/>
      <c r="F120" s="10"/>
      <c r="G120" s="10"/>
      <c r="H120" s="10"/>
      <c r="I120" s="11"/>
      <c r="J120" s="10"/>
      <c r="K120" s="15"/>
      <c r="L120" s="15"/>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row>
    <row r="121">
      <c r="A121" s="10"/>
      <c r="B121" s="10"/>
      <c r="C121" s="10"/>
      <c r="D121" s="10"/>
      <c r="E121" s="10"/>
      <c r="F121" s="10"/>
      <c r="G121" s="10"/>
      <c r="H121" s="10"/>
      <c r="I121" s="11"/>
      <c r="J121" s="10"/>
      <c r="K121" s="15"/>
      <c r="L121" s="15"/>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row>
    <row r="122">
      <c r="A122" s="10"/>
      <c r="B122" s="10"/>
      <c r="C122" s="10"/>
      <c r="D122" s="10"/>
      <c r="E122" s="10"/>
      <c r="F122" s="10"/>
      <c r="G122" s="10"/>
      <c r="H122" s="10"/>
      <c r="I122" s="11"/>
      <c r="J122" s="10"/>
      <c r="K122" s="15"/>
      <c r="L122" s="15"/>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row>
    <row r="123">
      <c r="A123" s="10"/>
      <c r="B123" s="10"/>
      <c r="C123" s="10"/>
      <c r="D123" s="10"/>
      <c r="E123" s="10"/>
      <c r="F123" s="10"/>
      <c r="G123" s="10"/>
      <c r="H123" s="10"/>
      <c r="I123" s="11"/>
      <c r="J123" s="10"/>
      <c r="K123" s="15"/>
      <c r="L123" s="15"/>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row>
    <row r="124">
      <c r="A124" s="10"/>
      <c r="B124" s="10"/>
      <c r="C124" s="10"/>
      <c r="D124" s="10"/>
      <c r="E124" s="10"/>
      <c r="F124" s="10"/>
      <c r="G124" s="10"/>
      <c r="H124" s="10"/>
      <c r="I124" s="11"/>
      <c r="J124" s="10"/>
      <c r="K124" s="15"/>
      <c r="L124" s="15"/>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row>
    <row r="125">
      <c r="A125" s="10"/>
      <c r="B125" s="10"/>
      <c r="C125" s="10"/>
      <c r="D125" s="10"/>
      <c r="E125" s="10"/>
      <c r="F125" s="10"/>
      <c r="G125" s="10"/>
      <c r="H125" s="10"/>
      <c r="I125" s="11"/>
      <c r="J125" s="10"/>
      <c r="K125" s="15"/>
      <c r="L125" s="15"/>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row>
    <row r="126">
      <c r="A126" s="10"/>
      <c r="B126" s="10"/>
      <c r="C126" s="10"/>
      <c r="D126" s="10"/>
      <c r="E126" s="10"/>
      <c r="F126" s="10"/>
      <c r="G126" s="10"/>
      <c r="H126" s="10"/>
      <c r="I126" s="11"/>
      <c r="J126" s="10"/>
      <c r="K126" s="15"/>
      <c r="L126" s="15"/>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row>
    <row r="127">
      <c r="A127" s="10"/>
      <c r="B127" s="10"/>
      <c r="C127" s="10"/>
      <c r="D127" s="10"/>
      <c r="E127" s="10"/>
      <c r="F127" s="10"/>
      <c r="G127" s="10"/>
      <c r="H127" s="10"/>
      <c r="I127" s="11"/>
      <c r="J127" s="10"/>
      <c r="K127" s="15"/>
      <c r="L127" s="15"/>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row>
    <row r="128">
      <c r="A128" s="10"/>
      <c r="B128" s="10"/>
      <c r="C128" s="10"/>
      <c r="D128" s="10"/>
      <c r="E128" s="10"/>
      <c r="F128" s="10"/>
      <c r="G128" s="10"/>
      <c r="H128" s="10"/>
      <c r="I128" s="11"/>
      <c r="J128" s="10"/>
      <c r="K128" s="15"/>
      <c r="L128" s="15"/>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row>
    <row r="129">
      <c r="A129" s="10"/>
      <c r="B129" s="10"/>
      <c r="C129" s="10"/>
      <c r="D129" s="10"/>
      <c r="E129" s="10"/>
      <c r="F129" s="10"/>
      <c r="G129" s="10"/>
      <c r="H129" s="10"/>
      <c r="I129" s="11"/>
      <c r="J129" s="10"/>
      <c r="K129" s="15"/>
      <c r="L129" s="15"/>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row>
    <row r="130">
      <c r="A130" s="10"/>
      <c r="B130" s="10"/>
      <c r="C130" s="10"/>
      <c r="D130" s="10"/>
      <c r="E130" s="10"/>
      <c r="F130" s="10"/>
      <c r="G130" s="10"/>
      <c r="H130" s="10"/>
      <c r="I130" s="11"/>
      <c r="J130" s="10"/>
      <c r="K130" s="15"/>
      <c r="L130" s="15"/>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row>
    <row r="131">
      <c r="A131" s="10"/>
      <c r="B131" s="10"/>
      <c r="C131" s="10"/>
      <c r="D131" s="10"/>
      <c r="E131" s="10"/>
      <c r="F131" s="10"/>
      <c r="G131" s="10"/>
      <c r="H131" s="10"/>
      <c r="I131" s="11"/>
      <c r="J131" s="10"/>
      <c r="K131" s="15"/>
      <c r="L131" s="15"/>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row>
    <row r="132">
      <c r="A132" s="10"/>
      <c r="B132" s="10"/>
      <c r="C132" s="10"/>
      <c r="D132" s="10"/>
      <c r="E132" s="10"/>
      <c r="F132" s="10"/>
      <c r="G132" s="10"/>
      <c r="H132" s="10"/>
      <c r="I132" s="11"/>
      <c r="J132" s="10"/>
      <c r="K132" s="15"/>
      <c r="L132" s="15"/>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row>
    <row r="133">
      <c r="A133" s="10"/>
      <c r="B133" s="10"/>
      <c r="C133" s="10"/>
      <c r="D133" s="10"/>
      <c r="E133" s="10"/>
      <c r="F133" s="10"/>
      <c r="G133" s="10"/>
      <c r="H133" s="10"/>
      <c r="I133" s="11"/>
      <c r="J133" s="10"/>
      <c r="K133" s="15"/>
      <c r="L133" s="15"/>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row>
    <row r="134">
      <c r="A134" s="10"/>
      <c r="B134" s="10"/>
      <c r="C134" s="10"/>
      <c r="D134" s="10"/>
      <c r="E134" s="10"/>
      <c r="F134" s="10"/>
      <c r="G134" s="10"/>
      <c r="H134" s="10"/>
      <c r="I134" s="11"/>
      <c r="J134" s="10"/>
      <c r="K134" s="15"/>
      <c r="L134" s="15"/>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row>
    <row r="135">
      <c r="A135" s="10"/>
      <c r="B135" s="10"/>
      <c r="C135" s="10"/>
      <c r="D135" s="10"/>
      <c r="E135" s="10"/>
      <c r="F135" s="10"/>
      <c r="G135" s="10"/>
      <c r="H135" s="10"/>
      <c r="I135" s="11"/>
      <c r="J135" s="10"/>
      <c r="K135" s="15"/>
      <c r="L135" s="15"/>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row>
    <row r="136">
      <c r="A136" s="10"/>
      <c r="B136" s="10"/>
      <c r="C136" s="10"/>
      <c r="D136" s="10"/>
      <c r="E136" s="10"/>
      <c r="F136" s="10"/>
      <c r="G136" s="10"/>
      <c r="H136" s="10"/>
      <c r="I136" s="11"/>
      <c r="J136" s="10"/>
      <c r="K136" s="15"/>
      <c r="L136" s="15"/>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row>
    <row r="137">
      <c r="A137" s="10"/>
      <c r="B137" s="10"/>
      <c r="C137" s="10"/>
      <c r="D137" s="10"/>
      <c r="E137" s="10"/>
      <c r="F137" s="10"/>
      <c r="G137" s="10"/>
      <c r="H137" s="10"/>
      <c r="I137" s="11"/>
      <c r="J137" s="10"/>
      <c r="K137" s="15"/>
      <c r="L137" s="15"/>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row>
    <row r="138">
      <c r="A138" s="10"/>
      <c r="B138" s="10"/>
      <c r="C138" s="10"/>
      <c r="D138" s="10"/>
      <c r="E138" s="10"/>
      <c r="F138" s="10"/>
      <c r="G138" s="10"/>
      <c r="H138" s="10"/>
      <c r="I138" s="11"/>
      <c r="J138" s="10"/>
      <c r="K138" s="15"/>
      <c r="L138" s="15"/>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row>
    <row r="139">
      <c r="A139" s="10"/>
      <c r="B139" s="10"/>
      <c r="C139" s="10"/>
      <c r="D139" s="10"/>
      <c r="E139" s="10"/>
      <c r="F139" s="10"/>
      <c r="G139" s="10"/>
      <c r="H139" s="10"/>
      <c r="I139" s="11"/>
      <c r="J139" s="10"/>
      <c r="K139" s="15"/>
      <c r="L139" s="15"/>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row>
    <row r="140">
      <c r="A140" s="10"/>
      <c r="B140" s="10"/>
      <c r="C140" s="10"/>
      <c r="D140" s="10"/>
      <c r="E140" s="10"/>
      <c r="F140" s="10"/>
      <c r="G140" s="10"/>
      <c r="H140" s="10"/>
      <c r="I140" s="11"/>
      <c r="J140" s="10"/>
      <c r="K140" s="15"/>
      <c r="L140" s="15"/>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row>
    <row r="141">
      <c r="A141" s="10"/>
      <c r="B141" s="10"/>
      <c r="C141" s="10"/>
      <c r="D141" s="10"/>
      <c r="E141" s="10"/>
      <c r="F141" s="10"/>
      <c r="G141" s="10"/>
      <c r="H141" s="10"/>
      <c r="I141" s="11"/>
      <c r="J141" s="10"/>
      <c r="K141" s="15"/>
      <c r="L141" s="15"/>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row>
    <row r="142">
      <c r="A142" s="10"/>
      <c r="B142" s="10"/>
      <c r="C142" s="10"/>
      <c r="D142" s="10"/>
      <c r="E142" s="10"/>
      <c r="F142" s="10"/>
      <c r="G142" s="10"/>
      <c r="H142" s="10"/>
      <c r="I142" s="11"/>
      <c r="J142" s="10"/>
      <c r="K142" s="15"/>
      <c r="L142" s="15"/>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row>
    <row r="143">
      <c r="A143" s="10"/>
      <c r="B143" s="10"/>
      <c r="C143" s="10"/>
      <c r="D143" s="10"/>
      <c r="E143" s="10"/>
      <c r="F143" s="10"/>
      <c r="G143" s="10"/>
      <c r="H143" s="10"/>
      <c r="I143" s="11"/>
      <c r="J143" s="10"/>
      <c r="K143" s="15"/>
      <c r="L143" s="15"/>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row>
    <row r="144">
      <c r="A144" s="10"/>
      <c r="B144" s="10"/>
      <c r="C144" s="10"/>
      <c r="D144" s="10"/>
      <c r="E144" s="10"/>
      <c r="F144" s="10"/>
      <c r="G144" s="10"/>
      <c r="H144" s="10"/>
      <c r="I144" s="11"/>
      <c r="J144" s="10"/>
      <c r="K144" s="15"/>
      <c r="L144" s="15"/>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row>
    <row r="145">
      <c r="A145" s="10"/>
      <c r="B145" s="10"/>
      <c r="C145" s="10"/>
      <c r="D145" s="10"/>
      <c r="E145" s="10"/>
      <c r="F145" s="10"/>
      <c r="G145" s="10"/>
      <c r="H145" s="10"/>
      <c r="I145" s="11"/>
      <c r="J145" s="10"/>
      <c r="K145" s="15"/>
      <c r="L145" s="15"/>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row>
    <row r="146">
      <c r="A146" s="10"/>
      <c r="B146" s="10"/>
      <c r="C146" s="10"/>
      <c r="D146" s="10"/>
      <c r="E146" s="10"/>
      <c r="F146" s="10"/>
      <c r="G146" s="10"/>
      <c r="H146" s="10"/>
      <c r="I146" s="11"/>
      <c r="J146" s="10"/>
      <c r="K146" s="15"/>
      <c r="L146" s="15"/>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row>
    <row r="147">
      <c r="A147" s="10"/>
      <c r="B147" s="10"/>
      <c r="C147" s="10"/>
      <c r="D147" s="10"/>
      <c r="E147" s="10"/>
      <c r="F147" s="10"/>
      <c r="G147" s="10"/>
      <c r="H147" s="10"/>
      <c r="I147" s="11"/>
      <c r="J147" s="10"/>
      <c r="K147" s="15"/>
      <c r="L147" s="15"/>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row>
    <row r="148">
      <c r="A148" s="10"/>
      <c r="B148" s="10"/>
      <c r="C148" s="10"/>
      <c r="D148" s="10"/>
      <c r="E148" s="10"/>
      <c r="F148" s="10"/>
      <c r="G148" s="10"/>
      <c r="H148" s="10"/>
      <c r="I148" s="11"/>
      <c r="J148" s="10"/>
      <c r="K148" s="15"/>
      <c r="L148" s="15"/>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row>
    <row r="149">
      <c r="A149" s="10"/>
      <c r="B149" s="10"/>
      <c r="C149" s="10"/>
      <c r="D149" s="10"/>
      <c r="E149" s="10"/>
      <c r="F149" s="10"/>
      <c r="G149" s="10"/>
      <c r="H149" s="10"/>
      <c r="I149" s="11"/>
      <c r="J149" s="10"/>
      <c r="K149" s="15"/>
      <c r="L149" s="15"/>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row>
    <row r="150">
      <c r="A150" s="10"/>
      <c r="B150" s="10"/>
      <c r="C150" s="10"/>
      <c r="D150" s="10"/>
      <c r="E150" s="10"/>
      <c r="F150" s="10"/>
      <c r="G150" s="10"/>
      <c r="H150" s="10"/>
      <c r="I150" s="11"/>
      <c r="J150" s="10"/>
      <c r="K150" s="15"/>
      <c r="L150" s="15"/>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row>
    <row r="151">
      <c r="A151" s="10"/>
      <c r="B151" s="10"/>
      <c r="C151" s="10"/>
      <c r="D151" s="10"/>
      <c r="E151" s="10"/>
      <c r="F151" s="10"/>
      <c r="G151" s="10"/>
      <c r="H151" s="10"/>
      <c r="I151" s="11"/>
      <c r="J151" s="10"/>
      <c r="K151" s="15"/>
      <c r="L151" s="15"/>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row>
    <row r="152">
      <c r="A152" s="10"/>
      <c r="B152" s="10"/>
      <c r="C152" s="10"/>
      <c r="D152" s="10"/>
      <c r="E152" s="10"/>
      <c r="F152" s="10"/>
      <c r="G152" s="10"/>
      <c r="H152" s="10"/>
      <c r="I152" s="11"/>
      <c r="J152" s="10"/>
      <c r="K152" s="15"/>
      <c r="L152" s="15"/>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row>
    <row r="153">
      <c r="A153" s="10"/>
      <c r="B153" s="10"/>
      <c r="C153" s="10"/>
      <c r="D153" s="10"/>
      <c r="E153" s="10"/>
      <c r="F153" s="10"/>
      <c r="G153" s="10"/>
      <c r="H153" s="10"/>
      <c r="I153" s="11"/>
      <c r="J153" s="10"/>
      <c r="K153" s="15"/>
      <c r="L153" s="15"/>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row>
    <row r="154">
      <c r="A154" s="10"/>
      <c r="B154" s="10"/>
      <c r="C154" s="10"/>
      <c r="D154" s="10"/>
      <c r="E154" s="10"/>
      <c r="F154" s="10"/>
      <c r="G154" s="10"/>
      <c r="H154" s="10"/>
      <c r="I154" s="11"/>
      <c r="J154" s="10"/>
      <c r="K154" s="15"/>
      <c r="L154" s="15"/>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row>
    <row r="155">
      <c r="A155" s="10"/>
      <c r="B155" s="10"/>
      <c r="C155" s="10"/>
      <c r="D155" s="10"/>
      <c r="E155" s="10"/>
      <c r="F155" s="10"/>
      <c r="G155" s="10"/>
      <c r="H155" s="10"/>
      <c r="I155" s="11"/>
      <c r="J155" s="10"/>
      <c r="K155" s="15"/>
      <c r="L155" s="15"/>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row>
    <row r="156">
      <c r="A156" s="10"/>
      <c r="B156" s="10"/>
      <c r="C156" s="10"/>
      <c r="D156" s="10"/>
      <c r="E156" s="10"/>
      <c r="F156" s="10"/>
      <c r="G156" s="10"/>
      <c r="H156" s="10"/>
      <c r="I156" s="11"/>
      <c r="J156" s="10"/>
      <c r="K156" s="15"/>
      <c r="L156" s="15"/>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row>
    <row r="157">
      <c r="A157" s="10"/>
      <c r="B157" s="10"/>
      <c r="C157" s="10"/>
      <c r="D157" s="10"/>
      <c r="E157" s="10"/>
      <c r="F157" s="10"/>
      <c r="G157" s="10"/>
      <c r="H157" s="10"/>
      <c r="I157" s="11"/>
      <c r="J157" s="10"/>
      <c r="K157" s="15"/>
      <c r="L157" s="15"/>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row>
    <row r="158">
      <c r="A158" s="10"/>
      <c r="B158" s="10"/>
      <c r="C158" s="10"/>
      <c r="D158" s="10"/>
      <c r="E158" s="10"/>
      <c r="F158" s="10"/>
      <c r="G158" s="10"/>
      <c r="H158" s="10"/>
      <c r="I158" s="11"/>
      <c r="J158" s="10"/>
      <c r="K158" s="15"/>
      <c r="L158" s="15"/>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row>
    <row r="159">
      <c r="A159" s="10"/>
      <c r="B159" s="10"/>
      <c r="C159" s="10"/>
      <c r="D159" s="10"/>
      <c r="E159" s="10"/>
      <c r="F159" s="10"/>
      <c r="G159" s="10"/>
      <c r="H159" s="10"/>
      <c r="I159" s="11"/>
      <c r="J159" s="10"/>
      <c r="K159" s="15"/>
      <c r="L159" s="15"/>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row>
    <row r="160">
      <c r="A160" s="10"/>
      <c r="B160" s="10"/>
      <c r="C160" s="10"/>
      <c r="D160" s="10"/>
      <c r="E160" s="10"/>
      <c r="F160" s="10"/>
      <c r="G160" s="10"/>
      <c r="H160" s="10"/>
      <c r="I160" s="11"/>
      <c r="J160" s="10"/>
      <c r="K160" s="15"/>
      <c r="L160" s="15"/>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row>
    <row r="161">
      <c r="A161" s="10"/>
      <c r="B161" s="10"/>
      <c r="C161" s="10"/>
      <c r="D161" s="10"/>
      <c r="E161" s="10"/>
      <c r="F161" s="10"/>
      <c r="G161" s="10"/>
      <c r="H161" s="10"/>
      <c r="I161" s="11"/>
      <c r="J161" s="10"/>
      <c r="K161" s="15"/>
      <c r="L161" s="15"/>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row>
    <row r="162">
      <c r="A162" s="10"/>
      <c r="B162" s="10"/>
      <c r="C162" s="10"/>
      <c r="D162" s="10"/>
      <c r="E162" s="10"/>
      <c r="F162" s="10"/>
      <c r="G162" s="10"/>
      <c r="H162" s="10"/>
      <c r="I162" s="11"/>
      <c r="J162" s="10"/>
      <c r="K162" s="15"/>
      <c r="L162" s="15"/>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row>
    <row r="163">
      <c r="A163" s="10"/>
      <c r="B163" s="10"/>
      <c r="C163" s="10"/>
      <c r="D163" s="10"/>
      <c r="E163" s="10"/>
      <c r="F163" s="10"/>
      <c r="G163" s="10"/>
      <c r="H163" s="10"/>
      <c r="I163" s="11"/>
      <c r="J163" s="10"/>
      <c r="K163" s="15"/>
      <c r="L163" s="15"/>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row>
    <row r="164">
      <c r="A164" s="10"/>
      <c r="B164" s="10"/>
      <c r="C164" s="10"/>
      <c r="D164" s="10"/>
      <c r="E164" s="10"/>
      <c r="F164" s="10"/>
      <c r="G164" s="10"/>
      <c r="H164" s="10"/>
      <c r="I164" s="11"/>
      <c r="J164" s="10"/>
      <c r="K164" s="15"/>
      <c r="L164" s="15"/>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row>
    <row r="165">
      <c r="A165" s="10"/>
      <c r="B165" s="10"/>
      <c r="C165" s="10"/>
      <c r="D165" s="10"/>
      <c r="E165" s="10"/>
      <c r="F165" s="10"/>
      <c r="G165" s="10"/>
      <c r="H165" s="10"/>
      <c r="I165" s="11"/>
      <c r="J165" s="10"/>
      <c r="K165" s="15"/>
      <c r="L165" s="15"/>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row>
    <row r="166">
      <c r="A166" s="10"/>
      <c r="B166" s="10"/>
      <c r="C166" s="10"/>
      <c r="D166" s="10"/>
      <c r="E166" s="10"/>
      <c r="F166" s="10"/>
      <c r="G166" s="10"/>
      <c r="H166" s="10"/>
      <c r="I166" s="11"/>
      <c r="J166" s="10"/>
      <c r="K166" s="15"/>
      <c r="L166" s="15"/>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row>
    <row r="167">
      <c r="A167" s="10"/>
      <c r="B167" s="10"/>
      <c r="C167" s="10"/>
      <c r="D167" s="10"/>
      <c r="E167" s="10"/>
      <c r="F167" s="10"/>
      <c r="G167" s="10"/>
      <c r="H167" s="10"/>
      <c r="I167" s="11"/>
      <c r="J167" s="10"/>
      <c r="K167" s="15"/>
      <c r="L167" s="15"/>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row>
    <row r="168">
      <c r="A168" s="10"/>
      <c r="B168" s="10"/>
      <c r="C168" s="10"/>
      <c r="D168" s="10"/>
      <c r="E168" s="10"/>
      <c r="F168" s="10"/>
      <c r="G168" s="10"/>
      <c r="H168" s="10"/>
      <c r="I168" s="11"/>
      <c r="J168" s="10"/>
      <c r="K168" s="15"/>
      <c r="L168" s="15"/>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row>
    <row r="169">
      <c r="A169" s="10"/>
      <c r="B169" s="10"/>
      <c r="C169" s="10"/>
      <c r="D169" s="10"/>
      <c r="E169" s="10"/>
      <c r="F169" s="10"/>
      <c r="G169" s="10"/>
      <c r="H169" s="10"/>
      <c r="I169" s="11"/>
      <c r="J169" s="10"/>
      <c r="K169" s="15"/>
      <c r="L169" s="15"/>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row>
    <row r="170">
      <c r="A170" s="10"/>
      <c r="B170" s="10"/>
      <c r="C170" s="10"/>
      <c r="D170" s="10"/>
      <c r="E170" s="10"/>
      <c r="F170" s="10"/>
      <c r="G170" s="10"/>
      <c r="H170" s="10"/>
      <c r="I170" s="11"/>
      <c r="J170" s="10"/>
      <c r="K170" s="15"/>
      <c r="L170" s="15"/>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row>
    <row r="171">
      <c r="A171" s="10"/>
      <c r="B171" s="10"/>
      <c r="C171" s="10"/>
      <c r="D171" s="10"/>
      <c r="E171" s="10"/>
      <c r="F171" s="10"/>
      <c r="G171" s="10"/>
      <c r="H171" s="10"/>
      <c r="I171" s="11"/>
      <c r="J171" s="10"/>
      <c r="K171" s="15"/>
      <c r="L171" s="15"/>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row>
    <row r="172">
      <c r="A172" s="10"/>
      <c r="B172" s="10"/>
      <c r="C172" s="10"/>
      <c r="D172" s="10"/>
      <c r="E172" s="10"/>
      <c r="F172" s="10"/>
      <c r="G172" s="10"/>
      <c r="H172" s="10"/>
      <c r="I172" s="11"/>
      <c r="J172" s="10"/>
      <c r="K172" s="15"/>
      <c r="L172" s="15"/>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row>
    <row r="173">
      <c r="A173" s="10"/>
      <c r="B173" s="10"/>
      <c r="C173" s="10"/>
      <c r="D173" s="10"/>
      <c r="E173" s="10"/>
      <c r="F173" s="10"/>
      <c r="G173" s="10"/>
      <c r="H173" s="10"/>
      <c r="I173" s="11"/>
      <c r="J173" s="10"/>
      <c r="K173" s="15"/>
      <c r="L173" s="15"/>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row>
    <row r="174">
      <c r="A174" s="10"/>
      <c r="B174" s="10"/>
      <c r="C174" s="10"/>
      <c r="D174" s="10"/>
      <c r="E174" s="10"/>
      <c r="F174" s="10"/>
      <c r="G174" s="10"/>
      <c r="H174" s="10"/>
      <c r="I174" s="11"/>
      <c r="J174" s="10"/>
      <c r="K174" s="15"/>
      <c r="L174" s="15"/>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row>
    <row r="175">
      <c r="A175" s="10"/>
      <c r="B175" s="10"/>
      <c r="C175" s="10"/>
      <c r="D175" s="10"/>
      <c r="E175" s="10"/>
      <c r="F175" s="10"/>
      <c r="G175" s="10"/>
      <c r="H175" s="10"/>
      <c r="I175" s="11"/>
      <c r="J175" s="10"/>
      <c r="K175" s="15"/>
      <c r="L175" s="15"/>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row>
    <row r="176">
      <c r="A176" s="10"/>
      <c r="B176" s="10"/>
      <c r="C176" s="10"/>
      <c r="D176" s="10"/>
      <c r="E176" s="10"/>
      <c r="F176" s="10"/>
      <c r="G176" s="10"/>
      <c r="H176" s="10"/>
      <c r="I176" s="11"/>
      <c r="J176" s="10"/>
      <c r="K176" s="15"/>
      <c r="L176" s="15"/>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row>
    <row r="177">
      <c r="A177" s="10"/>
      <c r="B177" s="10"/>
      <c r="C177" s="10"/>
      <c r="D177" s="10"/>
      <c r="E177" s="10"/>
      <c r="F177" s="10"/>
      <c r="G177" s="10"/>
      <c r="H177" s="10"/>
      <c r="I177" s="11"/>
      <c r="J177" s="10"/>
      <c r="K177" s="15"/>
      <c r="L177" s="15"/>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row>
    <row r="178">
      <c r="A178" s="10"/>
      <c r="B178" s="10"/>
      <c r="C178" s="10"/>
      <c r="D178" s="10"/>
      <c r="E178" s="10"/>
      <c r="F178" s="10"/>
      <c r="G178" s="10"/>
      <c r="H178" s="10"/>
      <c r="I178" s="11"/>
      <c r="J178" s="10"/>
      <c r="K178" s="15"/>
      <c r="L178" s="15"/>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row>
    <row r="179">
      <c r="A179" s="10"/>
      <c r="B179" s="10"/>
      <c r="C179" s="10"/>
      <c r="D179" s="10"/>
      <c r="E179" s="10"/>
      <c r="F179" s="10"/>
      <c r="G179" s="10"/>
      <c r="H179" s="10"/>
      <c r="I179" s="11"/>
      <c r="J179" s="10"/>
      <c r="K179" s="15"/>
      <c r="L179" s="15"/>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row>
    <row r="180">
      <c r="A180" s="10"/>
      <c r="B180" s="10"/>
      <c r="C180" s="10"/>
      <c r="D180" s="10"/>
      <c r="E180" s="10"/>
      <c r="F180" s="10"/>
      <c r="G180" s="10"/>
      <c r="H180" s="10"/>
      <c r="I180" s="11"/>
      <c r="J180" s="10"/>
      <c r="K180" s="15"/>
      <c r="L180" s="15"/>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row>
    <row r="181">
      <c r="A181" s="10"/>
      <c r="B181" s="10"/>
      <c r="C181" s="10"/>
      <c r="D181" s="10"/>
      <c r="E181" s="10"/>
      <c r="F181" s="10"/>
      <c r="G181" s="10"/>
      <c r="H181" s="10"/>
      <c r="I181" s="11"/>
      <c r="J181" s="10"/>
      <c r="K181" s="15"/>
      <c r="L181" s="15"/>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row>
    <row r="182">
      <c r="A182" s="10"/>
      <c r="B182" s="10"/>
      <c r="C182" s="10"/>
      <c r="D182" s="10"/>
      <c r="E182" s="10"/>
      <c r="F182" s="10"/>
      <c r="G182" s="10"/>
      <c r="H182" s="10"/>
      <c r="I182" s="11"/>
      <c r="J182" s="10"/>
      <c r="K182" s="15"/>
      <c r="L182" s="15"/>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row>
    <row r="183">
      <c r="A183" s="10"/>
      <c r="B183" s="10"/>
      <c r="C183" s="10"/>
      <c r="D183" s="10"/>
      <c r="E183" s="10"/>
      <c r="F183" s="10"/>
      <c r="G183" s="10"/>
      <c r="H183" s="10"/>
      <c r="I183" s="11"/>
      <c r="J183" s="10"/>
      <c r="K183" s="15"/>
      <c r="L183" s="15"/>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row>
    <row r="184">
      <c r="A184" s="10"/>
      <c r="B184" s="10"/>
      <c r="C184" s="10"/>
      <c r="D184" s="10"/>
      <c r="E184" s="10"/>
      <c r="F184" s="10"/>
      <c r="G184" s="10"/>
      <c r="H184" s="10"/>
      <c r="I184" s="11"/>
      <c r="J184" s="10"/>
      <c r="K184" s="15"/>
      <c r="L184" s="15"/>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row>
    <row r="185">
      <c r="A185" s="10"/>
      <c r="B185" s="10"/>
      <c r="C185" s="10"/>
      <c r="D185" s="10"/>
      <c r="E185" s="10"/>
      <c r="F185" s="10"/>
      <c r="G185" s="10"/>
      <c r="H185" s="10"/>
      <c r="I185" s="11"/>
      <c r="J185" s="10"/>
      <c r="K185" s="15"/>
      <c r="L185" s="15"/>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row>
    <row r="186">
      <c r="A186" s="10"/>
      <c r="B186" s="10"/>
      <c r="C186" s="10"/>
      <c r="D186" s="10"/>
      <c r="E186" s="10"/>
      <c r="F186" s="10"/>
      <c r="G186" s="10"/>
      <c r="H186" s="10"/>
      <c r="I186" s="11"/>
      <c r="J186" s="10"/>
      <c r="K186" s="15"/>
      <c r="L186" s="15"/>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row>
    <row r="187">
      <c r="A187" s="10"/>
      <c r="B187" s="10"/>
      <c r="C187" s="10"/>
      <c r="D187" s="10"/>
      <c r="E187" s="10"/>
      <c r="F187" s="10"/>
      <c r="G187" s="10"/>
      <c r="H187" s="10"/>
      <c r="I187" s="11"/>
      <c r="J187" s="10"/>
      <c r="K187" s="15"/>
      <c r="L187" s="15"/>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row>
    <row r="188">
      <c r="A188" s="10"/>
      <c r="B188" s="10"/>
      <c r="C188" s="10"/>
      <c r="D188" s="10"/>
      <c r="E188" s="10"/>
      <c r="F188" s="10"/>
      <c r="G188" s="10"/>
      <c r="H188" s="10"/>
      <c r="I188" s="11"/>
      <c r="J188" s="10"/>
      <c r="K188" s="15"/>
      <c r="L188" s="15"/>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row>
    <row r="189">
      <c r="A189" s="10"/>
      <c r="B189" s="10"/>
      <c r="C189" s="10"/>
      <c r="D189" s="10"/>
      <c r="E189" s="10"/>
      <c r="F189" s="10"/>
      <c r="G189" s="10"/>
      <c r="H189" s="10"/>
      <c r="I189" s="11"/>
      <c r="J189" s="10"/>
      <c r="K189" s="15"/>
      <c r="L189" s="15"/>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row>
    <row r="190">
      <c r="A190" s="10"/>
      <c r="B190" s="10"/>
      <c r="C190" s="10"/>
      <c r="D190" s="10"/>
      <c r="E190" s="10"/>
      <c r="F190" s="10"/>
      <c r="G190" s="10"/>
      <c r="H190" s="10"/>
      <c r="I190" s="11"/>
      <c r="J190" s="10"/>
      <c r="K190" s="15"/>
      <c r="L190" s="15"/>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row>
    <row r="191">
      <c r="A191" s="10"/>
      <c r="B191" s="10"/>
      <c r="C191" s="10"/>
      <c r="D191" s="10"/>
      <c r="E191" s="10"/>
      <c r="F191" s="10"/>
      <c r="G191" s="10"/>
      <c r="H191" s="10"/>
      <c r="I191" s="11"/>
      <c r="J191" s="10"/>
      <c r="K191" s="15"/>
      <c r="L191" s="15"/>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row>
    <row r="192">
      <c r="A192" s="10"/>
      <c r="B192" s="10"/>
      <c r="C192" s="10"/>
      <c r="D192" s="10"/>
      <c r="E192" s="10"/>
      <c r="F192" s="10"/>
      <c r="G192" s="10"/>
      <c r="H192" s="10"/>
      <c r="I192" s="11"/>
      <c r="J192" s="10"/>
      <c r="K192" s="15"/>
      <c r="L192" s="15"/>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row>
    <row r="193">
      <c r="A193" s="10"/>
      <c r="B193" s="10"/>
      <c r="C193" s="10"/>
      <c r="D193" s="10"/>
      <c r="E193" s="10"/>
      <c r="F193" s="10"/>
      <c r="G193" s="10"/>
      <c r="H193" s="10"/>
      <c r="I193" s="11"/>
      <c r="J193" s="10"/>
      <c r="K193" s="15"/>
      <c r="L193" s="15"/>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row>
    <row r="194">
      <c r="A194" s="10"/>
      <c r="B194" s="10"/>
      <c r="C194" s="10"/>
      <c r="D194" s="10"/>
      <c r="E194" s="10"/>
      <c r="F194" s="10"/>
      <c r="G194" s="10"/>
      <c r="H194" s="10"/>
      <c r="I194" s="11"/>
      <c r="J194" s="10"/>
      <c r="K194" s="15"/>
      <c r="L194" s="15"/>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row>
    <row r="195">
      <c r="A195" s="10"/>
      <c r="B195" s="10"/>
      <c r="C195" s="10"/>
      <c r="D195" s="10"/>
      <c r="E195" s="10"/>
      <c r="F195" s="10"/>
      <c r="G195" s="10"/>
      <c r="H195" s="10"/>
      <c r="I195" s="11"/>
      <c r="J195" s="10"/>
      <c r="K195" s="15"/>
      <c r="L195" s="15"/>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row>
    <row r="196">
      <c r="A196" s="10"/>
      <c r="B196" s="10"/>
      <c r="C196" s="10"/>
      <c r="D196" s="10"/>
      <c r="E196" s="10"/>
      <c r="F196" s="10"/>
      <c r="G196" s="10"/>
      <c r="H196" s="10"/>
      <c r="I196" s="11"/>
      <c r="J196" s="10"/>
      <c r="K196" s="15"/>
      <c r="L196" s="15"/>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row>
    <row r="197">
      <c r="A197" s="10"/>
      <c r="B197" s="10"/>
      <c r="C197" s="10"/>
      <c r="D197" s="10"/>
      <c r="E197" s="10"/>
      <c r="F197" s="10"/>
      <c r="G197" s="10"/>
      <c r="H197" s="10"/>
      <c r="I197" s="11"/>
      <c r="J197" s="10"/>
      <c r="K197" s="15"/>
      <c r="L197" s="15"/>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row>
    <row r="198">
      <c r="A198" s="10"/>
      <c r="B198" s="10"/>
      <c r="C198" s="10"/>
      <c r="D198" s="10"/>
      <c r="E198" s="10"/>
      <c r="F198" s="10"/>
      <c r="G198" s="10"/>
      <c r="H198" s="10"/>
      <c r="I198" s="11"/>
      <c r="J198" s="10"/>
      <c r="K198" s="15"/>
      <c r="L198" s="15"/>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row>
    <row r="199">
      <c r="A199" s="10"/>
      <c r="B199" s="10"/>
      <c r="C199" s="10"/>
      <c r="D199" s="10"/>
      <c r="E199" s="10"/>
      <c r="F199" s="10"/>
      <c r="G199" s="10"/>
      <c r="H199" s="10"/>
      <c r="I199" s="11"/>
      <c r="J199" s="10"/>
      <c r="K199" s="15"/>
      <c r="L199" s="15"/>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row>
    <row r="200">
      <c r="A200" s="10"/>
      <c r="B200" s="10"/>
      <c r="C200" s="10"/>
      <c r="D200" s="10"/>
      <c r="E200" s="10"/>
      <c r="F200" s="10"/>
      <c r="G200" s="10"/>
      <c r="H200" s="10"/>
      <c r="I200" s="11"/>
      <c r="J200" s="10"/>
      <c r="K200" s="15"/>
      <c r="L200" s="15"/>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row>
    <row r="201">
      <c r="A201" s="10"/>
      <c r="B201" s="10"/>
      <c r="C201" s="10"/>
      <c r="D201" s="10"/>
      <c r="E201" s="10"/>
      <c r="F201" s="10"/>
      <c r="G201" s="10"/>
      <c r="H201" s="10"/>
      <c r="I201" s="11"/>
      <c r="J201" s="10"/>
      <c r="K201" s="15"/>
      <c r="L201" s="15"/>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c r="AK201" s="10"/>
      <c r="AL201" s="10"/>
      <c r="AM201" s="10"/>
      <c r="AN201" s="10"/>
      <c r="AO201" s="10"/>
    </row>
    <row r="202">
      <c r="A202" s="10"/>
      <c r="B202" s="10"/>
      <c r="C202" s="10"/>
      <c r="D202" s="10"/>
      <c r="E202" s="10"/>
      <c r="F202" s="10"/>
      <c r="G202" s="10"/>
      <c r="H202" s="10"/>
      <c r="I202" s="11"/>
      <c r="J202" s="10"/>
      <c r="K202" s="15"/>
      <c r="L202" s="15"/>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c r="AK202" s="10"/>
      <c r="AL202" s="10"/>
      <c r="AM202" s="10"/>
      <c r="AN202" s="10"/>
      <c r="AO202" s="10"/>
    </row>
    <row r="203">
      <c r="A203" s="10"/>
      <c r="B203" s="10"/>
      <c r="C203" s="10"/>
      <c r="D203" s="10"/>
      <c r="E203" s="10"/>
      <c r="F203" s="10"/>
      <c r="G203" s="10"/>
      <c r="H203" s="10"/>
      <c r="I203" s="11"/>
      <c r="J203" s="10"/>
      <c r="K203" s="15"/>
      <c r="L203" s="15"/>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c r="AK203" s="10"/>
      <c r="AL203" s="10"/>
      <c r="AM203" s="10"/>
      <c r="AN203" s="10"/>
      <c r="AO203" s="10"/>
    </row>
    <row r="204">
      <c r="A204" s="10"/>
      <c r="B204" s="10"/>
      <c r="C204" s="10"/>
      <c r="D204" s="10"/>
      <c r="E204" s="10"/>
      <c r="F204" s="10"/>
      <c r="G204" s="10"/>
      <c r="H204" s="10"/>
      <c r="I204" s="11"/>
      <c r="J204" s="10"/>
      <c r="K204" s="15"/>
      <c r="L204" s="15"/>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row>
    <row r="205">
      <c r="A205" s="10"/>
      <c r="B205" s="10"/>
      <c r="C205" s="10"/>
      <c r="D205" s="10"/>
      <c r="E205" s="10"/>
      <c r="F205" s="10"/>
      <c r="G205" s="10"/>
      <c r="H205" s="10"/>
      <c r="I205" s="11"/>
      <c r="J205" s="10"/>
      <c r="K205" s="15"/>
      <c r="L205" s="15"/>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row>
    <row r="206">
      <c r="A206" s="10"/>
      <c r="B206" s="10"/>
      <c r="C206" s="10"/>
      <c r="D206" s="10"/>
      <c r="E206" s="10"/>
      <c r="F206" s="10"/>
      <c r="G206" s="10"/>
      <c r="H206" s="10"/>
      <c r="I206" s="11"/>
      <c r="J206" s="10"/>
      <c r="K206" s="15"/>
      <c r="L206" s="15"/>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row>
    <row r="207">
      <c r="A207" s="10"/>
      <c r="B207" s="10"/>
      <c r="C207" s="10"/>
      <c r="D207" s="10"/>
      <c r="E207" s="10"/>
      <c r="F207" s="10"/>
      <c r="G207" s="10"/>
      <c r="H207" s="10"/>
      <c r="I207" s="11"/>
      <c r="J207" s="10"/>
      <c r="K207" s="15"/>
      <c r="L207" s="15"/>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c r="AK207" s="10"/>
      <c r="AL207" s="10"/>
      <c r="AM207" s="10"/>
      <c r="AN207" s="10"/>
      <c r="AO207" s="10"/>
    </row>
    <row r="208">
      <c r="A208" s="10"/>
      <c r="B208" s="10"/>
      <c r="C208" s="10"/>
      <c r="D208" s="10"/>
      <c r="E208" s="10"/>
      <c r="F208" s="10"/>
      <c r="G208" s="10"/>
      <c r="H208" s="10"/>
      <c r="I208" s="11"/>
      <c r="J208" s="10"/>
      <c r="K208" s="15"/>
      <c r="L208" s="15"/>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c r="AK208" s="10"/>
      <c r="AL208" s="10"/>
      <c r="AM208" s="10"/>
      <c r="AN208" s="10"/>
      <c r="AO208" s="10"/>
    </row>
    <row r="209">
      <c r="A209" s="10"/>
      <c r="B209" s="10"/>
      <c r="C209" s="10"/>
      <c r="D209" s="10"/>
      <c r="E209" s="10"/>
      <c r="F209" s="10"/>
      <c r="G209" s="10"/>
      <c r="H209" s="10"/>
      <c r="I209" s="11"/>
      <c r="J209" s="10"/>
      <c r="K209" s="15"/>
      <c r="L209" s="15"/>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c r="AK209" s="10"/>
      <c r="AL209" s="10"/>
      <c r="AM209" s="10"/>
      <c r="AN209" s="10"/>
      <c r="AO209" s="10"/>
    </row>
    <row r="210">
      <c r="A210" s="10"/>
      <c r="B210" s="10"/>
      <c r="C210" s="10"/>
      <c r="D210" s="10"/>
      <c r="E210" s="10"/>
      <c r="F210" s="10"/>
      <c r="G210" s="10"/>
      <c r="H210" s="10"/>
      <c r="I210" s="11"/>
      <c r="J210" s="10"/>
      <c r="K210" s="15"/>
      <c r="L210" s="15"/>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c r="AK210" s="10"/>
      <c r="AL210" s="10"/>
      <c r="AM210" s="10"/>
      <c r="AN210" s="10"/>
      <c r="AO210" s="10"/>
    </row>
    <row r="211">
      <c r="A211" s="10"/>
      <c r="B211" s="10"/>
      <c r="C211" s="10"/>
      <c r="D211" s="10"/>
      <c r="E211" s="10"/>
      <c r="F211" s="10"/>
      <c r="G211" s="10"/>
      <c r="H211" s="10"/>
      <c r="I211" s="11"/>
      <c r="J211" s="10"/>
      <c r="K211" s="15"/>
      <c r="L211" s="15"/>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c r="AK211" s="10"/>
      <c r="AL211" s="10"/>
      <c r="AM211" s="10"/>
      <c r="AN211" s="10"/>
      <c r="AO211" s="10"/>
    </row>
    <row r="212">
      <c r="A212" s="10"/>
      <c r="B212" s="10"/>
      <c r="C212" s="10"/>
      <c r="D212" s="10"/>
      <c r="E212" s="10"/>
      <c r="F212" s="10"/>
      <c r="G212" s="10"/>
      <c r="H212" s="10"/>
      <c r="I212" s="11"/>
      <c r="J212" s="10"/>
      <c r="K212" s="15"/>
      <c r="L212" s="15"/>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c r="AK212" s="10"/>
      <c r="AL212" s="10"/>
      <c r="AM212" s="10"/>
      <c r="AN212" s="10"/>
      <c r="AO212" s="10"/>
    </row>
    <row r="213">
      <c r="A213" s="10"/>
      <c r="B213" s="10"/>
      <c r="C213" s="10"/>
      <c r="D213" s="10"/>
      <c r="E213" s="10"/>
      <c r="F213" s="10"/>
      <c r="G213" s="10"/>
      <c r="H213" s="10"/>
      <c r="I213" s="11"/>
      <c r="J213" s="10"/>
      <c r="K213" s="15"/>
      <c r="L213" s="15"/>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row>
    <row r="214">
      <c r="A214" s="10"/>
      <c r="B214" s="10"/>
      <c r="C214" s="10"/>
      <c r="D214" s="10"/>
      <c r="E214" s="10"/>
      <c r="F214" s="10"/>
      <c r="G214" s="10"/>
      <c r="H214" s="10"/>
      <c r="I214" s="11"/>
      <c r="J214" s="10"/>
      <c r="K214" s="15"/>
      <c r="L214" s="15"/>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row>
    <row r="215">
      <c r="A215" s="10"/>
      <c r="B215" s="10"/>
      <c r="C215" s="10"/>
      <c r="D215" s="10"/>
      <c r="E215" s="10"/>
      <c r="F215" s="10"/>
      <c r="G215" s="10"/>
      <c r="H215" s="10"/>
      <c r="I215" s="11"/>
      <c r="J215" s="10"/>
      <c r="K215" s="15"/>
      <c r="L215" s="15"/>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row>
    <row r="216">
      <c r="A216" s="10"/>
      <c r="B216" s="10"/>
      <c r="C216" s="10"/>
      <c r="D216" s="10"/>
      <c r="E216" s="10"/>
      <c r="F216" s="10"/>
      <c r="G216" s="10"/>
      <c r="H216" s="10"/>
      <c r="I216" s="11"/>
      <c r="J216" s="10"/>
      <c r="K216" s="15"/>
      <c r="L216" s="15"/>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c r="AK216" s="10"/>
      <c r="AL216" s="10"/>
      <c r="AM216" s="10"/>
      <c r="AN216" s="10"/>
      <c r="AO216" s="10"/>
    </row>
    <row r="217">
      <c r="A217" s="10"/>
      <c r="B217" s="10"/>
      <c r="C217" s="10"/>
      <c r="D217" s="10"/>
      <c r="E217" s="10"/>
      <c r="F217" s="10"/>
      <c r="G217" s="10"/>
      <c r="H217" s="10"/>
      <c r="I217" s="11"/>
      <c r="J217" s="10"/>
      <c r="K217" s="15"/>
      <c r="L217" s="15"/>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c r="AK217" s="10"/>
      <c r="AL217" s="10"/>
      <c r="AM217" s="10"/>
      <c r="AN217" s="10"/>
      <c r="AO217" s="10"/>
    </row>
    <row r="218">
      <c r="A218" s="10"/>
      <c r="B218" s="10"/>
      <c r="C218" s="10"/>
      <c r="D218" s="10"/>
      <c r="E218" s="10"/>
      <c r="F218" s="10"/>
      <c r="G218" s="10"/>
      <c r="H218" s="10"/>
      <c r="I218" s="11"/>
      <c r="J218" s="10"/>
      <c r="K218" s="15"/>
      <c r="L218" s="15"/>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c r="AK218" s="10"/>
      <c r="AL218" s="10"/>
      <c r="AM218" s="10"/>
      <c r="AN218" s="10"/>
      <c r="AO218" s="10"/>
    </row>
    <row r="219">
      <c r="A219" s="10"/>
      <c r="B219" s="10"/>
      <c r="C219" s="10"/>
      <c r="D219" s="10"/>
      <c r="E219" s="10"/>
      <c r="F219" s="10"/>
      <c r="G219" s="10"/>
      <c r="H219" s="10"/>
      <c r="I219" s="11"/>
      <c r="J219" s="10"/>
      <c r="K219" s="15"/>
      <c r="L219" s="15"/>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c r="AK219" s="10"/>
      <c r="AL219" s="10"/>
      <c r="AM219" s="10"/>
      <c r="AN219" s="10"/>
      <c r="AO219" s="10"/>
    </row>
    <row r="220">
      <c r="A220" s="10"/>
      <c r="B220" s="10"/>
      <c r="C220" s="10"/>
      <c r="D220" s="10"/>
      <c r="E220" s="10"/>
      <c r="F220" s="10"/>
      <c r="G220" s="10"/>
      <c r="H220" s="10"/>
      <c r="I220" s="11"/>
      <c r="J220" s="10"/>
      <c r="K220" s="15"/>
      <c r="L220" s="15"/>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c r="AK220" s="10"/>
      <c r="AL220" s="10"/>
      <c r="AM220" s="10"/>
      <c r="AN220" s="10"/>
      <c r="AO220" s="10"/>
    </row>
    <row r="221">
      <c r="A221" s="10"/>
      <c r="B221" s="10"/>
      <c r="C221" s="10"/>
      <c r="D221" s="10"/>
      <c r="E221" s="10"/>
      <c r="F221" s="10"/>
      <c r="G221" s="10"/>
      <c r="H221" s="10"/>
      <c r="I221" s="11"/>
      <c r="J221" s="10"/>
      <c r="K221" s="15"/>
      <c r="L221" s="15"/>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c r="AK221" s="10"/>
      <c r="AL221" s="10"/>
      <c r="AM221" s="10"/>
      <c r="AN221" s="10"/>
      <c r="AO221" s="10"/>
    </row>
    <row r="222">
      <c r="A222" s="10"/>
      <c r="B222" s="10"/>
      <c r="C222" s="10"/>
      <c r="D222" s="10"/>
      <c r="E222" s="10"/>
      <c r="F222" s="10"/>
      <c r="G222" s="10"/>
      <c r="H222" s="10"/>
      <c r="I222" s="11"/>
      <c r="J222" s="10"/>
      <c r="K222" s="15"/>
      <c r="L222" s="15"/>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row>
    <row r="223">
      <c r="A223" s="10"/>
      <c r="B223" s="10"/>
      <c r="C223" s="10"/>
      <c r="D223" s="10"/>
      <c r="E223" s="10"/>
      <c r="F223" s="10"/>
      <c r="G223" s="10"/>
      <c r="H223" s="10"/>
      <c r="I223" s="11"/>
      <c r="J223" s="10"/>
      <c r="K223" s="15"/>
      <c r="L223" s="15"/>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row>
    <row r="224">
      <c r="A224" s="10"/>
      <c r="B224" s="10"/>
      <c r="C224" s="10"/>
      <c r="D224" s="10"/>
      <c r="E224" s="10"/>
      <c r="F224" s="10"/>
      <c r="G224" s="10"/>
      <c r="H224" s="10"/>
      <c r="I224" s="11"/>
      <c r="J224" s="10"/>
      <c r="K224" s="15"/>
      <c r="L224" s="15"/>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row>
    <row r="225">
      <c r="A225" s="10"/>
      <c r="B225" s="10"/>
      <c r="C225" s="10"/>
      <c r="D225" s="10"/>
      <c r="E225" s="10"/>
      <c r="F225" s="10"/>
      <c r="G225" s="10"/>
      <c r="H225" s="10"/>
      <c r="I225" s="11"/>
      <c r="J225" s="10"/>
      <c r="K225" s="15"/>
      <c r="L225" s="15"/>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c r="AK225" s="10"/>
      <c r="AL225" s="10"/>
      <c r="AM225" s="10"/>
      <c r="AN225" s="10"/>
      <c r="AO225" s="10"/>
    </row>
    <row r="226">
      <c r="A226" s="10"/>
      <c r="B226" s="10"/>
      <c r="C226" s="10"/>
      <c r="D226" s="10"/>
      <c r="E226" s="10"/>
      <c r="F226" s="10"/>
      <c r="G226" s="10"/>
      <c r="H226" s="10"/>
      <c r="I226" s="11"/>
      <c r="J226" s="10"/>
      <c r="K226" s="15"/>
      <c r="L226" s="15"/>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c r="AK226" s="10"/>
      <c r="AL226" s="10"/>
      <c r="AM226" s="10"/>
      <c r="AN226" s="10"/>
      <c r="AO226" s="10"/>
    </row>
    <row r="227">
      <c r="A227" s="10"/>
      <c r="B227" s="10"/>
      <c r="C227" s="10"/>
      <c r="D227" s="10"/>
      <c r="E227" s="10"/>
      <c r="F227" s="10"/>
      <c r="G227" s="10"/>
      <c r="H227" s="10"/>
      <c r="I227" s="11"/>
      <c r="J227" s="10"/>
      <c r="K227" s="15"/>
      <c r="L227" s="15"/>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c r="AK227" s="10"/>
      <c r="AL227" s="10"/>
      <c r="AM227" s="10"/>
      <c r="AN227" s="10"/>
      <c r="AO227" s="10"/>
    </row>
    <row r="228">
      <c r="A228" s="10"/>
      <c r="B228" s="10"/>
      <c r="C228" s="10"/>
      <c r="D228" s="10"/>
      <c r="E228" s="10"/>
      <c r="F228" s="10"/>
      <c r="G228" s="10"/>
      <c r="H228" s="10"/>
      <c r="I228" s="11"/>
      <c r="J228" s="10"/>
      <c r="K228" s="15"/>
      <c r="L228" s="15"/>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c r="AK228" s="10"/>
      <c r="AL228" s="10"/>
      <c r="AM228" s="10"/>
      <c r="AN228" s="10"/>
      <c r="AO228" s="10"/>
    </row>
    <row r="229">
      <c r="A229" s="10"/>
      <c r="B229" s="10"/>
      <c r="C229" s="10"/>
      <c r="D229" s="10"/>
      <c r="E229" s="10"/>
      <c r="F229" s="10"/>
      <c r="G229" s="10"/>
      <c r="H229" s="10"/>
      <c r="I229" s="11"/>
      <c r="J229" s="10"/>
      <c r="K229" s="15"/>
      <c r="L229" s="15"/>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c r="AK229" s="10"/>
      <c r="AL229" s="10"/>
      <c r="AM229" s="10"/>
      <c r="AN229" s="10"/>
      <c r="AO229" s="10"/>
    </row>
    <row r="230">
      <c r="A230" s="10"/>
      <c r="B230" s="10"/>
      <c r="C230" s="10"/>
      <c r="D230" s="10"/>
      <c r="E230" s="10"/>
      <c r="F230" s="10"/>
      <c r="G230" s="10"/>
      <c r="H230" s="10"/>
      <c r="I230" s="11"/>
      <c r="J230" s="10"/>
      <c r="K230" s="15"/>
      <c r="L230" s="15"/>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c r="AK230" s="10"/>
      <c r="AL230" s="10"/>
      <c r="AM230" s="10"/>
      <c r="AN230" s="10"/>
      <c r="AO230" s="10"/>
    </row>
    <row r="231">
      <c r="A231" s="10"/>
      <c r="B231" s="10"/>
      <c r="C231" s="10"/>
      <c r="D231" s="10"/>
      <c r="E231" s="10"/>
      <c r="F231" s="10"/>
      <c r="G231" s="10"/>
      <c r="H231" s="10"/>
      <c r="I231" s="11"/>
      <c r="J231" s="10"/>
      <c r="K231" s="15"/>
      <c r="L231" s="15"/>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row>
    <row r="232">
      <c r="A232" s="10"/>
      <c r="B232" s="10"/>
      <c r="C232" s="10"/>
      <c r="D232" s="10"/>
      <c r="E232" s="10"/>
      <c r="F232" s="10"/>
      <c r="G232" s="10"/>
      <c r="H232" s="10"/>
      <c r="I232" s="11"/>
      <c r="J232" s="10"/>
      <c r="K232" s="15"/>
      <c r="L232" s="15"/>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row>
    <row r="233">
      <c r="A233" s="10"/>
      <c r="B233" s="10"/>
      <c r="C233" s="10"/>
      <c r="D233" s="10"/>
      <c r="E233" s="10"/>
      <c r="F233" s="10"/>
      <c r="G233" s="10"/>
      <c r="H233" s="10"/>
      <c r="I233" s="11"/>
      <c r="J233" s="10"/>
      <c r="K233" s="15"/>
      <c r="L233" s="15"/>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row>
    <row r="234">
      <c r="A234" s="10"/>
      <c r="B234" s="10"/>
      <c r="C234" s="10"/>
      <c r="D234" s="10"/>
      <c r="E234" s="10"/>
      <c r="F234" s="10"/>
      <c r="G234" s="10"/>
      <c r="H234" s="10"/>
      <c r="I234" s="11"/>
      <c r="J234" s="10"/>
      <c r="K234" s="15"/>
      <c r="L234" s="15"/>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c r="AK234" s="10"/>
      <c r="AL234" s="10"/>
      <c r="AM234" s="10"/>
      <c r="AN234" s="10"/>
      <c r="AO234" s="10"/>
    </row>
    <row r="235">
      <c r="A235" s="10"/>
      <c r="B235" s="10"/>
      <c r="C235" s="10"/>
      <c r="D235" s="10"/>
      <c r="E235" s="10"/>
      <c r="F235" s="10"/>
      <c r="G235" s="10"/>
      <c r="H235" s="10"/>
      <c r="I235" s="11"/>
      <c r="J235" s="10"/>
      <c r="K235" s="15"/>
      <c r="L235" s="15"/>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c r="AK235" s="10"/>
      <c r="AL235" s="10"/>
      <c r="AM235" s="10"/>
      <c r="AN235" s="10"/>
      <c r="AO235" s="10"/>
    </row>
    <row r="236">
      <c r="A236" s="10"/>
      <c r="B236" s="10"/>
      <c r="C236" s="10"/>
      <c r="D236" s="10"/>
      <c r="E236" s="10"/>
      <c r="F236" s="10"/>
      <c r="G236" s="10"/>
      <c r="H236" s="10"/>
      <c r="I236" s="11"/>
      <c r="J236" s="10"/>
      <c r="K236" s="15"/>
      <c r="L236" s="15"/>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c r="AK236" s="10"/>
      <c r="AL236" s="10"/>
      <c r="AM236" s="10"/>
      <c r="AN236" s="10"/>
      <c r="AO236" s="10"/>
    </row>
    <row r="237">
      <c r="A237" s="10"/>
      <c r="B237" s="10"/>
      <c r="C237" s="10"/>
      <c r="D237" s="10"/>
      <c r="E237" s="10"/>
      <c r="F237" s="10"/>
      <c r="G237" s="10"/>
      <c r="H237" s="10"/>
      <c r="I237" s="11"/>
      <c r="J237" s="10"/>
      <c r="K237" s="15"/>
      <c r="L237" s="15"/>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c r="AK237" s="10"/>
      <c r="AL237" s="10"/>
      <c r="AM237" s="10"/>
      <c r="AN237" s="10"/>
      <c r="AO237" s="10"/>
    </row>
    <row r="238">
      <c r="A238" s="10"/>
      <c r="B238" s="10"/>
      <c r="C238" s="10"/>
      <c r="D238" s="10"/>
      <c r="E238" s="10"/>
      <c r="F238" s="10"/>
      <c r="G238" s="10"/>
      <c r="H238" s="10"/>
      <c r="I238" s="11"/>
      <c r="J238" s="10"/>
      <c r="K238" s="15"/>
      <c r="L238" s="15"/>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c r="AK238" s="10"/>
      <c r="AL238" s="10"/>
      <c r="AM238" s="10"/>
      <c r="AN238" s="10"/>
      <c r="AO238" s="10"/>
    </row>
    <row r="239">
      <c r="A239" s="10"/>
      <c r="B239" s="10"/>
      <c r="C239" s="10"/>
      <c r="D239" s="10"/>
      <c r="E239" s="10"/>
      <c r="F239" s="10"/>
      <c r="G239" s="10"/>
      <c r="H239" s="10"/>
      <c r="I239" s="11"/>
      <c r="J239" s="10"/>
      <c r="K239" s="15"/>
      <c r="L239" s="15"/>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c r="AK239" s="10"/>
      <c r="AL239" s="10"/>
      <c r="AM239" s="10"/>
      <c r="AN239" s="10"/>
      <c r="AO239" s="10"/>
    </row>
    <row r="240">
      <c r="A240" s="10"/>
      <c r="B240" s="10"/>
      <c r="C240" s="10"/>
      <c r="D240" s="10"/>
      <c r="E240" s="10"/>
      <c r="F240" s="10"/>
      <c r="G240" s="10"/>
      <c r="H240" s="10"/>
      <c r="I240" s="11"/>
      <c r="J240" s="10"/>
      <c r="K240" s="15"/>
      <c r="L240" s="15"/>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c r="AK240" s="10"/>
      <c r="AL240" s="10"/>
      <c r="AM240" s="10"/>
      <c r="AN240" s="10"/>
      <c r="AO240" s="10"/>
    </row>
    <row r="241">
      <c r="A241" s="10"/>
      <c r="B241" s="10"/>
      <c r="C241" s="10"/>
      <c r="D241" s="10"/>
      <c r="E241" s="10"/>
      <c r="F241" s="10"/>
      <c r="G241" s="10"/>
      <c r="H241" s="10"/>
      <c r="I241" s="11"/>
      <c r="J241" s="10"/>
      <c r="K241" s="15"/>
      <c r="L241" s="15"/>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c r="AK241" s="10"/>
      <c r="AL241" s="10"/>
      <c r="AM241" s="10"/>
      <c r="AN241" s="10"/>
      <c r="AO241" s="10"/>
    </row>
    <row r="242">
      <c r="A242" s="10"/>
      <c r="B242" s="10"/>
      <c r="C242" s="10"/>
      <c r="D242" s="10"/>
      <c r="E242" s="10"/>
      <c r="F242" s="10"/>
      <c r="G242" s="10"/>
      <c r="H242" s="10"/>
      <c r="I242" s="11"/>
      <c r="J242" s="10"/>
      <c r="K242" s="15"/>
      <c r="L242" s="15"/>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row>
    <row r="243">
      <c r="A243" s="10"/>
      <c r="B243" s="10"/>
      <c r="C243" s="10"/>
      <c r="D243" s="10"/>
      <c r="E243" s="10"/>
      <c r="F243" s="10"/>
      <c r="G243" s="10"/>
      <c r="H243" s="10"/>
      <c r="I243" s="11"/>
      <c r="J243" s="10"/>
      <c r="K243" s="15"/>
      <c r="L243" s="15"/>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c r="AK243" s="10"/>
      <c r="AL243" s="10"/>
      <c r="AM243" s="10"/>
      <c r="AN243" s="10"/>
      <c r="AO243" s="10"/>
    </row>
    <row r="244">
      <c r="A244" s="10"/>
      <c r="B244" s="10"/>
      <c r="C244" s="10"/>
      <c r="D244" s="10"/>
      <c r="E244" s="10"/>
      <c r="F244" s="10"/>
      <c r="G244" s="10"/>
      <c r="H244" s="10"/>
      <c r="I244" s="11"/>
      <c r="J244" s="10"/>
      <c r="K244" s="15"/>
      <c r="L244" s="15"/>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c r="AK244" s="10"/>
      <c r="AL244" s="10"/>
      <c r="AM244" s="10"/>
      <c r="AN244" s="10"/>
      <c r="AO244" s="10"/>
    </row>
    <row r="245">
      <c r="A245" s="10"/>
      <c r="B245" s="10"/>
      <c r="C245" s="10"/>
      <c r="D245" s="10"/>
      <c r="E245" s="10"/>
      <c r="F245" s="10"/>
      <c r="G245" s="10"/>
      <c r="H245" s="10"/>
      <c r="I245" s="11"/>
      <c r="J245" s="10"/>
      <c r="K245" s="15"/>
      <c r="L245" s="15"/>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c r="AK245" s="10"/>
      <c r="AL245" s="10"/>
      <c r="AM245" s="10"/>
      <c r="AN245" s="10"/>
      <c r="AO245" s="10"/>
    </row>
    <row r="246">
      <c r="A246" s="10"/>
      <c r="B246" s="10"/>
      <c r="C246" s="10"/>
      <c r="D246" s="10"/>
      <c r="E246" s="10"/>
      <c r="F246" s="10"/>
      <c r="G246" s="10"/>
      <c r="H246" s="10"/>
      <c r="I246" s="11"/>
      <c r="J246" s="10"/>
      <c r="K246" s="15"/>
      <c r="L246" s="15"/>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c r="AK246" s="10"/>
      <c r="AL246" s="10"/>
      <c r="AM246" s="10"/>
      <c r="AN246" s="10"/>
      <c r="AO246" s="10"/>
    </row>
    <row r="247">
      <c r="A247" s="10"/>
      <c r="B247" s="10"/>
      <c r="C247" s="10"/>
      <c r="D247" s="10"/>
      <c r="E247" s="10"/>
      <c r="F247" s="10"/>
      <c r="G247" s="10"/>
      <c r="H247" s="10"/>
      <c r="I247" s="11"/>
      <c r="J247" s="10"/>
      <c r="K247" s="15"/>
      <c r="L247" s="15"/>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c r="AK247" s="10"/>
      <c r="AL247" s="10"/>
      <c r="AM247" s="10"/>
      <c r="AN247" s="10"/>
      <c r="AO247" s="10"/>
    </row>
    <row r="248">
      <c r="A248" s="10"/>
      <c r="B248" s="10"/>
      <c r="C248" s="10"/>
      <c r="D248" s="10"/>
      <c r="E248" s="10"/>
      <c r="F248" s="10"/>
      <c r="G248" s="10"/>
      <c r="H248" s="10"/>
      <c r="I248" s="11"/>
      <c r="J248" s="10"/>
      <c r="K248" s="15"/>
      <c r="L248" s="15"/>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c r="AK248" s="10"/>
      <c r="AL248" s="10"/>
      <c r="AM248" s="10"/>
      <c r="AN248" s="10"/>
      <c r="AO248" s="10"/>
    </row>
    <row r="249">
      <c r="A249" s="10"/>
      <c r="B249" s="10"/>
      <c r="C249" s="10"/>
      <c r="D249" s="10"/>
      <c r="E249" s="10"/>
      <c r="F249" s="10"/>
      <c r="G249" s="10"/>
      <c r="H249" s="10"/>
      <c r="I249" s="11"/>
      <c r="J249" s="10"/>
      <c r="K249" s="15"/>
      <c r="L249" s="15"/>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c r="AK249" s="10"/>
      <c r="AL249" s="10"/>
      <c r="AM249" s="10"/>
      <c r="AN249" s="10"/>
      <c r="AO249" s="10"/>
    </row>
    <row r="250">
      <c r="A250" s="10"/>
      <c r="B250" s="10"/>
      <c r="C250" s="10"/>
      <c r="D250" s="10"/>
      <c r="E250" s="10"/>
      <c r="F250" s="10"/>
      <c r="G250" s="10"/>
      <c r="H250" s="10"/>
      <c r="I250" s="11"/>
      <c r="J250" s="10"/>
      <c r="K250" s="15"/>
      <c r="L250" s="15"/>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c r="AK250" s="10"/>
      <c r="AL250" s="10"/>
      <c r="AM250" s="10"/>
      <c r="AN250" s="10"/>
      <c r="AO250" s="10"/>
    </row>
    <row r="251">
      <c r="A251" s="10"/>
      <c r="B251" s="10"/>
      <c r="C251" s="10"/>
      <c r="D251" s="10"/>
      <c r="E251" s="10"/>
      <c r="F251" s="10"/>
      <c r="G251" s="10"/>
      <c r="H251" s="10"/>
      <c r="I251" s="11"/>
      <c r="J251" s="10"/>
      <c r="K251" s="15"/>
      <c r="L251" s="15"/>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c r="AK251" s="10"/>
      <c r="AL251" s="10"/>
      <c r="AM251" s="10"/>
      <c r="AN251" s="10"/>
      <c r="AO251" s="10"/>
    </row>
    <row r="252">
      <c r="A252" s="10"/>
      <c r="B252" s="10"/>
      <c r="C252" s="10"/>
      <c r="D252" s="10"/>
      <c r="E252" s="10"/>
      <c r="F252" s="10"/>
      <c r="G252" s="10"/>
      <c r="H252" s="10"/>
      <c r="I252" s="11"/>
      <c r="J252" s="10"/>
      <c r="K252" s="15"/>
      <c r="L252" s="15"/>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c r="AK252" s="10"/>
      <c r="AL252" s="10"/>
      <c r="AM252" s="10"/>
      <c r="AN252" s="10"/>
      <c r="AO252" s="10"/>
    </row>
    <row r="253">
      <c r="A253" s="10"/>
      <c r="B253" s="10"/>
      <c r="C253" s="10"/>
      <c r="D253" s="10"/>
      <c r="E253" s="10"/>
      <c r="F253" s="10"/>
      <c r="G253" s="10"/>
      <c r="H253" s="10"/>
      <c r="I253" s="11"/>
      <c r="J253" s="10"/>
      <c r="K253" s="15"/>
      <c r="L253" s="15"/>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c r="AK253" s="10"/>
      <c r="AL253" s="10"/>
      <c r="AM253" s="10"/>
      <c r="AN253" s="10"/>
      <c r="AO253" s="10"/>
    </row>
    <row r="254">
      <c r="A254" s="10"/>
      <c r="B254" s="10"/>
      <c r="C254" s="10"/>
      <c r="D254" s="10"/>
      <c r="E254" s="10"/>
      <c r="F254" s="10"/>
      <c r="G254" s="10"/>
      <c r="H254" s="10"/>
      <c r="I254" s="11"/>
      <c r="J254" s="10"/>
      <c r="K254" s="15"/>
      <c r="L254" s="15"/>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c r="AK254" s="10"/>
      <c r="AL254" s="10"/>
      <c r="AM254" s="10"/>
      <c r="AN254" s="10"/>
      <c r="AO254" s="10"/>
    </row>
    <row r="255">
      <c r="A255" s="10"/>
      <c r="B255" s="10"/>
      <c r="C255" s="10"/>
      <c r="D255" s="10"/>
      <c r="E255" s="10"/>
      <c r="F255" s="10"/>
      <c r="G255" s="10"/>
      <c r="H255" s="10"/>
      <c r="I255" s="11"/>
      <c r="J255" s="10"/>
      <c r="K255" s="15"/>
      <c r="L255" s="15"/>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c r="AK255" s="10"/>
      <c r="AL255" s="10"/>
      <c r="AM255" s="10"/>
      <c r="AN255" s="10"/>
      <c r="AO255" s="10"/>
    </row>
    <row r="256">
      <c r="A256" s="10"/>
      <c r="B256" s="10"/>
      <c r="C256" s="10"/>
      <c r="D256" s="10"/>
      <c r="E256" s="10"/>
      <c r="F256" s="10"/>
      <c r="G256" s="10"/>
      <c r="H256" s="10"/>
      <c r="I256" s="11"/>
      <c r="J256" s="10"/>
      <c r="K256" s="15"/>
      <c r="L256" s="15"/>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c r="AK256" s="10"/>
      <c r="AL256" s="10"/>
      <c r="AM256" s="10"/>
      <c r="AN256" s="10"/>
      <c r="AO256" s="10"/>
    </row>
    <row r="257">
      <c r="A257" s="10"/>
      <c r="B257" s="10"/>
      <c r="C257" s="10"/>
      <c r="D257" s="10"/>
      <c r="E257" s="10"/>
      <c r="F257" s="10"/>
      <c r="G257" s="10"/>
      <c r="H257" s="10"/>
      <c r="I257" s="11"/>
      <c r="J257" s="10"/>
      <c r="K257" s="15"/>
      <c r="L257" s="15"/>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c r="AK257" s="10"/>
      <c r="AL257" s="10"/>
      <c r="AM257" s="10"/>
      <c r="AN257" s="10"/>
      <c r="AO257" s="10"/>
    </row>
    <row r="258">
      <c r="A258" s="10"/>
      <c r="B258" s="10"/>
      <c r="C258" s="10"/>
      <c r="D258" s="10"/>
      <c r="E258" s="10"/>
      <c r="F258" s="10"/>
      <c r="G258" s="10"/>
      <c r="H258" s="10"/>
      <c r="I258" s="11"/>
      <c r="J258" s="10"/>
      <c r="K258" s="15"/>
      <c r="L258" s="15"/>
      <c r="M258" s="10"/>
      <c r="N258" s="10"/>
      <c r="O258" s="10"/>
      <c r="P258" s="10"/>
      <c r="Q258" s="10"/>
      <c r="R258" s="10"/>
      <c r="S258" s="10"/>
      <c r="T258" s="10"/>
      <c r="U258" s="10"/>
      <c r="V258" s="10"/>
      <c r="W258" s="10"/>
      <c r="X258" s="10"/>
      <c r="Y258" s="10"/>
      <c r="Z258" s="10"/>
      <c r="AA258" s="10"/>
      <c r="AB258" s="10"/>
      <c r="AC258" s="10"/>
      <c r="AD258" s="10"/>
      <c r="AE258" s="10"/>
      <c r="AF258" s="10"/>
      <c r="AG258" s="10"/>
      <c r="AH258" s="10"/>
      <c r="AI258" s="10"/>
      <c r="AJ258" s="10"/>
      <c r="AK258" s="10"/>
      <c r="AL258" s="10"/>
      <c r="AM258" s="10"/>
      <c r="AN258" s="10"/>
      <c r="AO258" s="10"/>
    </row>
    <row r="259">
      <c r="A259" s="10"/>
      <c r="B259" s="10"/>
      <c r="C259" s="10"/>
      <c r="D259" s="10"/>
      <c r="E259" s="10"/>
      <c r="F259" s="10"/>
      <c r="G259" s="10"/>
      <c r="H259" s="10"/>
      <c r="I259" s="11"/>
      <c r="J259" s="10"/>
      <c r="K259" s="15"/>
      <c r="L259" s="15"/>
      <c r="M259" s="10"/>
      <c r="N259" s="10"/>
      <c r="O259" s="10"/>
      <c r="P259" s="10"/>
      <c r="Q259" s="10"/>
      <c r="R259" s="10"/>
      <c r="S259" s="10"/>
      <c r="T259" s="10"/>
      <c r="U259" s="10"/>
      <c r="V259" s="10"/>
      <c r="W259" s="10"/>
      <c r="X259" s="10"/>
      <c r="Y259" s="10"/>
      <c r="Z259" s="10"/>
      <c r="AA259" s="10"/>
      <c r="AB259" s="10"/>
      <c r="AC259" s="10"/>
      <c r="AD259" s="10"/>
      <c r="AE259" s="10"/>
      <c r="AF259" s="10"/>
      <c r="AG259" s="10"/>
      <c r="AH259" s="10"/>
      <c r="AI259" s="10"/>
      <c r="AJ259" s="10"/>
      <c r="AK259" s="10"/>
      <c r="AL259" s="10"/>
      <c r="AM259" s="10"/>
      <c r="AN259" s="10"/>
      <c r="AO259" s="10"/>
    </row>
    <row r="260">
      <c r="A260" s="10"/>
      <c r="B260" s="10"/>
      <c r="C260" s="10"/>
      <c r="D260" s="10"/>
      <c r="E260" s="10"/>
      <c r="F260" s="10"/>
      <c r="G260" s="10"/>
      <c r="H260" s="10"/>
      <c r="I260" s="11"/>
      <c r="J260" s="10"/>
      <c r="K260" s="15"/>
      <c r="L260" s="15"/>
      <c r="M260" s="10"/>
      <c r="N260" s="10"/>
      <c r="O260" s="10"/>
      <c r="P260" s="10"/>
      <c r="Q260" s="10"/>
      <c r="R260" s="10"/>
      <c r="S260" s="10"/>
      <c r="T260" s="10"/>
      <c r="U260" s="10"/>
      <c r="V260" s="10"/>
      <c r="W260" s="10"/>
      <c r="X260" s="10"/>
      <c r="Y260" s="10"/>
      <c r="Z260" s="10"/>
      <c r="AA260" s="10"/>
      <c r="AB260" s="10"/>
      <c r="AC260" s="10"/>
      <c r="AD260" s="10"/>
      <c r="AE260" s="10"/>
      <c r="AF260" s="10"/>
      <c r="AG260" s="10"/>
      <c r="AH260" s="10"/>
      <c r="AI260" s="10"/>
      <c r="AJ260" s="10"/>
      <c r="AK260" s="10"/>
      <c r="AL260" s="10"/>
      <c r="AM260" s="10"/>
      <c r="AN260" s="10"/>
      <c r="AO260" s="10"/>
    </row>
    <row r="261">
      <c r="A261" s="10"/>
      <c r="B261" s="10"/>
      <c r="C261" s="10"/>
      <c r="D261" s="10"/>
      <c r="E261" s="10"/>
      <c r="F261" s="10"/>
      <c r="G261" s="10"/>
      <c r="H261" s="10"/>
      <c r="I261" s="11"/>
      <c r="J261" s="10"/>
      <c r="K261" s="15"/>
      <c r="L261" s="15"/>
      <c r="M261" s="10"/>
      <c r="N261" s="10"/>
      <c r="O261" s="10"/>
      <c r="P261" s="10"/>
      <c r="Q261" s="10"/>
      <c r="R261" s="10"/>
      <c r="S261" s="10"/>
      <c r="T261" s="10"/>
      <c r="U261" s="10"/>
      <c r="V261" s="10"/>
      <c r="W261" s="10"/>
      <c r="X261" s="10"/>
      <c r="Y261" s="10"/>
      <c r="Z261" s="10"/>
      <c r="AA261" s="10"/>
      <c r="AB261" s="10"/>
      <c r="AC261" s="10"/>
      <c r="AD261" s="10"/>
      <c r="AE261" s="10"/>
      <c r="AF261" s="10"/>
      <c r="AG261" s="10"/>
      <c r="AH261" s="10"/>
      <c r="AI261" s="10"/>
      <c r="AJ261" s="10"/>
      <c r="AK261" s="10"/>
      <c r="AL261" s="10"/>
      <c r="AM261" s="10"/>
      <c r="AN261" s="10"/>
      <c r="AO261" s="10"/>
    </row>
    <row r="262">
      <c r="A262" s="10"/>
      <c r="B262" s="10"/>
      <c r="C262" s="10"/>
      <c r="D262" s="10"/>
      <c r="E262" s="10"/>
      <c r="F262" s="10"/>
      <c r="G262" s="10"/>
      <c r="H262" s="10"/>
      <c r="I262" s="11"/>
      <c r="J262" s="10"/>
      <c r="K262" s="15"/>
      <c r="L262" s="15"/>
      <c r="M262" s="10"/>
      <c r="N262" s="10"/>
      <c r="O262" s="10"/>
      <c r="P262" s="10"/>
      <c r="Q262" s="10"/>
      <c r="R262" s="10"/>
      <c r="S262" s="10"/>
      <c r="T262" s="10"/>
      <c r="U262" s="10"/>
      <c r="V262" s="10"/>
      <c r="W262" s="10"/>
      <c r="X262" s="10"/>
      <c r="Y262" s="10"/>
      <c r="Z262" s="10"/>
      <c r="AA262" s="10"/>
      <c r="AB262" s="10"/>
      <c r="AC262" s="10"/>
      <c r="AD262" s="10"/>
      <c r="AE262" s="10"/>
      <c r="AF262" s="10"/>
      <c r="AG262" s="10"/>
      <c r="AH262" s="10"/>
      <c r="AI262" s="10"/>
      <c r="AJ262" s="10"/>
      <c r="AK262" s="10"/>
      <c r="AL262" s="10"/>
      <c r="AM262" s="10"/>
      <c r="AN262" s="10"/>
      <c r="AO262" s="10"/>
    </row>
    <row r="263">
      <c r="A263" s="10"/>
      <c r="B263" s="10"/>
      <c r="C263" s="10"/>
      <c r="D263" s="10"/>
      <c r="E263" s="10"/>
      <c r="F263" s="10"/>
      <c r="G263" s="10"/>
      <c r="H263" s="10"/>
      <c r="I263" s="11"/>
      <c r="J263" s="10"/>
      <c r="K263" s="15"/>
      <c r="L263" s="15"/>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c r="AK263" s="10"/>
      <c r="AL263" s="10"/>
      <c r="AM263" s="10"/>
      <c r="AN263" s="10"/>
      <c r="AO263" s="10"/>
    </row>
    <row r="264">
      <c r="A264" s="10"/>
      <c r="B264" s="10"/>
      <c r="C264" s="10"/>
      <c r="D264" s="10"/>
      <c r="E264" s="10"/>
      <c r="F264" s="10"/>
      <c r="G264" s="10"/>
      <c r="H264" s="10"/>
      <c r="I264" s="11"/>
      <c r="J264" s="10"/>
      <c r="K264" s="15"/>
      <c r="L264" s="15"/>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c r="AK264" s="10"/>
      <c r="AL264" s="10"/>
      <c r="AM264" s="10"/>
      <c r="AN264" s="10"/>
      <c r="AO264" s="10"/>
    </row>
    <row r="265">
      <c r="A265" s="10"/>
      <c r="B265" s="10"/>
      <c r="C265" s="10"/>
      <c r="D265" s="10"/>
      <c r="E265" s="10"/>
      <c r="F265" s="10"/>
      <c r="G265" s="10"/>
      <c r="H265" s="10"/>
      <c r="I265" s="11"/>
      <c r="J265" s="10"/>
      <c r="K265" s="15"/>
      <c r="L265" s="15"/>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c r="AK265" s="10"/>
      <c r="AL265" s="10"/>
      <c r="AM265" s="10"/>
      <c r="AN265" s="10"/>
      <c r="AO265" s="10"/>
    </row>
    <row r="266">
      <c r="A266" s="10"/>
      <c r="B266" s="10"/>
      <c r="C266" s="10"/>
      <c r="D266" s="10"/>
      <c r="E266" s="10"/>
      <c r="F266" s="10"/>
      <c r="G266" s="10"/>
      <c r="H266" s="10"/>
      <c r="I266" s="11"/>
      <c r="J266" s="10"/>
      <c r="K266" s="15"/>
      <c r="L266" s="15"/>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c r="AK266" s="10"/>
      <c r="AL266" s="10"/>
      <c r="AM266" s="10"/>
      <c r="AN266" s="10"/>
      <c r="AO266" s="10"/>
    </row>
    <row r="267">
      <c r="A267" s="10"/>
      <c r="B267" s="10"/>
      <c r="C267" s="10"/>
      <c r="D267" s="10"/>
      <c r="E267" s="10"/>
      <c r="F267" s="10"/>
      <c r="G267" s="10"/>
      <c r="H267" s="10"/>
      <c r="I267" s="11"/>
      <c r="J267" s="10"/>
      <c r="K267" s="15"/>
      <c r="L267" s="15"/>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c r="AK267" s="10"/>
      <c r="AL267" s="10"/>
      <c r="AM267" s="10"/>
      <c r="AN267" s="10"/>
      <c r="AO267" s="10"/>
    </row>
    <row r="268">
      <c r="A268" s="10"/>
      <c r="B268" s="10"/>
      <c r="C268" s="10"/>
      <c r="D268" s="10"/>
      <c r="E268" s="10"/>
      <c r="F268" s="10"/>
      <c r="G268" s="10"/>
      <c r="H268" s="10"/>
      <c r="I268" s="11"/>
      <c r="J268" s="10"/>
      <c r="K268" s="15"/>
      <c r="L268" s="15"/>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row>
    <row r="269">
      <c r="A269" s="10"/>
      <c r="B269" s="10"/>
      <c r="C269" s="10"/>
      <c r="D269" s="10"/>
      <c r="E269" s="10"/>
      <c r="F269" s="10"/>
      <c r="G269" s="10"/>
      <c r="H269" s="10"/>
      <c r="I269" s="11"/>
      <c r="J269" s="10"/>
      <c r="K269" s="15"/>
      <c r="L269" s="15"/>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c r="AK269" s="10"/>
      <c r="AL269" s="10"/>
      <c r="AM269" s="10"/>
      <c r="AN269" s="10"/>
      <c r="AO269" s="10"/>
    </row>
    <row r="270">
      <c r="A270" s="10"/>
      <c r="B270" s="10"/>
      <c r="C270" s="10"/>
      <c r="D270" s="10"/>
      <c r="E270" s="10"/>
      <c r="F270" s="10"/>
      <c r="G270" s="10"/>
      <c r="H270" s="10"/>
      <c r="I270" s="11"/>
      <c r="J270" s="10"/>
      <c r="K270" s="15"/>
      <c r="L270" s="15"/>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c r="AK270" s="10"/>
      <c r="AL270" s="10"/>
      <c r="AM270" s="10"/>
      <c r="AN270" s="10"/>
      <c r="AO270" s="10"/>
    </row>
    <row r="271">
      <c r="A271" s="10"/>
      <c r="B271" s="10"/>
      <c r="C271" s="10"/>
      <c r="D271" s="10"/>
      <c r="E271" s="10"/>
      <c r="F271" s="10"/>
      <c r="G271" s="10"/>
      <c r="H271" s="10"/>
      <c r="I271" s="11"/>
      <c r="J271" s="10"/>
      <c r="K271" s="15"/>
      <c r="L271" s="15"/>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c r="AK271" s="10"/>
      <c r="AL271" s="10"/>
      <c r="AM271" s="10"/>
      <c r="AN271" s="10"/>
      <c r="AO271" s="10"/>
    </row>
    <row r="272">
      <c r="A272" s="10"/>
      <c r="B272" s="10"/>
      <c r="C272" s="10"/>
      <c r="D272" s="10"/>
      <c r="E272" s="10"/>
      <c r="F272" s="10"/>
      <c r="G272" s="10"/>
      <c r="H272" s="10"/>
      <c r="I272" s="11"/>
      <c r="J272" s="10"/>
      <c r="K272" s="15"/>
      <c r="L272" s="15"/>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c r="AK272" s="10"/>
      <c r="AL272" s="10"/>
      <c r="AM272" s="10"/>
      <c r="AN272" s="10"/>
      <c r="AO272" s="10"/>
    </row>
    <row r="273">
      <c r="A273" s="10"/>
      <c r="B273" s="10"/>
      <c r="C273" s="10"/>
      <c r="D273" s="10"/>
      <c r="E273" s="10"/>
      <c r="F273" s="10"/>
      <c r="G273" s="10"/>
      <c r="H273" s="10"/>
      <c r="I273" s="11"/>
      <c r="J273" s="10"/>
      <c r="K273" s="15"/>
      <c r="L273" s="15"/>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c r="AK273" s="10"/>
      <c r="AL273" s="10"/>
      <c r="AM273" s="10"/>
      <c r="AN273" s="10"/>
      <c r="AO273" s="10"/>
    </row>
    <row r="274">
      <c r="A274" s="10"/>
      <c r="B274" s="10"/>
      <c r="C274" s="10"/>
      <c r="D274" s="10"/>
      <c r="E274" s="10"/>
      <c r="F274" s="10"/>
      <c r="G274" s="10"/>
      <c r="H274" s="10"/>
      <c r="I274" s="11"/>
      <c r="J274" s="10"/>
      <c r="K274" s="15"/>
      <c r="L274" s="15"/>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c r="AK274" s="10"/>
      <c r="AL274" s="10"/>
      <c r="AM274" s="10"/>
      <c r="AN274" s="10"/>
      <c r="AO274" s="10"/>
    </row>
    <row r="275">
      <c r="A275" s="10"/>
      <c r="B275" s="10"/>
      <c r="C275" s="10"/>
      <c r="D275" s="10"/>
      <c r="E275" s="10"/>
      <c r="F275" s="10"/>
      <c r="G275" s="10"/>
      <c r="H275" s="10"/>
      <c r="I275" s="11"/>
      <c r="J275" s="10"/>
      <c r="K275" s="15"/>
      <c r="L275" s="15"/>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c r="AK275" s="10"/>
      <c r="AL275" s="10"/>
      <c r="AM275" s="10"/>
      <c r="AN275" s="10"/>
      <c r="AO275" s="10"/>
    </row>
    <row r="276">
      <c r="A276" s="10"/>
      <c r="B276" s="10"/>
      <c r="C276" s="10"/>
      <c r="D276" s="10"/>
      <c r="E276" s="10"/>
      <c r="F276" s="10"/>
      <c r="G276" s="10"/>
      <c r="H276" s="10"/>
      <c r="I276" s="11"/>
      <c r="J276" s="10"/>
      <c r="K276" s="15"/>
      <c r="L276" s="15"/>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c r="AK276" s="10"/>
      <c r="AL276" s="10"/>
      <c r="AM276" s="10"/>
      <c r="AN276" s="10"/>
      <c r="AO276" s="10"/>
    </row>
    <row r="277">
      <c r="A277" s="10"/>
      <c r="B277" s="10"/>
      <c r="C277" s="10"/>
      <c r="D277" s="10"/>
      <c r="E277" s="10"/>
      <c r="F277" s="10"/>
      <c r="G277" s="10"/>
      <c r="H277" s="10"/>
      <c r="I277" s="11"/>
      <c r="J277" s="10"/>
      <c r="K277" s="15"/>
      <c r="L277" s="15"/>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c r="AK277" s="10"/>
      <c r="AL277" s="10"/>
      <c r="AM277" s="10"/>
      <c r="AN277" s="10"/>
      <c r="AO277" s="10"/>
    </row>
    <row r="278">
      <c r="A278" s="10"/>
      <c r="B278" s="10"/>
      <c r="C278" s="10"/>
      <c r="D278" s="10"/>
      <c r="E278" s="10"/>
      <c r="F278" s="10"/>
      <c r="G278" s="10"/>
      <c r="H278" s="10"/>
      <c r="I278" s="11"/>
      <c r="J278" s="10"/>
      <c r="K278" s="15"/>
      <c r="L278" s="15"/>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c r="AK278" s="10"/>
      <c r="AL278" s="10"/>
      <c r="AM278" s="10"/>
      <c r="AN278" s="10"/>
      <c r="AO278" s="10"/>
    </row>
    <row r="279">
      <c r="A279" s="10"/>
      <c r="B279" s="10"/>
      <c r="C279" s="10"/>
      <c r="D279" s="10"/>
      <c r="E279" s="10"/>
      <c r="F279" s="10"/>
      <c r="G279" s="10"/>
      <c r="H279" s="10"/>
      <c r="I279" s="11"/>
      <c r="J279" s="10"/>
      <c r="K279" s="15"/>
      <c r="L279" s="15"/>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c r="AK279" s="10"/>
      <c r="AL279" s="10"/>
      <c r="AM279" s="10"/>
      <c r="AN279" s="10"/>
      <c r="AO279" s="10"/>
    </row>
    <row r="280">
      <c r="A280" s="10"/>
      <c r="B280" s="10"/>
      <c r="C280" s="10"/>
      <c r="D280" s="10"/>
      <c r="E280" s="10"/>
      <c r="F280" s="10"/>
      <c r="G280" s="10"/>
      <c r="H280" s="10"/>
      <c r="I280" s="11"/>
      <c r="J280" s="10"/>
      <c r="K280" s="15"/>
      <c r="L280" s="15"/>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c r="AK280" s="10"/>
      <c r="AL280" s="10"/>
      <c r="AM280" s="10"/>
      <c r="AN280" s="10"/>
      <c r="AO280" s="10"/>
    </row>
    <row r="281">
      <c r="A281" s="10"/>
      <c r="B281" s="10"/>
      <c r="C281" s="10"/>
      <c r="D281" s="10"/>
      <c r="E281" s="10"/>
      <c r="F281" s="10"/>
      <c r="G281" s="10"/>
      <c r="H281" s="10"/>
      <c r="I281" s="11"/>
      <c r="J281" s="10"/>
      <c r="K281" s="15"/>
      <c r="L281" s="15"/>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c r="AK281" s="10"/>
      <c r="AL281" s="10"/>
      <c r="AM281" s="10"/>
      <c r="AN281" s="10"/>
      <c r="AO281" s="10"/>
    </row>
    <row r="282">
      <c r="A282" s="10"/>
      <c r="B282" s="10"/>
      <c r="C282" s="10"/>
      <c r="D282" s="10"/>
      <c r="E282" s="10"/>
      <c r="F282" s="10"/>
      <c r="G282" s="10"/>
      <c r="H282" s="10"/>
      <c r="I282" s="11"/>
      <c r="J282" s="10"/>
      <c r="K282" s="15"/>
      <c r="L282" s="15"/>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c r="AK282" s="10"/>
      <c r="AL282" s="10"/>
      <c r="AM282" s="10"/>
      <c r="AN282" s="10"/>
      <c r="AO282" s="10"/>
    </row>
    <row r="283">
      <c r="A283" s="10"/>
      <c r="B283" s="10"/>
      <c r="C283" s="10"/>
      <c r="D283" s="10"/>
      <c r="E283" s="10"/>
      <c r="F283" s="10"/>
      <c r="G283" s="10"/>
      <c r="H283" s="10"/>
      <c r="I283" s="11"/>
      <c r="J283" s="10"/>
      <c r="K283" s="15"/>
      <c r="L283" s="15"/>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c r="AK283" s="10"/>
      <c r="AL283" s="10"/>
      <c r="AM283" s="10"/>
      <c r="AN283" s="10"/>
      <c r="AO283" s="10"/>
    </row>
    <row r="284">
      <c r="A284" s="10"/>
      <c r="B284" s="10"/>
      <c r="C284" s="10"/>
      <c r="D284" s="10"/>
      <c r="E284" s="10"/>
      <c r="F284" s="10"/>
      <c r="G284" s="10"/>
      <c r="H284" s="10"/>
      <c r="I284" s="11"/>
      <c r="J284" s="10"/>
      <c r="K284" s="15"/>
      <c r="L284" s="15"/>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c r="AK284" s="10"/>
      <c r="AL284" s="10"/>
      <c r="AM284" s="10"/>
      <c r="AN284" s="10"/>
      <c r="AO284" s="10"/>
    </row>
    <row r="285">
      <c r="A285" s="10"/>
      <c r="B285" s="10"/>
      <c r="C285" s="10"/>
      <c r="D285" s="10"/>
      <c r="E285" s="10"/>
      <c r="F285" s="10"/>
      <c r="G285" s="10"/>
      <c r="H285" s="10"/>
      <c r="I285" s="11"/>
      <c r="J285" s="10"/>
      <c r="K285" s="15"/>
      <c r="L285" s="15"/>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c r="AK285" s="10"/>
      <c r="AL285" s="10"/>
      <c r="AM285" s="10"/>
      <c r="AN285" s="10"/>
      <c r="AO285" s="10"/>
    </row>
    <row r="286">
      <c r="A286" s="10"/>
      <c r="B286" s="10"/>
      <c r="C286" s="10"/>
      <c r="D286" s="10"/>
      <c r="E286" s="10"/>
      <c r="F286" s="10"/>
      <c r="G286" s="10"/>
      <c r="H286" s="10"/>
      <c r="I286" s="11"/>
      <c r="J286" s="10"/>
      <c r="K286" s="15"/>
      <c r="L286" s="15"/>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c r="AK286" s="10"/>
      <c r="AL286" s="10"/>
      <c r="AM286" s="10"/>
      <c r="AN286" s="10"/>
      <c r="AO286" s="10"/>
    </row>
    <row r="287">
      <c r="A287" s="10"/>
      <c r="B287" s="10"/>
      <c r="C287" s="10"/>
      <c r="D287" s="10"/>
      <c r="E287" s="10"/>
      <c r="F287" s="10"/>
      <c r="G287" s="10"/>
      <c r="H287" s="10"/>
      <c r="I287" s="11"/>
      <c r="J287" s="10"/>
      <c r="K287" s="15"/>
      <c r="L287" s="15"/>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c r="AK287" s="10"/>
      <c r="AL287" s="10"/>
      <c r="AM287" s="10"/>
      <c r="AN287" s="10"/>
      <c r="AO287" s="10"/>
    </row>
    <row r="288">
      <c r="A288" s="10"/>
      <c r="B288" s="10"/>
      <c r="C288" s="10"/>
      <c r="D288" s="10"/>
      <c r="E288" s="10"/>
      <c r="F288" s="10"/>
      <c r="G288" s="10"/>
      <c r="H288" s="10"/>
      <c r="I288" s="11"/>
      <c r="J288" s="10"/>
      <c r="K288" s="15"/>
      <c r="L288" s="15"/>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c r="AK288" s="10"/>
      <c r="AL288" s="10"/>
      <c r="AM288" s="10"/>
      <c r="AN288" s="10"/>
      <c r="AO288" s="10"/>
    </row>
    <row r="289">
      <c r="A289" s="10"/>
      <c r="B289" s="10"/>
      <c r="C289" s="10"/>
      <c r="D289" s="10"/>
      <c r="E289" s="10"/>
      <c r="F289" s="10"/>
      <c r="G289" s="10"/>
      <c r="H289" s="10"/>
      <c r="I289" s="11"/>
      <c r="J289" s="10"/>
      <c r="K289" s="15"/>
      <c r="L289" s="15"/>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c r="AK289" s="10"/>
      <c r="AL289" s="10"/>
      <c r="AM289" s="10"/>
      <c r="AN289" s="10"/>
      <c r="AO289" s="10"/>
    </row>
    <row r="290">
      <c r="A290" s="10"/>
      <c r="B290" s="10"/>
      <c r="C290" s="10"/>
      <c r="D290" s="10"/>
      <c r="E290" s="10"/>
      <c r="F290" s="10"/>
      <c r="G290" s="10"/>
      <c r="H290" s="10"/>
      <c r="I290" s="11"/>
      <c r="J290" s="10"/>
      <c r="K290" s="15"/>
      <c r="L290" s="15"/>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c r="AK290" s="10"/>
      <c r="AL290" s="10"/>
      <c r="AM290" s="10"/>
      <c r="AN290" s="10"/>
      <c r="AO290" s="10"/>
    </row>
    <row r="291">
      <c r="A291" s="10"/>
      <c r="B291" s="10"/>
      <c r="C291" s="10"/>
      <c r="D291" s="10"/>
      <c r="E291" s="10"/>
      <c r="F291" s="10"/>
      <c r="G291" s="10"/>
      <c r="H291" s="10"/>
      <c r="I291" s="11"/>
      <c r="J291" s="10"/>
      <c r="K291" s="15"/>
      <c r="L291" s="15"/>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c r="AK291" s="10"/>
      <c r="AL291" s="10"/>
      <c r="AM291" s="10"/>
      <c r="AN291" s="10"/>
      <c r="AO291" s="10"/>
    </row>
    <row r="292">
      <c r="A292" s="10"/>
      <c r="B292" s="10"/>
      <c r="C292" s="10"/>
      <c r="D292" s="10"/>
      <c r="E292" s="10"/>
      <c r="F292" s="10"/>
      <c r="G292" s="10"/>
      <c r="H292" s="10"/>
      <c r="I292" s="11"/>
      <c r="J292" s="10"/>
      <c r="K292" s="15"/>
      <c r="L292" s="15"/>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c r="AK292" s="10"/>
      <c r="AL292" s="10"/>
      <c r="AM292" s="10"/>
      <c r="AN292" s="10"/>
      <c r="AO292" s="10"/>
    </row>
    <row r="293">
      <c r="A293" s="10"/>
      <c r="B293" s="10"/>
      <c r="C293" s="10"/>
      <c r="D293" s="10"/>
      <c r="E293" s="10"/>
      <c r="F293" s="10"/>
      <c r="G293" s="10"/>
      <c r="H293" s="10"/>
      <c r="I293" s="11"/>
      <c r="J293" s="10"/>
      <c r="K293" s="15"/>
      <c r="L293" s="15"/>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c r="AK293" s="10"/>
      <c r="AL293" s="10"/>
      <c r="AM293" s="10"/>
      <c r="AN293" s="10"/>
      <c r="AO293" s="10"/>
    </row>
    <row r="294">
      <c r="A294" s="10"/>
      <c r="B294" s="10"/>
      <c r="C294" s="10"/>
      <c r="D294" s="10"/>
      <c r="E294" s="10"/>
      <c r="F294" s="10"/>
      <c r="G294" s="10"/>
      <c r="H294" s="10"/>
      <c r="I294" s="11"/>
      <c r="J294" s="10"/>
      <c r="K294" s="15"/>
      <c r="L294" s="15"/>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c r="AK294" s="10"/>
      <c r="AL294" s="10"/>
      <c r="AM294" s="10"/>
      <c r="AN294" s="10"/>
      <c r="AO294" s="10"/>
    </row>
    <row r="295">
      <c r="A295" s="10"/>
      <c r="B295" s="10"/>
      <c r="C295" s="10"/>
      <c r="D295" s="10"/>
      <c r="E295" s="10"/>
      <c r="F295" s="10"/>
      <c r="G295" s="10"/>
      <c r="H295" s="10"/>
      <c r="I295" s="11"/>
      <c r="J295" s="10"/>
      <c r="K295" s="15"/>
      <c r="L295" s="15"/>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c r="AK295" s="10"/>
      <c r="AL295" s="10"/>
      <c r="AM295" s="10"/>
      <c r="AN295" s="10"/>
      <c r="AO295" s="10"/>
    </row>
    <row r="296">
      <c r="A296" s="10"/>
      <c r="B296" s="10"/>
      <c r="C296" s="10"/>
      <c r="D296" s="10"/>
      <c r="E296" s="10"/>
      <c r="F296" s="10"/>
      <c r="G296" s="10"/>
      <c r="H296" s="10"/>
      <c r="I296" s="11"/>
      <c r="J296" s="10"/>
      <c r="K296" s="15"/>
      <c r="L296" s="15"/>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c r="AK296" s="10"/>
      <c r="AL296" s="10"/>
      <c r="AM296" s="10"/>
      <c r="AN296" s="10"/>
      <c r="AO296" s="10"/>
    </row>
    <row r="297">
      <c r="A297" s="10"/>
      <c r="B297" s="10"/>
      <c r="C297" s="10"/>
      <c r="D297" s="10"/>
      <c r="E297" s="10"/>
      <c r="F297" s="10"/>
      <c r="G297" s="10"/>
      <c r="H297" s="10"/>
      <c r="I297" s="11"/>
      <c r="J297" s="10"/>
      <c r="K297" s="15"/>
      <c r="L297" s="15"/>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c r="AK297" s="10"/>
      <c r="AL297" s="10"/>
      <c r="AM297" s="10"/>
      <c r="AN297" s="10"/>
      <c r="AO297" s="10"/>
    </row>
    <row r="298">
      <c r="A298" s="10"/>
      <c r="B298" s="10"/>
      <c r="C298" s="10"/>
      <c r="D298" s="10"/>
      <c r="E298" s="10"/>
      <c r="F298" s="10"/>
      <c r="G298" s="10"/>
      <c r="H298" s="10"/>
      <c r="I298" s="11"/>
      <c r="J298" s="10"/>
      <c r="K298" s="15"/>
      <c r="L298" s="15"/>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c r="AK298" s="10"/>
      <c r="AL298" s="10"/>
      <c r="AM298" s="10"/>
      <c r="AN298" s="10"/>
      <c r="AO298" s="10"/>
    </row>
    <row r="299">
      <c r="A299" s="10"/>
      <c r="B299" s="10"/>
      <c r="C299" s="10"/>
      <c r="D299" s="10"/>
      <c r="E299" s="10"/>
      <c r="F299" s="10"/>
      <c r="G299" s="10"/>
      <c r="H299" s="10"/>
      <c r="I299" s="11"/>
      <c r="J299" s="10"/>
      <c r="K299" s="15"/>
      <c r="L299" s="15"/>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c r="AK299" s="10"/>
      <c r="AL299" s="10"/>
      <c r="AM299" s="10"/>
      <c r="AN299" s="10"/>
      <c r="AO299" s="10"/>
    </row>
    <row r="300">
      <c r="A300" s="10"/>
      <c r="B300" s="10"/>
      <c r="C300" s="10"/>
      <c r="D300" s="10"/>
      <c r="E300" s="10"/>
      <c r="F300" s="10"/>
      <c r="G300" s="10"/>
      <c r="H300" s="10"/>
      <c r="I300" s="11"/>
      <c r="J300" s="10"/>
      <c r="K300" s="15"/>
      <c r="L300" s="15"/>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c r="AK300" s="10"/>
      <c r="AL300" s="10"/>
      <c r="AM300" s="10"/>
      <c r="AN300" s="10"/>
      <c r="AO300" s="10"/>
    </row>
    <row r="301">
      <c r="A301" s="10"/>
      <c r="B301" s="10"/>
      <c r="C301" s="10"/>
      <c r="D301" s="10"/>
      <c r="E301" s="10"/>
      <c r="F301" s="10"/>
      <c r="G301" s="10"/>
      <c r="H301" s="10"/>
      <c r="I301" s="11"/>
      <c r="J301" s="10"/>
      <c r="K301" s="15"/>
      <c r="L301" s="15"/>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c r="AK301" s="10"/>
      <c r="AL301" s="10"/>
      <c r="AM301" s="10"/>
      <c r="AN301" s="10"/>
      <c r="AO301" s="10"/>
    </row>
    <row r="302">
      <c r="A302" s="10"/>
      <c r="B302" s="10"/>
      <c r="C302" s="10"/>
      <c r="D302" s="10"/>
      <c r="E302" s="10"/>
      <c r="F302" s="10"/>
      <c r="G302" s="10"/>
      <c r="H302" s="10"/>
      <c r="I302" s="11"/>
      <c r="J302" s="10"/>
      <c r="K302" s="15"/>
      <c r="L302" s="15"/>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c r="AK302" s="10"/>
      <c r="AL302" s="10"/>
      <c r="AM302" s="10"/>
      <c r="AN302" s="10"/>
      <c r="AO302" s="10"/>
    </row>
    <row r="303">
      <c r="A303" s="10"/>
      <c r="B303" s="10"/>
      <c r="C303" s="10"/>
      <c r="D303" s="10"/>
      <c r="E303" s="10"/>
      <c r="F303" s="10"/>
      <c r="G303" s="10"/>
      <c r="H303" s="10"/>
      <c r="I303" s="11"/>
      <c r="J303" s="10"/>
      <c r="K303" s="15"/>
      <c r="L303" s="15"/>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c r="AK303" s="10"/>
      <c r="AL303" s="10"/>
      <c r="AM303" s="10"/>
      <c r="AN303" s="10"/>
      <c r="AO303" s="10"/>
    </row>
    <row r="304">
      <c r="A304" s="10"/>
      <c r="B304" s="10"/>
      <c r="C304" s="10"/>
      <c r="D304" s="10"/>
      <c r="E304" s="10"/>
      <c r="F304" s="10"/>
      <c r="G304" s="10"/>
      <c r="H304" s="10"/>
      <c r="I304" s="11"/>
      <c r="J304" s="10"/>
      <c r="K304" s="15"/>
      <c r="L304" s="15"/>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c r="AK304" s="10"/>
      <c r="AL304" s="10"/>
      <c r="AM304" s="10"/>
      <c r="AN304" s="10"/>
      <c r="AO304" s="10"/>
    </row>
    <row r="305">
      <c r="A305" s="10"/>
      <c r="B305" s="10"/>
      <c r="C305" s="10"/>
      <c r="D305" s="10"/>
      <c r="E305" s="10"/>
      <c r="F305" s="10"/>
      <c r="G305" s="10"/>
      <c r="H305" s="10"/>
      <c r="I305" s="11"/>
      <c r="J305" s="10"/>
      <c r="K305" s="15"/>
      <c r="L305" s="15"/>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c r="AK305" s="10"/>
      <c r="AL305" s="10"/>
      <c r="AM305" s="10"/>
      <c r="AN305" s="10"/>
      <c r="AO305" s="10"/>
    </row>
    <row r="306">
      <c r="A306" s="10"/>
      <c r="B306" s="10"/>
      <c r="C306" s="10"/>
      <c r="D306" s="10"/>
      <c r="E306" s="10"/>
      <c r="F306" s="10"/>
      <c r="G306" s="10"/>
      <c r="H306" s="10"/>
      <c r="I306" s="11"/>
      <c r="J306" s="10"/>
      <c r="K306" s="15"/>
      <c r="L306" s="15"/>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c r="AK306" s="10"/>
      <c r="AL306" s="10"/>
      <c r="AM306" s="10"/>
      <c r="AN306" s="10"/>
      <c r="AO306" s="10"/>
    </row>
    <row r="307">
      <c r="A307" s="10"/>
      <c r="B307" s="10"/>
      <c r="C307" s="10"/>
      <c r="D307" s="10"/>
      <c r="E307" s="10"/>
      <c r="F307" s="10"/>
      <c r="G307" s="10"/>
      <c r="H307" s="10"/>
      <c r="I307" s="11"/>
      <c r="J307" s="10"/>
      <c r="K307" s="15"/>
      <c r="L307" s="15"/>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c r="AK307" s="10"/>
      <c r="AL307" s="10"/>
      <c r="AM307" s="10"/>
      <c r="AN307" s="10"/>
      <c r="AO307" s="10"/>
    </row>
    <row r="308">
      <c r="A308" s="10"/>
      <c r="B308" s="10"/>
      <c r="C308" s="10"/>
      <c r="D308" s="10"/>
      <c r="E308" s="10"/>
      <c r="F308" s="10"/>
      <c r="G308" s="10"/>
      <c r="H308" s="10"/>
      <c r="I308" s="11"/>
      <c r="J308" s="10"/>
      <c r="K308" s="15"/>
      <c r="L308" s="15"/>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c r="AK308" s="10"/>
      <c r="AL308" s="10"/>
      <c r="AM308" s="10"/>
      <c r="AN308" s="10"/>
      <c r="AO308" s="10"/>
    </row>
    <row r="309">
      <c r="A309" s="10"/>
      <c r="B309" s="10"/>
      <c r="C309" s="10"/>
      <c r="D309" s="10"/>
      <c r="E309" s="10"/>
      <c r="F309" s="10"/>
      <c r="G309" s="10"/>
      <c r="H309" s="10"/>
      <c r="I309" s="11"/>
      <c r="J309" s="10"/>
      <c r="K309" s="15"/>
      <c r="L309" s="15"/>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c r="AK309" s="10"/>
      <c r="AL309" s="10"/>
      <c r="AM309" s="10"/>
      <c r="AN309" s="10"/>
      <c r="AO309" s="10"/>
    </row>
    <row r="310">
      <c r="A310" s="10"/>
      <c r="B310" s="10"/>
      <c r="C310" s="10"/>
      <c r="D310" s="10"/>
      <c r="E310" s="10"/>
      <c r="F310" s="10"/>
      <c r="G310" s="10"/>
      <c r="H310" s="10"/>
      <c r="I310" s="11"/>
      <c r="J310" s="10"/>
      <c r="K310" s="15"/>
      <c r="L310" s="15"/>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c r="AK310" s="10"/>
      <c r="AL310" s="10"/>
      <c r="AM310" s="10"/>
      <c r="AN310" s="10"/>
      <c r="AO310" s="10"/>
    </row>
    <row r="311">
      <c r="A311" s="10"/>
      <c r="B311" s="10"/>
      <c r="C311" s="10"/>
      <c r="D311" s="10"/>
      <c r="E311" s="10"/>
      <c r="F311" s="10"/>
      <c r="G311" s="10"/>
      <c r="H311" s="10"/>
      <c r="I311" s="11"/>
      <c r="J311" s="10"/>
      <c r="K311" s="15"/>
      <c r="L311" s="15"/>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c r="AK311" s="10"/>
      <c r="AL311" s="10"/>
      <c r="AM311" s="10"/>
      <c r="AN311" s="10"/>
      <c r="AO311" s="10"/>
    </row>
    <row r="312">
      <c r="A312" s="10"/>
      <c r="B312" s="10"/>
      <c r="C312" s="10"/>
      <c r="D312" s="10"/>
      <c r="E312" s="10"/>
      <c r="F312" s="10"/>
      <c r="G312" s="10"/>
      <c r="H312" s="10"/>
      <c r="I312" s="11"/>
      <c r="J312" s="10"/>
      <c r="K312" s="15"/>
      <c r="L312" s="15"/>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row>
    <row r="313">
      <c r="A313" s="10"/>
      <c r="B313" s="10"/>
      <c r="C313" s="10"/>
      <c r="D313" s="10"/>
      <c r="E313" s="10"/>
      <c r="F313" s="10"/>
      <c r="G313" s="10"/>
      <c r="H313" s="10"/>
      <c r="I313" s="11"/>
      <c r="J313" s="10"/>
      <c r="K313" s="15"/>
      <c r="L313" s="15"/>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c r="AK313" s="10"/>
      <c r="AL313" s="10"/>
      <c r="AM313" s="10"/>
      <c r="AN313" s="10"/>
      <c r="AO313" s="10"/>
    </row>
    <row r="314">
      <c r="A314" s="10"/>
      <c r="B314" s="10"/>
      <c r="C314" s="10"/>
      <c r="D314" s="10"/>
      <c r="E314" s="10"/>
      <c r="F314" s="10"/>
      <c r="G314" s="10"/>
      <c r="H314" s="10"/>
      <c r="I314" s="11"/>
      <c r="J314" s="10"/>
      <c r="K314" s="15"/>
      <c r="L314" s="15"/>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c r="AK314" s="10"/>
      <c r="AL314" s="10"/>
      <c r="AM314" s="10"/>
      <c r="AN314" s="10"/>
      <c r="AO314" s="10"/>
    </row>
    <row r="315">
      <c r="A315" s="10"/>
      <c r="B315" s="10"/>
      <c r="C315" s="10"/>
      <c r="D315" s="10"/>
      <c r="E315" s="10"/>
      <c r="F315" s="10"/>
      <c r="G315" s="10"/>
      <c r="H315" s="10"/>
      <c r="I315" s="11"/>
      <c r="J315" s="10"/>
      <c r="K315" s="15"/>
      <c r="L315" s="15"/>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c r="AK315" s="10"/>
      <c r="AL315" s="10"/>
      <c r="AM315" s="10"/>
      <c r="AN315" s="10"/>
      <c r="AO315" s="10"/>
    </row>
    <row r="316">
      <c r="A316" s="10"/>
      <c r="B316" s="10"/>
      <c r="C316" s="10"/>
      <c r="D316" s="10"/>
      <c r="E316" s="10"/>
      <c r="F316" s="10"/>
      <c r="G316" s="10"/>
      <c r="H316" s="10"/>
      <c r="I316" s="11"/>
      <c r="J316" s="10"/>
      <c r="K316" s="15"/>
      <c r="L316" s="15"/>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c r="AK316" s="10"/>
      <c r="AL316" s="10"/>
      <c r="AM316" s="10"/>
      <c r="AN316" s="10"/>
      <c r="AO316" s="10"/>
    </row>
    <row r="317">
      <c r="A317" s="10"/>
      <c r="B317" s="10"/>
      <c r="C317" s="10"/>
      <c r="D317" s="10"/>
      <c r="E317" s="10"/>
      <c r="F317" s="10"/>
      <c r="G317" s="10"/>
      <c r="H317" s="10"/>
      <c r="I317" s="11"/>
      <c r="J317" s="10"/>
      <c r="K317" s="15"/>
      <c r="L317" s="15"/>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c r="AK317" s="10"/>
      <c r="AL317" s="10"/>
      <c r="AM317" s="10"/>
      <c r="AN317" s="10"/>
      <c r="AO317" s="10"/>
    </row>
    <row r="318">
      <c r="A318" s="10"/>
      <c r="B318" s="10"/>
      <c r="C318" s="10"/>
      <c r="D318" s="10"/>
      <c r="E318" s="10"/>
      <c r="F318" s="10"/>
      <c r="G318" s="10"/>
      <c r="H318" s="10"/>
      <c r="I318" s="11"/>
      <c r="J318" s="10"/>
      <c r="K318" s="15"/>
      <c r="L318" s="15"/>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c r="AK318" s="10"/>
      <c r="AL318" s="10"/>
      <c r="AM318" s="10"/>
      <c r="AN318" s="10"/>
      <c r="AO318" s="10"/>
    </row>
    <row r="319">
      <c r="A319" s="10"/>
      <c r="B319" s="10"/>
      <c r="C319" s="10"/>
      <c r="D319" s="10"/>
      <c r="E319" s="10"/>
      <c r="F319" s="10"/>
      <c r="G319" s="10"/>
      <c r="H319" s="10"/>
      <c r="I319" s="11"/>
      <c r="J319" s="10"/>
      <c r="K319" s="15"/>
      <c r="L319" s="15"/>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c r="AK319" s="10"/>
      <c r="AL319" s="10"/>
      <c r="AM319" s="10"/>
      <c r="AN319" s="10"/>
      <c r="AO319" s="10"/>
    </row>
    <row r="320">
      <c r="A320" s="10"/>
      <c r="B320" s="10"/>
      <c r="C320" s="10"/>
      <c r="D320" s="10"/>
      <c r="E320" s="10"/>
      <c r="F320" s="10"/>
      <c r="G320" s="10"/>
      <c r="H320" s="10"/>
      <c r="I320" s="11"/>
      <c r="J320" s="10"/>
      <c r="K320" s="15"/>
      <c r="L320" s="15"/>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c r="AK320" s="10"/>
      <c r="AL320" s="10"/>
      <c r="AM320" s="10"/>
      <c r="AN320" s="10"/>
      <c r="AO320" s="10"/>
    </row>
    <row r="321">
      <c r="A321" s="10"/>
      <c r="B321" s="10"/>
      <c r="C321" s="10"/>
      <c r="D321" s="10"/>
      <c r="E321" s="10"/>
      <c r="F321" s="10"/>
      <c r="G321" s="10"/>
      <c r="H321" s="10"/>
      <c r="I321" s="11"/>
      <c r="J321" s="10"/>
      <c r="K321" s="15"/>
      <c r="L321" s="15"/>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row>
    <row r="322">
      <c r="A322" s="10"/>
      <c r="B322" s="10"/>
      <c r="C322" s="10"/>
      <c r="D322" s="10"/>
      <c r="E322" s="10"/>
      <c r="F322" s="10"/>
      <c r="G322" s="10"/>
      <c r="H322" s="10"/>
      <c r="I322" s="11"/>
      <c r="J322" s="10"/>
      <c r="K322" s="15"/>
      <c r="L322" s="15"/>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row>
    <row r="323">
      <c r="A323" s="10"/>
      <c r="B323" s="10"/>
      <c r="C323" s="10"/>
      <c r="D323" s="10"/>
      <c r="E323" s="10"/>
      <c r="F323" s="10"/>
      <c r="G323" s="10"/>
      <c r="H323" s="10"/>
      <c r="I323" s="11"/>
      <c r="J323" s="10"/>
      <c r="K323" s="15"/>
      <c r="L323" s="15"/>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row>
    <row r="324">
      <c r="A324" s="10"/>
      <c r="B324" s="10"/>
      <c r="C324" s="10"/>
      <c r="D324" s="10"/>
      <c r="E324" s="10"/>
      <c r="F324" s="10"/>
      <c r="G324" s="10"/>
      <c r="H324" s="10"/>
      <c r="I324" s="11"/>
      <c r="J324" s="10"/>
      <c r="K324" s="15"/>
      <c r="L324" s="15"/>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c r="AK324" s="10"/>
      <c r="AL324" s="10"/>
      <c r="AM324" s="10"/>
      <c r="AN324" s="10"/>
      <c r="AO324" s="10"/>
    </row>
    <row r="325">
      <c r="A325" s="10"/>
      <c r="B325" s="10"/>
      <c r="C325" s="10"/>
      <c r="D325" s="10"/>
      <c r="E325" s="10"/>
      <c r="F325" s="10"/>
      <c r="G325" s="10"/>
      <c r="H325" s="10"/>
      <c r="I325" s="11"/>
      <c r="J325" s="10"/>
      <c r="K325" s="15"/>
      <c r="L325" s="15"/>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c r="AK325" s="10"/>
      <c r="AL325" s="10"/>
      <c r="AM325" s="10"/>
      <c r="AN325" s="10"/>
      <c r="AO325" s="10"/>
    </row>
    <row r="326">
      <c r="A326" s="10"/>
      <c r="B326" s="10"/>
      <c r="C326" s="10"/>
      <c r="D326" s="10"/>
      <c r="E326" s="10"/>
      <c r="F326" s="10"/>
      <c r="G326" s="10"/>
      <c r="H326" s="10"/>
      <c r="I326" s="11"/>
      <c r="J326" s="10"/>
      <c r="K326" s="15"/>
      <c r="L326" s="15"/>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c r="AK326" s="10"/>
      <c r="AL326" s="10"/>
      <c r="AM326" s="10"/>
      <c r="AN326" s="10"/>
      <c r="AO326" s="10"/>
    </row>
    <row r="327">
      <c r="A327" s="10"/>
      <c r="B327" s="10"/>
      <c r="C327" s="10"/>
      <c r="D327" s="10"/>
      <c r="E327" s="10"/>
      <c r="F327" s="10"/>
      <c r="G327" s="10"/>
      <c r="H327" s="10"/>
      <c r="I327" s="11"/>
      <c r="J327" s="10"/>
      <c r="K327" s="15"/>
      <c r="L327" s="15"/>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c r="AK327" s="10"/>
      <c r="AL327" s="10"/>
      <c r="AM327" s="10"/>
      <c r="AN327" s="10"/>
      <c r="AO327" s="10"/>
    </row>
    <row r="328">
      <c r="A328" s="10"/>
      <c r="B328" s="10"/>
      <c r="C328" s="10"/>
      <c r="D328" s="10"/>
      <c r="E328" s="10"/>
      <c r="F328" s="10"/>
      <c r="G328" s="10"/>
      <c r="H328" s="10"/>
      <c r="I328" s="11"/>
      <c r="J328" s="10"/>
      <c r="K328" s="15"/>
      <c r="L328" s="15"/>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c r="AK328" s="10"/>
      <c r="AL328" s="10"/>
      <c r="AM328" s="10"/>
      <c r="AN328" s="10"/>
      <c r="AO328" s="10"/>
    </row>
    <row r="329">
      <c r="A329" s="10"/>
      <c r="B329" s="10"/>
      <c r="C329" s="10"/>
      <c r="D329" s="10"/>
      <c r="E329" s="10"/>
      <c r="F329" s="10"/>
      <c r="G329" s="10"/>
      <c r="H329" s="10"/>
      <c r="I329" s="11"/>
      <c r="J329" s="10"/>
      <c r="K329" s="15"/>
      <c r="L329" s="15"/>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c r="AK329" s="10"/>
      <c r="AL329" s="10"/>
      <c r="AM329" s="10"/>
      <c r="AN329" s="10"/>
      <c r="AO329" s="10"/>
    </row>
    <row r="330">
      <c r="A330" s="10"/>
      <c r="B330" s="10"/>
      <c r="C330" s="10"/>
      <c r="D330" s="10"/>
      <c r="E330" s="10"/>
      <c r="F330" s="10"/>
      <c r="G330" s="10"/>
      <c r="H330" s="10"/>
      <c r="I330" s="11"/>
      <c r="J330" s="10"/>
      <c r="K330" s="15"/>
      <c r="L330" s="15"/>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row>
    <row r="331">
      <c r="A331" s="10"/>
      <c r="B331" s="10"/>
      <c r="C331" s="10"/>
      <c r="D331" s="10"/>
      <c r="E331" s="10"/>
      <c r="F331" s="10"/>
      <c r="G331" s="10"/>
      <c r="H331" s="10"/>
      <c r="I331" s="11"/>
      <c r="J331" s="10"/>
      <c r="K331" s="15"/>
      <c r="L331" s="15"/>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row>
    <row r="332">
      <c r="A332" s="10"/>
      <c r="B332" s="10"/>
      <c r="C332" s="10"/>
      <c r="D332" s="10"/>
      <c r="E332" s="10"/>
      <c r="F332" s="10"/>
      <c r="G332" s="10"/>
      <c r="H332" s="10"/>
      <c r="I332" s="11"/>
      <c r="J332" s="10"/>
      <c r="K332" s="15"/>
      <c r="L332" s="15"/>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row>
    <row r="333">
      <c r="A333" s="10"/>
      <c r="B333" s="10"/>
      <c r="C333" s="10"/>
      <c r="D333" s="10"/>
      <c r="E333" s="10"/>
      <c r="F333" s="10"/>
      <c r="G333" s="10"/>
      <c r="H333" s="10"/>
      <c r="I333" s="11"/>
      <c r="J333" s="10"/>
      <c r="K333" s="15"/>
      <c r="L333" s="15"/>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c r="AK333" s="10"/>
      <c r="AL333" s="10"/>
      <c r="AM333" s="10"/>
      <c r="AN333" s="10"/>
      <c r="AO333" s="10"/>
    </row>
    <row r="334">
      <c r="A334" s="10"/>
      <c r="B334" s="10"/>
      <c r="C334" s="10"/>
      <c r="D334" s="10"/>
      <c r="E334" s="10"/>
      <c r="F334" s="10"/>
      <c r="G334" s="10"/>
      <c r="H334" s="10"/>
      <c r="I334" s="11"/>
      <c r="J334" s="10"/>
      <c r="K334" s="15"/>
      <c r="L334" s="15"/>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c r="AK334" s="10"/>
      <c r="AL334" s="10"/>
      <c r="AM334" s="10"/>
      <c r="AN334" s="10"/>
      <c r="AO334" s="10"/>
    </row>
    <row r="335">
      <c r="A335" s="10"/>
      <c r="B335" s="10"/>
      <c r="C335" s="10"/>
      <c r="D335" s="10"/>
      <c r="E335" s="10"/>
      <c r="F335" s="10"/>
      <c r="G335" s="10"/>
      <c r="H335" s="10"/>
      <c r="I335" s="11"/>
      <c r="J335" s="10"/>
      <c r="K335" s="15"/>
      <c r="L335" s="15"/>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c r="AK335" s="10"/>
      <c r="AL335" s="10"/>
      <c r="AM335" s="10"/>
      <c r="AN335" s="10"/>
      <c r="AO335" s="10"/>
    </row>
    <row r="336">
      <c r="A336" s="10"/>
      <c r="B336" s="10"/>
      <c r="C336" s="10"/>
      <c r="D336" s="10"/>
      <c r="E336" s="10"/>
      <c r="F336" s="10"/>
      <c r="G336" s="10"/>
      <c r="H336" s="10"/>
      <c r="I336" s="11"/>
      <c r="J336" s="10"/>
      <c r="K336" s="15"/>
      <c r="L336" s="15"/>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c r="AK336" s="10"/>
      <c r="AL336" s="10"/>
      <c r="AM336" s="10"/>
      <c r="AN336" s="10"/>
      <c r="AO336" s="10"/>
    </row>
    <row r="337">
      <c r="A337" s="10"/>
      <c r="B337" s="10"/>
      <c r="C337" s="10"/>
      <c r="D337" s="10"/>
      <c r="E337" s="10"/>
      <c r="F337" s="10"/>
      <c r="G337" s="10"/>
      <c r="H337" s="10"/>
      <c r="I337" s="11"/>
      <c r="J337" s="10"/>
      <c r="K337" s="15"/>
      <c r="L337" s="15"/>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c r="AK337" s="10"/>
      <c r="AL337" s="10"/>
      <c r="AM337" s="10"/>
      <c r="AN337" s="10"/>
      <c r="AO337" s="10"/>
    </row>
    <row r="338">
      <c r="A338" s="10"/>
      <c r="B338" s="10"/>
      <c r="C338" s="10"/>
      <c r="D338" s="10"/>
      <c r="E338" s="10"/>
      <c r="F338" s="10"/>
      <c r="G338" s="10"/>
      <c r="H338" s="10"/>
      <c r="I338" s="11"/>
      <c r="J338" s="10"/>
      <c r="K338" s="15"/>
      <c r="L338" s="15"/>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c r="AK338" s="10"/>
      <c r="AL338" s="10"/>
      <c r="AM338" s="10"/>
      <c r="AN338" s="10"/>
      <c r="AO338" s="10"/>
    </row>
    <row r="339">
      <c r="A339" s="10"/>
      <c r="B339" s="10"/>
      <c r="C339" s="10"/>
      <c r="D339" s="10"/>
      <c r="E339" s="10"/>
      <c r="F339" s="10"/>
      <c r="G339" s="10"/>
      <c r="H339" s="10"/>
      <c r="I339" s="11"/>
      <c r="J339" s="10"/>
      <c r="K339" s="15"/>
      <c r="L339" s="15"/>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c r="AK339" s="10"/>
      <c r="AL339" s="10"/>
      <c r="AM339" s="10"/>
      <c r="AN339" s="10"/>
      <c r="AO339" s="10"/>
    </row>
    <row r="340">
      <c r="A340" s="10"/>
      <c r="B340" s="10"/>
      <c r="C340" s="10"/>
      <c r="D340" s="10"/>
      <c r="E340" s="10"/>
      <c r="F340" s="10"/>
      <c r="G340" s="10"/>
      <c r="H340" s="10"/>
      <c r="I340" s="11"/>
      <c r="J340" s="10"/>
      <c r="K340" s="15"/>
      <c r="L340" s="15"/>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c r="AK340" s="10"/>
      <c r="AL340" s="10"/>
      <c r="AM340" s="10"/>
      <c r="AN340" s="10"/>
      <c r="AO340" s="10"/>
    </row>
    <row r="341">
      <c r="A341" s="10"/>
      <c r="B341" s="10"/>
      <c r="C341" s="10"/>
      <c r="D341" s="10"/>
      <c r="E341" s="10"/>
      <c r="F341" s="10"/>
      <c r="G341" s="10"/>
      <c r="H341" s="10"/>
      <c r="I341" s="11"/>
      <c r="J341" s="10"/>
      <c r="K341" s="15"/>
      <c r="L341" s="15"/>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c r="AK341" s="10"/>
      <c r="AL341" s="10"/>
      <c r="AM341" s="10"/>
      <c r="AN341" s="10"/>
      <c r="AO341" s="10"/>
    </row>
    <row r="342">
      <c r="A342" s="10"/>
      <c r="B342" s="10"/>
      <c r="C342" s="10"/>
      <c r="D342" s="10"/>
      <c r="E342" s="10"/>
      <c r="F342" s="10"/>
      <c r="G342" s="10"/>
      <c r="H342" s="10"/>
      <c r="I342" s="11"/>
      <c r="J342" s="10"/>
      <c r="K342" s="15"/>
      <c r="L342" s="15"/>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c r="AK342" s="10"/>
      <c r="AL342" s="10"/>
      <c r="AM342" s="10"/>
      <c r="AN342" s="10"/>
      <c r="AO342" s="10"/>
    </row>
    <row r="343">
      <c r="A343" s="10"/>
      <c r="B343" s="10"/>
      <c r="C343" s="10"/>
      <c r="D343" s="10"/>
      <c r="E343" s="10"/>
      <c r="F343" s="10"/>
      <c r="G343" s="10"/>
      <c r="H343" s="10"/>
      <c r="I343" s="11"/>
      <c r="J343" s="10"/>
      <c r="K343" s="15"/>
      <c r="L343" s="15"/>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c r="AK343" s="10"/>
      <c r="AL343" s="10"/>
      <c r="AM343" s="10"/>
      <c r="AN343" s="10"/>
      <c r="AO343" s="10"/>
    </row>
    <row r="344">
      <c r="A344" s="10"/>
      <c r="B344" s="10"/>
      <c r="C344" s="10"/>
      <c r="D344" s="10"/>
      <c r="E344" s="10"/>
      <c r="F344" s="10"/>
      <c r="G344" s="10"/>
      <c r="H344" s="10"/>
      <c r="I344" s="11"/>
      <c r="J344" s="10"/>
      <c r="K344" s="15"/>
      <c r="L344" s="15"/>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c r="AK344" s="10"/>
      <c r="AL344" s="10"/>
      <c r="AM344" s="10"/>
      <c r="AN344" s="10"/>
      <c r="AO344" s="10"/>
    </row>
    <row r="345">
      <c r="A345" s="10"/>
      <c r="B345" s="10"/>
      <c r="C345" s="10"/>
      <c r="D345" s="10"/>
      <c r="E345" s="10"/>
      <c r="F345" s="10"/>
      <c r="G345" s="10"/>
      <c r="H345" s="10"/>
      <c r="I345" s="11"/>
      <c r="J345" s="10"/>
      <c r="K345" s="15"/>
      <c r="L345" s="15"/>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c r="AK345" s="10"/>
      <c r="AL345" s="10"/>
      <c r="AM345" s="10"/>
      <c r="AN345" s="10"/>
      <c r="AO345" s="10"/>
    </row>
    <row r="346">
      <c r="A346" s="10"/>
      <c r="B346" s="10"/>
      <c r="C346" s="10"/>
      <c r="D346" s="10"/>
      <c r="E346" s="10"/>
      <c r="F346" s="10"/>
      <c r="G346" s="10"/>
      <c r="H346" s="10"/>
      <c r="I346" s="11"/>
      <c r="J346" s="10"/>
      <c r="K346" s="15"/>
      <c r="L346" s="15"/>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c r="AK346" s="10"/>
      <c r="AL346" s="10"/>
      <c r="AM346" s="10"/>
      <c r="AN346" s="10"/>
      <c r="AO346" s="10"/>
    </row>
    <row r="347">
      <c r="A347" s="10"/>
      <c r="B347" s="10"/>
      <c r="C347" s="10"/>
      <c r="D347" s="10"/>
      <c r="E347" s="10"/>
      <c r="F347" s="10"/>
      <c r="G347" s="10"/>
      <c r="H347" s="10"/>
      <c r="I347" s="11"/>
      <c r="J347" s="10"/>
      <c r="K347" s="15"/>
      <c r="L347" s="15"/>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c r="AK347" s="10"/>
      <c r="AL347" s="10"/>
      <c r="AM347" s="10"/>
      <c r="AN347" s="10"/>
      <c r="AO347" s="10"/>
    </row>
    <row r="348">
      <c r="A348" s="10"/>
      <c r="B348" s="10"/>
      <c r="C348" s="10"/>
      <c r="D348" s="10"/>
      <c r="E348" s="10"/>
      <c r="F348" s="10"/>
      <c r="G348" s="10"/>
      <c r="H348" s="10"/>
      <c r="I348" s="11"/>
      <c r="J348" s="10"/>
      <c r="K348" s="15"/>
      <c r="L348" s="15"/>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c r="AK348" s="10"/>
      <c r="AL348" s="10"/>
      <c r="AM348" s="10"/>
      <c r="AN348" s="10"/>
      <c r="AO348" s="10"/>
    </row>
    <row r="349">
      <c r="A349" s="10"/>
      <c r="B349" s="10"/>
      <c r="C349" s="10"/>
      <c r="D349" s="10"/>
      <c r="E349" s="10"/>
      <c r="F349" s="10"/>
      <c r="G349" s="10"/>
      <c r="H349" s="10"/>
      <c r="I349" s="11"/>
      <c r="J349" s="10"/>
      <c r="K349" s="15"/>
      <c r="L349" s="15"/>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c r="AK349" s="10"/>
      <c r="AL349" s="10"/>
      <c r="AM349" s="10"/>
      <c r="AN349" s="10"/>
      <c r="AO349" s="10"/>
    </row>
    <row r="350">
      <c r="A350" s="10"/>
      <c r="B350" s="10"/>
      <c r="C350" s="10"/>
      <c r="D350" s="10"/>
      <c r="E350" s="10"/>
      <c r="F350" s="10"/>
      <c r="G350" s="10"/>
      <c r="H350" s="10"/>
      <c r="I350" s="11"/>
      <c r="J350" s="10"/>
      <c r="K350" s="15"/>
      <c r="L350" s="15"/>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c r="AK350" s="10"/>
      <c r="AL350" s="10"/>
      <c r="AM350" s="10"/>
      <c r="AN350" s="10"/>
      <c r="AO350" s="10"/>
    </row>
    <row r="351">
      <c r="A351" s="10"/>
      <c r="B351" s="10"/>
      <c r="C351" s="10"/>
      <c r="D351" s="10"/>
      <c r="E351" s="10"/>
      <c r="F351" s="10"/>
      <c r="G351" s="10"/>
      <c r="H351" s="10"/>
      <c r="I351" s="11"/>
      <c r="J351" s="10"/>
      <c r="K351" s="15"/>
      <c r="L351" s="15"/>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c r="AK351" s="10"/>
      <c r="AL351" s="10"/>
      <c r="AM351" s="10"/>
      <c r="AN351" s="10"/>
      <c r="AO351" s="10"/>
    </row>
    <row r="352">
      <c r="A352" s="10"/>
      <c r="B352" s="10"/>
      <c r="C352" s="10"/>
      <c r="D352" s="10"/>
      <c r="E352" s="10"/>
      <c r="F352" s="10"/>
      <c r="G352" s="10"/>
      <c r="H352" s="10"/>
      <c r="I352" s="11"/>
      <c r="J352" s="10"/>
      <c r="K352" s="15"/>
      <c r="L352" s="15"/>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c r="AK352" s="10"/>
      <c r="AL352" s="10"/>
      <c r="AM352" s="10"/>
      <c r="AN352" s="10"/>
      <c r="AO352" s="10"/>
    </row>
    <row r="353">
      <c r="A353" s="10"/>
      <c r="B353" s="10"/>
      <c r="C353" s="10"/>
      <c r="D353" s="10"/>
      <c r="E353" s="10"/>
      <c r="F353" s="10"/>
      <c r="G353" s="10"/>
      <c r="H353" s="10"/>
      <c r="I353" s="11"/>
      <c r="J353" s="10"/>
      <c r="K353" s="15"/>
      <c r="L353" s="15"/>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c r="AK353" s="10"/>
      <c r="AL353" s="10"/>
      <c r="AM353" s="10"/>
      <c r="AN353" s="10"/>
      <c r="AO353" s="10"/>
    </row>
    <row r="354">
      <c r="A354" s="10"/>
      <c r="B354" s="10"/>
      <c r="C354" s="10"/>
      <c r="D354" s="10"/>
      <c r="E354" s="10"/>
      <c r="F354" s="10"/>
      <c r="G354" s="10"/>
      <c r="H354" s="10"/>
      <c r="I354" s="11"/>
      <c r="J354" s="10"/>
      <c r="K354" s="15"/>
      <c r="L354" s="15"/>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c r="AK354" s="10"/>
      <c r="AL354" s="10"/>
      <c r="AM354" s="10"/>
      <c r="AN354" s="10"/>
      <c r="AO354" s="10"/>
    </row>
    <row r="355">
      <c r="A355" s="10"/>
      <c r="B355" s="10"/>
      <c r="C355" s="10"/>
      <c r="D355" s="10"/>
      <c r="E355" s="10"/>
      <c r="F355" s="10"/>
      <c r="G355" s="10"/>
      <c r="H355" s="10"/>
      <c r="I355" s="11"/>
      <c r="J355" s="10"/>
      <c r="K355" s="15"/>
      <c r="L355" s="15"/>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c r="AK355" s="10"/>
      <c r="AL355" s="10"/>
      <c r="AM355" s="10"/>
      <c r="AN355" s="10"/>
      <c r="AO355" s="10"/>
    </row>
    <row r="356">
      <c r="A356" s="10"/>
      <c r="B356" s="10"/>
      <c r="C356" s="10"/>
      <c r="D356" s="10"/>
      <c r="E356" s="10"/>
      <c r="F356" s="10"/>
      <c r="G356" s="10"/>
      <c r="H356" s="10"/>
      <c r="I356" s="11"/>
      <c r="J356" s="10"/>
      <c r="K356" s="15"/>
      <c r="L356" s="15"/>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c r="AK356" s="10"/>
      <c r="AL356" s="10"/>
      <c r="AM356" s="10"/>
      <c r="AN356" s="10"/>
      <c r="AO356" s="10"/>
    </row>
    <row r="357">
      <c r="A357" s="10"/>
      <c r="B357" s="10"/>
      <c r="C357" s="10"/>
      <c r="D357" s="10"/>
      <c r="E357" s="10"/>
      <c r="F357" s="10"/>
      <c r="G357" s="10"/>
      <c r="H357" s="10"/>
      <c r="I357" s="11"/>
      <c r="J357" s="10"/>
      <c r="K357" s="15"/>
      <c r="L357" s="15"/>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c r="AK357" s="10"/>
      <c r="AL357" s="10"/>
      <c r="AM357" s="10"/>
      <c r="AN357" s="10"/>
      <c r="AO357" s="10"/>
    </row>
    <row r="358">
      <c r="A358" s="10"/>
      <c r="B358" s="10"/>
      <c r="C358" s="10"/>
      <c r="D358" s="10"/>
      <c r="E358" s="10"/>
      <c r="F358" s="10"/>
      <c r="G358" s="10"/>
      <c r="H358" s="10"/>
      <c r="I358" s="11"/>
      <c r="J358" s="10"/>
      <c r="K358" s="15"/>
      <c r="L358" s="15"/>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c r="AK358" s="10"/>
      <c r="AL358" s="10"/>
      <c r="AM358" s="10"/>
      <c r="AN358" s="10"/>
      <c r="AO358" s="10"/>
    </row>
    <row r="359">
      <c r="A359" s="10"/>
      <c r="B359" s="10"/>
      <c r="C359" s="10"/>
      <c r="D359" s="10"/>
      <c r="E359" s="10"/>
      <c r="F359" s="10"/>
      <c r="G359" s="10"/>
      <c r="H359" s="10"/>
      <c r="I359" s="11"/>
      <c r="J359" s="10"/>
      <c r="K359" s="15"/>
      <c r="L359" s="15"/>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c r="AK359" s="10"/>
      <c r="AL359" s="10"/>
      <c r="AM359" s="10"/>
      <c r="AN359" s="10"/>
      <c r="AO359" s="10"/>
    </row>
    <row r="360">
      <c r="A360" s="10"/>
      <c r="B360" s="10"/>
      <c r="C360" s="10"/>
      <c r="D360" s="10"/>
      <c r="E360" s="10"/>
      <c r="F360" s="10"/>
      <c r="G360" s="10"/>
      <c r="H360" s="10"/>
      <c r="I360" s="11"/>
      <c r="J360" s="10"/>
      <c r="K360" s="15"/>
      <c r="L360" s="15"/>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c r="AK360" s="10"/>
      <c r="AL360" s="10"/>
      <c r="AM360" s="10"/>
      <c r="AN360" s="10"/>
      <c r="AO360" s="10"/>
    </row>
    <row r="361">
      <c r="A361" s="10"/>
      <c r="B361" s="10"/>
      <c r="C361" s="10"/>
      <c r="D361" s="10"/>
      <c r="E361" s="10"/>
      <c r="F361" s="10"/>
      <c r="G361" s="10"/>
      <c r="H361" s="10"/>
      <c r="I361" s="11"/>
      <c r="J361" s="10"/>
      <c r="K361" s="15"/>
      <c r="L361" s="15"/>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c r="AK361" s="10"/>
      <c r="AL361" s="10"/>
      <c r="AM361" s="10"/>
      <c r="AN361" s="10"/>
      <c r="AO361" s="10"/>
    </row>
    <row r="362">
      <c r="A362" s="10"/>
      <c r="B362" s="10"/>
      <c r="C362" s="10"/>
      <c r="D362" s="10"/>
      <c r="E362" s="10"/>
      <c r="F362" s="10"/>
      <c r="G362" s="10"/>
      <c r="H362" s="10"/>
      <c r="I362" s="11"/>
      <c r="J362" s="10"/>
      <c r="K362" s="15"/>
      <c r="L362" s="15"/>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c r="AK362" s="10"/>
      <c r="AL362" s="10"/>
      <c r="AM362" s="10"/>
      <c r="AN362" s="10"/>
      <c r="AO362" s="10"/>
    </row>
    <row r="363">
      <c r="A363" s="10"/>
      <c r="B363" s="10"/>
      <c r="C363" s="10"/>
      <c r="D363" s="10"/>
      <c r="E363" s="10"/>
      <c r="F363" s="10"/>
      <c r="G363" s="10"/>
      <c r="H363" s="10"/>
      <c r="I363" s="11"/>
      <c r="J363" s="10"/>
      <c r="K363" s="15"/>
      <c r="L363" s="15"/>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c r="AK363" s="10"/>
      <c r="AL363" s="10"/>
      <c r="AM363" s="10"/>
      <c r="AN363" s="10"/>
      <c r="AO363" s="10"/>
    </row>
    <row r="364">
      <c r="A364" s="10"/>
      <c r="B364" s="10"/>
      <c r="C364" s="10"/>
      <c r="D364" s="10"/>
      <c r="E364" s="10"/>
      <c r="F364" s="10"/>
      <c r="G364" s="10"/>
      <c r="H364" s="10"/>
      <c r="I364" s="11"/>
      <c r="J364" s="10"/>
      <c r="K364" s="15"/>
      <c r="L364" s="15"/>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c r="AK364" s="10"/>
      <c r="AL364" s="10"/>
      <c r="AM364" s="10"/>
      <c r="AN364" s="10"/>
      <c r="AO364" s="10"/>
    </row>
    <row r="365">
      <c r="A365" s="10"/>
      <c r="B365" s="10"/>
      <c r="C365" s="10"/>
      <c r="D365" s="10"/>
      <c r="E365" s="10"/>
      <c r="F365" s="10"/>
      <c r="G365" s="10"/>
      <c r="H365" s="10"/>
      <c r="I365" s="11"/>
      <c r="J365" s="10"/>
      <c r="K365" s="15"/>
      <c r="L365" s="15"/>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c r="AK365" s="10"/>
      <c r="AL365" s="10"/>
      <c r="AM365" s="10"/>
      <c r="AN365" s="10"/>
      <c r="AO365" s="10"/>
    </row>
    <row r="366">
      <c r="A366" s="10"/>
      <c r="B366" s="10"/>
      <c r="C366" s="10"/>
      <c r="D366" s="10"/>
      <c r="E366" s="10"/>
      <c r="F366" s="10"/>
      <c r="G366" s="10"/>
      <c r="H366" s="10"/>
      <c r="I366" s="11"/>
      <c r="J366" s="10"/>
      <c r="K366" s="15"/>
      <c r="L366" s="15"/>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c r="AK366" s="10"/>
      <c r="AL366" s="10"/>
      <c r="AM366" s="10"/>
      <c r="AN366" s="10"/>
      <c r="AO366" s="10"/>
    </row>
    <row r="367">
      <c r="A367" s="10"/>
      <c r="B367" s="10"/>
      <c r="C367" s="10"/>
      <c r="D367" s="10"/>
      <c r="E367" s="10"/>
      <c r="F367" s="10"/>
      <c r="G367" s="10"/>
      <c r="H367" s="10"/>
      <c r="I367" s="11"/>
      <c r="J367" s="10"/>
      <c r="K367" s="15"/>
      <c r="L367" s="15"/>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c r="AK367" s="10"/>
      <c r="AL367" s="10"/>
      <c r="AM367" s="10"/>
      <c r="AN367" s="10"/>
      <c r="AO367" s="10"/>
    </row>
    <row r="368">
      <c r="A368" s="10"/>
      <c r="B368" s="10"/>
      <c r="C368" s="10"/>
      <c r="D368" s="10"/>
      <c r="E368" s="10"/>
      <c r="F368" s="10"/>
      <c r="G368" s="10"/>
      <c r="H368" s="10"/>
      <c r="I368" s="11"/>
      <c r="J368" s="10"/>
      <c r="K368" s="15"/>
      <c r="L368" s="15"/>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c r="AK368" s="10"/>
      <c r="AL368" s="10"/>
      <c r="AM368" s="10"/>
      <c r="AN368" s="10"/>
      <c r="AO368" s="10"/>
    </row>
    <row r="369">
      <c r="A369" s="10"/>
      <c r="B369" s="10"/>
      <c r="C369" s="10"/>
      <c r="D369" s="10"/>
      <c r="E369" s="10"/>
      <c r="F369" s="10"/>
      <c r="G369" s="10"/>
      <c r="H369" s="10"/>
      <c r="I369" s="11"/>
      <c r="J369" s="10"/>
      <c r="K369" s="15"/>
      <c r="L369" s="15"/>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c r="AK369" s="10"/>
      <c r="AL369" s="10"/>
      <c r="AM369" s="10"/>
      <c r="AN369" s="10"/>
      <c r="AO369" s="10"/>
    </row>
    <row r="370">
      <c r="A370" s="10"/>
      <c r="B370" s="10"/>
      <c r="C370" s="10"/>
      <c r="D370" s="10"/>
      <c r="E370" s="10"/>
      <c r="F370" s="10"/>
      <c r="G370" s="10"/>
      <c r="H370" s="10"/>
      <c r="I370" s="11"/>
      <c r="J370" s="10"/>
      <c r="K370" s="15"/>
      <c r="L370" s="15"/>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c r="AK370" s="10"/>
      <c r="AL370" s="10"/>
      <c r="AM370" s="10"/>
      <c r="AN370" s="10"/>
      <c r="AO370" s="10"/>
    </row>
    <row r="371">
      <c r="A371" s="10"/>
      <c r="B371" s="10"/>
      <c r="C371" s="10"/>
      <c r="D371" s="10"/>
      <c r="E371" s="10"/>
      <c r="F371" s="10"/>
      <c r="G371" s="10"/>
      <c r="H371" s="10"/>
      <c r="I371" s="11"/>
      <c r="J371" s="10"/>
      <c r="K371" s="15"/>
      <c r="L371" s="15"/>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c r="AK371" s="10"/>
      <c r="AL371" s="10"/>
      <c r="AM371" s="10"/>
      <c r="AN371" s="10"/>
      <c r="AO371" s="10"/>
    </row>
    <row r="372">
      <c r="A372" s="10"/>
      <c r="B372" s="10"/>
      <c r="C372" s="10"/>
      <c r="D372" s="10"/>
      <c r="E372" s="10"/>
      <c r="F372" s="10"/>
      <c r="G372" s="10"/>
      <c r="H372" s="10"/>
      <c r="I372" s="11"/>
      <c r="J372" s="10"/>
      <c r="K372" s="15"/>
      <c r="L372" s="15"/>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c r="AK372" s="10"/>
      <c r="AL372" s="10"/>
      <c r="AM372" s="10"/>
      <c r="AN372" s="10"/>
      <c r="AO372" s="10"/>
    </row>
    <row r="373">
      <c r="A373" s="10"/>
      <c r="B373" s="10"/>
      <c r="C373" s="10"/>
      <c r="D373" s="10"/>
      <c r="E373" s="10"/>
      <c r="F373" s="10"/>
      <c r="G373" s="10"/>
      <c r="H373" s="10"/>
      <c r="I373" s="11"/>
      <c r="J373" s="10"/>
      <c r="K373" s="15"/>
      <c r="L373" s="15"/>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c r="AK373" s="10"/>
      <c r="AL373" s="10"/>
      <c r="AM373" s="10"/>
      <c r="AN373" s="10"/>
      <c r="AO373" s="10"/>
    </row>
    <row r="374">
      <c r="A374" s="10"/>
      <c r="B374" s="10"/>
      <c r="C374" s="10"/>
      <c r="D374" s="10"/>
      <c r="E374" s="10"/>
      <c r="F374" s="10"/>
      <c r="G374" s="10"/>
      <c r="H374" s="10"/>
      <c r="I374" s="11"/>
      <c r="J374" s="10"/>
      <c r="K374" s="15"/>
      <c r="L374" s="15"/>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c r="AK374" s="10"/>
      <c r="AL374" s="10"/>
      <c r="AM374" s="10"/>
      <c r="AN374" s="10"/>
      <c r="AO374" s="10"/>
    </row>
    <row r="375">
      <c r="A375" s="10"/>
      <c r="B375" s="10"/>
      <c r="C375" s="10"/>
      <c r="D375" s="10"/>
      <c r="E375" s="10"/>
      <c r="F375" s="10"/>
      <c r="G375" s="10"/>
      <c r="H375" s="10"/>
      <c r="I375" s="11"/>
      <c r="J375" s="10"/>
      <c r="K375" s="15"/>
      <c r="L375" s="15"/>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c r="AK375" s="10"/>
      <c r="AL375" s="10"/>
      <c r="AM375" s="10"/>
      <c r="AN375" s="10"/>
      <c r="AO375" s="10"/>
    </row>
    <row r="376">
      <c r="A376" s="10"/>
      <c r="B376" s="10"/>
      <c r="C376" s="10"/>
      <c r="D376" s="10"/>
      <c r="E376" s="10"/>
      <c r="F376" s="10"/>
      <c r="G376" s="10"/>
      <c r="H376" s="10"/>
      <c r="I376" s="11"/>
      <c r="J376" s="10"/>
      <c r="K376" s="15"/>
      <c r="L376" s="15"/>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c r="AK376" s="10"/>
      <c r="AL376" s="10"/>
      <c r="AM376" s="10"/>
      <c r="AN376" s="10"/>
      <c r="AO376" s="10"/>
    </row>
    <row r="377">
      <c r="A377" s="10"/>
      <c r="B377" s="10"/>
      <c r="C377" s="10"/>
      <c r="D377" s="10"/>
      <c r="E377" s="10"/>
      <c r="F377" s="10"/>
      <c r="G377" s="10"/>
      <c r="H377" s="10"/>
      <c r="I377" s="11"/>
      <c r="J377" s="10"/>
      <c r="K377" s="15"/>
      <c r="L377" s="15"/>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c r="AK377" s="10"/>
      <c r="AL377" s="10"/>
      <c r="AM377" s="10"/>
      <c r="AN377" s="10"/>
      <c r="AO377" s="10"/>
    </row>
    <row r="378">
      <c r="A378" s="10"/>
      <c r="B378" s="10"/>
      <c r="C378" s="10"/>
      <c r="D378" s="10"/>
      <c r="E378" s="10"/>
      <c r="F378" s="10"/>
      <c r="G378" s="10"/>
      <c r="H378" s="10"/>
      <c r="I378" s="11"/>
      <c r="J378" s="10"/>
      <c r="K378" s="15"/>
      <c r="L378" s="15"/>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c r="AK378" s="10"/>
      <c r="AL378" s="10"/>
      <c r="AM378" s="10"/>
      <c r="AN378" s="10"/>
      <c r="AO378" s="10"/>
    </row>
    <row r="379">
      <c r="A379" s="10"/>
      <c r="B379" s="10"/>
      <c r="C379" s="10"/>
      <c r="D379" s="10"/>
      <c r="E379" s="10"/>
      <c r="F379" s="10"/>
      <c r="G379" s="10"/>
      <c r="H379" s="10"/>
      <c r="I379" s="11"/>
      <c r="J379" s="10"/>
      <c r="K379" s="15"/>
      <c r="L379" s="15"/>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c r="AK379" s="10"/>
      <c r="AL379" s="10"/>
      <c r="AM379" s="10"/>
      <c r="AN379" s="10"/>
      <c r="AO379" s="10"/>
    </row>
    <row r="380">
      <c r="A380" s="10"/>
      <c r="B380" s="10"/>
      <c r="C380" s="10"/>
      <c r="D380" s="10"/>
      <c r="E380" s="10"/>
      <c r="F380" s="10"/>
      <c r="G380" s="10"/>
      <c r="H380" s="10"/>
      <c r="I380" s="11"/>
      <c r="J380" s="10"/>
      <c r="K380" s="15"/>
      <c r="L380" s="15"/>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c r="AK380" s="10"/>
      <c r="AL380" s="10"/>
      <c r="AM380" s="10"/>
      <c r="AN380" s="10"/>
      <c r="AO380" s="10"/>
    </row>
    <row r="381">
      <c r="A381" s="10"/>
      <c r="B381" s="10"/>
      <c r="C381" s="10"/>
      <c r="D381" s="10"/>
      <c r="E381" s="10"/>
      <c r="F381" s="10"/>
      <c r="G381" s="10"/>
      <c r="H381" s="10"/>
      <c r="I381" s="11"/>
      <c r="J381" s="10"/>
      <c r="K381" s="15"/>
      <c r="L381" s="15"/>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c r="AK381" s="10"/>
      <c r="AL381" s="10"/>
      <c r="AM381" s="10"/>
      <c r="AN381" s="10"/>
      <c r="AO381" s="10"/>
    </row>
    <row r="382">
      <c r="A382" s="10"/>
      <c r="B382" s="10"/>
      <c r="C382" s="10"/>
      <c r="D382" s="10"/>
      <c r="E382" s="10"/>
      <c r="F382" s="10"/>
      <c r="G382" s="10"/>
      <c r="H382" s="10"/>
      <c r="I382" s="11"/>
      <c r="J382" s="10"/>
      <c r="K382" s="15"/>
      <c r="L382" s="15"/>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c r="AK382" s="10"/>
      <c r="AL382" s="10"/>
      <c r="AM382" s="10"/>
      <c r="AN382" s="10"/>
      <c r="AO382" s="10"/>
    </row>
    <row r="383">
      <c r="A383" s="10"/>
      <c r="B383" s="10"/>
      <c r="C383" s="10"/>
      <c r="D383" s="10"/>
      <c r="E383" s="10"/>
      <c r="F383" s="10"/>
      <c r="G383" s="10"/>
      <c r="H383" s="10"/>
      <c r="I383" s="11"/>
      <c r="J383" s="10"/>
      <c r="K383" s="15"/>
      <c r="L383" s="15"/>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c r="AK383" s="10"/>
      <c r="AL383" s="10"/>
      <c r="AM383" s="10"/>
      <c r="AN383" s="10"/>
      <c r="AO383" s="10"/>
    </row>
    <row r="384">
      <c r="A384" s="10"/>
      <c r="B384" s="10"/>
      <c r="C384" s="10"/>
      <c r="D384" s="10"/>
      <c r="E384" s="10"/>
      <c r="F384" s="10"/>
      <c r="G384" s="10"/>
      <c r="H384" s="10"/>
      <c r="I384" s="11"/>
      <c r="J384" s="10"/>
      <c r="K384" s="15"/>
      <c r="L384" s="15"/>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c r="AK384" s="10"/>
      <c r="AL384" s="10"/>
      <c r="AM384" s="10"/>
      <c r="AN384" s="10"/>
      <c r="AO384" s="10"/>
    </row>
    <row r="385">
      <c r="A385" s="10"/>
      <c r="B385" s="10"/>
      <c r="C385" s="10"/>
      <c r="D385" s="10"/>
      <c r="E385" s="10"/>
      <c r="F385" s="10"/>
      <c r="G385" s="10"/>
      <c r="H385" s="10"/>
      <c r="I385" s="11"/>
      <c r="J385" s="10"/>
      <c r="K385" s="15"/>
      <c r="L385" s="15"/>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c r="AK385" s="10"/>
      <c r="AL385" s="10"/>
      <c r="AM385" s="10"/>
      <c r="AN385" s="10"/>
      <c r="AO385" s="10"/>
    </row>
    <row r="386">
      <c r="A386" s="10"/>
      <c r="B386" s="10"/>
      <c r="C386" s="10"/>
      <c r="D386" s="10"/>
      <c r="E386" s="10"/>
      <c r="F386" s="10"/>
      <c r="G386" s="10"/>
      <c r="H386" s="10"/>
      <c r="I386" s="11"/>
      <c r="J386" s="10"/>
      <c r="K386" s="15"/>
      <c r="L386" s="15"/>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c r="AK386" s="10"/>
      <c r="AL386" s="10"/>
      <c r="AM386" s="10"/>
      <c r="AN386" s="10"/>
      <c r="AO386" s="10"/>
    </row>
    <row r="387">
      <c r="A387" s="10"/>
      <c r="B387" s="10"/>
      <c r="C387" s="10"/>
      <c r="D387" s="10"/>
      <c r="E387" s="10"/>
      <c r="F387" s="10"/>
      <c r="G387" s="10"/>
      <c r="H387" s="10"/>
      <c r="I387" s="11"/>
      <c r="J387" s="10"/>
      <c r="K387" s="15"/>
      <c r="L387" s="15"/>
      <c r="M387" s="10"/>
      <c r="N387" s="10"/>
      <c r="O387" s="10"/>
      <c r="P387" s="10"/>
      <c r="Q387" s="10"/>
      <c r="R387" s="10"/>
      <c r="S387" s="10"/>
      <c r="T387" s="10"/>
      <c r="U387" s="10"/>
      <c r="V387" s="10"/>
      <c r="W387" s="10"/>
      <c r="X387" s="10"/>
      <c r="Y387" s="10"/>
      <c r="Z387" s="10"/>
      <c r="AA387" s="10"/>
      <c r="AB387" s="10"/>
      <c r="AC387" s="10"/>
      <c r="AD387" s="10"/>
      <c r="AE387" s="10"/>
      <c r="AF387" s="10"/>
      <c r="AG387" s="10"/>
      <c r="AH387" s="10"/>
      <c r="AI387" s="10"/>
      <c r="AJ387" s="10"/>
      <c r="AK387" s="10"/>
      <c r="AL387" s="10"/>
      <c r="AM387" s="10"/>
      <c r="AN387" s="10"/>
      <c r="AO387" s="10"/>
    </row>
    <row r="388">
      <c r="A388" s="10"/>
      <c r="B388" s="10"/>
      <c r="C388" s="10"/>
      <c r="D388" s="10"/>
      <c r="E388" s="10"/>
      <c r="F388" s="10"/>
      <c r="G388" s="10"/>
      <c r="H388" s="10"/>
      <c r="I388" s="11"/>
      <c r="J388" s="10"/>
      <c r="K388" s="15"/>
      <c r="L388" s="15"/>
      <c r="M388" s="10"/>
      <c r="N388" s="10"/>
      <c r="O388" s="10"/>
      <c r="P388" s="10"/>
      <c r="Q388" s="10"/>
      <c r="R388" s="10"/>
      <c r="S388" s="10"/>
      <c r="T388" s="10"/>
      <c r="U388" s="10"/>
      <c r="V388" s="10"/>
      <c r="W388" s="10"/>
      <c r="X388" s="10"/>
      <c r="Y388" s="10"/>
      <c r="Z388" s="10"/>
      <c r="AA388" s="10"/>
      <c r="AB388" s="10"/>
      <c r="AC388" s="10"/>
      <c r="AD388" s="10"/>
      <c r="AE388" s="10"/>
      <c r="AF388" s="10"/>
      <c r="AG388" s="10"/>
      <c r="AH388" s="10"/>
      <c r="AI388" s="10"/>
      <c r="AJ388" s="10"/>
      <c r="AK388" s="10"/>
      <c r="AL388" s="10"/>
      <c r="AM388" s="10"/>
      <c r="AN388" s="10"/>
      <c r="AO388" s="10"/>
    </row>
    <row r="389">
      <c r="A389" s="10"/>
      <c r="B389" s="10"/>
      <c r="C389" s="10"/>
      <c r="D389" s="10"/>
      <c r="E389" s="10"/>
      <c r="F389" s="10"/>
      <c r="G389" s="10"/>
      <c r="H389" s="10"/>
      <c r="I389" s="11"/>
      <c r="J389" s="10"/>
      <c r="K389" s="15"/>
      <c r="L389" s="15"/>
      <c r="M389" s="10"/>
      <c r="N389" s="10"/>
      <c r="O389" s="10"/>
      <c r="P389" s="10"/>
      <c r="Q389" s="10"/>
      <c r="R389" s="10"/>
      <c r="S389" s="10"/>
      <c r="T389" s="10"/>
      <c r="U389" s="10"/>
      <c r="V389" s="10"/>
      <c r="W389" s="10"/>
      <c r="X389" s="10"/>
      <c r="Y389" s="10"/>
      <c r="Z389" s="10"/>
      <c r="AA389" s="10"/>
      <c r="AB389" s="10"/>
      <c r="AC389" s="10"/>
      <c r="AD389" s="10"/>
      <c r="AE389" s="10"/>
      <c r="AF389" s="10"/>
      <c r="AG389" s="10"/>
      <c r="AH389" s="10"/>
      <c r="AI389" s="10"/>
      <c r="AJ389" s="10"/>
      <c r="AK389" s="10"/>
      <c r="AL389" s="10"/>
      <c r="AM389" s="10"/>
      <c r="AN389" s="10"/>
      <c r="AO389" s="10"/>
    </row>
    <row r="390">
      <c r="A390" s="10"/>
      <c r="B390" s="10"/>
      <c r="C390" s="10"/>
      <c r="D390" s="10"/>
      <c r="E390" s="10"/>
      <c r="F390" s="10"/>
      <c r="G390" s="10"/>
      <c r="H390" s="10"/>
      <c r="I390" s="11"/>
      <c r="J390" s="10"/>
      <c r="K390" s="15"/>
      <c r="L390" s="15"/>
      <c r="M390" s="10"/>
      <c r="N390" s="10"/>
      <c r="O390" s="10"/>
      <c r="P390" s="10"/>
      <c r="Q390" s="10"/>
      <c r="R390" s="10"/>
      <c r="S390" s="10"/>
      <c r="T390" s="10"/>
      <c r="U390" s="10"/>
      <c r="V390" s="10"/>
      <c r="W390" s="10"/>
      <c r="X390" s="10"/>
      <c r="Y390" s="10"/>
      <c r="Z390" s="10"/>
      <c r="AA390" s="10"/>
      <c r="AB390" s="10"/>
      <c r="AC390" s="10"/>
      <c r="AD390" s="10"/>
      <c r="AE390" s="10"/>
      <c r="AF390" s="10"/>
      <c r="AG390" s="10"/>
      <c r="AH390" s="10"/>
      <c r="AI390" s="10"/>
      <c r="AJ390" s="10"/>
      <c r="AK390" s="10"/>
      <c r="AL390" s="10"/>
      <c r="AM390" s="10"/>
      <c r="AN390" s="10"/>
      <c r="AO390" s="10"/>
    </row>
    <row r="391">
      <c r="A391" s="10"/>
      <c r="B391" s="10"/>
      <c r="C391" s="10"/>
      <c r="D391" s="10"/>
      <c r="E391" s="10"/>
      <c r="F391" s="10"/>
      <c r="G391" s="10"/>
      <c r="H391" s="10"/>
      <c r="I391" s="11"/>
      <c r="J391" s="10"/>
      <c r="K391" s="15"/>
      <c r="L391" s="15"/>
      <c r="M391" s="10"/>
      <c r="N391" s="10"/>
      <c r="O391" s="10"/>
      <c r="P391" s="10"/>
      <c r="Q391" s="10"/>
      <c r="R391" s="10"/>
      <c r="S391" s="10"/>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row>
    <row r="392">
      <c r="A392" s="10"/>
      <c r="B392" s="10"/>
      <c r="C392" s="10"/>
      <c r="D392" s="10"/>
      <c r="E392" s="10"/>
      <c r="F392" s="10"/>
      <c r="G392" s="10"/>
      <c r="H392" s="10"/>
      <c r="I392" s="11"/>
      <c r="J392" s="10"/>
      <c r="K392" s="15"/>
      <c r="L392" s="15"/>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c r="AK392" s="10"/>
      <c r="AL392" s="10"/>
      <c r="AM392" s="10"/>
      <c r="AN392" s="10"/>
      <c r="AO392" s="10"/>
    </row>
    <row r="393">
      <c r="A393" s="10"/>
      <c r="B393" s="10"/>
      <c r="C393" s="10"/>
      <c r="D393" s="10"/>
      <c r="E393" s="10"/>
      <c r="F393" s="10"/>
      <c r="G393" s="10"/>
      <c r="H393" s="10"/>
      <c r="I393" s="11"/>
      <c r="J393" s="10"/>
      <c r="K393" s="15"/>
      <c r="L393" s="15"/>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c r="AK393" s="10"/>
      <c r="AL393" s="10"/>
      <c r="AM393" s="10"/>
      <c r="AN393" s="10"/>
      <c r="AO393" s="10"/>
    </row>
    <row r="394">
      <c r="A394" s="10"/>
      <c r="B394" s="10"/>
      <c r="C394" s="10"/>
      <c r="D394" s="10"/>
      <c r="E394" s="10"/>
      <c r="F394" s="10"/>
      <c r="G394" s="10"/>
      <c r="H394" s="10"/>
      <c r="I394" s="11"/>
      <c r="J394" s="10"/>
      <c r="K394" s="15"/>
      <c r="L394" s="15"/>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c r="AK394" s="10"/>
      <c r="AL394" s="10"/>
      <c r="AM394" s="10"/>
      <c r="AN394" s="10"/>
      <c r="AO394" s="10"/>
    </row>
    <row r="395">
      <c r="A395" s="10"/>
      <c r="B395" s="10"/>
      <c r="C395" s="10"/>
      <c r="D395" s="10"/>
      <c r="E395" s="10"/>
      <c r="F395" s="10"/>
      <c r="G395" s="10"/>
      <c r="H395" s="10"/>
      <c r="I395" s="11"/>
      <c r="J395" s="10"/>
      <c r="K395" s="15"/>
      <c r="L395" s="15"/>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row>
    <row r="396">
      <c r="A396" s="10"/>
      <c r="B396" s="10"/>
      <c r="C396" s="10"/>
      <c r="D396" s="10"/>
      <c r="E396" s="10"/>
      <c r="F396" s="10"/>
      <c r="G396" s="10"/>
      <c r="H396" s="10"/>
      <c r="I396" s="11"/>
      <c r="J396" s="10"/>
      <c r="K396" s="15"/>
      <c r="L396" s="15"/>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row>
    <row r="397">
      <c r="A397" s="10"/>
      <c r="B397" s="10"/>
      <c r="C397" s="10"/>
      <c r="D397" s="10"/>
      <c r="E397" s="10"/>
      <c r="F397" s="10"/>
      <c r="G397" s="10"/>
      <c r="H397" s="10"/>
      <c r="I397" s="11"/>
      <c r="J397" s="10"/>
      <c r="K397" s="15"/>
      <c r="L397" s="15"/>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c r="AK397" s="10"/>
      <c r="AL397" s="10"/>
      <c r="AM397" s="10"/>
      <c r="AN397" s="10"/>
      <c r="AO397" s="10"/>
    </row>
    <row r="398">
      <c r="A398" s="10"/>
      <c r="B398" s="10"/>
      <c r="C398" s="10"/>
      <c r="D398" s="10"/>
      <c r="E398" s="10"/>
      <c r="F398" s="10"/>
      <c r="G398" s="10"/>
      <c r="H398" s="10"/>
      <c r="I398" s="11"/>
      <c r="J398" s="10"/>
      <c r="K398" s="15"/>
      <c r="L398" s="15"/>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c r="AK398" s="10"/>
      <c r="AL398" s="10"/>
      <c r="AM398" s="10"/>
      <c r="AN398" s="10"/>
      <c r="AO398" s="10"/>
    </row>
    <row r="399">
      <c r="A399" s="10"/>
      <c r="B399" s="10"/>
      <c r="C399" s="10"/>
      <c r="D399" s="10"/>
      <c r="E399" s="10"/>
      <c r="F399" s="10"/>
      <c r="G399" s="10"/>
      <c r="H399" s="10"/>
      <c r="I399" s="11"/>
      <c r="J399" s="10"/>
      <c r="K399" s="15"/>
      <c r="L399" s="15"/>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row>
    <row r="400">
      <c r="A400" s="10"/>
      <c r="B400" s="10"/>
      <c r="C400" s="10"/>
      <c r="D400" s="10"/>
      <c r="E400" s="10"/>
      <c r="F400" s="10"/>
      <c r="G400" s="10"/>
      <c r="H400" s="10"/>
      <c r="I400" s="11"/>
      <c r="J400" s="10"/>
      <c r="K400" s="15"/>
      <c r="L400" s="15"/>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row>
    <row r="401">
      <c r="A401" s="10"/>
      <c r="B401" s="10"/>
      <c r="C401" s="10"/>
      <c r="D401" s="10"/>
      <c r="E401" s="10"/>
      <c r="F401" s="10"/>
      <c r="G401" s="10"/>
      <c r="H401" s="10"/>
      <c r="I401" s="11"/>
      <c r="J401" s="10"/>
      <c r="K401" s="15"/>
      <c r="L401" s="15"/>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row>
    <row r="402">
      <c r="A402" s="10"/>
      <c r="B402" s="10"/>
      <c r="C402" s="10"/>
      <c r="D402" s="10"/>
      <c r="E402" s="10"/>
      <c r="F402" s="10"/>
      <c r="G402" s="10"/>
      <c r="H402" s="10"/>
      <c r="I402" s="11"/>
      <c r="J402" s="10"/>
      <c r="K402" s="15"/>
      <c r="L402" s="15"/>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row>
    <row r="403">
      <c r="A403" s="10"/>
      <c r="B403" s="10"/>
      <c r="C403" s="10"/>
      <c r="D403" s="10"/>
      <c r="E403" s="10"/>
      <c r="F403" s="10"/>
      <c r="G403" s="10"/>
      <c r="H403" s="10"/>
      <c r="I403" s="11"/>
      <c r="J403" s="10"/>
      <c r="K403" s="15"/>
      <c r="L403" s="15"/>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row>
    <row r="404">
      <c r="A404" s="10"/>
      <c r="B404" s="10"/>
      <c r="C404" s="10"/>
      <c r="D404" s="10"/>
      <c r="E404" s="10"/>
      <c r="F404" s="10"/>
      <c r="G404" s="10"/>
      <c r="H404" s="10"/>
      <c r="I404" s="11"/>
      <c r="J404" s="10"/>
      <c r="K404" s="15"/>
      <c r="L404" s="15"/>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row>
    <row r="405">
      <c r="A405" s="10"/>
      <c r="B405" s="10"/>
      <c r="C405" s="10"/>
      <c r="D405" s="10"/>
      <c r="E405" s="10"/>
      <c r="F405" s="10"/>
      <c r="G405" s="10"/>
      <c r="H405" s="10"/>
      <c r="I405" s="11"/>
      <c r="J405" s="10"/>
      <c r="K405" s="15"/>
      <c r="L405" s="15"/>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row>
    <row r="406">
      <c r="A406" s="10"/>
      <c r="B406" s="10"/>
      <c r="C406" s="10"/>
      <c r="D406" s="10"/>
      <c r="E406" s="10"/>
      <c r="F406" s="10"/>
      <c r="G406" s="10"/>
      <c r="H406" s="10"/>
      <c r="I406" s="11"/>
      <c r="J406" s="10"/>
      <c r="K406" s="15"/>
      <c r="L406" s="15"/>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row>
    <row r="407">
      <c r="A407" s="10"/>
      <c r="B407" s="10"/>
      <c r="C407" s="10"/>
      <c r="D407" s="10"/>
      <c r="E407" s="10"/>
      <c r="F407" s="10"/>
      <c r="G407" s="10"/>
      <c r="H407" s="10"/>
      <c r="I407" s="11"/>
      <c r="J407" s="10"/>
      <c r="K407" s="15"/>
      <c r="L407" s="15"/>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row>
    <row r="408">
      <c r="A408" s="10"/>
      <c r="B408" s="10"/>
      <c r="C408" s="10"/>
      <c r="D408" s="10"/>
      <c r="E408" s="10"/>
      <c r="F408" s="10"/>
      <c r="G408" s="10"/>
      <c r="H408" s="10"/>
      <c r="I408" s="11"/>
      <c r="J408" s="10"/>
      <c r="K408" s="15"/>
      <c r="L408" s="15"/>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c r="AK408" s="10"/>
      <c r="AL408" s="10"/>
      <c r="AM408" s="10"/>
      <c r="AN408" s="10"/>
      <c r="AO408" s="10"/>
    </row>
    <row r="409">
      <c r="A409" s="10"/>
      <c r="B409" s="10"/>
      <c r="C409" s="10"/>
      <c r="D409" s="10"/>
      <c r="E409" s="10"/>
      <c r="F409" s="10"/>
      <c r="G409" s="10"/>
      <c r="H409" s="10"/>
      <c r="I409" s="11"/>
      <c r="J409" s="10"/>
      <c r="K409" s="15"/>
      <c r="L409" s="15"/>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c r="AK409" s="10"/>
      <c r="AL409" s="10"/>
      <c r="AM409" s="10"/>
      <c r="AN409" s="10"/>
      <c r="AO409" s="10"/>
    </row>
    <row r="410">
      <c r="A410" s="10"/>
      <c r="B410" s="10"/>
      <c r="C410" s="10"/>
      <c r="D410" s="10"/>
      <c r="E410" s="10"/>
      <c r="F410" s="10"/>
      <c r="G410" s="10"/>
      <c r="H410" s="10"/>
      <c r="I410" s="11"/>
      <c r="J410" s="10"/>
      <c r="K410" s="15"/>
      <c r="L410" s="15"/>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c r="AK410" s="10"/>
      <c r="AL410" s="10"/>
      <c r="AM410" s="10"/>
      <c r="AN410" s="10"/>
      <c r="AO410" s="10"/>
    </row>
    <row r="411">
      <c r="A411" s="10"/>
      <c r="B411" s="10"/>
      <c r="C411" s="10"/>
      <c r="D411" s="10"/>
      <c r="E411" s="10"/>
      <c r="F411" s="10"/>
      <c r="G411" s="10"/>
      <c r="H411" s="10"/>
      <c r="I411" s="11"/>
      <c r="J411" s="10"/>
      <c r="K411" s="15"/>
      <c r="L411" s="15"/>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c r="AK411" s="10"/>
      <c r="AL411" s="10"/>
      <c r="AM411" s="10"/>
      <c r="AN411" s="10"/>
      <c r="AO411" s="10"/>
    </row>
    <row r="412">
      <c r="A412" s="10"/>
      <c r="B412" s="10"/>
      <c r="C412" s="10"/>
      <c r="D412" s="10"/>
      <c r="E412" s="10"/>
      <c r="F412" s="10"/>
      <c r="G412" s="10"/>
      <c r="H412" s="10"/>
      <c r="I412" s="11"/>
      <c r="J412" s="10"/>
      <c r="K412" s="15"/>
      <c r="L412" s="15"/>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c r="AK412" s="10"/>
      <c r="AL412" s="10"/>
      <c r="AM412" s="10"/>
      <c r="AN412" s="10"/>
      <c r="AO412" s="10"/>
    </row>
    <row r="413">
      <c r="A413" s="10"/>
      <c r="B413" s="10"/>
      <c r="C413" s="10"/>
      <c r="D413" s="10"/>
      <c r="E413" s="10"/>
      <c r="F413" s="10"/>
      <c r="G413" s="10"/>
      <c r="H413" s="10"/>
      <c r="I413" s="11"/>
      <c r="J413" s="10"/>
      <c r="K413" s="15"/>
      <c r="L413" s="15"/>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c r="AK413" s="10"/>
      <c r="AL413" s="10"/>
      <c r="AM413" s="10"/>
      <c r="AN413" s="10"/>
      <c r="AO413" s="10"/>
    </row>
    <row r="414">
      <c r="A414" s="10"/>
      <c r="B414" s="10"/>
      <c r="C414" s="10"/>
      <c r="D414" s="10"/>
      <c r="E414" s="10"/>
      <c r="F414" s="10"/>
      <c r="G414" s="10"/>
      <c r="H414" s="10"/>
      <c r="I414" s="11"/>
      <c r="J414" s="10"/>
      <c r="K414" s="15"/>
      <c r="L414" s="15"/>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c r="AK414" s="10"/>
      <c r="AL414" s="10"/>
      <c r="AM414" s="10"/>
      <c r="AN414" s="10"/>
      <c r="AO414" s="10"/>
    </row>
    <row r="415">
      <c r="A415" s="10"/>
      <c r="B415" s="10"/>
      <c r="C415" s="10"/>
      <c r="D415" s="10"/>
      <c r="E415" s="10"/>
      <c r="F415" s="10"/>
      <c r="G415" s="10"/>
      <c r="H415" s="10"/>
      <c r="I415" s="11"/>
      <c r="J415" s="10"/>
      <c r="K415" s="15"/>
      <c r="L415" s="15"/>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c r="AK415" s="10"/>
      <c r="AL415" s="10"/>
      <c r="AM415" s="10"/>
      <c r="AN415" s="10"/>
      <c r="AO415" s="10"/>
    </row>
    <row r="416">
      <c r="A416" s="10"/>
      <c r="B416" s="10"/>
      <c r="C416" s="10"/>
      <c r="D416" s="10"/>
      <c r="E416" s="10"/>
      <c r="F416" s="10"/>
      <c r="G416" s="10"/>
      <c r="H416" s="10"/>
      <c r="I416" s="11"/>
      <c r="J416" s="10"/>
      <c r="K416" s="15"/>
      <c r="L416" s="15"/>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c r="AK416" s="10"/>
      <c r="AL416" s="10"/>
      <c r="AM416" s="10"/>
      <c r="AN416" s="10"/>
      <c r="AO416" s="10"/>
    </row>
    <row r="417">
      <c r="A417" s="10"/>
      <c r="B417" s="10"/>
      <c r="C417" s="10"/>
      <c r="D417" s="10"/>
      <c r="E417" s="10"/>
      <c r="F417" s="10"/>
      <c r="G417" s="10"/>
      <c r="H417" s="10"/>
      <c r="I417" s="11"/>
      <c r="J417" s="10"/>
      <c r="K417" s="15"/>
      <c r="L417" s="15"/>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c r="AK417" s="10"/>
      <c r="AL417" s="10"/>
      <c r="AM417" s="10"/>
      <c r="AN417" s="10"/>
      <c r="AO417" s="10"/>
    </row>
    <row r="418">
      <c r="A418" s="10"/>
      <c r="B418" s="10"/>
      <c r="C418" s="10"/>
      <c r="D418" s="10"/>
      <c r="E418" s="10"/>
      <c r="F418" s="10"/>
      <c r="G418" s="10"/>
      <c r="H418" s="10"/>
      <c r="I418" s="11"/>
      <c r="J418" s="10"/>
      <c r="K418" s="15"/>
      <c r="L418" s="15"/>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c r="AK418" s="10"/>
      <c r="AL418" s="10"/>
      <c r="AM418" s="10"/>
      <c r="AN418" s="10"/>
      <c r="AO418" s="10"/>
    </row>
    <row r="419">
      <c r="A419" s="10"/>
      <c r="B419" s="10"/>
      <c r="C419" s="10"/>
      <c r="D419" s="10"/>
      <c r="E419" s="10"/>
      <c r="F419" s="10"/>
      <c r="G419" s="10"/>
      <c r="H419" s="10"/>
      <c r="I419" s="11"/>
      <c r="J419" s="10"/>
      <c r="K419" s="15"/>
      <c r="L419" s="15"/>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c r="AK419" s="10"/>
      <c r="AL419" s="10"/>
      <c r="AM419" s="10"/>
      <c r="AN419" s="10"/>
      <c r="AO419" s="10"/>
    </row>
    <row r="420">
      <c r="A420" s="10"/>
      <c r="B420" s="10"/>
      <c r="C420" s="10"/>
      <c r="D420" s="10"/>
      <c r="E420" s="10"/>
      <c r="F420" s="10"/>
      <c r="G420" s="10"/>
      <c r="H420" s="10"/>
      <c r="I420" s="11"/>
      <c r="J420" s="10"/>
      <c r="K420" s="15"/>
      <c r="L420" s="15"/>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c r="AK420" s="10"/>
      <c r="AL420" s="10"/>
      <c r="AM420" s="10"/>
      <c r="AN420" s="10"/>
      <c r="AO420" s="10"/>
    </row>
    <row r="421">
      <c r="A421" s="10"/>
      <c r="B421" s="10"/>
      <c r="C421" s="10"/>
      <c r="D421" s="10"/>
      <c r="E421" s="10"/>
      <c r="F421" s="10"/>
      <c r="G421" s="10"/>
      <c r="H421" s="10"/>
      <c r="I421" s="11"/>
      <c r="J421" s="10"/>
      <c r="K421" s="15"/>
      <c r="L421" s="15"/>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c r="AK421" s="10"/>
      <c r="AL421" s="10"/>
      <c r="AM421" s="10"/>
      <c r="AN421" s="10"/>
      <c r="AO421" s="10"/>
    </row>
    <row r="422">
      <c r="A422" s="10"/>
      <c r="B422" s="10"/>
      <c r="C422" s="10"/>
      <c r="D422" s="10"/>
      <c r="E422" s="10"/>
      <c r="F422" s="10"/>
      <c r="G422" s="10"/>
      <c r="H422" s="10"/>
      <c r="I422" s="11"/>
      <c r="J422" s="10"/>
      <c r="K422" s="15"/>
      <c r="L422" s="15"/>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c r="AK422" s="10"/>
      <c r="AL422" s="10"/>
      <c r="AM422" s="10"/>
      <c r="AN422" s="10"/>
      <c r="AO422" s="10"/>
    </row>
    <row r="423">
      <c r="A423" s="10"/>
      <c r="B423" s="10"/>
      <c r="C423" s="10"/>
      <c r="D423" s="10"/>
      <c r="E423" s="10"/>
      <c r="F423" s="10"/>
      <c r="G423" s="10"/>
      <c r="H423" s="10"/>
      <c r="I423" s="11"/>
      <c r="J423" s="10"/>
      <c r="K423" s="15"/>
      <c r="L423" s="15"/>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c r="AK423" s="10"/>
      <c r="AL423" s="10"/>
      <c r="AM423" s="10"/>
      <c r="AN423" s="10"/>
      <c r="AO423" s="10"/>
    </row>
    <row r="424">
      <c r="A424" s="10"/>
      <c r="B424" s="10"/>
      <c r="C424" s="10"/>
      <c r="D424" s="10"/>
      <c r="E424" s="10"/>
      <c r="F424" s="10"/>
      <c r="G424" s="10"/>
      <c r="H424" s="10"/>
      <c r="I424" s="11"/>
      <c r="J424" s="10"/>
      <c r="K424" s="15"/>
      <c r="L424" s="15"/>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c r="AK424" s="10"/>
      <c r="AL424" s="10"/>
      <c r="AM424" s="10"/>
      <c r="AN424" s="10"/>
      <c r="AO424" s="10"/>
    </row>
    <row r="425">
      <c r="A425" s="10"/>
      <c r="B425" s="10"/>
      <c r="C425" s="10"/>
      <c r="D425" s="10"/>
      <c r="E425" s="10"/>
      <c r="F425" s="10"/>
      <c r="G425" s="10"/>
      <c r="H425" s="10"/>
      <c r="I425" s="11"/>
      <c r="J425" s="10"/>
      <c r="K425" s="15"/>
      <c r="L425" s="15"/>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c r="AK425" s="10"/>
      <c r="AL425" s="10"/>
      <c r="AM425" s="10"/>
      <c r="AN425" s="10"/>
      <c r="AO425" s="10"/>
    </row>
    <row r="426">
      <c r="A426" s="10"/>
      <c r="B426" s="10"/>
      <c r="C426" s="10"/>
      <c r="D426" s="10"/>
      <c r="E426" s="10"/>
      <c r="F426" s="10"/>
      <c r="G426" s="10"/>
      <c r="H426" s="10"/>
      <c r="I426" s="11"/>
      <c r="J426" s="10"/>
      <c r="K426" s="15"/>
      <c r="L426" s="15"/>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c r="AK426" s="10"/>
      <c r="AL426" s="10"/>
      <c r="AM426" s="10"/>
      <c r="AN426" s="10"/>
      <c r="AO426" s="10"/>
    </row>
    <row r="427">
      <c r="A427" s="10"/>
      <c r="B427" s="10"/>
      <c r="C427" s="10"/>
      <c r="D427" s="10"/>
      <c r="E427" s="10"/>
      <c r="F427" s="10"/>
      <c r="G427" s="10"/>
      <c r="H427" s="10"/>
      <c r="I427" s="11"/>
      <c r="J427" s="10"/>
      <c r="K427" s="15"/>
      <c r="L427" s="15"/>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c r="AK427" s="10"/>
      <c r="AL427" s="10"/>
      <c r="AM427" s="10"/>
      <c r="AN427" s="10"/>
      <c r="AO427" s="10"/>
    </row>
    <row r="428">
      <c r="A428" s="10"/>
      <c r="B428" s="10"/>
      <c r="C428" s="10"/>
      <c r="D428" s="10"/>
      <c r="E428" s="10"/>
      <c r="F428" s="10"/>
      <c r="G428" s="10"/>
      <c r="H428" s="10"/>
      <c r="I428" s="11"/>
      <c r="J428" s="10"/>
      <c r="K428" s="15"/>
      <c r="L428" s="15"/>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c r="AK428" s="10"/>
      <c r="AL428" s="10"/>
      <c r="AM428" s="10"/>
      <c r="AN428" s="10"/>
      <c r="AO428" s="10"/>
    </row>
    <row r="429">
      <c r="A429" s="10"/>
      <c r="B429" s="10"/>
      <c r="C429" s="10"/>
      <c r="D429" s="10"/>
      <c r="E429" s="10"/>
      <c r="F429" s="10"/>
      <c r="G429" s="10"/>
      <c r="H429" s="10"/>
      <c r="I429" s="11"/>
      <c r="J429" s="10"/>
      <c r="K429" s="15"/>
      <c r="L429" s="15"/>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c r="AK429" s="10"/>
      <c r="AL429" s="10"/>
      <c r="AM429" s="10"/>
      <c r="AN429" s="10"/>
      <c r="AO429" s="10"/>
    </row>
    <row r="430">
      <c r="A430" s="10"/>
      <c r="B430" s="10"/>
      <c r="C430" s="10"/>
      <c r="D430" s="10"/>
      <c r="E430" s="10"/>
      <c r="F430" s="10"/>
      <c r="G430" s="10"/>
      <c r="H430" s="10"/>
      <c r="I430" s="11"/>
      <c r="J430" s="10"/>
      <c r="K430" s="15"/>
      <c r="L430" s="15"/>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c r="AK430" s="10"/>
      <c r="AL430" s="10"/>
      <c r="AM430" s="10"/>
      <c r="AN430" s="10"/>
      <c r="AO430" s="10"/>
    </row>
    <row r="431">
      <c r="A431" s="10"/>
      <c r="B431" s="10"/>
      <c r="C431" s="10"/>
      <c r="D431" s="10"/>
      <c r="E431" s="10"/>
      <c r="F431" s="10"/>
      <c r="G431" s="10"/>
      <c r="H431" s="10"/>
      <c r="I431" s="11"/>
      <c r="J431" s="10"/>
      <c r="K431" s="15"/>
      <c r="L431" s="15"/>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c r="AK431" s="10"/>
      <c r="AL431" s="10"/>
      <c r="AM431" s="10"/>
      <c r="AN431" s="10"/>
      <c r="AO431" s="10"/>
    </row>
    <row r="432">
      <c r="A432" s="10"/>
      <c r="B432" s="10"/>
      <c r="C432" s="10"/>
      <c r="D432" s="10"/>
      <c r="E432" s="10"/>
      <c r="F432" s="10"/>
      <c r="G432" s="10"/>
      <c r="H432" s="10"/>
      <c r="I432" s="11"/>
      <c r="J432" s="10"/>
      <c r="K432" s="15"/>
      <c r="L432" s="15"/>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c r="AK432" s="10"/>
      <c r="AL432" s="10"/>
      <c r="AM432" s="10"/>
      <c r="AN432" s="10"/>
      <c r="AO432" s="10"/>
    </row>
    <row r="433">
      <c r="A433" s="10"/>
      <c r="B433" s="10"/>
      <c r="C433" s="10"/>
      <c r="D433" s="10"/>
      <c r="E433" s="10"/>
      <c r="F433" s="10"/>
      <c r="G433" s="10"/>
      <c r="H433" s="10"/>
      <c r="I433" s="11"/>
      <c r="J433" s="10"/>
      <c r="K433" s="15"/>
      <c r="L433" s="15"/>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c r="AK433" s="10"/>
      <c r="AL433" s="10"/>
      <c r="AM433" s="10"/>
      <c r="AN433" s="10"/>
      <c r="AO433" s="10"/>
    </row>
    <row r="434">
      <c r="A434" s="10"/>
      <c r="B434" s="10"/>
      <c r="C434" s="10"/>
      <c r="D434" s="10"/>
      <c r="E434" s="10"/>
      <c r="F434" s="10"/>
      <c r="G434" s="10"/>
      <c r="H434" s="10"/>
      <c r="I434" s="11"/>
      <c r="J434" s="10"/>
      <c r="K434" s="15"/>
      <c r="L434" s="15"/>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c r="AK434" s="10"/>
      <c r="AL434" s="10"/>
      <c r="AM434" s="10"/>
      <c r="AN434" s="10"/>
      <c r="AO434" s="10"/>
    </row>
    <row r="435">
      <c r="A435" s="10"/>
      <c r="B435" s="10"/>
      <c r="C435" s="10"/>
      <c r="D435" s="10"/>
      <c r="E435" s="10"/>
      <c r="F435" s="10"/>
      <c r="G435" s="10"/>
      <c r="H435" s="10"/>
      <c r="I435" s="11"/>
      <c r="J435" s="10"/>
      <c r="K435" s="15"/>
      <c r="L435" s="15"/>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c r="AK435" s="10"/>
      <c r="AL435" s="10"/>
      <c r="AM435" s="10"/>
      <c r="AN435" s="10"/>
      <c r="AO435" s="10"/>
    </row>
    <row r="436">
      <c r="A436" s="10"/>
      <c r="B436" s="10"/>
      <c r="C436" s="10"/>
      <c r="D436" s="10"/>
      <c r="E436" s="10"/>
      <c r="F436" s="10"/>
      <c r="G436" s="10"/>
      <c r="H436" s="10"/>
      <c r="I436" s="11"/>
      <c r="J436" s="10"/>
      <c r="K436" s="15"/>
      <c r="L436" s="15"/>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c r="AK436" s="10"/>
      <c r="AL436" s="10"/>
      <c r="AM436" s="10"/>
      <c r="AN436" s="10"/>
      <c r="AO436" s="10"/>
    </row>
    <row r="437">
      <c r="A437" s="10"/>
      <c r="B437" s="10"/>
      <c r="C437" s="10"/>
      <c r="D437" s="10"/>
      <c r="E437" s="10"/>
      <c r="F437" s="10"/>
      <c r="G437" s="10"/>
      <c r="H437" s="10"/>
      <c r="I437" s="11"/>
      <c r="J437" s="10"/>
      <c r="K437" s="15"/>
      <c r="L437" s="15"/>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c r="AK437" s="10"/>
      <c r="AL437" s="10"/>
      <c r="AM437" s="10"/>
      <c r="AN437" s="10"/>
      <c r="AO437" s="10"/>
    </row>
    <row r="438">
      <c r="A438" s="10"/>
      <c r="B438" s="10"/>
      <c r="C438" s="10"/>
      <c r="D438" s="10"/>
      <c r="E438" s="10"/>
      <c r="F438" s="10"/>
      <c r="G438" s="10"/>
      <c r="H438" s="10"/>
      <c r="I438" s="11"/>
      <c r="J438" s="10"/>
      <c r="K438" s="15"/>
      <c r="L438" s="15"/>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c r="AK438" s="10"/>
      <c r="AL438" s="10"/>
      <c r="AM438" s="10"/>
      <c r="AN438" s="10"/>
      <c r="AO438" s="10"/>
    </row>
    <row r="439">
      <c r="A439" s="10"/>
      <c r="B439" s="10"/>
      <c r="C439" s="10"/>
      <c r="D439" s="10"/>
      <c r="E439" s="10"/>
      <c r="F439" s="10"/>
      <c r="G439" s="10"/>
      <c r="H439" s="10"/>
      <c r="I439" s="11"/>
      <c r="J439" s="10"/>
      <c r="K439" s="15"/>
      <c r="L439" s="15"/>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c r="AK439" s="10"/>
      <c r="AL439" s="10"/>
      <c r="AM439" s="10"/>
      <c r="AN439" s="10"/>
      <c r="AO439" s="10"/>
    </row>
    <row r="440">
      <c r="A440" s="10"/>
      <c r="B440" s="10"/>
      <c r="C440" s="10"/>
      <c r="D440" s="10"/>
      <c r="E440" s="10"/>
      <c r="F440" s="10"/>
      <c r="G440" s="10"/>
      <c r="H440" s="10"/>
      <c r="I440" s="11"/>
      <c r="J440" s="10"/>
      <c r="K440" s="15"/>
      <c r="L440" s="15"/>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c r="AK440" s="10"/>
      <c r="AL440" s="10"/>
      <c r="AM440" s="10"/>
      <c r="AN440" s="10"/>
      <c r="AO440" s="10"/>
    </row>
    <row r="441">
      <c r="A441" s="10"/>
      <c r="B441" s="10"/>
      <c r="C441" s="10"/>
      <c r="D441" s="10"/>
      <c r="E441" s="10"/>
      <c r="F441" s="10"/>
      <c r="G441" s="10"/>
      <c r="H441" s="10"/>
      <c r="I441" s="11"/>
      <c r="J441" s="10"/>
      <c r="K441" s="15"/>
      <c r="L441" s="15"/>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c r="AK441" s="10"/>
      <c r="AL441" s="10"/>
      <c r="AM441" s="10"/>
      <c r="AN441" s="10"/>
      <c r="AO441" s="10"/>
    </row>
    <row r="442">
      <c r="A442" s="10"/>
      <c r="B442" s="10"/>
      <c r="C442" s="10"/>
      <c r="D442" s="10"/>
      <c r="E442" s="10"/>
      <c r="F442" s="10"/>
      <c r="G442" s="10"/>
      <c r="H442" s="10"/>
      <c r="I442" s="11"/>
      <c r="J442" s="10"/>
      <c r="K442" s="15"/>
      <c r="L442" s="15"/>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c r="AK442" s="10"/>
      <c r="AL442" s="10"/>
      <c r="AM442" s="10"/>
      <c r="AN442" s="10"/>
      <c r="AO442" s="10"/>
    </row>
    <row r="443">
      <c r="A443" s="10"/>
      <c r="B443" s="10"/>
      <c r="C443" s="10"/>
      <c r="D443" s="10"/>
      <c r="E443" s="10"/>
      <c r="F443" s="10"/>
      <c r="G443" s="10"/>
      <c r="H443" s="10"/>
      <c r="I443" s="11"/>
      <c r="J443" s="10"/>
      <c r="K443" s="15"/>
      <c r="L443" s="15"/>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c r="AK443" s="10"/>
      <c r="AL443" s="10"/>
      <c r="AM443" s="10"/>
      <c r="AN443" s="10"/>
      <c r="AO443" s="10"/>
    </row>
    <row r="444">
      <c r="A444" s="10"/>
      <c r="B444" s="10"/>
      <c r="C444" s="10"/>
      <c r="D444" s="10"/>
      <c r="E444" s="10"/>
      <c r="F444" s="10"/>
      <c r="G444" s="10"/>
      <c r="H444" s="10"/>
      <c r="I444" s="11"/>
      <c r="J444" s="10"/>
      <c r="K444" s="15"/>
      <c r="L444" s="15"/>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c r="AK444" s="10"/>
      <c r="AL444" s="10"/>
      <c r="AM444" s="10"/>
      <c r="AN444" s="10"/>
      <c r="AO444" s="10"/>
    </row>
    <row r="445">
      <c r="A445" s="10"/>
      <c r="B445" s="10"/>
      <c r="C445" s="10"/>
      <c r="D445" s="10"/>
      <c r="E445" s="10"/>
      <c r="F445" s="10"/>
      <c r="G445" s="10"/>
      <c r="H445" s="10"/>
      <c r="I445" s="11"/>
      <c r="J445" s="10"/>
      <c r="K445" s="15"/>
      <c r="L445" s="15"/>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c r="AK445" s="10"/>
      <c r="AL445" s="10"/>
      <c r="AM445" s="10"/>
      <c r="AN445" s="10"/>
      <c r="AO445" s="10"/>
    </row>
    <row r="446">
      <c r="A446" s="10"/>
      <c r="B446" s="10"/>
      <c r="C446" s="10"/>
      <c r="D446" s="10"/>
      <c r="E446" s="10"/>
      <c r="F446" s="10"/>
      <c r="G446" s="10"/>
      <c r="H446" s="10"/>
      <c r="I446" s="11"/>
      <c r="J446" s="10"/>
      <c r="K446" s="15"/>
      <c r="L446" s="15"/>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c r="AK446" s="10"/>
      <c r="AL446" s="10"/>
      <c r="AM446" s="10"/>
      <c r="AN446" s="10"/>
      <c r="AO446" s="10"/>
    </row>
    <row r="447">
      <c r="A447" s="10"/>
      <c r="B447" s="10"/>
      <c r="C447" s="10"/>
      <c r="D447" s="10"/>
      <c r="E447" s="10"/>
      <c r="F447" s="10"/>
      <c r="G447" s="10"/>
      <c r="H447" s="10"/>
      <c r="I447" s="11"/>
      <c r="J447" s="10"/>
      <c r="K447" s="15"/>
      <c r="L447" s="15"/>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c r="AK447" s="10"/>
      <c r="AL447" s="10"/>
      <c r="AM447" s="10"/>
      <c r="AN447" s="10"/>
      <c r="AO447" s="10"/>
    </row>
    <row r="448">
      <c r="A448" s="10"/>
      <c r="B448" s="10"/>
      <c r="C448" s="10"/>
      <c r="D448" s="10"/>
      <c r="E448" s="10"/>
      <c r="F448" s="10"/>
      <c r="G448" s="10"/>
      <c r="H448" s="10"/>
      <c r="I448" s="11"/>
      <c r="J448" s="10"/>
      <c r="K448" s="15"/>
      <c r="L448" s="15"/>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c r="AK448" s="10"/>
      <c r="AL448" s="10"/>
      <c r="AM448" s="10"/>
      <c r="AN448" s="10"/>
      <c r="AO448" s="10"/>
    </row>
    <row r="449">
      <c r="A449" s="10"/>
      <c r="B449" s="10"/>
      <c r="C449" s="10"/>
      <c r="D449" s="10"/>
      <c r="E449" s="10"/>
      <c r="F449" s="10"/>
      <c r="G449" s="10"/>
      <c r="H449" s="10"/>
      <c r="I449" s="11"/>
      <c r="J449" s="10"/>
      <c r="K449" s="15"/>
      <c r="L449" s="15"/>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c r="AK449" s="10"/>
      <c r="AL449" s="10"/>
      <c r="AM449" s="10"/>
      <c r="AN449" s="10"/>
      <c r="AO449" s="10"/>
    </row>
    <row r="450">
      <c r="A450" s="10"/>
      <c r="B450" s="10"/>
      <c r="C450" s="10"/>
      <c r="D450" s="10"/>
      <c r="E450" s="10"/>
      <c r="F450" s="10"/>
      <c r="G450" s="10"/>
      <c r="H450" s="10"/>
      <c r="I450" s="11"/>
      <c r="J450" s="10"/>
      <c r="K450" s="15"/>
      <c r="L450" s="15"/>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c r="AK450" s="10"/>
      <c r="AL450" s="10"/>
      <c r="AM450" s="10"/>
      <c r="AN450" s="10"/>
      <c r="AO450" s="10"/>
    </row>
    <row r="451">
      <c r="A451" s="10"/>
      <c r="B451" s="10"/>
      <c r="C451" s="10"/>
      <c r="D451" s="10"/>
      <c r="E451" s="10"/>
      <c r="F451" s="10"/>
      <c r="G451" s="10"/>
      <c r="H451" s="10"/>
      <c r="I451" s="11"/>
      <c r="J451" s="10"/>
      <c r="K451" s="15"/>
      <c r="L451" s="15"/>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c r="AK451" s="10"/>
      <c r="AL451" s="10"/>
      <c r="AM451" s="10"/>
      <c r="AN451" s="10"/>
      <c r="AO451" s="10"/>
    </row>
    <row r="452">
      <c r="A452" s="10"/>
      <c r="B452" s="10"/>
      <c r="C452" s="10"/>
      <c r="D452" s="10"/>
      <c r="E452" s="10"/>
      <c r="F452" s="10"/>
      <c r="G452" s="10"/>
      <c r="H452" s="10"/>
      <c r="I452" s="11"/>
      <c r="J452" s="10"/>
      <c r="K452" s="15"/>
      <c r="L452" s="15"/>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c r="AK452" s="10"/>
      <c r="AL452" s="10"/>
      <c r="AM452" s="10"/>
      <c r="AN452" s="10"/>
      <c r="AO452" s="10"/>
    </row>
    <row r="453">
      <c r="A453" s="10"/>
      <c r="B453" s="10"/>
      <c r="C453" s="10"/>
      <c r="D453" s="10"/>
      <c r="E453" s="10"/>
      <c r="F453" s="10"/>
      <c r="G453" s="10"/>
      <c r="H453" s="10"/>
      <c r="I453" s="11"/>
      <c r="J453" s="10"/>
      <c r="K453" s="15"/>
      <c r="L453" s="15"/>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c r="AK453" s="10"/>
      <c r="AL453" s="10"/>
      <c r="AM453" s="10"/>
      <c r="AN453" s="10"/>
      <c r="AO453" s="10"/>
    </row>
    <row r="454">
      <c r="A454" s="10"/>
      <c r="B454" s="10"/>
      <c r="C454" s="10"/>
      <c r="D454" s="10"/>
      <c r="E454" s="10"/>
      <c r="F454" s="10"/>
      <c r="G454" s="10"/>
      <c r="H454" s="10"/>
      <c r="I454" s="11"/>
      <c r="J454" s="10"/>
      <c r="K454" s="15"/>
      <c r="L454" s="15"/>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c r="AK454" s="10"/>
      <c r="AL454" s="10"/>
      <c r="AM454" s="10"/>
      <c r="AN454" s="10"/>
      <c r="AO454" s="10"/>
    </row>
    <row r="455">
      <c r="A455" s="10"/>
      <c r="B455" s="10"/>
      <c r="C455" s="10"/>
      <c r="D455" s="10"/>
      <c r="E455" s="10"/>
      <c r="F455" s="10"/>
      <c r="G455" s="10"/>
      <c r="H455" s="10"/>
      <c r="I455" s="11"/>
      <c r="J455" s="10"/>
      <c r="K455" s="15"/>
      <c r="L455" s="15"/>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c r="AK455" s="10"/>
      <c r="AL455" s="10"/>
      <c r="AM455" s="10"/>
      <c r="AN455" s="10"/>
      <c r="AO455" s="10"/>
    </row>
    <row r="456">
      <c r="A456" s="10"/>
      <c r="B456" s="10"/>
      <c r="C456" s="10"/>
      <c r="D456" s="10"/>
      <c r="E456" s="10"/>
      <c r="F456" s="10"/>
      <c r="G456" s="10"/>
      <c r="H456" s="10"/>
      <c r="I456" s="11"/>
      <c r="J456" s="10"/>
      <c r="K456" s="15"/>
      <c r="L456" s="15"/>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c r="AK456" s="10"/>
      <c r="AL456" s="10"/>
      <c r="AM456" s="10"/>
      <c r="AN456" s="10"/>
      <c r="AO456" s="10"/>
    </row>
    <row r="457">
      <c r="A457" s="10"/>
      <c r="B457" s="10"/>
      <c r="C457" s="10"/>
      <c r="D457" s="10"/>
      <c r="E457" s="10"/>
      <c r="F457" s="10"/>
      <c r="G457" s="10"/>
      <c r="H457" s="10"/>
      <c r="I457" s="11"/>
      <c r="J457" s="10"/>
      <c r="K457" s="15"/>
      <c r="L457" s="15"/>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c r="AK457" s="10"/>
      <c r="AL457" s="10"/>
      <c r="AM457" s="10"/>
      <c r="AN457" s="10"/>
      <c r="AO457" s="10"/>
    </row>
    <row r="458">
      <c r="A458" s="10"/>
      <c r="B458" s="10"/>
      <c r="C458" s="10"/>
      <c r="D458" s="10"/>
      <c r="E458" s="10"/>
      <c r="F458" s="10"/>
      <c r="G458" s="10"/>
      <c r="H458" s="10"/>
      <c r="I458" s="11"/>
      <c r="J458" s="10"/>
      <c r="K458" s="15"/>
      <c r="L458" s="15"/>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c r="AK458" s="10"/>
      <c r="AL458" s="10"/>
      <c r="AM458" s="10"/>
      <c r="AN458" s="10"/>
      <c r="AO458" s="10"/>
    </row>
    <row r="459">
      <c r="A459" s="10"/>
      <c r="B459" s="10"/>
      <c r="C459" s="10"/>
      <c r="D459" s="10"/>
      <c r="E459" s="10"/>
      <c r="F459" s="10"/>
      <c r="G459" s="10"/>
      <c r="H459" s="10"/>
      <c r="I459" s="11"/>
      <c r="J459" s="10"/>
      <c r="K459" s="15"/>
      <c r="L459" s="15"/>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c r="AK459" s="10"/>
      <c r="AL459" s="10"/>
      <c r="AM459" s="10"/>
      <c r="AN459" s="10"/>
      <c r="AO459" s="10"/>
    </row>
    <row r="460">
      <c r="A460" s="10"/>
      <c r="B460" s="10"/>
      <c r="C460" s="10"/>
      <c r="D460" s="10"/>
      <c r="E460" s="10"/>
      <c r="F460" s="10"/>
      <c r="G460" s="10"/>
      <c r="H460" s="10"/>
      <c r="I460" s="11"/>
      <c r="J460" s="10"/>
      <c r="K460" s="15"/>
      <c r="L460" s="15"/>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c r="AK460" s="10"/>
      <c r="AL460" s="10"/>
      <c r="AM460" s="10"/>
      <c r="AN460" s="10"/>
      <c r="AO460" s="10"/>
    </row>
    <row r="461">
      <c r="A461" s="10"/>
      <c r="B461" s="10"/>
      <c r="C461" s="10"/>
      <c r="D461" s="10"/>
      <c r="E461" s="10"/>
      <c r="F461" s="10"/>
      <c r="G461" s="10"/>
      <c r="H461" s="10"/>
      <c r="I461" s="11"/>
      <c r="J461" s="10"/>
      <c r="K461" s="15"/>
      <c r="L461" s="15"/>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c r="AK461" s="10"/>
      <c r="AL461" s="10"/>
      <c r="AM461" s="10"/>
      <c r="AN461" s="10"/>
      <c r="AO461" s="10"/>
    </row>
    <row r="462">
      <c r="A462" s="10"/>
      <c r="B462" s="10"/>
      <c r="C462" s="10"/>
      <c r="D462" s="10"/>
      <c r="E462" s="10"/>
      <c r="F462" s="10"/>
      <c r="G462" s="10"/>
      <c r="H462" s="10"/>
      <c r="I462" s="11"/>
      <c r="J462" s="10"/>
      <c r="K462" s="15"/>
      <c r="L462" s="15"/>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c r="AK462" s="10"/>
      <c r="AL462" s="10"/>
      <c r="AM462" s="10"/>
      <c r="AN462" s="10"/>
      <c r="AO462" s="10"/>
    </row>
    <row r="463">
      <c r="A463" s="10"/>
      <c r="B463" s="10"/>
      <c r="C463" s="10"/>
      <c r="D463" s="10"/>
      <c r="E463" s="10"/>
      <c r="F463" s="10"/>
      <c r="G463" s="10"/>
      <c r="H463" s="10"/>
      <c r="I463" s="11"/>
      <c r="J463" s="10"/>
      <c r="K463" s="15"/>
      <c r="L463" s="15"/>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c r="AK463" s="10"/>
      <c r="AL463" s="10"/>
      <c r="AM463" s="10"/>
      <c r="AN463" s="10"/>
      <c r="AO463" s="10"/>
    </row>
    <row r="464">
      <c r="A464" s="10"/>
      <c r="B464" s="10"/>
      <c r="C464" s="10"/>
      <c r="D464" s="10"/>
      <c r="E464" s="10"/>
      <c r="F464" s="10"/>
      <c r="G464" s="10"/>
      <c r="H464" s="10"/>
      <c r="I464" s="11"/>
      <c r="J464" s="10"/>
      <c r="K464" s="15"/>
      <c r="L464" s="15"/>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c r="AK464" s="10"/>
      <c r="AL464" s="10"/>
      <c r="AM464" s="10"/>
      <c r="AN464" s="10"/>
      <c r="AO464" s="10"/>
    </row>
    <row r="465">
      <c r="A465" s="10"/>
      <c r="B465" s="10"/>
      <c r="C465" s="10"/>
      <c r="D465" s="10"/>
      <c r="E465" s="10"/>
      <c r="F465" s="10"/>
      <c r="G465" s="10"/>
      <c r="H465" s="10"/>
      <c r="I465" s="11"/>
      <c r="J465" s="10"/>
      <c r="K465" s="15"/>
      <c r="L465" s="15"/>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c r="AK465" s="10"/>
      <c r="AL465" s="10"/>
      <c r="AM465" s="10"/>
      <c r="AN465" s="10"/>
      <c r="AO465" s="10"/>
    </row>
    <row r="466">
      <c r="A466" s="10"/>
      <c r="B466" s="10"/>
      <c r="C466" s="10"/>
      <c r="D466" s="10"/>
      <c r="E466" s="10"/>
      <c r="F466" s="10"/>
      <c r="G466" s="10"/>
      <c r="H466" s="10"/>
      <c r="I466" s="11"/>
      <c r="J466" s="10"/>
      <c r="K466" s="15"/>
      <c r="L466" s="15"/>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c r="AK466" s="10"/>
      <c r="AL466" s="10"/>
      <c r="AM466" s="10"/>
      <c r="AN466" s="10"/>
      <c r="AO466" s="10"/>
    </row>
    <row r="467">
      <c r="A467" s="10"/>
      <c r="B467" s="10"/>
      <c r="C467" s="10"/>
      <c r="D467" s="10"/>
      <c r="E467" s="10"/>
      <c r="F467" s="10"/>
      <c r="G467" s="10"/>
      <c r="H467" s="10"/>
      <c r="I467" s="11"/>
      <c r="J467" s="10"/>
      <c r="K467" s="15"/>
      <c r="L467" s="15"/>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c r="AK467" s="10"/>
      <c r="AL467" s="10"/>
      <c r="AM467" s="10"/>
      <c r="AN467" s="10"/>
      <c r="AO467" s="10"/>
    </row>
    <row r="468">
      <c r="A468" s="10"/>
      <c r="B468" s="10"/>
      <c r="C468" s="10"/>
      <c r="D468" s="10"/>
      <c r="E468" s="10"/>
      <c r="F468" s="10"/>
      <c r="G468" s="10"/>
      <c r="H468" s="10"/>
      <c r="I468" s="11"/>
      <c r="J468" s="10"/>
      <c r="K468" s="15"/>
      <c r="L468" s="15"/>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c r="AK468" s="10"/>
      <c r="AL468" s="10"/>
      <c r="AM468" s="10"/>
      <c r="AN468" s="10"/>
      <c r="AO468" s="10"/>
    </row>
    <row r="469">
      <c r="A469" s="10"/>
      <c r="B469" s="10"/>
      <c r="C469" s="10"/>
      <c r="D469" s="10"/>
      <c r="E469" s="10"/>
      <c r="F469" s="10"/>
      <c r="G469" s="10"/>
      <c r="H469" s="10"/>
      <c r="I469" s="11"/>
      <c r="J469" s="10"/>
      <c r="K469" s="15"/>
      <c r="L469" s="15"/>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c r="AK469" s="10"/>
      <c r="AL469" s="10"/>
      <c r="AM469" s="10"/>
      <c r="AN469" s="10"/>
      <c r="AO469" s="10"/>
    </row>
    <row r="470">
      <c r="A470" s="10"/>
      <c r="B470" s="10"/>
      <c r="C470" s="10"/>
      <c r="D470" s="10"/>
      <c r="E470" s="10"/>
      <c r="F470" s="10"/>
      <c r="G470" s="10"/>
      <c r="H470" s="10"/>
      <c r="I470" s="11"/>
      <c r="J470" s="10"/>
      <c r="K470" s="15"/>
      <c r="L470" s="15"/>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c r="AK470" s="10"/>
      <c r="AL470" s="10"/>
      <c r="AM470" s="10"/>
      <c r="AN470" s="10"/>
      <c r="AO470" s="10"/>
    </row>
    <row r="471">
      <c r="A471" s="10"/>
      <c r="B471" s="10"/>
      <c r="C471" s="10"/>
      <c r="D471" s="10"/>
      <c r="E471" s="10"/>
      <c r="F471" s="10"/>
      <c r="G471" s="10"/>
      <c r="H471" s="10"/>
      <c r="I471" s="11"/>
      <c r="J471" s="10"/>
      <c r="K471" s="15"/>
      <c r="L471" s="15"/>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c r="AK471" s="10"/>
      <c r="AL471" s="10"/>
      <c r="AM471" s="10"/>
      <c r="AN471" s="10"/>
      <c r="AO471" s="10"/>
    </row>
    <row r="472">
      <c r="A472" s="10"/>
      <c r="B472" s="10"/>
      <c r="C472" s="10"/>
      <c r="D472" s="10"/>
      <c r="E472" s="10"/>
      <c r="F472" s="10"/>
      <c r="G472" s="10"/>
      <c r="H472" s="10"/>
      <c r="I472" s="11"/>
      <c r="J472" s="10"/>
      <c r="K472" s="15"/>
      <c r="L472" s="15"/>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c r="AK472" s="10"/>
      <c r="AL472" s="10"/>
      <c r="AM472" s="10"/>
      <c r="AN472" s="10"/>
      <c r="AO472" s="10"/>
    </row>
    <row r="473">
      <c r="A473" s="10"/>
      <c r="B473" s="10"/>
      <c r="C473" s="10"/>
      <c r="D473" s="10"/>
      <c r="E473" s="10"/>
      <c r="F473" s="10"/>
      <c r="G473" s="10"/>
      <c r="H473" s="10"/>
      <c r="I473" s="11"/>
      <c r="J473" s="10"/>
      <c r="K473" s="15"/>
      <c r="L473" s="15"/>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c r="AK473" s="10"/>
      <c r="AL473" s="10"/>
      <c r="AM473" s="10"/>
      <c r="AN473" s="10"/>
      <c r="AO473" s="10"/>
    </row>
    <row r="474">
      <c r="A474" s="10"/>
      <c r="B474" s="10"/>
      <c r="C474" s="10"/>
      <c r="D474" s="10"/>
      <c r="E474" s="10"/>
      <c r="F474" s="10"/>
      <c r="G474" s="10"/>
      <c r="H474" s="10"/>
      <c r="I474" s="11"/>
      <c r="J474" s="10"/>
      <c r="K474" s="15"/>
      <c r="L474" s="15"/>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c r="AK474" s="10"/>
      <c r="AL474" s="10"/>
      <c r="AM474" s="10"/>
      <c r="AN474" s="10"/>
      <c r="AO474" s="10"/>
    </row>
    <row r="475">
      <c r="A475" s="10"/>
      <c r="B475" s="10"/>
      <c r="C475" s="10"/>
      <c r="D475" s="10"/>
      <c r="E475" s="10"/>
      <c r="F475" s="10"/>
      <c r="G475" s="10"/>
      <c r="H475" s="10"/>
      <c r="I475" s="11"/>
      <c r="J475" s="10"/>
      <c r="K475" s="15"/>
      <c r="L475" s="15"/>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c r="AK475" s="10"/>
      <c r="AL475" s="10"/>
      <c r="AM475" s="10"/>
      <c r="AN475" s="10"/>
      <c r="AO475" s="10"/>
    </row>
    <row r="476">
      <c r="A476" s="10"/>
      <c r="B476" s="10"/>
      <c r="C476" s="10"/>
      <c r="D476" s="10"/>
      <c r="E476" s="10"/>
      <c r="F476" s="10"/>
      <c r="G476" s="10"/>
      <c r="H476" s="10"/>
      <c r="I476" s="11"/>
      <c r="J476" s="10"/>
      <c r="K476" s="15"/>
      <c r="L476" s="15"/>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c r="AK476" s="10"/>
      <c r="AL476" s="10"/>
      <c r="AM476" s="10"/>
      <c r="AN476" s="10"/>
      <c r="AO476" s="10"/>
    </row>
    <row r="477">
      <c r="A477" s="10"/>
      <c r="B477" s="10"/>
      <c r="C477" s="10"/>
      <c r="D477" s="10"/>
      <c r="E477" s="10"/>
      <c r="F477" s="10"/>
      <c r="G477" s="10"/>
      <c r="H477" s="10"/>
      <c r="I477" s="11"/>
      <c r="J477" s="10"/>
      <c r="K477" s="15"/>
      <c r="L477" s="15"/>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c r="AK477" s="10"/>
      <c r="AL477" s="10"/>
      <c r="AM477" s="10"/>
      <c r="AN477" s="10"/>
      <c r="AO477" s="10"/>
    </row>
    <row r="478">
      <c r="A478" s="10"/>
      <c r="B478" s="10"/>
      <c r="C478" s="10"/>
      <c r="D478" s="10"/>
      <c r="E478" s="10"/>
      <c r="F478" s="10"/>
      <c r="G478" s="10"/>
      <c r="H478" s="10"/>
      <c r="I478" s="11"/>
      <c r="J478" s="10"/>
      <c r="K478" s="15"/>
      <c r="L478" s="15"/>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c r="AK478" s="10"/>
      <c r="AL478" s="10"/>
      <c r="AM478" s="10"/>
      <c r="AN478" s="10"/>
      <c r="AO478" s="10"/>
    </row>
    <row r="479">
      <c r="A479" s="10"/>
      <c r="B479" s="10"/>
      <c r="C479" s="10"/>
      <c r="D479" s="10"/>
      <c r="E479" s="10"/>
      <c r="F479" s="10"/>
      <c r="G479" s="10"/>
      <c r="H479" s="10"/>
      <c r="I479" s="11"/>
      <c r="J479" s="10"/>
      <c r="K479" s="15"/>
      <c r="L479" s="15"/>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c r="AK479" s="10"/>
      <c r="AL479" s="10"/>
      <c r="AM479" s="10"/>
      <c r="AN479" s="10"/>
      <c r="AO479" s="10"/>
    </row>
    <row r="480">
      <c r="A480" s="10"/>
      <c r="B480" s="10"/>
      <c r="C480" s="10"/>
      <c r="D480" s="10"/>
      <c r="E480" s="10"/>
      <c r="F480" s="10"/>
      <c r="G480" s="10"/>
      <c r="H480" s="10"/>
      <c r="I480" s="11"/>
      <c r="J480" s="10"/>
      <c r="K480" s="15"/>
      <c r="L480" s="15"/>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c r="AK480" s="10"/>
      <c r="AL480" s="10"/>
      <c r="AM480" s="10"/>
      <c r="AN480" s="10"/>
      <c r="AO480" s="10"/>
    </row>
    <row r="481">
      <c r="A481" s="10"/>
      <c r="B481" s="10"/>
      <c r="C481" s="10"/>
      <c r="D481" s="10"/>
      <c r="E481" s="10"/>
      <c r="F481" s="10"/>
      <c r="G481" s="10"/>
      <c r="H481" s="10"/>
      <c r="I481" s="11"/>
      <c r="J481" s="10"/>
      <c r="K481" s="15"/>
      <c r="L481" s="15"/>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c r="AK481" s="10"/>
      <c r="AL481" s="10"/>
      <c r="AM481" s="10"/>
      <c r="AN481" s="10"/>
      <c r="AO481" s="10"/>
    </row>
    <row r="482">
      <c r="A482" s="10"/>
      <c r="B482" s="10"/>
      <c r="C482" s="10"/>
      <c r="D482" s="10"/>
      <c r="E482" s="10"/>
      <c r="F482" s="10"/>
      <c r="G482" s="10"/>
      <c r="H482" s="10"/>
      <c r="I482" s="11"/>
      <c r="J482" s="10"/>
      <c r="K482" s="15"/>
      <c r="L482" s="15"/>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c r="AK482" s="10"/>
      <c r="AL482" s="10"/>
      <c r="AM482" s="10"/>
      <c r="AN482" s="10"/>
      <c r="AO482" s="10"/>
    </row>
    <row r="483">
      <c r="A483" s="10"/>
      <c r="B483" s="10"/>
      <c r="C483" s="10"/>
      <c r="D483" s="10"/>
      <c r="E483" s="10"/>
      <c r="F483" s="10"/>
      <c r="G483" s="10"/>
      <c r="H483" s="10"/>
      <c r="I483" s="11"/>
      <c r="J483" s="10"/>
      <c r="K483" s="15"/>
      <c r="L483" s="15"/>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c r="AK483" s="10"/>
      <c r="AL483" s="10"/>
      <c r="AM483" s="10"/>
      <c r="AN483" s="10"/>
      <c r="AO483" s="10"/>
    </row>
    <row r="484">
      <c r="A484" s="10"/>
      <c r="B484" s="10"/>
      <c r="C484" s="10"/>
      <c r="D484" s="10"/>
      <c r="E484" s="10"/>
      <c r="F484" s="10"/>
      <c r="G484" s="10"/>
      <c r="H484" s="10"/>
      <c r="I484" s="11"/>
      <c r="J484" s="10"/>
      <c r="K484" s="15"/>
      <c r="L484" s="15"/>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c r="AK484" s="10"/>
      <c r="AL484" s="10"/>
      <c r="AM484" s="10"/>
      <c r="AN484" s="10"/>
      <c r="AO484" s="10"/>
    </row>
    <row r="485">
      <c r="A485" s="10"/>
      <c r="B485" s="10"/>
      <c r="C485" s="10"/>
      <c r="D485" s="10"/>
      <c r="E485" s="10"/>
      <c r="F485" s="10"/>
      <c r="G485" s="10"/>
      <c r="H485" s="10"/>
      <c r="I485" s="11"/>
      <c r="J485" s="10"/>
      <c r="K485" s="15"/>
      <c r="L485" s="15"/>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c r="AK485" s="10"/>
      <c r="AL485" s="10"/>
      <c r="AM485" s="10"/>
      <c r="AN485" s="10"/>
      <c r="AO485" s="10"/>
    </row>
    <row r="486">
      <c r="A486" s="10"/>
      <c r="B486" s="10"/>
      <c r="C486" s="10"/>
      <c r="D486" s="10"/>
      <c r="E486" s="10"/>
      <c r="F486" s="10"/>
      <c r="G486" s="10"/>
      <c r="H486" s="10"/>
      <c r="I486" s="11"/>
      <c r="J486" s="10"/>
      <c r="K486" s="15"/>
      <c r="L486" s="15"/>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c r="AK486" s="10"/>
      <c r="AL486" s="10"/>
      <c r="AM486" s="10"/>
      <c r="AN486" s="10"/>
      <c r="AO486" s="10"/>
    </row>
    <row r="487">
      <c r="A487" s="10"/>
      <c r="B487" s="10"/>
      <c r="C487" s="10"/>
      <c r="D487" s="10"/>
      <c r="E487" s="10"/>
      <c r="F487" s="10"/>
      <c r="G487" s="10"/>
      <c r="H487" s="10"/>
      <c r="I487" s="11"/>
      <c r="J487" s="10"/>
      <c r="K487" s="15"/>
      <c r="L487" s="15"/>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c r="AK487" s="10"/>
      <c r="AL487" s="10"/>
      <c r="AM487" s="10"/>
      <c r="AN487" s="10"/>
      <c r="AO487" s="10"/>
    </row>
    <row r="488">
      <c r="A488" s="10"/>
      <c r="B488" s="10"/>
      <c r="C488" s="10"/>
      <c r="D488" s="10"/>
      <c r="E488" s="10"/>
      <c r="F488" s="10"/>
      <c r="G488" s="10"/>
      <c r="H488" s="10"/>
      <c r="I488" s="11"/>
      <c r="J488" s="10"/>
      <c r="K488" s="15"/>
      <c r="L488" s="15"/>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c r="AK488" s="10"/>
      <c r="AL488" s="10"/>
      <c r="AM488" s="10"/>
      <c r="AN488" s="10"/>
      <c r="AO488" s="10"/>
    </row>
    <row r="489">
      <c r="A489" s="10"/>
      <c r="B489" s="10"/>
      <c r="C489" s="10"/>
      <c r="D489" s="10"/>
      <c r="E489" s="10"/>
      <c r="F489" s="10"/>
      <c r="G489" s="10"/>
      <c r="H489" s="10"/>
      <c r="I489" s="11"/>
      <c r="J489" s="10"/>
      <c r="K489" s="15"/>
      <c r="L489" s="15"/>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c r="AK489" s="10"/>
      <c r="AL489" s="10"/>
      <c r="AM489" s="10"/>
      <c r="AN489" s="10"/>
      <c r="AO489" s="10"/>
    </row>
    <row r="490">
      <c r="A490" s="10"/>
      <c r="B490" s="10"/>
      <c r="C490" s="10"/>
      <c r="D490" s="10"/>
      <c r="E490" s="10"/>
      <c r="F490" s="10"/>
      <c r="G490" s="10"/>
      <c r="H490" s="10"/>
      <c r="I490" s="11"/>
      <c r="J490" s="10"/>
      <c r="K490" s="15"/>
      <c r="L490" s="15"/>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c r="AK490" s="10"/>
      <c r="AL490" s="10"/>
      <c r="AM490" s="10"/>
      <c r="AN490" s="10"/>
      <c r="AO490" s="10"/>
    </row>
    <row r="491">
      <c r="A491" s="10"/>
      <c r="B491" s="10"/>
      <c r="C491" s="10"/>
      <c r="D491" s="10"/>
      <c r="E491" s="10"/>
      <c r="F491" s="10"/>
      <c r="G491" s="10"/>
      <c r="H491" s="10"/>
      <c r="I491" s="11"/>
      <c r="J491" s="10"/>
      <c r="K491" s="15"/>
      <c r="L491" s="15"/>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c r="AK491" s="10"/>
      <c r="AL491" s="10"/>
      <c r="AM491" s="10"/>
      <c r="AN491" s="10"/>
      <c r="AO491" s="10"/>
    </row>
    <row r="492">
      <c r="A492" s="10"/>
      <c r="B492" s="10"/>
      <c r="C492" s="10"/>
      <c r="D492" s="10"/>
      <c r="E492" s="10"/>
      <c r="F492" s="10"/>
      <c r="G492" s="10"/>
      <c r="H492" s="10"/>
      <c r="I492" s="11"/>
      <c r="J492" s="10"/>
      <c r="K492" s="15"/>
      <c r="L492" s="15"/>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c r="AK492" s="10"/>
      <c r="AL492" s="10"/>
      <c r="AM492" s="10"/>
      <c r="AN492" s="10"/>
      <c r="AO492" s="10"/>
    </row>
    <row r="493">
      <c r="A493" s="10"/>
      <c r="B493" s="10"/>
      <c r="C493" s="10"/>
      <c r="D493" s="10"/>
      <c r="E493" s="10"/>
      <c r="F493" s="10"/>
      <c r="G493" s="10"/>
      <c r="H493" s="10"/>
      <c r="I493" s="11"/>
      <c r="J493" s="10"/>
      <c r="K493" s="15"/>
      <c r="L493" s="15"/>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c r="AK493" s="10"/>
      <c r="AL493" s="10"/>
      <c r="AM493" s="10"/>
      <c r="AN493" s="10"/>
      <c r="AO493" s="10"/>
    </row>
    <row r="494">
      <c r="A494" s="10"/>
      <c r="B494" s="10"/>
      <c r="C494" s="10"/>
      <c r="D494" s="10"/>
      <c r="E494" s="10"/>
      <c r="F494" s="10"/>
      <c r="G494" s="10"/>
      <c r="H494" s="10"/>
      <c r="I494" s="11"/>
      <c r="J494" s="10"/>
      <c r="K494" s="15"/>
      <c r="L494" s="15"/>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c r="AK494" s="10"/>
      <c r="AL494" s="10"/>
      <c r="AM494" s="10"/>
      <c r="AN494" s="10"/>
      <c r="AO494" s="10"/>
    </row>
    <row r="495">
      <c r="A495" s="10"/>
      <c r="B495" s="10"/>
      <c r="C495" s="10"/>
      <c r="D495" s="10"/>
      <c r="E495" s="10"/>
      <c r="F495" s="10"/>
      <c r="G495" s="10"/>
      <c r="H495" s="10"/>
      <c r="I495" s="11"/>
      <c r="J495" s="10"/>
      <c r="K495" s="15"/>
      <c r="L495" s="15"/>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c r="AK495" s="10"/>
      <c r="AL495" s="10"/>
      <c r="AM495" s="10"/>
      <c r="AN495" s="10"/>
      <c r="AO495" s="10"/>
    </row>
    <row r="496">
      <c r="A496" s="10"/>
      <c r="B496" s="10"/>
      <c r="C496" s="10"/>
      <c r="D496" s="10"/>
      <c r="E496" s="10"/>
      <c r="F496" s="10"/>
      <c r="G496" s="10"/>
      <c r="H496" s="10"/>
      <c r="I496" s="11"/>
      <c r="J496" s="10"/>
      <c r="K496" s="15"/>
      <c r="L496" s="15"/>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c r="AK496" s="10"/>
      <c r="AL496" s="10"/>
      <c r="AM496" s="10"/>
      <c r="AN496" s="10"/>
      <c r="AO496" s="10"/>
    </row>
    <row r="497">
      <c r="A497" s="10"/>
      <c r="B497" s="10"/>
      <c r="C497" s="10"/>
      <c r="D497" s="10"/>
      <c r="E497" s="10"/>
      <c r="F497" s="10"/>
      <c r="G497" s="10"/>
      <c r="H497" s="10"/>
      <c r="I497" s="11"/>
      <c r="J497" s="10"/>
      <c r="K497" s="15"/>
      <c r="L497" s="15"/>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c r="AK497" s="10"/>
      <c r="AL497" s="10"/>
      <c r="AM497" s="10"/>
      <c r="AN497" s="10"/>
      <c r="AO497" s="10"/>
    </row>
    <row r="498">
      <c r="A498" s="10"/>
      <c r="B498" s="10"/>
      <c r="C498" s="10"/>
      <c r="D498" s="10"/>
      <c r="E498" s="10"/>
      <c r="F498" s="10"/>
      <c r="G498" s="10"/>
      <c r="H498" s="10"/>
      <c r="I498" s="11"/>
      <c r="J498" s="10"/>
      <c r="K498" s="15"/>
      <c r="L498" s="15"/>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c r="AK498" s="10"/>
      <c r="AL498" s="10"/>
      <c r="AM498" s="10"/>
      <c r="AN498" s="10"/>
      <c r="AO498" s="10"/>
    </row>
    <row r="499">
      <c r="A499" s="10"/>
      <c r="B499" s="10"/>
      <c r="C499" s="10"/>
      <c r="D499" s="10"/>
      <c r="E499" s="10"/>
      <c r="F499" s="10"/>
      <c r="G499" s="10"/>
      <c r="H499" s="10"/>
      <c r="I499" s="11"/>
      <c r="J499" s="10"/>
      <c r="K499" s="15"/>
      <c r="L499" s="15"/>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c r="AK499" s="10"/>
      <c r="AL499" s="10"/>
      <c r="AM499" s="10"/>
      <c r="AN499" s="10"/>
      <c r="AO499" s="10"/>
    </row>
    <row r="500">
      <c r="A500" s="10"/>
      <c r="B500" s="10"/>
      <c r="C500" s="10"/>
      <c r="D500" s="10"/>
      <c r="E500" s="10"/>
      <c r="F500" s="10"/>
      <c r="G500" s="10"/>
      <c r="H500" s="10"/>
      <c r="I500" s="11"/>
      <c r="J500" s="10"/>
      <c r="K500" s="15"/>
      <c r="L500" s="15"/>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c r="AK500" s="10"/>
      <c r="AL500" s="10"/>
      <c r="AM500" s="10"/>
      <c r="AN500" s="10"/>
      <c r="AO500" s="10"/>
    </row>
    <row r="501">
      <c r="A501" s="10"/>
      <c r="B501" s="10"/>
      <c r="C501" s="10"/>
      <c r="D501" s="10"/>
      <c r="E501" s="10"/>
      <c r="F501" s="10"/>
      <c r="G501" s="10"/>
      <c r="H501" s="10"/>
      <c r="I501" s="11"/>
      <c r="J501" s="10"/>
      <c r="K501" s="15"/>
      <c r="L501" s="15"/>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c r="AK501" s="10"/>
      <c r="AL501" s="10"/>
      <c r="AM501" s="10"/>
      <c r="AN501" s="10"/>
      <c r="AO501" s="10"/>
    </row>
    <row r="502">
      <c r="A502" s="10"/>
      <c r="B502" s="10"/>
      <c r="C502" s="10"/>
      <c r="D502" s="10"/>
      <c r="E502" s="10"/>
      <c r="F502" s="10"/>
      <c r="G502" s="10"/>
      <c r="H502" s="10"/>
      <c r="I502" s="11"/>
      <c r="J502" s="10"/>
      <c r="K502" s="15"/>
      <c r="L502" s="15"/>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c r="AK502" s="10"/>
      <c r="AL502" s="10"/>
      <c r="AM502" s="10"/>
      <c r="AN502" s="10"/>
      <c r="AO502" s="10"/>
    </row>
    <row r="503">
      <c r="A503" s="10"/>
      <c r="B503" s="10"/>
      <c r="C503" s="10"/>
      <c r="D503" s="10"/>
      <c r="E503" s="10"/>
      <c r="F503" s="10"/>
      <c r="G503" s="10"/>
      <c r="H503" s="10"/>
      <c r="I503" s="11"/>
      <c r="J503" s="10"/>
      <c r="K503" s="15"/>
      <c r="L503" s="15"/>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c r="AK503" s="10"/>
      <c r="AL503" s="10"/>
      <c r="AM503" s="10"/>
      <c r="AN503" s="10"/>
      <c r="AO503" s="10"/>
    </row>
    <row r="504">
      <c r="A504" s="10"/>
      <c r="B504" s="10"/>
      <c r="C504" s="10"/>
      <c r="D504" s="10"/>
      <c r="E504" s="10"/>
      <c r="F504" s="10"/>
      <c r="G504" s="10"/>
      <c r="H504" s="10"/>
      <c r="I504" s="11"/>
      <c r="J504" s="10"/>
      <c r="K504" s="15"/>
      <c r="L504" s="15"/>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c r="AK504" s="10"/>
      <c r="AL504" s="10"/>
      <c r="AM504" s="10"/>
      <c r="AN504" s="10"/>
      <c r="AO504" s="10"/>
    </row>
    <row r="505">
      <c r="A505" s="10"/>
      <c r="B505" s="10"/>
      <c r="C505" s="10"/>
      <c r="D505" s="10"/>
      <c r="E505" s="10"/>
      <c r="F505" s="10"/>
      <c r="G505" s="10"/>
      <c r="H505" s="10"/>
      <c r="I505" s="11"/>
      <c r="J505" s="10"/>
      <c r="K505" s="15"/>
      <c r="L505" s="15"/>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c r="AK505" s="10"/>
      <c r="AL505" s="10"/>
      <c r="AM505" s="10"/>
      <c r="AN505" s="10"/>
      <c r="AO505" s="10"/>
    </row>
  </sheetData>
  <hyperlinks>
    <hyperlink r:id="rId1" ref="AI2"/>
    <hyperlink r:id="rId2" ref="AI3"/>
    <hyperlink r:id="rId3" ref="AI4"/>
    <hyperlink r:id="rId4" ref="AI5"/>
    <hyperlink r:id="rId5" ref="AI6"/>
    <hyperlink r:id="rId6" ref="AI7"/>
    <hyperlink r:id="rId7" ref="AI8"/>
    <hyperlink r:id="rId8" ref="AI9"/>
    <hyperlink r:id="rId9" ref="AI10"/>
    <hyperlink r:id="rId10" ref="AI11"/>
    <hyperlink r:id="rId11" ref="AI12"/>
    <hyperlink r:id="rId12" ref="AI13"/>
    <hyperlink r:id="rId13" ref="AI14"/>
    <hyperlink r:id="rId14" ref="AI15"/>
    <hyperlink r:id="rId15" ref="AI16"/>
    <hyperlink r:id="rId16" ref="AI17"/>
    <hyperlink r:id="rId17" ref="AI18"/>
    <hyperlink r:id="rId18" ref="AI19"/>
    <hyperlink r:id="rId19" ref="AI20"/>
    <hyperlink r:id="rId20" ref="AI21"/>
    <hyperlink r:id="rId21" ref="AI22"/>
    <hyperlink r:id="rId22" ref="AI23"/>
  </hyperlinks>
  <drawing r:id="rId2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showGridLines="0" workbookViewId="0">
      <pane xSplit="1.0" ySplit="6.0" topLeftCell="B7" activePane="bottomRight" state="frozen"/>
      <selection activeCell="B1" sqref="B1" pane="topRight"/>
      <selection activeCell="A7" sqref="A7" pane="bottomLeft"/>
      <selection activeCell="B7" sqref="B7" pane="bottomRight"/>
    </sheetView>
  </sheetViews>
  <sheetFormatPr customHeight="1" defaultColWidth="12.63" defaultRowHeight="15.0"/>
  <cols>
    <col customWidth="1" min="1" max="1" width="14.63"/>
    <col customWidth="1" min="2" max="2" width="19.63"/>
    <col customWidth="1" min="3" max="3" width="12.75"/>
    <col customWidth="1" min="4" max="4" width="11.38"/>
    <col customWidth="1" min="5" max="12" width="19.75"/>
    <col customWidth="1" hidden="1" min="13" max="22" width="19.75"/>
  </cols>
  <sheetData>
    <row r="1" ht="70.5" customHeight="1">
      <c r="A1" s="17"/>
      <c r="B1" s="18" t="s">
        <v>74</v>
      </c>
      <c r="C1" s="19"/>
      <c r="D1" s="19"/>
      <c r="E1" s="19"/>
      <c r="F1" s="19"/>
      <c r="G1" s="19"/>
      <c r="H1" s="19"/>
      <c r="I1" s="19"/>
      <c r="J1" s="19"/>
      <c r="K1" s="19"/>
      <c r="L1" s="19"/>
      <c r="M1" s="20"/>
      <c r="N1" s="20"/>
      <c r="O1" s="20"/>
      <c r="P1" s="20"/>
      <c r="Q1" s="20"/>
      <c r="R1" s="20"/>
      <c r="S1" s="20"/>
      <c r="T1" s="20"/>
      <c r="U1" s="20"/>
      <c r="V1" s="20"/>
    </row>
    <row r="2" ht="29.25" customHeight="1">
      <c r="A2" s="21"/>
      <c r="B2" s="22" t="s">
        <v>75</v>
      </c>
      <c r="C2" s="23"/>
      <c r="D2" s="23"/>
      <c r="E2" s="23"/>
      <c r="F2" s="23"/>
      <c r="G2" s="23"/>
      <c r="H2" s="23"/>
      <c r="I2" s="23"/>
      <c r="J2" s="23"/>
      <c r="K2" s="23"/>
      <c r="L2" s="23"/>
      <c r="M2" s="24"/>
      <c r="N2" s="24"/>
      <c r="O2" s="24"/>
      <c r="P2" s="24"/>
      <c r="Q2" s="24"/>
      <c r="R2" s="24"/>
      <c r="S2" s="24"/>
      <c r="T2" s="24"/>
      <c r="U2" s="24"/>
      <c r="V2" s="24"/>
    </row>
    <row r="3" ht="22.5" customHeight="1">
      <c r="A3" s="25"/>
      <c r="B3" s="25"/>
      <c r="C3" s="25"/>
      <c r="D3" s="26"/>
      <c r="E3" s="27"/>
      <c r="F3" s="27"/>
      <c r="G3" s="28"/>
      <c r="H3" s="28"/>
      <c r="I3" s="28"/>
      <c r="J3" s="28"/>
      <c r="K3" s="28"/>
      <c r="L3" s="28"/>
      <c r="M3" s="28"/>
      <c r="N3" s="28"/>
      <c r="O3" s="28"/>
      <c r="P3" s="28"/>
      <c r="Q3" s="28"/>
      <c r="R3" s="28"/>
      <c r="S3" s="28"/>
      <c r="T3" s="28"/>
      <c r="U3" s="28"/>
      <c r="V3" s="28"/>
    </row>
    <row r="4" ht="24.75" customHeight="1">
      <c r="A4" s="29" t="s">
        <v>76</v>
      </c>
      <c r="B4" s="30" t="s">
        <v>77</v>
      </c>
      <c r="C4" s="31"/>
      <c r="D4" s="31"/>
      <c r="E4" s="32"/>
      <c r="F4" s="32"/>
      <c r="G4" s="33"/>
      <c r="H4" s="33"/>
      <c r="I4" s="33"/>
      <c r="J4" s="33"/>
      <c r="K4" s="33"/>
      <c r="L4" s="33"/>
      <c r="M4" s="33"/>
      <c r="N4" s="33"/>
      <c r="O4" s="33"/>
      <c r="P4" s="33"/>
      <c r="Q4" s="33"/>
      <c r="R4" s="33"/>
      <c r="S4" s="33"/>
      <c r="T4" s="33"/>
      <c r="U4" s="33"/>
      <c r="V4" s="33"/>
    </row>
    <row r="5">
      <c r="A5" s="25"/>
      <c r="B5" s="25"/>
      <c r="C5" s="25"/>
      <c r="D5" s="26"/>
      <c r="E5" s="34"/>
      <c r="F5" s="34"/>
      <c r="G5" s="25"/>
      <c r="H5" s="25"/>
      <c r="I5" s="25"/>
      <c r="J5" s="25"/>
      <c r="K5" s="25"/>
      <c r="L5" s="25"/>
      <c r="M5" s="25"/>
      <c r="N5" s="25"/>
      <c r="O5" s="25"/>
      <c r="P5" s="25"/>
      <c r="Q5" s="25"/>
      <c r="R5" s="25"/>
      <c r="S5" s="25"/>
      <c r="T5" s="25"/>
      <c r="U5" s="25"/>
      <c r="V5" s="25"/>
    </row>
    <row r="6" ht="77.25" customHeight="1">
      <c r="A6" s="29" t="str">
        <f>IFERROR(__xludf.DUMMYFUNCTION("QUERY('ORDEN CRONOLOGICO'!A:AJ,""SELECT J,K,M,L,H,G,I,E,X,AH,AA,B,C WHERE AJ='""&amp;B4&amp;""'"",1)"),"Fecha de inicio realización")</f>
        <v>Fecha de inicio realización</v>
      </c>
      <c r="B6" s="29" t="str">
        <f>IFERROR(__xludf.DUMMYFUNCTION("""COMPUTED_VALUE"""),"Fecha final realización")</f>
        <v>Fecha final realización</v>
      </c>
      <c r="C6" s="29" t="str">
        <f>IFERROR(__xludf.DUMMYFUNCTION("""COMPUTED_VALUE"""),"Hora de realización")</f>
        <v>Hora de realización</v>
      </c>
      <c r="D6" s="29" t="str">
        <f>IFERROR(__xludf.DUMMYFUNCTION("""COMPUTED_VALUE"""),"Franja horaria")</f>
        <v>Franja horaria</v>
      </c>
      <c r="E6" s="29" t="str">
        <f>IFERROR(__xludf.DUMMYFUNCTION("""COMPUTED_VALUE"""),"Tipología actividad")</f>
        <v>Tipología actividad</v>
      </c>
      <c r="F6" s="29" t="str">
        <f>IFERROR(__xludf.DUMMYFUNCTION("""COMPUTED_VALUE"""),"LINEA")</f>
        <v>LINEA</v>
      </c>
      <c r="G6" s="29" t="str">
        <f>IFERROR(__xludf.DUMMYFUNCTION("""COMPUTED_VALUE"""),"Número de actividades")</f>
        <v>Número de actividades</v>
      </c>
      <c r="H6" s="29" t="str">
        <f>IFERROR(__xludf.DUMMYFUNCTION("""COMPUTED_VALUE"""),"Dimensión / Proceso")</f>
        <v>Dimensión / Proceso</v>
      </c>
      <c r="I6" s="29" t="str">
        <f>IFERROR(__xludf.DUMMYFUNCTION("""COMPUTED_VALUE"""),"Lugar del escenario")</f>
        <v>Lugar del escenario</v>
      </c>
      <c r="J6" s="29" t="str">
        <f>IFERROR(__xludf.DUMMYFUNCTION("""COMPUTED_VALUE"""),"Dirección")</f>
        <v>Dirección</v>
      </c>
      <c r="K6" s="29" t="str">
        <f>IFERROR(__xludf.DUMMYFUNCTION("""COMPUTED_VALUE"""),"Localidad")</f>
        <v>Localidad</v>
      </c>
      <c r="L6" s="29" t="str">
        <f>IFERROR(__xludf.DUMMYFUNCTION("""COMPUTED_VALUE"""),"Nombre de actividad")</f>
        <v>Nombre de actividad</v>
      </c>
      <c r="M6" s="35" t="str">
        <f>IFERROR(__xludf.DUMMYFUNCTION("""COMPUTED_VALUE"""),"Descripción de la actividad")</f>
        <v>Descripción de la actividad</v>
      </c>
      <c r="N6" s="35"/>
      <c r="O6" s="35"/>
      <c r="P6" s="35"/>
      <c r="Q6" s="35"/>
      <c r="R6" s="35"/>
      <c r="S6" s="35"/>
      <c r="T6" s="35"/>
      <c r="U6" s="35"/>
      <c r="V6" s="35"/>
    </row>
    <row r="7">
      <c r="A7" s="36"/>
      <c r="B7" s="37"/>
      <c r="C7" s="38"/>
      <c r="D7" s="39"/>
      <c r="E7" s="40"/>
      <c r="F7" s="41"/>
      <c r="G7" s="42"/>
      <c r="H7" s="43"/>
      <c r="I7" s="43"/>
      <c r="J7" s="43"/>
      <c r="K7" s="43"/>
      <c r="L7" s="43"/>
      <c r="M7" s="44"/>
      <c r="N7" s="44"/>
      <c r="O7" s="44"/>
      <c r="P7" s="44"/>
      <c r="Q7" s="44"/>
      <c r="R7" s="44"/>
      <c r="S7" s="44"/>
      <c r="T7" s="44"/>
      <c r="U7" s="44"/>
      <c r="V7" s="44"/>
    </row>
    <row r="8">
      <c r="A8" s="36"/>
      <c r="B8" s="36"/>
      <c r="C8" s="38"/>
      <c r="D8" s="45"/>
      <c r="E8" s="46"/>
      <c r="F8" s="46"/>
      <c r="G8" s="47"/>
      <c r="H8" s="47"/>
      <c r="I8" s="47"/>
      <c r="J8" s="47"/>
      <c r="K8" s="47"/>
      <c r="L8" s="47"/>
      <c r="M8" s="48"/>
      <c r="N8" s="48"/>
      <c r="O8" s="48"/>
      <c r="P8" s="48"/>
      <c r="Q8" s="48"/>
      <c r="R8" s="48"/>
      <c r="S8" s="48"/>
      <c r="T8" s="48"/>
      <c r="U8" s="48"/>
      <c r="V8" s="48"/>
    </row>
    <row r="9">
      <c r="A9" s="36"/>
      <c r="B9" s="36"/>
      <c r="C9" s="38"/>
      <c r="D9" s="39"/>
      <c r="E9" s="41"/>
      <c r="F9" s="41"/>
      <c r="G9" s="42"/>
      <c r="H9" s="43"/>
      <c r="I9" s="43"/>
      <c r="J9" s="43"/>
      <c r="K9" s="43"/>
      <c r="L9" s="43"/>
      <c r="M9" s="44"/>
      <c r="N9" s="44"/>
      <c r="O9" s="44"/>
      <c r="P9" s="44"/>
      <c r="Q9" s="44"/>
      <c r="R9" s="44"/>
      <c r="S9" s="44"/>
      <c r="T9" s="44"/>
      <c r="U9" s="44"/>
      <c r="V9" s="44"/>
    </row>
    <row r="10">
      <c r="A10" s="36"/>
      <c r="B10" s="36"/>
      <c r="C10" s="38"/>
      <c r="D10" s="39"/>
      <c r="E10" s="41"/>
      <c r="F10" s="41"/>
      <c r="G10" s="42"/>
      <c r="H10" s="43"/>
      <c r="I10" s="43"/>
      <c r="J10" s="43"/>
      <c r="K10" s="43"/>
      <c r="L10" s="43"/>
      <c r="M10" s="44"/>
      <c r="N10" s="44"/>
      <c r="O10" s="44"/>
      <c r="P10" s="44"/>
      <c r="Q10" s="44"/>
      <c r="R10" s="44"/>
      <c r="S10" s="44"/>
      <c r="T10" s="44"/>
      <c r="U10" s="44"/>
      <c r="V10" s="44"/>
    </row>
    <row r="11">
      <c r="A11" s="36"/>
      <c r="B11" s="36"/>
      <c r="C11" s="38"/>
      <c r="D11" s="39"/>
      <c r="E11" s="41"/>
      <c r="F11" s="41"/>
      <c r="G11" s="42"/>
      <c r="H11" s="43"/>
      <c r="I11" s="43"/>
      <c r="J11" s="43"/>
      <c r="K11" s="43"/>
      <c r="L11" s="43"/>
      <c r="M11" s="44"/>
      <c r="N11" s="44"/>
      <c r="O11" s="44"/>
      <c r="P11" s="44"/>
      <c r="Q11" s="44"/>
      <c r="R11" s="44"/>
      <c r="S11" s="44"/>
      <c r="T11" s="44"/>
      <c r="U11" s="44"/>
      <c r="V11" s="44"/>
    </row>
    <row r="12">
      <c r="A12" s="36"/>
      <c r="B12" s="36"/>
      <c r="C12" s="38"/>
      <c r="D12" s="39"/>
      <c r="E12" s="41"/>
      <c r="F12" s="41"/>
      <c r="G12" s="42"/>
      <c r="H12" s="43"/>
      <c r="I12" s="43"/>
      <c r="J12" s="43"/>
      <c r="K12" s="43"/>
      <c r="L12" s="43"/>
      <c r="M12" s="44"/>
      <c r="N12" s="44"/>
      <c r="O12" s="44"/>
      <c r="P12" s="44"/>
      <c r="Q12" s="44"/>
      <c r="R12" s="44"/>
      <c r="S12" s="44"/>
      <c r="T12" s="44"/>
      <c r="U12" s="44"/>
      <c r="V12" s="44"/>
    </row>
    <row r="13">
      <c r="A13" s="36"/>
      <c r="B13" s="36"/>
      <c r="C13" s="38"/>
      <c r="D13" s="39"/>
      <c r="E13" s="41"/>
      <c r="F13" s="41"/>
      <c r="G13" s="42"/>
      <c r="H13" s="43"/>
      <c r="I13" s="43"/>
      <c r="J13" s="43"/>
      <c r="K13" s="43"/>
      <c r="L13" s="43"/>
      <c r="M13" s="44"/>
      <c r="N13" s="44"/>
      <c r="O13" s="44"/>
      <c r="P13" s="44"/>
      <c r="Q13" s="44"/>
      <c r="R13" s="44"/>
      <c r="S13" s="44"/>
      <c r="T13" s="44"/>
      <c r="U13" s="44"/>
      <c r="V13" s="44"/>
    </row>
    <row r="14">
      <c r="A14" s="36"/>
      <c r="B14" s="36"/>
      <c r="C14" s="38"/>
      <c r="D14" s="45"/>
      <c r="E14" s="46"/>
      <c r="F14" s="46"/>
      <c r="G14" s="47"/>
      <c r="H14" s="47"/>
      <c r="I14" s="47"/>
      <c r="J14" s="47"/>
      <c r="K14" s="47"/>
      <c r="L14" s="47"/>
      <c r="M14" s="48"/>
      <c r="N14" s="48"/>
      <c r="O14" s="48"/>
      <c r="P14" s="48"/>
      <c r="Q14" s="48"/>
      <c r="R14" s="48"/>
      <c r="S14" s="48"/>
      <c r="T14" s="48"/>
      <c r="U14" s="48"/>
      <c r="V14" s="48"/>
    </row>
    <row r="15">
      <c r="A15" s="36"/>
      <c r="B15" s="36"/>
      <c r="C15" s="38"/>
      <c r="D15" s="45"/>
      <c r="E15" s="46"/>
      <c r="F15" s="46"/>
      <c r="G15" s="47"/>
      <c r="H15" s="47"/>
      <c r="I15" s="47"/>
      <c r="J15" s="47"/>
      <c r="K15" s="47"/>
      <c r="L15" s="47"/>
      <c r="M15" s="48"/>
      <c r="N15" s="48"/>
      <c r="O15" s="48"/>
      <c r="P15" s="48"/>
      <c r="Q15" s="48"/>
      <c r="R15" s="48"/>
      <c r="S15" s="48"/>
      <c r="T15" s="48"/>
      <c r="U15" s="48"/>
      <c r="V15" s="48"/>
    </row>
    <row r="16">
      <c r="A16" s="36"/>
      <c r="B16" s="36"/>
      <c r="C16" s="38"/>
      <c r="D16" s="39"/>
      <c r="E16" s="41"/>
      <c r="F16" s="41"/>
      <c r="G16" s="42"/>
      <c r="H16" s="43"/>
      <c r="I16" s="43"/>
      <c r="J16" s="43"/>
      <c r="K16" s="43"/>
      <c r="L16" s="43"/>
      <c r="M16" s="44"/>
      <c r="N16" s="44"/>
      <c r="O16" s="44"/>
      <c r="P16" s="44"/>
      <c r="Q16" s="44"/>
      <c r="R16" s="44"/>
      <c r="S16" s="44"/>
      <c r="T16" s="44"/>
      <c r="U16" s="44"/>
      <c r="V16" s="44"/>
    </row>
    <row r="17">
      <c r="A17" s="49"/>
      <c r="B17" s="49"/>
      <c r="C17" s="50"/>
      <c r="D17" s="51"/>
      <c r="E17" s="41"/>
      <c r="F17" s="41"/>
      <c r="G17" s="42"/>
      <c r="H17" s="43"/>
      <c r="I17" s="43"/>
      <c r="J17" s="43"/>
      <c r="K17" s="43"/>
      <c r="L17" s="43"/>
      <c r="M17" s="44"/>
      <c r="N17" s="44"/>
      <c r="O17" s="44"/>
      <c r="P17" s="44"/>
      <c r="Q17" s="44"/>
      <c r="R17" s="44"/>
      <c r="S17" s="44"/>
      <c r="T17" s="44"/>
      <c r="U17" s="44"/>
      <c r="V17" s="44"/>
    </row>
    <row r="18">
      <c r="A18" s="49"/>
      <c r="B18" s="49"/>
      <c r="C18" s="50"/>
      <c r="D18" s="51"/>
      <c r="E18" s="41"/>
      <c r="F18" s="41"/>
      <c r="G18" s="42"/>
      <c r="H18" s="43"/>
      <c r="I18" s="43"/>
      <c r="J18" s="43"/>
      <c r="K18" s="43"/>
      <c r="L18" s="43"/>
      <c r="M18" s="44"/>
      <c r="N18" s="44"/>
      <c r="O18" s="44"/>
      <c r="P18" s="44"/>
      <c r="Q18" s="44"/>
      <c r="R18" s="44"/>
      <c r="S18" s="44"/>
      <c r="T18" s="44"/>
      <c r="U18" s="44"/>
      <c r="V18" s="44"/>
    </row>
    <row r="19">
      <c r="A19" s="49"/>
      <c r="B19" s="49"/>
      <c r="C19" s="50"/>
      <c r="D19" s="51"/>
      <c r="E19" s="41"/>
      <c r="F19" s="41"/>
      <c r="G19" s="42"/>
      <c r="H19" s="43"/>
      <c r="I19" s="43"/>
      <c r="J19" s="43"/>
      <c r="K19" s="43"/>
      <c r="L19" s="43"/>
      <c r="M19" s="44"/>
      <c r="N19" s="44"/>
      <c r="O19" s="44"/>
      <c r="P19" s="44"/>
      <c r="Q19" s="44"/>
      <c r="R19" s="44"/>
      <c r="S19" s="44"/>
      <c r="T19" s="44"/>
      <c r="U19" s="44"/>
      <c r="V19" s="44"/>
    </row>
    <row r="20">
      <c r="A20" s="49"/>
      <c r="B20" s="49"/>
      <c r="C20" s="50"/>
      <c r="D20" s="51"/>
      <c r="E20" s="41"/>
      <c r="F20" s="41"/>
      <c r="G20" s="42"/>
      <c r="H20" s="43"/>
      <c r="I20" s="43"/>
      <c r="J20" s="43"/>
      <c r="K20" s="43"/>
      <c r="L20" s="43"/>
      <c r="M20" s="44"/>
      <c r="N20" s="44"/>
      <c r="O20" s="44"/>
      <c r="P20" s="44"/>
      <c r="Q20" s="44"/>
      <c r="R20" s="44"/>
      <c r="S20" s="44"/>
      <c r="T20" s="44"/>
      <c r="U20" s="44"/>
      <c r="V20" s="44"/>
    </row>
    <row r="21">
      <c r="A21" s="49"/>
      <c r="B21" s="49"/>
      <c r="C21" s="50"/>
      <c r="D21" s="51"/>
      <c r="E21" s="41"/>
      <c r="F21" s="41"/>
      <c r="G21" s="42"/>
      <c r="H21" s="43"/>
      <c r="I21" s="43"/>
      <c r="J21" s="43"/>
      <c r="K21" s="43"/>
      <c r="L21" s="43"/>
      <c r="M21" s="44"/>
      <c r="N21" s="44"/>
      <c r="O21" s="44"/>
      <c r="P21" s="44"/>
      <c r="Q21" s="44"/>
      <c r="R21" s="44"/>
      <c r="S21" s="44"/>
      <c r="T21" s="44"/>
      <c r="U21" s="44"/>
      <c r="V21" s="44"/>
    </row>
    <row r="22">
      <c r="A22" s="49"/>
      <c r="B22" s="49"/>
      <c r="C22" s="50"/>
      <c r="D22" s="51"/>
      <c r="E22" s="41"/>
      <c r="F22" s="41"/>
      <c r="G22" s="42"/>
      <c r="H22" s="43"/>
      <c r="I22" s="43"/>
      <c r="J22" s="43"/>
      <c r="K22" s="43"/>
      <c r="L22" s="43"/>
      <c r="M22" s="44"/>
      <c r="N22" s="44"/>
      <c r="O22" s="44"/>
      <c r="P22" s="44"/>
      <c r="Q22" s="44"/>
      <c r="R22" s="44"/>
      <c r="S22" s="44"/>
      <c r="T22" s="44"/>
      <c r="U22" s="44"/>
      <c r="V22" s="44"/>
    </row>
    <row r="23">
      <c r="A23" s="36"/>
      <c r="B23" s="36"/>
      <c r="C23" s="38"/>
      <c r="D23" s="45"/>
      <c r="E23" s="46"/>
      <c r="F23" s="46"/>
      <c r="G23" s="47"/>
      <c r="H23" s="47"/>
      <c r="I23" s="47"/>
      <c r="J23" s="47"/>
      <c r="K23" s="47"/>
      <c r="L23" s="47"/>
      <c r="M23" s="48"/>
      <c r="N23" s="48"/>
      <c r="O23" s="48"/>
      <c r="P23" s="48"/>
      <c r="Q23" s="48"/>
      <c r="R23" s="48"/>
      <c r="S23" s="48"/>
      <c r="T23" s="48"/>
      <c r="U23" s="48"/>
      <c r="V23" s="48"/>
    </row>
    <row r="24">
      <c r="A24" s="36"/>
      <c r="B24" s="36"/>
      <c r="C24" s="38"/>
      <c r="D24" s="39"/>
      <c r="E24" s="41"/>
      <c r="F24" s="41"/>
      <c r="G24" s="42"/>
      <c r="H24" s="43"/>
      <c r="I24" s="43"/>
      <c r="J24" s="43"/>
      <c r="K24" s="43"/>
      <c r="L24" s="43"/>
      <c r="M24" s="44"/>
      <c r="N24" s="44"/>
      <c r="O24" s="44"/>
      <c r="P24" s="44"/>
      <c r="Q24" s="44"/>
      <c r="R24" s="44"/>
      <c r="S24" s="44"/>
      <c r="T24" s="44"/>
      <c r="U24" s="44"/>
      <c r="V24" s="44"/>
    </row>
    <row r="25">
      <c r="A25" s="49"/>
      <c r="B25" s="49"/>
      <c r="C25" s="50"/>
      <c r="D25" s="51"/>
      <c r="E25" s="41"/>
      <c r="F25" s="41"/>
      <c r="G25" s="42"/>
      <c r="H25" s="43"/>
      <c r="I25" s="43"/>
      <c r="J25" s="43"/>
      <c r="K25" s="43"/>
      <c r="L25" s="43"/>
      <c r="M25" s="44"/>
      <c r="N25" s="44"/>
      <c r="O25" s="44"/>
      <c r="P25" s="44"/>
      <c r="Q25" s="44"/>
      <c r="R25" s="44"/>
      <c r="S25" s="44"/>
      <c r="T25" s="44"/>
      <c r="U25" s="44"/>
      <c r="V25" s="44"/>
    </row>
    <row r="26">
      <c r="A26" s="49"/>
      <c r="B26" s="49"/>
      <c r="C26" s="50"/>
      <c r="D26" s="51"/>
      <c r="E26" s="41"/>
      <c r="F26" s="41"/>
      <c r="G26" s="42"/>
      <c r="H26" s="43"/>
      <c r="I26" s="43"/>
      <c r="J26" s="43"/>
      <c r="K26" s="43"/>
      <c r="L26" s="43"/>
      <c r="M26" s="44"/>
      <c r="N26" s="44"/>
      <c r="O26" s="44"/>
      <c r="P26" s="44"/>
      <c r="Q26" s="44"/>
      <c r="R26" s="44"/>
      <c r="S26" s="44"/>
      <c r="T26" s="44"/>
      <c r="U26" s="44"/>
      <c r="V26" s="44"/>
    </row>
    <row r="27">
      <c r="A27" s="49"/>
      <c r="B27" s="49"/>
      <c r="C27" s="50"/>
      <c r="D27" s="51"/>
      <c r="E27" s="41"/>
      <c r="F27" s="41"/>
      <c r="G27" s="42"/>
      <c r="H27" s="43"/>
      <c r="I27" s="43"/>
      <c r="J27" s="43"/>
      <c r="K27" s="43"/>
      <c r="L27" s="43"/>
      <c r="M27" s="44"/>
      <c r="N27" s="44"/>
      <c r="O27" s="44"/>
      <c r="P27" s="44"/>
      <c r="Q27" s="44"/>
      <c r="R27" s="44"/>
      <c r="S27" s="44"/>
      <c r="T27" s="44"/>
      <c r="U27" s="44"/>
      <c r="V27" s="44"/>
    </row>
    <row r="28">
      <c r="A28" s="49"/>
      <c r="B28" s="49"/>
      <c r="C28" s="50"/>
      <c r="D28" s="51"/>
      <c r="E28" s="41"/>
      <c r="F28" s="41"/>
      <c r="G28" s="42"/>
      <c r="H28" s="43"/>
      <c r="I28" s="43"/>
      <c r="J28" s="43"/>
      <c r="K28" s="43"/>
      <c r="L28" s="43"/>
      <c r="M28" s="44"/>
      <c r="N28" s="44"/>
      <c r="O28" s="44"/>
      <c r="P28" s="44"/>
      <c r="Q28" s="44"/>
      <c r="R28" s="44"/>
      <c r="S28" s="44"/>
      <c r="T28" s="44"/>
      <c r="U28" s="44"/>
      <c r="V28" s="44"/>
    </row>
    <row r="29">
      <c r="A29" s="49"/>
      <c r="B29" s="49"/>
      <c r="C29" s="50"/>
      <c r="D29" s="51"/>
      <c r="E29" s="41"/>
      <c r="F29" s="41"/>
      <c r="G29" s="42"/>
      <c r="H29" s="43"/>
      <c r="I29" s="43"/>
      <c r="J29" s="43"/>
      <c r="K29" s="43"/>
      <c r="L29" s="43"/>
      <c r="M29" s="44"/>
      <c r="N29" s="44"/>
      <c r="O29" s="44"/>
      <c r="P29" s="44"/>
      <c r="Q29" s="44"/>
      <c r="R29" s="44"/>
      <c r="S29" s="44"/>
      <c r="T29" s="44"/>
      <c r="U29" s="44"/>
      <c r="V29" s="44"/>
    </row>
    <row r="30">
      <c r="A30" s="49"/>
      <c r="B30" s="49"/>
      <c r="C30" s="50"/>
      <c r="D30" s="51"/>
      <c r="E30" s="41"/>
      <c r="F30" s="41"/>
      <c r="G30" s="42"/>
      <c r="H30" s="43"/>
      <c r="I30" s="43"/>
      <c r="J30" s="43"/>
      <c r="K30" s="43"/>
      <c r="L30" s="43"/>
      <c r="M30" s="44"/>
      <c r="N30" s="44"/>
      <c r="O30" s="44"/>
      <c r="P30" s="44"/>
      <c r="Q30" s="44"/>
      <c r="R30" s="44"/>
      <c r="S30" s="44"/>
      <c r="T30" s="44"/>
      <c r="U30" s="44"/>
      <c r="V30" s="44"/>
    </row>
    <row r="31">
      <c r="A31" s="36"/>
      <c r="B31" s="36"/>
      <c r="C31" s="38"/>
      <c r="D31" s="45"/>
      <c r="E31" s="46"/>
      <c r="F31" s="46"/>
      <c r="G31" s="47"/>
      <c r="H31" s="47"/>
      <c r="I31" s="47"/>
      <c r="J31" s="47"/>
      <c r="K31" s="47"/>
      <c r="L31" s="47"/>
      <c r="M31" s="48"/>
      <c r="N31" s="48"/>
      <c r="O31" s="48"/>
      <c r="P31" s="48"/>
      <c r="Q31" s="48"/>
      <c r="R31" s="48"/>
      <c r="S31" s="48"/>
      <c r="T31" s="48"/>
      <c r="U31" s="48"/>
      <c r="V31" s="48"/>
    </row>
    <row r="32">
      <c r="A32" s="36"/>
      <c r="B32" s="36"/>
      <c r="C32" s="38"/>
      <c r="D32" s="39"/>
      <c r="E32" s="41"/>
      <c r="F32" s="41"/>
      <c r="G32" s="42"/>
      <c r="H32" s="43"/>
      <c r="I32" s="43"/>
      <c r="J32" s="43"/>
      <c r="K32" s="43"/>
      <c r="L32" s="43"/>
      <c r="M32" s="44"/>
      <c r="N32" s="44"/>
      <c r="O32" s="44"/>
      <c r="P32" s="44"/>
      <c r="Q32" s="44"/>
      <c r="R32" s="44"/>
      <c r="S32" s="44"/>
      <c r="T32" s="44"/>
      <c r="U32" s="44"/>
      <c r="V32" s="44"/>
    </row>
    <row r="33">
      <c r="A33" s="49"/>
      <c r="B33" s="49"/>
      <c r="C33" s="50"/>
      <c r="D33" s="51"/>
      <c r="E33" s="41"/>
      <c r="F33" s="41"/>
      <c r="G33" s="42"/>
      <c r="H33" s="43"/>
      <c r="I33" s="43"/>
      <c r="J33" s="43"/>
      <c r="K33" s="43"/>
      <c r="L33" s="43"/>
      <c r="M33" s="44"/>
      <c r="N33" s="44"/>
      <c r="O33" s="44"/>
      <c r="P33" s="44"/>
      <c r="Q33" s="44"/>
      <c r="R33" s="44"/>
      <c r="S33" s="44"/>
      <c r="T33" s="44"/>
      <c r="U33" s="44"/>
      <c r="V33" s="44"/>
    </row>
    <row r="34">
      <c r="A34" s="49"/>
      <c r="B34" s="49"/>
      <c r="C34" s="50"/>
      <c r="D34" s="51"/>
      <c r="E34" s="41"/>
      <c r="F34" s="41"/>
      <c r="G34" s="42"/>
      <c r="H34" s="43"/>
      <c r="I34" s="43"/>
      <c r="J34" s="43"/>
      <c r="K34" s="43"/>
      <c r="L34" s="43"/>
      <c r="M34" s="44"/>
      <c r="N34" s="44"/>
      <c r="O34" s="44"/>
      <c r="P34" s="44"/>
      <c r="Q34" s="44"/>
      <c r="R34" s="44"/>
      <c r="S34" s="44"/>
      <c r="T34" s="44"/>
      <c r="U34" s="44"/>
      <c r="V34" s="44"/>
    </row>
    <row r="35">
      <c r="A35" s="49"/>
      <c r="B35" s="49"/>
      <c r="C35" s="50"/>
      <c r="D35" s="51"/>
      <c r="E35" s="41"/>
      <c r="F35" s="41"/>
      <c r="G35" s="42"/>
      <c r="H35" s="43"/>
      <c r="I35" s="43"/>
      <c r="J35" s="43"/>
      <c r="K35" s="43"/>
      <c r="L35" s="43"/>
      <c r="M35" s="44"/>
      <c r="N35" s="44"/>
      <c r="O35" s="44"/>
      <c r="P35" s="44"/>
      <c r="Q35" s="44"/>
      <c r="R35" s="44"/>
      <c r="S35" s="44"/>
      <c r="T35" s="44"/>
      <c r="U35" s="44"/>
      <c r="V35" s="44"/>
    </row>
    <row r="36">
      <c r="A36" s="49"/>
      <c r="B36" s="49"/>
      <c r="C36" s="50"/>
      <c r="D36" s="51"/>
      <c r="E36" s="41"/>
      <c r="F36" s="41"/>
      <c r="G36" s="42"/>
      <c r="H36" s="43"/>
      <c r="I36" s="43"/>
      <c r="J36" s="43"/>
      <c r="K36" s="43"/>
      <c r="L36" s="43"/>
      <c r="M36" s="44"/>
      <c r="N36" s="44"/>
      <c r="O36" s="44"/>
      <c r="P36" s="44"/>
      <c r="Q36" s="44"/>
      <c r="R36" s="44"/>
      <c r="S36" s="44"/>
      <c r="T36" s="44"/>
      <c r="U36" s="44"/>
      <c r="V36" s="44"/>
    </row>
    <row r="37">
      <c r="A37" s="49"/>
      <c r="B37" s="49"/>
      <c r="C37" s="50"/>
      <c r="D37" s="51"/>
      <c r="E37" s="41"/>
      <c r="F37" s="41"/>
      <c r="G37" s="42"/>
      <c r="H37" s="43"/>
      <c r="I37" s="43"/>
      <c r="J37" s="43"/>
      <c r="K37" s="43"/>
      <c r="L37" s="43"/>
      <c r="M37" s="44"/>
      <c r="N37" s="44"/>
      <c r="O37" s="44"/>
      <c r="P37" s="44"/>
      <c r="Q37" s="44"/>
      <c r="R37" s="44"/>
      <c r="S37" s="44"/>
      <c r="T37" s="44"/>
      <c r="U37" s="44"/>
      <c r="V37" s="44"/>
    </row>
    <row r="38">
      <c r="A38" s="49"/>
      <c r="B38" s="49"/>
      <c r="C38" s="50"/>
      <c r="D38" s="51"/>
      <c r="E38" s="41"/>
      <c r="F38" s="41"/>
      <c r="G38" s="42"/>
      <c r="H38" s="43"/>
      <c r="I38" s="43"/>
      <c r="J38" s="43"/>
      <c r="K38" s="43"/>
      <c r="L38" s="43"/>
      <c r="M38" s="44"/>
      <c r="N38" s="44"/>
      <c r="O38" s="44"/>
      <c r="P38" s="44"/>
      <c r="Q38" s="44"/>
      <c r="R38" s="44"/>
      <c r="S38" s="44"/>
      <c r="T38" s="44"/>
      <c r="U38" s="44"/>
      <c r="V38" s="44"/>
    </row>
    <row r="39">
      <c r="A39" s="36"/>
      <c r="B39" s="36"/>
      <c r="C39" s="38"/>
      <c r="D39" s="45"/>
      <c r="E39" s="46"/>
      <c r="F39" s="46"/>
      <c r="G39" s="47"/>
      <c r="H39" s="47"/>
      <c r="I39" s="47"/>
      <c r="J39" s="47"/>
      <c r="K39" s="47"/>
      <c r="L39" s="47"/>
      <c r="M39" s="48"/>
      <c r="N39" s="48"/>
      <c r="O39" s="48"/>
      <c r="P39" s="48"/>
      <c r="Q39" s="48"/>
      <c r="R39" s="48"/>
      <c r="S39" s="48"/>
      <c r="T39" s="48"/>
      <c r="U39" s="48"/>
      <c r="V39" s="48"/>
    </row>
    <row r="40">
      <c r="A40" s="36"/>
      <c r="B40" s="36"/>
      <c r="C40" s="38"/>
      <c r="D40" s="39"/>
      <c r="E40" s="41"/>
      <c r="F40" s="41"/>
      <c r="G40" s="42"/>
      <c r="H40" s="43"/>
      <c r="I40" s="43"/>
      <c r="J40" s="43"/>
      <c r="K40" s="43"/>
      <c r="L40" s="43"/>
      <c r="M40" s="44"/>
      <c r="N40" s="44"/>
      <c r="O40" s="44"/>
      <c r="P40" s="44"/>
      <c r="Q40" s="44"/>
      <c r="R40" s="44"/>
      <c r="S40" s="44"/>
      <c r="T40" s="44"/>
      <c r="U40" s="44"/>
      <c r="V40" s="44"/>
    </row>
    <row r="41">
      <c r="A41" s="49"/>
      <c r="B41" s="49"/>
      <c r="C41" s="50"/>
      <c r="D41" s="51"/>
      <c r="E41" s="41"/>
      <c r="F41" s="41"/>
      <c r="G41" s="42"/>
      <c r="H41" s="43"/>
      <c r="I41" s="43"/>
      <c r="J41" s="43"/>
      <c r="K41" s="43"/>
      <c r="L41" s="43"/>
      <c r="M41" s="44"/>
      <c r="N41" s="44"/>
      <c r="O41" s="44"/>
      <c r="P41" s="44"/>
      <c r="Q41" s="44"/>
      <c r="R41" s="44"/>
      <c r="S41" s="44"/>
      <c r="T41" s="44"/>
      <c r="U41" s="44"/>
      <c r="V41" s="44"/>
    </row>
    <row r="42">
      <c r="A42" s="49"/>
      <c r="B42" s="49"/>
      <c r="C42" s="50"/>
      <c r="D42" s="51"/>
      <c r="E42" s="41"/>
      <c r="F42" s="41"/>
      <c r="G42" s="42"/>
      <c r="H42" s="43"/>
      <c r="I42" s="43"/>
      <c r="J42" s="43"/>
      <c r="K42" s="43"/>
      <c r="L42" s="43"/>
      <c r="M42" s="44"/>
      <c r="N42" s="44"/>
      <c r="O42" s="44"/>
      <c r="P42" s="44"/>
      <c r="Q42" s="44"/>
      <c r="R42" s="44"/>
      <c r="S42" s="44"/>
      <c r="T42" s="44"/>
      <c r="U42" s="44"/>
      <c r="V42" s="44"/>
    </row>
    <row r="43">
      <c r="A43" s="49"/>
      <c r="B43" s="49"/>
      <c r="C43" s="50"/>
      <c r="D43" s="51"/>
      <c r="E43" s="41"/>
      <c r="F43" s="41"/>
      <c r="G43" s="42"/>
      <c r="H43" s="43"/>
      <c r="I43" s="43"/>
      <c r="J43" s="43"/>
      <c r="K43" s="43"/>
      <c r="L43" s="43"/>
      <c r="M43" s="44"/>
      <c r="N43" s="44"/>
      <c r="O43" s="44"/>
      <c r="P43" s="44"/>
      <c r="Q43" s="44"/>
      <c r="R43" s="44"/>
      <c r="S43" s="44"/>
      <c r="T43" s="44"/>
      <c r="U43" s="44"/>
      <c r="V43" s="44"/>
    </row>
    <row r="44">
      <c r="A44" s="49"/>
      <c r="B44" s="49"/>
      <c r="C44" s="50"/>
      <c r="D44" s="51"/>
      <c r="E44" s="41"/>
      <c r="F44" s="41"/>
      <c r="G44" s="42"/>
      <c r="H44" s="43"/>
      <c r="I44" s="43"/>
      <c r="J44" s="43"/>
      <c r="K44" s="43"/>
      <c r="L44" s="43"/>
      <c r="M44" s="44"/>
      <c r="N44" s="44"/>
      <c r="O44" s="44"/>
      <c r="P44" s="44"/>
      <c r="Q44" s="44"/>
      <c r="R44" s="44"/>
      <c r="S44" s="44"/>
      <c r="T44" s="44"/>
      <c r="U44" s="44"/>
      <c r="V44" s="44"/>
    </row>
    <row r="45">
      <c r="A45" s="49"/>
      <c r="B45" s="49"/>
      <c r="C45" s="50"/>
      <c r="D45" s="51"/>
      <c r="E45" s="41"/>
      <c r="F45" s="41"/>
      <c r="G45" s="42"/>
      <c r="H45" s="43"/>
      <c r="I45" s="43"/>
      <c r="J45" s="43"/>
      <c r="K45" s="43"/>
      <c r="L45" s="43"/>
      <c r="M45" s="44"/>
      <c r="N45" s="44"/>
      <c r="O45" s="44"/>
      <c r="P45" s="44"/>
      <c r="Q45" s="44"/>
      <c r="R45" s="44"/>
      <c r="S45" s="44"/>
      <c r="T45" s="44"/>
      <c r="U45" s="44"/>
      <c r="V45" s="44"/>
    </row>
    <row r="46">
      <c r="A46" s="49"/>
      <c r="B46" s="49"/>
      <c r="C46" s="50"/>
      <c r="D46" s="51"/>
      <c r="E46" s="41"/>
      <c r="F46" s="41"/>
      <c r="G46" s="42"/>
      <c r="H46" s="43"/>
      <c r="I46" s="43"/>
      <c r="J46" s="43"/>
      <c r="K46" s="43"/>
      <c r="L46" s="43"/>
      <c r="M46" s="44"/>
      <c r="N46" s="44"/>
      <c r="O46" s="44"/>
      <c r="P46" s="44"/>
      <c r="Q46" s="44"/>
      <c r="R46" s="44"/>
      <c r="S46" s="44"/>
      <c r="T46" s="44"/>
      <c r="U46" s="44"/>
      <c r="V46" s="44"/>
    </row>
    <row r="47">
      <c r="A47" s="36"/>
      <c r="B47" s="36"/>
      <c r="C47" s="38"/>
      <c r="D47" s="45"/>
      <c r="E47" s="46"/>
      <c r="F47" s="46"/>
      <c r="G47" s="47"/>
      <c r="H47" s="47"/>
      <c r="I47" s="47"/>
      <c r="J47" s="47"/>
      <c r="K47" s="47"/>
      <c r="L47" s="47"/>
      <c r="M47" s="48"/>
      <c r="N47" s="48"/>
      <c r="O47" s="48"/>
      <c r="P47" s="48"/>
      <c r="Q47" s="48"/>
      <c r="R47" s="48"/>
      <c r="S47" s="48"/>
      <c r="T47" s="48"/>
      <c r="U47" s="48"/>
      <c r="V47" s="48"/>
    </row>
    <row r="48">
      <c r="A48" s="36"/>
      <c r="B48" s="36"/>
      <c r="C48" s="38"/>
      <c r="D48" s="39"/>
      <c r="E48" s="41"/>
      <c r="F48" s="41"/>
      <c r="G48" s="42"/>
      <c r="H48" s="43"/>
      <c r="I48" s="43"/>
      <c r="J48" s="43"/>
      <c r="K48" s="43"/>
      <c r="L48" s="43"/>
      <c r="M48" s="44"/>
      <c r="N48" s="44"/>
      <c r="O48" s="44"/>
      <c r="P48" s="44"/>
      <c r="Q48" s="44"/>
      <c r="R48" s="44"/>
      <c r="S48" s="44"/>
      <c r="T48" s="44"/>
      <c r="U48" s="44"/>
      <c r="V48" s="44"/>
    </row>
    <row r="49">
      <c r="A49" s="49"/>
      <c r="B49" s="49"/>
      <c r="C49" s="50"/>
      <c r="D49" s="51"/>
      <c r="E49" s="41"/>
      <c r="F49" s="41"/>
      <c r="G49" s="42"/>
      <c r="H49" s="43"/>
      <c r="I49" s="43"/>
      <c r="J49" s="43"/>
      <c r="K49" s="43"/>
      <c r="L49" s="43"/>
      <c r="M49" s="44"/>
      <c r="N49" s="44"/>
      <c r="O49" s="44"/>
      <c r="P49" s="44"/>
      <c r="Q49" s="44"/>
      <c r="R49" s="44"/>
      <c r="S49" s="44"/>
      <c r="T49" s="44"/>
      <c r="U49" s="44"/>
      <c r="V49" s="44"/>
    </row>
    <row r="50">
      <c r="A50" s="49"/>
      <c r="B50" s="49"/>
      <c r="C50" s="50"/>
      <c r="D50" s="51"/>
      <c r="E50" s="41"/>
      <c r="F50" s="41"/>
      <c r="G50" s="42"/>
      <c r="H50" s="43"/>
      <c r="I50" s="43"/>
      <c r="J50" s="43"/>
      <c r="K50" s="43"/>
      <c r="L50" s="43"/>
      <c r="M50" s="44"/>
      <c r="N50" s="44"/>
      <c r="O50" s="44"/>
      <c r="P50" s="44"/>
      <c r="Q50" s="44"/>
      <c r="R50" s="44"/>
      <c r="S50" s="44"/>
      <c r="T50" s="44"/>
      <c r="U50" s="44"/>
      <c r="V50" s="44"/>
    </row>
    <row r="51">
      <c r="A51" s="49"/>
      <c r="B51" s="49"/>
      <c r="C51" s="50"/>
      <c r="D51" s="51"/>
      <c r="E51" s="41"/>
      <c r="F51" s="41"/>
      <c r="G51" s="42"/>
      <c r="H51" s="43"/>
      <c r="I51" s="43"/>
      <c r="J51" s="43"/>
      <c r="K51" s="43"/>
      <c r="L51" s="43"/>
      <c r="M51" s="44"/>
      <c r="N51" s="44"/>
      <c r="O51" s="44"/>
      <c r="P51" s="44"/>
      <c r="Q51" s="44"/>
      <c r="R51" s="44"/>
      <c r="S51" s="44"/>
      <c r="T51" s="44"/>
      <c r="U51" s="44"/>
      <c r="V51" s="44"/>
    </row>
    <row r="52">
      <c r="A52" s="49"/>
      <c r="B52" s="49"/>
      <c r="C52" s="50"/>
      <c r="D52" s="51"/>
      <c r="E52" s="41"/>
      <c r="F52" s="41"/>
      <c r="G52" s="42"/>
      <c r="H52" s="43"/>
      <c r="I52" s="43"/>
      <c r="J52" s="43"/>
      <c r="K52" s="43"/>
      <c r="L52" s="43"/>
      <c r="M52" s="44"/>
      <c r="N52" s="44"/>
      <c r="O52" s="44"/>
      <c r="P52" s="44"/>
      <c r="Q52" s="44"/>
      <c r="R52" s="44"/>
      <c r="S52" s="44"/>
      <c r="T52" s="44"/>
      <c r="U52" s="44"/>
      <c r="V52" s="44"/>
    </row>
    <row r="53">
      <c r="A53" s="49"/>
      <c r="B53" s="49"/>
      <c r="C53" s="50"/>
      <c r="D53" s="51"/>
      <c r="E53" s="41"/>
      <c r="F53" s="41"/>
      <c r="G53" s="42"/>
      <c r="H53" s="43"/>
      <c r="I53" s="43"/>
      <c r="J53" s="43"/>
      <c r="K53" s="43"/>
      <c r="L53" s="43"/>
      <c r="M53" s="44"/>
      <c r="N53" s="44"/>
      <c r="O53" s="44"/>
      <c r="P53" s="44"/>
      <c r="Q53" s="44"/>
      <c r="R53" s="44"/>
      <c r="S53" s="44"/>
      <c r="T53" s="44"/>
      <c r="U53" s="44"/>
      <c r="V53" s="44"/>
    </row>
    <row r="54">
      <c r="A54" s="49"/>
      <c r="B54" s="49"/>
      <c r="C54" s="50"/>
      <c r="D54" s="51"/>
      <c r="E54" s="41"/>
      <c r="F54" s="41"/>
      <c r="G54" s="42"/>
      <c r="H54" s="43"/>
      <c r="I54" s="43"/>
      <c r="J54" s="43"/>
      <c r="K54" s="43"/>
      <c r="L54" s="43"/>
      <c r="M54" s="44"/>
      <c r="N54" s="44"/>
      <c r="O54" s="44"/>
      <c r="P54" s="44"/>
      <c r="Q54" s="44"/>
      <c r="R54" s="44"/>
      <c r="S54" s="44"/>
      <c r="T54" s="44"/>
      <c r="U54" s="44"/>
      <c r="V54" s="44"/>
    </row>
    <row r="55">
      <c r="A55" s="36"/>
      <c r="B55" s="36"/>
      <c r="C55" s="38"/>
      <c r="D55" s="45"/>
      <c r="E55" s="46"/>
      <c r="F55" s="46"/>
      <c r="G55" s="47"/>
      <c r="H55" s="47"/>
      <c r="I55" s="47"/>
      <c r="J55" s="47"/>
      <c r="K55" s="47"/>
      <c r="L55" s="47"/>
      <c r="M55" s="48"/>
      <c r="N55" s="48"/>
      <c r="O55" s="48"/>
      <c r="P55" s="48"/>
      <c r="Q55" s="48"/>
      <c r="R55" s="48"/>
      <c r="S55" s="48"/>
      <c r="T55" s="48"/>
      <c r="U55" s="48"/>
      <c r="V55" s="48"/>
    </row>
    <row r="56">
      <c r="A56" s="36"/>
      <c r="B56" s="36"/>
      <c r="C56" s="38"/>
      <c r="D56" s="39"/>
      <c r="E56" s="41"/>
      <c r="F56" s="41"/>
      <c r="G56" s="42"/>
      <c r="H56" s="43"/>
      <c r="I56" s="43"/>
      <c r="J56" s="43"/>
      <c r="K56" s="43"/>
      <c r="L56" s="43"/>
      <c r="M56" s="44"/>
      <c r="N56" s="44"/>
      <c r="O56" s="44"/>
      <c r="P56" s="44"/>
      <c r="Q56" s="44"/>
      <c r="R56" s="44"/>
      <c r="S56" s="44"/>
      <c r="T56" s="44"/>
      <c r="U56" s="44"/>
      <c r="V56" s="44"/>
    </row>
    <row r="57">
      <c r="A57" s="49"/>
      <c r="B57" s="49"/>
      <c r="C57" s="50"/>
      <c r="D57" s="51"/>
      <c r="E57" s="41"/>
      <c r="F57" s="41"/>
      <c r="G57" s="42"/>
      <c r="H57" s="43"/>
      <c r="I57" s="43"/>
      <c r="J57" s="43"/>
      <c r="K57" s="43"/>
      <c r="L57" s="43"/>
      <c r="M57" s="44"/>
      <c r="N57" s="44"/>
      <c r="O57" s="44"/>
      <c r="P57" s="44"/>
      <c r="Q57" s="44"/>
      <c r="R57" s="44"/>
      <c r="S57" s="44"/>
      <c r="T57" s="44"/>
      <c r="U57" s="44"/>
      <c r="V57" s="44"/>
    </row>
    <row r="58">
      <c r="A58" s="49"/>
      <c r="B58" s="49"/>
      <c r="C58" s="50"/>
      <c r="D58" s="51"/>
      <c r="E58" s="41"/>
      <c r="F58" s="41"/>
      <c r="G58" s="42"/>
      <c r="H58" s="43"/>
      <c r="I58" s="43"/>
      <c r="J58" s="43"/>
      <c r="K58" s="43"/>
      <c r="L58" s="43"/>
      <c r="M58" s="44"/>
      <c r="N58" s="44"/>
      <c r="O58" s="44"/>
      <c r="P58" s="44"/>
      <c r="Q58" s="44"/>
      <c r="R58" s="44"/>
      <c r="S58" s="44"/>
      <c r="T58" s="44"/>
      <c r="U58" s="44"/>
      <c r="V58" s="44"/>
    </row>
    <row r="59">
      <c r="A59" s="49"/>
      <c r="B59" s="49"/>
      <c r="C59" s="50"/>
      <c r="D59" s="51"/>
      <c r="E59" s="41"/>
      <c r="F59" s="41"/>
      <c r="G59" s="42"/>
      <c r="H59" s="43"/>
      <c r="I59" s="43"/>
      <c r="J59" s="43"/>
      <c r="K59" s="43"/>
      <c r="L59" s="43"/>
      <c r="M59" s="44"/>
      <c r="N59" s="44"/>
      <c r="O59" s="44"/>
      <c r="P59" s="44"/>
      <c r="Q59" s="44"/>
      <c r="R59" s="44"/>
      <c r="S59" s="44"/>
      <c r="T59" s="44"/>
      <c r="U59" s="44"/>
      <c r="V59" s="44"/>
    </row>
    <row r="60">
      <c r="A60" s="49"/>
      <c r="B60" s="49"/>
      <c r="C60" s="50"/>
      <c r="D60" s="51"/>
      <c r="E60" s="41"/>
      <c r="F60" s="41"/>
      <c r="G60" s="42"/>
      <c r="H60" s="43"/>
      <c r="I60" s="43"/>
      <c r="J60" s="43"/>
      <c r="K60" s="43"/>
      <c r="L60" s="43"/>
      <c r="M60" s="44"/>
      <c r="N60" s="44"/>
      <c r="O60" s="44"/>
      <c r="P60" s="44"/>
      <c r="Q60" s="44"/>
      <c r="R60" s="44"/>
      <c r="S60" s="44"/>
      <c r="T60" s="44"/>
      <c r="U60" s="44"/>
      <c r="V60" s="44"/>
    </row>
    <row r="61">
      <c r="A61" s="49"/>
      <c r="B61" s="49"/>
      <c r="C61" s="50"/>
      <c r="D61" s="51"/>
      <c r="E61" s="41"/>
      <c r="F61" s="41"/>
      <c r="G61" s="42"/>
      <c r="H61" s="43"/>
      <c r="I61" s="43"/>
      <c r="J61" s="43"/>
      <c r="K61" s="43"/>
      <c r="L61" s="43"/>
      <c r="M61" s="44"/>
      <c r="N61" s="44"/>
      <c r="O61" s="44"/>
      <c r="P61" s="44"/>
      <c r="Q61" s="44"/>
      <c r="R61" s="44"/>
      <c r="S61" s="44"/>
      <c r="T61" s="44"/>
      <c r="U61" s="44"/>
      <c r="V61" s="44"/>
    </row>
    <row r="62">
      <c r="A62" s="49"/>
      <c r="B62" s="49"/>
      <c r="C62" s="50"/>
      <c r="D62" s="51"/>
      <c r="E62" s="41"/>
      <c r="F62" s="41"/>
      <c r="G62" s="42"/>
      <c r="H62" s="43"/>
      <c r="I62" s="43"/>
      <c r="J62" s="43"/>
      <c r="K62" s="43"/>
      <c r="L62" s="43"/>
      <c r="M62" s="44"/>
      <c r="N62" s="44"/>
      <c r="O62" s="44"/>
      <c r="P62" s="44"/>
      <c r="Q62" s="44"/>
      <c r="R62" s="44"/>
      <c r="S62" s="44"/>
      <c r="T62" s="44"/>
      <c r="U62" s="44"/>
      <c r="V62" s="44"/>
    </row>
    <row r="63">
      <c r="A63" s="36"/>
      <c r="B63" s="36"/>
      <c r="C63" s="38"/>
      <c r="D63" s="45"/>
      <c r="E63" s="46"/>
      <c r="F63" s="46"/>
      <c r="G63" s="47"/>
      <c r="H63" s="47"/>
      <c r="I63" s="47"/>
      <c r="J63" s="47"/>
      <c r="K63" s="47"/>
      <c r="L63" s="47"/>
      <c r="M63" s="48"/>
      <c r="N63" s="48"/>
      <c r="O63" s="48"/>
      <c r="P63" s="48"/>
      <c r="Q63" s="48"/>
      <c r="R63" s="48"/>
      <c r="S63" s="48"/>
      <c r="T63" s="48"/>
      <c r="U63" s="48"/>
      <c r="V63" s="48"/>
    </row>
    <row r="64">
      <c r="A64" s="36"/>
      <c r="B64" s="36"/>
      <c r="C64" s="38"/>
      <c r="D64" s="39"/>
      <c r="E64" s="41"/>
      <c r="F64" s="41"/>
      <c r="G64" s="42"/>
      <c r="H64" s="43"/>
      <c r="I64" s="43"/>
      <c r="J64" s="43"/>
      <c r="K64" s="43"/>
      <c r="L64" s="43"/>
      <c r="M64" s="44"/>
      <c r="N64" s="44"/>
      <c r="O64" s="44"/>
      <c r="P64" s="44"/>
      <c r="Q64" s="44"/>
      <c r="R64" s="44"/>
      <c r="S64" s="44"/>
      <c r="T64" s="44"/>
      <c r="U64" s="44"/>
      <c r="V64" s="44"/>
    </row>
    <row r="65">
      <c r="A65" s="49"/>
      <c r="B65" s="49"/>
      <c r="C65" s="50"/>
      <c r="D65" s="51"/>
      <c r="E65" s="41"/>
      <c r="F65" s="41"/>
      <c r="G65" s="42"/>
      <c r="H65" s="43"/>
      <c r="I65" s="43"/>
      <c r="J65" s="43"/>
      <c r="K65" s="43"/>
      <c r="L65" s="43"/>
      <c r="M65" s="44"/>
      <c r="N65" s="44"/>
      <c r="O65" s="44"/>
      <c r="P65" s="44"/>
      <c r="Q65" s="44"/>
      <c r="R65" s="44"/>
      <c r="S65" s="44"/>
      <c r="T65" s="44"/>
      <c r="U65" s="44"/>
      <c r="V65" s="44"/>
    </row>
    <row r="66">
      <c r="A66" s="49"/>
      <c r="B66" s="49"/>
      <c r="C66" s="50"/>
      <c r="D66" s="51"/>
      <c r="E66" s="41"/>
      <c r="F66" s="41"/>
      <c r="G66" s="42"/>
      <c r="H66" s="43"/>
      <c r="I66" s="43"/>
      <c r="J66" s="43"/>
      <c r="K66" s="43"/>
      <c r="L66" s="43"/>
      <c r="M66" s="44"/>
      <c r="N66" s="44"/>
      <c r="O66" s="44"/>
      <c r="P66" s="44"/>
      <c r="Q66" s="44"/>
      <c r="R66" s="44"/>
      <c r="S66" s="44"/>
      <c r="T66" s="44"/>
      <c r="U66" s="44"/>
      <c r="V66" s="44"/>
    </row>
    <row r="67">
      <c r="A67" s="49"/>
      <c r="B67" s="49"/>
      <c r="C67" s="50"/>
      <c r="D67" s="51"/>
      <c r="E67" s="41"/>
      <c r="F67" s="41"/>
      <c r="G67" s="42"/>
      <c r="H67" s="43"/>
      <c r="I67" s="43"/>
      <c r="J67" s="43"/>
      <c r="K67" s="43"/>
      <c r="L67" s="43"/>
      <c r="M67" s="44"/>
      <c r="N67" s="44"/>
      <c r="O67" s="44"/>
      <c r="P67" s="44"/>
      <c r="Q67" s="44"/>
      <c r="R67" s="44"/>
      <c r="S67" s="44"/>
      <c r="T67" s="44"/>
      <c r="U67" s="44"/>
      <c r="V67" s="44"/>
    </row>
    <row r="68">
      <c r="A68" s="49"/>
      <c r="B68" s="49"/>
      <c r="C68" s="50"/>
      <c r="D68" s="51"/>
      <c r="E68" s="41"/>
      <c r="F68" s="41"/>
      <c r="G68" s="42"/>
      <c r="H68" s="43"/>
      <c r="I68" s="43"/>
      <c r="J68" s="43"/>
      <c r="K68" s="43"/>
      <c r="L68" s="43"/>
      <c r="M68" s="44"/>
      <c r="N68" s="44"/>
      <c r="O68" s="44"/>
      <c r="P68" s="44"/>
      <c r="Q68" s="44"/>
      <c r="R68" s="44"/>
      <c r="S68" s="44"/>
      <c r="T68" s="44"/>
      <c r="U68" s="44"/>
      <c r="V68" s="44"/>
    </row>
    <row r="69">
      <c r="A69" s="49"/>
      <c r="B69" s="49"/>
      <c r="C69" s="50"/>
      <c r="D69" s="51"/>
      <c r="E69" s="41"/>
      <c r="F69" s="41"/>
      <c r="G69" s="42"/>
      <c r="H69" s="43"/>
      <c r="I69" s="43"/>
      <c r="J69" s="43"/>
      <c r="K69" s="43"/>
      <c r="L69" s="43"/>
      <c r="M69" s="44"/>
      <c r="N69" s="44"/>
      <c r="O69" s="44"/>
      <c r="P69" s="44"/>
      <c r="Q69" s="44"/>
      <c r="R69" s="44"/>
      <c r="S69" s="44"/>
      <c r="T69" s="44"/>
      <c r="U69" s="44"/>
      <c r="V69" s="44"/>
    </row>
    <row r="70">
      <c r="A70" s="49"/>
      <c r="B70" s="49"/>
      <c r="C70" s="50"/>
      <c r="D70" s="51"/>
      <c r="E70" s="41"/>
      <c r="F70" s="41"/>
      <c r="G70" s="42"/>
      <c r="H70" s="43"/>
      <c r="I70" s="43"/>
      <c r="J70" s="43"/>
      <c r="K70" s="43"/>
      <c r="L70" s="43"/>
      <c r="M70" s="44"/>
      <c r="N70" s="44"/>
      <c r="O70" s="44"/>
      <c r="P70" s="44"/>
      <c r="Q70" s="44"/>
      <c r="R70" s="44"/>
      <c r="S70" s="44"/>
      <c r="T70" s="44"/>
      <c r="U70" s="44"/>
      <c r="V70" s="44"/>
    </row>
    <row r="71">
      <c r="A71" s="36"/>
      <c r="B71" s="36"/>
      <c r="C71" s="38"/>
      <c r="D71" s="45"/>
      <c r="E71" s="46"/>
      <c r="F71" s="46"/>
      <c r="G71" s="47"/>
      <c r="H71" s="47"/>
      <c r="I71" s="47"/>
      <c r="J71" s="47"/>
      <c r="K71" s="47"/>
      <c r="L71" s="47"/>
      <c r="M71" s="48"/>
      <c r="N71" s="48"/>
      <c r="O71" s="48"/>
      <c r="P71" s="48"/>
      <c r="Q71" s="48"/>
      <c r="R71" s="48"/>
      <c r="S71" s="48"/>
      <c r="T71" s="48"/>
      <c r="U71" s="48"/>
      <c r="V71" s="48"/>
    </row>
    <row r="72">
      <c r="A72" s="36"/>
      <c r="B72" s="36"/>
      <c r="C72" s="38"/>
      <c r="D72" s="39"/>
      <c r="E72" s="41"/>
      <c r="F72" s="41"/>
      <c r="G72" s="42"/>
      <c r="H72" s="43"/>
      <c r="I72" s="43"/>
      <c r="J72" s="43"/>
      <c r="K72" s="43"/>
      <c r="L72" s="43"/>
      <c r="M72" s="44"/>
      <c r="N72" s="44"/>
      <c r="O72" s="44"/>
      <c r="P72" s="44"/>
      <c r="Q72" s="44"/>
      <c r="R72" s="44"/>
      <c r="S72" s="44"/>
      <c r="T72" s="44"/>
      <c r="U72" s="44"/>
      <c r="V72" s="44"/>
    </row>
    <row r="73">
      <c r="A73" s="49"/>
      <c r="B73" s="49"/>
      <c r="C73" s="50"/>
      <c r="D73" s="51"/>
      <c r="E73" s="41"/>
      <c r="F73" s="41"/>
      <c r="G73" s="42"/>
      <c r="H73" s="43"/>
      <c r="I73" s="43"/>
      <c r="J73" s="43"/>
      <c r="K73" s="43"/>
      <c r="L73" s="43"/>
      <c r="M73" s="44"/>
      <c r="N73" s="44"/>
      <c r="O73" s="44"/>
      <c r="P73" s="44"/>
      <c r="Q73" s="44"/>
      <c r="R73" s="44"/>
      <c r="S73" s="44"/>
      <c r="T73" s="44"/>
      <c r="U73" s="44"/>
      <c r="V73" s="44"/>
    </row>
    <row r="74">
      <c r="A74" s="49"/>
      <c r="B74" s="49"/>
      <c r="C74" s="50"/>
      <c r="D74" s="51"/>
      <c r="E74" s="41"/>
      <c r="F74" s="41"/>
      <c r="G74" s="42"/>
      <c r="H74" s="43"/>
      <c r="I74" s="43"/>
      <c r="J74" s="43"/>
      <c r="K74" s="43"/>
      <c r="L74" s="43"/>
      <c r="M74" s="44"/>
      <c r="N74" s="44"/>
      <c r="O74" s="44"/>
      <c r="P74" s="44"/>
      <c r="Q74" s="44"/>
      <c r="R74" s="44"/>
      <c r="S74" s="44"/>
      <c r="T74" s="44"/>
      <c r="U74" s="44"/>
      <c r="V74" s="44"/>
    </row>
    <row r="75">
      <c r="A75" s="49"/>
      <c r="B75" s="49"/>
      <c r="C75" s="50"/>
      <c r="D75" s="51"/>
      <c r="E75" s="41"/>
      <c r="F75" s="41"/>
      <c r="G75" s="42"/>
      <c r="H75" s="43"/>
      <c r="I75" s="43"/>
      <c r="J75" s="43"/>
      <c r="K75" s="43"/>
      <c r="L75" s="43"/>
      <c r="M75" s="44"/>
      <c r="N75" s="44"/>
      <c r="O75" s="44"/>
      <c r="P75" s="44"/>
      <c r="Q75" s="44"/>
      <c r="R75" s="44"/>
      <c r="S75" s="44"/>
      <c r="T75" s="44"/>
      <c r="U75" s="44"/>
      <c r="V75" s="44"/>
    </row>
    <row r="76">
      <c r="A76" s="49"/>
      <c r="B76" s="49"/>
      <c r="C76" s="50"/>
      <c r="D76" s="51"/>
      <c r="E76" s="41"/>
      <c r="F76" s="41"/>
      <c r="G76" s="42"/>
      <c r="H76" s="43"/>
      <c r="I76" s="43"/>
      <c r="J76" s="43"/>
      <c r="K76" s="43"/>
      <c r="L76" s="43"/>
      <c r="M76" s="44"/>
      <c r="N76" s="44"/>
      <c r="O76" s="44"/>
      <c r="P76" s="44"/>
      <c r="Q76" s="44"/>
      <c r="R76" s="44"/>
      <c r="S76" s="44"/>
      <c r="T76" s="44"/>
      <c r="U76" s="44"/>
      <c r="V76" s="44"/>
    </row>
    <row r="77">
      <c r="A77" s="49"/>
      <c r="B77" s="49"/>
      <c r="C77" s="50"/>
      <c r="D77" s="51"/>
      <c r="E77" s="41"/>
      <c r="F77" s="41"/>
      <c r="G77" s="42"/>
      <c r="H77" s="43"/>
      <c r="I77" s="43"/>
      <c r="J77" s="43"/>
      <c r="K77" s="43"/>
      <c r="L77" s="43"/>
      <c r="M77" s="44"/>
      <c r="N77" s="44"/>
      <c r="O77" s="44"/>
      <c r="P77" s="44"/>
      <c r="Q77" s="44"/>
      <c r="R77" s="44"/>
      <c r="S77" s="44"/>
      <c r="T77" s="44"/>
      <c r="U77" s="44"/>
      <c r="V77" s="44"/>
    </row>
    <row r="78">
      <c r="A78" s="49"/>
      <c r="B78" s="49"/>
      <c r="C78" s="50"/>
      <c r="D78" s="51"/>
      <c r="E78" s="41"/>
      <c r="F78" s="41"/>
      <c r="G78" s="42"/>
      <c r="H78" s="43"/>
      <c r="I78" s="43"/>
      <c r="J78" s="43"/>
      <c r="K78" s="43"/>
      <c r="L78" s="43"/>
      <c r="M78" s="44"/>
      <c r="N78" s="44"/>
      <c r="O78" s="44"/>
      <c r="P78" s="44"/>
      <c r="Q78" s="44"/>
      <c r="R78" s="44"/>
      <c r="S78" s="44"/>
      <c r="T78" s="44"/>
      <c r="U78" s="44"/>
      <c r="V78" s="44"/>
    </row>
    <row r="79">
      <c r="A79" s="36"/>
      <c r="B79" s="36"/>
      <c r="C79" s="38"/>
      <c r="D79" s="45"/>
      <c r="E79" s="46"/>
      <c r="F79" s="46"/>
      <c r="G79" s="47"/>
      <c r="H79" s="47"/>
      <c r="I79" s="47"/>
      <c r="J79" s="47"/>
      <c r="K79" s="47"/>
      <c r="L79" s="47"/>
      <c r="M79" s="48"/>
      <c r="N79" s="48"/>
      <c r="O79" s="48"/>
      <c r="P79" s="48"/>
      <c r="Q79" s="48"/>
      <c r="R79" s="48"/>
      <c r="S79" s="48"/>
      <c r="T79" s="48"/>
      <c r="U79" s="48"/>
      <c r="V79" s="48"/>
    </row>
    <row r="80">
      <c r="A80" s="36"/>
      <c r="B80" s="36"/>
      <c r="C80" s="38"/>
      <c r="D80" s="39"/>
      <c r="E80" s="41"/>
      <c r="F80" s="41"/>
      <c r="G80" s="42"/>
      <c r="H80" s="43"/>
      <c r="I80" s="43"/>
      <c r="J80" s="43"/>
      <c r="K80" s="43"/>
      <c r="L80" s="43"/>
      <c r="M80" s="44"/>
      <c r="N80" s="44"/>
      <c r="O80" s="44"/>
      <c r="P80" s="44"/>
      <c r="Q80" s="44"/>
      <c r="R80" s="44"/>
      <c r="S80" s="44"/>
      <c r="T80" s="44"/>
      <c r="U80" s="44"/>
      <c r="V80" s="44"/>
    </row>
    <row r="81">
      <c r="A81" s="49"/>
      <c r="B81" s="49"/>
      <c r="C81" s="50"/>
      <c r="D81" s="51"/>
      <c r="E81" s="41"/>
      <c r="F81" s="41"/>
      <c r="G81" s="42"/>
      <c r="H81" s="43"/>
      <c r="I81" s="43"/>
      <c r="J81" s="43"/>
      <c r="K81" s="43"/>
      <c r="L81" s="43"/>
      <c r="M81" s="44"/>
      <c r="N81" s="44"/>
      <c r="O81" s="44"/>
      <c r="P81" s="44"/>
      <c r="Q81" s="44"/>
      <c r="R81" s="44"/>
      <c r="S81" s="44"/>
      <c r="T81" s="44"/>
      <c r="U81" s="44"/>
      <c r="V81" s="44"/>
    </row>
    <row r="82">
      <c r="A82" s="49"/>
      <c r="B82" s="49"/>
      <c r="C82" s="50"/>
      <c r="D82" s="51"/>
      <c r="E82" s="41"/>
      <c r="F82" s="41"/>
      <c r="G82" s="42"/>
      <c r="H82" s="43"/>
      <c r="I82" s="43"/>
      <c r="J82" s="43"/>
      <c r="K82" s="43"/>
      <c r="L82" s="43"/>
      <c r="M82" s="44"/>
      <c r="N82" s="44"/>
      <c r="O82" s="44"/>
      <c r="P82" s="44"/>
      <c r="Q82" s="44"/>
      <c r="R82" s="44"/>
      <c r="S82" s="44"/>
      <c r="T82" s="44"/>
      <c r="U82" s="44"/>
      <c r="V82" s="44"/>
    </row>
    <row r="83">
      <c r="A83" s="49"/>
      <c r="B83" s="49"/>
      <c r="C83" s="50"/>
      <c r="D83" s="51"/>
      <c r="E83" s="41"/>
      <c r="F83" s="41"/>
      <c r="G83" s="42"/>
      <c r="H83" s="43"/>
      <c r="I83" s="43"/>
      <c r="J83" s="43"/>
      <c r="K83" s="43"/>
      <c r="L83" s="43"/>
      <c r="M83" s="44"/>
      <c r="N83" s="44"/>
      <c r="O83" s="44"/>
      <c r="P83" s="44"/>
      <c r="Q83" s="44"/>
      <c r="R83" s="44"/>
      <c r="S83" s="44"/>
      <c r="T83" s="44"/>
      <c r="U83" s="44"/>
      <c r="V83" s="44"/>
    </row>
    <row r="84">
      <c r="A84" s="49"/>
      <c r="B84" s="49"/>
      <c r="C84" s="50"/>
      <c r="D84" s="51"/>
      <c r="E84" s="41"/>
      <c r="F84" s="41"/>
      <c r="G84" s="42"/>
      <c r="H84" s="43"/>
      <c r="I84" s="43"/>
      <c r="J84" s="43"/>
      <c r="K84" s="43"/>
      <c r="L84" s="43"/>
      <c r="M84" s="44"/>
      <c r="N84" s="44"/>
      <c r="O84" s="44"/>
      <c r="P84" s="44"/>
      <c r="Q84" s="44"/>
      <c r="R84" s="44"/>
      <c r="S84" s="44"/>
      <c r="T84" s="44"/>
      <c r="U84" s="44"/>
      <c r="V84" s="44"/>
    </row>
    <row r="85">
      <c r="A85" s="49"/>
      <c r="B85" s="49"/>
      <c r="C85" s="50"/>
      <c r="D85" s="51"/>
      <c r="E85" s="41"/>
      <c r="F85" s="41"/>
      <c r="G85" s="42"/>
      <c r="H85" s="43"/>
      <c r="I85" s="43"/>
      <c r="J85" s="43"/>
      <c r="K85" s="43"/>
      <c r="L85" s="43"/>
      <c r="M85" s="44"/>
      <c r="N85" s="44"/>
      <c r="O85" s="44"/>
      <c r="P85" s="44"/>
      <c r="Q85" s="44"/>
      <c r="R85" s="44"/>
      <c r="S85" s="44"/>
      <c r="T85" s="44"/>
      <c r="U85" s="44"/>
      <c r="V85" s="44"/>
    </row>
    <row r="86">
      <c r="A86" s="49"/>
      <c r="B86" s="49"/>
      <c r="C86" s="50"/>
      <c r="D86" s="51"/>
      <c r="E86" s="41"/>
      <c r="F86" s="41"/>
      <c r="G86" s="42"/>
      <c r="H86" s="43"/>
      <c r="I86" s="43"/>
      <c r="J86" s="43"/>
      <c r="K86" s="43"/>
      <c r="L86" s="43"/>
      <c r="M86" s="44"/>
      <c r="N86" s="44"/>
      <c r="O86" s="44"/>
      <c r="P86" s="44"/>
      <c r="Q86" s="44"/>
      <c r="R86" s="44"/>
      <c r="S86" s="44"/>
      <c r="T86" s="44"/>
      <c r="U86" s="44"/>
      <c r="V86" s="44"/>
    </row>
    <row r="87">
      <c r="A87" s="36"/>
      <c r="B87" s="36"/>
      <c r="C87" s="38"/>
      <c r="D87" s="45"/>
      <c r="E87" s="46"/>
      <c r="F87" s="46"/>
      <c r="G87" s="47"/>
      <c r="H87" s="47"/>
      <c r="I87" s="47"/>
      <c r="J87" s="47"/>
      <c r="K87" s="47"/>
      <c r="L87" s="47"/>
      <c r="M87" s="48"/>
      <c r="N87" s="48"/>
      <c r="O87" s="48"/>
      <c r="P87" s="48"/>
      <c r="Q87" s="48"/>
      <c r="R87" s="48"/>
      <c r="S87" s="48"/>
      <c r="T87" s="48"/>
      <c r="U87" s="48"/>
      <c r="V87" s="48"/>
    </row>
    <row r="88">
      <c r="A88" s="36"/>
      <c r="B88" s="36"/>
      <c r="C88" s="38"/>
      <c r="D88" s="39"/>
      <c r="E88" s="41"/>
      <c r="F88" s="41"/>
      <c r="G88" s="42"/>
      <c r="H88" s="43"/>
      <c r="I88" s="43"/>
      <c r="J88" s="43"/>
      <c r="K88" s="43"/>
      <c r="L88" s="43"/>
      <c r="M88" s="44"/>
      <c r="N88" s="44"/>
      <c r="O88" s="44"/>
      <c r="P88" s="44"/>
      <c r="Q88" s="44"/>
      <c r="R88" s="44"/>
      <c r="S88" s="44"/>
      <c r="T88" s="44"/>
      <c r="U88" s="44"/>
      <c r="V88" s="44"/>
    </row>
    <row r="89">
      <c r="A89" s="49"/>
      <c r="B89" s="49"/>
      <c r="C89" s="50"/>
      <c r="D89" s="51"/>
      <c r="E89" s="41"/>
      <c r="F89" s="41"/>
      <c r="G89" s="42"/>
      <c r="H89" s="43"/>
      <c r="I89" s="43"/>
      <c r="J89" s="43"/>
      <c r="K89" s="43"/>
      <c r="L89" s="43"/>
      <c r="M89" s="44"/>
      <c r="N89" s="44"/>
      <c r="O89" s="44"/>
      <c r="P89" s="44"/>
      <c r="Q89" s="44"/>
      <c r="R89" s="44"/>
      <c r="S89" s="44"/>
      <c r="T89" s="44"/>
      <c r="U89" s="44"/>
      <c r="V89" s="44"/>
    </row>
    <row r="90">
      <c r="A90" s="49"/>
      <c r="B90" s="49"/>
      <c r="C90" s="50"/>
      <c r="D90" s="51"/>
      <c r="E90" s="41"/>
      <c r="F90" s="41"/>
      <c r="G90" s="42"/>
      <c r="H90" s="43"/>
      <c r="I90" s="43"/>
      <c r="J90" s="43"/>
      <c r="K90" s="43"/>
      <c r="L90" s="43"/>
      <c r="M90" s="44"/>
      <c r="N90" s="44"/>
      <c r="O90" s="44"/>
      <c r="P90" s="44"/>
      <c r="Q90" s="44"/>
      <c r="R90" s="44"/>
      <c r="S90" s="44"/>
      <c r="T90" s="44"/>
      <c r="U90" s="44"/>
      <c r="V90" s="44"/>
    </row>
    <row r="91">
      <c r="A91" s="49"/>
      <c r="B91" s="49"/>
      <c r="C91" s="50"/>
      <c r="D91" s="51"/>
      <c r="E91" s="41"/>
      <c r="F91" s="41"/>
      <c r="G91" s="42"/>
      <c r="H91" s="43"/>
      <c r="I91" s="43"/>
      <c r="J91" s="43"/>
      <c r="K91" s="43"/>
      <c r="L91" s="43"/>
      <c r="M91" s="44"/>
      <c r="N91" s="44"/>
      <c r="O91" s="44"/>
      <c r="P91" s="44"/>
      <c r="Q91" s="44"/>
      <c r="R91" s="44"/>
      <c r="S91" s="44"/>
      <c r="T91" s="44"/>
      <c r="U91" s="44"/>
      <c r="V91" s="44"/>
    </row>
    <row r="92">
      <c r="A92" s="49"/>
      <c r="B92" s="49"/>
      <c r="C92" s="50"/>
      <c r="D92" s="51"/>
      <c r="E92" s="41"/>
      <c r="F92" s="41"/>
      <c r="G92" s="42"/>
      <c r="H92" s="43"/>
      <c r="I92" s="43"/>
      <c r="J92" s="43"/>
      <c r="K92" s="43"/>
      <c r="L92" s="43"/>
      <c r="M92" s="44"/>
      <c r="N92" s="44"/>
      <c r="O92" s="44"/>
      <c r="P92" s="44"/>
      <c r="Q92" s="44"/>
      <c r="R92" s="44"/>
      <c r="S92" s="44"/>
      <c r="T92" s="44"/>
      <c r="U92" s="44"/>
      <c r="V92" s="44"/>
    </row>
    <row r="93">
      <c r="A93" s="49"/>
      <c r="B93" s="49"/>
      <c r="C93" s="50"/>
      <c r="D93" s="51"/>
      <c r="E93" s="41"/>
      <c r="F93" s="41"/>
      <c r="G93" s="42"/>
      <c r="H93" s="43"/>
      <c r="I93" s="43"/>
      <c r="J93" s="43"/>
      <c r="K93" s="43"/>
      <c r="L93" s="43"/>
      <c r="M93" s="44"/>
      <c r="N93" s="44"/>
      <c r="O93" s="44"/>
      <c r="P93" s="44"/>
      <c r="Q93" s="44"/>
      <c r="R93" s="44"/>
      <c r="S93" s="44"/>
      <c r="T93" s="44"/>
      <c r="U93" s="44"/>
      <c r="V93" s="44"/>
    </row>
    <row r="94">
      <c r="A94" s="49"/>
      <c r="B94" s="49"/>
      <c r="C94" s="50"/>
      <c r="D94" s="51"/>
      <c r="E94" s="41"/>
      <c r="F94" s="41"/>
      <c r="G94" s="42"/>
      <c r="H94" s="43"/>
      <c r="I94" s="43"/>
      <c r="J94" s="43"/>
      <c r="K94" s="43"/>
      <c r="L94" s="43"/>
      <c r="M94" s="44"/>
      <c r="N94" s="44"/>
      <c r="O94" s="44"/>
      <c r="P94" s="44"/>
      <c r="Q94" s="44"/>
      <c r="R94" s="44"/>
      <c r="S94" s="44"/>
      <c r="T94" s="44"/>
      <c r="U94" s="44"/>
      <c r="V94" s="44"/>
    </row>
  </sheetData>
  <autoFilter ref="$A$4:$B$4"/>
  <customSheetViews>
    <customSheetView guid="{F51E2261-E897-43D9-8947-6D9AE9A567D0}" filter="1" showAutoFilter="1">
      <autoFilter ref="$A$6:$H$18"/>
    </customSheetView>
  </customSheetViews>
  <mergeCells count="2">
    <mergeCell ref="B1:L1"/>
    <mergeCell ref="B2:L2"/>
  </mergeCells>
  <conditionalFormatting sqref="A7:V94">
    <cfRule type="expression" dxfId="0" priority="1">
      <formula>#REF!="Programación Salas Concertadas"</formula>
    </cfRule>
  </conditionalFormatting>
  <dataValidations>
    <dataValidation type="list" allowBlank="1" showErrorMessage="1" sqref="B4">
      <formula1>"JUNIO,JULIO,AGOSTO,SEPTIEMBRE,OCTUBRE,NOVIEMBRE"</formula1>
    </dataValidation>
  </dataValidations>
  <printOptions gridLines="1" horizontalCentered="1"/>
  <pageMargins bottom="0.75" footer="0.0" header="0.0" left="0.7" right="0.7" top="0.75"/>
  <pageSetup paperSize="14" scale="50" cellComments="atEnd" orientation="landscape" pageOrder="overThenDown"/>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8.0" topLeftCell="A9" activePane="bottomLeft" state="frozen"/>
      <selection activeCell="B10" sqref="B10" pane="bottomLeft"/>
    </sheetView>
  </sheetViews>
  <sheetFormatPr customHeight="1" defaultColWidth="12.63" defaultRowHeight="15.0"/>
  <cols>
    <col customWidth="1" hidden="1" min="1" max="1" width="25.13"/>
    <col customWidth="1" hidden="1" min="2" max="4" width="13.88"/>
    <col customWidth="1" min="5" max="5" width="25.13"/>
    <col customWidth="1" min="6" max="6" width="35.38"/>
    <col customWidth="1" min="7" max="7" width="12.5"/>
    <col customWidth="1" min="8" max="8" width="19.5"/>
    <col customWidth="1" min="9" max="9" width="13.75"/>
    <col customWidth="1" hidden="1" min="10" max="10" width="22.5"/>
    <col customWidth="1" min="11" max="12" width="12.5"/>
    <col customWidth="1" min="13" max="14" width="10.88"/>
    <col customWidth="1" hidden="1" min="15" max="16" width="12.13"/>
    <col customWidth="1" min="17" max="17" width="12.13"/>
    <col customWidth="1" hidden="1" min="18" max="18" width="12.13"/>
    <col customWidth="1" min="19" max="22" width="12.13"/>
    <col customWidth="1" min="23" max="26" width="16.0"/>
    <col customWidth="1" min="27" max="27" width="21.13"/>
    <col customWidth="1" min="28" max="28" width="11.13"/>
    <col customWidth="1" min="29" max="29" width="12.38"/>
    <col customWidth="1" min="30" max="30" width="17.38"/>
    <col customWidth="1" min="31" max="32" width="9.5"/>
    <col customWidth="1" min="33" max="33" width="13.88"/>
    <col customWidth="1" min="34" max="34" width="12.63"/>
    <col customWidth="1" min="35" max="35" width="17.25"/>
    <col customWidth="1" min="36" max="36" width="13.38"/>
    <col customWidth="1" min="37" max="37" width="12.13"/>
    <col customWidth="1" min="38" max="38" width="12.5"/>
    <col customWidth="1" min="39" max="39" width="10.63"/>
    <col customWidth="1" min="40" max="42" width="9.5"/>
    <col customWidth="1" min="43" max="50" width="10.5"/>
    <col customWidth="1" min="51" max="51" width="10.88"/>
    <col customWidth="1" min="52" max="52" width="12.5"/>
    <col customWidth="1" min="53" max="53" width="9.5"/>
    <col customWidth="1" min="54" max="54" width="15.63"/>
    <col customWidth="1" min="55" max="55" width="11.88"/>
    <col customWidth="1" min="56" max="56" width="13.5"/>
    <col customWidth="1" min="57" max="58" width="14.38"/>
    <col customWidth="1" min="59" max="59" width="13.88"/>
    <col customWidth="1" min="60" max="67" width="14.38"/>
    <col customWidth="1" min="68" max="68" width="14.63"/>
    <col customWidth="1" min="69" max="69" width="13.5"/>
    <col customWidth="1" min="70" max="70" width="11.0"/>
    <col customWidth="1" min="71" max="71" width="14.5"/>
    <col customWidth="1" min="72" max="72" width="15.5"/>
    <col customWidth="1" min="73" max="73" width="13.5"/>
    <col customWidth="1" min="74" max="74" width="12.5"/>
    <col customWidth="1" min="75" max="75" width="12.13"/>
    <col customWidth="1" min="76" max="76" width="11.5"/>
    <col customWidth="1" min="77" max="77" width="13.38"/>
    <col customWidth="1" min="78" max="78" width="13.88"/>
    <col customWidth="1" min="79" max="79" width="17.5"/>
    <col customWidth="1" min="80" max="80" width="11.5"/>
    <col customWidth="1" min="81" max="81" width="9.5"/>
    <col customWidth="1" min="82" max="82" width="10.88"/>
    <col customWidth="1" min="83" max="83" width="11.5"/>
    <col customWidth="1" min="84" max="84" width="11.0"/>
    <col customWidth="1" min="85" max="85" width="15.38"/>
    <col customWidth="1" min="86" max="86" width="23.5"/>
    <col customWidth="1" hidden="1" min="87" max="87" width="23.5"/>
  </cols>
  <sheetData>
    <row r="1" ht="22.5" customHeight="1">
      <c r="A1" s="52"/>
      <c r="B1" s="53"/>
      <c r="C1" s="53"/>
      <c r="D1" s="53"/>
      <c r="E1" s="54"/>
      <c r="F1" s="55" t="s">
        <v>78</v>
      </c>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c r="AK1" s="56"/>
      <c r="AL1" s="56"/>
      <c r="AM1" s="56"/>
      <c r="AN1" s="56"/>
      <c r="AO1" s="56"/>
      <c r="AP1" s="56"/>
      <c r="AQ1" s="56"/>
      <c r="AR1" s="56"/>
      <c r="AS1" s="56"/>
      <c r="AT1" s="56"/>
      <c r="AU1" s="56"/>
      <c r="AV1" s="56"/>
      <c r="AW1" s="56"/>
      <c r="AX1" s="56"/>
      <c r="AY1" s="56"/>
      <c r="AZ1" s="56"/>
      <c r="BA1" s="56"/>
      <c r="BB1" s="56"/>
      <c r="BC1" s="56"/>
      <c r="BD1" s="56"/>
      <c r="BE1" s="56"/>
      <c r="BF1" s="56"/>
      <c r="BG1" s="56"/>
      <c r="BH1" s="56"/>
      <c r="BI1" s="56"/>
      <c r="BJ1" s="56"/>
      <c r="BK1" s="56"/>
      <c r="BL1" s="56"/>
      <c r="BM1" s="56"/>
      <c r="BN1" s="56"/>
      <c r="BO1" s="56"/>
      <c r="BP1" s="56"/>
      <c r="BQ1" s="56"/>
      <c r="BR1" s="56"/>
      <c r="BS1" s="56"/>
      <c r="BT1" s="56"/>
      <c r="BU1" s="56"/>
      <c r="BV1" s="56"/>
      <c r="BW1" s="56"/>
      <c r="BX1" s="56"/>
      <c r="BY1" s="56"/>
      <c r="BZ1" s="56"/>
      <c r="CA1" s="56"/>
      <c r="CB1" s="56"/>
      <c r="CC1" s="56"/>
      <c r="CD1" s="56"/>
      <c r="CE1" s="56"/>
      <c r="CF1" s="57"/>
      <c r="CG1" s="58" t="s">
        <v>79</v>
      </c>
      <c r="CH1" s="57"/>
    </row>
    <row r="2" ht="22.5" customHeight="1">
      <c r="A2" s="59"/>
      <c r="B2" s="59"/>
      <c r="C2" s="59"/>
      <c r="D2" s="59"/>
      <c r="E2" s="59"/>
      <c r="F2" s="60"/>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2"/>
      <c r="CG2" s="60"/>
      <c r="CH2" s="62"/>
    </row>
    <row r="3" ht="22.5" customHeight="1">
      <c r="A3" s="59"/>
      <c r="B3" s="59"/>
      <c r="C3" s="59"/>
      <c r="D3" s="59"/>
      <c r="E3" s="59"/>
      <c r="F3" s="55" t="s">
        <v>80</v>
      </c>
      <c r="G3" s="56"/>
      <c r="H3" s="56"/>
      <c r="I3" s="56"/>
      <c r="J3" s="56"/>
      <c r="K3" s="56"/>
      <c r="L3" s="56"/>
      <c r="M3" s="56"/>
      <c r="N3" s="56"/>
      <c r="O3" s="56"/>
      <c r="P3" s="56"/>
      <c r="Q3" s="56"/>
      <c r="R3" s="56"/>
      <c r="S3" s="56"/>
      <c r="T3" s="56"/>
      <c r="U3" s="56"/>
      <c r="V3" s="56"/>
      <c r="W3" s="56"/>
      <c r="X3" s="56"/>
      <c r="Y3" s="56"/>
      <c r="Z3" s="56"/>
      <c r="AA3" s="56"/>
      <c r="AB3" s="56"/>
      <c r="AC3" s="56"/>
      <c r="AD3" s="56"/>
      <c r="AE3" s="56"/>
      <c r="AF3" s="56"/>
      <c r="AG3" s="56"/>
      <c r="AH3" s="56"/>
      <c r="AI3" s="56"/>
      <c r="AJ3" s="56"/>
      <c r="AK3" s="56"/>
      <c r="AL3" s="56"/>
      <c r="AM3" s="56"/>
      <c r="AN3" s="56"/>
      <c r="AO3" s="56"/>
      <c r="AP3" s="56"/>
      <c r="AQ3" s="56"/>
      <c r="AR3" s="56"/>
      <c r="AS3" s="56"/>
      <c r="AT3" s="56"/>
      <c r="AU3" s="56"/>
      <c r="AV3" s="56"/>
      <c r="AW3" s="56"/>
      <c r="AX3" s="56"/>
      <c r="AY3" s="56"/>
      <c r="AZ3" s="56"/>
      <c r="BA3" s="56"/>
      <c r="BB3" s="56"/>
      <c r="BC3" s="56"/>
      <c r="BD3" s="56"/>
      <c r="BE3" s="56"/>
      <c r="BF3" s="56"/>
      <c r="BG3" s="56"/>
      <c r="BH3" s="56"/>
      <c r="BI3" s="56"/>
      <c r="BJ3" s="56"/>
      <c r="BK3" s="56"/>
      <c r="BL3" s="56"/>
      <c r="BM3" s="56"/>
      <c r="BN3" s="56"/>
      <c r="BO3" s="56"/>
      <c r="BP3" s="56"/>
      <c r="BQ3" s="56"/>
      <c r="BR3" s="56"/>
      <c r="BS3" s="56"/>
      <c r="BT3" s="56"/>
      <c r="BU3" s="56"/>
      <c r="BV3" s="56"/>
      <c r="BW3" s="56"/>
      <c r="BX3" s="56"/>
      <c r="BY3" s="56"/>
      <c r="BZ3" s="56"/>
      <c r="CA3" s="56"/>
      <c r="CB3" s="56"/>
      <c r="CC3" s="56"/>
      <c r="CD3" s="56"/>
      <c r="CE3" s="56"/>
      <c r="CF3" s="57"/>
      <c r="CG3" s="63" t="s">
        <v>81</v>
      </c>
      <c r="CH3" s="64"/>
    </row>
    <row r="4" ht="22.5" customHeight="1">
      <c r="A4" s="65"/>
      <c r="B4" s="65"/>
      <c r="C4" s="65"/>
      <c r="D4" s="65"/>
      <c r="E4" s="65"/>
      <c r="F4" s="60"/>
      <c r="G4" s="61"/>
      <c r="H4" s="61"/>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2"/>
      <c r="CG4" s="63" t="s">
        <v>82</v>
      </c>
      <c r="CH4" s="64"/>
    </row>
    <row r="5">
      <c r="A5" s="66" t="s">
        <v>83</v>
      </c>
      <c r="B5" s="67" t="s">
        <v>84</v>
      </c>
      <c r="C5" s="67" t="s">
        <v>85</v>
      </c>
      <c r="D5" s="67" t="s">
        <v>86</v>
      </c>
      <c r="E5" s="67" t="s">
        <v>87</v>
      </c>
      <c r="F5" s="67" t="s">
        <v>2</v>
      </c>
      <c r="G5" s="67" t="s">
        <v>3</v>
      </c>
      <c r="H5" s="67" t="s">
        <v>88</v>
      </c>
      <c r="I5" s="68" t="s">
        <v>5</v>
      </c>
      <c r="J5" s="68" t="s">
        <v>89</v>
      </c>
      <c r="K5" s="68" t="s">
        <v>7</v>
      </c>
      <c r="L5" s="67" t="s">
        <v>8</v>
      </c>
      <c r="M5" s="67" t="s">
        <v>90</v>
      </c>
      <c r="N5" s="67" t="s">
        <v>91</v>
      </c>
      <c r="O5" s="68" t="s">
        <v>11</v>
      </c>
      <c r="P5" s="68" t="s">
        <v>12</v>
      </c>
      <c r="Q5" s="67" t="s">
        <v>92</v>
      </c>
      <c r="R5" s="69"/>
      <c r="S5" s="70" t="s">
        <v>93</v>
      </c>
      <c r="T5" s="71"/>
      <c r="U5" s="71"/>
      <c r="V5" s="71"/>
      <c r="W5" s="71"/>
      <c r="X5" s="71"/>
      <c r="Y5" s="71"/>
      <c r="Z5" s="64"/>
      <c r="AA5" s="67" t="s">
        <v>94</v>
      </c>
      <c r="AB5" s="67" t="s">
        <v>24</v>
      </c>
      <c r="AC5" s="67" t="s">
        <v>95</v>
      </c>
      <c r="AD5" s="67" t="s">
        <v>26</v>
      </c>
      <c r="AE5" s="67" t="s">
        <v>96</v>
      </c>
      <c r="AF5" s="67" t="s">
        <v>28</v>
      </c>
      <c r="AG5" s="67" t="s">
        <v>29</v>
      </c>
      <c r="AH5" s="67" t="s">
        <v>97</v>
      </c>
      <c r="AI5" s="67" t="s">
        <v>98</v>
      </c>
      <c r="AJ5" s="67" t="s">
        <v>32</v>
      </c>
      <c r="AK5" s="67" t="s">
        <v>99</v>
      </c>
      <c r="AL5" s="67" t="s">
        <v>100</v>
      </c>
      <c r="AM5" s="67" t="s">
        <v>101</v>
      </c>
      <c r="AN5" s="67" t="s">
        <v>102</v>
      </c>
      <c r="AO5" s="67" t="s">
        <v>103</v>
      </c>
      <c r="AP5" s="67" t="s">
        <v>104</v>
      </c>
      <c r="AQ5" s="67" t="s">
        <v>105</v>
      </c>
      <c r="AR5" s="72" t="s">
        <v>106</v>
      </c>
      <c r="AS5" s="56"/>
      <c r="AT5" s="56"/>
      <c r="AU5" s="57"/>
      <c r="AV5" s="73" t="s">
        <v>107</v>
      </c>
      <c r="AW5" s="56"/>
      <c r="AX5" s="57"/>
      <c r="AY5" s="74" t="s">
        <v>108</v>
      </c>
      <c r="AZ5" s="56"/>
      <c r="BA5" s="56"/>
      <c r="BB5" s="56"/>
      <c r="BC5" s="56"/>
      <c r="BD5" s="57"/>
      <c r="BE5" s="75" t="s">
        <v>109</v>
      </c>
      <c r="BF5" s="56"/>
      <c r="BG5" s="56"/>
      <c r="BH5" s="56"/>
      <c r="BI5" s="56"/>
      <c r="BJ5" s="56"/>
      <c r="BK5" s="56"/>
      <c r="BL5" s="56"/>
      <c r="BM5" s="56"/>
      <c r="BN5" s="56"/>
      <c r="BO5" s="56"/>
      <c r="BP5" s="56"/>
      <c r="BQ5" s="56"/>
      <c r="BR5" s="56"/>
      <c r="BS5" s="56"/>
      <c r="BT5" s="56"/>
      <c r="BU5" s="56"/>
      <c r="BV5" s="56"/>
      <c r="BW5" s="56"/>
      <c r="BX5" s="56"/>
      <c r="BY5" s="56"/>
      <c r="BZ5" s="56"/>
      <c r="CA5" s="57"/>
      <c r="CB5" s="76" t="s">
        <v>110</v>
      </c>
      <c r="CC5" s="56"/>
      <c r="CD5" s="56"/>
      <c r="CE5" s="56"/>
      <c r="CF5" s="56"/>
      <c r="CG5" s="57"/>
      <c r="CH5" s="66" t="s">
        <v>111</v>
      </c>
      <c r="CI5" s="77" t="s">
        <v>112</v>
      </c>
    </row>
    <row r="6" ht="20.25" customHeight="1">
      <c r="A6" s="59"/>
      <c r="B6" s="59"/>
      <c r="C6" s="59"/>
      <c r="D6" s="59"/>
      <c r="E6" s="59"/>
      <c r="F6" s="59"/>
      <c r="G6" s="59"/>
      <c r="H6" s="59"/>
      <c r="I6" s="59"/>
      <c r="J6" s="59"/>
      <c r="K6" s="59"/>
      <c r="L6" s="59"/>
      <c r="M6" s="59"/>
      <c r="N6" s="59"/>
      <c r="O6" s="59"/>
      <c r="P6" s="59"/>
      <c r="Q6" s="59"/>
      <c r="R6" s="78"/>
      <c r="S6" s="79" t="s">
        <v>113</v>
      </c>
      <c r="T6" s="71"/>
      <c r="U6" s="71"/>
      <c r="V6" s="71"/>
      <c r="W6" s="71"/>
      <c r="X6" s="71"/>
      <c r="Y6" s="71"/>
      <c r="Z6" s="64"/>
      <c r="AA6" s="59"/>
      <c r="AB6" s="59"/>
      <c r="AC6" s="59"/>
      <c r="AD6" s="59"/>
      <c r="AE6" s="59"/>
      <c r="AF6" s="59"/>
      <c r="AG6" s="59"/>
      <c r="AH6" s="59"/>
      <c r="AI6" s="59"/>
      <c r="AJ6" s="59"/>
      <c r="AK6" s="59"/>
      <c r="AL6" s="59"/>
      <c r="AM6" s="59"/>
      <c r="AN6" s="59"/>
      <c r="AO6" s="59"/>
      <c r="AP6" s="59"/>
      <c r="AQ6" s="59"/>
      <c r="AR6" s="60"/>
      <c r="AS6" s="61"/>
      <c r="AT6" s="61"/>
      <c r="AU6" s="62"/>
      <c r="AV6" s="60"/>
      <c r="AW6" s="61"/>
      <c r="AX6" s="62"/>
      <c r="AY6" s="60"/>
      <c r="AZ6" s="61"/>
      <c r="BA6" s="61"/>
      <c r="BB6" s="61"/>
      <c r="BC6" s="61"/>
      <c r="BD6" s="62"/>
      <c r="BE6" s="60"/>
      <c r="BF6" s="61"/>
      <c r="BG6" s="61"/>
      <c r="BH6" s="61"/>
      <c r="BI6" s="61"/>
      <c r="BJ6" s="61"/>
      <c r="BK6" s="61"/>
      <c r="BL6" s="61"/>
      <c r="BM6" s="61"/>
      <c r="BN6" s="61"/>
      <c r="BO6" s="61"/>
      <c r="BP6" s="61"/>
      <c r="BQ6" s="61"/>
      <c r="BR6" s="61"/>
      <c r="BS6" s="61"/>
      <c r="BT6" s="61"/>
      <c r="BU6" s="61"/>
      <c r="BV6" s="61"/>
      <c r="BW6" s="61"/>
      <c r="BX6" s="61"/>
      <c r="BY6" s="61"/>
      <c r="BZ6" s="61"/>
      <c r="CA6" s="62"/>
      <c r="CB6" s="60"/>
      <c r="CC6" s="61"/>
      <c r="CD6" s="61"/>
      <c r="CE6" s="61"/>
      <c r="CF6" s="61"/>
      <c r="CG6" s="62"/>
      <c r="CH6" s="59"/>
      <c r="CI6" s="59"/>
    </row>
    <row r="7" ht="64.5" customHeight="1">
      <c r="A7" s="59"/>
      <c r="B7" s="59"/>
      <c r="C7" s="59"/>
      <c r="D7" s="59"/>
      <c r="E7" s="59"/>
      <c r="F7" s="59"/>
      <c r="G7" s="59"/>
      <c r="H7" s="59"/>
      <c r="I7" s="59"/>
      <c r="J7" s="59"/>
      <c r="K7" s="59"/>
      <c r="L7" s="59"/>
      <c r="M7" s="59"/>
      <c r="N7" s="59"/>
      <c r="O7" s="59"/>
      <c r="P7" s="59"/>
      <c r="Q7" s="59"/>
      <c r="R7" s="78"/>
      <c r="S7" s="79" t="s">
        <v>114</v>
      </c>
      <c r="T7" s="71"/>
      <c r="U7" s="64"/>
      <c r="V7" s="80" t="s">
        <v>115</v>
      </c>
      <c r="W7" s="79" t="s">
        <v>116</v>
      </c>
      <c r="X7" s="64"/>
      <c r="Y7" s="80" t="s">
        <v>21</v>
      </c>
      <c r="Z7" s="80" t="s">
        <v>22</v>
      </c>
      <c r="AA7" s="59"/>
      <c r="AB7" s="59"/>
      <c r="AC7" s="59"/>
      <c r="AD7" s="59"/>
      <c r="AE7" s="59"/>
      <c r="AF7" s="59"/>
      <c r="AG7" s="59"/>
      <c r="AH7" s="59"/>
      <c r="AI7" s="59"/>
      <c r="AJ7" s="59"/>
      <c r="AK7" s="59"/>
      <c r="AL7" s="59"/>
      <c r="AM7" s="59"/>
      <c r="AN7" s="59"/>
      <c r="AO7" s="59"/>
      <c r="AP7" s="59"/>
      <c r="AQ7" s="59"/>
      <c r="AR7" s="81" t="s">
        <v>117</v>
      </c>
      <c r="AS7" s="81" t="s">
        <v>118</v>
      </c>
      <c r="AT7" s="81" t="s">
        <v>119</v>
      </c>
      <c r="AU7" s="81" t="s">
        <v>120</v>
      </c>
      <c r="AV7" s="82" t="s">
        <v>121</v>
      </c>
      <c r="AW7" s="82" t="s">
        <v>122</v>
      </c>
      <c r="AX7" s="82" t="s">
        <v>123</v>
      </c>
      <c r="AY7" s="66" t="s">
        <v>124</v>
      </c>
      <c r="AZ7" s="66" t="s">
        <v>125</v>
      </c>
      <c r="BA7" s="66" t="s">
        <v>126</v>
      </c>
      <c r="BB7" s="66" t="s">
        <v>127</v>
      </c>
      <c r="BC7" s="66" t="s">
        <v>128</v>
      </c>
      <c r="BD7" s="66" t="s">
        <v>129</v>
      </c>
      <c r="BE7" s="83" t="s">
        <v>130</v>
      </c>
      <c r="BF7" s="83" t="s">
        <v>131</v>
      </c>
      <c r="BG7" s="83" t="s">
        <v>132</v>
      </c>
      <c r="BH7" s="83" t="s">
        <v>133</v>
      </c>
      <c r="BI7" s="84" t="s">
        <v>134</v>
      </c>
      <c r="BJ7" s="71"/>
      <c r="BK7" s="71"/>
      <c r="BL7" s="71"/>
      <c r="BM7" s="71"/>
      <c r="BN7" s="71"/>
      <c r="BO7" s="71"/>
      <c r="BP7" s="64"/>
      <c r="BQ7" s="83" t="s">
        <v>135</v>
      </c>
      <c r="BR7" s="83" t="s">
        <v>136</v>
      </c>
      <c r="BS7" s="83" t="s">
        <v>137</v>
      </c>
      <c r="BT7" s="83" t="s">
        <v>138</v>
      </c>
      <c r="BU7" s="83" t="s">
        <v>139</v>
      </c>
      <c r="BV7" s="83" t="s">
        <v>140</v>
      </c>
      <c r="BW7" s="83" t="s">
        <v>141</v>
      </c>
      <c r="BX7" s="83" t="s">
        <v>142</v>
      </c>
      <c r="BY7" s="83" t="s">
        <v>143</v>
      </c>
      <c r="BZ7" s="83" t="s">
        <v>144</v>
      </c>
      <c r="CA7" s="83" t="s">
        <v>145</v>
      </c>
      <c r="CB7" s="85" t="s">
        <v>146</v>
      </c>
      <c r="CC7" s="85" t="s">
        <v>147</v>
      </c>
      <c r="CD7" s="85" t="s">
        <v>148</v>
      </c>
      <c r="CE7" s="85" t="s">
        <v>149</v>
      </c>
      <c r="CF7" s="85" t="s">
        <v>150</v>
      </c>
      <c r="CG7" s="85" t="s">
        <v>151</v>
      </c>
      <c r="CH7" s="59"/>
      <c r="CI7" s="59"/>
    </row>
    <row r="8" ht="64.5" customHeight="1">
      <c r="A8" s="65"/>
      <c r="B8" s="65"/>
      <c r="C8" s="65"/>
      <c r="D8" s="65"/>
      <c r="E8" s="65"/>
      <c r="F8" s="65"/>
      <c r="G8" s="65"/>
      <c r="H8" s="65"/>
      <c r="I8" s="65"/>
      <c r="J8" s="65"/>
      <c r="K8" s="65"/>
      <c r="L8" s="65"/>
      <c r="M8" s="65"/>
      <c r="N8" s="65"/>
      <c r="O8" s="65"/>
      <c r="P8" s="65"/>
      <c r="Q8" s="65"/>
      <c r="R8" s="78"/>
      <c r="S8" s="78" t="s">
        <v>152</v>
      </c>
      <c r="T8" s="78" t="s">
        <v>16</v>
      </c>
      <c r="U8" s="78" t="s">
        <v>153</v>
      </c>
      <c r="V8" s="65"/>
      <c r="W8" s="78" t="s">
        <v>154</v>
      </c>
      <c r="X8" s="78" t="s">
        <v>20</v>
      </c>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86" t="s">
        <v>155</v>
      </c>
      <c r="BJ8" s="86" t="s">
        <v>156</v>
      </c>
      <c r="BK8" s="86" t="s">
        <v>157</v>
      </c>
      <c r="BL8" s="86" t="s">
        <v>158</v>
      </c>
      <c r="BM8" s="86" t="s">
        <v>159</v>
      </c>
      <c r="BN8" s="86" t="s">
        <v>160</v>
      </c>
      <c r="BO8" s="86" t="s">
        <v>161</v>
      </c>
      <c r="BP8" s="86" t="s">
        <v>162</v>
      </c>
      <c r="BQ8" s="65"/>
      <c r="BR8" s="65"/>
      <c r="BS8" s="65"/>
      <c r="BT8" s="65"/>
      <c r="BU8" s="65"/>
      <c r="BV8" s="65"/>
      <c r="BW8" s="65"/>
      <c r="BX8" s="65"/>
      <c r="BY8" s="65"/>
      <c r="BZ8" s="65"/>
      <c r="CA8" s="65"/>
      <c r="CB8" s="65"/>
      <c r="CC8" s="65"/>
      <c r="CD8" s="65"/>
      <c r="CE8" s="65"/>
      <c r="CF8" s="65"/>
      <c r="CG8" s="65"/>
      <c r="CH8" s="65"/>
      <c r="CI8" s="65"/>
    </row>
    <row r="9" hidden="1">
      <c r="A9" s="87"/>
      <c r="B9" s="88"/>
      <c r="C9" s="88"/>
      <c r="D9" s="88"/>
      <c r="E9" s="87" t="str">
        <f>IFERROR(__xludf.DUMMYFUNCTION("QUERY('Respuestas de formulario 4'!B1:AG296,""SELECT*"",1)"),"Nombre de actividad")</f>
        <v>Nombre de actividad</v>
      </c>
      <c r="F9" s="87" t="str">
        <f>IFERROR(__xludf.DUMMYFUNCTION("""COMPUTED_VALUE"""),"Descripción de la actividad")</f>
        <v>Descripción de la actividad</v>
      </c>
      <c r="G9" s="87" t="str">
        <f>IFERROR(__xludf.DUMMYFUNCTION("""COMPUTED_VALUE"""),"Modalidad de la actividad")</f>
        <v>Modalidad de la actividad</v>
      </c>
      <c r="H9" s="87" t="str">
        <f>IFERROR(__xludf.DUMMYFUNCTION("""COMPUTED_VALUE"""),"Dimensión / Proceso")</f>
        <v>Dimensión / Proceso</v>
      </c>
      <c r="I9" s="87" t="str">
        <f>IFERROR(__xludf.DUMMYFUNCTION("""COMPUTED_VALUE"""),"Programa")</f>
        <v>Programa</v>
      </c>
      <c r="J9" s="89" t="str">
        <f>IFERROR(__xludf.DUMMYFUNCTION("""COMPUTED_VALUE"""),"LINEA")</f>
        <v>LINEA</v>
      </c>
      <c r="K9" s="89" t="str">
        <f>IFERROR(__xludf.DUMMYFUNCTION("""COMPUTED_VALUE"""),"Tipología actividad")</f>
        <v>Tipología actividad</v>
      </c>
      <c r="L9" s="89" t="str">
        <f>IFERROR(__xludf.DUMMYFUNCTION("""COMPUTED_VALUE"""),"Número de actividades")</f>
        <v>Número de actividades</v>
      </c>
      <c r="M9" s="87" t="str">
        <f>IFERROR(__xludf.DUMMYFUNCTION("""COMPUTED_VALUE"""),"Fecha de inicio realización")</f>
        <v>Fecha de inicio realización</v>
      </c>
      <c r="N9" s="87" t="str">
        <f>IFERROR(__xludf.DUMMYFUNCTION("""COMPUTED_VALUE"""),"Fecha final realización")</f>
        <v>Fecha final realización</v>
      </c>
      <c r="O9" s="87" t="str">
        <f>IFERROR(__xludf.DUMMYFUNCTION("""COMPUTED_VALUE"""),"Franja horaria")</f>
        <v>Franja horaria</v>
      </c>
      <c r="P9" s="87" t="str">
        <f>IFERROR(__xludf.DUMMYFUNCTION("""COMPUTED_VALUE"""),"Hora de realización")</f>
        <v>Hora de realización</v>
      </c>
      <c r="Q9" s="87" t="str">
        <f>IFERROR(__xludf.DUMMYFUNCTION("""COMPUTED_VALUE"""),"Enfoque poblacional diferencial")</f>
        <v>Enfoque poblacional diferencial</v>
      </c>
      <c r="R9" s="87" t="str">
        <f>IFERROR(__xludf.DUMMYFUNCTION("""COMPUTED_VALUE"""),"¿La actividad(es) cuenta con enfoque diferencial étnico?")</f>
        <v>¿La actividad(es) cuenta con enfoque diferencial étnico?</v>
      </c>
      <c r="S9" s="87" t="str">
        <f>IFERROR(__xludf.DUMMYFUNCTION("""COMPUTED_VALUE"""),"Actividad proceso a corto plazo")</f>
        <v>Actividad proceso a corto plazo</v>
      </c>
      <c r="T9" s="87" t="str">
        <f>IFERROR(__xludf.DUMMYFUNCTION("""COMPUTED_VALUE"""),"PLAN INTEGRAL DE ACCIONES AFIRMATIVAS (PIAA) - MEDIANO PLAZO")</f>
        <v>PLAN INTEGRAL DE ACCIONES AFIRMATIVAS (PIAA) - MEDIANO PLAZO</v>
      </c>
      <c r="U9" s="90" t="str">
        <f>IFERROR(__xludf.DUMMYFUNCTION("""COMPUTED_VALUE"""),"POLÍTICA PÚBLICA - LARGO PLAZO")</f>
        <v>POLÍTICA PÚBLICA - LARGO PLAZO</v>
      </c>
      <c r="V9" s="90" t="str">
        <f>IFERROR(__xludf.DUMMYFUNCTION("""COMPUTED_VALUE"""),"PUEBLO ÉTNICAMENTE DIFERENCIAL")</f>
        <v>PUEBLO ÉTNICAMENTE DIFERENCIAL</v>
      </c>
      <c r="W9" s="90" t="str">
        <f>IFERROR(__xludf.DUMMYFUNCTION("""COMPUTED_VALUE"""),"Si selecciona pueblo y/o comunidad indígena que se beneficia con el desarrollo de la actividad, seleccione")</f>
        <v>Si selecciona pueblo y/o comunidad indígena que se beneficia con el desarrollo de la actividad, seleccione</v>
      </c>
      <c r="X9" s="90" t="str">
        <f>IFERROR(__xludf.DUMMYFUNCTION("""COMPUTED_VALUE"""),"Forma organizativa de Pueblo Rrom - Gitano al que pertenece en la ciudad")</f>
        <v>Forma organizativa de Pueblo Rrom - Gitano al que pertenece en la ciudad</v>
      </c>
      <c r="Y9" s="87" t="str">
        <f>IFERROR(__xludf.DUMMYFUNCTION("""COMPUTED_VALUE"""),"Perspectiva de Género, Mujer, Familia y Generación")</f>
        <v>Perspectiva de Género, Mujer, Familia y Generación</v>
      </c>
      <c r="Z9" s="90" t="str">
        <f>IFERROR(__xludf.DUMMYFUNCTION("""COMPUTED_VALUE"""),"Vocación poblacional del público asistente")</f>
        <v>Vocación poblacional del público asistente</v>
      </c>
      <c r="AA9" s="87" t="str">
        <f>IFERROR(__xludf.DUMMYFUNCTION("""COMPUTED_VALUE"""),"Lugar del escenario")</f>
        <v>Lugar del escenario</v>
      </c>
      <c r="AB9" s="87" t="str">
        <f>IFERROR(__xludf.DUMMYFUNCTION("""COMPUTED_VALUE"""),"Espacio público")</f>
        <v>Espacio público</v>
      </c>
      <c r="AC9" s="87" t="str">
        <f>IFERROR(__xludf.DUMMYFUNCTION("""COMPUTED_VALUE"""),"Capacidad / aforo")</f>
        <v>Capacidad / aforo</v>
      </c>
      <c r="AD9" s="87" t="str">
        <f>IFERROR(__xludf.DUMMYFUNCTION("""COMPUTED_VALUE"""),"Localidad")</f>
        <v>Localidad</v>
      </c>
      <c r="AE9" s="87" t="str">
        <f>IFERROR(__xludf.DUMMYFUNCTION("""COMPUTED_VALUE"""),"UPZ / UPR")</f>
        <v>UPZ / UPR</v>
      </c>
      <c r="AF9" s="87" t="str">
        <f>IFERROR(__xludf.DUMMYFUNCTION("""COMPUTED_VALUE"""),"Barrio")</f>
        <v>Barrio</v>
      </c>
      <c r="AG9" s="87" t="str">
        <f>IFERROR(__xludf.DUMMYFUNCTION("""COMPUTED_VALUE"""),"Impacto territorial")</f>
        <v>Impacto territorial</v>
      </c>
      <c r="AH9" s="87" t="str">
        <f>IFERROR(__xludf.DUMMYFUNCTION("""COMPUTED_VALUE"""),"Origen de la iniciativa")</f>
        <v>Origen de la iniciativa</v>
      </c>
      <c r="AI9" s="87" t="str">
        <f>IFERROR(__xludf.DUMMYFUNCTION("""COMPUTED_VALUE"""),"Modalidad de uso del espacio")</f>
        <v>Modalidad de uso del espacio</v>
      </c>
      <c r="AJ9" s="87" t="str">
        <f>IFERROR(__xludf.DUMMYFUNCTION("""COMPUTED_VALUE"""),"Evento gratuito o pago")</f>
        <v>Evento gratuito o pago</v>
      </c>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91"/>
      <c r="BQ9" s="91"/>
      <c r="BR9" s="91"/>
      <c r="BS9" s="91"/>
      <c r="BT9" s="89"/>
      <c r="BU9" s="89"/>
      <c r="BV9" s="89"/>
      <c r="BW9" s="91"/>
      <c r="BX9" s="91"/>
      <c r="BY9" s="91"/>
      <c r="BZ9" s="89"/>
      <c r="CA9" s="89"/>
      <c r="CB9" s="89"/>
      <c r="CC9" s="89"/>
      <c r="CD9" s="89"/>
      <c r="CE9" s="89"/>
      <c r="CF9" s="89"/>
      <c r="CG9" s="89"/>
      <c r="CH9" s="87"/>
      <c r="CI9" s="87"/>
    </row>
    <row r="10">
      <c r="A10" s="92"/>
      <c r="B10" s="92" t="b">
        <v>0</v>
      </c>
      <c r="C10" s="92" t="b">
        <v>0</v>
      </c>
      <c r="D10" s="92" t="b">
        <v>0</v>
      </c>
      <c r="E10" s="93" t="str">
        <f>IFERROR(__xludf.DUMMYFUNCTION("""COMPUTED_VALUE"""),"FUNCION ARTISTICA")</f>
        <v>FUNCION ARTISTICA</v>
      </c>
      <c r="F10" s="93" t="str">
        <f>IFERROR(__xludf.DUMMYFUNCTION("""COMPUTED_VALUE"""),"PRESENTACION ARTISTICA EN EL MARCO DEL 7° FESTIVAL TALENTOS")</f>
        <v>PRESENTACION ARTISTICA EN EL MARCO DEL 7° FESTIVAL TALENTOS</v>
      </c>
      <c r="G10" s="93" t="str">
        <f>IFERROR(__xludf.DUMMYFUNCTION("""COMPUTED_VALUE"""),"Presencial")</f>
        <v>Presencial</v>
      </c>
      <c r="H10" s="93" t="str">
        <f>IFERROR(__xludf.DUMMYFUNCTION("""COMPUTED_VALUE"""),"Circulación")</f>
        <v>Circulación</v>
      </c>
      <c r="I10" s="93" t="str">
        <f>IFERROR(__xludf.DUMMYFUNCTION("""COMPUTED_VALUE"""),"Opción 1")</f>
        <v>Opción 1</v>
      </c>
      <c r="J10" s="94" t="str">
        <f>IFERROR(__xludf.DUMMYFUNCTION("""COMPUTED_VALUE"""),"Proyectos locales e interlocales")</f>
        <v>Proyectos locales e interlocales</v>
      </c>
      <c r="K10" s="94" t="str">
        <f>IFERROR(__xludf.DUMMYFUNCTION("""COMPUTED_VALUE"""),"Presentación artística")</f>
        <v>Presentación artística</v>
      </c>
      <c r="L10" s="94">
        <f>IFERROR(__xludf.DUMMYFUNCTION("""COMPUTED_VALUE"""),1.0)</f>
        <v>1</v>
      </c>
      <c r="M10" s="95">
        <f>IFERROR(__xludf.DUMMYFUNCTION("""COMPUTED_VALUE"""),45849.0)</f>
        <v>45849</v>
      </c>
      <c r="N10" s="95">
        <f>IFERROR(__xludf.DUMMYFUNCTION("""COMPUTED_VALUE"""),45849.0)</f>
        <v>45849</v>
      </c>
      <c r="O10" s="93" t="str">
        <f>IFERROR(__xludf.DUMMYFUNCTION("""COMPUTED_VALUE"""),"A.M.")</f>
        <v>A.M.</v>
      </c>
      <c r="P10" s="96">
        <f>IFERROR(__xludf.DUMMYFUNCTION("""COMPUTED_VALUE"""),0.4166666666678793)</f>
        <v>0.4166666667</v>
      </c>
      <c r="Q10" s="93" t="str">
        <f>IFERROR(__xludf.DUMMYFUNCTION("""COMPUTED_VALUE"""),"Sin enfoque poblacional")</f>
        <v>Sin enfoque poblacional</v>
      </c>
      <c r="R10" s="93" t="str">
        <f>IFERROR(__xludf.DUMMYFUNCTION("""COMPUTED_VALUE"""),"No")</f>
        <v>No</v>
      </c>
      <c r="S10" s="93"/>
      <c r="T10" s="93"/>
      <c r="U10" s="97"/>
      <c r="V10" s="97"/>
      <c r="W10" s="97"/>
      <c r="X10" s="97"/>
      <c r="Y10" s="93"/>
      <c r="Z10" s="97"/>
      <c r="AA10" s="93" t="str">
        <f>IFERROR(__xludf.DUMMYFUNCTION("""COMPUTED_VALUE"""),"FUNDACION ESPACIOS DE VIDA")</f>
        <v>FUNDACION ESPACIOS DE VIDA</v>
      </c>
      <c r="AB10" s="93" t="str">
        <f>IFERROR(__xludf.DUMMYFUNCTION("""COMPUTED_VALUE"""),"NO")</f>
        <v>NO</v>
      </c>
      <c r="AC10" s="93">
        <f>IFERROR(__xludf.DUMMYFUNCTION("""COMPUTED_VALUE"""),50.0)</f>
        <v>50</v>
      </c>
      <c r="AD10" s="93" t="str">
        <f>IFERROR(__xludf.DUMMYFUNCTION("""COMPUTED_VALUE"""),"8. Kennedy")</f>
        <v>8. Kennedy</v>
      </c>
      <c r="AE10" s="93">
        <f>IFERROR(__xludf.DUMMYFUNCTION("""COMPUTED_VALUE"""),82.0)</f>
        <v>82</v>
      </c>
      <c r="AF10" s="93" t="str">
        <f>IFERROR(__xludf.DUMMYFUNCTION("""COMPUTED_VALUE"""),"PATIO BONITO 3")</f>
        <v>PATIO BONITO 3</v>
      </c>
      <c r="AG10" s="93" t="str">
        <f>IFERROR(__xludf.DUMMYFUNCTION("""COMPUTED_VALUE"""),"Local")</f>
        <v>Local</v>
      </c>
      <c r="AH10" s="93" t="str">
        <f>IFERROR(__xludf.DUMMYFUNCTION("""COMPUTED_VALUE"""),"PRIVADO")</f>
        <v>PRIVADO</v>
      </c>
      <c r="AI10" s="93" t="str">
        <f>IFERROR(__xludf.DUMMYFUNCTION("""COMPUTED_VALUE"""),"ARRENDAMIENTO")</f>
        <v>ARRENDAMIENTO</v>
      </c>
      <c r="AJ10" s="93" t="str">
        <f>IFERROR(__xludf.DUMMYFUNCTION("""COMPUTED_VALUE"""),"Gratuito")</f>
        <v>Gratuito</v>
      </c>
      <c r="AK10" s="98">
        <v>1.0</v>
      </c>
      <c r="AL10" s="98"/>
      <c r="AM10" s="98">
        <v>46.0</v>
      </c>
      <c r="AN10" s="98">
        <v>21.0</v>
      </c>
      <c r="AO10" s="98">
        <v>25.0</v>
      </c>
      <c r="AP10" s="98"/>
      <c r="AQ10" s="94">
        <f t="shared" ref="AQ10:AQ19" si="1">SUM(AN10:AP10)</f>
        <v>46</v>
      </c>
      <c r="AR10" s="98">
        <v>26.0</v>
      </c>
      <c r="AS10" s="98">
        <v>20.0</v>
      </c>
      <c r="AT10" s="94"/>
      <c r="AU10" s="94"/>
      <c r="AV10" s="98">
        <v>4.0</v>
      </c>
      <c r="AW10" s="94"/>
      <c r="AX10" s="94"/>
      <c r="AY10" s="94"/>
      <c r="AZ10" s="98">
        <v>44.0</v>
      </c>
      <c r="BA10" s="98">
        <v>2.0</v>
      </c>
      <c r="BB10" s="94"/>
      <c r="BC10" s="94"/>
      <c r="BD10" s="94"/>
      <c r="BE10" s="94"/>
      <c r="BF10" s="94"/>
      <c r="BG10" s="94"/>
      <c r="BH10" s="94"/>
      <c r="BI10" s="94"/>
      <c r="BJ10" s="94"/>
      <c r="BK10" s="94"/>
      <c r="BL10" s="94"/>
      <c r="BM10" s="94"/>
      <c r="BN10" s="94"/>
      <c r="BO10" s="94"/>
      <c r="BP10" s="99">
        <v>46.0</v>
      </c>
      <c r="BQ10" s="100"/>
      <c r="BR10" s="100"/>
      <c r="BS10" s="100"/>
      <c r="BT10" s="94"/>
      <c r="BU10" s="94"/>
      <c r="BV10" s="94"/>
      <c r="BW10" s="100"/>
      <c r="BX10" s="100"/>
      <c r="BY10" s="100"/>
      <c r="BZ10" s="94"/>
      <c r="CA10" s="94"/>
      <c r="CB10" s="94"/>
      <c r="CC10" s="94"/>
      <c r="CD10" s="94"/>
      <c r="CE10" s="94"/>
      <c r="CF10" s="94"/>
      <c r="CG10" s="94"/>
      <c r="CH10" s="92" t="s">
        <v>163</v>
      </c>
      <c r="CI10" s="93"/>
    </row>
    <row r="11">
      <c r="A11" s="101"/>
      <c r="B11" s="101" t="b">
        <v>0</v>
      </c>
      <c r="C11" s="101" t="b">
        <v>0</v>
      </c>
      <c r="D11" s="101" t="b">
        <v>0</v>
      </c>
      <c r="E11" s="102" t="str">
        <f>IFERROR(__xludf.DUMMYFUNCTION("""COMPUTED_VALUE"""),"TALLER DE MÚSICA")</f>
        <v>TALLER DE MÚSICA</v>
      </c>
      <c r="F11" s="102" t="str">
        <f>IFERROR(__xludf.DUMMYFUNCTION("""COMPUTED_VALUE"""),"Taller de Música del proceso formativo de la escuela de formación artística Talentos 2025: 27 sesiones, 2 sesiones semanales de 3 horas catedra cada una.")</f>
        <v>Taller de Música del proceso formativo de la escuela de formación artística Talentos 2025: 27 sesiones, 2 sesiones semanales de 3 horas catedra cada una.</v>
      </c>
      <c r="G11" s="102" t="str">
        <f>IFERROR(__xludf.DUMMYFUNCTION("""COMPUTED_VALUE"""),"Presencial")</f>
        <v>Presencial</v>
      </c>
      <c r="H11" s="102" t="str">
        <f>IFERROR(__xludf.DUMMYFUNCTION("""COMPUTED_VALUE"""),"Formación")</f>
        <v>Formación</v>
      </c>
      <c r="I11" s="102" t="str">
        <f>IFERROR(__xludf.DUMMYFUNCTION("""COMPUTED_VALUE"""),"Opción 1")</f>
        <v>Opción 1</v>
      </c>
      <c r="J11" s="103" t="str">
        <f>IFERROR(__xludf.DUMMYFUNCTION("""COMPUTED_VALUE"""),"Proyectos locales e interlocales")</f>
        <v>Proyectos locales e interlocales</v>
      </c>
      <c r="K11" s="103" t="str">
        <f>IFERROR(__xludf.DUMMYFUNCTION("""COMPUTED_VALUE"""),"Taller")</f>
        <v>Taller</v>
      </c>
      <c r="L11" s="103">
        <f>IFERROR(__xludf.DUMMYFUNCTION("""COMPUTED_VALUE"""),1.0)</f>
        <v>1</v>
      </c>
      <c r="M11" s="104">
        <f>IFERROR(__xludf.DUMMYFUNCTION("""COMPUTED_VALUE"""),45849.0)</f>
        <v>45849</v>
      </c>
      <c r="N11" s="104">
        <f>IFERROR(__xludf.DUMMYFUNCTION("""COMPUTED_VALUE"""),45948.0)</f>
        <v>45948</v>
      </c>
      <c r="O11" s="102" t="str">
        <f>IFERROR(__xludf.DUMMYFUNCTION("""COMPUTED_VALUE"""),"P.M.")</f>
        <v>P.M.</v>
      </c>
      <c r="P11" s="105">
        <f>IFERROR(__xludf.DUMMYFUNCTION("""COMPUTED_VALUE"""),0.14583333333212067)</f>
        <v>0.1458333333</v>
      </c>
      <c r="Q11" s="102" t="str">
        <f>IFERROR(__xludf.DUMMYFUNCTION("""COMPUTED_VALUE"""),"Infancia (6-12 años), Adolescencia (13-17 años)")</f>
        <v>Infancia (6-12 años), Adolescencia (13-17 años)</v>
      </c>
      <c r="R11" s="102" t="str">
        <f>IFERROR(__xludf.DUMMYFUNCTION("""COMPUTED_VALUE"""),"No")</f>
        <v>No</v>
      </c>
      <c r="S11" s="102"/>
      <c r="T11" s="102"/>
      <c r="U11" s="106"/>
      <c r="V11" s="106"/>
      <c r="W11" s="106"/>
      <c r="X11" s="106"/>
      <c r="Y11" s="102"/>
      <c r="Z11" s="106"/>
      <c r="AA11" s="102" t="str">
        <f>IFERROR(__xludf.DUMMYFUNCTION("""COMPUTED_VALUE"""),"FUNDACION ESPACIOS DE VIDA")</f>
        <v>FUNDACION ESPACIOS DE VIDA</v>
      </c>
      <c r="AB11" s="102" t="str">
        <f>IFERROR(__xludf.DUMMYFUNCTION("""COMPUTED_VALUE"""),"NO")</f>
        <v>NO</v>
      </c>
      <c r="AC11" s="102">
        <f>IFERROR(__xludf.DUMMYFUNCTION("""COMPUTED_VALUE"""),20.0)</f>
        <v>20</v>
      </c>
      <c r="AD11" s="102" t="str">
        <f>IFERROR(__xludf.DUMMYFUNCTION("""COMPUTED_VALUE"""),"8. Kennedy")</f>
        <v>8. Kennedy</v>
      </c>
      <c r="AE11" s="102">
        <f>IFERROR(__xludf.DUMMYFUNCTION("""COMPUTED_VALUE"""),82.0)</f>
        <v>82</v>
      </c>
      <c r="AF11" s="102" t="str">
        <f>IFERROR(__xludf.DUMMYFUNCTION("""COMPUTED_VALUE"""),"PATIO BONITO 3")</f>
        <v>PATIO BONITO 3</v>
      </c>
      <c r="AG11" s="102" t="str">
        <f>IFERROR(__xludf.DUMMYFUNCTION("""COMPUTED_VALUE"""),"Local")</f>
        <v>Local</v>
      </c>
      <c r="AH11" s="102" t="str">
        <f>IFERROR(__xludf.DUMMYFUNCTION("""COMPUTED_VALUE"""),"PRIVADO")</f>
        <v>PRIVADO</v>
      </c>
      <c r="AI11" s="102" t="str">
        <f>IFERROR(__xludf.DUMMYFUNCTION("""COMPUTED_VALUE"""),"ARRENDAMIENTO")</f>
        <v>ARRENDAMIENTO</v>
      </c>
      <c r="AJ11" s="102" t="str">
        <f>IFERROR(__xludf.DUMMYFUNCTION("""COMPUTED_VALUE"""),"Gratuito")</f>
        <v>Gratuito</v>
      </c>
      <c r="AK11" s="107"/>
      <c r="AL11" s="107"/>
      <c r="AM11" s="107"/>
      <c r="AN11" s="107"/>
      <c r="AO11" s="107"/>
      <c r="AP11" s="103"/>
      <c r="AQ11" s="108">
        <f t="shared" si="1"/>
        <v>0</v>
      </c>
      <c r="AR11" s="103"/>
      <c r="AS11" s="103"/>
      <c r="AT11" s="103"/>
      <c r="AU11" s="103"/>
      <c r="AV11" s="103"/>
      <c r="AW11" s="103"/>
      <c r="AX11" s="103"/>
      <c r="AY11" s="103"/>
      <c r="AZ11" s="103"/>
      <c r="BA11" s="103"/>
      <c r="BB11" s="103"/>
      <c r="BC11" s="103"/>
      <c r="BD11" s="103"/>
      <c r="BE11" s="103"/>
      <c r="BF11" s="103"/>
      <c r="BG11" s="103"/>
      <c r="BH11" s="103"/>
      <c r="BI11" s="103"/>
      <c r="BJ11" s="103"/>
      <c r="BK11" s="103"/>
      <c r="BL11" s="103"/>
      <c r="BM11" s="103"/>
      <c r="BN11" s="103"/>
      <c r="BO11" s="103"/>
      <c r="BP11" s="109"/>
      <c r="BQ11" s="109"/>
      <c r="BR11" s="109"/>
      <c r="BS11" s="109"/>
      <c r="BT11" s="103"/>
      <c r="BU11" s="103"/>
      <c r="BV11" s="103"/>
      <c r="BW11" s="109"/>
      <c r="BX11" s="109"/>
      <c r="BY11" s="109"/>
      <c r="BZ11" s="103"/>
      <c r="CA11" s="103"/>
      <c r="CB11" s="103"/>
      <c r="CC11" s="103"/>
      <c r="CD11" s="103"/>
      <c r="CE11" s="103"/>
      <c r="CF11" s="103"/>
      <c r="CG11" s="103"/>
      <c r="CH11" s="101" t="s">
        <v>164</v>
      </c>
      <c r="CI11" s="102"/>
    </row>
    <row r="12">
      <c r="A12" s="101"/>
      <c r="B12" s="101" t="b">
        <v>0</v>
      </c>
      <c r="C12" s="101" t="b">
        <v>0</v>
      </c>
      <c r="D12" s="102" t="b">
        <v>0</v>
      </c>
      <c r="E12" s="102" t="str">
        <f>IFERROR(__xludf.DUMMYFUNCTION("""COMPUTED_VALUE"""),"TALLER DE DANZA")</f>
        <v>TALLER DE DANZA</v>
      </c>
      <c r="F12" s="102" t="str">
        <f>IFERROR(__xludf.DUMMYFUNCTION("""COMPUTED_VALUE"""),"Taller de Danza del proceso formativo de la escuela de formación artística Talentos 2025: 27 sesiones, 2 sesiones semanales de 3 horas catedra cada una.")</f>
        <v>Taller de Danza del proceso formativo de la escuela de formación artística Talentos 2025: 27 sesiones, 2 sesiones semanales de 3 horas catedra cada una.</v>
      </c>
      <c r="G12" s="102" t="str">
        <f>IFERROR(__xludf.DUMMYFUNCTION("""COMPUTED_VALUE"""),"Presencial")</f>
        <v>Presencial</v>
      </c>
      <c r="H12" s="102" t="str">
        <f>IFERROR(__xludf.DUMMYFUNCTION("""COMPUTED_VALUE"""),"Formación")</f>
        <v>Formación</v>
      </c>
      <c r="I12" s="102" t="str">
        <f>IFERROR(__xludf.DUMMYFUNCTION("""COMPUTED_VALUE"""),"Opción 1")</f>
        <v>Opción 1</v>
      </c>
      <c r="J12" s="103" t="str">
        <f>IFERROR(__xludf.DUMMYFUNCTION("""COMPUTED_VALUE"""),"Proyectos locales e interlocales")</f>
        <v>Proyectos locales e interlocales</v>
      </c>
      <c r="K12" s="103" t="str">
        <f>IFERROR(__xludf.DUMMYFUNCTION("""COMPUTED_VALUE"""),"Taller")</f>
        <v>Taller</v>
      </c>
      <c r="L12" s="103">
        <f>IFERROR(__xludf.DUMMYFUNCTION("""COMPUTED_VALUE"""),1.0)</f>
        <v>1</v>
      </c>
      <c r="M12" s="104">
        <f>IFERROR(__xludf.DUMMYFUNCTION("""COMPUTED_VALUE"""),45850.0)</f>
        <v>45850</v>
      </c>
      <c r="N12" s="104">
        <f>IFERROR(__xludf.DUMMYFUNCTION("""COMPUTED_VALUE"""),45956.0)</f>
        <v>45956</v>
      </c>
      <c r="O12" s="102" t="str">
        <f>IFERROR(__xludf.DUMMYFUNCTION("""COMPUTED_VALUE"""),"A.M.")</f>
        <v>A.M.</v>
      </c>
      <c r="P12" s="105">
        <f>IFERROR(__xludf.DUMMYFUNCTION("""COMPUTED_VALUE"""),0.3333333333321207)</f>
        <v>0.3333333333</v>
      </c>
      <c r="Q12" s="102" t="str">
        <f>IFERROR(__xludf.DUMMYFUNCTION("""COMPUTED_VALUE"""),"Infancia (6-12 años), Adolescencia (13-17 años)")</f>
        <v>Infancia (6-12 años), Adolescencia (13-17 años)</v>
      </c>
      <c r="R12" s="102" t="str">
        <f>IFERROR(__xludf.DUMMYFUNCTION("""COMPUTED_VALUE"""),"No")</f>
        <v>No</v>
      </c>
      <c r="S12" s="102"/>
      <c r="T12" s="102"/>
      <c r="U12" s="106"/>
      <c r="V12" s="106"/>
      <c r="W12" s="106"/>
      <c r="X12" s="106"/>
      <c r="Y12" s="102"/>
      <c r="Z12" s="106"/>
      <c r="AA12" s="102" t="str">
        <f>IFERROR(__xludf.DUMMYFUNCTION("""COMPUTED_VALUE"""),"FUNDACION ESPACIOS DE VIDA")</f>
        <v>FUNDACION ESPACIOS DE VIDA</v>
      </c>
      <c r="AB12" s="102" t="str">
        <f>IFERROR(__xludf.DUMMYFUNCTION("""COMPUTED_VALUE"""),"NO")</f>
        <v>NO</v>
      </c>
      <c r="AC12" s="102">
        <f>IFERROR(__xludf.DUMMYFUNCTION("""COMPUTED_VALUE"""),20.0)</f>
        <v>20</v>
      </c>
      <c r="AD12" s="102" t="str">
        <f>IFERROR(__xludf.DUMMYFUNCTION("""COMPUTED_VALUE"""),"8. Kennedy")</f>
        <v>8. Kennedy</v>
      </c>
      <c r="AE12" s="102">
        <f>IFERROR(__xludf.DUMMYFUNCTION("""COMPUTED_VALUE"""),82.0)</f>
        <v>82</v>
      </c>
      <c r="AF12" s="102" t="str">
        <f>IFERROR(__xludf.DUMMYFUNCTION("""COMPUTED_VALUE"""),"PATIO BONITO 3")</f>
        <v>PATIO BONITO 3</v>
      </c>
      <c r="AG12" s="102" t="str">
        <f>IFERROR(__xludf.DUMMYFUNCTION("""COMPUTED_VALUE"""),"Local")</f>
        <v>Local</v>
      </c>
      <c r="AH12" s="102" t="str">
        <f>IFERROR(__xludf.DUMMYFUNCTION("""COMPUTED_VALUE"""),"PRIVADO")</f>
        <v>PRIVADO</v>
      </c>
      <c r="AI12" s="102" t="str">
        <f>IFERROR(__xludf.DUMMYFUNCTION("""COMPUTED_VALUE"""),"ARRENDAMIENTO")</f>
        <v>ARRENDAMIENTO</v>
      </c>
      <c r="AJ12" s="102" t="str">
        <f>IFERROR(__xludf.DUMMYFUNCTION("""COMPUTED_VALUE"""),"Gratuito")</f>
        <v>Gratuito</v>
      </c>
      <c r="AK12" s="103"/>
      <c r="AL12" s="103"/>
      <c r="AM12" s="103"/>
      <c r="AN12" s="103"/>
      <c r="AO12" s="103"/>
      <c r="AP12" s="103"/>
      <c r="AQ12" s="108">
        <f t="shared" si="1"/>
        <v>0</v>
      </c>
      <c r="AR12" s="103"/>
      <c r="AS12" s="103"/>
      <c r="AT12" s="103"/>
      <c r="AU12" s="103"/>
      <c r="AV12" s="103"/>
      <c r="AW12" s="103"/>
      <c r="AX12" s="103"/>
      <c r="AY12" s="103"/>
      <c r="AZ12" s="103"/>
      <c r="BA12" s="103"/>
      <c r="BB12" s="103"/>
      <c r="BC12" s="103"/>
      <c r="BD12" s="103"/>
      <c r="BE12" s="103"/>
      <c r="BF12" s="103"/>
      <c r="BG12" s="103"/>
      <c r="BH12" s="103"/>
      <c r="BI12" s="103"/>
      <c r="BJ12" s="103"/>
      <c r="BK12" s="103"/>
      <c r="BL12" s="103"/>
      <c r="BM12" s="103"/>
      <c r="BN12" s="103"/>
      <c r="BO12" s="103"/>
      <c r="BP12" s="109"/>
      <c r="BQ12" s="109"/>
      <c r="BR12" s="109"/>
      <c r="BS12" s="109"/>
      <c r="BT12" s="103"/>
      <c r="BU12" s="103"/>
      <c r="BV12" s="103"/>
      <c r="BW12" s="109"/>
      <c r="BX12" s="109"/>
      <c r="BY12" s="109"/>
      <c r="BZ12" s="103"/>
      <c r="CA12" s="103"/>
      <c r="CB12" s="103"/>
      <c r="CC12" s="103"/>
      <c r="CD12" s="103"/>
      <c r="CE12" s="103"/>
      <c r="CF12" s="103"/>
      <c r="CG12" s="103"/>
      <c r="CH12" s="101" t="s">
        <v>165</v>
      </c>
      <c r="CI12" s="102"/>
    </row>
    <row r="13">
      <c r="A13" s="101"/>
      <c r="B13" s="101" t="b">
        <v>0</v>
      </c>
      <c r="C13" s="101" t="b">
        <v>0</v>
      </c>
      <c r="D13" s="102" t="b">
        <v>0</v>
      </c>
      <c r="E13" s="102" t="str">
        <f>IFERROR(__xludf.DUMMYFUNCTION("""COMPUTED_VALUE"""),"TALLER DE BALLET")</f>
        <v>TALLER DE BALLET</v>
      </c>
      <c r="F13" s="102" t="str">
        <f>IFERROR(__xludf.DUMMYFUNCTION("""COMPUTED_VALUE"""),"Taller de Ballet del proceso formativo de la escuela de formación artística Talentos 2025: 27 sesiones, 2 sesiones semanales de 3 horas catedra cada una.")</f>
        <v>Taller de Ballet del proceso formativo de la escuela de formación artística Talentos 2025: 27 sesiones, 2 sesiones semanales de 3 horas catedra cada una.</v>
      </c>
      <c r="G13" s="102" t="str">
        <f>IFERROR(__xludf.DUMMYFUNCTION("""COMPUTED_VALUE"""),"Presencial")</f>
        <v>Presencial</v>
      </c>
      <c r="H13" s="102" t="str">
        <f>IFERROR(__xludf.DUMMYFUNCTION("""COMPUTED_VALUE"""),"Formación")</f>
        <v>Formación</v>
      </c>
      <c r="I13" s="102" t="str">
        <f>IFERROR(__xludf.DUMMYFUNCTION("""COMPUTED_VALUE"""),"Opción 1")</f>
        <v>Opción 1</v>
      </c>
      <c r="J13" s="103" t="str">
        <f>IFERROR(__xludf.DUMMYFUNCTION("""COMPUTED_VALUE"""),"Proyectos locales e interlocales")</f>
        <v>Proyectos locales e interlocales</v>
      </c>
      <c r="K13" s="103" t="str">
        <f>IFERROR(__xludf.DUMMYFUNCTION("""COMPUTED_VALUE"""),"Taller")</f>
        <v>Taller</v>
      </c>
      <c r="L13" s="103">
        <f>IFERROR(__xludf.DUMMYFUNCTION("""COMPUTED_VALUE"""),1.0)</f>
        <v>1</v>
      </c>
      <c r="M13" s="104">
        <f>IFERROR(__xludf.DUMMYFUNCTION("""COMPUTED_VALUE"""),45850.0)</f>
        <v>45850</v>
      </c>
      <c r="N13" s="104">
        <f>IFERROR(__xludf.DUMMYFUNCTION("""COMPUTED_VALUE"""),45949.0)</f>
        <v>45949</v>
      </c>
      <c r="O13" s="102" t="str">
        <f>IFERROR(__xludf.DUMMYFUNCTION("""COMPUTED_VALUE"""),"A.M.")</f>
        <v>A.M.</v>
      </c>
      <c r="P13" s="105">
        <f>IFERROR(__xludf.DUMMYFUNCTION("""COMPUTED_VALUE"""),0.4375)</f>
        <v>0.4375</v>
      </c>
      <c r="Q13" s="102" t="str">
        <f>IFERROR(__xludf.DUMMYFUNCTION("""COMPUTED_VALUE"""),"Infancia (6-12 años), Adolescencia (13-17 años)")</f>
        <v>Infancia (6-12 años), Adolescencia (13-17 años)</v>
      </c>
      <c r="R13" s="102" t="str">
        <f>IFERROR(__xludf.DUMMYFUNCTION("""COMPUTED_VALUE"""),"No")</f>
        <v>No</v>
      </c>
      <c r="S13" s="102"/>
      <c r="T13" s="102"/>
      <c r="U13" s="106"/>
      <c r="V13" s="106"/>
      <c r="W13" s="106"/>
      <c r="X13" s="106"/>
      <c r="Y13" s="102"/>
      <c r="Z13" s="106"/>
      <c r="AA13" s="102" t="str">
        <f>IFERROR(__xludf.DUMMYFUNCTION("""COMPUTED_VALUE"""),"FUNDACION ESPACIOS DE VIDA")</f>
        <v>FUNDACION ESPACIOS DE VIDA</v>
      </c>
      <c r="AB13" s="102" t="str">
        <f>IFERROR(__xludf.DUMMYFUNCTION("""COMPUTED_VALUE"""),"NO")</f>
        <v>NO</v>
      </c>
      <c r="AC13" s="102">
        <f>IFERROR(__xludf.DUMMYFUNCTION("""COMPUTED_VALUE"""),20.0)</f>
        <v>20</v>
      </c>
      <c r="AD13" s="102" t="str">
        <f>IFERROR(__xludf.DUMMYFUNCTION("""COMPUTED_VALUE"""),"8. Kennedy")</f>
        <v>8. Kennedy</v>
      </c>
      <c r="AE13" s="102">
        <f>IFERROR(__xludf.DUMMYFUNCTION("""COMPUTED_VALUE"""),82.0)</f>
        <v>82</v>
      </c>
      <c r="AF13" s="102" t="str">
        <f>IFERROR(__xludf.DUMMYFUNCTION("""COMPUTED_VALUE"""),"PATIO BONITO 3")</f>
        <v>PATIO BONITO 3</v>
      </c>
      <c r="AG13" s="102" t="str">
        <f>IFERROR(__xludf.DUMMYFUNCTION("""COMPUTED_VALUE"""),"Local")</f>
        <v>Local</v>
      </c>
      <c r="AH13" s="102" t="str">
        <f>IFERROR(__xludf.DUMMYFUNCTION("""COMPUTED_VALUE"""),"PRIVADO")</f>
        <v>PRIVADO</v>
      </c>
      <c r="AI13" s="102" t="str">
        <f>IFERROR(__xludf.DUMMYFUNCTION("""COMPUTED_VALUE"""),"ARRENDAMIENTO")</f>
        <v>ARRENDAMIENTO</v>
      </c>
      <c r="AJ13" s="102" t="str">
        <f>IFERROR(__xludf.DUMMYFUNCTION("""COMPUTED_VALUE"""),"Gratuito")</f>
        <v>Gratuito</v>
      </c>
      <c r="AK13" s="103"/>
      <c r="AL13" s="103"/>
      <c r="AM13" s="103"/>
      <c r="AN13" s="103"/>
      <c r="AO13" s="103"/>
      <c r="AP13" s="103"/>
      <c r="AQ13" s="108">
        <f t="shared" si="1"/>
        <v>0</v>
      </c>
      <c r="AR13" s="103"/>
      <c r="AS13" s="103"/>
      <c r="AT13" s="103"/>
      <c r="AU13" s="103"/>
      <c r="AV13" s="103"/>
      <c r="AW13" s="103"/>
      <c r="AX13" s="103"/>
      <c r="AY13" s="103"/>
      <c r="AZ13" s="103"/>
      <c r="BA13" s="103"/>
      <c r="BB13" s="103"/>
      <c r="BC13" s="103"/>
      <c r="BD13" s="103"/>
      <c r="BE13" s="103"/>
      <c r="BF13" s="103"/>
      <c r="BG13" s="103"/>
      <c r="BH13" s="103"/>
      <c r="BI13" s="103"/>
      <c r="BJ13" s="103"/>
      <c r="BK13" s="103"/>
      <c r="BL13" s="103"/>
      <c r="BM13" s="103"/>
      <c r="BN13" s="103"/>
      <c r="BO13" s="103"/>
      <c r="BP13" s="109"/>
      <c r="BQ13" s="109"/>
      <c r="BR13" s="109"/>
      <c r="BS13" s="109"/>
      <c r="BT13" s="103"/>
      <c r="BU13" s="103"/>
      <c r="BV13" s="103"/>
      <c r="BW13" s="109"/>
      <c r="BX13" s="109"/>
      <c r="BY13" s="109"/>
      <c r="BZ13" s="103"/>
      <c r="CA13" s="103"/>
      <c r="CB13" s="103"/>
      <c r="CC13" s="103"/>
      <c r="CD13" s="103"/>
      <c r="CE13" s="103"/>
      <c r="CF13" s="103"/>
      <c r="CG13" s="103"/>
      <c r="CH13" s="101" t="s">
        <v>166</v>
      </c>
      <c r="CI13" s="102"/>
    </row>
    <row r="14">
      <c r="A14" s="101"/>
      <c r="B14" s="101" t="b">
        <v>0</v>
      </c>
      <c r="C14" s="101" t="b">
        <v>0</v>
      </c>
      <c r="D14" s="102" t="b">
        <v>0</v>
      </c>
      <c r="E14" s="102" t="str">
        <f>IFERROR(__xludf.DUMMYFUNCTION("""COMPUTED_VALUE"""),"TALLER DE AUDIOVISUALES")</f>
        <v>TALLER DE AUDIOVISUALES</v>
      </c>
      <c r="F14" s="102" t="str">
        <f>IFERROR(__xludf.DUMMYFUNCTION("""COMPUTED_VALUE"""),"Taller de Audiovisuales del proceso formativo de la escuela de formación artística Talentos 2025: 27 sesiones, 2 sesiones semanales de 3 horas catedra cada una.")</f>
        <v>Taller de Audiovisuales del proceso formativo de la escuela de formación artística Talentos 2025: 27 sesiones, 2 sesiones semanales de 3 horas catedra cada una.</v>
      </c>
      <c r="G14" s="102" t="str">
        <f>IFERROR(__xludf.DUMMYFUNCTION("""COMPUTED_VALUE"""),"Presencial")</f>
        <v>Presencial</v>
      </c>
      <c r="H14" s="102" t="str">
        <f>IFERROR(__xludf.DUMMYFUNCTION("""COMPUTED_VALUE"""),"Formación")</f>
        <v>Formación</v>
      </c>
      <c r="I14" s="102" t="str">
        <f>IFERROR(__xludf.DUMMYFUNCTION("""COMPUTED_VALUE"""),"Opción 1")</f>
        <v>Opción 1</v>
      </c>
      <c r="J14" s="103" t="str">
        <f>IFERROR(__xludf.DUMMYFUNCTION("""COMPUTED_VALUE"""),"Proyectos locales e interlocales")</f>
        <v>Proyectos locales e interlocales</v>
      </c>
      <c r="K14" s="103" t="str">
        <f>IFERROR(__xludf.DUMMYFUNCTION("""COMPUTED_VALUE"""),"Taller")</f>
        <v>Taller</v>
      </c>
      <c r="L14" s="103">
        <f>IFERROR(__xludf.DUMMYFUNCTION("""COMPUTED_VALUE"""),1.0)</f>
        <v>1</v>
      </c>
      <c r="M14" s="104">
        <f>IFERROR(__xludf.DUMMYFUNCTION("""COMPUTED_VALUE"""),45850.0)</f>
        <v>45850</v>
      </c>
      <c r="N14" s="104">
        <f>IFERROR(__xludf.DUMMYFUNCTION("""COMPUTED_VALUE"""),45955.0)</f>
        <v>45955</v>
      </c>
      <c r="O14" s="102" t="str">
        <f>IFERROR(__xludf.DUMMYFUNCTION("""COMPUTED_VALUE"""),"P.M.")</f>
        <v>P.M.</v>
      </c>
      <c r="P14" s="105">
        <f>IFERROR(__xludf.DUMMYFUNCTION("""COMPUTED_VALUE"""),0.041666666667879326)</f>
        <v>0.04166666667</v>
      </c>
      <c r="Q14" s="102" t="str">
        <f>IFERROR(__xludf.DUMMYFUNCTION("""COMPUTED_VALUE"""),"Infancia (6-12 años), Adolescencia (13-17 años)")</f>
        <v>Infancia (6-12 años), Adolescencia (13-17 años)</v>
      </c>
      <c r="R14" s="102" t="str">
        <f>IFERROR(__xludf.DUMMYFUNCTION("""COMPUTED_VALUE"""),"No")</f>
        <v>No</v>
      </c>
      <c r="S14" s="102"/>
      <c r="T14" s="102"/>
      <c r="U14" s="106"/>
      <c r="V14" s="106"/>
      <c r="W14" s="106"/>
      <c r="X14" s="106"/>
      <c r="Y14" s="102"/>
      <c r="Z14" s="106"/>
      <c r="AA14" s="102" t="str">
        <f>IFERROR(__xludf.DUMMYFUNCTION("""COMPUTED_VALUE"""),"FUNDACION ESPACIOS DE VIDA")</f>
        <v>FUNDACION ESPACIOS DE VIDA</v>
      </c>
      <c r="AB14" s="102" t="str">
        <f>IFERROR(__xludf.DUMMYFUNCTION("""COMPUTED_VALUE"""),"NO")</f>
        <v>NO</v>
      </c>
      <c r="AC14" s="102">
        <f>IFERROR(__xludf.DUMMYFUNCTION("""COMPUTED_VALUE"""),20.0)</f>
        <v>20</v>
      </c>
      <c r="AD14" s="102" t="str">
        <f>IFERROR(__xludf.DUMMYFUNCTION("""COMPUTED_VALUE"""),"8. Kennedy")</f>
        <v>8. Kennedy</v>
      </c>
      <c r="AE14" s="102">
        <f>IFERROR(__xludf.DUMMYFUNCTION("""COMPUTED_VALUE"""),82.0)</f>
        <v>82</v>
      </c>
      <c r="AF14" s="102" t="str">
        <f>IFERROR(__xludf.DUMMYFUNCTION("""COMPUTED_VALUE"""),"PATIO BONITO 3")</f>
        <v>PATIO BONITO 3</v>
      </c>
      <c r="AG14" s="102" t="str">
        <f>IFERROR(__xludf.DUMMYFUNCTION("""COMPUTED_VALUE"""),"Local")</f>
        <v>Local</v>
      </c>
      <c r="AH14" s="102" t="str">
        <f>IFERROR(__xludf.DUMMYFUNCTION("""COMPUTED_VALUE"""),"PRIVADO")</f>
        <v>PRIVADO</v>
      </c>
      <c r="AI14" s="102" t="str">
        <f>IFERROR(__xludf.DUMMYFUNCTION("""COMPUTED_VALUE"""),"ARRENDAMIENTO")</f>
        <v>ARRENDAMIENTO</v>
      </c>
      <c r="AJ14" s="102" t="str">
        <f>IFERROR(__xludf.DUMMYFUNCTION("""COMPUTED_VALUE"""),"Gratuito")</f>
        <v>Gratuito</v>
      </c>
      <c r="AK14" s="103"/>
      <c r="AL14" s="103"/>
      <c r="AM14" s="103"/>
      <c r="AN14" s="103"/>
      <c r="AO14" s="103"/>
      <c r="AP14" s="103"/>
      <c r="AQ14" s="108">
        <f t="shared" si="1"/>
        <v>0</v>
      </c>
      <c r="AR14" s="103"/>
      <c r="AS14" s="103"/>
      <c r="AT14" s="103"/>
      <c r="AU14" s="103"/>
      <c r="AV14" s="103"/>
      <c r="AW14" s="103"/>
      <c r="AX14" s="103"/>
      <c r="AY14" s="103"/>
      <c r="AZ14" s="103"/>
      <c r="BA14" s="103"/>
      <c r="BB14" s="103"/>
      <c r="BC14" s="103"/>
      <c r="BD14" s="103"/>
      <c r="BE14" s="103"/>
      <c r="BF14" s="103"/>
      <c r="BG14" s="103"/>
      <c r="BH14" s="103"/>
      <c r="BI14" s="103"/>
      <c r="BJ14" s="103"/>
      <c r="BK14" s="103"/>
      <c r="BL14" s="103"/>
      <c r="BM14" s="103"/>
      <c r="BN14" s="103"/>
      <c r="BO14" s="103"/>
      <c r="BP14" s="109"/>
      <c r="BQ14" s="109"/>
      <c r="BR14" s="109"/>
      <c r="BS14" s="109"/>
      <c r="BT14" s="103"/>
      <c r="BU14" s="103"/>
      <c r="BV14" s="103"/>
      <c r="BW14" s="109"/>
      <c r="BX14" s="109"/>
      <c r="BY14" s="109"/>
      <c r="BZ14" s="103"/>
      <c r="CA14" s="103"/>
      <c r="CB14" s="103"/>
      <c r="CC14" s="103"/>
      <c r="CD14" s="103"/>
      <c r="CE14" s="103"/>
      <c r="CF14" s="103"/>
      <c r="CG14" s="103"/>
      <c r="CH14" s="101" t="s">
        <v>167</v>
      </c>
      <c r="CI14" s="110"/>
    </row>
    <row r="15">
      <c r="A15" s="92"/>
      <c r="B15" s="92" t="b">
        <v>0</v>
      </c>
      <c r="C15" s="92" t="b">
        <v>0</v>
      </c>
      <c r="D15" s="93" t="b">
        <v>0</v>
      </c>
      <c r="E15" s="93" t="str">
        <f>IFERROR(__xludf.DUMMYFUNCTION("""COMPUTED_VALUE"""),"FUNCIÓN ARTÍSTICA")</f>
        <v>FUNCIÓN ARTÍSTICA</v>
      </c>
      <c r="F15" s="93" t="str">
        <f>IFERROR(__xludf.DUMMYFUNCTION("""COMPUTED_VALUE"""),"PRESENTACION ARTISTICA EN EL MARCO DEL 7° FESTIVAL TALENTOS")</f>
        <v>PRESENTACION ARTISTICA EN EL MARCO DEL 7° FESTIVAL TALENTOS</v>
      </c>
      <c r="G15" s="93" t="str">
        <f>IFERROR(__xludf.DUMMYFUNCTION("""COMPUTED_VALUE"""),"Presencial")</f>
        <v>Presencial</v>
      </c>
      <c r="H15" s="93" t="str">
        <f>IFERROR(__xludf.DUMMYFUNCTION("""COMPUTED_VALUE"""),"Circulación")</f>
        <v>Circulación</v>
      </c>
      <c r="I15" s="93" t="str">
        <f>IFERROR(__xludf.DUMMYFUNCTION("""COMPUTED_VALUE"""),"Opción 1")</f>
        <v>Opción 1</v>
      </c>
      <c r="J15" s="94" t="str">
        <f>IFERROR(__xludf.DUMMYFUNCTION("""COMPUTED_VALUE"""),"Proyectos locales e interlocales")</f>
        <v>Proyectos locales e interlocales</v>
      </c>
      <c r="K15" s="94" t="str">
        <f>IFERROR(__xludf.DUMMYFUNCTION("""COMPUTED_VALUE"""),"Presentación artística")</f>
        <v>Presentación artística</v>
      </c>
      <c r="L15" s="94">
        <f>IFERROR(__xludf.DUMMYFUNCTION("""COMPUTED_VALUE"""),1.0)</f>
        <v>1</v>
      </c>
      <c r="M15" s="95">
        <f>IFERROR(__xludf.DUMMYFUNCTION("""COMPUTED_VALUE"""),45850.0)</f>
        <v>45850</v>
      </c>
      <c r="N15" s="95">
        <f>IFERROR(__xludf.DUMMYFUNCTION("""COMPUTED_VALUE"""),45850.0)</f>
        <v>45850</v>
      </c>
      <c r="O15" s="93" t="str">
        <f>IFERROR(__xludf.DUMMYFUNCTION("""COMPUTED_VALUE"""),"P.M.")</f>
        <v>P.M.</v>
      </c>
      <c r="P15" s="96">
        <f>IFERROR(__xludf.DUMMYFUNCTION("""COMPUTED_VALUE"""),0.2708333333321207)</f>
        <v>0.2708333333</v>
      </c>
      <c r="Q15" s="93" t="str">
        <f>IFERROR(__xludf.DUMMYFUNCTION("""COMPUTED_VALUE"""),"Sin enfoque poblacional")</f>
        <v>Sin enfoque poblacional</v>
      </c>
      <c r="R15" s="93" t="str">
        <f>IFERROR(__xludf.DUMMYFUNCTION("""COMPUTED_VALUE"""),"No")</f>
        <v>No</v>
      </c>
      <c r="S15" s="93"/>
      <c r="T15" s="93"/>
      <c r="U15" s="97"/>
      <c r="V15" s="97"/>
      <c r="W15" s="97"/>
      <c r="X15" s="97"/>
      <c r="Y15" s="93"/>
      <c r="Z15" s="97"/>
      <c r="AA15" s="93" t="str">
        <f>IFERROR(__xludf.DUMMYFUNCTION("""COMPUTED_VALUE"""),"FUNDACION ESPACIOS DE VIDA")</f>
        <v>FUNDACION ESPACIOS DE VIDA</v>
      </c>
      <c r="AB15" s="93" t="str">
        <f>IFERROR(__xludf.DUMMYFUNCTION("""COMPUTED_VALUE"""),"NO")</f>
        <v>NO</v>
      </c>
      <c r="AC15" s="93">
        <f>IFERROR(__xludf.DUMMYFUNCTION("""COMPUTED_VALUE"""),50.0)</f>
        <v>50</v>
      </c>
      <c r="AD15" s="93" t="str">
        <f>IFERROR(__xludf.DUMMYFUNCTION("""COMPUTED_VALUE"""),"8. Kennedy")</f>
        <v>8. Kennedy</v>
      </c>
      <c r="AE15" s="93">
        <f>IFERROR(__xludf.DUMMYFUNCTION("""COMPUTED_VALUE"""),82.0)</f>
        <v>82</v>
      </c>
      <c r="AF15" s="93" t="str">
        <f>IFERROR(__xludf.DUMMYFUNCTION("""COMPUTED_VALUE"""),"PATIO BONITO 3")</f>
        <v>PATIO BONITO 3</v>
      </c>
      <c r="AG15" s="93" t="str">
        <f>IFERROR(__xludf.DUMMYFUNCTION("""COMPUTED_VALUE"""),"Local")</f>
        <v>Local</v>
      </c>
      <c r="AH15" s="93" t="str">
        <f>IFERROR(__xludf.DUMMYFUNCTION("""COMPUTED_VALUE"""),"PRIVADO")</f>
        <v>PRIVADO</v>
      </c>
      <c r="AI15" s="93" t="str">
        <f>IFERROR(__xludf.DUMMYFUNCTION("""COMPUTED_VALUE"""),"ARRENDAMIENTO")</f>
        <v>ARRENDAMIENTO</v>
      </c>
      <c r="AJ15" s="93" t="str">
        <f>IFERROR(__xludf.DUMMYFUNCTION("""COMPUTED_VALUE"""),"Gratuito")</f>
        <v>Gratuito</v>
      </c>
      <c r="AK15" s="98">
        <v>1.0</v>
      </c>
      <c r="AL15" s="98"/>
      <c r="AM15" s="98">
        <v>50.0</v>
      </c>
      <c r="AN15" s="98">
        <v>26.0</v>
      </c>
      <c r="AO15" s="98">
        <v>23.0</v>
      </c>
      <c r="AP15" s="94"/>
      <c r="AQ15" s="94">
        <f t="shared" si="1"/>
        <v>49</v>
      </c>
      <c r="AR15" s="98">
        <v>23.0</v>
      </c>
      <c r="AS15" s="98">
        <v>26.0</v>
      </c>
      <c r="AT15" s="94"/>
      <c r="AU15" s="94"/>
      <c r="AV15" s="98">
        <v>23.0</v>
      </c>
      <c r="AW15" s="94"/>
      <c r="AX15" s="94"/>
      <c r="AY15" s="98">
        <v>1.0</v>
      </c>
      <c r="AZ15" s="98">
        <v>5.0</v>
      </c>
      <c r="BA15" s="98">
        <v>8.0</v>
      </c>
      <c r="BB15" s="98">
        <v>8.0</v>
      </c>
      <c r="BC15" s="98">
        <v>15.0</v>
      </c>
      <c r="BD15" s="98">
        <v>1.0</v>
      </c>
      <c r="BE15" s="94"/>
      <c r="BF15" s="94"/>
      <c r="BG15" s="94"/>
      <c r="BH15" s="94"/>
      <c r="BI15" s="94"/>
      <c r="BJ15" s="94"/>
      <c r="BK15" s="94"/>
      <c r="BL15" s="94"/>
      <c r="BM15" s="94"/>
      <c r="BN15" s="94"/>
      <c r="BO15" s="94"/>
      <c r="BP15" s="99">
        <v>46.0</v>
      </c>
      <c r="BQ15" s="100"/>
      <c r="BR15" s="100"/>
      <c r="BS15" s="100"/>
      <c r="BT15" s="94"/>
      <c r="BU15" s="94"/>
      <c r="BV15" s="94"/>
      <c r="BW15" s="100"/>
      <c r="BX15" s="100"/>
      <c r="BY15" s="100"/>
      <c r="BZ15" s="94"/>
      <c r="CA15" s="94"/>
      <c r="CB15" s="94"/>
      <c r="CC15" s="94"/>
      <c r="CD15" s="94"/>
      <c r="CE15" s="94"/>
      <c r="CF15" s="94"/>
      <c r="CG15" s="94"/>
      <c r="CH15" s="92" t="s">
        <v>168</v>
      </c>
      <c r="CI15" s="93"/>
    </row>
    <row r="16">
      <c r="A16" s="101"/>
      <c r="B16" s="101" t="b">
        <v>0</v>
      </c>
      <c r="C16" s="101" t="b">
        <v>0</v>
      </c>
      <c r="D16" s="102" t="b">
        <v>0</v>
      </c>
      <c r="E16" s="102" t="str">
        <f>IFERROR(__xludf.DUMMYFUNCTION("""COMPUTED_VALUE"""),"TALLER DE ARTES PLASTICAS")</f>
        <v>TALLER DE ARTES PLASTICAS</v>
      </c>
      <c r="F16" s="102" t="str">
        <f>IFERROR(__xludf.DUMMYFUNCTION("""COMPUTED_VALUE"""),"Taller de Artes Plásticas del proceso formativo de la escuela de formación artística Talentos 2025: 27 sesiones, 2 sesiones semanales de 3 horas catedra cada una.")</f>
        <v>Taller de Artes Plásticas del proceso formativo de la escuela de formación artística Talentos 2025: 27 sesiones, 2 sesiones semanales de 3 horas catedra cada una.</v>
      </c>
      <c r="G16" s="102" t="str">
        <f>IFERROR(__xludf.DUMMYFUNCTION("""COMPUTED_VALUE"""),"Presencial")</f>
        <v>Presencial</v>
      </c>
      <c r="H16" s="102" t="str">
        <f>IFERROR(__xludf.DUMMYFUNCTION("""COMPUTED_VALUE"""),"Formación")</f>
        <v>Formación</v>
      </c>
      <c r="I16" s="102" t="str">
        <f>IFERROR(__xludf.DUMMYFUNCTION("""COMPUTED_VALUE"""),"Opción 1")</f>
        <v>Opción 1</v>
      </c>
      <c r="J16" s="103" t="str">
        <f>IFERROR(__xludf.DUMMYFUNCTION("""COMPUTED_VALUE"""),"Proyectos locales e interlocales")</f>
        <v>Proyectos locales e interlocales</v>
      </c>
      <c r="K16" s="103" t="str">
        <f>IFERROR(__xludf.DUMMYFUNCTION("""COMPUTED_VALUE"""),"Taller")</f>
        <v>Taller</v>
      </c>
      <c r="L16" s="103">
        <f>IFERROR(__xludf.DUMMYFUNCTION("""COMPUTED_VALUE"""),1.0)</f>
        <v>1</v>
      </c>
      <c r="M16" s="104">
        <f>IFERROR(__xludf.DUMMYFUNCTION("""COMPUTED_VALUE"""),45862.0)</f>
        <v>45862</v>
      </c>
      <c r="N16" s="104">
        <f>IFERROR(__xludf.DUMMYFUNCTION("""COMPUTED_VALUE"""),45946.0)</f>
        <v>45946</v>
      </c>
      <c r="O16" s="102" t="str">
        <f>IFERROR(__xludf.DUMMYFUNCTION("""COMPUTED_VALUE"""),"P.M.")</f>
        <v>P.M.</v>
      </c>
      <c r="P16" s="105">
        <f>IFERROR(__xludf.DUMMYFUNCTION("""COMPUTED_VALUE"""),0.14583333333212067)</f>
        <v>0.1458333333</v>
      </c>
      <c r="Q16" s="102" t="str">
        <f>IFERROR(__xludf.DUMMYFUNCTION("""COMPUTED_VALUE"""),"Infancia (6-12 años), Adolescencia (13-17 años)")</f>
        <v>Infancia (6-12 años), Adolescencia (13-17 años)</v>
      </c>
      <c r="R16" s="102" t="str">
        <f>IFERROR(__xludf.DUMMYFUNCTION("""COMPUTED_VALUE"""),"No")</f>
        <v>No</v>
      </c>
      <c r="S16" s="102"/>
      <c r="T16" s="102"/>
      <c r="U16" s="106"/>
      <c r="V16" s="106"/>
      <c r="W16" s="106"/>
      <c r="X16" s="106"/>
      <c r="Y16" s="102"/>
      <c r="Z16" s="106"/>
      <c r="AA16" s="102" t="str">
        <f>IFERROR(__xludf.DUMMYFUNCTION("""COMPUTED_VALUE"""),"FUNDACION ESPACIOS DE VIDA")</f>
        <v>FUNDACION ESPACIOS DE VIDA</v>
      </c>
      <c r="AB16" s="102" t="str">
        <f>IFERROR(__xludf.DUMMYFUNCTION("""COMPUTED_VALUE"""),"NO")</f>
        <v>NO</v>
      </c>
      <c r="AC16" s="102">
        <f>IFERROR(__xludf.DUMMYFUNCTION("""COMPUTED_VALUE"""),20.0)</f>
        <v>20</v>
      </c>
      <c r="AD16" s="102" t="str">
        <f>IFERROR(__xludf.DUMMYFUNCTION("""COMPUTED_VALUE"""),"8. Kennedy")</f>
        <v>8. Kennedy</v>
      </c>
      <c r="AE16" s="102">
        <f>IFERROR(__xludf.DUMMYFUNCTION("""COMPUTED_VALUE"""),82.0)</f>
        <v>82</v>
      </c>
      <c r="AF16" s="102" t="str">
        <f>IFERROR(__xludf.DUMMYFUNCTION("""COMPUTED_VALUE"""),"PATIO BONITO 3")</f>
        <v>PATIO BONITO 3</v>
      </c>
      <c r="AG16" s="102" t="str">
        <f>IFERROR(__xludf.DUMMYFUNCTION("""COMPUTED_VALUE"""),"Local")</f>
        <v>Local</v>
      </c>
      <c r="AH16" s="102" t="str">
        <f>IFERROR(__xludf.DUMMYFUNCTION("""COMPUTED_VALUE"""),"PRIVADO")</f>
        <v>PRIVADO</v>
      </c>
      <c r="AI16" s="102" t="str">
        <f>IFERROR(__xludf.DUMMYFUNCTION("""COMPUTED_VALUE"""),"ARRENDAMIENTO")</f>
        <v>ARRENDAMIENTO</v>
      </c>
      <c r="AJ16" s="102" t="str">
        <f>IFERROR(__xludf.DUMMYFUNCTION("""COMPUTED_VALUE"""),"Gratuito")</f>
        <v>Gratuito</v>
      </c>
      <c r="AK16" s="103"/>
      <c r="AL16" s="103"/>
      <c r="AM16" s="103"/>
      <c r="AN16" s="103"/>
      <c r="AO16" s="103"/>
      <c r="AP16" s="103"/>
      <c r="AQ16" s="108">
        <f t="shared" si="1"/>
        <v>0</v>
      </c>
      <c r="AR16" s="103"/>
      <c r="AS16" s="103"/>
      <c r="AT16" s="103"/>
      <c r="AU16" s="103"/>
      <c r="AV16" s="103"/>
      <c r="AW16" s="103"/>
      <c r="AX16" s="103"/>
      <c r="AY16" s="103"/>
      <c r="AZ16" s="103"/>
      <c r="BA16" s="103"/>
      <c r="BB16" s="103"/>
      <c r="BC16" s="103"/>
      <c r="BD16" s="103"/>
      <c r="BE16" s="103"/>
      <c r="BF16" s="103"/>
      <c r="BG16" s="103"/>
      <c r="BH16" s="103"/>
      <c r="BI16" s="103"/>
      <c r="BJ16" s="103"/>
      <c r="BK16" s="103"/>
      <c r="BL16" s="103"/>
      <c r="BM16" s="103"/>
      <c r="BN16" s="103"/>
      <c r="BO16" s="103"/>
      <c r="BP16" s="109"/>
      <c r="BQ16" s="109"/>
      <c r="BR16" s="109"/>
      <c r="BS16" s="109"/>
      <c r="BT16" s="103"/>
      <c r="BU16" s="103"/>
      <c r="BV16" s="103"/>
      <c r="BW16" s="109"/>
      <c r="BX16" s="109"/>
      <c r="BY16" s="109"/>
      <c r="BZ16" s="103"/>
      <c r="CA16" s="103"/>
      <c r="CB16" s="103"/>
      <c r="CC16" s="103"/>
      <c r="CD16" s="103"/>
      <c r="CE16" s="103"/>
      <c r="CF16" s="103"/>
      <c r="CG16" s="103"/>
      <c r="CH16" s="111"/>
      <c r="CI16" s="110"/>
    </row>
    <row r="17">
      <c r="A17" s="92"/>
      <c r="B17" s="92" t="b">
        <v>0</v>
      </c>
      <c r="C17" s="92" t="b">
        <v>0</v>
      </c>
      <c r="D17" s="93" t="b">
        <v>0</v>
      </c>
      <c r="E17" s="93" t="str">
        <f>IFERROR(__xludf.DUMMYFUNCTION("""COMPUTED_VALUE"""),"FUNCION ARTISTICA")</f>
        <v>FUNCION ARTISTICA</v>
      </c>
      <c r="F17" s="93" t="str">
        <f>IFERROR(__xludf.DUMMYFUNCTION("""COMPUTED_VALUE"""),"PRESENTACION ARTISTICA EN EL MARCO DEL 7° FESTIVAL TALENTOS")</f>
        <v>PRESENTACION ARTISTICA EN EL MARCO DEL 7° FESTIVAL TALENTOS</v>
      </c>
      <c r="G17" s="93" t="str">
        <f>IFERROR(__xludf.DUMMYFUNCTION("""COMPUTED_VALUE"""),"Presencial")</f>
        <v>Presencial</v>
      </c>
      <c r="H17" s="93" t="str">
        <f>IFERROR(__xludf.DUMMYFUNCTION("""COMPUTED_VALUE"""),"Circulación")</f>
        <v>Circulación</v>
      </c>
      <c r="I17" s="93" t="str">
        <f>IFERROR(__xludf.DUMMYFUNCTION("""COMPUTED_VALUE"""),"Opción 1")</f>
        <v>Opción 1</v>
      </c>
      <c r="J17" s="94" t="str">
        <f>IFERROR(__xludf.DUMMYFUNCTION("""COMPUTED_VALUE"""),"Proyectos locales e interlocales")</f>
        <v>Proyectos locales e interlocales</v>
      </c>
      <c r="K17" s="94" t="str">
        <f>IFERROR(__xludf.DUMMYFUNCTION("""COMPUTED_VALUE"""),"Presentación artística")</f>
        <v>Presentación artística</v>
      </c>
      <c r="L17" s="94">
        <f>IFERROR(__xludf.DUMMYFUNCTION("""COMPUTED_VALUE"""),1.0)</f>
        <v>1</v>
      </c>
      <c r="M17" s="95">
        <f>IFERROR(__xludf.DUMMYFUNCTION("""COMPUTED_VALUE"""),45856.0)</f>
        <v>45856</v>
      </c>
      <c r="N17" s="95">
        <f>IFERROR(__xludf.DUMMYFUNCTION("""COMPUTED_VALUE"""),45856.0)</f>
        <v>45856</v>
      </c>
      <c r="O17" s="93" t="str">
        <f>IFERROR(__xludf.DUMMYFUNCTION("""COMPUTED_VALUE"""),"A.M.")</f>
        <v>A.M.</v>
      </c>
      <c r="P17" s="96">
        <f>IFERROR(__xludf.DUMMYFUNCTION("""COMPUTED_VALUE"""),0.4166666666678793)</f>
        <v>0.4166666667</v>
      </c>
      <c r="Q17" s="93" t="str">
        <f>IFERROR(__xludf.DUMMYFUNCTION("""COMPUTED_VALUE"""),"Sin enfoque poblacional")</f>
        <v>Sin enfoque poblacional</v>
      </c>
      <c r="R17" s="93" t="str">
        <f>IFERROR(__xludf.DUMMYFUNCTION("""COMPUTED_VALUE"""),"No")</f>
        <v>No</v>
      </c>
      <c r="S17" s="93"/>
      <c r="T17" s="93"/>
      <c r="U17" s="97"/>
      <c r="V17" s="97"/>
      <c r="W17" s="97"/>
      <c r="X17" s="97"/>
      <c r="Y17" s="93"/>
      <c r="Z17" s="97"/>
      <c r="AA17" s="93" t="str">
        <f>IFERROR(__xludf.DUMMYFUNCTION("""COMPUTED_VALUE"""),"FUNDACION ESPACIOS DE VIDA")</f>
        <v>FUNDACION ESPACIOS DE VIDA</v>
      </c>
      <c r="AB17" s="93" t="str">
        <f>IFERROR(__xludf.DUMMYFUNCTION("""COMPUTED_VALUE"""),"NO")</f>
        <v>NO</v>
      </c>
      <c r="AC17" s="93">
        <f>IFERROR(__xludf.DUMMYFUNCTION("""COMPUTED_VALUE"""),50.0)</f>
        <v>50</v>
      </c>
      <c r="AD17" s="93" t="str">
        <f>IFERROR(__xludf.DUMMYFUNCTION("""COMPUTED_VALUE"""),"8. Kennedy")</f>
        <v>8. Kennedy</v>
      </c>
      <c r="AE17" s="93">
        <f>IFERROR(__xludf.DUMMYFUNCTION("""COMPUTED_VALUE"""),82.0)</f>
        <v>82</v>
      </c>
      <c r="AF17" s="93" t="str">
        <f>IFERROR(__xludf.DUMMYFUNCTION("""COMPUTED_VALUE"""),"PATIO BONITO 3")</f>
        <v>PATIO BONITO 3</v>
      </c>
      <c r="AG17" s="93" t="str">
        <f>IFERROR(__xludf.DUMMYFUNCTION("""COMPUTED_VALUE"""),"Local")</f>
        <v>Local</v>
      </c>
      <c r="AH17" s="93" t="str">
        <f>IFERROR(__xludf.DUMMYFUNCTION("""COMPUTED_VALUE"""),"PRIVADO")</f>
        <v>PRIVADO</v>
      </c>
      <c r="AI17" s="93" t="str">
        <f>IFERROR(__xludf.DUMMYFUNCTION("""COMPUTED_VALUE"""),"ARRENDAMIENTO")</f>
        <v>ARRENDAMIENTO</v>
      </c>
      <c r="AJ17" s="93" t="str">
        <f>IFERROR(__xludf.DUMMYFUNCTION("""COMPUTED_VALUE"""),"Gratuito")</f>
        <v>Gratuito</v>
      </c>
      <c r="AK17" s="98">
        <v>1.0</v>
      </c>
      <c r="AL17" s="94"/>
      <c r="AM17" s="98">
        <v>53.0</v>
      </c>
      <c r="AN17" s="98">
        <v>29.0</v>
      </c>
      <c r="AO17" s="98">
        <v>24.0</v>
      </c>
      <c r="AP17" s="94"/>
      <c r="AQ17" s="94">
        <f t="shared" si="1"/>
        <v>53</v>
      </c>
      <c r="AR17" s="98">
        <v>24.0</v>
      </c>
      <c r="AS17" s="98">
        <v>29.0</v>
      </c>
      <c r="AT17" s="94"/>
      <c r="AU17" s="94"/>
      <c r="AV17" s="94"/>
      <c r="AW17" s="94"/>
      <c r="AX17" s="94"/>
      <c r="AY17" s="94"/>
      <c r="AZ17" s="98">
        <v>50.0</v>
      </c>
      <c r="BA17" s="94"/>
      <c r="BB17" s="94"/>
      <c r="BC17" s="94"/>
      <c r="BD17" s="94"/>
      <c r="BE17" s="94"/>
      <c r="BF17" s="94"/>
      <c r="BG17" s="94"/>
      <c r="BH17" s="94"/>
      <c r="BI17" s="94"/>
      <c r="BJ17" s="94"/>
      <c r="BK17" s="94"/>
      <c r="BL17" s="94"/>
      <c r="BM17" s="94"/>
      <c r="BN17" s="94"/>
      <c r="BO17" s="94"/>
      <c r="BP17" s="99">
        <v>53.0</v>
      </c>
      <c r="BQ17" s="100"/>
      <c r="BR17" s="100"/>
      <c r="BS17" s="100"/>
      <c r="BT17" s="94"/>
      <c r="BU17" s="94"/>
      <c r="BV17" s="94"/>
      <c r="BW17" s="100"/>
      <c r="BX17" s="100"/>
      <c r="BY17" s="100"/>
      <c r="BZ17" s="94"/>
      <c r="CA17" s="94"/>
      <c r="CB17" s="94"/>
      <c r="CC17" s="94"/>
      <c r="CD17" s="94"/>
      <c r="CE17" s="94"/>
      <c r="CF17" s="94"/>
      <c r="CG17" s="94"/>
      <c r="CH17" s="92" t="s">
        <v>169</v>
      </c>
      <c r="CI17" s="93"/>
    </row>
    <row r="18">
      <c r="A18" s="92"/>
      <c r="B18" s="92" t="b">
        <v>0</v>
      </c>
      <c r="C18" s="92" t="b">
        <v>0</v>
      </c>
      <c r="D18" s="93" t="b">
        <v>0</v>
      </c>
      <c r="E18" s="93" t="str">
        <f>IFERROR(__xludf.DUMMYFUNCTION("""COMPUTED_VALUE"""),"FUNCION ARTISTICA")</f>
        <v>FUNCION ARTISTICA</v>
      </c>
      <c r="F18" s="93" t="str">
        <f>IFERROR(__xludf.DUMMYFUNCTION("""COMPUTED_VALUE"""),"PRESENTACION ARTISTICA EN EL MARCO DEL 7° FESTIVAL TALENTOS")</f>
        <v>PRESENTACION ARTISTICA EN EL MARCO DEL 7° FESTIVAL TALENTOS</v>
      </c>
      <c r="G18" s="93" t="str">
        <f>IFERROR(__xludf.DUMMYFUNCTION("""COMPUTED_VALUE"""),"Presencial")</f>
        <v>Presencial</v>
      </c>
      <c r="H18" s="93" t="str">
        <f>IFERROR(__xludf.DUMMYFUNCTION("""COMPUTED_VALUE"""),"Circulación")</f>
        <v>Circulación</v>
      </c>
      <c r="I18" s="93" t="str">
        <f>IFERROR(__xludf.DUMMYFUNCTION("""COMPUTED_VALUE"""),"Opción 1")</f>
        <v>Opción 1</v>
      </c>
      <c r="J18" s="94" t="str">
        <f>IFERROR(__xludf.DUMMYFUNCTION("""COMPUTED_VALUE"""),"Proyectos locales e interlocales")</f>
        <v>Proyectos locales e interlocales</v>
      </c>
      <c r="K18" s="94" t="str">
        <f>IFERROR(__xludf.DUMMYFUNCTION("""COMPUTED_VALUE"""),"Presentación artística")</f>
        <v>Presentación artística</v>
      </c>
      <c r="L18" s="94">
        <f>IFERROR(__xludf.DUMMYFUNCTION("""COMPUTED_VALUE"""),1.0)</f>
        <v>1</v>
      </c>
      <c r="M18" s="95">
        <f>IFERROR(__xludf.DUMMYFUNCTION("""COMPUTED_VALUE"""),45857.0)</f>
        <v>45857</v>
      </c>
      <c r="N18" s="95">
        <f>IFERROR(__xludf.DUMMYFUNCTION("""COMPUTED_VALUE"""),45857.0)</f>
        <v>45857</v>
      </c>
      <c r="O18" s="93" t="str">
        <f>IFERROR(__xludf.DUMMYFUNCTION("""COMPUTED_VALUE"""),"P.M.")</f>
        <v>P.M.</v>
      </c>
      <c r="P18" s="96">
        <f>IFERROR(__xludf.DUMMYFUNCTION("""COMPUTED_VALUE"""),0.2708333333321207)</f>
        <v>0.2708333333</v>
      </c>
      <c r="Q18" s="93" t="str">
        <f>IFERROR(__xludf.DUMMYFUNCTION("""COMPUTED_VALUE"""),"Sin enfoque poblacional")</f>
        <v>Sin enfoque poblacional</v>
      </c>
      <c r="R18" s="93" t="str">
        <f>IFERROR(__xludf.DUMMYFUNCTION("""COMPUTED_VALUE"""),"No")</f>
        <v>No</v>
      </c>
      <c r="S18" s="93"/>
      <c r="T18" s="93"/>
      <c r="U18" s="97"/>
      <c r="V18" s="97"/>
      <c r="W18" s="97"/>
      <c r="X18" s="97"/>
      <c r="Y18" s="93"/>
      <c r="Z18" s="97"/>
      <c r="AA18" s="93" t="str">
        <f>IFERROR(__xludf.DUMMYFUNCTION("""COMPUTED_VALUE"""),"FUNDACION ESPACIOS DE VIDA")</f>
        <v>FUNDACION ESPACIOS DE VIDA</v>
      </c>
      <c r="AB18" s="93" t="str">
        <f>IFERROR(__xludf.DUMMYFUNCTION("""COMPUTED_VALUE"""),"NO")</f>
        <v>NO</v>
      </c>
      <c r="AC18" s="93">
        <f>IFERROR(__xludf.DUMMYFUNCTION("""COMPUTED_VALUE"""),50.0)</f>
        <v>50</v>
      </c>
      <c r="AD18" s="93" t="str">
        <f>IFERROR(__xludf.DUMMYFUNCTION("""COMPUTED_VALUE"""),"8. Kennedy")</f>
        <v>8. Kennedy</v>
      </c>
      <c r="AE18" s="93">
        <f>IFERROR(__xludf.DUMMYFUNCTION("""COMPUTED_VALUE"""),82.0)</f>
        <v>82</v>
      </c>
      <c r="AF18" s="93" t="str">
        <f>IFERROR(__xludf.DUMMYFUNCTION("""COMPUTED_VALUE"""),"PATIO BONITO 3")</f>
        <v>PATIO BONITO 3</v>
      </c>
      <c r="AG18" s="93" t="str">
        <f>IFERROR(__xludf.DUMMYFUNCTION("""COMPUTED_VALUE"""),"Local")</f>
        <v>Local</v>
      </c>
      <c r="AH18" s="93" t="str">
        <f>IFERROR(__xludf.DUMMYFUNCTION("""COMPUTED_VALUE"""),"PRIVADO")</f>
        <v>PRIVADO</v>
      </c>
      <c r="AI18" s="93" t="str">
        <f>IFERROR(__xludf.DUMMYFUNCTION("""COMPUTED_VALUE"""),"ARRENDAMIENTO")</f>
        <v>ARRENDAMIENTO</v>
      </c>
      <c r="AJ18" s="93" t="str">
        <f>IFERROR(__xludf.DUMMYFUNCTION("""COMPUTED_VALUE"""),"Gratuito")</f>
        <v>Gratuito</v>
      </c>
      <c r="AK18" s="98">
        <v>1.0</v>
      </c>
      <c r="AL18" s="94"/>
      <c r="AM18" s="98">
        <v>39.0</v>
      </c>
      <c r="AN18" s="98">
        <v>18.0</v>
      </c>
      <c r="AO18" s="98">
        <v>21.0</v>
      </c>
      <c r="AP18" s="94"/>
      <c r="AQ18" s="94">
        <f t="shared" si="1"/>
        <v>39</v>
      </c>
      <c r="AR18" s="98">
        <v>19.0</v>
      </c>
      <c r="AS18" s="98">
        <v>20.0</v>
      </c>
      <c r="AT18" s="94"/>
      <c r="AU18" s="94"/>
      <c r="AV18" s="98">
        <v>27.0</v>
      </c>
      <c r="AW18" s="98">
        <v>2.0</v>
      </c>
      <c r="AX18" s="94"/>
      <c r="AY18" s="94"/>
      <c r="AZ18" s="98">
        <v>4.0</v>
      </c>
      <c r="BA18" s="98">
        <v>5.0</v>
      </c>
      <c r="BB18" s="98">
        <v>2.0</v>
      </c>
      <c r="BC18" s="98">
        <v>11.0</v>
      </c>
      <c r="BD18" s="98">
        <v>8.0</v>
      </c>
      <c r="BE18" s="94"/>
      <c r="BF18" s="94"/>
      <c r="BG18" s="94"/>
      <c r="BH18" s="94"/>
      <c r="BI18" s="94"/>
      <c r="BJ18" s="94"/>
      <c r="BK18" s="94"/>
      <c r="BL18" s="94"/>
      <c r="BM18" s="98">
        <v>2.0</v>
      </c>
      <c r="BN18" s="94"/>
      <c r="BO18" s="94"/>
      <c r="BP18" s="99">
        <v>36.0</v>
      </c>
      <c r="BQ18" s="100"/>
      <c r="BR18" s="100"/>
      <c r="BS18" s="100"/>
      <c r="BT18" s="94"/>
      <c r="BU18" s="98">
        <v>2.0</v>
      </c>
      <c r="BV18" s="94"/>
      <c r="BW18" s="100"/>
      <c r="BX18" s="100"/>
      <c r="BY18" s="100"/>
      <c r="BZ18" s="94"/>
      <c r="CA18" s="94"/>
      <c r="CB18" s="94"/>
      <c r="CC18" s="98">
        <v>1.0</v>
      </c>
      <c r="CD18" s="94"/>
      <c r="CE18" s="94"/>
      <c r="CF18" s="94"/>
      <c r="CG18" s="98">
        <v>2.0</v>
      </c>
      <c r="CH18" s="92" t="s">
        <v>170</v>
      </c>
      <c r="CI18" s="93"/>
    </row>
    <row r="19">
      <c r="A19" s="92"/>
      <c r="B19" s="92" t="b">
        <v>0</v>
      </c>
      <c r="C19" s="92" t="b">
        <v>0</v>
      </c>
      <c r="D19" s="93" t="b">
        <v>0</v>
      </c>
      <c r="E19" s="93" t="str">
        <f>IFERROR(__xludf.DUMMYFUNCTION("""COMPUTED_VALUE"""),"FUNCION ARTISTICA")</f>
        <v>FUNCION ARTISTICA</v>
      </c>
      <c r="F19" s="93" t="str">
        <f>IFERROR(__xludf.DUMMYFUNCTION("""COMPUTED_VALUE"""),"PRESENTACION ARTISTICA EN EL MARCO DEL 7° FESTIVAL TALENTOS")</f>
        <v>PRESENTACION ARTISTICA EN EL MARCO DEL 7° FESTIVAL TALENTOS</v>
      </c>
      <c r="G19" s="93" t="str">
        <f>IFERROR(__xludf.DUMMYFUNCTION("""COMPUTED_VALUE"""),"Presencial")</f>
        <v>Presencial</v>
      </c>
      <c r="H19" s="93" t="str">
        <f>IFERROR(__xludf.DUMMYFUNCTION("""COMPUTED_VALUE"""),"Circulación")</f>
        <v>Circulación</v>
      </c>
      <c r="I19" s="93" t="str">
        <f>IFERROR(__xludf.DUMMYFUNCTION("""COMPUTED_VALUE"""),"Opción 1")</f>
        <v>Opción 1</v>
      </c>
      <c r="J19" s="94" t="str">
        <f>IFERROR(__xludf.DUMMYFUNCTION("""COMPUTED_VALUE"""),"Proyectos locales e interlocales")</f>
        <v>Proyectos locales e interlocales</v>
      </c>
      <c r="K19" s="94" t="str">
        <f>IFERROR(__xludf.DUMMYFUNCTION("""COMPUTED_VALUE"""),"Presentación artística")</f>
        <v>Presentación artística</v>
      </c>
      <c r="L19" s="94">
        <f>IFERROR(__xludf.DUMMYFUNCTION("""COMPUTED_VALUE"""),1.0)</f>
        <v>1</v>
      </c>
      <c r="M19" s="95">
        <f>IFERROR(__xludf.DUMMYFUNCTION("""COMPUTED_VALUE"""),45863.0)</f>
        <v>45863</v>
      </c>
      <c r="N19" s="95">
        <f>IFERROR(__xludf.DUMMYFUNCTION("""COMPUTED_VALUE"""),45863.0)</f>
        <v>45863</v>
      </c>
      <c r="O19" s="93" t="str">
        <f>IFERROR(__xludf.DUMMYFUNCTION("""COMPUTED_VALUE"""),"A.M.")</f>
        <v>A.M.</v>
      </c>
      <c r="P19" s="96">
        <f>IFERROR(__xludf.DUMMYFUNCTION("""COMPUTED_VALUE"""),0.4166666666678793)</f>
        <v>0.4166666667</v>
      </c>
      <c r="Q19" s="93" t="str">
        <f>IFERROR(__xludf.DUMMYFUNCTION("""COMPUTED_VALUE"""),"Sin enfoque poblacional")</f>
        <v>Sin enfoque poblacional</v>
      </c>
      <c r="R19" s="93" t="str">
        <f>IFERROR(__xludf.DUMMYFUNCTION("""COMPUTED_VALUE"""),"No")</f>
        <v>No</v>
      </c>
      <c r="S19" s="93"/>
      <c r="T19" s="93"/>
      <c r="U19" s="97"/>
      <c r="V19" s="97"/>
      <c r="W19" s="97"/>
      <c r="X19" s="97"/>
      <c r="Y19" s="93"/>
      <c r="Z19" s="97"/>
      <c r="AA19" s="93" t="str">
        <f>IFERROR(__xludf.DUMMYFUNCTION("""COMPUTED_VALUE"""),"FUNDACION ESPACIOS DE VIDA")</f>
        <v>FUNDACION ESPACIOS DE VIDA</v>
      </c>
      <c r="AB19" s="93" t="str">
        <f>IFERROR(__xludf.DUMMYFUNCTION("""COMPUTED_VALUE"""),"NO")</f>
        <v>NO</v>
      </c>
      <c r="AC19" s="93">
        <f>IFERROR(__xludf.DUMMYFUNCTION("""COMPUTED_VALUE"""),50.0)</f>
        <v>50</v>
      </c>
      <c r="AD19" s="93" t="str">
        <f>IFERROR(__xludf.DUMMYFUNCTION("""COMPUTED_VALUE"""),"8. Kennedy")</f>
        <v>8. Kennedy</v>
      </c>
      <c r="AE19" s="93">
        <f>IFERROR(__xludf.DUMMYFUNCTION("""COMPUTED_VALUE"""),82.0)</f>
        <v>82</v>
      </c>
      <c r="AF19" s="93" t="str">
        <f>IFERROR(__xludf.DUMMYFUNCTION("""COMPUTED_VALUE"""),"PATIO BONITO 3")</f>
        <v>PATIO BONITO 3</v>
      </c>
      <c r="AG19" s="93" t="str">
        <f>IFERROR(__xludf.DUMMYFUNCTION("""COMPUTED_VALUE"""),"Local")</f>
        <v>Local</v>
      </c>
      <c r="AH19" s="93" t="str">
        <f>IFERROR(__xludf.DUMMYFUNCTION("""COMPUTED_VALUE"""),"PRIVADO")</f>
        <v>PRIVADO</v>
      </c>
      <c r="AI19" s="93" t="str">
        <f>IFERROR(__xludf.DUMMYFUNCTION("""COMPUTED_VALUE"""),"ARRENDAMIENTO")</f>
        <v>ARRENDAMIENTO</v>
      </c>
      <c r="AJ19" s="93" t="str">
        <f>IFERROR(__xludf.DUMMYFUNCTION("""COMPUTED_VALUE"""),"Gratuito")</f>
        <v>Gratuito</v>
      </c>
      <c r="AK19" s="98">
        <v>1.0</v>
      </c>
      <c r="AL19" s="94"/>
      <c r="AM19" s="98">
        <v>52.0</v>
      </c>
      <c r="AN19" s="98">
        <v>24.0</v>
      </c>
      <c r="AO19" s="98">
        <v>28.0</v>
      </c>
      <c r="AP19" s="94"/>
      <c r="AQ19" s="94">
        <f t="shared" si="1"/>
        <v>52</v>
      </c>
      <c r="AR19" s="98">
        <v>28.0</v>
      </c>
      <c r="AS19" s="98">
        <v>24.0</v>
      </c>
      <c r="AT19" s="94"/>
      <c r="AU19" s="94"/>
      <c r="AV19" s="94"/>
      <c r="AW19" s="94"/>
      <c r="AX19" s="94"/>
      <c r="AY19" s="94"/>
      <c r="AZ19" s="98">
        <v>51.0</v>
      </c>
      <c r="BA19" s="94"/>
      <c r="BB19" s="94"/>
      <c r="BC19" s="94"/>
      <c r="BD19" s="94"/>
      <c r="BE19" s="94"/>
      <c r="BF19" s="94"/>
      <c r="BG19" s="94"/>
      <c r="BH19" s="94"/>
      <c r="BI19" s="94"/>
      <c r="BJ19" s="94"/>
      <c r="BK19" s="94"/>
      <c r="BL19" s="94"/>
      <c r="BM19" s="94"/>
      <c r="BN19" s="94"/>
      <c r="BO19" s="94"/>
      <c r="BP19" s="100"/>
      <c r="BQ19" s="100"/>
      <c r="BR19" s="100"/>
      <c r="BS19" s="100"/>
      <c r="BT19" s="94"/>
      <c r="BU19" s="94"/>
      <c r="BV19" s="94"/>
      <c r="BW19" s="100"/>
      <c r="BX19" s="100"/>
      <c r="BY19" s="100"/>
      <c r="BZ19" s="94"/>
      <c r="CA19" s="94"/>
      <c r="CB19" s="94"/>
      <c r="CC19" s="94"/>
      <c r="CD19" s="94"/>
      <c r="CE19" s="94"/>
      <c r="CF19" s="94"/>
      <c r="CG19" s="94"/>
      <c r="CH19" s="92" t="s">
        <v>171</v>
      </c>
      <c r="CI19" s="93"/>
    </row>
    <row r="20">
      <c r="A20" s="92"/>
      <c r="B20" s="92" t="b">
        <v>0</v>
      </c>
      <c r="C20" s="92" t="b">
        <v>0</v>
      </c>
      <c r="D20" s="93" t="b">
        <v>0</v>
      </c>
      <c r="E20" s="93" t="str">
        <f>IFERROR(__xludf.DUMMYFUNCTION("""COMPUTED_VALUE"""),"FUNCION ARTISTICA")</f>
        <v>FUNCION ARTISTICA</v>
      </c>
      <c r="F20" s="93" t="str">
        <f>IFERROR(__xludf.DUMMYFUNCTION("""COMPUTED_VALUE"""),"PRESENTACION ARTISTICA EN EL MARCO DEL 7° FESTIVAL TALENTOS")</f>
        <v>PRESENTACION ARTISTICA EN EL MARCO DEL 7° FESTIVAL TALENTOS</v>
      </c>
      <c r="G20" s="93" t="str">
        <f>IFERROR(__xludf.DUMMYFUNCTION("""COMPUTED_VALUE"""),"Presencial")</f>
        <v>Presencial</v>
      </c>
      <c r="H20" s="93" t="str">
        <f>IFERROR(__xludf.DUMMYFUNCTION("""COMPUTED_VALUE"""),"Circulación")</f>
        <v>Circulación</v>
      </c>
      <c r="I20" s="93" t="str">
        <f>IFERROR(__xludf.DUMMYFUNCTION("""COMPUTED_VALUE"""),"Opción 1")</f>
        <v>Opción 1</v>
      </c>
      <c r="J20" s="94" t="str">
        <f>IFERROR(__xludf.DUMMYFUNCTION("""COMPUTED_VALUE"""),"Proyectos locales e interlocales")</f>
        <v>Proyectos locales e interlocales</v>
      </c>
      <c r="K20" s="94" t="str">
        <f>IFERROR(__xludf.DUMMYFUNCTION("""COMPUTED_VALUE"""),"Presentación artística")</f>
        <v>Presentación artística</v>
      </c>
      <c r="L20" s="94">
        <f>IFERROR(__xludf.DUMMYFUNCTION("""COMPUTED_VALUE"""),1.0)</f>
        <v>1</v>
      </c>
      <c r="M20" s="95">
        <f>IFERROR(__xludf.DUMMYFUNCTION("""COMPUTED_VALUE"""),45864.0)</f>
        <v>45864</v>
      </c>
      <c r="N20" s="95">
        <f>IFERROR(__xludf.DUMMYFUNCTION("""COMPUTED_VALUE"""),45864.0)</f>
        <v>45864</v>
      </c>
      <c r="O20" s="93" t="str">
        <f>IFERROR(__xludf.DUMMYFUNCTION("""COMPUTED_VALUE"""),"P.M.")</f>
        <v>P.M.</v>
      </c>
      <c r="P20" s="96">
        <f>IFERROR(__xludf.DUMMYFUNCTION("""COMPUTED_VALUE"""),0.2708333333321207)</f>
        <v>0.2708333333</v>
      </c>
      <c r="Q20" s="93" t="str">
        <f>IFERROR(__xludf.DUMMYFUNCTION("""COMPUTED_VALUE"""),"Sin enfoque poblacional")</f>
        <v>Sin enfoque poblacional</v>
      </c>
      <c r="R20" s="93" t="str">
        <f>IFERROR(__xludf.DUMMYFUNCTION("""COMPUTED_VALUE"""),"No")</f>
        <v>No</v>
      </c>
      <c r="S20" s="93"/>
      <c r="T20" s="93"/>
      <c r="U20" s="97"/>
      <c r="V20" s="97"/>
      <c r="W20" s="97"/>
      <c r="X20" s="97"/>
      <c r="Y20" s="93"/>
      <c r="Z20" s="97"/>
      <c r="AA20" s="93" t="str">
        <f>IFERROR(__xludf.DUMMYFUNCTION("""COMPUTED_VALUE"""),"FUNDACION ESPACIOS DE VIDA")</f>
        <v>FUNDACION ESPACIOS DE VIDA</v>
      </c>
      <c r="AB20" s="93" t="str">
        <f>IFERROR(__xludf.DUMMYFUNCTION("""COMPUTED_VALUE"""),"NO")</f>
        <v>NO</v>
      </c>
      <c r="AC20" s="93">
        <f>IFERROR(__xludf.DUMMYFUNCTION("""COMPUTED_VALUE"""),50.0)</f>
        <v>50</v>
      </c>
      <c r="AD20" s="93" t="str">
        <f>IFERROR(__xludf.DUMMYFUNCTION("""COMPUTED_VALUE"""),"8. Kennedy")</f>
        <v>8. Kennedy</v>
      </c>
      <c r="AE20" s="93">
        <f>IFERROR(__xludf.DUMMYFUNCTION("""COMPUTED_VALUE"""),82.0)</f>
        <v>82</v>
      </c>
      <c r="AF20" s="93" t="str">
        <f>IFERROR(__xludf.DUMMYFUNCTION("""COMPUTED_VALUE"""),"PATIO BONITO 3")</f>
        <v>PATIO BONITO 3</v>
      </c>
      <c r="AG20" s="93" t="str">
        <f>IFERROR(__xludf.DUMMYFUNCTION("""COMPUTED_VALUE"""),"Local")</f>
        <v>Local</v>
      </c>
      <c r="AH20" s="93" t="str">
        <f>IFERROR(__xludf.DUMMYFUNCTION("""COMPUTED_VALUE"""),"PRIVADO")</f>
        <v>PRIVADO</v>
      </c>
      <c r="AI20" s="93" t="str">
        <f>IFERROR(__xludf.DUMMYFUNCTION("""COMPUTED_VALUE"""),"ARRENDAMIENTO")</f>
        <v>ARRENDAMIENTO</v>
      </c>
      <c r="AJ20" s="93" t="str">
        <f>IFERROR(__xludf.DUMMYFUNCTION("""COMPUTED_VALUE"""),"Gratuito")</f>
        <v>Gratuito</v>
      </c>
      <c r="AK20" s="98">
        <v>1.0</v>
      </c>
      <c r="AL20" s="94"/>
      <c r="AM20" s="98">
        <v>45.0</v>
      </c>
      <c r="AN20" s="98">
        <v>18.0</v>
      </c>
      <c r="AO20" s="98">
        <v>14.0</v>
      </c>
      <c r="AP20" s="94"/>
      <c r="AQ20" s="98">
        <v>45.0</v>
      </c>
      <c r="AR20" s="98">
        <v>13.0</v>
      </c>
      <c r="AS20" s="98">
        <v>17.0</v>
      </c>
      <c r="AT20" s="94"/>
      <c r="AU20" s="94"/>
      <c r="AV20" s="98">
        <v>24.0</v>
      </c>
      <c r="AW20" s="94"/>
      <c r="AX20" s="94"/>
      <c r="AY20" s="98">
        <v>2.0</v>
      </c>
      <c r="AZ20" s="98">
        <v>7.0</v>
      </c>
      <c r="BA20" s="98">
        <v>6.0</v>
      </c>
      <c r="BB20" s="98">
        <v>7.0</v>
      </c>
      <c r="BC20" s="98">
        <v>15.0</v>
      </c>
      <c r="BD20" s="98">
        <v>7.0</v>
      </c>
      <c r="BE20" s="94"/>
      <c r="BF20" s="94"/>
      <c r="BG20" s="94"/>
      <c r="BH20" s="94"/>
      <c r="BI20" s="98">
        <v>1.0</v>
      </c>
      <c r="BJ20" s="94"/>
      <c r="BK20" s="94"/>
      <c r="BL20" s="94"/>
      <c r="BM20" s="94"/>
      <c r="BN20" s="94"/>
      <c r="BO20" s="94"/>
      <c r="BP20" s="100"/>
      <c r="BQ20" s="100"/>
      <c r="BR20" s="100"/>
      <c r="BS20" s="100"/>
      <c r="BT20" s="94"/>
      <c r="BU20" s="94"/>
      <c r="BV20" s="94"/>
      <c r="BW20" s="100"/>
      <c r="BX20" s="100"/>
      <c r="BY20" s="100"/>
      <c r="BZ20" s="94"/>
      <c r="CA20" s="94"/>
      <c r="CB20" s="94"/>
      <c r="CC20" s="94"/>
      <c r="CD20" s="94"/>
      <c r="CE20" s="94"/>
      <c r="CF20" s="94"/>
      <c r="CG20" s="94"/>
      <c r="CH20" s="92" t="s">
        <v>172</v>
      </c>
      <c r="CI20" s="93"/>
    </row>
    <row r="21">
      <c r="A21" s="101"/>
      <c r="B21" s="101" t="b">
        <v>0</v>
      </c>
      <c r="C21" s="101" t="b">
        <v>0</v>
      </c>
      <c r="D21" s="102" t="b">
        <v>0</v>
      </c>
      <c r="E21" s="102" t="str">
        <f>IFERROR(__xludf.DUMMYFUNCTION("""COMPUTED_VALUE"""),"TALLER DE ARTES PLASTICAS")</f>
        <v>TALLER DE ARTES PLASTICAS</v>
      </c>
      <c r="F21" s="102" t="str">
        <f>IFERROR(__xludf.DUMMYFUNCTION("""COMPUTED_VALUE"""),"Taller de Artes Plásticas del proceso formativo de la escuela de formación artística Talentos 2025: 27 sesiones, 2 sesiones semanales de 3 horas catedra cada una.")</f>
        <v>Taller de Artes Plásticas del proceso formativo de la escuela de formación artística Talentos 2025: 27 sesiones, 2 sesiones semanales de 3 horas catedra cada una.</v>
      </c>
      <c r="G21" s="102" t="str">
        <f>IFERROR(__xludf.DUMMYFUNCTION("""COMPUTED_VALUE"""),"Presencial")</f>
        <v>Presencial</v>
      </c>
      <c r="H21" s="102" t="str">
        <f>IFERROR(__xludf.DUMMYFUNCTION("""COMPUTED_VALUE"""),"Formación")</f>
        <v>Formación</v>
      </c>
      <c r="I21" s="102" t="str">
        <f>IFERROR(__xludf.DUMMYFUNCTION("""COMPUTED_VALUE"""),"Opción 1")</f>
        <v>Opción 1</v>
      </c>
      <c r="J21" s="103" t="str">
        <f>IFERROR(__xludf.DUMMYFUNCTION("""COMPUTED_VALUE"""),"Proyectos locales e interlocales")</f>
        <v>Proyectos locales e interlocales</v>
      </c>
      <c r="K21" s="103" t="str">
        <f>IFERROR(__xludf.DUMMYFUNCTION("""COMPUTED_VALUE"""),"Taller")</f>
        <v>Taller</v>
      </c>
      <c r="L21" s="103">
        <f>IFERROR(__xludf.DUMMYFUNCTION("""COMPUTED_VALUE"""),1.0)</f>
        <v>1</v>
      </c>
      <c r="M21" s="104">
        <f>IFERROR(__xludf.DUMMYFUNCTION("""COMPUTED_VALUE"""),45853.0)</f>
        <v>45853</v>
      </c>
      <c r="N21" s="104">
        <f>IFERROR(__xludf.DUMMYFUNCTION("""COMPUTED_VALUE"""),45946.0)</f>
        <v>45946</v>
      </c>
      <c r="O21" s="102" t="str">
        <f>IFERROR(__xludf.DUMMYFUNCTION("""COMPUTED_VALUE"""),"P.M.")</f>
        <v>P.M.</v>
      </c>
      <c r="P21" s="105">
        <f>IFERROR(__xludf.DUMMYFUNCTION("""COMPUTED_VALUE"""),0.14583333333212067)</f>
        <v>0.1458333333</v>
      </c>
      <c r="Q21" s="102" t="str">
        <f>IFERROR(__xludf.DUMMYFUNCTION("""COMPUTED_VALUE"""),"Infancia (6-12 años), Adolescencia (13-17 años)")</f>
        <v>Infancia (6-12 años), Adolescencia (13-17 años)</v>
      </c>
      <c r="R21" s="102" t="str">
        <f>IFERROR(__xludf.DUMMYFUNCTION("""COMPUTED_VALUE"""),"No")</f>
        <v>No</v>
      </c>
      <c r="S21" s="102"/>
      <c r="T21" s="102"/>
      <c r="U21" s="106"/>
      <c r="V21" s="106"/>
      <c r="W21" s="106"/>
      <c r="X21" s="106"/>
      <c r="Y21" s="102"/>
      <c r="Z21" s="106"/>
      <c r="AA21" s="102" t="str">
        <f>IFERROR(__xludf.DUMMYFUNCTION("""COMPUTED_VALUE"""),"FUNDACION ESPACIOS DE VIDA")</f>
        <v>FUNDACION ESPACIOS DE VIDA</v>
      </c>
      <c r="AB21" s="102" t="str">
        <f>IFERROR(__xludf.DUMMYFUNCTION("""COMPUTED_VALUE"""),"NO")</f>
        <v>NO</v>
      </c>
      <c r="AC21" s="102">
        <f>IFERROR(__xludf.DUMMYFUNCTION("""COMPUTED_VALUE"""),20.0)</f>
        <v>20</v>
      </c>
      <c r="AD21" s="102" t="str">
        <f>IFERROR(__xludf.DUMMYFUNCTION("""COMPUTED_VALUE"""),"8. Kennedy")</f>
        <v>8. Kennedy</v>
      </c>
      <c r="AE21" s="102">
        <f>IFERROR(__xludf.DUMMYFUNCTION("""COMPUTED_VALUE"""),82.0)</f>
        <v>82</v>
      </c>
      <c r="AF21" s="102" t="str">
        <f>IFERROR(__xludf.DUMMYFUNCTION("""COMPUTED_VALUE"""),"PATIO BONITO 3")</f>
        <v>PATIO BONITO 3</v>
      </c>
      <c r="AG21" s="102" t="str">
        <f>IFERROR(__xludf.DUMMYFUNCTION("""COMPUTED_VALUE"""),"Local")</f>
        <v>Local</v>
      </c>
      <c r="AH21" s="102" t="str">
        <f>IFERROR(__xludf.DUMMYFUNCTION("""COMPUTED_VALUE"""),"PRIVADO")</f>
        <v>PRIVADO</v>
      </c>
      <c r="AI21" s="102" t="str">
        <f>IFERROR(__xludf.DUMMYFUNCTION("""COMPUTED_VALUE"""),"ARRENDAMIENTO")</f>
        <v>ARRENDAMIENTO</v>
      </c>
      <c r="AJ21" s="102" t="str">
        <f>IFERROR(__xludf.DUMMYFUNCTION("""COMPUTED_VALUE"""),"Gratuito")</f>
        <v>Gratuito</v>
      </c>
      <c r="AK21" s="103"/>
      <c r="AL21" s="103"/>
      <c r="AM21" s="103"/>
      <c r="AN21" s="103"/>
      <c r="AO21" s="103"/>
      <c r="AP21" s="103"/>
      <c r="AQ21" s="108">
        <f t="shared" ref="AQ21:AQ22" si="2">SUM(AN21:AP21)</f>
        <v>0</v>
      </c>
      <c r="AR21" s="103"/>
      <c r="AS21" s="103"/>
      <c r="AT21" s="103"/>
      <c r="AU21" s="103"/>
      <c r="AV21" s="103"/>
      <c r="AW21" s="103"/>
      <c r="AX21" s="103"/>
      <c r="AY21" s="103"/>
      <c r="AZ21" s="103"/>
      <c r="BA21" s="103"/>
      <c r="BB21" s="103"/>
      <c r="BC21" s="103"/>
      <c r="BD21" s="103"/>
      <c r="BE21" s="103"/>
      <c r="BF21" s="103"/>
      <c r="BG21" s="103"/>
      <c r="BH21" s="103"/>
      <c r="BI21" s="103"/>
      <c r="BJ21" s="103"/>
      <c r="BK21" s="103"/>
      <c r="BL21" s="103"/>
      <c r="BM21" s="103"/>
      <c r="BN21" s="103"/>
      <c r="BO21" s="103"/>
      <c r="BP21" s="109"/>
      <c r="BQ21" s="109"/>
      <c r="BR21" s="109"/>
      <c r="BS21" s="109"/>
      <c r="BT21" s="103"/>
      <c r="BU21" s="103"/>
      <c r="BV21" s="103"/>
      <c r="BW21" s="109"/>
      <c r="BX21" s="109"/>
      <c r="BY21" s="109"/>
      <c r="BZ21" s="103"/>
      <c r="CA21" s="103"/>
      <c r="CB21" s="103"/>
      <c r="CC21" s="103"/>
      <c r="CD21" s="103"/>
      <c r="CE21" s="103"/>
      <c r="CF21" s="103"/>
      <c r="CG21" s="103"/>
      <c r="CH21" s="101" t="s">
        <v>173</v>
      </c>
      <c r="CI21" s="110"/>
    </row>
    <row r="22">
      <c r="A22" s="92"/>
      <c r="B22" s="92" t="b">
        <v>0</v>
      </c>
      <c r="C22" s="92" t="b">
        <v>0</v>
      </c>
      <c r="D22" s="93" t="b">
        <v>0</v>
      </c>
      <c r="E22" s="93" t="str">
        <f>IFERROR(__xludf.DUMMYFUNCTION("""COMPUTED_VALUE"""),"FUNCION ARTISTICA")</f>
        <v>FUNCION ARTISTICA</v>
      </c>
      <c r="F22" s="93" t="str">
        <f>IFERROR(__xludf.DUMMYFUNCTION("""COMPUTED_VALUE"""),"PRESENTACION ARTISTICA EN EL MARCO DEL 7° FESTIVAL TALENTOS")</f>
        <v>PRESENTACION ARTISTICA EN EL MARCO DEL 7° FESTIVAL TALENTOS</v>
      </c>
      <c r="G22" s="93" t="str">
        <f>IFERROR(__xludf.DUMMYFUNCTION("""COMPUTED_VALUE"""),"Presencial")</f>
        <v>Presencial</v>
      </c>
      <c r="H22" s="93" t="str">
        <f>IFERROR(__xludf.DUMMYFUNCTION("""COMPUTED_VALUE"""),"Circulación")</f>
        <v>Circulación</v>
      </c>
      <c r="I22" s="93" t="str">
        <f>IFERROR(__xludf.DUMMYFUNCTION("""COMPUTED_VALUE"""),"Opción 1")</f>
        <v>Opción 1</v>
      </c>
      <c r="J22" s="94" t="str">
        <f>IFERROR(__xludf.DUMMYFUNCTION("""COMPUTED_VALUE"""),"Proyectos locales e interlocales")</f>
        <v>Proyectos locales e interlocales</v>
      </c>
      <c r="K22" s="94" t="str">
        <f>IFERROR(__xludf.DUMMYFUNCTION("""COMPUTED_VALUE"""),"Presentación artística")</f>
        <v>Presentación artística</v>
      </c>
      <c r="L22" s="94">
        <f>IFERROR(__xludf.DUMMYFUNCTION("""COMPUTED_VALUE"""),1.0)</f>
        <v>1</v>
      </c>
      <c r="M22" s="95">
        <f>IFERROR(__xludf.DUMMYFUNCTION("""COMPUTED_VALUE"""),45870.0)</f>
        <v>45870</v>
      </c>
      <c r="N22" s="95">
        <f>IFERROR(__xludf.DUMMYFUNCTION("""COMPUTED_VALUE"""),45870.0)</f>
        <v>45870</v>
      </c>
      <c r="O22" s="93" t="str">
        <f>IFERROR(__xludf.DUMMYFUNCTION("""COMPUTED_VALUE"""),"A.M.")</f>
        <v>A.M.</v>
      </c>
      <c r="P22" s="96">
        <f>IFERROR(__xludf.DUMMYFUNCTION("""COMPUTED_VALUE"""),0.4166666666678793)</f>
        <v>0.4166666667</v>
      </c>
      <c r="Q22" s="93" t="str">
        <f>IFERROR(__xludf.DUMMYFUNCTION("""COMPUTED_VALUE"""),"Sin enfoque poblacional")</f>
        <v>Sin enfoque poblacional</v>
      </c>
      <c r="R22" s="93" t="str">
        <f>IFERROR(__xludf.DUMMYFUNCTION("""COMPUTED_VALUE"""),"No")</f>
        <v>No</v>
      </c>
      <c r="S22" s="93"/>
      <c r="T22" s="93"/>
      <c r="U22" s="97"/>
      <c r="V22" s="97"/>
      <c r="W22" s="97"/>
      <c r="X22" s="97"/>
      <c r="Y22" s="93"/>
      <c r="Z22" s="97"/>
      <c r="AA22" s="93" t="str">
        <f>IFERROR(__xludf.DUMMYFUNCTION("""COMPUTED_VALUE"""),"FUNDACION ESPACIOS DE VIDA")</f>
        <v>FUNDACION ESPACIOS DE VIDA</v>
      </c>
      <c r="AB22" s="93" t="str">
        <f>IFERROR(__xludf.DUMMYFUNCTION("""COMPUTED_VALUE"""),"NO")</f>
        <v>NO</v>
      </c>
      <c r="AC22" s="93">
        <f>IFERROR(__xludf.DUMMYFUNCTION("""COMPUTED_VALUE"""),50.0)</f>
        <v>50</v>
      </c>
      <c r="AD22" s="93" t="str">
        <f>IFERROR(__xludf.DUMMYFUNCTION("""COMPUTED_VALUE"""),"8. Kennedy")</f>
        <v>8. Kennedy</v>
      </c>
      <c r="AE22" s="93">
        <f>IFERROR(__xludf.DUMMYFUNCTION("""COMPUTED_VALUE"""),82.0)</f>
        <v>82</v>
      </c>
      <c r="AF22" s="93" t="str">
        <f>IFERROR(__xludf.DUMMYFUNCTION("""COMPUTED_VALUE"""),"PATIO BONITO 3")</f>
        <v>PATIO BONITO 3</v>
      </c>
      <c r="AG22" s="93" t="str">
        <f>IFERROR(__xludf.DUMMYFUNCTION("""COMPUTED_VALUE"""),"Local")</f>
        <v>Local</v>
      </c>
      <c r="AH22" s="93" t="str">
        <f>IFERROR(__xludf.DUMMYFUNCTION("""COMPUTED_VALUE"""),"SECTOR ARTÍSTICO")</f>
        <v>SECTOR ARTÍSTICO</v>
      </c>
      <c r="AI22" s="93" t="str">
        <f>IFERROR(__xludf.DUMMYFUNCTION("""COMPUTED_VALUE"""),"ARRENDAMIENTO")</f>
        <v>ARRENDAMIENTO</v>
      </c>
      <c r="AJ22" s="93" t="str">
        <f>IFERROR(__xludf.DUMMYFUNCTION("""COMPUTED_VALUE"""),"Gratuito")</f>
        <v>Gratuito</v>
      </c>
      <c r="AK22" s="98">
        <v>1.0</v>
      </c>
      <c r="AL22" s="94"/>
      <c r="AM22" s="98">
        <v>42.0</v>
      </c>
      <c r="AN22" s="98">
        <v>22.0</v>
      </c>
      <c r="AO22" s="98">
        <v>20.0</v>
      </c>
      <c r="AP22" s="94"/>
      <c r="AQ22" s="94">
        <f t="shared" si="2"/>
        <v>42</v>
      </c>
      <c r="AR22" s="98">
        <v>20.0</v>
      </c>
      <c r="AS22" s="98">
        <v>22.0</v>
      </c>
      <c r="AT22" s="94"/>
      <c r="AU22" s="94"/>
      <c r="AV22" s="98">
        <v>42.0</v>
      </c>
      <c r="AW22" s="94"/>
      <c r="AX22" s="94"/>
      <c r="AY22" s="98">
        <v>1.0</v>
      </c>
      <c r="AZ22" s="98">
        <v>21.0</v>
      </c>
      <c r="BA22" s="98">
        <v>20.0</v>
      </c>
      <c r="BB22" s="94"/>
      <c r="BC22" s="94"/>
      <c r="BD22" s="94"/>
      <c r="BE22" s="94"/>
      <c r="BF22" s="94"/>
      <c r="BG22" s="94"/>
      <c r="BH22" s="94"/>
      <c r="BI22" s="94"/>
      <c r="BJ22" s="94"/>
      <c r="BK22" s="94"/>
      <c r="BL22" s="94"/>
      <c r="BM22" s="94"/>
      <c r="BN22" s="94"/>
      <c r="BO22" s="94"/>
      <c r="BP22" s="100"/>
      <c r="BQ22" s="100"/>
      <c r="BR22" s="100"/>
      <c r="BS22" s="100"/>
      <c r="BT22" s="94"/>
      <c r="BU22" s="94"/>
      <c r="BV22" s="94"/>
      <c r="BW22" s="100"/>
      <c r="BX22" s="100"/>
      <c r="BY22" s="100"/>
      <c r="BZ22" s="94"/>
      <c r="CA22" s="94"/>
      <c r="CB22" s="94"/>
      <c r="CC22" s="94"/>
      <c r="CD22" s="94"/>
      <c r="CE22" s="94"/>
      <c r="CF22" s="94"/>
      <c r="CG22" s="94"/>
      <c r="CH22" s="92" t="s">
        <v>174</v>
      </c>
      <c r="CI22" s="93"/>
    </row>
    <row r="23">
      <c r="A23" s="92"/>
      <c r="B23" s="92" t="b">
        <v>0</v>
      </c>
      <c r="C23" s="92" t="b">
        <v>0</v>
      </c>
      <c r="D23" s="93" t="b">
        <v>0</v>
      </c>
      <c r="E23" s="93" t="str">
        <f>IFERROR(__xludf.DUMMYFUNCTION("""COMPUTED_VALUE"""),"FUNCION ARTISTICA")</f>
        <v>FUNCION ARTISTICA</v>
      </c>
      <c r="F23" s="93" t="str">
        <f>IFERROR(__xludf.DUMMYFUNCTION("""COMPUTED_VALUE"""),"PRESENTACION ARTISTICA EN EL MARCO DEL 7° FESTIVAL TALENTOS")</f>
        <v>PRESENTACION ARTISTICA EN EL MARCO DEL 7° FESTIVAL TALENTOS</v>
      </c>
      <c r="G23" s="93" t="str">
        <f>IFERROR(__xludf.DUMMYFUNCTION("""COMPUTED_VALUE"""),"Presencial")</f>
        <v>Presencial</v>
      </c>
      <c r="H23" s="93" t="str">
        <f>IFERROR(__xludf.DUMMYFUNCTION("""COMPUTED_VALUE"""),"Circulación")</f>
        <v>Circulación</v>
      </c>
      <c r="I23" s="93" t="str">
        <f>IFERROR(__xludf.DUMMYFUNCTION("""COMPUTED_VALUE"""),"Opción 1")</f>
        <v>Opción 1</v>
      </c>
      <c r="J23" s="94" t="str">
        <f>IFERROR(__xludf.DUMMYFUNCTION("""COMPUTED_VALUE"""),"Proyectos locales e interlocales")</f>
        <v>Proyectos locales e interlocales</v>
      </c>
      <c r="K23" s="94" t="str">
        <f>IFERROR(__xludf.DUMMYFUNCTION("""COMPUTED_VALUE"""),"Presentación artística")</f>
        <v>Presentación artística</v>
      </c>
      <c r="L23" s="94">
        <f>IFERROR(__xludf.DUMMYFUNCTION("""COMPUTED_VALUE"""),1.0)</f>
        <v>1</v>
      </c>
      <c r="M23" s="95">
        <f>IFERROR(__xludf.DUMMYFUNCTION("""COMPUTED_VALUE"""),45871.0)</f>
        <v>45871</v>
      </c>
      <c r="N23" s="95">
        <f>IFERROR(__xludf.DUMMYFUNCTION("""COMPUTED_VALUE"""),45871.0)</f>
        <v>45871</v>
      </c>
      <c r="O23" s="93" t="str">
        <f>IFERROR(__xludf.DUMMYFUNCTION("""COMPUTED_VALUE"""),"P.M.")</f>
        <v>P.M.</v>
      </c>
      <c r="P23" s="96">
        <f>IFERROR(__xludf.DUMMYFUNCTION("""COMPUTED_VALUE"""),0.2708333333321207)</f>
        <v>0.2708333333</v>
      </c>
      <c r="Q23" s="93" t="str">
        <f>IFERROR(__xludf.DUMMYFUNCTION("""COMPUTED_VALUE"""),"Sin enfoque poblacional")</f>
        <v>Sin enfoque poblacional</v>
      </c>
      <c r="R23" s="93" t="str">
        <f>IFERROR(__xludf.DUMMYFUNCTION("""COMPUTED_VALUE"""),"No")</f>
        <v>No</v>
      </c>
      <c r="S23" s="93"/>
      <c r="T23" s="93"/>
      <c r="U23" s="97"/>
      <c r="V23" s="97"/>
      <c r="W23" s="97"/>
      <c r="X23" s="97"/>
      <c r="Y23" s="93"/>
      <c r="Z23" s="97"/>
      <c r="AA23" s="93" t="str">
        <f>IFERROR(__xludf.DUMMYFUNCTION("""COMPUTED_VALUE"""),"FUNDACION ESPACIOS DE VIDA")</f>
        <v>FUNDACION ESPACIOS DE VIDA</v>
      </c>
      <c r="AB23" s="93" t="str">
        <f>IFERROR(__xludf.DUMMYFUNCTION("""COMPUTED_VALUE"""),"NO")</f>
        <v>NO</v>
      </c>
      <c r="AC23" s="93">
        <f>IFERROR(__xludf.DUMMYFUNCTION("""COMPUTED_VALUE"""),50.0)</f>
        <v>50</v>
      </c>
      <c r="AD23" s="93" t="str">
        <f>IFERROR(__xludf.DUMMYFUNCTION("""COMPUTED_VALUE"""),"8. Kennedy")</f>
        <v>8. Kennedy</v>
      </c>
      <c r="AE23" s="93">
        <f>IFERROR(__xludf.DUMMYFUNCTION("""COMPUTED_VALUE"""),82.0)</f>
        <v>82</v>
      </c>
      <c r="AF23" s="93" t="str">
        <f>IFERROR(__xludf.DUMMYFUNCTION("""COMPUTED_VALUE"""),"PATIO BONITO 3")</f>
        <v>PATIO BONITO 3</v>
      </c>
      <c r="AG23" s="93" t="str">
        <f>IFERROR(__xludf.DUMMYFUNCTION("""COMPUTED_VALUE"""),"Local")</f>
        <v>Local</v>
      </c>
      <c r="AH23" s="93" t="str">
        <f>IFERROR(__xludf.DUMMYFUNCTION("""COMPUTED_VALUE"""),"PRIVADO")</f>
        <v>PRIVADO</v>
      </c>
      <c r="AI23" s="93" t="str">
        <f>IFERROR(__xludf.DUMMYFUNCTION("""COMPUTED_VALUE"""),"ARRENDAMIENTO")</f>
        <v>ARRENDAMIENTO</v>
      </c>
      <c r="AJ23" s="93" t="str">
        <f>IFERROR(__xludf.DUMMYFUNCTION("""COMPUTED_VALUE"""),"Gratuito")</f>
        <v>Gratuito</v>
      </c>
      <c r="AK23" s="98">
        <v>1.0</v>
      </c>
      <c r="AL23" s="94"/>
      <c r="AM23" s="98">
        <v>48.0</v>
      </c>
      <c r="AN23" s="98">
        <v>18.0</v>
      </c>
      <c r="AO23" s="98">
        <v>12.0</v>
      </c>
      <c r="AP23" s="94"/>
      <c r="AQ23" s="98">
        <v>48.0</v>
      </c>
      <c r="AR23" s="98">
        <v>12.0</v>
      </c>
      <c r="AS23" s="98">
        <v>18.0</v>
      </c>
      <c r="AT23" s="94"/>
      <c r="AU23" s="94"/>
      <c r="AV23" s="98">
        <v>7.0</v>
      </c>
      <c r="AW23" s="98">
        <v>1.0</v>
      </c>
      <c r="AX23" s="94"/>
      <c r="AY23" s="98">
        <v>2.0</v>
      </c>
      <c r="AZ23" s="98">
        <v>9.0</v>
      </c>
      <c r="BA23" s="98">
        <v>7.0</v>
      </c>
      <c r="BB23" s="98">
        <v>5.0</v>
      </c>
      <c r="BC23" s="98">
        <v>7.0</v>
      </c>
      <c r="BD23" s="98">
        <v>1.0</v>
      </c>
      <c r="BE23" s="94"/>
      <c r="BF23" s="94"/>
      <c r="BG23" s="94"/>
      <c r="BH23" s="94"/>
      <c r="BI23" s="94"/>
      <c r="BJ23" s="94"/>
      <c r="BK23" s="94"/>
      <c r="BL23" s="94"/>
      <c r="BM23" s="94"/>
      <c r="BN23" s="94"/>
      <c r="BO23" s="94"/>
      <c r="BP23" s="100"/>
      <c r="BQ23" s="100"/>
      <c r="BR23" s="100"/>
      <c r="BS23" s="100"/>
      <c r="BT23" s="94"/>
      <c r="BU23" s="94"/>
      <c r="BV23" s="94"/>
      <c r="BW23" s="100"/>
      <c r="BX23" s="100"/>
      <c r="BY23" s="100"/>
      <c r="BZ23" s="94"/>
      <c r="CA23" s="94"/>
      <c r="CB23" s="94"/>
      <c r="CC23" s="94"/>
      <c r="CD23" s="94"/>
      <c r="CE23" s="94"/>
      <c r="CF23" s="94"/>
      <c r="CG23" s="94"/>
      <c r="CH23" s="92" t="s">
        <v>175</v>
      </c>
      <c r="CI23" s="93"/>
    </row>
    <row r="24">
      <c r="A24" s="92"/>
      <c r="B24" s="92" t="b">
        <v>0</v>
      </c>
      <c r="C24" s="92" t="b">
        <v>0</v>
      </c>
      <c r="D24" s="93" t="b">
        <v>0</v>
      </c>
      <c r="E24" s="93" t="str">
        <f>IFERROR(__xludf.DUMMYFUNCTION("""COMPUTED_VALUE"""),"FUNCION ARTISTICA")</f>
        <v>FUNCION ARTISTICA</v>
      </c>
      <c r="F24" s="93" t="str">
        <f>IFERROR(__xludf.DUMMYFUNCTION("""COMPUTED_VALUE"""),"PRESENTACION ARTISTICA EN EL MARCO DEL 7° FESTIVAL TALENTOS")</f>
        <v>PRESENTACION ARTISTICA EN EL MARCO DEL 7° FESTIVAL TALENTOS</v>
      </c>
      <c r="G24" s="93" t="str">
        <f>IFERROR(__xludf.DUMMYFUNCTION("""COMPUTED_VALUE"""),"Presencial")</f>
        <v>Presencial</v>
      </c>
      <c r="H24" s="93" t="str">
        <f>IFERROR(__xludf.DUMMYFUNCTION("""COMPUTED_VALUE"""),"Circulación")</f>
        <v>Circulación</v>
      </c>
      <c r="I24" s="93" t="str">
        <f>IFERROR(__xludf.DUMMYFUNCTION("""COMPUTED_VALUE"""),"Opción 1")</f>
        <v>Opción 1</v>
      </c>
      <c r="J24" s="94" t="str">
        <f>IFERROR(__xludf.DUMMYFUNCTION("""COMPUTED_VALUE"""),"Proyectos locales e interlocales")</f>
        <v>Proyectos locales e interlocales</v>
      </c>
      <c r="K24" s="94" t="str">
        <f>IFERROR(__xludf.DUMMYFUNCTION("""COMPUTED_VALUE"""),"Presentación artística")</f>
        <v>Presentación artística</v>
      </c>
      <c r="L24" s="94">
        <f>IFERROR(__xludf.DUMMYFUNCTION("""COMPUTED_VALUE"""),1.0)</f>
        <v>1</v>
      </c>
      <c r="M24" s="95">
        <f>IFERROR(__xludf.DUMMYFUNCTION("""COMPUTED_VALUE"""),45877.0)</f>
        <v>45877</v>
      </c>
      <c r="N24" s="95">
        <f>IFERROR(__xludf.DUMMYFUNCTION("""COMPUTED_VALUE"""),45877.0)</f>
        <v>45877</v>
      </c>
      <c r="O24" s="93" t="str">
        <f>IFERROR(__xludf.DUMMYFUNCTION("""COMPUTED_VALUE"""),"A.M.")</f>
        <v>A.M.</v>
      </c>
      <c r="P24" s="96">
        <f>IFERROR(__xludf.DUMMYFUNCTION("""COMPUTED_VALUE"""),0.4166666666678793)</f>
        <v>0.4166666667</v>
      </c>
      <c r="Q24" s="93" t="str">
        <f>IFERROR(__xludf.DUMMYFUNCTION("""COMPUTED_VALUE"""),"Sin enfoque poblacional")</f>
        <v>Sin enfoque poblacional</v>
      </c>
      <c r="R24" s="93" t="str">
        <f>IFERROR(__xludf.DUMMYFUNCTION("""COMPUTED_VALUE"""),"No")</f>
        <v>No</v>
      </c>
      <c r="S24" s="93"/>
      <c r="T24" s="93"/>
      <c r="U24" s="97"/>
      <c r="V24" s="97"/>
      <c r="W24" s="97"/>
      <c r="X24" s="97"/>
      <c r="Y24" s="93"/>
      <c r="Z24" s="97"/>
      <c r="AA24" s="93" t="str">
        <f>IFERROR(__xludf.DUMMYFUNCTION("""COMPUTED_VALUE"""),"FUNDACION ESPACIOS DE VIDA")</f>
        <v>FUNDACION ESPACIOS DE VIDA</v>
      </c>
      <c r="AB24" s="93" t="str">
        <f>IFERROR(__xludf.DUMMYFUNCTION("""COMPUTED_VALUE"""),"NO")</f>
        <v>NO</v>
      </c>
      <c r="AC24" s="93">
        <f>IFERROR(__xludf.DUMMYFUNCTION("""COMPUTED_VALUE"""),50.0)</f>
        <v>50</v>
      </c>
      <c r="AD24" s="93" t="str">
        <f>IFERROR(__xludf.DUMMYFUNCTION("""COMPUTED_VALUE"""),"8. Kennedy")</f>
        <v>8. Kennedy</v>
      </c>
      <c r="AE24" s="93">
        <f>IFERROR(__xludf.DUMMYFUNCTION("""COMPUTED_VALUE"""),82.0)</f>
        <v>82</v>
      </c>
      <c r="AF24" s="93" t="str">
        <f>IFERROR(__xludf.DUMMYFUNCTION("""COMPUTED_VALUE"""),"PATIO BONITO 3")</f>
        <v>PATIO BONITO 3</v>
      </c>
      <c r="AG24" s="93" t="str">
        <f>IFERROR(__xludf.DUMMYFUNCTION("""COMPUTED_VALUE"""),"Local")</f>
        <v>Local</v>
      </c>
      <c r="AH24" s="93" t="str">
        <f>IFERROR(__xludf.DUMMYFUNCTION("""COMPUTED_VALUE"""),"PRIVADO")</f>
        <v>PRIVADO</v>
      </c>
      <c r="AI24" s="93" t="str">
        <f>IFERROR(__xludf.DUMMYFUNCTION("""COMPUTED_VALUE"""),"ARRENDAMIENTO")</f>
        <v>ARRENDAMIENTO</v>
      </c>
      <c r="AJ24" s="93" t="str">
        <f>IFERROR(__xludf.DUMMYFUNCTION("""COMPUTED_VALUE"""),"Gratuito")</f>
        <v>Gratuito</v>
      </c>
      <c r="AK24" s="98">
        <v>1.0</v>
      </c>
      <c r="AL24" s="94"/>
      <c r="AM24" s="98">
        <v>66.0</v>
      </c>
      <c r="AN24" s="98">
        <v>20.0</v>
      </c>
      <c r="AO24" s="98">
        <v>10.0</v>
      </c>
      <c r="AP24" s="94"/>
      <c r="AQ24" s="98">
        <v>66.0</v>
      </c>
      <c r="AR24" s="98">
        <v>10.0</v>
      </c>
      <c r="AS24" s="98">
        <v>20.0</v>
      </c>
      <c r="AT24" s="94"/>
      <c r="AU24" s="94"/>
      <c r="AV24" s="98">
        <v>27.0</v>
      </c>
      <c r="AW24" s="94"/>
      <c r="AX24" s="94"/>
      <c r="AY24" s="94"/>
      <c r="AZ24" s="98">
        <v>62.0</v>
      </c>
      <c r="BA24" s="98">
        <v>2.0</v>
      </c>
      <c r="BB24" s="94"/>
      <c r="BC24" s="98">
        <v>2.0</v>
      </c>
      <c r="BD24" s="94"/>
      <c r="BE24" s="94"/>
      <c r="BF24" s="94"/>
      <c r="BG24" s="94"/>
      <c r="BH24" s="94"/>
      <c r="BI24" s="94"/>
      <c r="BJ24" s="94"/>
      <c r="BK24" s="94"/>
      <c r="BL24" s="94"/>
      <c r="BM24" s="94"/>
      <c r="BN24" s="94"/>
      <c r="BO24" s="94"/>
      <c r="BP24" s="100"/>
      <c r="BQ24" s="100"/>
      <c r="BR24" s="100"/>
      <c r="BS24" s="100"/>
      <c r="BT24" s="94"/>
      <c r="BU24" s="94"/>
      <c r="BV24" s="94"/>
      <c r="BW24" s="100"/>
      <c r="BX24" s="100"/>
      <c r="BY24" s="100"/>
      <c r="BZ24" s="94"/>
      <c r="CA24" s="94"/>
      <c r="CB24" s="94"/>
      <c r="CC24" s="94"/>
      <c r="CD24" s="94"/>
      <c r="CE24" s="94"/>
      <c r="CF24" s="94"/>
      <c r="CG24" s="94"/>
      <c r="CH24" s="92" t="s">
        <v>176</v>
      </c>
      <c r="CI24" s="93"/>
    </row>
    <row r="25">
      <c r="A25" s="92"/>
      <c r="B25" s="92" t="b">
        <v>0</v>
      </c>
      <c r="C25" s="92" t="b">
        <v>0</v>
      </c>
      <c r="D25" s="93" t="b">
        <v>0</v>
      </c>
      <c r="E25" s="93" t="str">
        <f>IFERROR(__xludf.DUMMYFUNCTION("""COMPUTED_VALUE"""),"FUNCION ARTISTICA")</f>
        <v>FUNCION ARTISTICA</v>
      </c>
      <c r="F25" s="93" t="str">
        <f>IFERROR(__xludf.DUMMYFUNCTION("""COMPUTED_VALUE"""),"PRESENTACION ARTISTICA EN EL MARCO DEL 7° FESTIVAL TALENTOS")</f>
        <v>PRESENTACION ARTISTICA EN EL MARCO DEL 7° FESTIVAL TALENTOS</v>
      </c>
      <c r="G25" s="93" t="str">
        <f>IFERROR(__xludf.DUMMYFUNCTION("""COMPUTED_VALUE"""),"Presencial")</f>
        <v>Presencial</v>
      </c>
      <c r="H25" s="93" t="str">
        <f>IFERROR(__xludf.DUMMYFUNCTION("""COMPUTED_VALUE"""),"Circulación")</f>
        <v>Circulación</v>
      </c>
      <c r="I25" s="93" t="str">
        <f>IFERROR(__xludf.DUMMYFUNCTION("""COMPUTED_VALUE"""),"Opción 1")</f>
        <v>Opción 1</v>
      </c>
      <c r="J25" s="94" t="str">
        <f>IFERROR(__xludf.DUMMYFUNCTION("""COMPUTED_VALUE"""),"Proyectos locales e interlocales")</f>
        <v>Proyectos locales e interlocales</v>
      </c>
      <c r="K25" s="94" t="str">
        <f>IFERROR(__xludf.DUMMYFUNCTION("""COMPUTED_VALUE"""),"Presentación artística")</f>
        <v>Presentación artística</v>
      </c>
      <c r="L25" s="94">
        <f>IFERROR(__xludf.DUMMYFUNCTION("""COMPUTED_VALUE"""),1.0)</f>
        <v>1</v>
      </c>
      <c r="M25" s="95">
        <f>IFERROR(__xludf.DUMMYFUNCTION("""COMPUTED_VALUE"""),45878.0)</f>
        <v>45878</v>
      </c>
      <c r="N25" s="95">
        <f>IFERROR(__xludf.DUMMYFUNCTION("""COMPUTED_VALUE"""),45878.0)</f>
        <v>45878</v>
      </c>
      <c r="O25" s="93" t="str">
        <f>IFERROR(__xludf.DUMMYFUNCTION("""COMPUTED_VALUE"""),"P.M.")</f>
        <v>P.M.</v>
      </c>
      <c r="P25" s="96">
        <f>IFERROR(__xludf.DUMMYFUNCTION("""COMPUTED_VALUE"""),0.2708333333321207)</f>
        <v>0.2708333333</v>
      </c>
      <c r="Q25" s="93" t="str">
        <f>IFERROR(__xludf.DUMMYFUNCTION("""COMPUTED_VALUE"""),"Sin enfoque poblacional")</f>
        <v>Sin enfoque poblacional</v>
      </c>
      <c r="R25" s="93" t="str">
        <f>IFERROR(__xludf.DUMMYFUNCTION("""COMPUTED_VALUE"""),"No")</f>
        <v>No</v>
      </c>
      <c r="S25" s="93"/>
      <c r="T25" s="93"/>
      <c r="U25" s="97"/>
      <c r="V25" s="97"/>
      <c r="W25" s="97"/>
      <c r="X25" s="97"/>
      <c r="Y25" s="93"/>
      <c r="Z25" s="97"/>
      <c r="AA25" s="93" t="str">
        <f>IFERROR(__xludf.DUMMYFUNCTION("""COMPUTED_VALUE"""),"FUNDACION ESPACIOS DE VIDA")</f>
        <v>FUNDACION ESPACIOS DE VIDA</v>
      </c>
      <c r="AB25" s="93" t="str">
        <f>IFERROR(__xludf.DUMMYFUNCTION("""COMPUTED_VALUE"""),"NO")</f>
        <v>NO</v>
      </c>
      <c r="AC25" s="93">
        <f>IFERROR(__xludf.DUMMYFUNCTION("""COMPUTED_VALUE"""),50.0)</f>
        <v>50</v>
      </c>
      <c r="AD25" s="93" t="str">
        <f>IFERROR(__xludf.DUMMYFUNCTION("""COMPUTED_VALUE"""),"8. Kennedy")</f>
        <v>8. Kennedy</v>
      </c>
      <c r="AE25" s="93">
        <f>IFERROR(__xludf.DUMMYFUNCTION("""COMPUTED_VALUE"""),82.0)</f>
        <v>82</v>
      </c>
      <c r="AF25" s="93" t="str">
        <f>IFERROR(__xludf.DUMMYFUNCTION("""COMPUTED_VALUE"""),"PATIO BONITO 3")</f>
        <v>PATIO BONITO 3</v>
      </c>
      <c r="AG25" s="93" t="str">
        <f>IFERROR(__xludf.DUMMYFUNCTION("""COMPUTED_VALUE"""),"Local")</f>
        <v>Local</v>
      </c>
      <c r="AH25" s="93" t="str">
        <f>IFERROR(__xludf.DUMMYFUNCTION("""COMPUTED_VALUE"""),"PRIVADO")</f>
        <v>PRIVADO</v>
      </c>
      <c r="AI25" s="93" t="str">
        <f>IFERROR(__xludf.DUMMYFUNCTION("""COMPUTED_VALUE"""),"ARRENDAMIENTO")</f>
        <v>ARRENDAMIENTO</v>
      </c>
      <c r="AJ25" s="93" t="str">
        <f>IFERROR(__xludf.DUMMYFUNCTION("""COMPUTED_VALUE"""),"Gratuito")</f>
        <v>Gratuito</v>
      </c>
      <c r="AK25" s="98">
        <v>1.0</v>
      </c>
      <c r="AL25" s="94"/>
      <c r="AM25" s="98">
        <v>38.0</v>
      </c>
      <c r="AN25" s="98">
        <v>12.0</v>
      </c>
      <c r="AO25" s="98">
        <v>8.0</v>
      </c>
      <c r="AP25" s="94"/>
      <c r="AQ25" s="98">
        <v>38.0</v>
      </c>
      <c r="AR25" s="98">
        <v>8.0</v>
      </c>
      <c r="AS25" s="98">
        <v>7.0</v>
      </c>
      <c r="AT25" s="94"/>
      <c r="AU25" s="94"/>
      <c r="AV25" s="98">
        <v>18.0</v>
      </c>
      <c r="AW25" s="94"/>
      <c r="AX25" s="94"/>
      <c r="AY25" s="94"/>
      <c r="AZ25" s="98">
        <v>1.0</v>
      </c>
      <c r="BA25" s="98">
        <v>11.0</v>
      </c>
      <c r="BB25" s="98">
        <v>8.0</v>
      </c>
      <c r="BC25" s="98">
        <v>10.0</v>
      </c>
      <c r="BD25" s="98">
        <v>2.0</v>
      </c>
      <c r="BE25" s="98">
        <v>1.0</v>
      </c>
      <c r="BF25" s="94"/>
      <c r="BG25" s="94"/>
      <c r="BH25" s="94"/>
      <c r="BI25" s="94"/>
      <c r="BJ25" s="94"/>
      <c r="BK25" s="94"/>
      <c r="BL25" s="94"/>
      <c r="BM25" s="94"/>
      <c r="BN25" s="94"/>
      <c r="BO25" s="94"/>
      <c r="BP25" s="100"/>
      <c r="BQ25" s="100"/>
      <c r="BR25" s="100"/>
      <c r="BS25" s="100"/>
      <c r="BT25" s="94"/>
      <c r="BU25" s="94"/>
      <c r="BV25" s="94"/>
      <c r="BW25" s="100"/>
      <c r="BX25" s="100"/>
      <c r="BY25" s="100"/>
      <c r="BZ25" s="94"/>
      <c r="CA25" s="94"/>
      <c r="CB25" s="98">
        <v>1.0</v>
      </c>
      <c r="CC25" s="94"/>
      <c r="CD25" s="94"/>
      <c r="CE25" s="94"/>
      <c r="CF25" s="94"/>
      <c r="CG25" s="94"/>
      <c r="CH25" s="92" t="s">
        <v>177</v>
      </c>
      <c r="CI25" s="93"/>
    </row>
    <row r="26">
      <c r="A26" s="92"/>
      <c r="B26" s="92" t="b">
        <v>0</v>
      </c>
      <c r="C26" s="92" t="b">
        <v>0</v>
      </c>
      <c r="D26" s="93" t="b">
        <v>0</v>
      </c>
      <c r="E26" s="93" t="str">
        <f>IFERROR(__xludf.DUMMYFUNCTION("""COMPUTED_VALUE"""),"FUNCION ARTISTICA")</f>
        <v>FUNCION ARTISTICA</v>
      </c>
      <c r="F26" s="93" t="str">
        <f>IFERROR(__xludf.DUMMYFUNCTION("""COMPUTED_VALUE"""),"PRESENTACION ARTISTICA EN EL MARCO DEL 7° FESTIVAL TALENTOS")</f>
        <v>PRESENTACION ARTISTICA EN EL MARCO DEL 7° FESTIVAL TALENTOS</v>
      </c>
      <c r="G26" s="93" t="str">
        <f>IFERROR(__xludf.DUMMYFUNCTION("""COMPUTED_VALUE"""),"Presencial")</f>
        <v>Presencial</v>
      </c>
      <c r="H26" s="93" t="str">
        <f>IFERROR(__xludf.DUMMYFUNCTION("""COMPUTED_VALUE"""),"Circulación")</f>
        <v>Circulación</v>
      </c>
      <c r="I26" s="93" t="str">
        <f>IFERROR(__xludf.DUMMYFUNCTION("""COMPUTED_VALUE"""),"Opción 1")</f>
        <v>Opción 1</v>
      </c>
      <c r="J26" s="94" t="str">
        <f>IFERROR(__xludf.DUMMYFUNCTION("""COMPUTED_VALUE"""),"Proyectos locales e interlocales")</f>
        <v>Proyectos locales e interlocales</v>
      </c>
      <c r="K26" s="94" t="str">
        <f>IFERROR(__xludf.DUMMYFUNCTION("""COMPUTED_VALUE"""),"Presentación artística")</f>
        <v>Presentación artística</v>
      </c>
      <c r="L26" s="94">
        <f>IFERROR(__xludf.DUMMYFUNCTION("""COMPUTED_VALUE"""),1.0)</f>
        <v>1</v>
      </c>
      <c r="M26" s="95">
        <f>IFERROR(__xludf.DUMMYFUNCTION("""COMPUTED_VALUE"""),45884.0)</f>
        <v>45884</v>
      </c>
      <c r="N26" s="95">
        <f>IFERROR(__xludf.DUMMYFUNCTION("""COMPUTED_VALUE"""),45884.0)</f>
        <v>45884</v>
      </c>
      <c r="O26" s="93" t="str">
        <f>IFERROR(__xludf.DUMMYFUNCTION("""COMPUTED_VALUE"""),"A.M.")</f>
        <v>A.M.</v>
      </c>
      <c r="P26" s="96">
        <f>IFERROR(__xludf.DUMMYFUNCTION("""COMPUTED_VALUE"""),0.4166666666678793)</f>
        <v>0.4166666667</v>
      </c>
      <c r="Q26" s="93" t="str">
        <f>IFERROR(__xludf.DUMMYFUNCTION("""COMPUTED_VALUE"""),"Sin enfoque poblacional")</f>
        <v>Sin enfoque poblacional</v>
      </c>
      <c r="R26" s="93" t="str">
        <f>IFERROR(__xludf.DUMMYFUNCTION("""COMPUTED_VALUE"""),"No")</f>
        <v>No</v>
      </c>
      <c r="S26" s="93"/>
      <c r="T26" s="93"/>
      <c r="U26" s="97"/>
      <c r="V26" s="97"/>
      <c r="W26" s="97"/>
      <c r="X26" s="97"/>
      <c r="Y26" s="93"/>
      <c r="Z26" s="97"/>
      <c r="AA26" s="93" t="str">
        <f>IFERROR(__xludf.DUMMYFUNCTION("""COMPUTED_VALUE"""),"FUNDACION ESPACIOS DE VIDA")</f>
        <v>FUNDACION ESPACIOS DE VIDA</v>
      </c>
      <c r="AB26" s="93" t="str">
        <f>IFERROR(__xludf.DUMMYFUNCTION("""COMPUTED_VALUE"""),"NO")</f>
        <v>NO</v>
      </c>
      <c r="AC26" s="93">
        <f>IFERROR(__xludf.DUMMYFUNCTION("""COMPUTED_VALUE"""),50.0)</f>
        <v>50</v>
      </c>
      <c r="AD26" s="93" t="str">
        <f>IFERROR(__xludf.DUMMYFUNCTION("""COMPUTED_VALUE"""),"8. Kennedy")</f>
        <v>8. Kennedy</v>
      </c>
      <c r="AE26" s="93">
        <f>IFERROR(__xludf.DUMMYFUNCTION("""COMPUTED_VALUE"""),82.0)</f>
        <v>82</v>
      </c>
      <c r="AF26" s="93" t="str">
        <f>IFERROR(__xludf.DUMMYFUNCTION("""COMPUTED_VALUE"""),"PATIO BONITO 3")</f>
        <v>PATIO BONITO 3</v>
      </c>
      <c r="AG26" s="93" t="str">
        <f>IFERROR(__xludf.DUMMYFUNCTION("""COMPUTED_VALUE"""),"Local")</f>
        <v>Local</v>
      </c>
      <c r="AH26" s="93" t="str">
        <f>IFERROR(__xludf.DUMMYFUNCTION("""COMPUTED_VALUE"""),"PRIVADO")</f>
        <v>PRIVADO</v>
      </c>
      <c r="AI26" s="93" t="str">
        <f>IFERROR(__xludf.DUMMYFUNCTION("""COMPUTED_VALUE"""),"ARRENDAMIENTO")</f>
        <v>ARRENDAMIENTO</v>
      </c>
      <c r="AJ26" s="93" t="str">
        <f>IFERROR(__xludf.DUMMYFUNCTION("""COMPUTED_VALUE"""),"Gratuito")</f>
        <v>Gratuito</v>
      </c>
      <c r="AK26" s="98">
        <v>1.0</v>
      </c>
      <c r="AL26" s="94"/>
      <c r="AM26" s="98">
        <v>76.0</v>
      </c>
      <c r="AN26" s="94"/>
      <c r="AO26" s="94"/>
      <c r="AP26" s="94"/>
      <c r="AQ26" s="98">
        <v>76.0</v>
      </c>
      <c r="AR26" s="94"/>
      <c r="AS26" s="94"/>
      <c r="AT26" s="94"/>
      <c r="AU26" s="94"/>
      <c r="AV26" s="94"/>
      <c r="AW26" s="94"/>
      <c r="AX26" s="94"/>
      <c r="AY26" s="94"/>
      <c r="AZ26" s="98">
        <v>60.0</v>
      </c>
      <c r="BA26" s="98">
        <v>16.0</v>
      </c>
      <c r="BB26" s="94"/>
      <c r="BC26" s="94"/>
      <c r="BD26" s="94"/>
      <c r="BE26" s="94"/>
      <c r="BF26" s="94"/>
      <c r="BG26" s="94"/>
      <c r="BH26" s="94"/>
      <c r="BI26" s="94"/>
      <c r="BJ26" s="94"/>
      <c r="BK26" s="94"/>
      <c r="BL26" s="94"/>
      <c r="BM26" s="94"/>
      <c r="BN26" s="94"/>
      <c r="BO26" s="94"/>
      <c r="BP26" s="100"/>
      <c r="BQ26" s="100"/>
      <c r="BR26" s="100"/>
      <c r="BS26" s="100"/>
      <c r="BT26" s="94"/>
      <c r="BU26" s="94"/>
      <c r="BV26" s="94"/>
      <c r="BW26" s="100"/>
      <c r="BX26" s="100"/>
      <c r="BY26" s="100"/>
      <c r="BZ26" s="94"/>
      <c r="CA26" s="94"/>
      <c r="CB26" s="94"/>
      <c r="CC26" s="94"/>
      <c r="CD26" s="94"/>
      <c r="CE26" s="94"/>
      <c r="CF26" s="94"/>
      <c r="CG26" s="94"/>
      <c r="CH26" s="92" t="s">
        <v>178</v>
      </c>
      <c r="CI26" s="93"/>
    </row>
    <row r="27">
      <c r="A27" s="92"/>
      <c r="B27" s="92" t="b">
        <v>0</v>
      </c>
      <c r="C27" s="92" t="b">
        <v>0</v>
      </c>
      <c r="D27" s="93" t="b">
        <v>0</v>
      </c>
      <c r="E27" s="93" t="str">
        <f>IFERROR(__xludf.DUMMYFUNCTION("""COMPUTED_VALUE"""),"FUNCION ARTISTICA")</f>
        <v>FUNCION ARTISTICA</v>
      </c>
      <c r="F27" s="93" t="str">
        <f>IFERROR(__xludf.DUMMYFUNCTION("""COMPUTED_VALUE"""),"PRESENTACION ARTISTICA EN EL MARCO DEL 7° FESTIVAL TALENTOS")</f>
        <v>PRESENTACION ARTISTICA EN EL MARCO DEL 7° FESTIVAL TALENTOS</v>
      </c>
      <c r="G27" s="93" t="str">
        <f>IFERROR(__xludf.DUMMYFUNCTION("""COMPUTED_VALUE"""),"Presencial")</f>
        <v>Presencial</v>
      </c>
      <c r="H27" s="93" t="str">
        <f>IFERROR(__xludf.DUMMYFUNCTION("""COMPUTED_VALUE"""),"Circulación")</f>
        <v>Circulación</v>
      </c>
      <c r="I27" s="93" t="str">
        <f>IFERROR(__xludf.DUMMYFUNCTION("""COMPUTED_VALUE"""),"Opción 1")</f>
        <v>Opción 1</v>
      </c>
      <c r="J27" s="94" t="str">
        <f>IFERROR(__xludf.DUMMYFUNCTION("""COMPUTED_VALUE"""),"Proyectos locales e interlocales")</f>
        <v>Proyectos locales e interlocales</v>
      </c>
      <c r="K27" s="94" t="str">
        <f>IFERROR(__xludf.DUMMYFUNCTION("""COMPUTED_VALUE"""),"Presentación artística")</f>
        <v>Presentación artística</v>
      </c>
      <c r="L27" s="94">
        <f>IFERROR(__xludf.DUMMYFUNCTION("""COMPUTED_VALUE"""),1.0)</f>
        <v>1</v>
      </c>
      <c r="M27" s="95">
        <f>IFERROR(__xludf.DUMMYFUNCTION("""COMPUTED_VALUE"""),45885.0)</f>
        <v>45885</v>
      </c>
      <c r="N27" s="95">
        <f>IFERROR(__xludf.DUMMYFUNCTION("""COMPUTED_VALUE"""),45885.0)</f>
        <v>45885</v>
      </c>
      <c r="O27" s="93" t="str">
        <f>IFERROR(__xludf.DUMMYFUNCTION("""COMPUTED_VALUE"""),"P.M.")</f>
        <v>P.M.</v>
      </c>
      <c r="P27" s="96">
        <f>IFERROR(__xludf.DUMMYFUNCTION("""COMPUTED_VALUE"""),0.2708333333321207)</f>
        <v>0.2708333333</v>
      </c>
      <c r="Q27" s="93" t="str">
        <f>IFERROR(__xludf.DUMMYFUNCTION("""COMPUTED_VALUE"""),"Sin enfoque poblacional")</f>
        <v>Sin enfoque poblacional</v>
      </c>
      <c r="R27" s="93" t="str">
        <f>IFERROR(__xludf.DUMMYFUNCTION("""COMPUTED_VALUE"""),"No")</f>
        <v>No</v>
      </c>
      <c r="S27" s="93"/>
      <c r="T27" s="93"/>
      <c r="U27" s="97"/>
      <c r="V27" s="97"/>
      <c r="W27" s="97"/>
      <c r="X27" s="97"/>
      <c r="Y27" s="93"/>
      <c r="Z27" s="97"/>
      <c r="AA27" s="93" t="str">
        <f>IFERROR(__xludf.DUMMYFUNCTION("""COMPUTED_VALUE"""),"FUNDACION ESPACIOS DE VIDA")</f>
        <v>FUNDACION ESPACIOS DE VIDA</v>
      </c>
      <c r="AB27" s="93" t="str">
        <f>IFERROR(__xludf.DUMMYFUNCTION("""COMPUTED_VALUE"""),"NO")</f>
        <v>NO</v>
      </c>
      <c r="AC27" s="93">
        <f>IFERROR(__xludf.DUMMYFUNCTION("""COMPUTED_VALUE"""),50.0)</f>
        <v>50</v>
      </c>
      <c r="AD27" s="93" t="str">
        <f>IFERROR(__xludf.DUMMYFUNCTION("""COMPUTED_VALUE"""),"8. Kennedy")</f>
        <v>8. Kennedy</v>
      </c>
      <c r="AE27" s="93">
        <f>IFERROR(__xludf.DUMMYFUNCTION("""COMPUTED_VALUE"""),82.0)</f>
        <v>82</v>
      </c>
      <c r="AF27" s="93" t="str">
        <f>IFERROR(__xludf.DUMMYFUNCTION("""COMPUTED_VALUE"""),"PATIO BONITO 3")</f>
        <v>PATIO BONITO 3</v>
      </c>
      <c r="AG27" s="93" t="str">
        <f>IFERROR(__xludf.DUMMYFUNCTION("""COMPUTED_VALUE"""),"Local")</f>
        <v>Local</v>
      </c>
      <c r="AH27" s="93" t="str">
        <f>IFERROR(__xludf.DUMMYFUNCTION("""COMPUTED_VALUE"""),"PRIVADO")</f>
        <v>PRIVADO</v>
      </c>
      <c r="AI27" s="93" t="str">
        <f>IFERROR(__xludf.DUMMYFUNCTION("""COMPUTED_VALUE"""),"ARRENDAMIENTO")</f>
        <v>ARRENDAMIENTO</v>
      </c>
      <c r="AJ27" s="93" t="str">
        <f>IFERROR(__xludf.DUMMYFUNCTION("""COMPUTED_VALUE"""),"Gratuito")</f>
        <v>Gratuito</v>
      </c>
      <c r="AK27" s="98">
        <v>1.0</v>
      </c>
      <c r="AL27" s="94"/>
      <c r="AM27" s="98">
        <v>42.0</v>
      </c>
      <c r="AN27" s="98">
        <v>4.0</v>
      </c>
      <c r="AO27" s="98">
        <v>3.0</v>
      </c>
      <c r="AP27" s="94"/>
      <c r="AQ27" s="94">
        <f t="shared" ref="AQ27:AQ296" si="3">SUM(AN27:AP27)</f>
        <v>7</v>
      </c>
      <c r="AR27" s="94"/>
      <c r="AS27" s="98">
        <v>4.0</v>
      </c>
      <c r="AT27" s="94"/>
      <c r="AU27" s="94"/>
      <c r="AV27" s="98">
        <v>3.0</v>
      </c>
      <c r="AW27" s="94"/>
      <c r="AX27" s="94"/>
      <c r="AY27" s="98">
        <v>1.0</v>
      </c>
      <c r="AZ27" s="98">
        <v>7.0</v>
      </c>
      <c r="BA27" s="98">
        <v>10.0</v>
      </c>
      <c r="BB27" s="98">
        <v>6.0</v>
      </c>
      <c r="BC27" s="98">
        <v>12.0</v>
      </c>
      <c r="BD27" s="98">
        <v>5.0</v>
      </c>
      <c r="BE27" s="94"/>
      <c r="BF27" s="94"/>
      <c r="BG27" s="94"/>
      <c r="BH27" s="94"/>
      <c r="BI27" s="94"/>
      <c r="BJ27" s="94"/>
      <c r="BK27" s="94"/>
      <c r="BL27" s="94"/>
      <c r="BM27" s="94"/>
      <c r="BN27" s="94"/>
      <c r="BO27" s="94"/>
      <c r="BP27" s="100"/>
      <c r="BQ27" s="100"/>
      <c r="BR27" s="100"/>
      <c r="BS27" s="100"/>
      <c r="BT27" s="94"/>
      <c r="BU27" s="94"/>
      <c r="BV27" s="94"/>
      <c r="BW27" s="100"/>
      <c r="BX27" s="100"/>
      <c r="BY27" s="100"/>
      <c r="BZ27" s="94"/>
      <c r="CA27" s="94"/>
      <c r="CB27" s="94"/>
      <c r="CC27" s="94"/>
      <c r="CD27" s="94"/>
      <c r="CE27" s="94"/>
      <c r="CF27" s="94"/>
      <c r="CG27" s="94"/>
      <c r="CH27" s="92" t="s">
        <v>179</v>
      </c>
      <c r="CI27" s="93"/>
    </row>
    <row r="28">
      <c r="A28" s="101"/>
      <c r="B28" s="101" t="b">
        <v>0</v>
      </c>
      <c r="C28" s="101" t="b">
        <v>0</v>
      </c>
      <c r="D28" s="102" t="b">
        <v>0</v>
      </c>
      <c r="E28" s="102" t="str">
        <f>IFERROR(__xludf.DUMMYFUNCTION("""COMPUTED_VALUE"""),"FUNCION ARTISTICA")</f>
        <v>FUNCION ARTISTICA</v>
      </c>
      <c r="F28" s="102" t="str">
        <f>IFERROR(__xludf.DUMMYFUNCTION("""COMPUTED_VALUE"""),"PRESENTACION ARTISTICA EN EL MARCO DEL 7° FESTIVAL TALENTOS")</f>
        <v>PRESENTACION ARTISTICA EN EL MARCO DEL 7° FESTIVAL TALENTOS</v>
      </c>
      <c r="G28" s="102" t="str">
        <f>IFERROR(__xludf.DUMMYFUNCTION("""COMPUTED_VALUE"""),"Presencial")</f>
        <v>Presencial</v>
      </c>
      <c r="H28" s="102" t="str">
        <f>IFERROR(__xludf.DUMMYFUNCTION("""COMPUTED_VALUE"""),"Circulación")</f>
        <v>Circulación</v>
      </c>
      <c r="I28" s="102" t="str">
        <f>IFERROR(__xludf.DUMMYFUNCTION("""COMPUTED_VALUE"""),"Opción 1")</f>
        <v>Opción 1</v>
      </c>
      <c r="J28" s="103" t="str">
        <f>IFERROR(__xludf.DUMMYFUNCTION("""COMPUTED_VALUE"""),"Proyectos locales e interlocales")</f>
        <v>Proyectos locales e interlocales</v>
      </c>
      <c r="K28" s="103" t="str">
        <f>IFERROR(__xludf.DUMMYFUNCTION("""COMPUTED_VALUE"""),"Presentación artística")</f>
        <v>Presentación artística</v>
      </c>
      <c r="L28" s="103">
        <f>IFERROR(__xludf.DUMMYFUNCTION("""COMPUTED_VALUE"""),1.0)</f>
        <v>1</v>
      </c>
      <c r="M28" s="104">
        <f>IFERROR(__xludf.DUMMYFUNCTION("""COMPUTED_VALUE"""),45891.0)</f>
        <v>45891</v>
      </c>
      <c r="N28" s="104">
        <f>IFERROR(__xludf.DUMMYFUNCTION("""COMPUTED_VALUE"""),45891.0)</f>
        <v>45891</v>
      </c>
      <c r="O28" s="102" t="str">
        <f>IFERROR(__xludf.DUMMYFUNCTION("""COMPUTED_VALUE"""),"A.M.")</f>
        <v>A.M.</v>
      </c>
      <c r="P28" s="105">
        <f>IFERROR(__xludf.DUMMYFUNCTION("""COMPUTED_VALUE"""),0.4166666666678793)</f>
        <v>0.4166666667</v>
      </c>
      <c r="Q28" s="102" t="str">
        <f>IFERROR(__xludf.DUMMYFUNCTION("""COMPUTED_VALUE"""),"Sin enfoque poblacional")</f>
        <v>Sin enfoque poblacional</v>
      </c>
      <c r="R28" s="102" t="str">
        <f>IFERROR(__xludf.DUMMYFUNCTION("""COMPUTED_VALUE"""),"No")</f>
        <v>No</v>
      </c>
      <c r="S28" s="102"/>
      <c r="T28" s="102"/>
      <c r="U28" s="106"/>
      <c r="V28" s="106"/>
      <c r="W28" s="106"/>
      <c r="X28" s="106"/>
      <c r="Y28" s="102"/>
      <c r="Z28" s="106"/>
      <c r="AA28" s="102" t="str">
        <f>IFERROR(__xludf.DUMMYFUNCTION("""COMPUTED_VALUE"""),"FUNDACION ESPACIOS DE VIDA")</f>
        <v>FUNDACION ESPACIOS DE VIDA</v>
      </c>
      <c r="AB28" s="102" t="str">
        <f>IFERROR(__xludf.DUMMYFUNCTION("""COMPUTED_VALUE"""),"NO")</f>
        <v>NO</v>
      </c>
      <c r="AC28" s="102">
        <f>IFERROR(__xludf.DUMMYFUNCTION("""COMPUTED_VALUE"""),50.0)</f>
        <v>50</v>
      </c>
      <c r="AD28" s="102" t="str">
        <f>IFERROR(__xludf.DUMMYFUNCTION("""COMPUTED_VALUE"""),"8. Kennedy")</f>
        <v>8. Kennedy</v>
      </c>
      <c r="AE28" s="102">
        <f>IFERROR(__xludf.DUMMYFUNCTION("""COMPUTED_VALUE"""),82.0)</f>
        <v>82</v>
      </c>
      <c r="AF28" s="102" t="str">
        <f>IFERROR(__xludf.DUMMYFUNCTION("""COMPUTED_VALUE"""),"PATIO BONITO 3")</f>
        <v>PATIO BONITO 3</v>
      </c>
      <c r="AG28" s="102" t="str">
        <f>IFERROR(__xludf.DUMMYFUNCTION("""COMPUTED_VALUE"""),"Local")</f>
        <v>Local</v>
      </c>
      <c r="AH28" s="102" t="str">
        <f>IFERROR(__xludf.DUMMYFUNCTION("""COMPUTED_VALUE"""),"PRIVADO")</f>
        <v>PRIVADO</v>
      </c>
      <c r="AI28" s="102" t="str">
        <f>IFERROR(__xludf.DUMMYFUNCTION("""COMPUTED_VALUE"""),"ARRENDAMIENTO")</f>
        <v>ARRENDAMIENTO</v>
      </c>
      <c r="AJ28" s="102" t="str">
        <f>IFERROR(__xludf.DUMMYFUNCTION("""COMPUTED_VALUE"""),"Gratuito")</f>
        <v>Gratuito</v>
      </c>
      <c r="AK28" s="103"/>
      <c r="AL28" s="103"/>
      <c r="AM28" s="103"/>
      <c r="AN28" s="103"/>
      <c r="AO28" s="103"/>
      <c r="AP28" s="103"/>
      <c r="AQ28" s="108">
        <f t="shared" si="3"/>
        <v>0</v>
      </c>
      <c r="AR28" s="103"/>
      <c r="AS28" s="103"/>
      <c r="AT28" s="103"/>
      <c r="AU28" s="103"/>
      <c r="AV28" s="103"/>
      <c r="AW28" s="103"/>
      <c r="AX28" s="103"/>
      <c r="AY28" s="103"/>
      <c r="AZ28" s="103"/>
      <c r="BA28" s="103"/>
      <c r="BB28" s="103"/>
      <c r="BC28" s="103"/>
      <c r="BD28" s="103"/>
      <c r="BE28" s="103"/>
      <c r="BF28" s="103"/>
      <c r="BG28" s="103"/>
      <c r="BH28" s="103"/>
      <c r="BI28" s="103"/>
      <c r="BJ28" s="103"/>
      <c r="BK28" s="103"/>
      <c r="BL28" s="103"/>
      <c r="BM28" s="103"/>
      <c r="BN28" s="103"/>
      <c r="BO28" s="103"/>
      <c r="BP28" s="109"/>
      <c r="BQ28" s="109"/>
      <c r="BR28" s="109"/>
      <c r="BS28" s="109"/>
      <c r="BT28" s="103"/>
      <c r="BU28" s="103"/>
      <c r="BV28" s="103"/>
      <c r="BW28" s="109"/>
      <c r="BX28" s="109"/>
      <c r="BY28" s="109"/>
      <c r="BZ28" s="103"/>
      <c r="CA28" s="103"/>
      <c r="CB28" s="103"/>
      <c r="CC28" s="103"/>
      <c r="CD28" s="103"/>
      <c r="CE28" s="103"/>
      <c r="CF28" s="103"/>
      <c r="CG28" s="103"/>
      <c r="CH28" s="110"/>
      <c r="CI28" s="110"/>
    </row>
    <row r="29">
      <c r="A29" s="101"/>
      <c r="B29" s="101" t="b">
        <v>0</v>
      </c>
      <c r="C29" s="101" t="b">
        <v>0</v>
      </c>
      <c r="D29" s="102" t="b">
        <v>0</v>
      </c>
      <c r="E29" s="102" t="str">
        <f>IFERROR(__xludf.DUMMYFUNCTION("""COMPUTED_VALUE"""),"FUNCION ARTISTICA")</f>
        <v>FUNCION ARTISTICA</v>
      </c>
      <c r="F29" s="102" t="str">
        <f>IFERROR(__xludf.DUMMYFUNCTION("""COMPUTED_VALUE"""),"PRESENTACION ARTISTICA EN EL MARCO DEL 7° FESTIVAL TALENTOS")</f>
        <v>PRESENTACION ARTISTICA EN EL MARCO DEL 7° FESTIVAL TALENTOS</v>
      </c>
      <c r="G29" s="102" t="str">
        <f>IFERROR(__xludf.DUMMYFUNCTION("""COMPUTED_VALUE"""),"Presencial")</f>
        <v>Presencial</v>
      </c>
      <c r="H29" s="102" t="str">
        <f>IFERROR(__xludf.DUMMYFUNCTION("""COMPUTED_VALUE"""),"Circulación")</f>
        <v>Circulación</v>
      </c>
      <c r="I29" s="102" t="str">
        <f>IFERROR(__xludf.DUMMYFUNCTION("""COMPUTED_VALUE"""),"Opción 1")</f>
        <v>Opción 1</v>
      </c>
      <c r="J29" s="103" t="str">
        <f>IFERROR(__xludf.DUMMYFUNCTION("""COMPUTED_VALUE"""),"Proyectos locales e interlocales")</f>
        <v>Proyectos locales e interlocales</v>
      </c>
      <c r="K29" s="103" t="str">
        <f>IFERROR(__xludf.DUMMYFUNCTION("""COMPUTED_VALUE"""),"Presentación artística")</f>
        <v>Presentación artística</v>
      </c>
      <c r="L29" s="103">
        <f>IFERROR(__xludf.DUMMYFUNCTION("""COMPUTED_VALUE"""),1.0)</f>
        <v>1</v>
      </c>
      <c r="M29" s="104">
        <f>IFERROR(__xludf.DUMMYFUNCTION("""COMPUTED_VALUE"""),45892.0)</f>
        <v>45892</v>
      </c>
      <c r="N29" s="104">
        <f>IFERROR(__xludf.DUMMYFUNCTION("""COMPUTED_VALUE"""),45892.0)</f>
        <v>45892</v>
      </c>
      <c r="O29" s="102" t="str">
        <f>IFERROR(__xludf.DUMMYFUNCTION("""COMPUTED_VALUE"""),"P.M.")</f>
        <v>P.M.</v>
      </c>
      <c r="P29" s="105">
        <f>IFERROR(__xludf.DUMMYFUNCTION("""COMPUTED_VALUE"""),0.2708333333321207)</f>
        <v>0.2708333333</v>
      </c>
      <c r="Q29" s="102" t="str">
        <f>IFERROR(__xludf.DUMMYFUNCTION("""COMPUTED_VALUE"""),"Sin enfoque poblacional")</f>
        <v>Sin enfoque poblacional</v>
      </c>
      <c r="R29" s="102" t="str">
        <f>IFERROR(__xludf.DUMMYFUNCTION("""COMPUTED_VALUE"""),"No")</f>
        <v>No</v>
      </c>
      <c r="S29" s="102"/>
      <c r="T29" s="102"/>
      <c r="U29" s="106"/>
      <c r="V29" s="106"/>
      <c r="W29" s="106"/>
      <c r="X29" s="106"/>
      <c r="Y29" s="102"/>
      <c r="Z29" s="106"/>
      <c r="AA29" s="102" t="str">
        <f>IFERROR(__xludf.DUMMYFUNCTION("""COMPUTED_VALUE"""),"FUNDACION ESPACIOS DE VIDA")</f>
        <v>FUNDACION ESPACIOS DE VIDA</v>
      </c>
      <c r="AB29" s="102" t="str">
        <f>IFERROR(__xludf.DUMMYFUNCTION("""COMPUTED_VALUE"""),"NO")</f>
        <v>NO</v>
      </c>
      <c r="AC29" s="102">
        <f>IFERROR(__xludf.DUMMYFUNCTION("""COMPUTED_VALUE"""),50.0)</f>
        <v>50</v>
      </c>
      <c r="AD29" s="102" t="str">
        <f>IFERROR(__xludf.DUMMYFUNCTION("""COMPUTED_VALUE"""),"8. Kennedy")</f>
        <v>8. Kennedy</v>
      </c>
      <c r="AE29" s="102">
        <f>IFERROR(__xludf.DUMMYFUNCTION("""COMPUTED_VALUE"""),82.0)</f>
        <v>82</v>
      </c>
      <c r="AF29" s="102" t="str">
        <f>IFERROR(__xludf.DUMMYFUNCTION("""COMPUTED_VALUE"""),"PATIO BONITO 3")</f>
        <v>PATIO BONITO 3</v>
      </c>
      <c r="AG29" s="102" t="str">
        <f>IFERROR(__xludf.DUMMYFUNCTION("""COMPUTED_VALUE"""),"Local")</f>
        <v>Local</v>
      </c>
      <c r="AH29" s="102" t="str">
        <f>IFERROR(__xludf.DUMMYFUNCTION("""COMPUTED_VALUE"""),"PRIVADO")</f>
        <v>PRIVADO</v>
      </c>
      <c r="AI29" s="102" t="str">
        <f>IFERROR(__xludf.DUMMYFUNCTION("""COMPUTED_VALUE"""),"ARRENDAMIENTO")</f>
        <v>ARRENDAMIENTO</v>
      </c>
      <c r="AJ29" s="102" t="str">
        <f>IFERROR(__xludf.DUMMYFUNCTION("""COMPUTED_VALUE"""),"Gratuito")</f>
        <v>Gratuito</v>
      </c>
      <c r="AK29" s="103"/>
      <c r="AL29" s="103"/>
      <c r="AM29" s="103"/>
      <c r="AN29" s="103"/>
      <c r="AO29" s="103"/>
      <c r="AP29" s="103"/>
      <c r="AQ29" s="108">
        <f t="shared" si="3"/>
        <v>0</v>
      </c>
      <c r="AR29" s="103"/>
      <c r="AS29" s="103"/>
      <c r="AT29" s="103"/>
      <c r="AU29" s="103"/>
      <c r="AV29" s="103"/>
      <c r="AW29" s="103"/>
      <c r="AX29" s="103"/>
      <c r="AY29" s="103"/>
      <c r="AZ29" s="103"/>
      <c r="BA29" s="103"/>
      <c r="BB29" s="103"/>
      <c r="BC29" s="103"/>
      <c r="BD29" s="103"/>
      <c r="BE29" s="103"/>
      <c r="BF29" s="103"/>
      <c r="BG29" s="103"/>
      <c r="BH29" s="103"/>
      <c r="BI29" s="103"/>
      <c r="BJ29" s="103"/>
      <c r="BK29" s="103"/>
      <c r="BL29" s="103"/>
      <c r="BM29" s="103"/>
      <c r="BN29" s="103"/>
      <c r="BO29" s="103"/>
      <c r="BP29" s="109"/>
      <c r="BQ29" s="109"/>
      <c r="BR29" s="109"/>
      <c r="BS29" s="109"/>
      <c r="BT29" s="103"/>
      <c r="BU29" s="103"/>
      <c r="BV29" s="103"/>
      <c r="BW29" s="109"/>
      <c r="BX29" s="109"/>
      <c r="BY29" s="109"/>
      <c r="BZ29" s="103"/>
      <c r="CA29" s="103"/>
      <c r="CB29" s="103"/>
      <c r="CC29" s="103"/>
      <c r="CD29" s="103"/>
      <c r="CE29" s="103"/>
      <c r="CF29" s="103"/>
      <c r="CG29" s="103"/>
      <c r="CH29" s="110"/>
      <c r="CI29" s="110"/>
    </row>
    <row r="30">
      <c r="A30" s="101"/>
      <c r="B30" s="101" t="b">
        <v>0</v>
      </c>
      <c r="C30" s="101" t="b">
        <v>0</v>
      </c>
      <c r="D30" s="102" t="b">
        <v>0</v>
      </c>
      <c r="E30" s="102" t="str">
        <f>IFERROR(__xludf.DUMMYFUNCTION("""COMPUTED_VALUE"""),"FUNCION ARTISTICA")</f>
        <v>FUNCION ARTISTICA</v>
      </c>
      <c r="F30" s="102" t="str">
        <f>IFERROR(__xludf.DUMMYFUNCTION("""COMPUTED_VALUE"""),"PRESENTACION ARTISTICA EN EL MARCO DEL 7° FESTIVAL TALENTOS")</f>
        <v>PRESENTACION ARTISTICA EN EL MARCO DEL 7° FESTIVAL TALENTOS</v>
      </c>
      <c r="G30" s="102" t="str">
        <f>IFERROR(__xludf.DUMMYFUNCTION("""COMPUTED_VALUE"""),"Presencial")</f>
        <v>Presencial</v>
      </c>
      <c r="H30" s="102" t="str">
        <f>IFERROR(__xludf.DUMMYFUNCTION("""COMPUTED_VALUE"""),"Circulación")</f>
        <v>Circulación</v>
      </c>
      <c r="I30" s="102" t="str">
        <f>IFERROR(__xludf.DUMMYFUNCTION("""COMPUTED_VALUE"""),"Opción 1")</f>
        <v>Opción 1</v>
      </c>
      <c r="J30" s="103" t="str">
        <f>IFERROR(__xludf.DUMMYFUNCTION("""COMPUTED_VALUE"""),"Proyectos locales e interlocales")</f>
        <v>Proyectos locales e interlocales</v>
      </c>
      <c r="K30" s="103" t="str">
        <f>IFERROR(__xludf.DUMMYFUNCTION("""COMPUTED_VALUE"""),"Presentación artística")</f>
        <v>Presentación artística</v>
      </c>
      <c r="L30" s="103">
        <f>IFERROR(__xludf.DUMMYFUNCTION("""COMPUTED_VALUE"""),1.0)</f>
        <v>1</v>
      </c>
      <c r="M30" s="104">
        <f>IFERROR(__xludf.DUMMYFUNCTION("""COMPUTED_VALUE"""),45898.0)</f>
        <v>45898</v>
      </c>
      <c r="N30" s="104">
        <f>IFERROR(__xludf.DUMMYFUNCTION("""COMPUTED_VALUE"""),45898.0)</f>
        <v>45898</v>
      </c>
      <c r="O30" s="102" t="str">
        <f>IFERROR(__xludf.DUMMYFUNCTION("""COMPUTED_VALUE"""),"A.M.")</f>
        <v>A.M.</v>
      </c>
      <c r="P30" s="105">
        <f>IFERROR(__xludf.DUMMYFUNCTION("""COMPUTED_VALUE"""),0.4166666666678793)</f>
        <v>0.4166666667</v>
      </c>
      <c r="Q30" s="102" t="str">
        <f>IFERROR(__xludf.DUMMYFUNCTION("""COMPUTED_VALUE"""),"Sin enfoque poblacional")</f>
        <v>Sin enfoque poblacional</v>
      </c>
      <c r="R30" s="102" t="str">
        <f>IFERROR(__xludf.DUMMYFUNCTION("""COMPUTED_VALUE"""),"No")</f>
        <v>No</v>
      </c>
      <c r="S30" s="102"/>
      <c r="T30" s="102"/>
      <c r="U30" s="106"/>
      <c r="V30" s="106"/>
      <c r="W30" s="106"/>
      <c r="X30" s="106"/>
      <c r="Y30" s="102"/>
      <c r="Z30" s="106"/>
      <c r="AA30" s="102" t="str">
        <f>IFERROR(__xludf.DUMMYFUNCTION("""COMPUTED_VALUE"""),"FUNDACION ESPACIOS DE VIDA")</f>
        <v>FUNDACION ESPACIOS DE VIDA</v>
      </c>
      <c r="AB30" s="102" t="str">
        <f>IFERROR(__xludf.DUMMYFUNCTION("""COMPUTED_VALUE"""),"NO")</f>
        <v>NO</v>
      </c>
      <c r="AC30" s="102">
        <f>IFERROR(__xludf.DUMMYFUNCTION("""COMPUTED_VALUE"""),50.0)</f>
        <v>50</v>
      </c>
      <c r="AD30" s="102" t="str">
        <f>IFERROR(__xludf.DUMMYFUNCTION("""COMPUTED_VALUE"""),"8. Kennedy")</f>
        <v>8. Kennedy</v>
      </c>
      <c r="AE30" s="102">
        <f>IFERROR(__xludf.DUMMYFUNCTION("""COMPUTED_VALUE"""),82.0)</f>
        <v>82</v>
      </c>
      <c r="AF30" s="102" t="str">
        <f>IFERROR(__xludf.DUMMYFUNCTION("""COMPUTED_VALUE"""),"PATIO BONITO 3")</f>
        <v>PATIO BONITO 3</v>
      </c>
      <c r="AG30" s="102" t="str">
        <f>IFERROR(__xludf.DUMMYFUNCTION("""COMPUTED_VALUE"""),"Local")</f>
        <v>Local</v>
      </c>
      <c r="AH30" s="102" t="str">
        <f>IFERROR(__xludf.DUMMYFUNCTION("""COMPUTED_VALUE"""),"PRIVADO")</f>
        <v>PRIVADO</v>
      </c>
      <c r="AI30" s="102" t="str">
        <f>IFERROR(__xludf.DUMMYFUNCTION("""COMPUTED_VALUE"""),"ARRENDAMIENTO")</f>
        <v>ARRENDAMIENTO</v>
      </c>
      <c r="AJ30" s="102" t="str">
        <f>IFERROR(__xludf.DUMMYFUNCTION("""COMPUTED_VALUE"""),"Gratuito")</f>
        <v>Gratuito</v>
      </c>
      <c r="AK30" s="103"/>
      <c r="AL30" s="103"/>
      <c r="AM30" s="103"/>
      <c r="AN30" s="103"/>
      <c r="AO30" s="103"/>
      <c r="AP30" s="103"/>
      <c r="AQ30" s="108">
        <f t="shared" si="3"/>
        <v>0</v>
      </c>
      <c r="AR30" s="103"/>
      <c r="AS30" s="103"/>
      <c r="AT30" s="103"/>
      <c r="AU30" s="103"/>
      <c r="AV30" s="103"/>
      <c r="AW30" s="103"/>
      <c r="AX30" s="103"/>
      <c r="AY30" s="103"/>
      <c r="AZ30" s="103"/>
      <c r="BA30" s="103"/>
      <c r="BB30" s="103"/>
      <c r="BC30" s="103"/>
      <c r="BD30" s="103"/>
      <c r="BE30" s="103"/>
      <c r="BF30" s="103"/>
      <c r="BG30" s="103"/>
      <c r="BH30" s="103"/>
      <c r="BI30" s="103"/>
      <c r="BJ30" s="103"/>
      <c r="BK30" s="103"/>
      <c r="BL30" s="103"/>
      <c r="BM30" s="103"/>
      <c r="BN30" s="103"/>
      <c r="BO30" s="103"/>
      <c r="BP30" s="109"/>
      <c r="BQ30" s="109"/>
      <c r="BR30" s="109"/>
      <c r="BS30" s="109"/>
      <c r="BT30" s="103"/>
      <c r="BU30" s="103"/>
      <c r="BV30" s="103"/>
      <c r="BW30" s="109"/>
      <c r="BX30" s="109"/>
      <c r="BY30" s="109"/>
      <c r="BZ30" s="103"/>
      <c r="CA30" s="103"/>
      <c r="CB30" s="103"/>
      <c r="CC30" s="103"/>
      <c r="CD30" s="103"/>
      <c r="CE30" s="103"/>
      <c r="CF30" s="103"/>
      <c r="CG30" s="103"/>
      <c r="CH30" s="110"/>
      <c r="CI30" s="110"/>
    </row>
    <row r="31">
      <c r="A31" s="101"/>
      <c r="B31" s="101" t="b">
        <v>0</v>
      </c>
      <c r="C31" s="101" t="b">
        <v>0</v>
      </c>
      <c r="D31" s="102" t="b">
        <v>0</v>
      </c>
      <c r="E31" s="102" t="str">
        <f>IFERROR(__xludf.DUMMYFUNCTION("""COMPUTED_VALUE"""),"FUNCION ARTISTICA")</f>
        <v>FUNCION ARTISTICA</v>
      </c>
      <c r="F31" s="102" t="str">
        <f>IFERROR(__xludf.DUMMYFUNCTION("""COMPUTED_VALUE"""),"PRESENTACION ARTISTICA EN EL MARCO DEL 7° FESTIVAL TALENTOS")</f>
        <v>PRESENTACION ARTISTICA EN EL MARCO DEL 7° FESTIVAL TALENTOS</v>
      </c>
      <c r="G31" s="102" t="str">
        <f>IFERROR(__xludf.DUMMYFUNCTION("""COMPUTED_VALUE"""),"Presencial")</f>
        <v>Presencial</v>
      </c>
      <c r="H31" s="102" t="str">
        <f>IFERROR(__xludf.DUMMYFUNCTION("""COMPUTED_VALUE"""),"Circulación")</f>
        <v>Circulación</v>
      </c>
      <c r="I31" s="102" t="str">
        <f>IFERROR(__xludf.DUMMYFUNCTION("""COMPUTED_VALUE"""),"Opción 1")</f>
        <v>Opción 1</v>
      </c>
      <c r="J31" s="103" t="str">
        <f>IFERROR(__xludf.DUMMYFUNCTION("""COMPUTED_VALUE"""),"Proyectos locales e interlocales")</f>
        <v>Proyectos locales e interlocales</v>
      </c>
      <c r="K31" s="103" t="str">
        <f>IFERROR(__xludf.DUMMYFUNCTION("""COMPUTED_VALUE"""),"Presentación artística")</f>
        <v>Presentación artística</v>
      </c>
      <c r="L31" s="103">
        <f>IFERROR(__xludf.DUMMYFUNCTION("""COMPUTED_VALUE"""),1.0)</f>
        <v>1</v>
      </c>
      <c r="M31" s="104">
        <f>IFERROR(__xludf.DUMMYFUNCTION("""COMPUTED_VALUE"""),45899.0)</f>
        <v>45899</v>
      </c>
      <c r="N31" s="104">
        <f>IFERROR(__xludf.DUMMYFUNCTION("""COMPUTED_VALUE"""),45899.0)</f>
        <v>45899</v>
      </c>
      <c r="O31" s="102" t="str">
        <f>IFERROR(__xludf.DUMMYFUNCTION("""COMPUTED_VALUE"""),"P.M.")</f>
        <v>P.M.</v>
      </c>
      <c r="P31" s="105">
        <f>IFERROR(__xludf.DUMMYFUNCTION("""COMPUTED_VALUE"""),0.2708333333321207)</f>
        <v>0.2708333333</v>
      </c>
      <c r="Q31" s="102" t="str">
        <f>IFERROR(__xludf.DUMMYFUNCTION("""COMPUTED_VALUE"""),"Sin enfoque poblacional")</f>
        <v>Sin enfoque poblacional</v>
      </c>
      <c r="R31" s="102" t="str">
        <f>IFERROR(__xludf.DUMMYFUNCTION("""COMPUTED_VALUE"""),"No")</f>
        <v>No</v>
      </c>
      <c r="S31" s="102"/>
      <c r="T31" s="102"/>
      <c r="U31" s="106"/>
      <c r="V31" s="106"/>
      <c r="W31" s="106"/>
      <c r="X31" s="106"/>
      <c r="Y31" s="102"/>
      <c r="Z31" s="106"/>
      <c r="AA31" s="102" t="str">
        <f>IFERROR(__xludf.DUMMYFUNCTION("""COMPUTED_VALUE"""),"FUNDACION ESPACIOS DE VIDA")</f>
        <v>FUNDACION ESPACIOS DE VIDA</v>
      </c>
      <c r="AB31" s="102" t="str">
        <f>IFERROR(__xludf.DUMMYFUNCTION("""COMPUTED_VALUE"""),"NO")</f>
        <v>NO</v>
      </c>
      <c r="AC31" s="102">
        <f>IFERROR(__xludf.DUMMYFUNCTION("""COMPUTED_VALUE"""),50.0)</f>
        <v>50</v>
      </c>
      <c r="AD31" s="102" t="str">
        <f>IFERROR(__xludf.DUMMYFUNCTION("""COMPUTED_VALUE"""),"8. Kennedy")</f>
        <v>8. Kennedy</v>
      </c>
      <c r="AE31" s="102">
        <f>IFERROR(__xludf.DUMMYFUNCTION("""COMPUTED_VALUE"""),82.0)</f>
        <v>82</v>
      </c>
      <c r="AF31" s="102" t="str">
        <f>IFERROR(__xludf.DUMMYFUNCTION("""COMPUTED_VALUE"""),"PATIO BONITO 3")</f>
        <v>PATIO BONITO 3</v>
      </c>
      <c r="AG31" s="102" t="str">
        <f>IFERROR(__xludf.DUMMYFUNCTION("""COMPUTED_VALUE"""),"Local")</f>
        <v>Local</v>
      </c>
      <c r="AH31" s="102" t="str">
        <f>IFERROR(__xludf.DUMMYFUNCTION("""COMPUTED_VALUE"""),"PRIVADO")</f>
        <v>PRIVADO</v>
      </c>
      <c r="AI31" s="102" t="str">
        <f>IFERROR(__xludf.DUMMYFUNCTION("""COMPUTED_VALUE"""),"ARRENDAMIENTO")</f>
        <v>ARRENDAMIENTO</v>
      </c>
      <c r="AJ31" s="102" t="str">
        <f>IFERROR(__xludf.DUMMYFUNCTION("""COMPUTED_VALUE"""),"Gratuito")</f>
        <v>Gratuito</v>
      </c>
      <c r="AK31" s="103"/>
      <c r="AL31" s="103"/>
      <c r="AM31" s="103"/>
      <c r="AN31" s="103"/>
      <c r="AO31" s="103"/>
      <c r="AP31" s="103"/>
      <c r="AQ31" s="108">
        <f t="shared" si="3"/>
        <v>0</v>
      </c>
      <c r="AR31" s="103"/>
      <c r="AS31" s="103"/>
      <c r="AT31" s="103"/>
      <c r="AU31" s="103"/>
      <c r="AV31" s="103"/>
      <c r="AW31" s="103"/>
      <c r="AX31" s="103"/>
      <c r="AY31" s="103"/>
      <c r="AZ31" s="103"/>
      <c r="BA31" s="103"/>
      <c r="BB31" s="103"/>
      <c r="BC31" s="103"/>
      <c r="BD31" s="103"/>
      <c r="BE31" s="103"/>
      <c r="BF31" s="103"/>
      <c r="BG31" s="103"/>
      <c r="BH31" s="103"/>
      <c r="BI31" s="103"/>
      <c r="BJ31" s="103"/>
      <c r="BK31" s="103"/>
      <c r="BL31" s="103"/>
      <c r="BM31" s="103"/>
      <c r="BN31" s="103"/>
      <c r="BO31" s="103"/>
      <c r="BP31" s="109"/>
      <c r="BQ31" s="109"/>
      <c r="BR31" s="109"/>
      <c r="BS31" s="109"/>
      <c r="BT31" s="103"/>
      <c r="BU31" s="103"/>
      <c r="BV31" s="103"/>
      <c r="BW31" s="109"/>
      <c r="BX31" s="109"/>
      <c r="BY31" s="109"/>
      <c r="BZ31" s="103"/>
      <c r="CA31" s="103"/>
      <c r="CB31" s="103"/>
      <c r="CC31" s="103"/>
      <c r="CD31" s="103"/>
      <c r="CE31" s="103"/>
      <c r="CF31" s="103"/>
      <c r="CG31" s="103"/>
      <c r="CH31" s="110"/>
      <c r="CI31" s="110"/>
    </row>
    <row r="32">
      <c r="A32" s="101"/>
      <c r="B32" s="101" t="b">
        <v>0</v>
      </c>
      <c r="C32" s="101" t="b">
        <v>0</v>
      </c>
      <c r="D32" s="102" t="b">
        <v>0</v>
      </c>
      <c r="E32" s="102"/>
      <c r="F32" s="102"/>
      <c r="G32" s="102"/>
      <c r="H32" s="102"/>
      <c r="I32" s="102"/>
      <c r="J32" s="103"/>
      <c r="K32" s="103"/>
      <c r="L32" s="103"/>
      <c r="M32" s="102"/>
      <c r="N32" s="102"/>
      <c r="O32" s="102"/>
      <c r="P32" s="102"/>
      <c r="Q32" s="102"/>
      <c r="R32" s="102"/>
      <c r="S32" s="102"/>
      <c r="T32" s="102"/>
      <c r="U32" s="106"/>
      <c r="V32" s="106"/>
      <c r="W32" s="106"/>
      <c r="X32" s="106"/>
      <c r="Y32" s="102"/>
      <c r="Z32" s="106"/>
      <c r="AA32" s="102"/>
      <c r="AB32" s="102"/>
      <c r="AC32" s="102"/>
      <c r="AD32" s="102"/>
      <c r="AE32" s="102"/>
      <c r="AF32" s="102"/>
      <c r="AG32" s="102"/>
      <c r="AH32" s="102"/>
      <c r="AI32" s="102"/>
      <c r="AJ32" s="102"/>
      <c r="AK32" s="103"/>
      <c r="AL32" s="103"/>
      <c r="AM32" s="103"/>
      <c r="AN32" s="103"/>
      <c r="AO32" s="103"/>
      <c r="AP32" s="103"/>
      <c r="AQ32" s="108">
        <f t="shared" si="3"/>
        <v>0</v>
      </c>
      <c r="AR32" s="103"/>
      <c r="AS32" s="103"/>
      <c r="AT32" s="103"/>
      <c r="AU32" s="103"/>
      <c r="AV32" s="103"/>
      <c r="AW32" s="103"/>
      <c r="AX32" s="103"/>
      <c r="AY32" s="103"/>
      <c r="AZ32" s="103"/>
      <c r="BA32" s="103"/>
      <c r="BB32" s="103"/>
      <c r="BC32" s="103"/>
      <c r="BD32" s="103"/>
      <c r="BE32" s="103"/>
      <c r="BF32" s="103"/>
      <c r="BG32" s="103"/>
      <c r="BH32" s="103"/>
      <c r="BI32" s="103"/>
      <c r="BJ32" s="103"/>
      <c r="BK32" s="103"/>
      <c r="BL32" s="103"/>
      <c r="BM32" s="103"/>
      <c r="BN32" s="103"/>
      <c r="BO32" s="103"/>
      <c r="BP32" s="109"/>
      <c r="BQ32" s="109"/>
      <c r="BR32" s="109"/>
      <c r="BS32" s="109"/>
      <c r="BT32" s="103"/>
      <c r="BU32" s="103"/>
      <c r="BV32" s="103"/>
      <c r="BW32" s="109"/>
      <c r="BX32" s="109"/>
      <c r="BY32" s="109"/>
      <c r="BZ32" s="103"/>
      <c r="CA32" s="103"/>
      <c r="CB32" s="103"/>
      <c r="CC32" s="103"/>
      <c r="CD32" s="103"/>
      <c r="CE32" s="103"/>
      <c r="CF32" s="103"/>
      <c r="CG32" s="103"/>
      <c r="CH32" s="110"/>
      <c r="CI32" s="110"/>
    </row>
    <row r="33">
      <c r="A33" s="101"/>
      <c r="B33" s="101" t="b">
        <v>0</v>
      </c>
      <c r="C33" s="101" t="b">
        <v>0</v>
      </c>
      <c r="D33" s="102" t="b">
        <v>0</v>
      </c>
      <c r="E33" s="102"/>
      <c r="F33" s="102"/>
      <c r="G33" s="102"/>
      <c r="H33" s="102"/>
      <c r="I33" s="102"/>
      <c r="J33" s="103"/>
      <c r="K33" s="103"/>
      <c r="L33" s="103"/>
      <c r="M33" s="102"/>
      <c r="N33" s="102"/>
      <c r="O33" s="102"/>
      <c r="P33" s="102"/>
      <c r="Q33" s="102"/>
      <c r="R33" s="102"/>
      <c r="S33" s="102"/>
      <c r="T33" s="102"/>
      <c r="U33" s="106"/>
      <c r="V33" s="106"/>
      <c r="W33" s="106"/>
      <c r="X33" s="106"/>
      <c r="Y33" s="102"/>
      <c r="Z33" s="106"/>
      <c r="AA33" s="102"/>
      <c r="AB33" s="102"/>
      <c r="AC33" s="102"/>
      <c r="AD33" s="102"/>
      <c r="AE33" s="102"/>
      <c r="AF33" s="102"/>
      <c r="AG33" s="102"/>
      <c r="AH33" s="102"/>
      <c r="AI33" s="102"/>
      <c r="AJ33" s="102"/>
      <c r="AK33" s="103"/>
      <c r="AL33" s="103"/>
      <c r="AM33" s="103"/>
      <c r="AN33" s="103"/>
      <c r="AO33" s="103"/>
      <c r="AP33" s="103"/>
      <c r="AQ33" s="108">
        <f t="shared" si="3"/>
        <v>0</v>
      </c>
      <c r="AR33" s="103"/>
      <c r="AS33" s="103"/>
      <c r="AT33" s="103"/>
      <c r="AU33" s="103"/>
      <c r="AV33" s="103"/>
      <c r="AW33" s="103"/>
      <c r="AX33" s="103"/>
      <c r="AY33" s="103"/>
      <c r="AZ33" s="103"/>
      <c r="BA33" s="103"/>
      <c r="BB33" s="103"/>
      <c r="BC33" s="103"/>
      <c r="BD33" s="103"/>
      <c r="BE33" s="103"/>
      <c r="BF33" s="103"/>
      <c r="BG33" s="103"/>
      <c r="BH33" s="103"/>
      <c r="BI33" s="103"/>
      <c r="BJ33" s="103"/>
      <c r="BK33" s="103"/>
      <c r="BL33" s="103"/>
      <c r="BM33" s="103"/>
      <c r="BN33" s="103"/>
      <c r="BO33" s="103"/>
      <c r="BP33" s="109"/>
      <c r="BQ33" s="109"/>
      <c r="BR33" s="109"/>
      <c r="BS33" s="109"/>
      <c r="BT33" s="103"/>
      <c r="BU33" s="103"/>
      <c r="BV33" s="103"/>
      <c r="BW33" s="109"/>
      <c r="BX33" s="109"/>
      <c r="BY33" s="109"/>
      <c r="BZ33" s="103"/>
      <c r="CA33" s="103"/>
      <c r="CB33" s="103"/>
      <c r="CC33" s="103"/>
      <c r="CD33" s="103"/>
      <c r="CE33" s="103"/>
      <c r="CF33" s="103"/>
      <c r="CG33" s="103"/>
      <c r="CH33" s="110"/>
      <c r="CI33" s="110"/>
    </row>
    <row r="34">
      <c r="A34" s="101"/>
      <c r="B34" s="101" t="b">
        <v>0</v>
      </c>
      <c r="C34" s="101" t="b">
        <v>0</v>
      </c>
      <c r="D34" s="102" t="b">
        <v>0</v>
      </c>
      <c r="E34" s="102"/>
      <c r="F34" s="102"/>
      <c r="G34" s="102"/>
      <c r="H34" s="102"/>
      <c r="I34" s="102"/>
      <c r="J34" s="103"/>
      <c r="K34" s="103"/>
      <c r="L34" s="103"/>
      <c r="M34" s="102"/>
      <c r="N34" s="102"/>
      <c r="O34" s="102"/>
      <c r="P34" s="102"/>
      <c r="Q34" s="102"/>
      <c r="R34" s="102"/>
      <c r="S34" s="102"/>
      <c r="T34" s="102"/>
      <c r="U34" s="106"/>
      <c r="V34" s="106"/>
      <c r="W34" s="106"/>
      <c r="X34" s="106"/>
      <c r="Y34" s="102"/>
      <c r="Z34" s="106"/>
      <c r="AA34" s="102"/>
      <c r="AB34" s="102"/>
      <c r="AC34" s="102"/>
      <c r="AD34" s="102"/>
      <c r="AE34" s="102"/>
      <c r="AF34" s="102"/>
      <c r="AG34" s="102"/>
      <c r="AH34" s="102"/>
      <c r="AI34" s="102"/>
      <c r="AJ34" s="102"/>
      <c r="AK34" s="103"/>
      <c r="AL34" s="103"/>
      <c r="AM34" s="103"/>
      <c r="AN34" s="103"/>
      <c r="AO34" s="103"/>
      <c r="AP34" s="103"/>
      <c r="AQ34" s="108">
        <f t="shared" si="3"/>
        <v>0</v>
      </c>
      <c r="AR34" s="103"/>
      <c r="AS34" s="103"/>
      <c r="AT34" s="103"/>
      <c r="AU34" s="103"/>
      <c r="AV34" s="103"/>
      <c r="AW34" s="103"/>
      <c r="AX34" s="103"/>
      <c r="AY34" s="103"/>
      <c r="AZ34" s="103"/>
      <c r="BA34" s="103"/>
      <c r="BB34" s="103"/>
      <c r="BC34" s="103"/>
      <c r="BD34" s="103"/>
      <c r="BE34" s="103"/>
      <c r="BF34" s="103"/>
      <c r="BG34" s="103"/>
      <c r="BH34" s="103"/>
      <c r="BI34" s="103"/>
      <c r="BJ34" s="103"/>
      <c r="BK34" s="103"/>
      <c r="BL34" s="103"/>
      <c r="BM34" s="103"/>
      <c r="BN34" s="103"/>
      <c r="BO34" s="103"/>
      <c r="BP34" s="109"/>
      <c r="BQ34" s="109"/>
      <c r="BR34" s="109"/>
      <c r="BS34" s="109"/>
      <c r="BT34" s="103"/>
      <c r="BU34" s="103"/>
      <c r="BV34" s="103"/>
      <c r="BW34" s="109"/>
      <c r="BX34" s="109"/>
      <c r="BY34" s="109"/>
      <c r="BZ34" s="103"/>
      <c r="CA34" s="103"/>
      <c r="CB34" s="103"/>
      <c r="CC34" s="103"/>
      <c r="CD34" s="103"/>
      <c r="CE34" s="103"/>
      <c r="CF34" s="103"/>
      <c r="CG34" s="103"/>
      <c r="CH34" s="110"/>
      <c r="CI34" s="110"/>
    </row>
    <row r="35">
      <c r="A35" s="101"/>
      <c r="B35" s="101" t="b">
        <v>0</v>
      </c>
      <c r="C35" s="101" t="b">
        <v>0</v>
      </c>
      <c r="D35" s="102" t="b">
        <v>0</v>
      </c>
      <c r="E35" s="102"/>
      <c r="F35" s="102"/>
      <c r="G35" s="102"/>
      <c r="H35" s="102"/>
      <c r="I35" s="102"/>
      <c r="J35" s="103"/>
      <c r="K35" s="103"/>
      <c r="L35" s="103"/>
      <c r="M35" s="102"/>
      <c r="N35" s="102"/>
      <c r="O35" s="102"/>
      <c r="P35" s="102"/>
      <c r="Q35" s="102"/>
      <c r="R35" s="102"/>
      <c r="S35" s="102"/>
      <c r="T35" s="102"/>
      <c r="U35" s="106"/>
      <c r="V35" s="106"/>
      <c r="W35" s="106"/>
      <c r="X35" s="106"/>
      <c r="Y35" s="102"/>
      <c r="Z35" s="106"/>
      <c r="AA35" s="102"/>
      <c r="AB35" s="102"/>
      <c r="AC35" s="102"/>
      <c r="AD35" s="102"/>
      <c r="AE35" s="102"/>
      <c r="AF35" s="102"/>
      <c r="AG35" s="102"/>
      <c r="AH35" s="102"/>
      <c r="AI35" s="102"/>
      <c r="AJ35" s="102"/>
      <c r="AK35" s="103"/>
      <c r="AL35" s="103"/>
      <c r="AM35" s="103"/>
      <c r="AN35" s="103"/>
      <c r="AO35" s="103"/>
      <c r="AP35" s="103"/>
      <c r="AQ35" s="108">
        <f t="shared" si="3"/>
        <v>0</v>
      </c>
      <c r="AR35" s="103"/>
      <c r="AS35" s="103"/>
      <c r="AT35" s="103"/>
      <c r="AU35" s="103"/>
      <c r="AV35" s="103"/>
      <c r="AW35" s="103"/>
      <c r="AX35" s="103"/>
      <c r="AY35" s="103"/>
      <c r="AZ35" s="103"/>
      <c r="BA35" s="103"/>
      <c r="BB35" s="103"/>
      <c r="BC35" s="103"/>
      <c r="BD35" s="103"/>
      <c r="BE35" s="103"/>
      <c r="BF35" s="103"/>
      <c r="BG35" s="103"/>
      <c r="BH35" s="103"/>
      <c r="BI35" s="103"/>
      <c r="BJ35" s="103"/>
      <c r="BK35" s="103"/>
      <c r="BL35" s="103"/>
      <c r="BM35" s="103"/>
      <c r="BN35" s="103"/>
      <c r="BO35" s="103"/>
      <c r="BP35" s="109"/>
      <c r="BQ35" s="109"/>
      <c r="BR35" s="109"/>
      <c r="BS35" s="109"/>
      <c r="BT35" s="103"/>
      <c r="BU35" s="103"/>
      <c r="BV35" s="103"/>
      <c r="BW35" s="109"/>
      <c r="BX35" s="109"/>
      <c r="BY35" s="109"/>
      <c r="BZ35" s="103"/>
      <c r="CA35" s="103"/>
      <c r="CB35" s="103"/>
      <c r="CC35" s="103"/>
      <c r="CD35" s="103"/>
      <c r="CE35" s="103"/>
      <c r="CF35" s="103"/>
      <c r="CG35" s="103"/>
      <c r="CH35" s="110"/>
      <c r="CI35" s="110"/>
    </row>
    <row r="36">
      <c r="A36" s="101"/>
      <c r="B36" s="101" t="b">
        <v>0</v>
      </c>
      <c r="C36" s="101" t="b">
        <v>0</v>
      </c>
      <c r="D36" s="102" t="b">
        <v>0</v>
      </c>
      <c r="E36" s="102"/>
      <c r="F36" s="102"/>
      <c r="G36" s="102"/>
      <c r="H36" s="102"/>
      <c r="I36" s="102"/>
      <c r="J36" s="103"/>
      <c r="K36" s="103"/>
      <c r="L36" s="103"/>
      <c r="M36" s="102"/>
      <c r="N36" s="102"/>
      <c r="O36" s="102"/>
      <c r="P36" s="102"/>
      <c r="Q36" s="102"/>
      <c r="R36" s="102"/>
      <c r="S36" s="102"/>
      <c r="T36" s="102"/>
      <c r="U36" s="106"/>
      <c r="V36" s="106"/>
      <c r="W36" s="106"/>
      <c r="X36" s="106"/>
      <c r="Y36" s="102"/>
      <c r="Z36" s="106"/>
      <c r="AA36" s="102"/>
      <c r="AB36" s="102"/>
      <c r="AC36" s="102"/>
      <c r="AD36" s="102"/>
      <c r="AE36" s="102"/>
      <c r="AF36" s="102"/>
      <c r="AG36" s="102"/>
      <c r="AH36" s="102"/>
      <c r="AI36" s="102"/>
      <c r="AJ36" s="102"/>
      <c r="AK36" s="103"/>
      <c r="AL36" s="103"/>
      <c r="AM36" s="103"/>
      <c r="AN36" s="103"/>
      <c r="AO36" s="103"/>
      <c r="AP36" s="103"/>
      <c r="AQ36" s="108">
        <f t="shared" si="3"/>
        <v>0</v>
      </c>
      <c r="AR36" s="103"/>
      <c r="AS36" s="103"/>
      <c r="AT36" s="103"/>
      <c r="AU36" s="103"/>
      <c r="AV36" s="103"/>
      <c r="AW36" s="103"/>
      <c r="AX36" s="103"/>
      <c r="AY36" s="103"/>
      <c r="AZ36" s="103"/>
      <c r="BA36" s="103"/>
      <c r="BB36" s="103"/>
      <c r="BC36" s="103"/>
      <c r="BD36" s="103"/>
      <c r="BE36" s="103"/>
      <c r="BF36" s="103"/>
      <c r="BG36" s="103"/>
      <c r="BH36" s="103"/>
      <c r="BI36" s="103"/>
      <c r="BJ36" s="103"/>
      <c r="BK36" s="103"/>
      <c r="BL36" s="103"/>
      <c r="BM36" s="103"/>
      <c r="BN36" s="103"/>
      <c r="BO36" s="103"/>
      <c r="BP36" s="109"/>
      <c r="BQ36" s="109"/>
      <c r="BR36" s="109"/>
      <c r="BS36" s="109"/>
      <c r="BT36" s="103"/>
      <c r="BU36" s="103"/>
      <c r="BV36" s="103"/>
      <c r="BW36" s="109"/>
      <c r="BX36" s="109"/>
      <c r="BY36" s="109"/>
      <c r="BZ36" s="103"/>
      <c r="CA36" s="103"/>
      <c r="CB36" s="103"/>
      <c r="CC36" s="103"/>
      <c r="CD36" s="103"/>
      <c r="CE36" s="103"/>
      <c r="CF36" s="103"/>
      <c r="CG36" s="103"/>
      <c r="CH36" s="110"/>
      <c r="CI36" s="110"/>
    </row>
    <row r="37">
      <c r="A37" s="101"/>
      <c r="B37" s="101" t="b">
        <v>0</v>
      </c>
      <c r="C37" s="101" t="b">
        <v>0</v>
      </c>
      <c r="D37" s="102" t="b">
        <v>0</v>
      </c>
      <c r="E37" s="102"/>
      <c r="F37" s="102"/>
      <c r="G37" s="102"/>
      <c r="H37" s="102"/>
      <c r="I37" s="102"/>
      <c r="J37" s="103"/>
      <c r="K37" s="103"/>
      <c r="L37" s="103"/>
      <c r="M37" s="102"/>
      <c r="N37" s="102"/>
      <c r="O37" s="102"/>
      <c r="P37" s="102"/>
      <c r="Q37" s="102"/>
      <c r="R37" s="102"/>
      <c r="S37" s="102"/>
      <c r="T37" s="102"/>
      <c r="U37" s="106"/>
      <c r="V37" s="106"/>
      <c r="W37" s="106"/>
      <c r="X37" s="106"/>
      <c r="Y37" s="102"/>
      <c r="Z37" s="106"/>
      <c r="AA37" s="102"/>
      <c r="AB37" s="102"/>
      <c r="AC37" s="102"/>
      <c r="AD37" s="102"/>
      <c r="AE37" s="102"/>
      <c r="AF37" s="102"/>
      <c r="AG37" s="102"/>
      <c r="AH37" s="102"/>
      <c r="AI37" s="102"/>
      <c r="AJ37" s="102"/>
      <c r="AK37" s="103"/>
      <c r="AL37" s="103"/>
      <c r="AM37" s="103"/>
      <c r="AN37" s="103"/>
      <c r="AO37" s="103"/>
      <c r="AP37" s="103"/>
      <c r="AQ37" s="108">
        <f t="shared" si="3"/>
        <v>0</v>
      </c>
      <c r="AR37" s="103"/>
      <c r="AS37" s="103"/>
      <c r="AT37" s="103"/>
      <c r="AU37" s="103"/>
      <c r="AV37" s="103"/>
      <c r="AW37" s="103"/>
      <c r="AX37" s="103"/>
      <c r="AY37" s="103"/>
      <c r="AZ37" s="103"/>
      <c r="BA37" s="103"/>
      <c r="BB37" s="103"/>
      <c r="BC37" s="103"/>
      <c r="BD37" s="103"/>
      <c r="BE37" s="103"/>
      <c r="BF37" s="103"/>
      <c r="BG37" s="103"/>
      <c r="BH37" s="103"/>
      <c r="BI37" s="103"/>
      <c r="BJ37" s="103"/>
      <c r="BK37" s="103"/>
      <c r="BL37" s="103"/>
      <c r="BM37" s="103"/>
      <c r="BN37" s="103"/>
      <c r="BO37" s="103"/>
      <c r="BP37" s="109"/>
      <c r="BQ37" s="109"/>
      <c r="BR37" s="109"/>
      <c r="BS37" s="109"/>
      <c r="BT37" s="103"/>
      <c r="BU37" s="103"/>
      <c r="BV37" s="103"/>
      <c r="BW37" s="109"/>
      <c r="BX37" s="109"/>
      <c r="BY37" s="109"/>
      <c r="BZ37" s="103"/>
      <c r="CA37" s="103"/>
      <c r="CB37" s="103"/>
      <c r="CC37" s="103"/>
      <c r="CD37" s="103"/>
      <c r="CE37" s="103"/>
      <c r="CF37" s="103"/>
      <c r="CG37" s="103"/>
      <c r="CH37" s="110"/>
      <c r="CI37" s="110"/>
    </row>
    <row r="38">
      <c r="A38" s="101"/>
      <c r="B38" s="101" t="b">
        <v>0</v>
      </c>
      <c r="C38" s="101" t="b">
        <v>0</v>
      </c>
      <c r="D38" s="102" t="b">
        <v>0</v>
      </c>
      <c r="E38" s="102"/>
      <c r="F38" s="102"/>
      <c r="G38" s="102"/>
      <c r="H38" s="102"/>
      <c r="I38" s="102"/>
      <c r="J38" s="103"/>
      <c r="K38" s="103"/>
      <c r="L38" s="103"/>
      <c r="M38" s="102"/>
      <c r="N38" s="102"/>
      <c r="O38" s="102"/>
      <c r="P38" s="102"/>
      <c r="Q38" s="102"/>
      <c r="R38" s="102"/>
      <c r="S38" s="102"/>
      <c r="T38" s="102"/>
      <c r="U38" s="106"/>
      <c r="V38" s="106"/>
      <c r="W38" s="106"/>
      <c r="X38" s="106"/>
      <c r="Y38" s="102"/>
      <c r="Z38" s="106"/>
      <c r="AA38" s="102"/>
      <c r="AB38" s="102"/>
      <c r="AC38" s="102"/>
      <c r="AD38" s="102"/>
      <c r="AE38" s="102"/>
      <c r="AF38" s="102"/>
      <c r="AG38" s="102"/>
      <c r="AH38" s="102"/>
      <c r="AI38" s="102"/>
      <c r="AJ38" s="102"/>
      <c r="AK38" s="103"/>
      <c r="AL38" s="103"/>
      <c r="AM38" s="103"/>
      <c r="AN38" s="103"/>
      <c r="AO38" s="103"/>
      <c r="AP38" s="103"/>
      <c r="AQ38" s="108">
        <f t="shared" si="3"/>
        <v>0</v>
      </c>
      <c r="AR38" s="103"/>
      <c r="AS38" s="103"/>
      <c r="AT38" s="103"/>
      <c r="AU38" s="103"/>
      <c r="AV38" s="103"/>
      <c r="AW38" s="103"/>
      <c r="AX38" s="103"/>
      <c r="AY38" s="103"/>
      <c r="AZ38" s="103"/>
      <c r="BA38" s="103"/>
      <c r="BB38" s="103"/>
      <c r="BC38" s="103"/>
      <c r="BD38" s="103"/>
      <c r="BE38" s="103"/>
      <c r="BF38" s="103"/>
      <c r="BG38" s="103"/>
      <c r="BH38" s="103"/>
      <c r="BI38" s="103"/>
      <c r="BJ38" s="103"/>
      <c r="BK38" s="103"/>
      <c r="BL38" s="103"/>
      <c r="BM38" s="103"/>
      <c r="BN38" s="103"/>
      <c r="BO38" s="103"/>
      <c r="BP38" s="109"/>
      <c r="BQ38" s="109"/>
      <c r="BR38" s="109"/>
      <c r="BS38" s="109"/>
      <c r="BT38" s="103"/>
      <c r="BU38" s="103"/>
      <c r="BV38" s="103"/>
      <c r="BW38" s="109"/>
      <c r="BX38" s="109"/>
      <c r="BY38" s="109"/>
      <c r="BZ38" s="103"/>
      <c r="CA38" s="103"/>
      <c r="CB38" s="103"/>
      <c r="CC38" s="103"/>
      <c r="CD38" s="103"/>
      <c r="CE38" s="103"/>
      <c r="CF38" s="103"/>
      <c r="CG38" s="103"/>
      <c r="CH38" s="110"/>
      <c r="CI38" s="110"/>
    </row>
    <row r="39">
      <c r="A39" s="101"/>
      <c r="B39" s="101" t="b">
        <v>0</v>
      </c>
      <c r="C39" s="101" t="b">
        <v>0</v>
      </c>
      <c r="D39" s="102" t="b">
        <v>0</v>
      </c>
      <c r="E39" s="102"/>
      <c r="F39" s="102"/>
      <c r="G39" s="102"/>
      <c r="H39" s="102"/>
      <c r="I39" s="102"/>
      <c r="J39" s="103"/>
      <c r="K39" s="103"/>
      <c r="L39" s="103"/>
      <c r="M39" s="102"/>
      <c r="N39" s="102"/>
      <c r="O39" s="102"/>
      <c r="P39" s="102"/>
      <c r="Q39" s="102"/>
      <c r="R39" s="102"/>
      <c r="S39" s="102"/>
      <c r="T39" s="102"/>
      <c r="U39" s="106"/>
      <c r="V39" s="106"/>
      <c r="W39" s="106"/>
      <c r="X39" s="106"/>
      <c r="Y39" s="102"/>
      <c r="Z39" s="106"/>
      <c r="AA39" s="102"/>
      <c r="AB39" s="102"/>
      <c r="AC39" s="102"/>
      <c r="AD39" s="102"/>
      <c r="AE39" s="102"/>
      <c r="AF39" s="102"/>
      <c r="AG39" s="102"/>
      <c r="AH39" s="102"/>
      <c r="AI39" s="102"/>
      <c r="AJ39" s="102"/>
      <c r="AK39" s="103"/>
      <c r="AL39" s="103"/>
      <c r="AM39" s="103"/>
      <c r="AN39" s="103"/>
      <c r="AO39" s="103"/>
      <c r="AP39" s="103"/>
      <c r="AQ39" s="108">
        <f t="shared" si="3"/>
        <v>0</v>
      </c>
      <c r="AR39" s="103"/>
      <c r="AS39" s="103"/>
      <c r="AT39" s="103"/>
      <c r="AU39" s="103"/>
      <c r="AV39" s="103"/>
      <c r="AW39" s="103"/>
      <c r="AX39" s="103"/>
      <c r="AY39" s="103"/>
      <c r="AZ39" s="103"/>
      <c r="BA39" s="103"/>
      <c r="BB39" s="103"/>
      <c r="BC39" s="103"/>
      <c r="BD39" s="103"/>
      <c r="BE39" s="103"/>
      <c r="BF39" s="103"/>
      <c r="BG39" s="103"/>
      <c r="BH39" s="103"/>
      <c r="BI39" s="103"/>
      <c r="BJ39" s="103"/>
      <c r="BK39" s="103"/>
      <c r="BL39" s="103"/>
      <c r="BM39" s="103"/>
      <c r="BN39" s="103"/>
      <c r="BO39" s="103"/>
      <c r="BP39" s="109"/>
      <c r="BQ39" s="109"/>
      <c r="BR39" s="109"/>
      <c r="BS39" s="109"/>
      <c r="BT39" s="103"/>
      <c r="BU39" s="103"/>
      <c r="BV39" s="103"/>
      <c r="BW39" s="109"/>
      <c r="BX39" s="109"/>
      <c r="BY39" s="109"/>
      <c r="BZ39" s="103"/>
      <c r="CA39" s="103"/>
      <c r="CB39" s="103"/>
      <c r="CC39" s="103"/>
      <c r="CD39" s="103"/>
      <c r="CE39" s="103"/>
      <c r="CF39" s="103"/>
      <c r="CG39" s="103"/>
      <c r="CH39" s="110"/>
      <c r="CI39" s="110"/>
    </row>
    <row r="40">
      <c r="A40" s="101"/>
      <c r="B40" s="101" t="b">
        <v>0</v>
      </c>
      <c r="C40" s="101" t="b">
        <v>0</v>
      </c>
      <c r="D40" s="102" t="b">
        <v>0</v>
      </c>
      <c r="E40" s="102"/>
      <c r="F40" s="102"/>
      <c r="G40" s="102"/>
      <c r="H40" s="102"/>
      <c r="I40" s="102"/>
      <c r="J40" s="103"/>
      <c r="K40" s="103"/>
      <c r="L40" s="103"/>
      <c r="M40" s="102"/>
      <c r="N40" s="102"/>
      <c r="O40" s="102"/>
      <c r="P40" s="102"/>
      <c r="Q40" s="102"/>
      <c r="R40" s="102"/>
      <c r="S40" s="102"/>
      <c r="T40" s="102"/>
      <c r="U40" s="106"/>
      <c r="V40" s="106"/>
      <c r="W40" s="106"/>
      <c r="X40" s="106"/>
      <c r="Y40" s="102"/>
      <c r="Z40" s="106"/>
      <c r="AA40" s="102"/>
      <c r="AB40" s="102"/>
      <c r="AC40" s="102"/>
      <c r="AD40" s="102"/>
      <c r="AE40" s="102"/>
      <c r="AF40" s="102"/>
      <c r="AG40" s="102"/>
      <c r="AH40" s="102"/>
      <c r="AI40" s="102"/>
      <c r="AJ40" s="102"/>
      <c r="AK40" s="103"/>
      <c r="AL40" s="103"/>
      <c r="AM40" s="103"/>
      <c r="AN40" s="103"/>
      <c r="AO40" s="103"/>
      <c r="AP40" s="103"/>
      <c r="AQ40" s="108">
        <f t="shared" si="3"/>
        <v>0</v>
      </c>
      <c r="AR40" s="103"/>
      <c r="AS40" s="103"/>
      <c r="AT40" s="103"/>
      <c r="AU40" s="103"/>
      <c r="AV40" s="103"/>
      <c r="AW40" s="103"/>
      <c r="AX40" s="103"/>
      <c r="AY40" s="103"/>
      <c r="AZ40" s="103"/>
      <c r="BA40" s="103"/>
      <c r="BB40" s="103"/>
      <c r="BC40" s="103"/>
      <c r="BD40" s="103"/>
      <c r="BE40" s="103"/>
      <c r="BF40" s="103"/>
      <c r="BG40" s="103"/>
      <c r="BH40" s="103"/>
      <c r="BI40" s="103"/>
      <c r="BJ40" s="103"/>
      <c r="BK40" s="103"/>
      <c r="BL40" s="103"/>
      <c r="BM40" s="103"/>
      <c r="BN40" s="103"/>
      <c r="BO40" s="103"/>
      <c r="BP40" s="109"/>
      <c r="BQ40" s="109"/>
      <c r="BR40" s="109"/>
      <c r="BS40" s="109"/>
      <c r="BT40" s="103"/>
      <c r="BU40" s="103"/>
      <c r="BV40" s="103"/>
      <c r="BW40" s="109"/>
      <c r="BX40" s="109"/>
      <c r="BY40" s="109"/>
      <c r="BZ40" s="103"/>
      <c r="CA40" s="103"/>
      <c r="CB40" s="103"/>
      <c r="CC40" s="103"/>
      <c r="CD40" s="103"/>
      <c r="CE40" s="103"/>
      <c r="CF40" s="103"/>
      <c r="CG40" s="103"/>
      <c r="CH40" s="110"/>
      <c r="CI40" s="110"/>
    </row>
    <row r="41">
      <c r="A41" s="101"/>
      <c r="B41" s="101" t="b">
        <v>0</v>
      </c>
      <c r="C41" s="101" t="b">
        <v>0</v>
      </c>
      <c r="D41" s="102" t="b">
        <v>0</v>
      </c>
      <c r="E41" s="102"/>
      <c r="F41" s="102"/>
      <c r="G41" s="102"/>
      <c r="H41" s="102"/>
      <c r="I41" s="102"/>
      <c r="J41" s="103"/>
      <c r="K41" s="103"/>
      <c r="L41" s="103"/>
      <c r="M41" s="102"/>
      <c r="N41" s="102"/>
      <c r="O41" s="102"/>
      <c r="P41" s="102"/>
      <c r="Q41" s="102"/>
      <c r="R41" s="102"/>
      <c r="S41" s="102"/>
      <c r="T41" s="102"/>
      <c r="U41" s="106"/>
      <c r="V41" s="106"/>
      <c r="W41" s="106"/>
      <c r="X41" s="106"/>
      <c r="Y41" s="102"/>
      <c r="Z41" s="106"/>
      <c r="AA41" s="102"/>
      <c r="AB41" s="102"/>
      <c r="AC41" s="102"/>
      <c r="AD41" s="102"/>
      <c r="AE41" s="102"/>
      <c r="AF41" s="102"/>
      <c r="AG41" s="102"/>
      <c r="AH41" s="102"/>
      <c r="AI41" s="102"/>
      <c r="AJ41" s="102"/>
      <c r="AK41" s="103"/>
      <c r="AL41" s="103"/>
      <c r="AM41" s="103"/>
      <c r="AN41" s="103"/>
      <c r="AO41" s="103"/>
      <c r="AP41" s="103"/>
      <c r="AQ41" s="108">
        <f t="shared" si="3"/>
        <v>0</v>
      </c>
      <c r="AR41" s="103"/>
      <c r="AS41" s="103"/>
      <c r="AT41" s="103"/>
      <c r="AU41" s="103"/>
      <c r="AV41" s="103"/>
      <c r="AW41" s="103"/>
      <c r="AX41" s="103"/>
      <c r="AY41" s="103"/>
      <c r="AZ41" s="103"/>
      <c r="BA41" s="103"/>
      <c r="BB41" s="103"/>
      <c r="BC41" s="103"/>
      <c r="BD41" s="103"/>
      <c r="BE41" s="103"/>
      <c r="BF41" s="103"/>
      <c r="BG41" s="103"/>
      <c r="BH41" s="103"/>
      <c r="BI41" s="103"/>
      <c r="BJ41" s="103"/>
      <c r="BK41" s="103"/>
      <c r="BL41" s="103"/>
      <c r="BM41" s="103"/>
      <c r="BN41" s="103"/>
      <c r="BO41" s="103"/>
      <c r="BP41" s="109"/>
      <c r="BQ41" s="109"/>
      <c r="BR41" s="109"/>
      <c r="BS41" s="109"/>
      <c r="BT41" s="103"/>
      <c r="BU41" s="103"/>
      <c r="BV41" s="103"/>
      <c r="BW41" s="109"/>
      <c r="BX41" s="109"/>
      <c r="BY41" s="109"/>
      <c r="BZ41" s="103"/>
      <c r="CA41" s="103"/>
      <c r="CB41" s="103"/>
      <c r="CC41" s="103"/>
      <c r="CD41" s="103"/>
      <c r="CE41" s="103"/>
      <c r="CF41" s="103"/>
      <c r="CG41" s="103"/>
      <c r="CH41" s="110"/>
      <c r="CI41" s="110"/>
    </row>
    <row r="42">
      <c r="A42" s="101"/>
      <c r="B42" s="101" t="b">
        <v>0</v>
      </c>
      <c r="C42" s="101" t="b">
        <v>0</v>
      </c>
      <c r="D42" s="102" t="b">
        <v>0</v>
      </c>
      <c r="E42" s="102"/>
      <c r="F42" s="102"/>
      <c r="G42" s="102"/>
      <c r="H42" s="102"/>
      <c r="I42" s="102"/>
      <c r="J42" s="103"/>
      <c r="K42" s="103"/>
      <c r="L42" s="103"/>
      <c r="M42" s="102"/>
      <c r="N42" s="102"/>
      <c r="O42" s="102"/>
      <c r="P42" s="102"/>
      <c r="Q42" s="102"/>
      <c r="R42" s="102"/>
      <c r="S42" s="102"/>
      <c r="T42" s="102"/>
      <c r="U42" s="106"/>
      <c r="V42" s="106"/>
      <c r="W42" s="106"/>
      <c r="X42" s="106"/>
      <c r="Y42" s="102"/>
      <c r="Z42" s="106"/>
      <c r="AA42" s="102"/>
      <c r="AB42" s="102"/>
      <c r="AC42" s="102"/>
      <c r="AD42" s="102"/>
      <c r="AE42" s="102"/>
      <c r="AF42" s="102"/>
      <c r="AG42" s="102"/>
      <c r="AH42" s="102"/>
      <c r="AI42" s="102"/>
      <c r="AJ42" s="102"/>
      <c r="AK42" s="103"/>
      <c r="AL42" s="103"/>
      <c r="AM42" s="103"/>
      <c r="AN42" s="103"/>
      <c r="AO42" s="103"/>
      <c r="AP42" s="103"/>
      <c r="AQ42" s="108">
        <f t="shared" si="3"/>
        <v>0</v>
      </c>
      <c r="AR42" s="103"/>
      <c r="AS42" s="103"/>
      <c r="AT42" s="103"/>
      <c r="AU42" s="103"/>
      <c r="AV42" s="103"/>
      <c r="AW42" s="103"/>
      <c r="AX42" s="103"/>
      <c r="AY42" s="103"/>
      <c r="AZ42" s="103"/>
      <c r="BA42" s="103"/>
      <c r="BB42" s="103"/>
      <c r="BC42" s="103"/>
      <c r="BD42" s="103"/>
      <c r="BE42" s="103"/>
      <c r="BF42" s="103"/>
      <c r="BG42" s="103"/>
      <c r="BH42" s="103"/>
      <c r="BI42" s="103"/>
      <c r="BJ42" s="103"/>
      <c r="BK42" s="103"/>
      <c r="BL42" s="103"/>
      <c r="BM42" s="103"/>
      <c r="BN42" s="103"/>
      <c r="BO42" s="103"/>
      <c r="BP42" s="109"/>
      <c r="BQ42" s="109"/>
      <c r="BR42" s="109"/>
      <c r="BS42" s="109"/>
      <c r="BT42" s="103"/>
      <c r="BU42" s="103"/>
      <c r="BV42" s="103"/>
      <c r="BW42" s="109"/>
      <c r="BX42" s="109"/>
      <c r="BY42" s="109"/>
      <c r="BZ42" s="103"/>
      <c r="CA42" s="103"/>
      <c r="CB42" s="103"/>
      <c r="CC42" s="103"/>
      <c r="CD42" s="103"/>
      <c r="CE42" s="103"/>
      <c r="CF42" s="103"/>
      <c r="CG42" s="103"/>
      <c r="CH42" s="110"/>
      <c r="CI42" s="110"/>
    </row>
    <row r="43">
      <c r="A43" s="101"/>
      <c r="B43" s="101" t="b">
        <v>0</v>
      </c>
      <c r="C43" s="101" t="b">
        <v>0</v>
      </c>
      <c r="D43" s="102" t="b">
        <v>0</v>
      </c>
      <c r="E43" s="102"/>
      <c r="F43" s="102"/>
      <c r="G43" s="102"/>
      <c r="H43" s="102"/>
      <c r="I43" s="102"/>
      <c r="J43" s="103"/>
      <c r="K43" s="103"/>
      <c r="L43" s="103"/>
      <c r="M43" s="102"/>
      <c r="N43" s="102"/>
      <c r="O43" s="102"/>
      <c r="P43" s="102"/>
      <c r="Q43" s="102"/>
      <c r="R43" s="102"/>
      <c r="S43" s="102"/>
      <c r="T43" s="102"/>
      <c r="U43" s="106"/>
      <c r="V43" s="106"/>
      <c r="W43" s="106"/>
      <c r="X43" s="106"/>
      <c r="Y43" s="102"/>
      <c r="Z43" s="106"/>
      <c r="AA43" s="102"/>
      <c r="AB43" s="102"/>
      <c r="AC43" s="102"/>
      <c r="AD43" s="102"/>
      <c r="AE43" s="102"/>
      <c r="AF43" s="102"/>
      <c r="AG43" s="102"/>
      <c r="AH43" s="102"/>
      <c r="AI43" s="102"/>
      <c r="AJ43" s="102"/>
      <c r="AK43" s="103"/>
      <c r="AL43" s="103"/>
      <c r="AM43" s="103"/>
      <c r="AN43" s="103"/>
      <c r="AO43" s="103"/>
      <c r="AP43" s="103"/>
      <c r="AQ43" s="108">
        <f t="shared" si="3"/>
        <v>0</v>
      </c>
      <c r="AR43" s="103"/>
      <c r="AS43" s="103"/>
      <c r="AT43" s="103"/>
      <c r="AU43" s="103"/>
      <c r="AV43" s="103"/>
      <c r="AW43" s="103"/>
      <c r="AX43" s="103"/>
      <c r="AY43" s="103"/>
      <c r="AZ43" s="103"/>
      <c r="BA43" s="103"/>
      <c r="BB43" s="103"/>
      <c r="BC43" s="103"/>
      <c r="BD43" s="103"/>
      <c r="BE43" s="103"/>
      <c r="BF43" s="103"/>
      <c r="BG43" s="103"/>
      <c r="BH43" s="103"/>
      <c r="BI43" s="103"/>
      <c r="BJ43" s="103"/>
      <c r="BK43" s="103"/>
      <c r="BL43" s="103"/>
      <c r="BM43" s="103"/>
      <c r="BN43" s="103"/>
      <c r="BO43" s="103"/>
      <c r="BP43" s="109"/>
      <c r="BQ43" s="109"/>
      <c r="BR43" s="109"/>
      <c r="BS43" s="109"/>
      <c r="BT43" s="103"/>
      <c r="BU43" s="103"/>
      <c r="BV43" s="103"/>
      <c r="BW43" s="109"/>
      <c r="BX43" s="109"/>
      <c r="BY43" s="109"/>
      <c r="BZ43" s="103"/>
      <c r="CA43" s="103"/>
      <c r="CB43" s="103"/>
      <c r="CC43" s="103"/>
      <c r="CD43" s="103"/>
      <c r="CE43" s="103"/>
      <c r="CF43" s="103"/>
      <c r="CG43" s="103"/>
      <c r="CH43" s="110"/>
      <c r="CI43" s="110"/>
    </row>
    <row r="44">
      <c r="A44" s="101"/>
      <c r="B44" s="101" t="b">
        <v>0</v>
      </c>
      <c r="C44" s="101" t="b">
        <v>0</v>
      </c>
      <c r="D44" s="102" t="b">
        <v>0</v>
      </c>
      <c r="E44" s="102"/>
      <c r="F44" s="102"/>
      <c r="G44" s="102"/>
      <c r="H44" s="102"/>
      <c r="I44" s="102"/>
      <c r="J44" s="103"/>
      <c r="K44" s="103"/>
      <c r="L44" s="103"/>
      <c r="M44" s="102"/>
      <c r="N44" s="102"/>
      <c r="O44" s="102"/>
      <c r="P44" s="102"/>
      <c r="Q44" s="102"/>
      <c r="R44" s="102"/>
      <c r="S44" s="102"/>
      <c r="T44" s="102"/>
      <c r="U44" s="106"/>
      <c r="V44" s="106"/>
      <c r="W44" s="106"/>
      <c r="X44" s="106"/>
      <c r="Y44" s="102"/>
      <c r="Z44" s="106"/>
      <c r="AA44" s="102"/>
      <c r="AB44" s="102"/>
      <c r="AC44" s="102"/>
      <c r="AD44" s="102"/>
      <c r="AE44" s="102"/>
      <c r="AF44" s="102"/>
      <c r="AG44" s="102"/>
      <c r="AH44" s="102"/>
      <c r="AI44" s="102"/>
      <c r="AJ44" s="102"/>
      <c r="AK44" s="103"/>
      <c r="AL44" s="103"/>
      <c r="AM44" s="103"/>
      <c r="AN44" s="103"/>
      <c r="AO44" s="103"/>
      <c r="AP44" s="103"/>
      <c r="AQ44" s="108">
        <f t="shared" si="3"/>
        <v>0</v>
      </c>
      <c r="AR44" s="103"/>
      <c r="AS44" s="103"/>
      <c r="AT44" s="103"/>
      <c r="AU44" s="103"/>
      <c r="AV44" s="103"/>
      <c r="AW44" s="103"/>
      <c r="AX44" s="103"/>
      <c r="AY44" s="103"/>
      <c r="AZ44" s="103"/>
      <c r="BA44" s="103"/>
      <c r="BB44" s="103"/>
      <c r="BC44" s="103"/>
      <c r="BD44" s="103"/>
      <c r="BE44" s="103"/>
      <c r="BF44" s="103"/>
      <c r="BG44" s="103"/>
      <c r="BH44" s="103"/>
      <c r="BI44" s="103"/>
      <c r="BJ44" s="103"/>
      <c r="BK44" s="103"/>
      <c r="BL44" s="103"/>
      <c r="BM44" s="103"/>
      <c r="BN44" s="103"/>
      <c r="BO44" s="103"/>
      <c r="BP44" s="109"/>
      <c r="BQ44" s="109"/>
      <c r="BR44" s="109"/>
      <c r="BS44" s="109"/>
      <c r="BT44" s="103"/>
      <c r="BU44" s="103"/>
      <c r="BV44" s="103"/>
      <c r="BW44" s="109"/>
      <c r="BX44" s="109"/>
      <c r="BY44" s="109"/>
      <c r="BZ44" s="103"/>
      <c r="CA44" s="103"/>
      <c r="CB44" s="103"/>
      <c r="CC44" s="103"/>
      <c r="CD44" s="103"/>
      <c r="CE44" s="103"/>
      <c r="CF44" s="103"/>
      <c r="CG44" s="103"/>
      <c r="CH44" s="110"/>
      <c r="CI44" s="110"/>
    </row>
    <row r="45">
      <c r="A45" s="101"/>
      <c r="B45" s="101" t="b">
        <v>0</v>
      </c>
      <c r="C45" s="101" t="b">
        <v>0</v>
      </c>
      <c r="D45" s="102" t="b">
        <v>0</v>
      </c>
      <c r="E45" s="102"/>
      <c r="F45" s="102"/>
      <c r="G45" s="102"/>
      <c r="H45" s="102"/>
      <c r="I45" s="102"/>
      <c r="J45" s="103"/>
      <c r="K45" s="103"/>
      <c r="L45" s="103"/>
      <c r="M45" s="102"/>
      <c r="N45" s="102"/>
      <c r="O45" s="102"/>
      <c r="P45" s="102"/>
      <c r="Q45" s="102"/>
      <c r="R45" s="102"/>
      <c r="S45" s="102"/>
      <c r="T45" s="102"/>
      <c r="U45" s="106"/>
      <c r="V45" s="106"/>
      <c r="W45" s="106"/>
      <c r="X45" s="106"/>
      <c r="Y45" s="102"/>
      <c r="Z45" s="106"/>
      <c r="AA45" s="102"/>
      <c r="AB45" s="102"/>
      <c r="AC45" s="102"/>
      <c r="AD45" s="102"/>
      <c r="AE45" s="102"/>
      <c r="AF45" s="102"/>
      <c r="AG45" s="102"/>
      <c r="AH45" s="102"/>
      <c r="AI45" s="102"/>
      <c r="AJ45" s="102"/>
      <c r="AK45" s="103"/>
      <c r="AL45" s="103"/>
      <c r="AM45" s="103"/>
      <c r="AN45" s="103"/>
      <c r="AO45" s="103"/>
      <c r="AP45" s="103"/>
      <c r="AQ45" s="108">
        <f t="shared" si="3"/>
        <v>0</v>
      </c>
      <c r="AR45" s="103"/>
      <c r="AS45" s="103"/>
      <c r="AT45" s="103"/>
      <c r="AU45" s="103"/>
      <c r="AV45" s="103"/>
      <c r="AW45" s="103"/>
      <c r="AX45" s="103"/>
      <c r="AY45" s="103"/>
      <c r="AZ45" s="103"/>
      <c r="BA45" s="103"/>
      <c r="BB45" s="103"/>
      <c r="BC45" s="103"/>
      <c r="BD45" s="103"/>
      <c r="BE45" s="103"/>
      <c r="BF45" s="103"/>
      <c r="BG45" s="103"/>
      <c r="BH45" s="103"/>
      <c r="BI45" s="103"/>
      <c r="BJ45" s="103"/>
      <c r="BK45" s="103"/>
      <c r="BL45" s="103"/>
      <c r="BM45" s="103"/>
      <c r="BN45" s="103"/>
      <c r="BO45" s="103"/>
      <c r="BP45" s="109"/>
      <c r="BQ45" s="109"/>
      <c r="BR45" s="109"/>
      <c r="BS45" s="109"/>
      <c r="BT45" s="103"/>
      <c r="BU45" s="103"/>
      <c r="BV45" s="103"/>
      <c r="BW45" s="109"/>
      <c r="BX45" s="109"/>
      <c r="BY45" s="109"/>
      <c r="BZ45" s="103"/>
      <c r="CA45" s="103"/>
      <c r="CB45" s="103"/>
      <c r="CC45" s="103"/>
      <c r="CD45" s="103"/>
      <c r="CE45" s="103"/>
      <c r="CF45" s="103"/>
      <c r="CG45" s="103"/>
      <c r="CH45" s="110"/>
      <c r="CI45" s="110"/>
    </row>
    <row r="46">
      <c r="A46" s="101"/>
      <c r="B46" s="101" t="b">
        <v>0</v>
      </c>
      <c r="C46" s="101" t="b">
        <v>0</v>
      </c>
      <c r="D46" s="102" t="b">
        <v>0</v>
      </c>
      <c r="E46" s="102"/>
      <c r="F46" s="102"/>
      <c r="G46" s="102"/>
      <c r="H46" s="102"/>
      <c r="I46" s="102"/>
      <c r="J46" s="103"/>
      <c r="K46" s="103"/>
      <c r="L46" s="103"/>
      <c r="M46" s="102"/>
      <c r="N46" s="102"/>
      <c r="O46" s="102"/>
      <c r="P46" s="102"/>
      <c r="Q46" s="102"/>
      <c r="R46" s="102"/>
      <c r="S46" s="102"/>
      <c r="T46" s="102"/>
      <c r="U46" s="106"/>
      <c r="V46" s="106"/>
      <c r="W46" s="106"/>
      <c r="X46" s="106"/>
      <c r="Y46" s="102"/>
      <c r="Z46" s="106"/>
      <c r="AA46" s="102"/>
      <c r="AB46" s="102"/>
      <c r="AC46" s="102"/>
      <c r="AD46" s="102"/>
      <c r="AE46" s="102"/>
      <c r="AF46" s="102"/>
      <c r="AG46" s="102"/>
      <c r="AH46" s="102"/>
      <c r="AI46" s="102"/>
      <c r="AJ46" s="102"/>
      <c r="AK46" s="103"/>
      <c r="AL46" s="103"/>
      <c r="AM46" s="103"/>
      <c r="AN46" s="103"/>
      <c r="AO46" s="103"/>
      <c r="AP46" s="103"/>
      <c r="AQ46" s="108">
        <f t="shared" si="3"/>
        <v>0</v>
      </c>
      <c r="AR46" s="103"/>
      <c r="AS46" s="103"/>
      <c r="AT46" s="103"/>
      <c r="AU46" s="103"/>
      <c r="AV46" s="103"/>
      <c r="AW46" s="103"/>
      <c r="AX46" s="103"/>
      <c r="AY46" s="103"/>
      <c r="AZ46" s="103"/>
      <c r="BA46" s="103"/>
      <c r="BB46" s="103"/>
      <c r="BC46" s="103"/>
      <c r="BD46" s="103"/>
      <c r="BE46" s="103"/>
      <c r="BF46" s="103"/>
      <c r="BG46" s="103"/>
      <c r="BH46" s="103"/>
      <c r="BI46" s="103"/>
      <c r="BJ46" s="103"/>
      <c r="BK46" s="103"/>
      <c r="BL46" s="103"/>
      <c r="BM46" s="103"/>
      <c r="BN46" s="103"/>
      <c r="BO46" s="103"/>
      <c r="BP46" s="109"/>
      <c r="BQ46" s="109"/>
      <c r="BR46" s="109"/>
      <c r="BS46" s="109"/>
      <c r="BT46" s="103"/>
      <c r="BU46" s="103"/>
      <c r="BV46" s="103"/>
      <c r="BW46" s="109"/>
      <c r="BX46" s="109"/>
      <c r="BY46" s="109"/>
      <c r="BZ46" s="103"/>
      <c r="CA46" s="103"/>
      <c r="CB46" s="103"/>
      <c r="CC46" s="103"/>
      <c r="CD46" s="103"/>
      <c r="CE46" s="103"/>
      <c r="CF46" s="103"/>
      <c r="CG46" s="103"/>
      <c r="CH46" s="110"/>
      <c r="CI46" s="110"/>
    </row>
    <row r="47">
      <c r="A47" s="101"/>
      <c r="B47" s="101" t="b">
        <v>0</v>
      </c>
      <c r="C47" s="101" t="b">
        <v>0</v>
      </c>
      <c r="D47" s="102" t="b">
        <v>0</v>
      </c>
      <c r="E47" s="102"/>
      <c r="F47" s="102"/>
      <c r="G47" s="102"/>
      <c r="H47" s="102"/>
      <c r="I47" s="102"/>
      <c r="J47" s="103"/>
      <c r="K47" s="103"/>
      <c r="L47" s="103"/>
      <c r="M47" s="102"/>
      <c r="N47" s="102"/>
      <c r="O47" s="102"/>
      <c r="P47" s="102"/>
      <c r="Q47" s="102"/>
      <c r="R47" s="102"/>
      <c r="S47" s="102"/>
      <c r="T47" s="102"/>
      <c r="U47" s="106"/>
      <c r="V47" s="106"/>
      <c r="W47" s="106"/>
      <c r="X47" s="106"/>
      <c r="Y47" s="102"/>
      <c r="Z47" s="106"/>
      <c r="AA47" s="102"/>
      <c r="AB47" s="102"/>
      <c r="AC47" s="102"/>
      <c r="AD47" s="102"/>
      <c r="AE47" s="102"/>
      <c r="AF47" s="102"/>
      <c r="AG47" s="102"/>
      <c r="AH47" s="102"/>
      <c r="AI47" s="102"/>
      <c r="AJ47" s="102"/>
      <c r="AK47" s="103"/>
      <c r="AL47" s="103"/>
      <c r="AM47" s="103"/>
      <c r="AN47" s="103"/>
      <c r="AO47" s="103"/>
      <c r="AP47" s="103"/>
      <c r="AQ47" s="108">
        <f t="shared" si="3"/>
        <v>0</v>
      </c>
      <c r="AR47" s="103"/>
      <c r="AS47" s="103"/>
      <c r="AT47" s="103"/>
      <c r="AU47" s="103"/>
      <c r="AV47" s="103"/>
      <c r="AW47" s="103"/>
      <c r="AX47" s="103"/>
      <c r="AY47" s="103"/>
      <c r="AZ47" s="103"/>
      <c r="BA47" s="103"/>
      <c r="BB47" s="103"/>
      <c r="BC47" s="103"/>
      <c r="BD47" s="103"/>
      <c r="BE47" s="103"/>
      <c r="BF47" s="103"/>
      <c r="BG47" s="103"/>
      <c r="BH47" s="103"/>
      <c r="BI47" s="103"/>
      <c r="BJ47" s="103"/>
      <c r="BK47" s="103"/>
      <c r="BL47" s="103"/>
      <c r="BM47" s="103"/>
      <c r="BN47" s="103"/>
      <c r="BO47" s="103"/>
      <c r="BP47" s="109"/>
      <c r="BQ47" s="109"/>
      <c r="BR47" s="109"/>
      <c r="BS47" s="109"/>
      <c r="BT47" s="103"/>
      <c r="BU47" s="103"/>
      <c r="BV47" s="103"/>
      <c r="BW47" s="109"/>
      <c r="BX47" s="109"/>
      <c r="BY47" s="109"/>
      <c r="BZ47" s="103"/>
      <c r="CA47" s="103"/>
      <c r="CB47" s="103"/>
      <c r="CC47" s="103"/>
      <c r="CD47" s="103"/>
      <c r="CE47" s="103"/>
      <c r="CF47" s="103"/>
      <c r="CG47" s="103"/>
      <c r="CH47" s="110"/>
      <c r="CI47" s="110"/>
    </row>
    <row r="48">
      <c r="A48" s="101"/>
      <c r="B48" s="101" t="b">
        <v>0</v>
      </c>
      <c r="C48" s="101" t="b">
        <v>0</v>
      </c>
      <c r="D48" s="102" t="b">
        <v>0</v>
      </c>
      <c r="E48" s="102"/>
      <c r="F48" s="102"/>
      <c r="G48" s="102"/>
      <c r="H48" s="102"/>
      <c r="I48" s="102"/>
      <c r="J48" s="103"/>
      <c r="K48" s="103"/>
      <c r="L48" s="103"/>
      <c r="M48" s="102"/>
      <c r="N48" s="102"/>
      <c r="O48" s="102"/>
      <c r="P48" s="102"/>
      <c r="Q48" s="102"/>
      <c r="R48" s="102"/>
      <c r="S48" s="102"/>
      <c r="T48" s="102"/>
      <c r="U48" s="106"/>
      <c r="V48" s="106"/>
      <c r="W48" s="106"/>
      <c r="X48" s="106"/>
      <c r="Y48" s="102"/>
      <c r="Z48" s="106"/>
      <c r="AA48" s="102"/>
      <c r="AB48" s="102"/>
      <c r="AC48" s="102"/>
      <c r="AD48" s="102"/>
      <c r="AE48" s="102"/>
      <c r="AF48" s="102"/>
      <c r="AG48" s="102"/>
      <c r="AH48" s="102"/>
      <c r="AI48" s="102"/>
      <c r="AJ48" s="102"/>
      <c r="AK48" s="103"/>
      <c r="AL48" s="103"/>
      <c r="AM48" s="103"/>
      <c r="AN48" s="103"/>
      <c r="AO48" s="103"/>
      <c r="AP48" s="103"/>
      <c r="AQ48" s="108">
        <f t="shared" si="3"/>
        <v>0</v>
      </c>
      <c r="AR48" s="103"/>
      <c r="AS48" s="103"/>
      <c r="AT48" s="103"/>
      <c r="AU48" s="103"/>
      <c r="AV48" s="103"/>
      <c r="AW48" s="103"/>
      <c r="AX48" s="103"/>
      <c r="AY48" s="103"/>
      <c r="AZ48" s="103"/>
      <c r="BA48" s="103"/>
      <c r="BB48" s="103"/>
      <c r="BC48" s="103"/>
      <c r="BD48" s="103"/>
      <c r="BE48" s="103"/>
      <c r="BF48" s="103"/>
      <c r="BG48" s="103"/>
      <c r="BH48" s="103"/>
      <c r="BI48" s="103"/>
      <c r="BJ48" s="103"/>
      <c r="BK48" s="103"/>
      <c r="BL48" s="103"/>
      <c r="BM48" s="103"/>
      <c r="BN48" s="103"/>
      <c r="BO48" s="103"/>
      <c r="BP48" s="109"/>
      <c r="BQ48" s="109"/>
      <c r="BR48" s="109"/>
      <c r="BS48" s="109"/>
      <c r="BT48" s="103"/>
      <c r="BU48" s="103"/>
      <c r="BV48" s="103"/>
      <c r="BW48" s="109"/>
      <c r="BX48" s="109"/>
      <c r="BY48" s="109"/>
      <c r="BZ48" s="103"/>
      <c r="CA48" s="103"/>
      <c r="CB48" s="103"/>
      <c r="CC48" s="103"/>
      <c r="CD48" s="103"/>
      <c r="CE48" s="103"/>
      <c r="CF48" s="103"/>
      <c r="CG48" s="103"/>
      <c r="CH48" s="110"/>
      <c r="CI48" s="110"/>
    </row>
    <row r="49">
      <c r="A49" s="101"/>
      <c r="B49" s="101" t="b">
        <v>0</v>
      </c>
      <c r="C49" s="101" t="b">
        <v>0</v>
      </c>
      <c r="D49" s="102" t="b">
        <v>0</v>
      </c>
      <c r="E49" s="102"/>
      <c r="F49" s="102"/>
      <c r="G49" s="102"/>
      <c r="H49" s="102"/>
      <c r="I49" s="102"/>
      <c r="J49" s="103"/>
      <c r="K49" s="103"/>
      <c r="L49" s="103"/>
      <c r="M49" s="102"/>
      <c r="N49" s="102"/>
      <c r="O49" s="102"/>
      <c r="P49" s="102"/>
      <c r="Q49" s="102"/>
      <c r="R49" s="102"/>
      <c r="S49" s="102"/>
      <c r="T49" s="102"/>
      <c r="U49" s="106"/>
      <c r="V49" s="106"/>
      <c r="W49" s="106"/>
      <c r="X49" s="106"/>
      <c r="Y49" s="102"/>
      <c r="Z49" s="106"/>
      <c r="AA49" s="102"/>
      <c r="AB49" s="102"/>
      <c r="AC49" s="102"/>
      <c r="AD49" s="102"/>
      <c r="AE49" s="102"/>
      <c r="AF49" s="102"/>
      <c r="AG49" s="102"/>
      <c r="AH49" s="102"/>
      <c r="AI49" s="102"/>
      <c r="AJ49" s="102"/>
      <c r="AK49" s="103"/>
      <c r="AL49" s="103"/>
      <c r="AM49" s="103"/>
      <c r="AN49" s="103"/>
      <c r="AO49" s="103"/>
      <c r="AP49" s="103"/>
      <c r="AQ49" s="108">
        <f t="shared" si="3"/>
        <v>0</v>
      </c>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9"/>
      <c r="BQ49" s="109"/>
      <c r="BR49" s="109"/>
      <c r="BS49" s="109"/>
      <c r="BT49" s="103"/>
      <c r="BU49" s="103"/>
      <c r="BV49" s="103"/>
      <c r="BW49" s="109"/>
      <c r="BX49" s="109"/>
      <c r="BY49" s="109"/>
      <c r="BZ49" s="103"/>
      <c r="CA49" s="103"/>
      <c r="CB49" s="103"/>
      <c r="CC49" s="103"/>
      <c r="CD49" s="103"/>
      <c r="CE49" s="103"/>
      <c r="CF49" s="103"/>
      <c r="CG49" s="103"/>
      <c r="CH49" s="110"/>
      <c r="CI49" s="110"/>
    </row>
    <row r="50">
      <c r="A50" s="101"/>
      <c r="B50" s="101" t="b">
        <v>0</v>
      </c>
      <c r="C50" s="101" t="b">
        <v>0</v>
      </c>
      <c r="D50" s="102" t="b">
        <v>0</v>
      </c>
      <c r="E50" s="102"/>
      <c r="F50" s="102"/>
      <c r="G50" s="102"/>
      <c r="H50" s="102"/>
      <c r="I50" s="102"/>
      <c r="J50" s="103"/>
      <c r="K50" s="103"/>
      <c r="L50" s="103"/>
      <c r="M50" s="102"/>
      <c r="N50" s="102"/>
      <c r="O50" s="102"/>
      <c r="P50" s="102"/>
      <c r="Q50" s="102"/>
      <c r="R50" s="102"/>
      <c r="S50" s="102"/>
      <c r="T50" s="102"/>
      <c r="U50" s="106"/>
      <c r="V50" s="106"/>
      <c r="W50" s="106"/>
      <c r="X50" s="106"/>
      <c r="Y50" s="102"/>
      <c r="Z50" s="106"/>
      <c r="AA50" s="102"/>
      <c r="AB50" s="102"/>
      <c r="AC50" s="102"/>
      <c r="AD50" s="102"/>
      <c r="AE50" s="102"/>
      <c r="AF50" s="102"/>
      <c r="AG50" s="102"/>
      <c r="AH50" s="102"/>
      <c r="AI50" s="102"/>
      <c r="AJ50" s="102"/>
      <c r="AK50" s="103"/>
      <c r="AL50" s="103"/>
      <c r="AM50" s="103"/>
      <c r="AN50" s="103"/>
      <c r="AO50" s="103"/>
      <c r="AP50" s="103"/>
      <c r="AQ50" s="108">
        <f t="shared" si="3"/>
        <v>0</v>
      </c>
      <c r="AR50" s="103"/>
      <c r="AS50" s="103"/>
      <c r="AT50" s="103"/>
      <c r="AU50" s="103"/>
      <c r="AV50" s="103"/>
      <c r="AW50" s="103"/>
      <c r="AX50" s="103"/>
      <c r="AY50" s="103"/>
      <c r="AZ50" s="103"/>
      <c r="BA50" s="103"/>
      <c r="BB50" s="103"/>
      <c r="BC50" s="103"/>
      <c r="BD50" s="103"/>
      <c r="BE50" s="103"/>
      <c r="BF50" s="103"/>
      <c r="BG50" s="103"/>
      <c r="BH50" s="103"/>
      <c r="BI50" s="103"/>
      <c r="BJ50" s="103"/>
      <c r="BK50" s="103"/>
      <c r="BL50" s="103"/>
      <c r="BM50" s="103"/>
      <c r="BN50" s="103"/>
      <c r="BO50" s="103"/>
      <c r="BP50" s="109"/>
      <c r="BQ50" s="109"/>
      <c r="BR50" s="109"/>
      <c r="BS50" s="109"/>
      <c r="BT50" s="103"/>
      <c r="BU50" s="103"/>
      <c r="BV50" s="103"/>
      <c r="BW50" s="109"/>
      <c r="BX50" s="109"/>
      <c r="BY50" s="109"/>
      <c r="BZ50" s="103"/>
      <c r="CA50" s="103"/>
      <c r="CB50" s="103"/>
      <c r="CC50" s="103"/>
      <c r="CD50" s="103"/>
      <c r="CE50" s="103"/>
      <c r="CF50" s="103"/>
      <c r="CG50" s="103"/>
      <c r="CH50" s="110"/>
      <c r="CI50" s="110"/>
    </row>
    <row r="51">
      <c r="A51" s="101"/>
      <c r="B51" s="101" t="b">
        <v>0</v>
      </c>
      <c r="C51" s="101" t="b">
        <v>0</v>
      </c>
      <c r="D51" s="102" t="b">
        <v>0</v>
      </c>
      <c r="E51" s="102"/>
      <c r="F51" s="102"/>
      <c r="G51" s="102"/>
      <c r="H51" s="102"/>
      <c r="I51" s="102"/>
      <c r="J51" s="103"/>
      <c r="K51" s="103"/>
      <c r="L51" s="103"/>
      <c r="M51" s="102"/>
      <c r="N51" s="102"/>
      <c r="O51" s="102"/>
      <c r="P51" s="102"/>
      <c r="Q51" s="102"/>
      <c r="R51" s="102"/>
      <c r="S51" s="102"/>
      <c r="T51" s="102"/>
      <c r="U51" s="106"/>
      <c r="V51" s="106"/>
      <c r="W51" s="106"/>
      <c r="X51" s="106"/>
      <c r="Y51" s="102"/>
      <c r="Z51" s="106"/>
      <c r="AA51" s="102"/>
      <c r="AB51" s="102"/>
      <c r="AC51" s="102"/>
      <c r="AD51" s="102"/>
      <c r="AE51" s="102"/>
      <c r="AF51" s="102"/>
      <c r="AG51" s="102"/>
      <c r="AH51" s="102"/>
      <c r="AI51" s="102"/>
      <c r="AJ51" s="102"/>
      <c r="AK51" s="103"/>
      <c r="AL51" s="103"/>
      <c r="AM51" s="103"/>
      <c r="AN51" s="103"/>
      <c r="AO51" s="103"/>
      <c r="AP51" s="103"/>
      <c r="AQ51" s="108">
        <f t="shared" si="3"/>
        <v>0</v>
      </c>
      <c r="AR51" s="103"/>
      <c r="AS51" s="103"/>
      <c r="AT51" s="103"/>
      <c r="AU51" s="103"/>
      <c r="AV51" s="103"/>
      <c r="AW51" s="103"/>
      <c r="AX51" s="103"/>
      <c r="AY51" s="103"/>
      <c r="AZ51" s="103"/>
      <c r="BA51" s="103"/>
      <c r="BB51" s="103"/>
      <c r="BC51" s="103"/>
      <c r="BD51" s="103"/>
      <c r="BE51" s="103"/>
      <c r="BF51" s="103"/>
      <c r="BG51" s="103"/>
      <c r="BH51" s="103"/>
      <c r="BI51" s="103"/>
      <c r="BJ51" s="103"/>
      <c r="BK51" s="103"/>
      <c r="BL51" s="103"/>
      <c r="BM51" s="103"/>
      <c r="BN51" s="103"/>
      <c r="BO51" s="103"/>
      <c r="BP51" s="109"/>
      <c r="BQ51" s="109"/>
      <c r="BR51" s="109"/>
      <c r="BS51" s="109"/>
      <c r="BT51" s="103"/>
      <c r="BU51" s="103"/>
      <c r="BV51" s="103"/>
      <c r="BW51" s="109"/>
      <c r="BX51" s="109"/>
      <c r="BY51" s="109"/>
      <c r="BZ51" s="103"/>
      <c r="CA51" s="103"/>
      <c r="CB51" s="103"/>
      <c r="CC51" s="103"/>
      <c r="CD51" s="103"/>
      <c r="CE51" s="103"/>
      <c r="CF51" s="103"/>
      <c r="CG51" s="103"/>
      <c r="CH51" s="110"/>
      <c r="CI51" s="110"/>
    </row>
    <row r="52">
      <c r="A52" s="101"/>
      <c r="B52" s="101" t="b">
        <v>0</v>
      </c>
      <c r="C52" s="101" t="b">
        <v>0</v>
      </c>
      <c r="D52" s="102" t="b">
        <v>0</v>
      </c>
      <c r="E52" s="102"/>
      <c r="F52" s="102"/>
      <c r="G52" s="102"/>
      <c r="H52" s="102"/>
      <c r="I52" s="102"/>
      <c r="J52" s="103"/>
      <c r="K52" s="103"/>
      <c r="L52" s="103"/>
      <c r="M52" s="102"/>
      <c r="N52" s="102"/>
      <c r="O52" s="102"/>
      <c r="P52" s="102"/>
      <c r="Q52" s="102"/>
      <c r="R52" s="102"/>
      <c r="S52" s="102"/>
      <c r="T52" s="102"/>
      <c r="U52" s="106"/>
      <c r="V52" s="106"/>
      <c r="W52" s="106"/>
      <c r="X52" s="106"/>
      <c r="Y52" s="102"/>
      <c r="Z52" s="106"/>
      <c r="AA52" s="102"/>
      <c r="AB52" s="102"/>
      <c r="AC52" s="102"/>
      <c r="AD52" s="102"/>
      <c r="AE52" s="102"/>
      <c r="AF52" s="102"/>
      <c r="AG52" s="102"/>
      <c r="AH52" s="102"/>
      <c r="AI52" s="102"/>
      <c r="AJ52" s="102"/>
      <c r="AK52" s="103"/>
      <c r="AL52" s="103"/>
      <c r="AM52" s="103"/>
      <c r="AN52" s="103"/>
      <c r="AO52" s="103"/>
      <c r="AP52" s="103"/>
      <c r="AQ52" s="108">
        <f t="shared" si="3"/>
        <v>0</v>
      </c>
      <c r="AR52" s="103"/>
      <c r="AS52" s="103"/>
      <c r="AT52" s="103"/>
      <c r="AU52" s="103"/>
      <c r="AV52" s="103"/>
      <c r="AW52" s="103"/>
      <c r="AX52" s="103"/>
      <c r="AY52" s="103"/>
      <c r="AZ52" s="103"/>
      <c r="BA52" s="103"/>
      <c r="BB52" s="103"/>
      <c r="BC52" s="103"/>
      <c r="BD52" s="103"/>
      <c r="BE52" s="103"/>
      <c r="BF52" s="103"/>
      <c r="BG52" s="103"/>
      <c r="BH52" s="103"/>
      <c r="BI52" s="103"/>
      <c r="BJ52" s="103"/>
      <c r="BK52" s="103"/>
      <c r="BL52" s="103"/>
      <c r="BM52" s="103"/>
      <c r="BN52" s="103"/>
      <c r="BO52" s="103"/>
      <c r="BP52" s="109"/>
      <c r="BQ52" s="109"/>
      <c r="BR52" s="109"/>
      <c r="BS52" s="109"/>
      <c r="BT52" s="103"/>
      <c r="BU52" s="103"/>
      <c r="BV52" s="103"/>
      <c r="BW52" s="109"/>
      <c r="BX52" s="109"/>
      <c r="BY52" s="109"/>
      <c r="BZ52" s="103"/>
      <c r="CA52" s="103"/>
      <c r="CB52" s="103"/>
      <c r="CC52" s="103"/>
      <c r="CD52" s="103"/>
      <c r="CE52" s="103"/>
      <c r="CF52" s="103"/>
      <c r="CG52" s="103"/>
      <c r="CH52" s="110"/>
      <c r="CI52" s="110"/>
    </row>
    <row r="53">
      <c r="A53" s="101"/>
      <c r="B53" s="101" t="b">
        <v>0</v>
      </c>
      <c r="C53" s="101" t="b">
        <v>0</v>
      </c>
      <c r="D53" s="102" t="b">
        <v>0</v>
      </c>
      <c r="E53" s="102"/>
      <c r="F53" s="102"/>
      <c r="G53" s="102"/>
      <c r="H53" s="102"/>
      <c r="I53" s="102"/>
      <c r="J53" s="103"/>
      <c r="K53" s="103"/>
      <c r="L53" s="103"/>
      <c r="M53" s="102"/>
      <c r="N53" s="102"/>
      <c r="O53" s="102"/>
      <c r="P53" s="102"/>
      <c r="Q53" s="102"/>
      <c r="R53" s="102"/>
      <c r="S53" s="102"/>
      <c r="T53" s="102"/>
      <c r="U53" s="106"/>
      <c r="V53" s="106"/>
      <c r="W53" s="106"/>
      <c r="X53" s="106"/>
      <c r="Y53" s="102"/>
      <c r="Z53" s="106"/>
      <c r="AA53" s="102"/>
      <c r="AB53" s="102"/>
      <c r="AC53" s="102"/>
      <c r="AD53" s="102"/>
      <c r="AE53" s="102"/>
      <c r="AF53" s="102"/>
      <c r="AG53" s="102"/>
      <c r="AH53" s="102"/>
      <c r="AI53" s="102"/>
      <c r="AJ53" s="102"/>
      <c r="AK53" s="103"/>
      <c r="AL53" s="103"/>
      <c r="AM53" s="103"/>
      <c r="AN53" s="103"/>
      <c r="AO53" s="103"/>
      <c r="AP53" s="103"/>
      <c r="AQ53" s="108">
        <f t="shared" si="3"/>
        <v>0</v>
      </c>
      <c r="AR53" s="103"/>
      <c r="AS53" s="103"/>
      <c r="AT53" s="103"/>
      <c r="AU53" s="103"/>
      <c r="AV53" s="103"/>
      <c r="AW53" s="103"/>
      <c r="AX53" s="103"/>
      <c r="AY53" s="103"/>
      <c r="AZ53" s="103"/>
      <c r="BA53" s="103"/>
      <c r="BB53" s="103"/>
      <c r="BC53" s="103"/>
      <c r="BD53" s="103"/>
      <c r="BE53" s="103"/>
      <c r="BF53" s="103"/>
      <c r="BG53" s="103"/>
      <c r="BH53" s="103"/>
      <c r="BI53" s="103"/>
      <c r="BJ53" s="103"/>
      <c r="BK53" s="103"/>
      <c r="BL53" s="103"/>
      <c r="BM53" s="103"/>
      <c r="BN53" s="103"/>
      <c r="BO53" s="103"/>
      <c r="BP53" s="109"/>
      <c r="BQ53" s="109"/>
      <c r="BR53" s="109"/>
      <c r="BS53" s="109"/>
      <c r="BT53" s="103"/>
      <c r="BU53" s="103"/>
      <c r="BV53" s="103"/>
      <c r="BW53" s="109"/>
      <c r="BX53" s="109"/>
      <c r="BY53" s="109"/>
      <c r="BZ53" s="103"/>
      <c r="CA53" s="103"/>
      <c r="CB53" s="103"/>
      <c r="CC53" s="103"/>
      <c r="CD53" s="103"/>
      <c r="CE53" s="103"/>
      <c r="CF53" s="103"/>
      <c r="CG53" s="103"/>
      <c r="CH53" s="110"/>
      <c r="CI53" s="110"/>
    </row>
    <row r="54">
      <c r="A54" s="101"/>
      <c r="B54" s="101" t="b">
        <v>0</v>
      </c>
      <c r="C54" s="101" t="b">
        <v>0</v>
      </c>
      <c r="D54" s="102" t="b">
        <v>0</v>
      </c>
      <c r="E54" s="102"/>
      <c r="F54" s="102"/>
      <c r="G54" s="102"/>
      <c r="H54" s="102"/>
      <c r="I54" s="102"/>
      <c r="J54" s="103"/>
      <c r="K54" s="103"/>
      <c r="L54" s="103"/>
      <c r="M54" s="102"/>
      <c r="N54" s="102"/>
      <c r="O54" s="102"/>
      <c r="P54" s="102"/>
      <c r="Q54" s="102"/>
      <c r="R54" s="102"/>
      <c r="S54" s="102"/>
      <c r="T54" s="102"/>
      <c r="U54" s="106"/>
      <c r="V54" s="106"/>
      <c r="W54" s="106"/>
      <c r="X54" s="106"/>
      <c r="Y54" s="102"/>
      <c r="Z54" s="106"/>
      <c r="AA54" s="102"/>
      <c r="AB54" s="102"/>
      <c r="AC54" s="102"/>
      <c r="AD54" s="102"/>
      <c r="AE54" s="102"/>
      <c r="AF54" s="102"/>
      <c r="AG54" s="102"/>
      <c r="AH54" s="102"/>
      <c r="AI54" s="102"/>
      <c r="AJ54" s="102"/>
      <c r="AK54" s="103"/>
      <c r="AL54" s="103"/>
      <c r="AM54" s="103"/>
      <c r="AN54" s="103"/>
      <c r="AO54" s="103"/>
      <c r="AP54" s="103"/>
      <c r="AQ54" s="108">
        <f t="shared" si="3"/>
        <v>0</v>
      </c>
      <c r="AR54" s="103"/>
      <c r="AS54" s="103"/>
      <c r="AT54" s="103"/>
      <c r="AU54" s="103"/>
      <c r="AV54" s="103"/>
      <c r="AW54" s="103"/>
      <c r="AX54" s="103"/>
      <c r="AY54" s="103"/>
      <c r="AZ54" s="103"/>
      <c r="BA54" s="103"/>
      <c r="BB54" s="103"/>
      <c r="BC54" s="103"/>
      <c r="BD54" s="103"/>
      <c r="BE54" s="103"/>
      <c r="BF54" s="103"/>
      <c r="BG54" s="103"/>
      <c r="BH54" s="103"/>
      <c r="BI54" s="103"/>
      <c r="BJ54" s="103"/>
      <c r="BK54" s="103"/>
      <c r="BL54" s="103"/>
      <c r="BM54" s="103"/>
      <c r="BN54" s="103"/>
      <c r="BO54" s="103"/>
      <c r="BP54" s="109"/>
      <c r="BQ54" s="109"/>
      <c r="BR54" s="109"/>
      <c r="BS54" s="109"/>
      <c r="BT54" s="103"/>
      <c r="BU54" s="103"/>
      <c r="BV54" s="103"/>
      <c r="BW54" s="109"/>
      <c r="BX54" s="109"/>
      <c r="BY54" s="109"/>
      <c r="BZ54" s="103"/>
      <c r="CA54" s="103"/>
      <c r="CB54" s="103"/>
      <c r="CC54" s="103"/>
      <c r="CD54" s="103"/>
      <c r="CE54" s="103"/>
      <c r="CF54" s="103"/>
      <c r="CG54" s="103"/>
      <c r="CH54" s="110"/>
      <c r="CI54" s="110"/>
    </row>
    <row r="55">
      <c r="A55" s="101"/>
      <c r="B55" s="101" t="b">
        <v>0</v>
      </c>
      <c r="C55" s="101" t="b">
        <v>0</v>
      </c>
      <c r="D55" s="102" t="b">
        <v>0</v>
      </c>
      <c r="E55" s="102"/>
      <c r="F55" s="102"/>
      <c r="G55" s="102"/>
      <c r="H55" s="102"/>
      <c r="I55" s="102"/>
      <c r="J55" s="103"/>
      <c r="K55" s="103"/>
      <c r="L55" s="103"/>
      <c r="M55" s="102"/>
      <c r="N55" s="102"/>
      <c r="O55" s="102"/>
      <c r="P55" s="102"/>
      <c r="Q55" s="102"/>
      <c r="R55" s="102"/>
      <c r="S55" s="102"/>
      <c r="T55" s="102"/>
      <c r="U55" s="106"/>
      <c r="V55" s="106"/>
      <c r="W55" s="106"/>
      <c r="X55" s="106"/>
      <c r="Y55" s="102"/>
      <c r="Z55" s="106"/>
      <c r="AA55" s="102"/>
      <c r="AB55" s="102"/>
      <c r="AC55" s="102"/>
      <c r="AD55" s="102"/>
      <c r="AE55" s="102"/>
      <c r="AF55" s="102"/>
      <c r="AG55" s="102"/>
      <c r="AH55" s="102"/>
      <c r="AI55" s="102"/>
      <c r="AJ55" s="102"/>
      <c r="AK55" s="103"/>
      <c r="AL55" s="103"/>
      <c r="AM55" s="103"/>
      <c r="AN55" s="103"/>
      <c r="AO55" s="103"/>
      <c r="AP55" s="103"/>
      <c r="AQ55" s="108">
        <f t="shared" si="3"/>
        <v>0</v>
      </c>
      <c r="AR55" s="103"/>
      <c r="AS55" s="103"/>
      <c r="AT55" s="103"/>
      <c r="AU55" s="103"/>
      <c r="AV55" s="103"/>
      <c r="AW55" s="103"/>
      <c r="AX55" s="103"/>
      <c r="AY55" s="103"/>
      <c r="AZ55" s="103"/>
      <c r="BA55" s="103"/>
      <c r="BB55" s="103"/>
      <c r="BC55" s="103"/>
      <c r="BD55" s="103"/>
      <c r="BE55" s="103"/>
      <c r="BF55" s="103"/>
      <c r="BG55" s="103"/>
      <c r="BH55" s="103"/>
      <c r="BI55" s="103"/>
      <c r="BJ55" s="103"/>
      <c r="BK55" s="103"/>
      <c r="BL55" s="103"/>
      <c r="BM55" s="103"/>
      <c r="BN55" s="103"/>
      <c r="BO55" s="103"/>
      <c r="BP55" s="109"/>
      <c r="BQ55" s="109"/>
      <c r="BR55" s="109"/>
      <c r="BS55" s="109"/>
      <c r="BT55" s="103"/>
      <c r="BU55" s="103"/>
      <c r="BV55" s="103"/>
      <c r="BW55" s="109"/>
      <c r="BX55" s="109"/>
      <c r="BY55" s="109"/>
      <c r="BZ55" s="103"/>
      <c r="CA55" s="103"/>
      <c r="CB55" s="103"/>
      <c r="CC55" s="103"/>
      <c r="CD55" s="103"/>
      <c r="CE55" s="103"/>
      <c r="CF55" s="103"/>
      <c r="CG55" s="103"/>
      <c r="CH55" s="110"/>
      <c r="CI55" s="110"/>
    </row>
    <row r="56">
      <c r="A56" s="101"/>
      <c r="B56" s="101" t="b">
        <v>0</v>
      </c>
      <c r="C56" s="101" t="b">
        <v>0</v>
      </c>
      <c r="D56" s="102" t="b">
        <v>0</v>
      </c>
      <c r="E56" s="102"/>
      <c r="F56" s="102"/>
      <c r="G56" s="102"/>
      <c r="H56" s="102"/>
      <c r="I56" s="102"/>
      <c r="J56" s="103"/>
      <c r="K56" s="103"/>
      <c r="L56" s="103"/>
      <c r="M56" s="102"/>
      <c r="N56" s="102"/>
      <c r="O56" s="102"/>
      <c r="P56" s="102"/>
      <c r="Q56" s="102"/>
      <c r="R56" s="102"/>
      <c r="S56" s="102"/>
      <c r="T56" s="102"/>
      <c r="U56" s="106"/>
      <c r="V56" s="106"/>
      <c r="W56" s="106"/>
      <c r="X56" s="106"/>
      <c r="Y56" s="102"/>
      <c r="Z56" s="106"/>
      <c r="AA56" s="102"/>
      <c r="AB56" s="102"/>
      <c r="AC56" s="102"/>
      <c r="AD56" s="102"/>
      <c r="AE56" s="102"/>
      <c r="AF56" s="102"/>
      <c r="AG56" s="102"/>
      <c r="AH56" s="102"/>
      <c r="AI56" s="102"/>
      <c r="AJ56" s="102"/>
      <c r="AK56" s="103"/>
      <c r="AL56" s="103"/>
      <c r="AM56" s="103"/>
      <c r="AN56" s="103"/>
      <c r="AO56" s="103"/>
      <c r="AP56" s="103"/>
      <c r="AQ56" s="108">
        <f t="shared" si="3"/>
        <v>0</v>
      </c>
      <c r="AR56" s="103"/>
      <c r="AS56" s="103"/>
      <c r="AT56" s="103"/>
      <c r="AU56" s="103"/>
      <c r="AV56" s="103"/>
      <c r="AW56" s="103"/>
      <c r="AX56" s="103"/>
      <c r="AY56" s="103"/>
      <c r="AZ56" s="103"/>
      <c r="BA56" s="103"/>
      <c r="BB56" s="103"/>
      <c r="BC56" s="103"/>
      <c r="BD56" s="103"/>
      <c r="BE56" s="103"/>
      <c r="BF56" s="103"/>
      <c r="BG56" s="103"/>
      <c r="BH56" s="103"/>
      <c r="BI56" s="103"/>
      <c r="BJ56" s="103"/>
      <c r="BK56" s="103"/>
      <c r="BL56" s="103"/>
      <c r="BM56" s="103"/>
      <c r="BN56" s="103"/>
      <c r="BO56" s="103"/>
      <c r="BP56" s="109"/>
      <c r="BQ56" s="109"/>
      <c r="BR56" s="109"/>
      <c r="BS56" s="109"/>
      <c r="BT56" s="103"/>
      <c r="BU56" s="103"/>
      <c r="BV56" s="103"/>
      <c r="BW56" s="109"/>
      <c r="BX56" s="109"/>
      <c r="BY56" s="109"/>
      <c r="BZ56" s="103"/>
      <c r="CA56" s="103"/>
      <c r="CB56" s="103"/>
      <c r="CC56" s="103"/>
      <c r="CD56" s="103"/>
      <c r="CE56" s="103"/>
      <c r="CF56" s="103"/>
      <c r="CG56" s="103"/>
      <c r="CH56" s="110"/>
      <c r="CI56" s="110"/>
    </row>
    <row r="57">
      <c r="A57" s="101"/>
      <c r="B57" s="101" t="b">
        <v>0</v>
      </c>
      <c r="C57" s="101" t="b">
        <v>0</v>
      </c>
      <c r="D57" s="102" t="b">
        <v>0</v>
      </c>
      <c r="E57" s="102"/>
      <c r="F57" s="102"/>
      <c r="G57" s="102"/>
      <c r="H57" s="102"/>
      <c r="I57" s="102"/>
      <c r="J57" s="103"/>
      <c r="K57" s="103"/>
      <c r="L57" s="103"/>
      <c r="M57" s="102"/>
      <c r="N57" s="102"/>
      <c r="O57" s="102"/>
      <c r="P57" s="102"/>
      <c r="Q57" s="102"/>
      <c r="R57" s="102"/>
      <c r="S57" s="102"/>
      <c r="T57" s="102"/>
      <c r="U57" s="106"/>
      <c r="V57" s="106"/>
      <c r="W57" s="106"/>
      <c r="X57" s="106"/>
      <c r="Y57" s="102"/>
      <c r="Z57" s="106"/>
      <c r="AA57" s="102"/>
      <c r="AB57" s="102"/>
      <c r="AC57" s="102"/>
      <c r="AD57" s="102"/>
      <c r="AE57" s="102"/>
      <c r="AF57" s="102"/>
      <c r="AG57" s="102"/>
      <c r="AH57" s="102"/>
      <c r="AI57" s="102"/>
      <c r="AJ57" s="102"/>
      <c r="AK57" s="103"/>
      <c r="AL57" s="103"/>
      <c r="AM57" s="103"/>
      <c r="AN57" s="103"/>
      <c r="AO57" s="103"/>
      <c r="AP57" s="103"/>
      <c r="AQ57" s="108">
        <f t="shared" si="3"/>
        <v>0</v>
      </c>
      <c r="AR57" s="103"/>
      <c r="AS57" s="103"/>
      <c r="AT57" s="103"/>
      <c r="AU57" s="103"/>
      <c r="AV57" s="103"/>
      <c r="AW57" s="103"/>
      <c r="AX57" s="103"/>
      <c r="AY57" s="103"/>
      <c r="AZ57" s="103"/>
      <c r="BA57" s="103"/>
      <c r="BB57" s="103"/>
      <c r="BC57" s="103"/>
      <c r="BD57" s="103"/>
      <c r="BE57" s="103"/>
      <c r="BF57" s="103"/>
      <c r="BG57" s="103"/>
      <c r="BH57" s="103"/>
      <c r="BI57" s="103"/>
      <c r="BJ57" s="103"/>
      <c r="BK57" s="103"/>
      <c r="BL57" s="103"/>
      <c r="BM57" s="103"/>
      <c r="BN57" s="103"/>
      <c r="BO57" s="103"/>
      <c r="BP57" s="109"/>
      <c r="BQ57" s="109"/>
      <c r="BR57" s="109"/>
      <c r="BS57" s="109"/>
      <c r="BT57" s="103"/>
      <c r="BU57" s="103"/>
      <c r="BV57" s="103"/>
      <c r="BW57" s="109"/>
      <c r="BX57" s="109"/>
      <c r="BY57" s="109"/>
      <c r="BZ57" s="103"/>
      <c r="CA57" s="103"/>
      <c r="CB57" s="103"/>
      <c r="CC57" s="103"/>
      <c r="CD57" s="103"/>
      <c r="CE57" s="103"/>
      <c r="CF57" s="103"/>
      <c r="CG57" s="103"/>
      <c r="CH57" s="110"/>
      <c r="CI57" s="110"/>
    </row>
    <row r="58">
      <c r="A58" s="101"/>
      <c r="B58" s="101" t="b">
        <v>0</v>
      </c>
      <c r="C58" s="101" t="b">
        <v>0</v>
      </c>
      <c r="D58" s="102" t="b">
        <v>0</v>
      </c>
      <c r="E58" s="102"/>
      <c r="F58" s="102"/>
      <c r="G58" s="102"/>
      <c r="H58" s="102"/>
      <c r="I58" s="102"/>
      <c r="J58" s="103"/>
      <c r="K58" s="103"/>
      <c r="L58" s="103"/>
      <c r="M58" s="102"/>
      <c r="N58" s="102"/>
      <c r="O58" s="102"/>
      <c r="P58" s="102"/>
      <c r="Q58" s="102"/>
      <c r="R58" s="102"/>
      <c r="S58" s="102"/>
      <c r="T58" s="102"/>
      <c r="U58" s="106"/>
      <c r="V58" s="106"/>
      <c r="W58" s="106"/>
      <c r="X58" s="106"/>
      <c r="Y58" s="102"/>
      <c r="Z58" s="106"/>
      <c r="AA58" s="102"/>
      <c r="AB58" s="102"/>
      <c r="AC58" s="102"/>
      <c r="AD58" s="102"/>
      <c r="AE58" s="102"/>
      <c r="AF58" s="102"/>
      <c r="AG58" s="102"/>
      <c r="AH58" s="102"/>
      <c r="AI58" s="102"/>
      <c r="AJ58" s="102"/>
      <c r="AK58" s="103"/>
      <c r="AL58" s="103"/>
      <c r="AM58" s="103"/>
      <c r="AN58" s="103"/>
      <c r="AO58" s="103"/>
      <c r="AP58" s="103"/>
      <c r="AQ58" s="108">
        <f t="shared" si="3"/>
        <v>0</v>
      </c>
      <c r="AR58" s="103"/>
      <c r="AS58" s="103"/>
      <c r="AT58" s="103"/>
      <c r="AU58" s="103"/>
      <c r="AV58" s="103"/>
      <c r="AW58" s="103"/>
      <c r="AX58" s="103"/>
      <c r="AY58" s="103"/>
      <c r="AZ58" s="103"/>
      <c r="BA58" s="103"/>
      <c r="BB58" s="103"/>
      <c r="BC58" s="103"/>
      <c r="BD58" s="103"/>
      <c r="BE58" s="103"/>
      <c r="BF58" s="103"/>
      <c r="BG58" s="103"/>
      <c r="BH58" s="103"/>
      <c r="BI58" s="103"/>
      <c r="BJ58" s="103"/>
      <c r="BK58" s="103"/>
      <c r="BL58" s="103"/>
      <c r="BM58" s="103"/>
      <c r="BN58" s="103"/>
      <c r="BO58" s="103"/>
      <c r="BP58" s="109"/>
      <c r="BQ58" s="109"/>
      <c r="BR58" s="109"/>
      <c r="BS58" s="109"/>
      <c r="BT58" s="103"/>
      <c r="BU58" s="103"/>
      <c r="BV58" s="103"/>
      <c r="BW58" s="109"/>
      <c r="BX58" s="109"/>
      <c r="BY58" s="109"/>
      <c r="BZ58" s="103"/>
      <c r="CA58" s="103"/>
      <c r="CB58" s="103"/>
      <c r="CC58" s="103"/>
      <c r="CD58" s="103"/>
      <c r="CE58" s="103"/>
      <c r="CF58" s="103"/>
      <c r="CG58" s="103"/>
      <c r="CH58" s="110"/>
      <c r="CI58" s="110"/>
    </row>
    <row r="59">
      <c r="A59" s="101"/>
      <c r="B59" s="101" t="b">
        <v>0</v>
      </c>
      <c r="C59" s="101" t="b">
        <v>0</v>
      </c>
      <c r="D59" s="102" t="b">
        <v>0</v>
      </c>
      <c r="E59" s="102"/>
      <c r="F59" s="102"/>
      <c r="G59" s="102"/>
      <c r="H59" s="102"/>
      <c r="I59" s="102"/>
      <c r="J59" s="103"/>
      <c r="K59" s="103"/>
      <c r="L59" s="103"/>
      <c r="M59" s="102"/>
      <c r="N59" s="102"/>
      <c r="O59" s="102"/>
      <c r="P59" s="102"/>
      <c r="Q59" s="102"/>
      <c r="R59" s="102"/>
      <c r="S59" s="102"/>
      <c r="T59" s="102"/>
      <c r="U59" s="106"/>
      <c r="V59" s="106"/>
      <c r="W59" s="106"/>
      <c r="X59" s="106"/>
      <c r="Y59" s="102"/>
      <c r="Z59" s="106"/>
      <c r="AA59" s="102"/>
      <c r="AB59" s="102"/>
      <c r="AC59" s="102"/>
      <c r="AD59" s="102"/>
      <c r="AE59" s="102"/>
      <c r="AF59" s="102"/>
      <c r="AG59" s="102"/>
      <c r="AH59" s="102"/>
      <c r="AI59" s="102"/>
      <c r="AJ59" s="102"/>
      <c r="AK59" s="103"/>
      <c r="AL59" s="103"/>
      <c r="AM59" s="103"/>
      <c r="AN59" s="103"/>
      <c r="AO59" s="103"/>
      <c r="AP59" s="103"/>
      <c r="AQ59" s="108">
        <f t="shared" si="3"/>
        <v>0</v>
      </c>
      <c r="AR59" s="103"/>
      <c r="AS59" s="103"/>
      <c r="AT59" s="103"/>
      <c r="AU59" s="103"/>
      <c r="AV59" s="103"/>
      <c r="AW59" s="103"/>
      <c r="AX59" s="103"/>
      <c r="AY59" s="103"/>
      <c r="AZ59" s="103"/>
      <c r="BA59" s="103"/>
      <c r="BB59" s="103"/>
      <c r="BC59" s="103"/>
      <c r="BD59" s="103"/>
      <c r="BE59" s="103"/>
      <c r="BF59" s="103"/>
      <c r="BG59" s="103"/>
      <c r="BH59" s="103"/>
      <c r="BI59" s="103"/>
      <c r="BJ59" s="103"/>
      <c r="BK59" s="103"/>
      <c r="BL59" s="103"/>
      <c r="BM59" s="103"/>
      <c r="BN59" s="103"/>
      <c r="BO59" s="103"/>
      <c r="BP59" s="109"/>
      <c r="BQ59" s="109"/>
      <c r="BR59" s="109"/>
      <c r="BS59" s="109"/>
      <c r="BT59" s="103"/>
      <c r="BU59" s="103"/>
      <c r="BV59" s="103"/>
      <c r="BW59" s="109"/>
      <c r="BX59" s="109"/>
      <c r="BY59" s="109"/>
      <c r="BZ59" s="103"/>
      <c r="CA59" s="103"/>
      <c r="CB59" s="103"/>
      <c r="CC59" s="103"/>
      <c r="CD59" s="103"/>
      <c r="CE59" s="103"/>
      <c r="CF59" s="103"/>
      <c r="CG59" s="103"/>
      <c r="CH59" s="110"/>
      <c r="CI59" s="110"/>
    </row>
    <row r="60">
      <c r="A60" s="101"/>
      <c r="B60" s="101" t="b">
        <v>0</v>
      </c>
      <c r="C60" s="101" t="b">
        <v>0</v>
      </c>
      <c r="D60" s="102" t="b">
        <v>0</v>
      </c>
      <c r="E60" s="102"/>
      <c r="F60" s="102"/>
      <c r="G60" s="102"/>
      <c r="H60" s="102"/>
      <c r="I60" s="102"/>
      <c r="J60" s="103"/>
      <c r="K60" s="103"/>
      <c r="L60" s="103"/>
      <c r="M60" s="102"/>
      <c r="N60" s="102"/>
      <c r="O60" s="102"/>
      <c r="P60" s="102"/>
      <c r="Q60" s="102"/>
      <c r="R60" s="102"/>
      <c r="S60" s="102"/>
      <c r="T60" s="102"/>
      <c r="U60" s="106"/>
      <c r="V60" s="106"/>
      <c r="W60" s="106"/>
      <c r="X60" s="106"/>
      <c r="Y60" s="102"/>
      <c r="Z60" s="106"/>
      <c r="AA60" s="102"/>
      <c r="AB60" s="102"/>
      <c r="AC60" s="102"/>
      <c r="AD60" s="102"/>
      <c r="AE60" s="102"/>
      <c r="AF60" s="102"/>
      <c r="AG60" s="102"/>
      <c r="AH60" s="102"/>
      <c r="AI60" s="102"/>
      <c r="AJ60" s="102"/>
      <c r="AK60" s="103"/>
      <c r="AL60" s="103"/>
      <c r="AM60" s="103"/>
      <c r="AN60" s="103"/>
      <c r="AO60" s="103"/>
      <c r="AP60" s="103"/>
      <c r="AQ60" s="108">
        <f t="shared" si="3"/>
        <v>0</v>
      </c>
      <c r="AR60" s="103"/>
      <c r="AS60" s="103"/>
      <c r="AT60" s="103"/>
      <c r="AU60" s="103"/>
      <c r="AV60" s="103"/>
      <c r="AW60" s="103"/>
      <c r="AX60" s="103"/>
      <c r="AY60" s="103"/>
      <c r="AZ60" s="103"/>
      <c r="BA60" s="103"/>
      <c r="BB60" s="103"/>
      <c r="BC60" s="103"/>
      <c r="BD60" s="103"/>
      <c r="BE60" s="103"/>
      <c r="BF60" s="103"/>
      <c r="BG60" s="103"/>
      <c r="BH60" s="103"/>
      <c r="BI60" s="103"/>
      <c r="BJ60" s="103"/>
      <c r="BK60" s="103"/>
      <c r="BL60" s="103"/>
      <c r="BM60" s="103"/>
      <c r="BN60" s="103"/>
      <c r="BO60" s="103"/>
      <c r="BP60" s="109"/>
      <c r="BQ60" s="109"/>
      <c r="BR60" s="109"/>
      <c r="BS60" s="109"/>
      <c r="BT60" s="103"/>
      <c r="BU60" s="103"/>
      <c r="BV60" s="103"/>
      <c r="BW60" s="109"/>
      <c r="BX60" s="109"/>
      <c r="BY60" s="109"/>
      <c r="BZ60" s="103"/>
      <c r="CA60" s="103"/>
      <c r="CB60" s="103"/>
      <c r="CC60" s="103"/>
      <c r="CD60" s="103"/>
      <c r="CE60" s="103"/>
      <c r="CF60" s="103"/>
      <c r="CG60" s="103"/>
      <c r="CH60" s="110"/>
      <c r="CI60" s="110"/>
    </row>
    <row r="61">
      <c r="A61" s="101"/>
      <c r="B61" s="101" t="b">
        <v>0</v>
      </c>
      <c r="C61" s="101" t="b">
        <v>0</v>
      </c>
      <c r="D61" s="102" t="b">
        <v>0</v>
      </c>
      <c r="E61" s="102"/>
      <c r="F61" s="102"/>
      <c r="G61" s="102"/>
      <c r="H61" s="102"/>
      <c r="I61" s="102"/>
      <c r="J61" s="103"/>
      <c r="K61" s="103"/>
      <c r="L61" s="103"/>
      <c r="M61" s="102"/>
      <c r="N61" s="102"/>
      <c r="O61" s="102"/>
      <c r="P61" s="102"/>
      <c r="Q61" s="102"/>
      <c r="R61" s="102"/>
      <c r="S61" s="102"/>
      <c r="T61" s="102"/>
      <c r="U61" s="106"/>
      <c r="V61" s="106"/>
      <c r="W61" s="106"/>
      <c r="X61" s="106"/>
      <c r="Y61" s="102"/>
      <c r="Z61" s="106"/>
      <c r="AA61" s="102"/>
      <c r="AB61" s="102"/>
      <c r="AC61" s="102"/>
      <c r="AD61" s="102"/>
      <c r="AE61" s="102"/>
      <c r="AF61" s="102"/>
      <c r="AG61" s="102"/>
      <c r="AH61" s="102"/>
      <c r="AI61" s="102"/>
      <c r="AJ61" s="102"/>
      <c r="AK61" s="103"/>
      <c r="AL61" s="103"/>
      <c r="AM61" s="103"/>
      <c r="AN61" s="103"/>
      <c r="AO61" s="103"/>
      <c r="AP61" s="103"/>
      <c r="AQ61" s="108">
        <f t="shared" si="3"/>
        <v>0</v>
      </c>
      <c r="AR61" s="103"/>
      <c r="AS61" s="103"/>
      <c r="AT61" s="103"/>
      <c r="AU61" s="103"/>
      <c r="AV61" s="103"/>
      <c r="AW61" s="103"/>
      <c r="AX61" s="103"/>
      <c r="AY61" s="103"/>
      <c r="AZ61" s="103"/>
      <c r="BA61" s="103"/>
      <c r="BB61" s="103"/>
      <c r="BC61" s="103"/>
      <c r="BD61" s="103"/>
      <c r="BE61" s="103"/>
      <c r="BF61" s="103"/>
      <c r="BG61" s="103"/>
      <c r="BH61" s="103"/>
      <c r="BI61" s="103"/>
      <c r="BJ61" s="103"/>
      <c r="BK61" s="103"/>
      <c r="BL61" s="103"/>
      <c r="BM61" s="103"/>
      <c r="BN61" s="103"/>
      <c r="BO61" s="103"/>
      <c r="BP61" s="109"/>
      <c r="BQ61" s="109"/>
      <c r="BR61" s="109"/>
      <c r="BS61" s="109"/>
      <c r="BT61" s="103"/>
      <c r="BU61" s="103"/>
      <c r="BV61" s="103"/>
      <c r="BW61" s="109"/>
      <c r="BX61" s="109"/>
      <c r="BY61" s="109"/>
      <c r="BZ61" s="103"/>
      <c r="CA61" s="103"/>
      <c r="CB61" s="103"/>
      <c r="CC61" s="103"/>
      <c r="CD61" s="103"/>
      <c r="CE61" s="103"/>
      <c r="CF61" s="103"/>
      <c r="CG61" s="103"/>
      <c r="CH61" s="110"/>
      <c r="CI61" s="110"/>
    </row>
    <row r="62">
      <c r="A62" s="101"/>
      <c r="B62" s="101" t="b">
        <v>0</v>
      </c>
      <c r="C62" s="101" t="b">
        <v>0</v>
      </c>
      <c r="D62" s="102" t="b">
        <v>0</v>
      </c>
      <c r="E62" s="102"/>
      <c r="F62" s="102"/>
      <c r="G62" s="102"/>
      <c r="H62" s="102"/>
      <c r="I62" s="102"/>
      <c r="J62" s="103"/>
      <c r="K62" s="103"/>
      <c r="L62" s="103"/>
      <c r="M62" s="102"/>
      <c r="N62" s="102"/>
      <c r="O62" s="102"/>
      <c r="P62" s="102"/>
      <c r="Q62" s="102"/>
      <c r="R62" s="102"/>
      <c r="S62" s="102"/>
      <c r="T62" s="102"/>
      <c r="U62" s="106"/>
      <c r="V62" s="106"/>
      <c r="W62" s="106"/>
      <c r="X62" s="106"/>
      <c r="Y62" s="102"/>
      <c r="Z62" s="106"/>
      <c r="AA62" s="102"/>
      <c r="AB62" s="102"/>
      <c r="AC62" s="102"/>
      <c r="AD62" s="102"/>
      <c r="AE62" s="102"/>
      <c r="AF62" s="102"/>
      <c r="AG62" s="102"/>
      <c r="AH62" s="102"/>
      <c r="AI62" s="102"/>
      <c r="AJ62" s="102"/>
      <c r="AK62" s="103"/>
      <c r="AL62" s="103"/>
      <c r="AM62" s="103"/>
      <c r="AN62" s="103"/>
      <c r="AO62" s="103"/>
      <c r="AP62" s="103"/>
      <c r="AQ62" s="108">
        <f t="shared" si="3"/>
        <v>0</v>
      </c>
      <c r="AR62" s="103"/>
      <c r="AS62" s="103"/>
      <c r="AT62" s="103"/>
      <c r="AU62" s="103"/>
      <c r="AV62" s="103"/>
      <c r="AW62" s="103"/>
      <c r="AX62" s="103"/>
      <c r="AY62" s="103"/>
      <c r="AZ62" s="103"/>
      <c r="BA62" s="103"/>
      <c r="BB62" s="103"/>
      <c r="BC62" s="103"/>
      <c r="BD62" s="103"/>
      <c r="BE62" s="103"/>
      <c r="BF62" s="103"/>
      <c r="BG62" s="103"/>
      <c r="BH62" s="103"/>
      <c r="BI62" s="103"/>
      <c r="BJ62" s="103"/>
      <c r="BK62" s="103"/>
      <c r="BL62" s="103"/>
      <c r="BM62" s="103"/>
      <c r="BN62" s="103"/>
      <c r="BO62" s="103"/>
      <c r="BP62" s="109"/>
      <c r="BQ62" s="109"/>
      <c r="BR62" s="109"/>
      <c r="BS62" s="109"/>
      <c r="BT62" s="103"/>
      <c r="BU62" s="103"/>
      <c r="BV62" s="103"/>
      <c r="BW62" s="109"/>
      <c r="BX62" s="109"/>
      <c r="BY62" s="109"/>
      <c r="BZ62" s="103"/>
      <c r="CA62" s="103"/>
      <c r="CB62" s="103"/>
      <c r="CC62" s="103"/>
      <c r="CD62" s="103"/>
      <c r="CE62" s="103"/>
      <c r="CF62" s="103"/>
      <c r="CG62" s="103"/>
      <c r="CH62" s="110"/>
      <c r="CI62" s="110"/>
    </row>
    <row r="63">
      <c r="A63" s="101"/>
      <c r="B63" s="101" t="b">
        <v>0</v>
      </c>
      <c r="C63" s="101" t="b">
        <v>0</v>
      </c>
      <c r="D63" s="102" t="b">
        <v>0</v>
      </c>
      <c r="E63" s="102"/>
      <c r="F63" s="102"/>
      <c r="G63" s="102"/>
      <c r="H63" s="102"/>
      <c r="I63" s="102"/>
      <c r="J63" s="103"/>
      <c r="K63" s="103"/>
      <c r="L63" s="103"/>
      <c r="M63" s="102"/>
      <c r="N63" s="102"/>
      <c r="O63" s="102"/>
      <c r="P63" s="102"/>
      <c r="Q63" s="102"/>
      <c r="R63" s="102"/>
      <c r="S63" s="102"/>
      <c r="T63" s="102"/>
      <c r="U63" s="106"/>
      <c r="V63" s="106"/>
      <c r="W63" s="106"/>
      <c r="X63" s="106"/>
      <c r="Y63" s="102"/>
      <c r="Z63" s="106"/>
      <c r="AA63" s="102"/>
      <c r="AB63" s="102"/>
      <c r="AC63" s="102"/>
      <c r="AD63" s="102"/>
      <c r="AE63" s="102"/>
      <c r="AF63" s="102"/>
      <c r="AG63" s="102"/>
      <c r="AH63" s="102"/>
      <c r="AI63" s="102"/>
      <c r="AJ63" s="102"/>
      <c r="AK63" s="103"/>
      <c r="AL63" s="103"/>
      <c r="AM63" s="103"/>
      <c r="AN63" s="103"/>
      <c r="AO63" s="103"/>
      <c r="AP63" s="103"/>
      <c r="AQ63" s="108">
        <f t="shared" si="3"/>
        <v>0</v>
      </c>
      <c r="AR63" s="103"/>
      <c r="AS63" s="103"/>
      <c r="AT63" s="103"/>
      <c r="AU63" s="103"/>
      <c r="AV63" s="103"/>
      <c r="AW63" s="103"/>
      <c r="AX63" s="103"/>
      <c r="AY63" s="103"/>
      <c r="AZ63" s="103"/>
      <c r="BA63" s="103"/>
      <c r="BB63" s="103"/>
      <c r="BC63" s="103"/>
      <c r="BD63" s="103"/>
      <c r="BE63" s="103"/>
      <c r="BF63" s="103"/>
      <c r="BG63" s="103"/>
      <c r="BH63" s="103"/>
      <c r="BI63" s="103"/>
      <c r="BJ63" s="103"/>
      <c r="BK63" s="103"/>
      <c r="BL63" s="103"/>
      <c r="BM63" s="103"/>
      <c r="BN63" s="103"/>
      <c r="BO63" s="103"/>
      <c r="BP63" s="109"/>
      <c r="BQ63" s="109"/>
      <c r="BR63" s="109"/>
      <c r="BS63" s="109"/>
      <c r="BT63" s="103"/>
      <c r="BU63" s="103"/>
      <c r="BV63" s="103"/>
      <c r="BW63" s="109"/>
      <c r="BX63" s="109"/>
      <c r="BY63" s="109"/>
      <c r="BZ63" s="103"/>
      <c r="CA63" s="103"/>
      <c r="CB63" s="103"/>
      <c r="CC63" s="103"/>
      <c r="CD63" s="103"/>
      <c r="CE63" s="103"/>
      <c r="CF63" s="103"/>
      <c r="CG63" s="103"/>
      <c r="CH63" s="110"/>
      <c r="CI63" s="110"/>
    </row>
    <row r="64">
      <c r="A64" s="101"/>
      <c r="B64" s="101" t="b">
        <v>0</v>
      </c>
      <c r="C64" s="101" t="b">
        <v>0</v>
      </c>
      <c r="D64" s="102" t="b">
        <v>0</v>
      </c>
      <c r="E64" s="102"/>
      <c r="F64" s="102"/>
      <c r="G64" s="102"/>
      <c r="H64" s="102"/>
      <c r="I64" s="102"/>
      <c r="J64" s="103"/>
      <c r="K64" s="103"/>
      <c r="L64" s="103"/>
      <c r="M64" s="102"/>
      <c r="N64" s="102"/>
      <c r="O64" s="102"/>
      <c r="P64" s="102"/>
      <c r="Q64" s="102"/>
      <c r="R64" s="102"/>
      <c r="S64" s="102"/>
      <c r="T64" s="102"/>
      <c r="U64" s="106"/>
      <c r="V64" s="106"/>
      <c r="W64" s="106"/>
      <c r="X64" s="106"/>
      <c r="Y64" s="102"/>
      <c r="Z64" s="106"/>
      <c r="AA64" s="102"/>
      <c r="AB64" s="102"/>
      <c r="AC64" s="102"/>
      <c r="AD64" s="102"/>
      <c r="AE64" s="102"/>
      <c r="AF64" s="102"/>
      <c r="AG64" s="102"/>
      <c r="AH64" s="102"/>
      <c r="AI64" s="102"/>
      <c r="AJ64" s="102"/>
      <c r="AK64" s="103"/>
      <c r="AL64" s="103"/>
      <c r="AM64" s="103"/>
      <c r="AN64" s="103"/>
      <c r="AO64" s="103"/>
      <c r="AP64" s="103"/>
      <c r="AQ64" s="108">
        <f t="shared" si="3"/>
        <v>0</v>
      </c>
      <c r="AR64" s="103"/>
      <c r="AS64" s="103"/>
      <c r="AT64" s="103"/>
      <c r="AU64" s="103"/>
      <c r="AV64" s="103"/>
      <c r="AW64" s="103"/>
      <c r="AX64" s="103"/>
      <c r="AY64" s="103"/>
      <c r="AZ64" s="103"/>
      <c r="BA64" s="103"/>
      <c r="BB64" s="103"/>
      <c r="BC64" s="103"/>
      <c r="BD64" s="103"/>
      <c r="BE64" s="103"/>
      <c r="BF64" s="103"/>
      <c r="BG64" s="103"/>
      <c r="BH64" s="103"/>
      <c r="BI64" s="103"/>
      <c r="BJ64" s="103"/>
      <c r="BK64" s="103"/>
      <c r="BL64" s="103"/>
      <c r="BM64" s="103"/>
      <c r="BN64" s="103"/>
      <c r="BO64" s="103"/>
      <c r="BP64" s="109"/>
      <c r="BQ64" s="109"/>
      <c r="BR64" s="109"/>
      <c r="BS64" s="109"/>
      <c r="BT64" s="103"/>
      <c r="BU64" s="103"/>
      <c r="BV64" s="103"/>
      <c r="BW64" s="109"/>
      <c r="BX64" s="109"/>
      <c r="BY64" s="109"/>
      <c r="BZ64" s="103"/>
      <c r="CA64" s="103"/>
      <c r="CB64" s="103"/>
      <c r="CC64" s="103"/>
      <c r="CD64" s="103"/>
      <c r="CE64" s="103"/>
      <c r="CF64" s="103"/>
      <c r="CG64" s="103"/>
      <c r="CH64" s="110"/>
      <c r="CI64" s="110"/>
    </row>
    <row r="65">
      <c r="A65" s="101"/>
      <c r="B65" s="101" t="b">
        <v>0</v>
      </c>
      <c r="C65" s="101" t="b">
        <v>0</v>
      </c>
      <c r="D65" s="102" t="b">
        <v>0</v>
      </c>
      <c r="E65" s="102"/>
      <c r="F65" s="102"/>
      <c r="G65" s="102"/>
      <c r="H65" s="102"/>
      <c r="I65" s="102"/>
      <c r="J65" s="103"/>
      <c r="K65" s="103"/>
      <c r="L65" s="103"/>
      <c r="M65" s="102"/>
      <c r="N65" s="102"/>
      <c r="O65" s="102"/>
      <c r="P65" s="102"/>
      <c r="Q65" s="102"/>
      <c r="R65" s="102"/>
      <c r="S65" s="102"/>
      <c r="T65" s="102"/>
      <c r="U65" s="106"/>
      <c r="V65" s="106"/>
      <c r="W65" s="106"/>
      <c r="X65" s="106"/>
      <c r="Y65" s="102"/>
      <c r="Z65" s="106"/>
      <c r="AA65" s="102"/>
      <c r="AB65" s="102"/>
      <c r="AC65" s="102"/>
      <c r="AD65" s="102"/>
      <c r="AE65" s="102"/>
      <c r="AF65" s="102"/>
      <c r="AG65" s="102"/>
      <c r="AH65" s="102"/>
      <c r="AI65" s="102"/>
      <c r="AJ65" s="102"/>
      <c r="AK65" s="103"/>
      <c r="AL65" s="103"/>
      <c r="AM65" s="103"/>
      <c r="AN65" s="103"/>
      <c r="AO65" s="103"/>
      <c r="AP65" s="103"/>
      <c r="AQ65" s="108">
        <f t="shared" si="3"/>
        <v>0</v>
      </c>
      <c r="AR65" s="103"/>
      <c r="AS65" s="103"/>
      <c r="AT65" s="103"/>
      <c r="AU65" s="103"/>
      <c r="AV65" s="103"/>
      <c r="AW65" s="103"/>
      <c r="AX65" s="103"/>
      <c r="AY65" s="103"/>
      <c r="AZ65" s="103"/>
      <c r="BA65" s="103"/>
      <c r="BB65" s="103"/>
      <c r="BC65" s="103"/>
      <c r="BD65" s="103"/>
      <c r="BE65" s="103"/>
      <c r="BF65" s="103"/>
      <c r="BG65" s="103"/>
      <c r="BH65" s="103"/>
      <c r="BI65" s="103"/>
      <c r="BJ65" s="103"/>
      <c r="BK65" s="103"/>
      <c r="BL65" s="103"/>
      <c r="BM65" s="103"/>
      <c r="BN65" s="103"/>
      <c r="BO65" s="103"/>
      <c r="BP65" s="109"/>
      <c r="BQ65" s="109"/>
      <c r="BR65" s="109"/>
      <c r="BS65" s="109"/>
      <c r="BT65" s="103"/>
      <c r="BU65" s="103"/>
      <c r="BV65" s="103"/>
      <c r="BW65" s="109"/>
      <c r="BX65" s="109"/>
      <c r="BY65" s="109"/>
      <c r="BZ65" s="103"/>
      <c r="CA65" s="103"/>
      <c r="CB65" s="103"/>
      <c r="CC65" s="103"/>
      <c r="CD65" s="103"/>
      <c r="CE65" s="103"/>
      <c r="CF65" s="103"/>
      <c r="CG65" s="103"/>
      <c r="CH65" s="110"/>
      <c r="CI65" s="110"/>
    </row>
    <row r="66">
      <c r="A66" s="101"/>
      <c r="B66" s="101" t="b">
        <v>0</v>
      </c>
      <c r="C66" s="101" t="b">
        <v>0</v>
      </c>
      <c r="D66" s="102" t="b">
        <v>0</v>
      </c>
      <c r="E66" s="102"/>
      <c r="F66" s="102"/>
      <c r="G66" s="102"/>
      <c r="H66" s="102"/>
      <c r="I66" s="102"/>
      <c r="J66" s="103"/>
      <c r="K66" s="103"/>
      <c r="L66" s="103"/>
      <c r="M66" s="102"/>
      <c r="N66" s="102"/>
      <c r="O66" s="102"/>
      <c r="P66" s="102"/>
      <c r="Q66" s="102"/>
      <c r="R66" s="102"/>
      <c r="S66" s="102"/>
      <c r="T66" s="102"/>
      <c r="U66" s="106"/>
      <c r="V66" s="106"/>
      <c r="W66" s="106"/>
      <c r="X66" s="106"/>
      <c r="Y66" s="102"/>
      <c r="Z66" s="106"/>
      <c r="AA66" s="102"/>
      <c r="AB66" s="102"/>
      <c r="AC66" s="102"/>
      <c r="AD66" s="102"/>
      <c r="AE66" s="102"/>
      <c r="AF66" s="102"/>
      <c r="AG66" s="102"/>
      <c r="AH66" s="102"/>
      <c r="AI66" s="102"/>
      <c r="AJ66" s="102"/>
      <c r="AK66" s="103"/>
      <c r="AL66" s="103"/>
      <c r="AM66" s="103"/>
      <c r="AN66" s="103"/>
      <c r="AO66" s="103"/>
      <c r="AP66" s="103"/>
      <c r="AQ66" s="108">
        <f t="shared" si="3"/>
        <v>0</v>
      </c>
      <c r="AR66" s="103"/>
      <c r="AS66" s="103"/>
      <c r="AT66" s="103"/>
      <c r="AU66" s="103"/>
      <c r="AV66" s="103"/>
      <c r="AW66" s="103"/>
      <c r="AX66" s="103"/>
      <c r="AY66" s="103"/>
      <c r="AZ66" s="103"/>
      <c r="BA66" s="103"/>
      <c r="BB66" s="103"/>
      <c r="BC66" s="103"/>
      <c r="BD66" s="103"/>
      <c r="BE66" s="103"/>
      <c r="BF66" s="103"/>
      <c r="BG66" s="103"/>
      <c r="BH66" s="103"/>
      <c r="BI66" s="103"/>
      <c r="BJ66" s="103"/>
      <c r="BK66" s="103"/>
      <c r="BL66" s="103"/>
      <c r="BM66" s="103"/>
      <c r="BN66" s="103"/>
      <c r="BO66" s="103"/>
      <c r="BP66" s="109"/>
      <c r="BQ66" s="109"/>
      <c r="BR66" s="109"/>
      <c r="BS66" s="109"/>
      <c r="BT66" s="103"/>
      <c r="BU66" s="103"/>
      <c r="BV66" s="103"/>
      <c r="BW66" s="109"/>
      <c r="BX66" s="109"/>
      <c r="BY66" s="109"/>
      <c r="BZ66" s="103"/>
      <c r="CA66" s="103"/>
      <c r="CB66" s="103"/>
      <c r="CC66" s="103"/>
      <c r="CD66" s="103"/>
      <c r="CE66" s="103"/>
      <c r="CF66" s="103"/>
      <c r="CG66" s="103"/>
      <c r="CH66" s="110"/>
      <c r="CI66" s="110"/>
    </row>
    <row r="67">
      <c r="A67" s="102"/>
      <c r="B67" s="102" t="b">
        <v>0</v>
      </c>
      <c r="C67" s="102" t="b">
        <v>0</v>
      </c>
      <c r="D67" s="102" t="b">
        <v>0</v>
      </c>
      <c r="E67" s="102"/>
      <c r="F67" s="102"/>
      <c r="G67" s="102"/>
      <c r="H67" s="102"/>
      <c r="I67" s="102"/>
      <c r="J67" s="103"/>
      <c r="K67" s="103"/>
      <c r="L67" s="103"/>
      <c r="M67" s="102"/>
      <c r="N67" s="102"/>
      <c r="O67" s="102"/>
      <c r="P67" s="102"/>
      <c r="Q67" s="102"/>
      <c r="R67" s="102"/>
      <c r="S67" s="102"/>
      <c r="T67" s="102"/>
      <c r="U67" s="106"/>
      <c r="V67" s="106"/>
      <c r="W67" s="106"/>
      <c r="X67" s="106"/>
      <c r="Y67" s="102"/>
      <c r="Z67" s="106"/>
      <c r="AA67" s="102"/>
      <c r="AB67" s="102"/>
      <c r="AC67" s="102"/>
      <c r="AD67" s="102"/>
      <c r="AE67" s="102"/>
      <c r="AF67" s="102"/>
      <c r="AG67" s="102"/>
      <c r="AH67" s="102"/>
      <c r="AI67" s="102"/>
      <c r="AJ67" s="102"/>
      <c r="AK67" s="103"/>
      <c r="AL67" s="103"/>
      <c r="AM67" s="103"/>
      <c r="AN67" s="103"/>
      <c r="AO67" s="103"/>
      <c r="AP67" s="103"/>
      <c r="AQ67" s="108">
        <f t="shared" si="3"/>
        <v>0</v>
      </c>
      <c r="AR67" s="103"/>
      <c r="AS67" s="103"/>
      <c r="AT67" s="103"/>
      <c r="AU67" s="103"/>
      <c r="AV67" s="103"/>
      <c r="AW67" s="103"/>
      <c r="AX67" s="103"/>
      <c r="AY67" s="103"/>
      <c r="AZ67" s="103"/>
      <c r="BA67" s="103"/>
      <c r="BB67" s="103"/>
      <c r="BC67" s="103"/>
      <c r="BD67" s="103"/>
      <c r="BE67" s="103"/>
      <c r="BF67" s="103"/>
      <c r="BG67" s="103"/>
      <c r="BH67" s="103"/>
      <c r="BI67" s="103"/>
      <c r="BJ67" s="103"/>
      <c r="BK67" s="103"/>
      <c r="BL67" s="103"/>
      <c r="BM67" s="103"/>
      <c r="BN67" s="103"/>
      <c r="BO67" s="103"/>
      <c r="BP67" s="109"/>
      <c r="BQ67" s="109"/>
      <c r="BR67" s="109"/>
      <c r="BS67" s="109"/>
      <c r="BT67" s="103"/>
      <c r="BU67" s="103"/>
      <c r="BV67" s="103"/>
      <c r="BW67" s="109"/>
      <c r="BX67" s="109"/>
      <c r="BY67" s="109"/>
      <c r="BZ67" s="103"/>
      <c r="CA67" s="103"/>
      <c r="CB67" s="103"/>
      <c r="CC67" s="103"/>
      <c r="CD67" s="103"/>
      <c r="CE67" s="103"/>
      <c r="CF67" s="103"/>
      <c r="CG67" s="103"/>
      <c r="CH67" s="110"/>
      <c r="CI67" s="110"/>
    </row>
    <row r="68">
      <c r="A68" s="102"/>
      <c r="B68" s="102" t="b">
        <v>0</v>
      </c>
      <c r="C68" s="102" t="b">
        <v>0</v>
      </c>
      <c r="D68" s="102" t="b">
        <v>0</v>
      </c>
      <c r="E68" s="102"/>
      <c r="F68" s="102"/>
      <c r="G68" s="102"/>
      <c r="H68" s="102"/>
      <c r="I68" s="102"/>
      <c r="J68" s="103"/>
      <c r="K68" s="103"/>
      <c r="L68" s="103"/>
      <c r="M68" s="102"/>
      <c r="N68" s="102"/>
      <c r="O68" s="102"/>
      <c r="P68" s="102"/>
      <c r="Q68" s="102"/>
      <c r="R68" s="102"/>
      <c r="S68" s="102"/>
      <c r="T68" s="102"/>
      <c r="U68" s="106"/>
      <c r="V68" s="106"/>
      <c r="W68" s="106"/>
      <c r="X68" s="106"/>
      <c r="Y68" s="102"/>
      <c r="Z68" s="106"/>
      <c r="AA68" s="102"/>
      <c r="AB68" s="102"/>
      <c r="AC68" s="102"/>
      <c r="AD68" s="102"/>
      <c r="AE68" s="102"/>
      <c r="AF68" s="102"/>
      <c r="AG68" s="102"/>
      <c r="AH68" s="102"/>
      <c r="AI68" s="102"/>
      <c r="AJ68" s="102"/>
      <c r="AK68" s="103"/>
      <c r="AL68" s="103"/>
      <c r="AM68" s="103"/>
      <c r="AN68" s="103"/>
      <c r="AO68" s="103"/>
      <c r="AP68" s="103"/>
      <c r="AQ68" s="108">
        <f t="shared" si="3"/>
        <v>0</v>
      </c>
      <c r="AR68" s="103"/>
      <c r="AS68" s="103"/>
      <c r="AT68" s="103"/>
      <c r="AU68" s="103"/>
      <c r="AV68" s="103"/>
      <c r="AW68" s="103"/>
      <c r="AX68" s="103"/>
      <c r="AY68" s="103"/>
      <c r="AZ68" s="103"/>
      <c r="BA68" s="103"/>
      <c r="BB68" s="103"/>
      <c r="BC68" s="103"/>
      <c r="BD68" s="103"/>
      <c r="BE68" s="103"/>
      <c r="BF68" s="103"/>
      <c r="BG68" s="103"/>
      <c r="BH68" s="103"/>
      <c r="BI68" s="103"/>
      <c r="BJ68" s="103"/>
      <c r="BK68" s="103"/>
      <c r="BL68" s="103"/>
      <c r="BM68" s="103"/>
      <c r="BN68" s="103"/>
      <c r="BO68" s="103"/>
      <c r="BP68" s="109"/>
      <c r="BQ68" s="109"/>
      <c r="BR68" s="109"/>
      <c r="BS68" s="109"/>
      <c r="BT68" s="103"/>
      <c r="BU68" s="103"/>
      <c r="BV68" s="103"/>
      <c r="BW68" s="109"/>
      <c r="BX68" s="109"/>
      <c r="BY68" s="109"/>
      <c r="BZ68" s="103"/>
      <c r="CA68" s="103"/>
      <c r="CB68" s="103"/>
      <c r="CC68" s="103"/>
      <c r="CD68" s="103"/>
      <c r="CE68" s="103"/>
      <c r="CF68" s="103"/>
      <c r="CG68" s="103"/>
      <c r="CH68" s="110"/>
      <c r="CI68" s="110"/>
    </row>
    <row r="69">
      <c r="A69" s="102"/>
      <c r="B69" s="102" t="b">
        <v>0</v>
      </c>
      <c r="C69" s="102" t="b">
        <v>0</v>
      </c>
      <c r="D69" s="102" t="b">
        <v>0</v>
      </c>
      <c r="E69" s="102"/>
      <c r="F69" s="102"/>
      <c r="G69" s="102"/>
      <c r="H69" s="102"/>
      <c r="I69" s="102"/>
      <c r="J69" s="103"/>
      <c r="K69" s="103"/>
      <c r="L69" s="103"/>
      <c r="M69" s="102"/>
      <c r="N69" s="102"/>
      <c r="O69" s="102"/>
      <c r="P69" s="102"/>
      <c r="Q69" s="102"/>
      <c r="R69" s="102"/>
      <c r="S69" s="102"/>
      <c r="T69" s="102"/>
      <c r="U69" s="106"/>
      <c r="V69" s="106"/>
      <c r="W69" s="106"/>
      <c r="X69" s="106"/>
      <c r="Y69" s="102"/>
      <c r="Z69" s="106"/>
      <c r="AA69" s="102"/>
      <c r="AB69" s="102"/>
      <c r="AC69" s="102"/>
      <c r="AD69" s="102"/>
      <c r="AE69" s="102"/>
      <c r="AF69" s="102"/>
      <c r="AG69" s="102"/>
      <c r="AH69" s="102"/>
      <c r="AI69" s="102"/>
      <c r="AJ69" s="102"/>
      <c r="AK69" s="103"/>
      <c r="AL69" s="103"/>
      <c r="AM69" s="103"/>
      <c r="AN69" s="103"/>
      <c r="AO69" s="103"/>
      <c r="AP69" s="103"/>
      <c r="AQ69" s="108">
        <f t="shared" si="3"/>
        <v>0</v>
      </c>
      <c r="AR69" s="103"/>
      <c r="AS69" s="103"/>
      <c r="AT69" s="103"/>
      <c r="AU69" s="103"/>
      <c r="AV69" s="103"/>
      <c r="AW69" s="103"/>
      <c r="AX69" s="103"/>
      <c r="AY69" s="103"/>
      <c r="AZ69" s="103"/>
      <c r="BA69" s="103"/>
      <c r="BB69" s="103"/>
      <c r="BC69" s="103"/>
      <c r="BD69" s="103"/>
      <c r="BE69" s="103"/>
      <c r="BF69" s="103"/>
      <c r="BG69" s="103"/>
      <c r="BH69" s="103"/>
      <c r="BI69" s="103"/>
      <c r="BJ69" s="103"/>
      <c r="BK69" s="103"/>
      <c r="BL69" s="103"/>
      <c r="BM69" s="103"/>
      <c r="BN69" s="103"/>
      <c r="BO69" s="103"/>
      <c r="BP69" s="109"/>
      <c r="BQ69" s="109"/>
      <c r="BR69" s="109"/>
      <c r="BS69" s="109"/>
      <c r="BT69" s="103"/>
      <c r="BU69" s="103"/>
      <c r="BV69" s="103"/>
      <c r="BW69" s="109"/>
      <c r="BX69" s="109"/>
      <c r="BY69" s="109"/>
      <c r="BZ69" s="103"/>
      <c r="CA69" s="103"/>
      <c r="CB69" s="103"/>
      <c r="CC69" s="103"/>
      <c r="CD69" s="103"/>
      <c r="CE69" s="103"/>
      <c r="CF69" s="103"/>
      <c r="CG69" s="103"/>
      <c r="CH69" s="110"/>
      <c r="CI69" s="110"/>
    </row>
    <row r="70">
      <c r="A70" s="102"/>
      <c r="B70" s="102" t="b">
        <v>0</v>
      </c>
      <c r="C70" s="102" t="b">
        <v>0</v>
      </c>
      <c r="D70" s="102" t="b">
        <v>0</v>
      </c>
      <c r="E70" s="102"/>
      <c r="F70" s="102"/>
      <c r="G70" s="102"/>
      <c r="H70" s="102"/>
      <c r="I70" s="102"/>
      <c r="J70" s="103"/>
      <c r="K70" s="103"/>
      <c r="L70" s="103"/>
      <c r="M70" s="102"/>
      <c r="N70" s="102"/>
      <c r="O70" s="102"/>
      <c r="P70" s="102"/>
      <c r="Q70" s="102"/>
      <c r="R70" s="102"/>
      <c r="S70" s="102"/>
      <c r="T70" s="102"/>
      <c r="U70" s="106"/>
      <c r="V70" s="106"/>
      <c r="W70" s="106"/>
      <c r="X70" s="106"/>
      <c r="Y70" s="102"/>
      <c r="Z70" s="106"/>
      <c r="AA70" s="102"/>
      <c r="AB70" s="102"/>
      <c r="AC70" s="102"/>
      <c r="AD70" s="102"/>
      <c r="AE70" s="102"/>
      <c r="AF70" s="102"/>
      <c r="AG70" s="102"/>
      <c r="AH70" s="102"/>
      <c r="AI70" s="102"/>
      <c r="AJ70" s="102"/>
      <c r="AK70" s="103"/>
      <c r="AL70" s="103"/>
      <c r="AM70" s="103"/>
      <c r="AN70" s="103"/>
      <c r="AO70" s="103"/>
      <c r="AP70" s="103"/>
      <c r="AQ70" s="108">
        <f t="shared" si="3"/>
        <v>0</v>
      </c>
      <c r="AR70" s="103"/>
      <c r="AS70" s="103"/>
      <c r="AT70" s="103"/>
      <c r="AU70" s="103"/>
      <c r="AV70" s="103"/>
      <c r="AW70" s="103"/>
      <c r="AX70" s="103"/>
      <c r="AY70" s="103"/>
      <c r="AZ70" s="103"/>
      <c r="BA70" s="103"/>
      <c r="BB70" s="103"/>
      <c r="BC70" s="103"/>
      <c r="BD70" s="103"/>
      <c r="BE70" s="103"/>
      <c r="BF70" s="103"/>
      <c r="BG70" s="103"/>
      <c r="BH70" s="103"/>
      <c r="BI70" s="103"/>
      <c r="BJ70" s="103"/>
      <c r="BK70" s="103"/>
      <c r="BL70" s="103"/>
      <c r="BM70" s="103"/>
      <c r="BN70" s="103"/>
      <c r="BO70" s="103"/>
      <c r="BP70" s="109"/>
      <c r="BQ70" s="109"/>
      <c r="BR70" s="109"/>
      <c r="BS70" s="109"/>
      <c r="BT70" s="103"/>
      <c r="BU70" s="103"/>
      <c r="BV70" s="103"/>
      <c r="BW70" s="109"/>
      <c r="BX70" s="109"/>
      <c r="BY70" s="109"/>
      <c r="BZ70" s="103"/>
      <c r="CA70" s="103"/>
      <c r="CB70" s="103"/>
      <c r="CC70" s="103"/>
      <c r="CD70" s="103"/>
      <c r="CE70" s="103"/>
      <c r="CF70" s="103"/>
      <c r="CG70" s="103"/>
      <c r="CH70" s="110"/>
      <c r="CI70" s="110"/>
    </row>
    <row r="71">
      <c r="A71" s="102"/>
      <c r="B71" s="102" t="b">
        <v>0</v>
      </c>
      <c r="C71" s="102" t="b">
        <v>0</v>
      </c>
      <c r="D71" s="102" t="b">
        <v>0</v>
      </c>
      <c r="E71" s="102"/>
      <c r="F71" s="102"/>
      <c r="G71" s="102"/>
      <c r="H71" s="102"/>
      <c r="I71" s="102"/>
      <c r="J71" s="103"/>
      <c r="K71" s="103"/>
      <c r="L71" s="103"/>
      <c r="M71" s="102"/>
      <c r="N71" s="102"/>
      <c r="O71" s="102"/>
      <c r="P71" s="102"/>
      <c r="Q71" s="102"/>
      <c r="R71" s="102"/>
      <c r="S71" s="102"/>
      <c r="T71" s="102"/>
      <c r="U71" s="106"/>
      <c r="V71" s="106"/>
      <c r="W71" s="106"/>
      <c r="X71" s="106"/>
      <c r="Y71" s="102"/>
      <c r="Z71" s="106"/>
      <c r="AA71" s="102"/>
      <c r="AB71" s="102"/>
      <c r="AC71" s="102"/>
      <c r="AD71" s="102"/>
      <c r="AE71" s="102"/>
      <c r="AF71" s="102"/>
      <c r="AG71" s="102"/>
      <c r="AH71" s="102"/>
      <c r="AI71" s="102"/>
      <c r="AJ71" s="102"/>
      <c r="AK71" s="103"/>
      <c r="AL71" s="103"/>
      <c r="AM71" s="103"/>
      <c r="AN71" s="103"/>
      <c r="AO71" s="103"/>
      <c r="AP71" s="103"/>
      <c r="AQ71" s="108">
        <f t="shared" si="3"/>
        <v>0</v>
      </c>
      <c r="AR71" s="103"/>
      <c r="AS71" s="103"/>
      <c r="AT71" s="103"/>
      <c r="AU71" s="103"/>
      <c r="AV71" s="103"/>
      <c r="AW71" s="103"/>
      <c r="AX71" s="103"/>
      <c r="AY71" s="103"/>
      <c r="AZ71" s="103"/>
      <c r="BA71" s="103"/>
      <c r="BB71" s="103"/>
      <c r="BC71" s="103"/>
      <c r="BD71" s="103"/>
      <c r="BE71" s="103"/>
      <c r="BF71" s="103"/>
      <c r="BG71" s="103"/>
      <c r="BH71" s="103"/>
      <c r="BI71" s="103"/>
      <c r="BJ71" s="103"/>
      <c r="BK71" s="103"/>
      <c r="BL71" s="103"/>
      <c r="BM71" s="103"/>
      <c r="BN71" s="103"/>
      <c r="BO71" s="103"/>
      <c r="BP71" s="109"/>
      <c r="BQ71" s="109"/>
      <c r="BR71" s="109"/>
      <c r="BS71" s="109"/>
      <c r="BT71" s="103"/>
      <c r="BU71" s="103"/>
      <c r="BV71" s="103"/>
      <c r="BW71" s="109"/>
      <c r="BX71" s="109"/>
      <c r="BY71" s="109"/>
      <c r="BZ71" s="103"/>
      <c r="CA71" s="103"/>
      <c r="CB71" s="103"/>
      <c r="CC71" s="103"/>
      <c r="CD71" s="103"/>
      <c r="CE71" s="103"/>
      <c r="CF71" s="103"/>
      <c r="CG71" s="103"/>
      <c r="CH71" s="110"/>
      <c r="CI71" s="110"/>
    </row>
    <row r="72">
      <c r="A72" s="102"/>
      <c r="B72" s="102" t="b">
        <v>0</v>
      </c>
      <c r="C72" s="102" t="b">
        <v>0</v>
      </c>
      <c r="D72" s="102" t="b">
        <v>0</v>
      </c>
      <c r="E72" s="102"/>
      <c r="F72" s="102"/>
      <c r="G72" s="102"/>
      <c r="H72" s="102"/>
      <c r="I72" s="102"/>
      <c r="J72" s="103"/>
      <c r="K72" s="103"/>
      <c r="L72" s="103"/>
      <c r="M72" s="102"/>
      <c r="N72" s="102"/>
      <c r="O72" s="102"/>
      <c r="P72" s="102"/>
      <c r="Q72" s="102"/>
      <c r="R72" s="102"/>
      <c r="S72" s="102"/>
      <c r="T72" s="102"/>
      <c r="U72" s="106"/>
      <c r="V72" s="106"/>
      <c r="W72" s="106"/>
      <c r="X72" s="106"/>
      <c r="Y72" s="102"/>
      <c r="Z72" s="106"/>
      <c r="AA72" s="102"/>
      <c r="AB72" s="102"/>
      <c r="AC72" s="102"/>
      <c r="AD72" s="102"/>
      <c r="AE72" s="102"/>
      <c r="AF72" s="102"/>
      <c r="AG72" s="102"/>
      <c r="AH72" s="102"/>
      <c r="AI72" s="102"/>
      <c r="AJ72" s="102"/>
      <c r="AK72" s="103"/>
      <c r="AL72" s="103"/>
      <c r="AM72" s="103"/>
      <c r="AN72" s="103"/>
      <c r="AO72" s="103"/>
      <c r="AP72" s="103"/>
      <c r="AQ72" s="108">
        <f t="shared" si="3"/>
        <v>0</v>
      </c>
      <c r="AR72" s="103"/>
      <c r="AS72" s="103"/>
      <c r="AT72" s="103"/>
      <c r="AU72" s="103"/>
      <c r="AV72" s="103"/>
      <c r="AW72" s="103"/>
      <c r="AX72" s="103"/>
      <c r="AY72" s="103"/>
      <c r="AZ72" s="103"/>
      <c r="BA72" s="103"/>
      <c r="BB72" s="103"/>
      <c r="BC72" s="103"/>
      <c r="BD72" s="103"/>
      <c r="BE72" s="103"/>
      <c r="BF72" s="103"/>
      <c r="BG72" s="103"/>
      <c r="BH72" s="103"/>
      <c r="BI72" s="103"/>
      <c r="BJ72" s="103"/>
      <c r="BK72" s="103"/>
      <c r="BL72" s="103"/>
      <c r="BM72" s="103"/>
      <c r="BN72" s="103"/>
      <c r="BO72" s="103"/>
      <c r="BP72" s="109"/>
      <c r="BQ72" s="109"/>
      <c r="BR72" s="109"/>
      <c r="BS72" s="109"/>
      <c r="BT72" s="103"/>
      <c r="BU72" s="103"/>
      <c r="BV72" s="103"/>
      <c r="BW72" s="109"/>
      <c r="BX72" s="109"/>
      <c r="BY72" s="109"/>
      <c r="BZ72" s="103"/>
      <c r="CA72" s="103"/>
      <c r="CB72" s="103"/>
      <c r="CC72" s="103"/>
      <c r="CD72" s="103"/>
      <c r="CE72" s="103"/>
      <c r="CF72" s="103"/>
      <c r="CG72" s="103"/>
      <c r="CH72" s="110"/>
      <c r="CI72" s="110"/>
    </row>
    <row r="73">
      <c r="A73" s="102"/>
      <c r="B73" s="102" t="b">
        <v>0</v>
      </c>
      <c r="C73" s="102" t="b">
        <v>0</v>
      </c>
      <c r="D73" s="102" t="b">
        <v>0</v>
      </c>
      <c r="E73" s="102"/>
      <c r="F73" s="102"/>
      <c r="G73" s="102"/>
      <c r="H73" s="102"/>
      <c r="I73" s="102"/>
      <c r="J73" s="103"/>
      <c r="K73" s="103"/>
      <c r="L73" s="103"/>
      <c r="M73" s="102"/>
      <c r="N73" s="102"/>
      <c r="O73" s="102"/>
      <c r="P73" s="102"/>
      <c r="Q73" s="102"/>
      <c r="R73" s="102"/>
      <c r="S73" s="102"/>
      <c r="T73" s="102"/>
      <c r="U73" s="106"/>
      <c r="V73" s="106"/>
      <c r="W73" s="106"/>
      <c r="X73" s="106"/>
      <c r="Y73" s="102"/>
      <c r="Z73" s="106"/>
      <c r="AA73" s="102"/>
      <c r="AB73" s="102"/>
      <c r="AC73" s="102"/>
      <c r="AD73" s="102"/>
      <c r="AE73" s="102"/>
      <c r="AF73" s="102"/>
      <c r="AG73" s="102"/>
      <c r="AH73" s="102"/>
      <c r="AI73" s="102"/>
      <c r="AJ73" s="102"/>
      <c r="AK73" s="103"/>
      <c r="AL73" s="103"/>
      <c r="AM73" s="103"/>
      <c r="AN73" s="103"/>
      <c r="AO73" s="103"/>
      <c r="AP73" s="103"/>
      <c r="AQ73" s="108">
        <f t="shared" si="3"/>
        <v>0</v>
      </c>
      <c r="AR73" s="103"/>
      <c r="AS73" s="103"/>
      <c r="AT73" s="103"/>
      <c r="AU73" s="103"/>
      <c r="AV73" s="103"/>
      <c r="AW73" s="103"/>
      <c r="AX73" s="103"/>
      <c r="AY73" s="103"/>
      <c r="AZ73" s="103"/>
      <c r="BA73" s="103"/>
      <c r="BB73" s="103"/>
      <c r="BC73" s="103"/>
      <c r="BD73" s="103"/>
      <c r="BE73" s="103"/>
      <c r="BF73" s="103"/>
      <c r="BG73" s="103"/>
      <c r="BH73" s="103"/>
      <c r="BI73" s="103"/>
      <c r="BJ73" s="103"/>
      <c r="BK73" s="103"/>
      <c r="BL73" s="103"/>
      <c r="BM73" s="103"/>
      <c r="BN73" s="103"/>
      <c r="BO73" s="103"/>
      <c r="BP73" s="109"/>
      <c r="BQ73" s="109"/>
      <c r="BR73" s="109"/>
      <c r="BS73" s="109"/>
      <c r="BT73" s="103"/>
      <c r="BU73" s="103"/>
      <c r="BV73" s="103"/>
      <c r="BW73" s="109"/>
      <c r="BX73" s="109"/>
      <c r="BY73" s="109"/>
      <c r="BZ73" s="103"/>
      <c r="CA73" s="103"/>
      <c r="CB73" s="103"/>
      <c r="CC73" s="103"/>
      <c r="CD73" s="103"/>
      <c r="CE73" s="103"/>
      <c r="CF73" s="103"/>
      <c r="CG73" s="103"/>
      <c r="CH73" s="110"/>
      <c r="CI73" s="110"/>
    </row>
    <row r="74">
      <c r="A74" s="102"/>
      <c r="B74" s="102" t="b">
        <v>0</v>
      </c>
      <c r="C74" s="102" t="b">
        <v>0</v>
      </c>
      <c r="D74" s="102" t="b">
        <v>0</v>
      </c>
      <c r="E74" s="102"/>
      <c r="F74" s="102"/>
      <c r="G74" s="102"/>
      <c r="H74" s="102"/>
      <c r="I74" s="102"/>
      <c r="J74" s="103"/>
      <c r="K74" s="103"/>
      <c r="L74" s="103"/>
      <c r="M74" s="102"/>
      <c r="N74" s="102"/>
      <c r="O74" s="102"/>
      <c r="P74" s="102"/>
      <c r="Q74" s="102"/>
      <c r="R74" s="102"/>
      <c r="S74" s="102"/>
      <c r="T74" s="102"/>
      <c r="U74" s="106"/>
      <c r="V74" s="106"/>
      <c r="W74" s="106"/>
      <c r="X74" s="106"/>
      <c r="Y74" s="102"/>
      <c r="Z74" s="106"/>
      <c r="AA74" s="102"/>
      <c r="AB74" s="102"/>
      <c r="AC74" s="102"/>
      <c r="AD74" s="102"/>
      <c r="AE74" s="102"/>
      <c r="AF74" s="102"/>
      <c r="AG74" s="102"/>
      <c r="AH74" s="102"/>
      <c r="AI74" s="102"/>
      <c r="AJ74" s="102"/>
      <c r="AK74" s="103"/>
      <c r="AL74" s="103"/>
      <c r="AM74" s="103"/>
      <c r="AN74" s="103"/>
      <c r="AO74" s="103"/>
      <c r="AP74" s="103"/>
      <c r="AQ74" s="108">
        <f t="shared" si="3"/>
        <v>0</v>
      </c>
      <c r="AR74" s="103"/>
      <c r="AS74" s="103"/>
      <c r="AT74" s="103"/>
      <c r="AU74" s="103"/>
      <c r="AV74" s="103"/>
      <c r="AW74" s="103"/>
      <c r="AX74" s="103"/>
      <c r="AY74" s="103"/>
      <c r="AZ74" s="103"/>
      <c r="BA74" s="103"/>
      <c r="BB74" s="103"/>
      <c r="BC74" s="103"/>
      <c r="BD74" s="103"/>
      <c r="BE74" s="103"/>
      <c r="BF74" s="103"/>
      <c r="BG74" s="103"/>
      <c r="BH74" s="103"/>
      <c r="BI74" s="103"/>
      <c r="BJ74" s="103"/>
      <c r="BK74" s="103"/>
      <c r="BL74" s="103"/>
      <c r="BM74" s="103"/>
      <c r="BN74" s="103"/>
      <c r="BO74" s="103"/>
      <c r="BP74" s="109"/>
      <c r="BQ74" s="109"/>
      <c r="BR74" s="109"/>
      <c r="BS74" s="109"/>
      <c r="BT74" s="103"/>
      <c r="BU74" s="103"/>
      <c r="BV74" s="103"/>
      <c r="BW74" s="109"/>
      <c r="BX74" s="109"/>
      <c r="BY74" s="109"/>
      <c r="BZ74" s="103"/>
      <c r="CA74" s="103"/>
      <c r="CB74" s="103"/>
      <c r="CC74" s="103"/>
      <c r="CD74" s="103"/>
      <c r="CE74" s="103"/>
      <c r="CF74" s="103"/>
      <c r="CG74" s="103"/>
      <c r="CH74" s="110"/>
      <c r="CI74" s="110"/>
    </row>
    <row r="75">
      <c r="A75" s="102"/>
      <c r="B75" s="102" t="b">
        <v>0</v>
      </c>
      <c r="C75" s="102" t="b">
        <v>0</v>
      </c>
      <c r="D75" s="102" t="b">
        <v>0</v>
      </c>
      <c r="E75" s="102"/>
      <c r="F75" s="102"/>
      <c r="G75" s="102"/>
      <c r="H75" s="102"/>
      <c r="I75" s="102"/>
      <c r="J75" s="103"/>
      <c r="K75" s="103"/>
      <c r="L75" s="103"/>
      <c r="M75" s="102"/>
      <c r="N75" s="102"/>
      <c r="O75" s="102"/>
      <c r="P75" s="102"/>
      <c r="Q75" s="102"/>
      <c r="R75" s="102"/>
      <c r="S75" s="102"/>
      <c r="T75" s="102"/>
      <c r="U75" s="106"/>
      <c r="V75" s="106"/>
      <c r="W75" s="106"/>
      <c r="X75" s="106"/>
      <c r="Y75" s="102"/>
      <c r="Z75" s="106"/>
      <c r="AA75" s="102"/>
      <c r="AB75" s="102"/>
      <c r="AC75" s="102"/>
      <c r="AD75" s="102"/>
      <c r="AE75" s="102"/>
      <c r="AF75" s="102"/>
      <c r="AG75" s="102"/>
      <c r="AH75" s="102"/>
      <c r="AI75" s="102"/>
      <c r="AJ75" s="102"/>
      <c r="AK75" s="103"/>
      <c r="AL75" s="103"/>
      <c r="AM75" s="103"/>
      <c r="AN75" s="103"/>
      <c r="AO75" s="103"/>
      <c r="AP75" s="103"/>
      <c r="AQ75" s="108">
        <f t="shared" si="3"/>
        <v>0</v>
      </c>
      <c r="AR75" s="103"/>
      <c r="AS75" s="103"/>
      <c r="AT75" s="103"/>
      <c r="AU75" s="103"/>
      <c r="AV75" s="103"/>
      <c r="AW75" s="103"/>
      <c r="AX75" s="103"/>
      <c r="AY75" s="103"/>
      <c r="AZ75" s="103"/>
      <c r="BA75" s="103"/>
      <c r="BB75" s="103"/>
      <c r="BC75" s="103"/>
      <c r="BD75" s="103"/>
      <c r="BE75" s="103"/>
      <c r="BF75" s="103"/>
      <c r="BG75" s="103"/>
      <c r="BH75" s="103"/>
      <c r="BI75" s="103"/>
      <c r="BJ75" s="103"/>
      <c r="BK75" s="103"/>
      <c r="BL75" s="103"/>
      <c r="BM75" s="103"/>
      <c r="BN75" s="103"/>
      <c r="BO75" s="103"/>
      <c r="BP75" s="109"/>
      <c r="BQ75" s="109"/>
      <c r="BR75" s="109"/>
      <c r="BS75" s="109"/>
      <c r="BT75" s="103"/>
      <c r="BU75" s="103"/>
      <c r="BV75" s="103"/>
      <c r="BW75" s="109"/>
      <c r="BX75" s="109"/>
      <c r="BY75" s="109"/>
      <c r="BZ75" s="103"/>
      <c r="CA75" s="103"/>
      <c r="CB75" s="103"/>
      <c r="CC75" s="103"/>
      <c r="CD75" s="103"/>
      <c r="CE75" s="103"/>
      <c r="CF75" s="103"/>
      <c r="CG75" s="103"/>
      <c r="CH75" s="110"/>
      <c r="CI75" s="110"/>
    </row>
    <row r="76">
      <c r="A76" s="102"/>
      <c r="B76" s="102" t="b">
        <v>0</v>
      </c>
      <c r="C76" s="102" t="b">
        <v>0</v>
      </c>
      <c r="D76" s="102" t="b">
        <v>0</v>
      </c>
      <c r="E76" s="102"/>
      <c r="F76" s="102"/>
      <c r="G76" s="102"/>
      <c r="H76" s="102"/>
      <c r="I76" s="102"/>
      <c r="J76" s="103"/>
      <c r="K76" s="103"/>
      <c r="L76" s="103"/>
      <c r="M76" s="102"/>
      <c r="N76" s="102"/>
      <c r="O76" s="102"/>
      <c r="P76" s="102"/>
      <c r="Q76" s="102"/>
      <c r="R76" s="102"/>
      <c r="S76" s="102"/>
      <c r="T76" s="102"/>
      <c r="U76" s="106"/>
      <c r="V76" s="106"/>
      <c r="W76" s="106"/>
      <c r="X76" s="106"/>
      <c r="Y76" s="102"/>
      <c r="Z76" s="106"/>
      <c r="AA76" s="102"/>
      <c r="AB76" s="102"/>
      <c r="AC76" s="102"/>
      <c r="AD76" s="102"/>
      <c r="AE76" s="102"/>
      <c r="AF76" s="102"/>
      <c r="AG76" s="102"/>
      <c r="AH76" s="102"/>
      <c r="AI76" s="102"/>
      <c r="AJ76" s="102"/>
      <c r="AK76" s="103"/>
      <c r="AL76" s="103"/>
      <c r="AM76" s="103"/>
      <c r="AN76" s="103"/>
      <c r="AO76" s="103"/>
      <c r="AP76" s="103"/>
      <c r="AQ76" s="108">
        <f t="shared" si="3"/>
        <v>0</v>
      </c>
      <c r="AR76" s="103"/>
      <c r="AS76" s="103"/>
      <c r="AT76" s="103"/>
      <c r="AU76" s="103"/>
      <c r="AV76" s="103"/>
      <c r="AW76" s="103"/>
      <c r="AX76" s="103"/>
      <c r="AY76" s="103"/>
      <c r="AZ76" s="103"/>
      <c r="BA76" s="103"/>
      <c r="BB76" s="103"/>
      <c r="BC76" s="103"/>
      <c r="BD76" s="103"/>
      <c r="BE76" s="103"/>
      <c r="BF76" s="103"/>
      <c r="BG76" s="103"/>
      <c r="BH76" s="103"/>
      <c r="BI76" s="103"/>
      <c r="BJ76" s="103"/>
      <c r="BK76" s="103"/>
      <c r="BL76" s="103"/>
      <c r="BM76" s="103"/>
      <c r="BN76" s="103"/>
      <c r="BO76" s="103"/>
      <c r="BP76" s="109"/>
      <c r="BQ76" s="109"/>
      <c r="BR76" s="109"/>
      <c r="BS76" s="109"/>
      <c r="BT76" s="103"/>
      <c r="BU76" s="103"/>
      <c r="BV76" s="103"/>
      <c r="BW76" s="109"/>
      <c r="BX76" s="109"/>
      <c r="BY76" s="109"/>
      <c r="BZ76" s="103"/>
      <c r="CA76" s="103"/>
      <c r="CB76" s="103"/>
      <c r="CC76" s="103"/>
      <c r="CD76" s="103"/>
      <c r="CE76" s="103"/>
      <c r="CF76" s="103"/>
      <c r="CG76" s="103"/>
      <c r="CH76" s="110"/>
      <c r="CI76" s="110"/>
    </row>
    <row r="77">
      <c r="A77" s="102"/>
      <c r="B77" s="102" t="b">
        <v>0</v>
      </c>
      <c r="C77" s="102" t="b">
        <v>0</v>
      </c>
      <c r="D77" s="102" t="b">
        <v>0</v>
      </c>
      <c r="E77" s="102"/>
      <c r="F77" s="102"/>
      <c r="G77" s="102"/>
      <c r="H77" s="102"/>
      <c r="I77" s="102"/>
      <c r="J77" s="103"/>
      <c r="K77" s="103"/>
      <c r="L77" s="103"/>
      <c r="M77" s="102"/>
      <c r="N77" s="102"/>
      <c r="O77" s="102"/>
      <c r="P77" s="102"/>
      <c r="Q77" s="102"/>
      <c r="R77" s="102"/>
      <c r="S77" s="102"/>
      <c r="T77" s="102"/>
      <c r="U77" s="106"/>
      <c r="V77" s="106"/>
      <c r="W77" s="106"/>
      <c r="X77" s="106"/>
      <c r="Y77" s="102"/>
      <c r="Z77" s="106"/>
      <c r="AA77" s="102"/>
      <c r="AB77" s="102"/>
      <c r="AC77" s="102"/>
      <c r="AD77" s="102"/>
      <c r="AE77" s="102"/>
      <c r="AF77" s="102"/>
      <c r="AG77" s="102"/>
      <c r="AH77" s="102"/>
      <c r="AI77" s="102"/>
      <c r="AJ77" s="102"/>
      <c r="AK77" s="103"/>
      <c r="AL77" s="103"/>
      <c r="AM77" s="103"/>
      <c r="AN77" s="103"/>
      <c r="AO77" s="103"/>
      <c r="AP77" s="103"/>
      <c r="AQ77" s="108">
        <f t="shared" si="3"/>
        <v>0</v>
      </c>
      <c r="AR77" s="103"/>
      <c r="AS77" s="103"/>
      <c r="AT77" s="103"/>
      <c r="AU77" s="103"/>
      <c r="AV77" s="103"/>
      <c r="AW77" s="103"/>
      <c r="AX77" s="103"/>
      <c r="AY77" s="103"/>
      <c r="AZ77" s="103"/>
      <c r="BA77" s="103"/>
      <c r="BB77" s="103"/>
      <c r="BC77" s="103"/>
      <c r="BD77" s="103"/>
      <c r="BE77" s="103"/>
      <c r="BF77" s="103"/>
      <c r="BG77" s="103"/>
      <c r="BH77" s="103"/>
      <c r="BI77" s="103"/>
      <c r="BJ77" s="103"/>
      <c r="BK77" s="103"/>
      <c r="BL77" s="103"/>
      <c r="BM77" s="103"/>
      <c r="BN77" s="103"/>
      <c r="BO77" s="103"/>
      <c r="BP77" s="109"/>
      <c r="BQ77" s="109"/>
      <c r="BR77" s="109"/>
      <c r="BS77" s="109"/>
      <c r="BT77" s="103"/>
      <c r="BU77" s="103"/>
      <c r="BV77" s="103"/>
      <c r="BW77" s="109"/>
      <c r="BX77" s="109"/>
      <c r="BY77" s="109"/>
      <c r="BZ77" s="103"/>
      <c r="CA77" s="103"/>
      <c r="CB77" s="103"/>
      <c r="CC77" s="103"/>
      <c r="CD77" s="103"/>
      <c r="CE77" s="103"/>
      <c r="CF77" s="103"/>
      <c r="CG77" s="103"/>
      <c r="CH77" s="110"/>
      <c r="CI77" s="110"/>
    </row>
    <row r="78">
      <c r="A78" s="102"/>
      <c r="B78" s="102" t="b">
        <v>0</v>
      </c>
      <c r="C78" s="102" t="b">
        <v>0</v>
      </c>
      <c r="D78" s="102" t="b">
        <v>0</v>
      </c>
      <c r="E78" s="102"/>
      <c r="F78" s="102"/>
      <c r="G78" s="102"/>
      <c r="H78" s="102"/>
      <c r="I78" s="102"/>
      <c r="J78" s="103"/>
      <c r="K78" s="103"/>
      <c r="L78" s="103"/>
      <c r="M78" s="102"/>
      <c r="N78" s="102"/>
      <c r="O78" s="102"/>
      <c r="P78" s="102"/>
      <c r="Q78" s="102"/>
      <c r="R78" s="102"/>
      <c r="S78" s="102"/>
      <c r="T78" s="102"/>
      <c r="U78" s="106"/>
      <c r="V78" s="106"/>
      <c r="W78" s="106"/>
      <c r="X78" s="106"/>
      <c r="Y78" s="102"/>
      <c r="Z78" s="106"/>
      <c r="AA78" s="102"/>
      <c r="AB78" s="102"/>
      <c r="AC78" s="102"/>
      <c r="AD78" s="102"/>
      <c r="AE78" s="102"/>
      <c r="AF78" s="102"/>
      <c r="AG78" s="102"/>
      <c r="AH78" s="102"/>
      <c r="AI78" s="102"/>
      <c r="AJ78" s="102"/>
      <c r="AK78" s="103"/>
      <c r="AL78" s="103"/>
      <c r="AM78" s="103"/>
      <c r="AN78" s="103"/>
      <c r="AO78" s="103"/>
      <c r="AP78" s="103"/>
      <c r="AQ78" s="108">
        <f t="shared" si="3"/>
        <v>0</v>
      </c>
      <c r="AR78" s="103"/>
      <c r="AS78" s="103"/>
      <c r="AT78" s="103"/>
      <c r="AU78" s="103"/>
      <c r="AV78" s="103"/>
      <c r="AW78" s="103"/>
      <c r="AX78" s="103"/>
      <c r="AY78" s="103"/>
      <c r="AZ78" s="103"/>
      <c r="BA78" s="103"/>
      <c r="BB78" s="103"/>
      <c r="BC78" s="103"/>
      <c r="BD78" s="103"/>
      <c r="BE78" s="103"/>
      <c r="BF78" s="103"/>
      <c r="BG78" s="103"/>
      <c r="BH78" s="103"/>
      <c r="BI78" s="103"/>
      <c r="BJ78" s="103"/>
      <c r="BK78" s="103"/>
      <c r="BL78" s="103"/>
      <c r="BM78" s="103"/>
      <c r="BN78" s="103"/>
      <c r="BO78" s="103"/>
      <c r="BP78" s="109"/>
      <c r="BQ78" s="109"/>
      <c r="BR78" s="109"/>
      <c r="BS78" s="109"/>
      <c r="BT78" s="103"/>
      <c r="BU78" s="103"/>
      <c r="BV78" s="103"/>
      <c r="BW78" s="109"/>
      <c r="BX78" s="109"/>
      <c r="BY78" s="109"/>
      <c r="BZ78" s="103"/>
      <c r="CA78" s="103"/>
      <c r="CB78" s="103"/>
      <c r="CC78" s="103"/>
      <c r="CD78" s="103"/>
      <c r="CE78" s="103"/>
      <c r="CF78" s="103"/>
      <c r="CG78" s="103"/>
      <c r="CH78" s="110"/>
      <c r="CI78" s="110"/>
    </row>
    <row r="79">
      <c r="A79" s="102"/>
      <c r="B79" s="102" t="b">
        <v>0</v>
      </c>
      <c r="C79" s="102" t="b">
        <v>0</v>
      </c>
      <c r="D79" s="102" t="b">
        <v>0</v>
      </c>
      <c r="E79" s="102"/>
      <c r="F79" s="102"/>
      <c r="G79" s="102"/>
      <c r="H79" s="102"/>
      <c r="I79" s="102"/>
      <c r="J79" s="103"/>
      <c r="K79" s="103"/>
      <c r="L79" s="103"/>
      <c r="M79" s="102"/>
      <c r="N79" s="102"/>
      <c r="O79" s="102"/>
      <c r="P79" s="102"/>
      <c r="Q79" s="102"/>
      <c r="R79" s="102"/>
      <c r="S79" s="102"/>
      <c r="T79" s="102"/>
      <c r="U79" s="106"/>
      <c r="V79" s="106"/>
      <c r="W79" s="106"/>
      <c r="X79" s="106"/>
      <c r="Y79" s="102"/>
      <c r="Z79" s="106"/>
      <c r="AA79" s="102"/>
      <c r="AB79" s="102"/>
      <c r="AC79" s="102"/>
      <c r="AD79" s="102"/>
      <c r="AE79" s="102"/>
      <c r="AF79" s="102"/>
      <c r="AG79" s="102"/>
      <c r="AH79" s="102"/>
      <c r="AI79" s="102"/>
      <c r="AJ79" s="102"/>
      <c r="AK79" s="103"/>
      <c r="AL79" s="103"/>
      <c r="AM79" s="103"/>
      <c r="AN79" s="103"/>
      <c r="AO79" s="103"/>
      <c r="AP79" s="103"/>
      <c r="AQ79" s="108">
        <f t="shared" si="3"/>
        <v>0</v>
      </c>
      <c r="AR79" s="103"/>
      <c r="AS79" s="103"/>
      <c r="AT79" s="103"/>
      <c r="AU79" s="103"/>
      <c r="AV79" s="103"/>
      <c r="AW79" s="103"/>
      <c r="AX79" s="103"/>
      <c r="AY79" s="103"/>
      <c r="AZ79" s="103"/>
      <c r="BA79" s="103"/>
      <c r="BB79" s="103"/>
      <c r="BC79" s="103"/>
      <c r="BD79" s="103"/>
      <c r="BE79" s="103"/>
      <c r="BF79" s="103"/>
      <c r="BG79" s="103"/>
      <c r="BH79" s="103"/>
      <c r="BI79" s="103"/>
      <c r="BJ79" s="103"/>
      <c r="BK79" s="103"/>
      <c r="BL79" s="103"/>
      <c r="BM79" s="103"/>
      <c r="BN79" s="103"/>
      <c r="BO79" s="103"/>
      <c r="BP79" s="109"/>
      <c r="BQ79" s="109"/>
      <c r="BR79" s="109"/>
      <c r="BS79" s="109"/>
      <c r="BT79" s="103"/>
      <c r="BU79" s="103"/>
      <c r="BV79" s="103"/>
      <c r="BW79" s="109"/>
      <c r="BX79" s="109"/>
      <c r="BY79" s="109"/>
      <c r="BZ79" s="103"/>
      <c r="CA79" s="103"/>
      <c r="CB79" s="103"/>
      <c r="CC79" s="103"/>
      <c r="CD79" s="103"/>
      <c r="CE79" s="103"/>
      <c r="CF79" s="103"/>
      <c r="CG79" s="103"/>
      <c r="CH79" s="110"/>
      <c r="CI79" s="110"/>
    </row>
    <row r="80">
      <c r="A80" s="102"/>
      <c r="B80" s="102" t="b">
        <v>0</v>
      </c>
      <c r="C80" s="102" t="b">
        <v>0</v>
      </c>
      <c r="D80" s="102" t="b">
        <v>0</v>
      </c>
      <c r="E80" s="102"/>
      <c r="F80" s="102"/>
      <c r="G80" s="102"/>
      <c r="H80" s="102"/>
      <c r="I80" s="102"/>
      <c r="J80" s="103"/>
      <c r="K80" s="103"/>
      <c r="L80" s="103"/>
      <c r="M80" s="102"/>
      <c r="N80" s="102"/>
      <c r="O80" s="102"/>
      <c r="P80" s="102"/>
      <c r="Q80" s="102"/>
      <c r="R80" s="102"/>
      <c r="S80" s="102"/>
      <c r="T80" s="102"/>
      <c r="U80" s="106"/>
      <c r="V80" s="106"/>
      <c r="W80" s="106"/>
      <c r="X80" s="106"/>
      <c r="Y80" s="102"/>
      <c r="Z80" s="106"/>
      <c r="AA80" s="102"/>
      <c r="AB80" s="102"/>
      <c r="AC80" s="102"/>
      <c r="AD80" s="102"/>
      <c r="AE80" s="102"/>
      <c r="AF80" s="102"/>
      <c r="AG80" s="102"/>
      <c r="AH80" s="102"/>
      <c r="AI80" s="102"/>
      <c r="AJ80" s="102"/>
      <c r="AK80" s="103"/>
      <c r="AL80" s="103"/>
      <c r="AM80" s="103"/>
      <c r="AN80" s="103"/>
      <c r="AO80" s="103"/>
      <c r="AP80" s="103"/>
      <c r="AQ80" s="108">
        <f t="shared" si="3"/>
        <v>0</v>
      </c>
      <c r="AR80" s="103"/>
      <c r="AS80" s="103"/>
      <c r="AT80" s="103"/>
      <c r="AU80" s="103"/>
      <c r="AV80" s="103"/>
      <c r="AW80" s="103"/>
      <c r="AX80" s="103"/>
      <c r="AY80" s="103"/>
      <c r="AZ80" s="103"/>
      <c r="BA80" s="103"/>
      <c r="BB80" s="103"/>
      <c r="BC80" s="103"/>
      <c r="BD80" s="103"/>
      <c r="BE80" s="103"/>
      <c r="BF80" s="103"/>
      <c r="BG80" s="103"/>
      <c r="BH80" s="103"/>
      <c r="BI80" s="103"/>
      <c r="BJ80" s="103"/>
      <c r="BK80" s="103"/>
      <c r="BL80" s="103"/>
      <c r="BM80" s="103"/>
      <c r="BN80" s="103"/>
      <c r="BO80" s="103"/>
      <c r="BP80" s="109"/>
      <c r="BQ80" s="109"/>
      <c r="BR80" s="109"/>
      <c r="BS80" s="109"/>
      <c r="BT80" s="103"/>
      <c r="BU80" s="103"/>
      <c r="BV80" s="103"/>
      <c r="BW80" s="109"/>
      <c r="BX80" s="109"/>
      <c r="BY80" s="109"/>
      <c r="BZ80" s="103"/>
      <c r="CA80" s="103"/>
      <c r="CB80" s="103"/>
      <c r="CC80" s="103"/>
      <c r="CD80" s="103"/>
      <c r="CE80" s="103"/>
      <c r="CF80" s="103"/>
      <c r="CG80" s="103"/>
      <c r="CH80" s="110"/>
      <c r="CI80" s="110"/>
    </row>
    <row r="81">
      <c r="A81" s="102"/>
      <c r="B81" s="102" t="b">
        <v>0</v>
      </c>
      <c r="C81" s="102" t="b">
        <v>0</v>
      </c>
      <c r="D81" s="102" t="b">
        <v>0</v>
      </c>
      <c r="E81" s="102"/>
      <c r="F81" s="102"/>
      <c r="G81" s="102"/>
      <c r="H81" s="102"/>
      <c r="I81" s="102"/>
      <c r="J81" s="103"/>
      <c r="K81" s="103"/>
      <c r="L81" s="103"/>
      <c r="M81" s="102"/>
      <c r="N81" s="102"/>
      <c r="O81" s="102"/>
      <c r="P81" s="102"/>
      <c r="Q81" s="102"/>
      <c r="R81" s="102"/>
      <c r="S81" s="102"/>
      <c r="T81" s="102"/>
      <c r="U81" s="106"/>
      <c r="V81" s="106"/>
      <c r="W81" s="106"/>
      <c r="X81" s="106"/>
      <c r="Y81" s="102"/>
      <c r="Z81" s="106"/>
      <c r="AA81" s="102"/>
      <c r="AB81" s="102"/>
      <c r="AC81" s="102"/>
      <c r="AD81" s="102"/>
      <c r="AE81" s="102"/>
      <c r="AF81" s="102"/>
      <c r="AG81" s="102"/>
      <c r="AH81" s="102"/>
      <c r="AI81" s="102"/>
      <c r="AJ81" s="102"/>
      <c r="AK81" s="103"/>
      <c r="AL81" s="103"/>
      <c r="AM81" s="103"/>
      <c r="AN81" s="103"/>
      <c r="AO81" s="103"/>
      <c r="AP81" s="103"/>
      <c r="AQ81" s="108">
        <f t="shared" si="3"/>
        <v>0</v>
      </c>
      <c r="AR81" s="103"/>
      <c r="AS81" s="103"/>
      <c r="AT81" s="103"/>
      <c r="AU81" s="103"/>
      <c r="AV81" s="103"/>
      <c r="AW81" s="103"/>
      <c r="AX81" s="103"/>
      <c r="AY81" s="103"/>
      <c r="AZ81" s="103"/>
      <c r="BA81" s="103"/>
      <c r="BB81" s="103"/>
      <c r="BC81" s="103"/>
      <c r="BD81" s="103"/>
      <c r="BE81" s="103"/>
      <c r="BF81" s="103"/>
      <c r="BG81" s="103"/>
      <c r="BH81" s="103"/>
      <c r="BI81" s="103"/>
      <c r="BJ81" s="103"/>
      <c r="BK81" s="103"/>
      <c r="BL81" s="103"/>
      <c r="BM81" s="103"/>
      <c r="BN81" s="103"/>
      <c r="BO81" s="103"/>
      <c r="BP81" s="109"/>
      <c r="BQ81" s="109"/>
      <c r="BR81" s="109"/>
      <c r="BS81" s="109"/>
      <c r="BT81" s="103"/>
      <c r="BU81" s="103"/>
      <c r="BV81" s="103"/>
      <c r="BW81" s="109"/>
      <c r="BX81" s="109"/>
      <c r="BY81" s="109"/>
      <c r="BZ81" s="103"/>
      <c r="CA81" s="103"/>
      <c r="CB81" s="103"/>
      <c r="CC81" s="103"/>
      <c r="CD81" s="103"/>
      <c r="CE81" s="103"/>
      <c r="CF81" s="103"/>
      <c r="CG81" s="103"/>
      <c r="CH81" s="110"/>
      <c r="CI81" s="110"/>
    </row>
    <row r="82">
      <c r="A82" s="102"/>
      <c r="B82" s="102" t="b">
        <v>0</v>
      </c>
      <c r="C82" s="102" t="b">
        <v>0</v>
      </c>
      <c r="D82" s="102" t="b">
        <v>0</v>
      </c>
      <c r="E82" s="102"/>
      <c r="F82" s="102"/>
      <c r="G82" s="102"/>
      <c r="H82" s="102"/>
      <c r="I82" s="102"/>
      <c r="J82" s="103"/>
      <c r="K82" s="103"/>
      <c r="L82" s="103"/>
      <c r="M82" s="102"/>
      <c r="N82" s="102"/>
      <c r="O82" s="102"/>
      <c r="P82" s="102"/>
      <c r="Q82" s="102"/>
      <c r="R82" s="102"/>
      <c r="S82" s="102"/>
      <c r="T82" s="102"/>
      <c r="U82" s="106"/>
      <c r="V82" s="106"/>
      <c r="W82" s="106"/>
      <c r="X82" s="106"/>
      <c r="Y82" s="102"/>
      <c r="Z82" s="106"/>
      <c r="AA82" s="102"/>
      <c r="AB82" s="102"/>
      <c r="AC82" s="102"/>
      <c r="AD82" s="102"/>
      <c r="AE82" s="102"/>
      <c r="AF82" s="102"/>
      <c r="AG82" s="102"/>
      <c r="AH82" s="102"/>
      <c r="AI82" s="102"/>
      <c r="AJ82" s="102"/>
      <c r="AK82" s="103"/>
      <c r="AL82" s="103"/>
      <c r="AM82" s="103"/>
      <c r="AN82" s="103"/>
      <c r="AO82" s="103"/>
      <c r="AP82" s="103"/>
      <c r="AQ82" s="108">
        <f t="shared" si="3"/>
        <v>0</v>
      </c>
      <c r="AR82" s="103"/>
      <c r="AS82" s="103"/>
      <c r="AT82" s="103"/>
      <c r="AU82" s="103"/>
      <c r="AV82" s="103"/>
      <c r="AW82" s="103"/>
      <c r="AX82" s="103"/>
      <c r="AY82" s="103"/>
      <c r="AZ82" s="103"/>
      <c r="BA82" s="103"/>
      <c r="BB82" s="103"/>
      <c r="BC82" s="103"/>
      <c r="BD82" s="103"/>
      <c r="BE82" s="103"/>
      <c r="BF82" s="103"/>
      <c r="BG82" s="103"/>
      <c r="BH82" s="103"/>
      <c r="BI82" s="103"/>
      <c r="BJ82" s="103"/>
      <c r="BK82" s="103"/>
      <c r="BL82" s="103"/>
      <c r="BM82" s="103"/>
      <c r="BN82" s="103"/>
      <c r="BO82" s="103"/>
      <c r="BP82" s="109"/>
      <c r="BQ82" s="109"/>
      <c r="BR82" s="109"/>
      <c r="BS82" s="109"/>
      <c r="BT82" s="103"/>
      <c r="BU82" s="103"/>
      <c r="BV82" s="103"/>
      <c r="BW82" s="109"/>
      <c r="BX82" s="109"/>
      <c r="BY82" s="109"/>
      <c r="BZ82" s="103"/>
      <c r="CA82" s="103"/>
      <c r="CB82" s="103"/>
      <c r="CC82" s="103"/>
      <c r="CD82" s="103"/>
      <c r="CE82" s="103"/>
      <c r="CF82" s="103"/>
      <c r="CG82" s="103"/>
      <c r="CH82" s="110"/>
      <c r="CI82" s="110"/>
    </row>
    <row r="83">
      <c r="A83" s="102"/>
      <c r="B83" s="102" t="b">
        <v>0</v>
      </c>
      <c r="C83" s="102" t="b">
        <v>0</v>
      </c>
      <c r="D83" s="102" t="b">
        <v>0</v>
      </c>
      <c r="E83" s="102"/>
      <c r="F83" s="102"/>
      <c r="G83" s="102"/>
      <c r="H83" s="102"/>
      <c r="I83" s="102"/>
      <c r="J83" s="103"/>
      <c r="K83" s="103"/>
      <c r="L83" s="103"/>
      <c r="M83" s="102"/>
      <c r="N83" s="102"/>
      <c r="O83" s="102"/>
      <c r="P83" s="102"/>
      <c r="Q83" s="102"/>
      <c r="R83" s="102"/>
      <c r="S83" s="102"/>
      <c r="T83" s="102"/>
      <c r="U83" s="106"/>
      <c r="V83" s="106"/>
      <c r="W83" s="106"/>
      <c r="X83" s="106"/>
      <c r="Y83" s="102"/>
      <c r="Z83" s="106"/>
      <c r="AA83" s="102"/>
      <c r="AB83" s="102"/>
      <c r="AC83" s="102"/>
      <c r="AD83" s="102"/>
      <c r="AE83" s="102"/>
      <c r="AF83" s="102"/>
      <c r="AG83" s="102"/>
      <c r="AH83" s="102"/>
      <c r="AI83" s="102"/>
      <c r="AJ83" s="102"/>
      <c r="AK83" s="103"/>
      <c r="AL83" s="103"/>
      <c r="AM83" s="103"/>
      <c r="AN83" s="103"/>
      <c r="AO83" s="103"/>
      <c r="AP83" s="103"/>
      <c r="AQ83" s="108">
        <f t="shared" si="3"/>
        <v>0</v>
      </c>
      <c r="AR83" s="103"/>
      <c r="AS83" s="103"/>
      <c r="AT83" s="103"/>
      <c r="AU83" s="103"/>
      <c r="AV83" s="103"/>
      <c r="AW83" s="103"/>
      <c r="AX83" s="103"/>
      <c r="AY83" s="103"/>
      <c r="AZ83" s="103"/>
      <c r="BA83" s="103"/>
      <c r="BB83" s="103"/>
      <c r="BC83" s="103"/>
      <c r="BD83" s="103"/>
      <c r="BE83" s="103"/>
      <c r="BF83" s="103"/>
      <c r="BG83" s="103"/>
      <c r="BH83" s="103"/>
      <c r="BI83" s="103"/>
      <c r="BJ83" s="103"/>
      <c r="BK83" s="103"/>
      <c r="BL83" s="103"/>
      <c r="BM83" s="103"/>
      <c r="BN83" s="103"/>
      <c r="BO83" s="103"/>
      <c r="BP83" s="109"/>
      <c r="BQ83" s="109"/>
      <c r="BR83" s="109"/>
      <c r="BS83" s="109"/>
      <c r="BT83" s="103"/>
      <c r="BU83" s="103"/>
      <c r="BV83" s="103"/>
      <c r="BW83" s="109"/>
      <c r="BX83" s="109"/>
      <c r="BY83" s="109"/>
      <c r="BZ83" s="103"/>
      <c r="CA83" s="103"/>
      <c r="CB83" s="103"/>
      <c r="CC83" s="103"/>
      <c r="CD83" s="103"/>
      <c r="CE83" s="103"/>
      <c r="CF83" s="103"/>
      <c r="CG83" s="103"/>
      <c r="CH83" s="110"/>
      <c r="CI83" s="110"/>
    </row>
    <row r="84">
      <c r="A84" s="102"/>
      <c r="B84" s="102" t="b">
        <v>0</v>
      </c>
      <c r="C84" s="102" t="b">
        <v>0</v>
      </c>
      <c r="D84" s="102" t="b">
        <v>0</v>
      </c>
      <c r="E84" s="102"/>
      <c r="F84" s="102"/>
      <c r="G84" s="102"/>
      <c r="H84" s="102"/>
      <c r="I84" s="102"/>
      <c r="J84" s="103"/>
      <c r="K84" s="103"/>
      <c r="L84" s="103"/>
      <c r="M84" s="102"/>
      <c r="N84" s="102"/>
      <c r="O84" s="102"/>
      <c r="P84" s="102"/>
      <c r="Q84" s="102"/>
      <c r="R84" s="102"/>
      <c r="S84" s="102"/>
      <c r="T84" s="102"/>
      <c r="U84" s="106"/>
      <c r="V84" s="106"/>
      <c r="W84" s="106"/>
      <c r="X84" s="106"/>
      <c r="Y84" s="102"/>
      <c r="Z84" s="106"/>
      <c r="AA84" s="102"/>
      <c r="AB84" s="102"/>
      <c r="AC84" s="102"/>
      <c r="AD84" s="102"/>
      <c r="AE84" s="102"/>
      <c r="AF84" s="102"/>
      <c r="AG84" s="102"/>
      <c r="AH84" s="102"/>
      <c r="AI84" s="102"/>
      <c r="AJ84" s="102"/>
      <c r="AK84" s="103"/>
      <c r="AL84" s="103"/>
      <c r="AM84" s="103"/>
      <c r="AN84" s="103"/>
      <c r="AO84" s="103"/>
      <c r="AP84" s="103"/>
      <c r="AQ84" s="108">
        <f t="shared" si="3"/>
        <v>0</v>
      </c>
      <c r="AR84" s="103"/>
      <c r="AS84" s="103"/>
      <c r="AT84" s="103"/>
      <c r="AU84" s="103"/>
      <c r="AV84" s="103"/>
      <c r="AW84" s="103"/>
      <c r="AX84" s="103"/>
      <c r="AY84" s="103"/>
      <c r="AZ84" s="103"/>
      <c r="BA84" s="103"/>
      <c r="BB84" s="103"/>
      <c r="BC84" s="103"/>
      <c r="BD84" s="103"/>
      <c r="BE84" s="103"/>
      <c r="BF84" s="103"/>
      <c r="BG84" s="103"/>
      <c r="BH84" s="103"/>
      <c r="BI84" s="103"/>
      <c r="BJ84" s="103"/>
      <c r="BK84" s="103"/>
      <c r="BL84" s="103"/>
      <c r="BM84" s="103"/>
      <c r="BN84" s="103"/>
      <c r="BO84" s="103"/>
      <c r="BP84" s="109"/>
      <c r="BQ84" s="109"/>
      <c r="BR84" s="109"/>
      <c r="BS84" s="109"/>
      <c r="BT84" s="103"/>
      <c r="BU84" s="103"/>
      <c r="BV84" s="103"/>
      <c r="BW84" s="109"/>
      <c r="BX84" s="109"/>
      <c r="BY84" s="109"/>
      <c r="BZ84" s="103"/>
      <c r="CA84" s="103"/>
      <c r="CB84" s="103"/>
      <c r="CC84" s="103"/>
      <c r="CD84" s="103"/>
      <c r="CE84" s="103"/>
      <c r="CF84" s="103"/>
      <c r="CG84" s="103"/>
      <c r="CH84" s="110"/>
      <c r="CI84" s="110"/>
    </row>
    <row r="85">
      <c r="A85" s="102"/>
      <c r="B85" s="102" t="b">
        <v>0</v>
      </c>
      <c r="C85" s="102" t="b">
        <v>0</v>
      </c>
      <c r="D85" s="102" t="b">
        <v>0</v>
      </c>
      <c r="E85" s="102"/>
      <c r="F85" s="102"/>
      <c r="G85" s="102"/>
      <c r="H85" s="102"/>
      <c r="I85" s="102"/>
      <c r="J85" s="103"/>
      <c r="K85" s="103"/>
      <c r="L85" s="103"/>
      <c r="M85" s="102"/>
      <c r="N85" s="102"/>
      <c r="O85" s="102"/>
      <c r="P85" s="102"/>
      <c r="Q85" s="102"/>
      <c r="R85" s="102"/>
      <c r="S85" s="102"/>
      <c r="T85" s="102"/>
      <c r="U85" s="106"/>
      <c r="V85" s="106"/>
      <c r="W85" s="106"/>
      <c r="X85" s="106"/>
      <c r="Y85" s="102"/>
      <c r="Z85" s="106"/>
      <c r="AA85" s="102"/>
      <c r="AB85" s="102"/>
      <c r="AC85" s="102"/>
      <c r="AD85" s="102"/>
      <c r="AE85" s="102"/>
      <c r="AF85" s="102"/>
      <c r="AG85" s="102"/>
      <c r="AH85" s="102"/>
      <c r="AI85" s="102"/>
      <c r="AJ85" s="102"/>
      <c r="AK85" s="103"/>
      <c r="AL85" s="103"/>
      <c r="AM85" s="103"/>
      <c r="AN85" s="103"/>
      <c r="AO85" s="103"/>
      <c r="AP85" s="103"/>
      <c r="AQ85" s="108">
        <f t="shared" si="3"/>
        <v>0</v>
      </c>
      <c r="AR85" s="103"/>
      <c r="AS85" s="103"/>
      <c r="AT85" s="103"/>
      <c r="AU85" s="103"/>
      <c r="AV85" s="103"/>
      <c r="AW85" s="103"/>
      <c r="AX85" s="103"/>
      <c r="AY85" s="103"/>
      <c r="AZ85" s="103"/>
      <c r="BA85" s="103"/>
      <c r="BB85" s="103"/>
      <c r="BC85" s="103"/>
      <c r="BD85" s="103"/>
      <c r="BE85" s="103"/>
      <c r="BF85" s="103"/>
      <c r="BG85" s="103"/>
      <c r="BH85" s="103"/>
      <c r="BI85" s="103"/>
      <c r="BJ85" s="103"/>
      <c r="BK85" s="103"/>
      <c r="BL85" s="103"/>
      <c r="BM85" s="103"/>
      <c r="BN85" s="103"/>
      <c r="BO85" s="103"/>
      <c r="BP85" s="109"/>
      <c r="BQ85" s="109"/>
      <c r="BR85" s="109"/>
      <c r="BS85" s="109"/>
      <c r="BT85" s="103"/>
      <c r="BU85" s="103"/>
      <c r="BV85" s="103"/>
      <c r="BW85" s="109"/>
      <c r="BX85" s="109"/>
      <c r="BY85" s="109"/>
      <c r="BZ85" s="103"/>
      <c r="CA85" s="103"/>
      <c r="CB85" s="103"/>
      <c r="CC85" s="103"/>
      <c r="CD85" s="103"/>
      <c r="CE85" s="103"/>
      <c r="CF85" s="103"/>
      <c r="CG85" s="103"/>
      <c r="CH85" s="110"/>
      <c r="CI85" s="110"/>
    </row>
    <row r="86">
      <c r="A86" s="102"/>
      <c r="B86" s="102" t="b">
        <v>0</v>
      </c>
      <c r="C86" s="102" t="b">
        <v>0</v>
      </c>
      <c r="D86" s="102" t="b">
        <v>0</v>
      </c>
      <c r="E86" s="102"/>
      <c r="F86" s="102"/>
      <c r="G86" s="102"/>
      <c r="H86" s="102"/>
      <c r="I86" s="102"/>
      <c r="J86" s="103"/>
      <c r="K86" s="103"/>
      <c r="L86" s="103"/>
      <c r="M86" s="102"/>
      <c r="N86" s="102"/>
      <c r="O86" s="102"/>
      <c r="P86" s="102"/>
      <c r="Q86" s="102"/>
      <c r="R86" s="102"/>
      <c r="S86" s="102"/>
      <c r="T86" s="102"/>
      <c r="U86" s="106"/>
      <c r="V86" s="106"/>
      <c r="W86" s="106"/>
      <c r="X86" s="106"/>
      <c r="Y86" s="102"/>
      <c r="Z86" s="106"/>
      <c r="AA86" s="102"/>
      <c r="AB86" s="102"/>
      <c r="AC86" s="102"/>
      <c r="AD86" s="102"/>
      <c r="AE86" s="102"/>
      <c r="AF86" s="102"/>
      <c r="AG86" s="102"/>
      <c r="AH86" s="102"/>
      <c r="AI86" s="102"/>
      <c r="AJ86" s="102"/>
      <c r="AK86" s="103"/>
      <c r="AL86" s="103"/>
      <c r="AM86" s="103"/>
      <c r="AN86" s="103"/>
      <c r="AO86" s="103"/>
      <c r="AP86" s="103"/>
      <c r="AQ86" s="108">
        <f t="shared" si="3"/>
        <v>0</v>
      </c>
      <c r="AR86" s="103"/>
      <c r="AS86" s="103"/>
      <c r="AT86" s="103"/>
      <c r="AU86" s="103"/>
      <c r="AV86" s="103"/>
      <c r="AW86" s="103"/>
      <c r="AX86" s="103"/>
      <c r="AY86" s="103"/>
      <c r="AZ86" s="103"/>
      <c r="BA86" s="103"/>
      <c r="BB86" s="103"/>
      <c r="BC86" s="103"/>
      <c r="BD86" s="103"/>
      <c r="BE86" s="103"/>
      <c r="BF86" s="103"/>
      <c r="BG86" s="103"/>
      <c r="BH86" s="103"/>
      <c r="BI86" s="103"/>
      <c r="BJ86" s="103"/>
      <c r="BK86" s="103"/>
      <c r="BL86" s="103"/>
      <c r="BM86" s="103"/>
      <c r="BN86" s="103"/>
      <c r="BO86" s="103"/>
      <c r="BP86" s="109"/>
      <c r="BQ86" s="109"/>
      <c r="BR86" s="109"/>
      <c r="BS86" s="109"/>
      <c r="BT86" s="103"/>
      <c r="BU86" s="103"/>
      <c r="BV86" s="103"/>
      <c r="BW86" s="109"/>
      <c r="BX86" s="109"/>
      <c r="BY86" s="109"/>
      <c r="BZ86" s="103"/>
      <c r="CA86" s="103"/>
      <c r="CB86" s="103"/>
      <c r="CC86" s="103"/>
      <c r="CD86" s="103"/>
      <c r="CE86" s="103"/>
      <c r="CF86" s="103"/>
      <c r="CG86" s="103"/>
      <c r="CH86" s="110"/>
      <c r="CI86" s="110"/>
    </row>
    <row r="87">
      <c r="A87" s="102"/>
      <c r="B87" s="102" t="b">
        <v>0</v>
      </c>
      <c r="C87" s="102" t="b">
        <v>0</v>
      </c>
      <c r="D87" s="102" t="b">
        <v>0</v>
      </c>
      <c r="E87" s="102"/>
      <c r="F87" s="102"/>
      <c r="G87" s="102"/>
      <c r="H87" s="102"/>
      <c r="I87" s="102"/>
      <c r="J87" s="103"/>
      <c r="K87" s="103"/>
      <c r="L87" s="103"/>
      <c r="M87" s="102"/>
      <c r="N87" s="102"/>
      <c r="O87" s="102"/>
      <c r="P87" s="102"/>
      <c r="Q87" s="102"/>
      <c r="R87" s="102"/>
      <c r="S87" s="102"/>
      <c r="T87" s="102"/>
      <c r="U87" s="106"/>
      <c r="V87" s="106"/>
      <c r="W87" s="106"/>
      <c r="X87" s="106"/>
      <c r="Y87" s="102"/>
      <c r="Z87" s="106"/>
      <c r="AA87" s="102"/>
      <c r="AB87" s="102"/>
      <c r="AC87" s="102"/>
      <c r="AD87" s="102"/>
      <c r="AE87" s="102"/>
      <c r="AF87" s="102"/>
      <c r="AG87" s="102"/>
      <c r="AH87" s="102"/>
      <c r="AI87" s="102"/>
      <c r="AJ87" s="102"/>
      <c r="AK87" s="103"/>
      <c r="AL87" s="103"/>
      <c r="AM87" s="103"/>
      <c r="AN87" s="103"/>
      <c r="AO87" s="103"/>
      <c r="AP87" s="103"/>
      <c r="AQ87" s="108">
        <f t="shared" si="3"/>
        <v>0</v>
      </c>
      <c r="AR87" s="103"/>
      <c r="AS87" s="103"/>
      <c r="AT87" s="103"/>
      <c r="AU87" s="103"/>
      <c r="AV87" s="103"/>
      <c r="AW87" s="103"/>
      <c r="AX87" s="103"/>
      <c r="AY87" s="103"/>
      <c r="AZ87" s="103"/>
      <c r="BA87" s="103"/>
      <c r="BB87" s="103"/>
      <c r="BC87" s="103"/>
      <c r="BD87" s="103"/>
      <c r="BE87" s="103"/>
      <c r="BF87" s="103"/>
      <c r="BG87" s="103"/>
      <c r="BH87" s="103"/>
      <c r="BI87" s="103"/>
      <c r="BJ87" s="103"/>
      <c r="BK87" s="103"/>
      <c r="BL87" s="103"/>
      <c r="BM87" s="103"/>
      <c r="BN87" s="103"/>
      <c r="BO87" s="103"/>
      <c r="BP87" s="109"/>
      <c r="BQ87" s="109"/>
      <c r="BR87" s="109"/>
      <c r="BS87" s="109"/>
      <c r="BT87" s="103"/>
      <c r="BU87" s="103"/>
      <c r="BV87" s="103"/>
      <c r="BW87" s="109"/>
      <c r="BX87" s="109"/>
      <c r="BY87" s="109"/>
      <c r="BZ87" s="103"/>
      <c r="CA87" s="103"/>
      <c r="CB87" s="103"/>
      <c r="CC87" s="103"/>
      <c r="CD87" s="103"/>
      <c r="CE87" s="103"/>
      <c r="CF87" s="103"/>
      <c r="CG87" s="103"/>
      <c r="CH87" s="110"/>
      <c r="CI87" s="110"/>
    </row>
    <row r="88">
      <c r="A88" s="102"/>
      <c r="B88" s="102" t="b">
        <v>0</v>
      </c>
      <c r="C88" s="102" t="b">
        <v>0</v>
      </c>
      <c r="D88" s="102" t="b">
        <v>0</v>
      </c>
      <c r="E88" s="102"/>
      <c r="F88" s="102"/>
      <c r="G88" s="102"/>
      <c r="H88" s="102"/>
      <c r="I88" s="102"/>
      <c r="J88" s="103"/>
      <c r="K88" s="103"/>
      <c r="L88" s="103"/>
      <c r="M88" s="102"/>
      <c r="N88" s="102"/>
      <c r="O88" s="102"/>
      <c r="P88" s="102"/>
      <c r="Q88" s="102"/>
      <c r="R88" s="102"/>
      <c r="S88" s="102"/>
      <c r="T88" s="102"/>
      <c r="U88" s="106"/>
      <c r="V88" s="106"/>
      <c r="W88" s="106"/>
      <c r="X88" s="106"/>
      <c r="Y88" s="102"/>
      <c r="Z88" s="106"/>
      <c r="AA88" s="102"/>
      <c r="AB88" s="102"/>
      <c r="AC88" s="102"/>
      <c r="AD88" s="102"/>
      <c r="AE88" s="102"/>
      <c r="AF88" s="102"/>
      <c r="AG88" s="102"/>
      <c r="AH88" s="102"/>
      <c r="AI88" s="102"/>
      <c r="AJ88" s="102"/>
      <c r="AK88" s="103"/>
      <c r="AL88" s="103"/>
      <c r="AM88" s="103"/>
      <c r="AN88" s="103"/>
      <c r="AO88" s="103"/>
      <c r="AP88" s="103"/>
      <c r="AQ88" s="108">
        <f t="shared" si="3"/>
        <v>0</v>
      </c>
      <c r="AR88" s="103"/>
      <c r="AS88" s="103"/>
      <c r="AT88" s="103"/>
      <c r="AU88" s="103"/>
      <c r="AV88" s="103"/>
      <c r="AW88" s="103"/>
      <c r="AX88" s="103"/>
      <c r="AY88" s="103"/>
      <c r="AZ88" s="103"/>
      <c r="BA88" s="103"/>
      <c r="BB88" s="103"/>
      <c r="BC88" s="103"/>
      <c r="BD88" s="103"/>
      <c r="BE88" s="103"/>
      <c r="BF88" s="103"/>
      <c r="BG88" s="103"/>
      <c r="BH88" s="103"/>
      <c r="BI88" s="103"/>
      <c r="BJ88" s="103"/>
      <c r="BK88" s="103"/>
      <c r="BL88" s="103"/>
      <c r="BM88" s="103"/>
      <c r="BN88" s="103"/>
      <c r="BO88" s="103"/>
      <c r="BP88" s="109"/>
      <c r="BQ88" s="109"/>
      <c r="BR88" s="109"/>
      <c r="BS88" s="109"/>
      <c r="BT88" s="103"/>
      <c r="BU88" s="103"/>
      <c r="BV88" s="103"/>
      <c r="BW88" s="109"/>
      <c r="BX88" s="109"/>
      <c r="BY88" s="109"/>
      <c r="BZ88" s="103"/>
      <c r="CA88" s="103"/>
      <c r="CB88" s="103"/>
      <c r="CC88" s="103"/>
      <c r="CD88" s="103"/>
      <c r="CE88" s="103"/>
      <c r="CF88" s="103"/>
      <c r="CG88" s="103"/>
      <c r="CH88" s="110"/>
      <c r="CI88" s="110"/>
    </row>
    <row r="89">
      <c r="A89" s="102"/>
      <c r="B89" s="102" t="b">
        <v>0</v>
      </c>
      <c r="C89" s="102" t="b">
        <v>0</v>
      </c>
      <c r="D89" s="102" t="b">
        <v>0</v>
      </c>
      <c r="E89" s="102"/>
      <c r="F89" s="102"/>
      <c r="G89" s="102"/>
      <c r="H89" s="102"/>
      <c r="I89" s="102"/>
      <c r="J89" s="103"/>
      <c r="K89" s="103"/>
      <c r="L89" s="103"/>
      <c r="M89" s="102"/>
      <c r="N89" s="102"/>
      <c r="O89" s="102"/>
      <c r="P89" s="102"/>
      <c r="Q89" s="102"/>
      <c r="R89" s="102"/>
      <c r="S89" s="102"/>
      <c r="T89" s="102"/>
      <c r="U89" s="106"/>
      <c r="V89" s="106"/>
      <c r="W89" s="106"/>
      <c r="X89" s="106"/>
      <c r="Y89" s="102"/>
      <c r="Z89" s="106"/>
      <c r="AA89" s="102"/>
      <c r="AB89" s="102"/>
      <c r="AC89" s="102"/>
      <c r="AD89" s="102"/>
      <c r="AE89" s="102"/>
      <c r="AF89" s="102"/>
      <c r="AG89" s="102"/>
      <c r="AH89" s="102"/>
      <c r="AI89" s="102"/>
      <c r="AJ89" s="102"/>
      <c r="AK89" s="103"/>
      <c r="AL89" s="103"/>
      <c r="AM89" s="103"/>
      <c r="AN89" s="103"/>
      <c r="AO89" s="103"/>
      <c r="AP89" s="103"/>
      <c r="AQ89" s="108">
        <f t="shared" si="3"/>
        <v>0</v>
      </c>
      <c r="AR89" s="103"/>
      <c r="AS89" s="103"/>
      <c r="AT89" s="103"/>
      <c r="AU89" s="103"/>
      <c r="AV89" s="103"/>
      <c r="AW89" s="103"/>
      <c r="AX89" s="103"/>
      <c r="AY89" s="103"/>
      <c r="AZ89" s="103"/>
      <c r="BA89" s="103"/>
      <c r="BB89" s="103"/>
      <c r="BC89" s="103"/>
      <c r="BD89" s="103"/>
      <c r="BE89" s="103"/>
      <c r="BF89" s="103"/>
      <c r="BG89" s="103"/>
      <c r="BH89" s="103"/>
      <c r="BI89" s="103"/>
      <c r="BJ89" s="103"/>
      <c r="BK89" s="103"/>
      <c r="BL89" s="103"/>
      <c r="BM89" s="103"/>
      <c r="BN89" s="103"/>
      <c r="BO89" s="103"/>
      <c r="BP89" s="109"/>
      <c r="BQ89" s="109"/>
      <c r="BR89" s="109"/>
      <c r="BS89" s="109"/>
      <c r="BT89" s="103"/>
      <c r="BU89" s="103"/>
      <c r="BV89" s="103"/>
      <c r="BW89" s="109"/>
      <c r="BX89" s="109"/>
      <c r="BY89" s="109"/>
      <c r="BZ89" s="103"/>
      <c r="CA89" s="103"/>
      <c r="CB89" s="103"/>
      <c r="CC89" s="103"/>
      <c r="CD89" s="103"/>
      <c r="CE89" s="103"/>
      <c r="CF89" s="103"/>
      <c r="CG89" s="103"/>
      <c r="CH89" s="110"/>
      <c r="CI89" s="110"/>
    </row>
    <row r="90">
      <c r="A90" s="102"/>
      <c r="B90" s="102" t="b">
        <v>0</v>
      </c>
      <c r="C90" s="102" t="b">
        <v>0</v>
      </c>
      <c r="D90" s="102" t="b">
        <v>0</v>
      </c>
      <c r="E90" s="102"/>
      <c r="F90" s="102"/>
      <c r="G90" s="102"/>
      <c r="H90" s="102"/>
      <c r="I90" s="102"/>
      <c r="J90" s="103"/>
      <c r="K90" s="103"/>
      <c r="L90" s="103"/>
      <c r="M90" s="102"/>
      <c r="N90" s="102"/>
      <c r="O90" s="102"/>
      <c r="P90" s="102"/>
      <c r="Q90" s="102"/>
      <c r="R90" s="102"/>
      <c r="S90" s="102"/>
      <c r="T90" s="102"/>
      <c r="U90" s="106"/>
      <c r="V90" s="106"/>
      <c r="W90" s="106"/>
      <c r="X90" s="106"/>
      <c r="Y90" s="102"/>
      <c r="Z90" s="106"/>
      <c r="AA90" s="102"/>
      <c r="AB90" s="102"/>
      <c r="AC90" s="102"/>
      <c r="AD90" s="102"/>
      <c r="AE90" s="102"/>
      <c r="AF90" s="102"/>
      <c r="AG90" s="102"/>
      <c r="AH90" s="102"/>
      <c r="AI90" s="102"/>
      <c r="AJ90" s="102"/>
      <c r="AK90" s="103"/>
      <c r="AL90" s="103"/>
      <c r="AM90" s="103"/>
      <c r="AN90" s="103"/>
      <c r="AO90" s="103"/>
      <c r="AP90" s="103"/>
      <c r="AQ90" s="108">
        <f t="shared" si="3"/>
        <v>0</v>
      </c>
      <c r="AR90" s="103"/>
      <c r="AS90" s="103"/>
      <c r="AT90" s="103"/>
      <c r="AU90" s="103"/>
      <c r="AV90" s="103"/>
      <c r="AW90" s="103"/>
      <c r="AX90" s="103"/>
      <c r="AY90" s="103"/>
      <c r="AZ90" s="103"/>
      <c r="BA90" s="103"/>
      <c r="BB90" s="103"/>
      <c r="BC90" s="103"/>
      <c r="BD90" s="103"/>
      <c r="BE90" s="103"/>
      <c r="BF90" s="103"/>
      <c r="BG90" s="103"/>
      <c r="BH90" s="103"/>
      <c r="BI90" s="103"/>
      <c r="BJ90" s="103"/>
      <c r="BK90" s="103"/>
      <c r="BL90" s="103"/>
      <c r="BM90" s="103"/>
      <c r="BN90" s="103"/>
      <c r="BO90" s="103"/>
      <c r="BP90" s="109"/>
      <c r="BQ90" s="109"/>
      <c r="BR90" s="109"/>
      <c r="BS90" s="109"/>
      <c r="BT90" s="103"/>
      <c r="BU90" s="103"/>
      <c r="BV90" s="103"/>
      <c r="BW90" s="109"/>
      <c r="BX90" s="109"/>
      <c r="BY90" s="109"/>
      <c r="BZ90" s="103"/>
      <c r="CA90" s="103"/>
      <c r="CB90" s="103"/>
      <c r="CC90" s="103"/>
      <c r="CD90" s="103"/>
      <c r="CE90" s="103"/>
      <c r="CF90" s="103"/>
      <c r="CG90" s="103"/>
      <c r="CH90" s="110"/>
      <c r="CI90" s="110"/>
    </row>
    <row r="91">
      <c r="A91" s="102"/>
      <c r="B91" s="102" t="b">
        <v>0</v>
      </c>
      <c r="C91" s="102" t="b">
        <v>0</v>
      </c>
      <c r="D91" s="102" t="b">
        <v>0</v>
      </c>
      <c r="E91" s="102"/>
      <c r="F91" s="102"/>
      <c r="G91" s="102"/>
      <c r="H91" s="102"/>
      <c r="I91" s="102"/>
      <c r="J91" s="103"/>
      <c r="K91" s="103"/>
      <c r="L91" s="103"/>
      <c r="M91" s="102"/>
      <c r="N91" s="102"/>
      <c r="O91" s="102"/>
      <c r="P91" s="102"/>
      <c r="Q91" s="102"/>
      <c r="R91" s="102"/>
      <c r="S91" s="102"/>
      <c r="T91" s="102"/>
      <c r="U91" s="106"/>
      <c r="V91" s="106"/>
      <c r="W91" s="106"/>
      <c r="X91" s="106"/>
      <c r="Y91" s="102"/>
      <c r="Z91" s="106"/>
      <c r="AA91" s="102"/>
      <c r="AB91" s="102"/>
      <c r="AC91" s="102"/>
      <c r="AD91" s="102"/>
      <c r="AE91" s="102"/>
      <c r="AF91" s="102"/>
      <c r="AG91" s="102"/>
      <c r="AH91" s="102"/>
      <c r="AI91" s="102"/>
      <c r="AJ91" s="102"/>
      <c r="AK91" s="103"/>
      <c r="AL91" s="103"/>
      <c r="AM91" s="103"/>
      <c r="AN91" s="103"/>
      <c r="AO91" s="103"/>
      <c r="AP91" s="103"/>
      <c r="AQ91" s="108">
        <f t="shared" si="3"/>
        <v>0</v>
      </c>
      <c r="AR91" s="103"/>
      <c r="AS91" s="103"/>
      <c r="AT91" s="103"/>
      <c r="AU91" s="103"/>
      <c r="AV91" s="103"/>
      <c r="AW91" s="103"/>
      <c r="AX91" s="103"/>
      <c r="AY91" s="103"/>
      <c r="AZ91" s="103"/>
      <c r="BA91" s="103"/>
      <c r="BB91" s="103"/>
      <c r="BC91" s="103"/>
      <c r="BD91" s="103"/>
      <c r="BE91" s="103"/>
      <c r="BF91" s="103"/>
      <c r="BG91" s="103"/>
      <c r="BH91" s="103"/>
      <c r="BI91" s="103"/>
      <c r="BJ91" s="103"/>
      <c r="BK91" s="103"/>
      <c r="BL91" s="103"/>
      <c r="BM91" s="103"/>
      <c r="BN91" s="103"/>
      <c r="BO91" s="103"/>
      <c r="BP91" s="109"/>
      <c r="BQ91" s="109"/>
      <c r="BR91" s="109"/>
      <c r="BS91" s="109"/>
      <c r="BT91" s="103"/>
      <c r="BU91" s="103"/>
      <c r="BV91" s="103"/>
      <c r="BW91" s="109"/>
      <c r="BX91" s="109"/>
      <c r="BY91" s="109"/>
      <c r="BZ91" s="103"/>
      <c r="CA91" s="103"/>
      <c r="CB91" s="103"/>
      <c r="CC91" s="103"/>
      <c r="CD91" s="103"/>
      <c r="CE91" s="103"/>
      <c r="CF91" s="103"/>
      <c r="CG91" s="103"/>
      <c r="CH91" s="110"/>
      <c r="CI91" s="110"/>
    </row>
    <row r="92">
      <c r="A92" s="102"/>
      <c r="B92" s="102" t="b">
        <v>0</v>
      </c>
      <c r="C92" s="102" t="b">
        <v>0</v>
      </c>
      <c r="D92" s="102" t="b">
        <v>0</v>
      </c>
      <c r="E92" s="102"/>
      <c r="F92" s="102"/>
      <c r="G92" s="102"/>
      <c r="H92" s="102"/>
      <c r="I92" s="102"/>
      <c r="J92" s="103"/>
      <c r="K92" s="103"/>
      <c r="L92" s="103"/>
      <c r="M92" s="102"/>
      <c r="N92" s="102"/>
      <c r="O92" s="102"/>
      <c r="P92" s="102"/>
      <c r="Q92" s="102"/>
      <c r="R92" s="102"/>
      <c r="S92" s="102"/>
      <c r="T92" s="102"/>
      <c r="U92" s="106"/>
      <c r="V92" s="106"/>
      <c r="W92" s="106"/>
      <c r="X92" s="106"/>
      <c r="Y92" s="102"/>
      <c r="Z92" s="106"/>
      <c r="AA92" s="102"/>
      <c r="AB92" s="102"/>
      <c r="AC92" s="102"/>
      <c r="AD92" s="102"/>
      <c r="AE92" s="102"/>
      <c r="AF92" s="102"/>
      <c r="AG92" s="102"/>
      <c r="AH92" s="102"/>
      <c r="AI92" s="102"/>
      <c r="AJ92" s="102"/>
      <c r="AK92" s="103"/>
      <c r="AL92" s="103"/>
      <c r="AM92" s="103"/>
      <c r="AN92" s="103"/>
      <c r="AO92" s="103"/>
      <c r="AP92" s="103"/>
      <c r="AQ92" s="108">
        <f t="shared" si="3"/>
        <v>0</v>
      </c>
      <c r="AR92" s="103"/>
      <c r="AS92" s="103"/>
      <c r="AT92" s="103"/>
      <c r="AU92" s="103"/>
      <c r="AV92" s="103"/>
      <c r="AW92" s="103"/>
      <c r="AX92" s="103"/>
      <c r="AY92" s="103"/>
      <c r="AZ92" s="103"/>
      <c r="BA92" s="103"/>
      <c r="BB92" s="103"/>
      <c r="BC92" s="103"/>
      <c r="BD92" s="103"/>
      <c r="BE92" s="103"/>
      <c r="BF92" s="103"/>
      <c r="BG92" s="103"/>
      <c r="BH92" s="103"/>
      <c r="BI92" s="103"/>
      <c r="BJ92" s="103"/>
      <c r="BK92" s="103"/>
      <c r="BL92" s="103"/>
      <c r="BM92" s="103"/>
      <c r="BN92" s="103"/>
      <c r="BO92" s="103"/>
      <c r="BP92" s="109"/>
      <c r="BQ92" s="109"/>
      <c r="BR92" s="109"/>
      <c r="BS92" s="109"/>
      <c r="BT92" s="103"/>
      <c r="BU92" s="103"/>
      <c r="BV92" s="103"/>
      <c r="BW92" s="109"/>
      <c r="BX92" s="109"/>
      <c r="BY92" s="109"/>
      <c r="BZ92" s="103"/>
      <c r="CA92" s="103"/>
      <c r="CB92" s="103"/>
      <c r="CC92" s="103"/>
      <c r="CD92" s="103"/>
      <c r="CE92" s="103"/>
      <c r="CF92" s="103"/>
      <c r="CG92" s="103"/>
      <c r="CH92" s="110"/>
      <c r="CI92" s="110"/>
    </row>
    <row r="93">
      <c r="A93" s="102"/>
      <c r="B93" s="102" t="b">
        <v>0</v>
      </c>
      <c r="C93" s="102" t="b">
        <v>0</v>
      </c>
      <c r="D93" s="102" t="b">
        <v>0</v>
      </c>
      <c r="E93" s="102"/>
      <c r="F93" s="102"/>
      <c r="G93" s="102"/>
      <c r="H93" s="102"/>
      <c r="I93" s="102"/>
      <c r="J93" s="103"/>
      <c r="K93" s="103"/>
      <c r="L93" s="103"/>
      <c r="M93" s="102"/>
      <c r="N93" s="102"/>
      <c r="O93" s="102"/>
      <c r="P93" s="102"/>
      <c r="Q93" s="102"/>
      <c r="R93" s="102"/>
      <c r="S93" s="102"/>
      <c r="T93" s="102"/>
      <c r="U93" s="106"/>
      <c r="V93" s="106"/>
      <c r="W93" s="106"/>
      <c r="X93" s="106"/>
      <c r="Y93" s="102"/>
      <c r="Z93" s="106"/>
      <c r="AA93" s="102"/>
      <c r="AB93" s="102"/>
      <c r="AC93" s="102"/>
      <c r="AD93" s="102"/>
      <c r="AE93" s="102"/>
      <c r="AF93" s="102"/>
      <c r="AG93" s="102"/>
      <c r="AH93" s="102"/>
      <c r="AI93" s="102"/>
      <c r="AJ93" s="102"/>
      <c r="AK93" s="103"/>
      <c r="AL93" s="103"/>
      <c r="AM93" s="103"/>
      <c r="AN93" s="103"/>
      <c r="AO93" s="103"/>
      <c r="AP93" s="103"/>
      <c r="AQ93" s="108">
        <f t="shared" si="3"/>
        <v>0</v>
      </c>
      <c r="AR93" s="103"/>
      <c r="AS93" s="103"/>
      <c r="AT93" s="103"/>
      <c r="AU93" s="103"/>
      <c r="AV93" s="103"/>
      <c r="AW93" s="103"/>
      <c r="AX93" s="103"/>
      <c r="AY93" s="103"/>
      <c r="AZ93" s="103"/>
      <c r="BA93" s="103"/>
      <c r="BB93" s="103"/>
      <c r="BC93" s="103"/>
      <c r="BD93" s="103"/>
      <c r="BE93" s="103"/>
      <c r="BF93" s="103"/>
      <c r="BG93" s="103"/>
      <c r="BH93" s="103"/>
      <c r="BI93" s="103"/>
      <c r="BJ93" s="103"/>
      <c r="BK93" s="103"/>
      <c r="BL93" s="103"/>
      <c r="BM93" s="103"/>
      <c r="BN93" s="103"/>
      <c r="BO93" s="103"/>
      <c r="BP93" s="109"/>
      <c r="BQ93" s="109"/>
      <c r="BR93" s="109"/>
      <c r="BS93" s="109"/>
      <c r="BT93" s="103"/>
      <c r="BU93" s="103"/>
      <c r="BV93" s="103"/>
      <c r="BW93" s="109"/>
      <c r="BX93" s="109"/>
      <c r="BY93" s="109"/>
      <c r="BZ93" s="103"/>
      <c r="CA93" s="103"/>
      <c r="CB93" s="103"/>
      <c r="CC93" s="103"/>
      <c r="CD93" s="103"/>
      <c r="CE93" s="103"/>
      <c r="CF93" s="103"/>
      <c r="CG93" s="103"/>
      <c r="CH93" s="110"/>
      <c r="CI93" s="110"/>
    </row>
    <row r="94">
      <c r="A94" s="102"/>
      <c r="B94" s="102" t="b">
        <v>0</v>
      </c>
      <c r="C94" s="102" t="b">
        <v>0</v>
      </c>
      <c r="D94" s="102" t="b">
        <v>0</v>
      </c>
      <c r="E94" s="102"/>
      <c r="F94" s="102"/>
      <c r="G94" s="102"/>
      <c r="H94" s="102"/>
      <c r="I94" s="102"/>
      <c r="J94" s="103"/>
      <c r="K94" s="103"/>
      <c r="L94" s="103"/>
      <c r="M94" s="102"/>
      <c r="N94" s="102"/>
      <c r="O94" s="102"/>
      <c r="P94" s="102"/>
      <c r="Q94" s="102"/>
      <c r="R94" s="102"/>
      <c r="S94" s="102"/>
      <c r="T94" s="102"/>
      <c r="U94" s="106"/>
      <c r="V94" s="106"/>
      <c r="W94" s="106"/>
      <c r="X94" s="106"/>
      <c r="Y94" s="102"/>
      <c r="Z94" s="106"/>
      <c r="AA94" s="102"/>
      <c r="AB94" s="102"/>
      <c r="AC94" s="102"/>
      <c r="AD94" s="102"/>
      <c r="AE94" s="102"/>
      <c r="AF94" s="102"/>
      <c r="AG94" s="102"/>
      <c r="AH94" s="102"/>
      <c r="AI94" s="102"/>
      <c r="AJ94" s="102"/>
      <c r="AK94" s="103"/>
      <c r="AL94" s="103"/>
      <c r="AM94" s="103"/>
      <c r="AN94" s="103"/>
      <c r="AO94" s="103"/>
      <c r="AP94" s="103"/>
      <c r="AQ94" s="108">
        <f t="shared" si="3"/>
        <v>0</v>
      </c>
      <c r="AR94" s="103"/>
      <c r="AS94" s="103"/>
      <c r="AT94" s="103"/>
      <c r="AU94" s="103"/>
      <c r="AV94" s="103"/>
      <c r="AW94" s="103"/>
      <c r="AX94" s="103"/>
      <c r="AY94" s="103"/>
      <c r="AZ94" s="103"/>
      <c r="BA94" s="103"/>
      <c r="BB94" s="103"/>
      <c r="BC94" s="103"/>
      <c r="BD94" s="103"/>
      <c r="BE94" s="103"/>
      <c r="BF94" s="103"/>
      <c r="BG94" s="103"/>
      <c r="BH94" s="103"/>
      <c r="BI94" s="103"/>
      <c r="BJ94" s="103"/>
      <c r="BK94" s="103"/>
      <c r="BL94" s="103"/>
      <c r="BM94" s="103"/>
      <c r="BN94" s="103"/>
      <c r="BO94" s="103"/>
      <c r="BP94" s="109"/>
      <c r="BQ94" s="109"/>
      <c r="BR94" s="109"/>
      <c r="BS94" s="109"/>
      <c r="BT94" s="103"/>
      <c r="BU94" s="103"/>
      <c r="BV94" s="103"/>
      <c r="BW94" s="109"/>
      <c r="BX94" s="109"/>
      <c r="BY94" s="109"/>
      <c r="BZ94" s="103"/>
      <c r="CA94" s="103"/>
      <c r="CB94" s="103"/>
      <c r="CC94" s="103"/>
      <c r="CD94" s="103"/>
      <c r="CE94" s="103"/>
      <c r="CF94" s="103"/>
      <c r="CG94" s="103"/>
      <c r="CH94" s="110"/>
      <c r="CI94" s="110"/>
    </row>
    <row r="95">
      <c r="A95" s="102"/>
      <c r="B95" s="102" t="b">
        <v>0</v>
      </c>
      <c r="C95" s="102" t="b">
        <v>0</v>
      </c>
      <c r="D95" s="102" t="b">
        <v>0</v>
      </c>
      <c r="E95" s="102"/>
      <c r="F95" s="102"/>
      <c r="G95" s="102"/>
      <c r="H95" s="102"/>
      <c r="I95" s="102"/>
      <c r="J95" s="103"/>
      <c r="K95" s="103"/>
      <c r="L95" s="103"/>
      <c r="M95" s="102"/>
      <c r="N95" s="102"/>
      <c r="O95" s="102"/>
      <c r="P95" s="102"/>
      <c r="Q95" s="102"/>
      <c r="R95" s="102"/>
      <c r="S95" s="102"/>
      <c r="T95" s="102"/>
      <c r="U95" s="106"/>
      <c r="V95" s="106"/>
      <c r="W95" s="106"/>
      <c r="X95" s="106"/>
      <c r="Y95" s="102"/>
      <c r="Z95" s="106"/>
      <c r="AA95" s="102"/>
      <c r="AB95" s="102"/>
      <c r="AC95" s="102"/>
      <c r="AD95" s="102"/>
      <c r="AE95" s="102"/>
      <c r="AF95" s="102"/>
      <c r="AG95" s="102"/>
      <c r="AH95" s="102"/>
      <c r="AI95" s="102"/>
      <c r="AJ95" s="102"/>
      <c r="AK95" s="103"/>
      <c r="AL95" s="103"/>
      <c r="AM95" s="103"/>
      <c r="AN95" s="103"/>
      <c r="AO95" s="103"/>
      <c r="AP95" s="103"/>
      <c r="AQ95" s="108">
        <f t="shared" si="3"/>
        <v>0</v>
      </c>
      <c r="AR95" s="103"/>
      <c r="AS95" s="103"/>
      <c r="AT95" s="103"/>
      <c r="AU95" s="103"/>
      <c r="AV95" s="103"/>
      <c r="AW95" s="103"/>
      <c r="AX95" s="103"/>
      <c r="AY95" s="103"/>
      <c r="AZ95" s="103"/>
      <c r="BA95" s="103"/>
      <c r="BB95" s="103"/>
      <c r="BC95" s="103"/>
      <c r="BD95" s="103"/>
      <c r="BE95" s="103"/>
      <c r="BF95" s="103"/>
      <c r="BG95" s="103"/>
      <c r="BH95" s="103"/>
      <c r="BI95" s="103"/>
      <c r="BJ95" s="103"/>
      <c r="BK95" s="103"/>
      <c r="BL95" s="103"/>
      <c r="BM95" s="103"/>
      <c r="BN95" s="103"/>
      <c r="BO95" s="103"/>
      <c r="BP95" s="109"/>
      <c r="BQ95" s="109"/>
      <c r="BR95" s="109"/>
      <c r="BS95" s="109"/>
      <c r="BT95" s="103"/>
      <c r="BU95" s="103"/>
      <c r="BV95" s="103"/>
      <c r="BW95" s="109"/>
      <c r="BX95" s="109"/>
      <c r="BY95" s="109"/>
      <c r="BZ95" s="103"/>
      <c r="CA95" s="103"/>
      <c r="CB95" s="103"/>
      <c r="CC95" s="103"/>
      <c r="CD95" s="103"/>
      <c r="CE95" s="103"/>
      <c r="CF95" s="103"/>
      <c r="CG95" s="103"/>
      <c r="CH95" s="110"/>
      <c r="CI95" s="110"/>
    </row>
    <row r="96">
      <c r="A96" s="102"/>
      <c r="B96" s="102" t="b">
        <v>0</v>
      </c>
      <c r="C96" s="102" t="b">
        <v>0</v>
      </c>
      <c r="D96" s="102" t="b">
        <v>0</v>
      </c>
      <c r="E96" s="102"/>
      <c r="F96" s="102"/>
      <c r="G96" s="102"/>
      <c r="H96" s="102"/>
      <c r="I96" s="102"/>
      <c r="J96" s="103"/>
      <c r="K96" s="103"/>
      <c r="L96" s="103"/>
      <c r="M96" s="102"/>
      <c r="N96" s="102"/>
      <c r="O96" s="102"/>
      <c r="P96" s="102"/>
      <c r="Q96" s="102"/>
      <c r="R96" s="102"/>
      <c r="S96" s="102"/>
      <c r="T96" s="102"/>
      <c r="U96" s="106"/>
      <c r="V96" s="106"/>
      <c r="W96" s="106"/>
      <c r="X96" s="106"/>
      <c r="Y96" s="102"/>
      <c r="Z96" s="106"/>
      <c r="AA96" s="102"/>
      <c r="AB96" s="102"/>
      <c r="AC96" s="102"/>
      <c r="AD96" s="102"/>
      <c r="AE96" s="102"/>
      <c r="AF96" s="102"/>
      <c r="AG96" s="102"/>
      <c r="AH96" s="102"/>
      <c r="AI96" s="102"/>
      <c r="AJ96" s="102"/>
      <c r="AK96" s="103"/>
      <c r="AL96" s="103"/>
      <c r="AM96" s="103"/>
      <c r="AN96" s="103"/>
      <c r="AO96" s="103"/>
      <c r="AP96" s="103"/>
      <c r="AQ96" s="108">
        <f t="shared" si="3"/>
        <v>0</v>
      </c>
      <c r="AR96" s="103"/>
      <c r="AS96" s="103"/>
      <c r="AT96" s="103"/>
      <c r="AU96" s="103"/>
      <c r="AV96" s="103"/>
      <c r="AW96" s="103"/>
      <c r="AX96" s="103"/>
      <c r="AY96" s="103"/>
      <c r="AZ96" s="103"/>
      <c r="BA96" s="103"/>
      <c r="BB96" s="103"/>
      <c r="BC96" s="103"/>
      <c r="BD96" s="103"/>
      <c r="BE96" s="103"/>
      <c r="BF96" s="103"/>
      <c r="BG96" s="103"/>
      <c r="BH96" s="103"/>
      <c r="BI96" s="103"/>
      <c r="BJ96" s="103"/>
      <c r="BK96" s="103"/>
      <c r="BL96" s="103"/>
      <c r="BM96" s="103"/>
      <c r="BN96" s="103"/>
      <c r="BO96" s="103"/>
      <c r="BP96" s="109"/>
      <c r="BQ96" s="109"/>
      <c r="BR96" s="109"/>
      <c r="BS96" s="109"/>
      <c r="BT96" s="103"/>
      <c r="BU96" s="103"/>
      <c r="BV96" s="103"/>
      <c r="BW96" s="109"/>
      <c r="BX96" s="109"/>
      <c r="BY96" s="109"/>
      <c r="BZ96" s="103"/>
      <c r="CA96" s="103"/>
      <c r="CB96" s="103"/>
      <c r="CC96" s="103"/>
      <c r="CD96" s="103"/>
      <c r="CE96" s="103"/>
      <c r="CF96" s="103"/>
      <c r="CG96" s="103"/>
      <c r="CH96" s="110"/>
      <c r="CI96" s="110"/>
    </row>
    <row r="97">
      <c r="A97" s="102"/>
      <c r="B97" s="102" t="b">
        <v>0</v>
      </c>
      <c r="C97" s="102" t="b">
        <v>0</v>
      </c>
      <c r="D97" s="102" t="b">
        <v>0</v>
      </c>
      <c r="E97" s="102"/>
      <c r="F97" s="102"/>
      <c r="G97" s="102"/>
      <c r="H97" s="102"/>
      <c r="I97" s="102"/>
      <c r="J97" s="103"/>
      <c r="K97" s="103"/>
      <c r="L97" s="103"/>
      <c r="M97" s="102"/>
      <c r="N97" s="102"/>
      <c r="O97" s="102"/>
      <c r="P97" s="102"/>
      <c r="Q97" s="102"/>
      <c r="R97" s="102"/>
      <c r="S97" s="102"/>
      <c r="T97" s="102"/>
      <c r="U97" s="106"/>
      <c r="V97" s="106"/>
      <c r="W97" s="106"/>
      <c r="X97" s="106"/>
      <c r="Y97" s="102"/>
      <c r="Z97" s="106"/>
      <c r="AA97" s="102"/>
      <c r="AB97" s="102"/>
      <c r="AC97" s="102"/>
      <c r="AD97" s="102"/>
      <c r="AE97" s="102"/>
      <c r="AF97" s="102"/>
      <c r="AG97" s="102"/>
      <c r="AH97" s="102"/>
      <c r="AI97" s="102"/>
      <c r="AJ97" s="102"/>
      <c r="AK97" s="103"/>
      <c r="AL97" s="103"/>
      <c r="AM97" s="103"/>
      <c r="AN97" s="103"/>
      <c r="AO97" s="103"/>
      <c r="AP97" s="103"/>
      <c r="AQ97" s="108">
        <f t="shared" si="3"/>
        <v>0</v>
      </c>
      <c r="AR97" s="103"/>
      <c r="AS97" s="103"/>
      <c r="AT97" s="103"/>
      <c r="AU97" s="103"/>
      <c r="AV97" s="103"/>
      <c r="AW97" s="103"/>
      <c r="AX97" s="103"/>
      <c r="AY97" s="103"/>
      <c r="AZ97" s="103"/>
      <c r="BA97" s="103"/>
      <c r="BB97" s="103"/>
      <c r="BC97" s="103"/>
      <c r="BD97" s="103"/>
      <c r="BE97" s="103"/>
      <c r="BF97" s="103"/>
      <c r="BG97" s="103"/>
      <c r="BH97" s="103"/>
      <c r="BI97" s="103"/>
      <c r="BJ97" s="103"/>
      <c r="BK97" s="103"/>
      <c r="BL97" s="103"/>
      <c r="BM97" s="103"/>
      <c r="BN97" s="103"/>
      <c r="BO97" s="103"/>
      <c r="BP97" s="109"/>
      <c r="BQ97" s="109"/>
      <c r="BR97" s="109"/>
      <c r="BS97" s="109"/>
      <c r="BT97" s="103"/>
      <c r="BU97" s="103"/>
      <c r="BV97" s="103"/>
      <c r="BW97" s="109"/>
      <c r="BX97" s="109"/>
      <c r="BY97" s="109"/>
      <c r="BZ97" s="103"/>
      <c r="CA97" s="103"/>
      <c r="CB97" s="103"/>
      <c r="CC97" s="103"/>
      <c r="CD97" s="103"/>
      <c r="CE97" s="103"/>
      <c r="CF97" s="103"/>
      <c r="CG97" s="103"/>
      <c r="CH97" s="110"/>
      <c r="CI97" s="110"/>
    </row>
    <row r="98">
      <c r="A98" s="102"/>
      <c r="B98" s="102" t="b">
        <v>0</v>
      </c>
      <c r="C98" s="102" t="b">
        <v>0</v>
      </c>
      <c r="D98" s="102" t="b">
        <v>0</v>
      </c>
      <c r="E98" s="102"/>
      <c r="F98" s="102"/>
      <c r="G98" s="102"/>
      <c r="H98" s="102"/>
      <c r="I98" s="102"/>
      <c r="J98" s="103"/>
      <c r="K98" s="103"/>
      <c r="L98" s="103"/>
      <c r="M98" s="102"/>
      <c r="N98" s="102"/>
      <c r="O98" s="102"/>
      <c r="P98" s="102"/>
      <c r="Q98" s="102"/>
      <c r="R98" s="102"/>
      <c r="S98" s="102"/>
      <c r="T98" s="102"/>
      <c r="U98" s="106"/>
      <c r="V98" s="106"/>
      <c r="W98" s="106"/>
      <c r="X98" s="106"/>
      <c r="Y98" s="102"/>
      <c r="Z98" s="106"/>
      <c r="AA98" s="102"/>
      <c r="AB98" s="102"/>
      <c r="AC98" s="102"/>
      <c r="AD98" s="102"/>
      <c r="AE98" s="102"/>
      <c r="AF98" s="102"/>
      <c r="AG98" s="102"/>
      <c r="AH98" s="102"/>
      <c r="AI98" s="102"/>
      <c r="AJ98" s="102"/>
      <c r="AK98" s="103"/>
      <c r="AL98" s="103"/>
      <c r="AM98" s="103"/>
      <c r="AN98" s="103"/>
      <c r="AO98" s="103"/>
      <c r="AP98" s="103"/>
      <c r="AQ98" s="108">
        <f t="shared" si="3"/>
        <v>0</v>
      </c>
      <c r="AR98" s="103"/>
      <c r="AS98" s="103"/>
      <c r="AT98" s="103"/>
      <c r="AU98" s="103"/>
      <c r="AV98" s="103"/>
      <c r="AW98" s="103"/>
      <c r="AX98" s="103"/>
      <c r="AY98" s="103"/>
      <c r="AZ98" s="103"/>
      <c r="BA98" s="103"/>
      <c r="BB98" s="103"/>
      <c r="BC98" s="103"/>
      <c r="BD98" s="103"/>
      <c r="BE98" s="103"/>
      <c r="BF98" s="103"/>
      <c r="BG98" s="103"/>
      <c r="BH98" s="103"/>
      <c r="BI98" s="103"/>
      <c r="BJ98" s="103"/>
      <c r="BK98" s="103"/>
      <c r="BL98" s="103"/>
      <c r="BM98" s="103"/>
      <c r="BN98" s="103"/>
      <c r="BO98" s="103"/>
      <c r="BP98" s="109"/>
      <c r="BQ98" s="109"/>
      <c r="BR98" s="109"/>
      <c r="BS98" s="109"/>
      <c r="BT98" s="103"/>
      <c r="BU98" s="103"/>
      <c r="BV98" s="103"/>
      <c r="BW98" s="109"/>
      <c r="BX98" s="109"/>
      <c r="BY98" s="109"/>
      <c r="BZ98" s="103"/>
      <c r="CA98" s="103"/>
      <c r="CB98" s="103"/>
      <c r="CC98" s="103"/>
      <c r="CD98" s="103"/>
      <c r="CE98" s="103"/>
      <c r="CF98" s="103"/>
      <c r="CG98" s="103"/>
      <c r="CH98" s="110"/>
      <c r="CI98" s="110"/>
    </row>
    <row r="99">
      <c r="A99" s="102"/>
      <c r="B99" s="102" t="b">
        <v>0</v>
      </c>
      <c r="C99" s="102" t="b">
        <v>0</v>
      </c>
      <c r="D99" s="102" t="b">
        <v>0</v>
      </c>
      <c r="E99" s="102"/>
      <c r="F99" s="102"/>
      <c r="G99" s="102"/>
      <c r="H99" s="102"/>
      <c r="I99" s="102"/>
      <c r="J99" s="103"/>
      <c r="K99" s="103"/>
      <c r="L99" s="103"/>
      <c r="M99" s="102"/>
      <c r="N99" s="102"/>
      <c r="O99" s="102"/>
      <c r="P99" s="102"/>
      <c r="Q99" s="102"/>
      <c r="R99" s="102"/>
      <c r="S99" s="102"/>
      <c r="T99" s="102"/>
      <c r="U99" s="106"/>
      <c r="V99" s="106"/>
      <c r="W99" s="106"/>
      <c r="X99" s="106"/>
      <c r="Y99" s="102"/>
      <c r="Z99" s="106"/>
      <c r="AA99" s="102"/>
      <c r="AB99" s="102"/>
      <c r="AC99" s="102"/>
      <c r="AD99" s="102"/>
      <c r="AE99" s="102"/>
      <c r="AF99" s="102"/>
      <c r="AG99" s="102"/>
      <c r="AH99" s="102"/>
      <c r="AI99" s="102"/>
      <c r="AJ99" s="102"/>
      <c r="AK99" s="103"/>
      <c r="AL99" s="103"/>
      <c r="AM99" s="103"/>
      <c r="AN99" s="103"/>
      <c r="AO99" s="103"/>
      <c r="AP99" s="103"/>
      <c r="AQ99" s="108">
        <f t="shared" si="3"/>
        <v>0</v>
      </c>
      <c r="AR99" s="103"/>
      <c r="AS99" s="103"/>
      <c r="AT99" s="103"/>
      <c r="AU99" s="103"/>
      <c r="AV99" s="103"/>
      <c r="AW99" s="103"/>
      <c r="AX99" s="103"/>
      <c r="AY99" s="103"/>
      <c r="AZ99" s="103"/>
      <c r="BA99" s="103"/>
      <c r="BB99" s="103"/>
      <c r="BC99" s="103"/>
      <c r="BD99" s="103"/>
      <c r="BE99" s="103"/>
      <c r="BF99" s="103"/>
      <c r="BG99" s="103"/>
      <c r="BH99" s="103"/>
      <c r="BI99" s="103"/>
      <c r="BJ99" s="103"/>
      <c r="BK99" s="103"/>
      <c r="BL99" s="103"/>
      <c r="BM99" s="103"/>
      <c r="BN99" s="103"/>
      <c r="BO99" s="103"/>
      <c r="BP99" s="109"/>
      <c r="BQ99" s="109"/>
      <c r="BR99" s="109"/>
      <c r="BS99" s="109"/>
      <c r="BT99" s="103"/>
      <c r="BU99" s="103"/>
      <c r="BV99" s="103"/>
      <c r="BW99" s="109"/>
      <c r="BX99" s="109"/>
      <c r="BY99" s="109"/>
      <c r="BZ99" s="103"/>
      <c r="CA99" s="103"/>
      <c r="CB99" s="103"/>
      <c r="CC99" s="103"/>
      <c r="CD99" s="103"/>
      <c r="CE99" s="103"/>
      <c r="CF99" s="103"/>
      <c r="CG99" s="103"/>
      <c r="CH99" s="110"/>
      <c r="CI99" s="110"/>
    </row>
    <row r="100">
      <c r="A100" s="102"/>
      <c r="B100" s="102" t="b">
        <v>0</v>
      </c>
      <c r="C100" s="102" t="b">
        <v>0</v>
      </c>
      <c r="D100" s="102" t="b">
        <v>0</v>
      </c>
      <c r="E100" s="102"/>
      <c r="F100" s="102"/>
      <c r="G100" s="102"/>
      <c r="H100" s="102"/>
      <c r="I100" s="102"/>
      <c r="J100" s="103"/>
      <c r="K100" s="103"/>
      <c r="L100" s="103"/>
      <c r="M100" s="102"/>
      <c r="N100" s="102"/>
      <c r="O100" s="102"/>
      <c r="P100" s="102"/>
      <c r="Q100" s="102"/>
      <c r="R100" s="102"/>
      <c r="S100" s="102"/>
      <c r="T100" s="102"/>
      <c r="U100" s="106"/>
      <c r="V100" s="106"/>
      <c r="W100" s="106"/>
      <c r="X100" s="106"/>
      <c r="Y100" s="102"/>
      <c r="Z100" s="106"/>
      <c r="AA100" s="102"/>
      <c r="AB100" s="102"/>
      <c r="AC100" s="102"/>
      <c r="AD100" s="102"/>
      <c r="AE100" s="102"/>
      <c r="AF100" s="102"/>
      <c r="AG100" s="102"/>
      <c r="AH100" s="102"/>
      <c r="AI100" s="102"/>
      <c r="AJ100" s="102"/>
      <c r="AK100" s="103"/>
      <c r="AL100" s="103"/>
      <c r="AM100" s="103"/>
      <c r="AN100" s="103"/>
      <c r="AO100" s="103"/>
      <c r="AP100" s="103"/>
      <c r="AQ100" s="108">
        <f t="shared" si="3"/>
        <v>0</v>
      </c>
      <c r="AR100" s="103"/>
      <c r="AS100" s="103"/>
      <c r="AT100" s="103"/>
      <c r="AU100" s="103"/>
      <c r="AV100" s="103"/>
      <c r="AW100" s="103"/>
      <c r="AX100" s="103"/>
      <c r="AY100" s="103"/>
      <c r="AZ100" s="103"/>
      <c r="BA100" s="103"/>
      <c r="BB100" s="103"/>
      <c r="BC100" s="103"/>
      <c r="BD100" s="103"/>
      <c r="BE100" s="103"/>
      <c r="BF100" s="103"/>
      <c r="BG100" s="103"/>
      <c r="BH100" s="103"/>
      <c r="BI100" s="103"/>
      <c r="BJ100" s="103"/>
      <c r="BK100" s="103"/>
      <c r="BL100" s="103"/>
      <c r="BM100" s="103"/>
      <c r="BN100" s="103"/>
      <c r="BO100" s="103"/>
      <c r="BP100" s="109"/>
      <c r="BQ100" s="109"/>
      <c r="BR100" s="109"/>
      <c r="BS100" s="109"/>
      <c r="BT100" s="103"/>
      <c r="BU100" s="103"/>
      <c r="BV100" s="103"/>
      <c r="BW100" s="109"/>
      <c r="BX100" s="109"/>
      <c r="BY100" s="109"/>
      <c r="BZ100" s="103"/>
      <c r="CA100" s="103"/>
      <c r="CB100" s="103"/>
      <c r="CC100" s="103"/>
      <c r="CD100" s="103"/>
      <c r="CE100" s="103"/>
      <c r="CF100" s="103"/>
      <c r="CG100" s="103"/>
      <c r="CH100" s="110"/>
      <c r="CI100" s="110"/>
    </row>
    <row r="101">
      <c r="A101" s="102"/>
      <c r="B101" s="102" t="b">
        <v>0</v>
      </c>
      <c r="C101" s="102" t="b">
        <v>0</v>
      </c>
      <c r="D101" s="102" t="b">
        <v>0</v>
      </c>
      <c r="E101" s="102"/>
      <c r="F101" s="102"/>
      <c r="G101" s="102"/>
      <c r="H101" s="102"/>
      <c r="I101" s="102"/>
      <c r="J101" s="103"/>
      <c r="K101" s="103"/>
      <c r="L101" s="103"/>
      <c r="M101" s="102"/>
      <c r="N101" s="102"/>
      <c r="O101" s="102"/>
      <c r="P101" s="102"/>
      <c r="Q101" s="102"/>
      <c r="R101" s="102"/>
      <c r="S101" s="102"/>
      <c r="T101" s="102"/>
      <c r="U101" s="106"/>
      <c r="V101" s="106"/>
      <c r="W101" s="106"/>
      <c r="X101" s="106"/>
      <c r="Y101" s="102"/>
      <c r="Z101" s="106"/>
      <c r="AA101" s="102"/>
      <c r="AB101" s="102"/>
      <c r="AC101" s="102"/>
      <c r="AD101" s="102"/>
      <c r="AE101" s="102"/>
      <c r="AF101" s="102"/>
      <c r="AG101" s="102"/>
      <c r="AH101" s="102"/>
      <c r="AI101" s="102"/>
      <c r="AJ101" s="102"/>
      <c r="AK101" s="103"/>
      <c r="AL101" s="103"/>
      <c r="AM101" s="103"/>
      <c r="AN101" s="103"/>
      <c r="AO101" s="103"/>
      <c r="AP101" s="103"/>
      <c r="AQ101" s="108">
        <f t="shared" si="3"/>
        <v>0</v>
      </c>
      <c r="AR101" s="103"/>
      <c r="AS101" s="103"/>
      <c r="AT101" s="103"/>
      <c r="AU101" s="103"/>
      <c r="AV101" s="103"/>
      <c r="AW101" s="103"/>
      <c r="AX101" s="103"/>
      <c r="AY101" s="103"/>
      <c r="AZ101" s="103"/>
      <c r="BA101" s="103"/>
      <c r="BB101" s="103"/>
      <c r="BC101" s="103"/>
      <c r="BD101" s="103"/>
      <c r="BE101" s="103"/>
      <c r="BF101" s="103"/>
      <c r="BG101" s="103"/>
      <c r="BH101" s="103"/>
      <c r="BI101" s="103"/>
      <c r="BJ101" s="103"/>
      <c r="BK101" s="103"/>
      <c r="BL101" s="103"/>
      <c r="BM101" s="103"/>
      <c r="BN101" s="103"/>
      <c r="BO101" s="103"/>
      <c r="BP101" s="109"/>
      <c r="BQ101" s="109"/>
      <c r="BR101" s="109"/>
      <c r="BS101" s="109"/>
      <c r="BT101" s="103"/>
      <c r="BU101" s="103"/>
      <c r="BV101" s="103"/>
      <c r="BW101" s="109"/>
      <c r="BX101" s="109"/>
      <c r="BY101" s="109"/>
      <c r="BZ101" s="103"/>
      <c r="CA101" s="103"/>
      <c r="CB101" s="103"/>
      <c r="CC101" s="103"/>
      <c r="CD101" s="103"/>
      <c r="CE101" s="103"/>
      <c r="CF101" s="103"/>
      <c r="CG101" s="103"/>
      <c r="CH101" s="110"/>
      <c r="CI101" s="110"/>
    </row>
    <row r="102">
      <c r="A102" s="102"/>
      <c r="B102" s="102" t="b">
        <v>0</v>
      </c>
      <c r="C102" s="102" t="b">
        <v>0</v>
      </c>
      <c r="D102" s="102" t="b">
        <v>0</v>
      </c>
      <c r="E102" s="102"/>
      <c r="F102" s="102"/>
      <c r="G102" s="102"/>
      <c r="H102" s="102"/>
      <c r="I102" s="102"/>
      <c r="J102" s="103"/>
      <c r="K102" s="103"/>
      <c r="L102" s="103"/>
      <c r="M102" s="102"/>
      <c r="N102" s="102"/>
      <c r="O102" s="102"/>
      <c r="P102" s="102"/>
      <c r="Q102" s="102"/>
      <c r="R102" s="102"/>
      <c r="S102" s="102"/>
      <c r="T102" s="102"/>
      <c r="U102" s="106"/>
      <c r="V102" s="106"/>
      <c r="W102" s="106"/>
      <c r="X102" s="106"/>
      <c r="Y102" s="102"/>
      <c r="Z102" s="106"/>
      <c r="AA102" s="102"/>
      <c r="AB102" s="102"/>
      <c r="AC102" s="102"/>
      <c r="AD102" s="102"/>
      <c r="AE102" s="102"/>
      <c r="AF102" s="102"/>
      <c r="AG102" s="102"/>
      <c r="AH102" s="102"/>
      <c r="AI102" s="102"/>
      <c r="AJ102" s="102"/>
      <c r="AK102" s="103"/>
      <c r="AL102" s="103"/>
      <c r="AM102" s="103"/>
      <c r="AN102" s="103"/>
      <c r="AO102" s="103"/>
      <c r="AP102" s="103"/>
      <c r="AQ102" s="108">
        <f t="shared" si="3"/>
        <v>0</v>
      </c>
      <c r="AR102" s="103"/>
      <c r="AS102" s="103"/>
      <c r="AT102" s="103"/>
      <c r="AU102" s="103"/>
      <c r="AV102" s="103"/>
      <c r="AW102" s="103"/>
      <c r="AX102" s="103"/>
      <c r="AY102" s="103"/>
      <c r="AZ102" s="103"/>
      <c r="BA102" s="103"/>
      <c r="BB102" s="103"/>
      <c r="BC102" s="103"/>
      <c r="BD102" s="103"/>
      <c r="BE102" s="103"/>
      <c r="BF102" s="103"/>
      <c r="BG102" s="103"/>
      <c r="BH102" s="103"/>
      <c r="BI102" s="103"/>
      <c r="BJ102" s="103"/>
      <c r="BK102" s="103"/>
      <c r="BL102" s="103"/>
      <c r="BM102" s="103"/>
      <c r="BN102" s="103"/>
      <c r="BO102" s="103"/>
      <c r="BP102" s="109"/>
      <c r="BQ102" s="109"/>
      <c r="BR102" s="109"/>
      <c r="BS102" s="109"/>
      <c r="BT102" s="103"/>
      <c r="BU102" s="103"/>
      <c r="BV102" s="103"/>
      <c r="BW102" s="109"/>
      <c r="BX102" s="109"/>
      <c r="BY102" s="109"/>
      <c r="BZ102" s="103"/>
      <c r="CA102" s="103"/>
      <c r="CB102" s="103"/>
      <c r="CC102" s="103"/>
      <c r="CD102" s="103"/>
      <c r="CE102" s="103"/>
      <c r="CF102" s="103"/>
      <c r="CG102" s="103"/>
      <c r="CH102" s="110"/>
      <c r="CI102" s="110"/>
    </row>
    <row r="103">
      <c r="A103" s="102"/>
      <c r="B103" s="102" t="b">
        <v>0</v>
      </c>
      <c r="C103" s="102" t="b">
        <v>0</v>
      </c>
      <c r="D103" s="102" t="b">
        <v>0</v>
      </c>
      <c r="E103" s="112"/>
      <c r="F103" s="112"/>
      <c r="G103" s="102"/>
      <c r="H103" s="102"/>
      <c r="I103" s="102"/>
      <c r="J103" s="113"/>
      <c r="K103" s="113"/>
      <c r="L103" s="113"/>
      <c r="M103" s="112"/>
      <c r="N103" s="112"/>
      <c r="O103" s="102"/>
      <c r="P103" s="102"/>
      <c r="Q103" s="102"/>
      <c r="R103" s="102"/>
      <c r="S103" s="102"/>
      <c r="T103" s="102"/>
      <c r="U103" s="102"/>
      <c r="V103" s="106"/>
      <c r="W103" s="106"/>
      <c r="X103" s="106"/>
      <c r="Y103" s="102"/>
      <c r="Z103" s="106"/>
      <c r="AA103" s="112"/>
      <c r="AB103" s="102"/>
      <c r="AC103" s="112"/>
      <c r="AD103" s="102"/>
      <c r="AE103" s="102"/>
      <c r="AF103" s="112"/>
      <c r="AG103" s="102"/>
      <c r="AH103" s="102"/>
      <c r="AI103" s="102"/>
      <c r="AJ103" s="112"/>
      <c r="AK103" s="113"/>
      <c r="AL103" s="113"/>
      <c r="AM103" s="113"/>
      <c r="AN103" s="113"/>
      <c r="AO103" s="113"/>
      <c r="AP103" s="113"/>
      <c r="AQ103" s="108">
        <f t="shared" si="3"/>
        <v>0</v>
      </c>
      <c r="AR103" s="113"/>
      <c r="AS103" s="113"/>
      <c r="AT103" s="113"/>
      <c r="AU103" s="113"/>
      <c r="AV103" s="113"/>
      <c r="AW103" s="113"/>
      <c r="AX103" s="113"/>
      <c r="AY103" s="113"/>
      <c r="AZ103" s="113"/>
      <c r="BA103" s="113"/>
      <c r="BB103" s="113"/>
      <c r="BC103" s="113"/>
      <c r="BD103" s="113"/>
      <c r="BE103" s="113"/>
      <c r="BF103" s="113"/>
      <c r="BG103" s="113"/>
      <c r="BH103" s="113"/>
      <c r="BI103" s="113"/>
      <c r="BJ103" s="113"/>
      <c r="BK103" s="113"/>
      <c r="BL103" s="113"/>
      <c r="BM103" s="113"/>
      <c r="BN103" s="113"/>
      <c r="BO103" s="113"/>
      <c r="BP103" s="103"/>
      <c r="BQ103" s="103"/>
      <c r="BR103" s="103"/>
      <c r="BS103" s="103"/>
      <c r="BT103" s="113"/>
      <c r="BU103" s="113"/>
      <c r="BV103" s="113"/>
      <c r="BW103" s="103"/>
      <c r="BX103" s="103"/>
      <c r="BY103" s="103"/>
      <c r="BZ103" s="113"/>
      <c r="CA103" s="113"/>
      <c r="CB103" s="113"/>
      <c r="CC103" s="113"/>
      <c r="CD103" s="113"/>
      <c r="CE103" s="113"/>
      <c r="CF103" s="113"/>
      <c r="CG103" s="113"/>
      <c r="CH103" s="110"/>
      <c r="CI103" s="110"/>
    </row>
    <row r="104">
      <c r="A104" s="102"/>
      <c r="B104" s="102" t="b">
        <v>0</v>
      </c>
      <c r="C104" s="102" t="b">
        <v>0</v>
      </c>
      <c r="D104" s="102" t="b">
        <v>0</v>
      </c>
      <c r="E104" s="112"/>
      <c r="F104" s="112"/>
      <c r="G104" s="102"/>
      <c r="H104" s="102"/>
      <c r="I104" s="102"/>
      <c r="J104" s="113"/>
      <c r="K104" s="113"/>
      <c r="L104" s="113"/>
      <c r="M104" s="112"/>
      <c r="N104" s="112"/>
      <c r="O104" s="102"/>
      <c r="P104" s="102"/>
      <c r="Q104" s="102"/>
      <c r="R104" s="102"/>
      <c r="S104" s="102"/>
      <c r="T104" s="102"/>
      <c r="U104" s="102"/>
      <c r="V104" s="106"/>
      <c r="W104" s="106"/>
      <c r="X104" s="106"/>
      <c r="Y104" s="102"/>
      <c r="Z104" s="106"/>
      <c r="AA104" s="112"/>
      <c r="AB104" s="102"/>
      <c r="AC104" s="112"/>
      <c r="AD104" s="102"/>
      <c r="AE104" s="102"/>
      <c r="AF104" s="112"/>
      <c r="AG104" s="102"/>
      <c r="AH104" s="102"/>
      <c r="AI104" s="102"/>
      <c r="AJ104" s="112"/>
      <c r="AK104" s="113"/>
      <c r="AL104" s="113"/>
      <c r="AM104" s="113"/>
      <c r="AN104" s="113"/>
      <c r="AO104" s="113"/>
      <c r="AP104" s="113"/>
      <c r="AQ104" s="108">
        <f t="shared" si="3"/>
        <v>0</v>
      </c>
      <c r="AR104" s="113"/>
      <c r="AS104" s="113"/>
      <c r="AT104" s="113"/>
      <c r="AU104" s="113"/>
      <c r="AV104" s="113"/>
      <c r="AW104" s="113"/>
      <c r="AX104" s="113"/>
      <c r="AY104" s="113"/>
      <c r="AZ104" s="113"/>
      <c r="BA104" s="113"/>
      <c r="BB104" s="113"/>
      <c r="BC104" s="113"/>
      <c r="BD104" s="113"/>
      <c r="BE104" s="113"/>
      <c r="BF104" s="113"/>
      <c r="BG104" s="113"/>
      <c r="BH104" s="113"/>
      <c r="BI104" s="113"/>
      <c r="BJ104" s="113"/>
      <c r="BK104" s="113"/>
      <c r="BL104" s="113"/>
      <c r="BM104" s="113"/>
      <c r="BN104" s="113"/>
      <c r="BO104" s="113"/>
      <c r="BP104" s="103"/>
      <c r="BQ104" s="103"/>
      <c r="BR104" s="103"/>
      <c r="BS104" s="103"/>
      <c r="BT104" s="113"/>
      <c r="BU104" s="113"/>
      <c r="BV104" s="113"/>
      <c r="BW104" s="103"/>
      <c r="BX104" s="103"/>
      <c r="BY104" s="103"/>
      <c r="BZ104" s="113"/>
      <c r="CA104" s="113"/>
      <c r="CB104" s="113"/>
      <c r="CC104" s="113"/>
      <c r="CD104" s="113"/>
      <c r="CE104" s="113"/>
      <c r="CF104" s="113"/>
      <c r="CG104" s="113"/>
      <c r="CH104" s="110"/>
      <c r="CI104" s="110"/>
    </row>
    <row r="105">
      <c r="A105" s="102"/>
      <c r="B105" s="102" t="b">
        <v>0</v>
      </c>
      <c r="C105" s="102" t="b">
        <v>0</v>
      </c>
      <c r="D105" s="102" t="b">
        <v>0</v>
      </c>
      <c r="E105" s="112"/>
      <c r="F105" s="112"/>
      <c r="G105" s="102"/>
      <c r="H105" s="102"/>
      <c r="I105" s="102"/>
      <c r="J105" s="113"/>
      <c r="K105" s="113"/>
      <c r="L105" s="113"/>
      <c r="M105" s="112"/>
      <c r="N105" s="112"/>
      <c r="O105" s="102"/>
      <c r="P105" s="102"/>
      <c r="Q105" s="102"/>
      <c r="R105" s="102"/>
      <c r="S105" s="102"/>
      <c r="T105" s="102"/>
      <c r="U105" s="102"/>
      <c r="V105" s="106"/>
      <c r="W105" s="106"/>
      <c r="X105" s="106"/>
      <c r="Y105" s="102"/>
      <c r="Z105" s="106"/>
      <c r="AA105" s="112"/>
      <c r="AB105" s="102"/>
      <c r="AC105" s="112"/>
      <c r="AD105" s="102"/>
      <c r="AE105" s="102"/>
      <c r="AF105" s="112"/>
      <c r="AG105" s="102"/>
      <c r="AH105" s="102"/>
      <c r="AI105" s="102"/>
      <c r="AJ105" s="112"/>
      <c r="AK105" s="113"/>
      <c r="AL105" s="113"/>
      <c r="AM105" s="113"/>
      <c r="AN105" s="113"/>
      <c r="AO105" s="113"/>
      <c r="AP105" s="113"/>
      <c r="AQ105" s="108">
        <f t="shared" si="3"/>
        <v>0</v>
      </c>
      <c r="AR105" s="113"/>
      <c r="AS105" s="113"/>
      <c r="AT105" s="113"/>
      <c r="AU105" s="113"/>
      <c r="AV105" s="113"/>
      <c r="AW105" s="113"/>
      <c r="AX105" s="113"/>
      <c r="AY105" s="113"/>
      <c r="AZ105" s="113"/>
      <c r="BA105" s="113"/>
      <c r="BB105" s="113"/>
      <c r="BC105" s="113"/>
      <c r="BD105" s="113"/>
      <c r="BE105" s="113"/>
      <c r="BF105" s="113"/>
      <c r="BG105" s="113"/>
      <c r="BH105" s="113"/>
      <c r="BI105" s="113"/>
      <c r="BJ105" s="113"/>
      <c r="BK105" s="113"/>
      <c r="BL105" s="113"/>
      <c r="BM105" s="113"/>
      <c r="BN105" s="113"/>
      <c r="BO105" s="113"/>
      <c r="BP105" s="103"/>
      <c r="BQ105" s="103"/>
      <c r="BR105" s="103"/>
      <c r="BS105" s="103"/>
      <c r="BT105" s="113"/>
      <c r="BU105" s="113"/>
      <c r="BV105" s="113"/>
      <c r="BW105" s="103"/>
      <c r="BX105" s="103"/>
      <c r="BY105" s="103"/>
      <c r="BZ105" s="113"/>
      <c r="CA105" s="113"/>
      <c r="CB105" s="113"/>
      <c r="CC105" s="113"/>
      <c r="CD105" s="113"/>
      <c r="CE105" s="113"/>
      <c r="CF105" s="113"/>
      <c r="CG105" s="113"/>
      <c r="CH105" s="110"/>
      <c r="CI105" s="110"/>
    </row>
    <row r="106">
      <c r="A106" s="102"/>
      <c r="B106" s="102" t="b">
        <v>0</v>
      </c>
      <c r="C106" s="102" t="b">
        <v>0</v>
      </c>
      <c r="D106" s="102" t="b">
        <v>0</v>
      </c>
      <c r="E106" s="112"/>
      <c r="F106" s="112"/>
      <c r="G106" s="102"/>
      <c r="H106" s="102"/>
      <c r="I106" s="102"/>
      <c r="J106" s="113"/>
      <c r="K106" s="113"/>
      <c r="L106" s="113"/>
      <c r="M106" s="112"/>
      <c r="N106" s="112"/>
      <c r="O106" s="102"/>
      <c r="P106" s="102"/>
      <c r="Q106" s="102"/>
      <c r="R106" s="102"/>
      <c r="S106" s="102"/>
      <c r="T106" s="102"/>
      <c r="U106" s="102"/>
      <c r="V106" s="106"/>
      <c r="W106" s="106"/>
      <c r="X106" s="106"/>
      <c r="Y106" s="102"/>
      <c r="Z106" s="106"/>
      <c r="AA106" s="112"/>
      <c r="AB106" s="102"/>
      <c r="AC106" s="112"/>
      <c r="AD106" s="102"/>
      <c r="AE106" s="102"/>
      <c r="AF106" s="112"/>
      <c r="AG106" s="102"/>
      <c r="AH106" s="102"/>
      <c r="AI106" s="102"/>
      <c r="AJ106" s="112"/>
      <c r="AK106" s="113"/>
      <c r="AL106" s="113"/>
      <c r="AM106" s="113"/>
      <c r="AN106" s="113"/>
      <c r="AO106" s="113"/>
      <c r="AP106" s="113"/>
      <c r="AQ106" s="108">
        <f t="shared" si="3"/>
        <v>0</v>
      </c>
      <c r="AR106" s="113"/>
      <c r="AS106" s="113"/>
      <c r="AT106" s="113"/>
      <c r="AU106" s="113"/>
      <c r="AV106" s="113"/>
      <c r="AW106" s="113"/>
      <c r="AX106" s="113"/>
      <c r="AY106" s="113"/>
      <c r="AZ106" s="113"/>
      <c r="BA106" s="113"/>
      <c r="BB106" s="113"/>
      <c r="BC106" s="113"/>
      <c r="BD106" s="113"/>
      <c r="BE106" s="113"/>
      <c r="BF106" s="113"/>
      <c r="BG106" s="113"/>
      <c r="BH106" s="113"/>
      <c r="BI106" s="113"/>
      <c r="BJ106" s="113"/>
      <c r="BK106" s="113"/>
      <c r="BL106" s="113"/>
      <c r="BM106" s="113"/>
      <c r="BN106" s="113"/>
      <c r="BO106" s="113"/>
      <c r="BP106" s="103"/>
      <c r="BQ106" s="103"/>
      <c r="BR106" s="103"/>
      <c r="BS106" s="103"/>
      <c r="BT106" s="113"/>
      <c r="BU106" s="113"/>
      <c r="BV106" s="113"/>
      <c r="BW106" s="103"/>
      <c r="BX106" s="103"/>
      <c r="BY106" s="103"/>
      <c r="BZ106" s="113"/>
      <c r="CA106" s="113"/>
      <c r="CB106" s="113"/>
      <c r="CC106" s="113"/>
      <c r="CD106" s="113"/>
      <c r="CE106" s="113"/>
      <c r="CF106" s="113"/>
      <c r="CG106" s="113"/>
      <c r="CH106" s="110"/>
      <c r="CI106" s="110"/>
    </row>
    <row r="107">
      <c r="A107" s="102"/>
      <c r="B107" s="102" t="b">
        <v>0</v>
      </c>
      <c r="C107" s="102" t="b">
        <v>0</v>
      </c>
      <c r="D107" s="102" t="b">
        <v>0</v>
      </c>
      <c r="E107" s="112"/>
      <c r="F107" s="112"/>
      <c r="G107" s="102"/>
      <c r="H107" s="102"/>
      <c r="I107" s="102"/>
      <c r="J107" s="113"/>
      <c r="K107" s="113"/>
      <c r="L107" s="113"/>
      <c r="M107" s="112"/>
      <c r="N107" s="112"/>
      <c r="O107" s="102"/>
      <c r="P107" s="102"/>
      <c r="Q107" s="102"/>
      <c r="R107" s="102"/>
      <c r="S107" s="102"/>
      <c r="T107" s="102"/>
      <c r="U107" s="102"/>
      <c r="V107" s="106"/>
      <c r="W107" s="106"/>
      <c r="X107" s="106"/>
      <c r="Y107" s="102"/>
      <c r="Z107" s="106"/>
      <c r="AA107" s="112"/>
      <c r="AB107" s="102"/>
      <c r="AC107" s="112"/>
      <c r="AD107" s="102"/>
      <c r="AE107" s="102"/>
      <c r="AF107" s="112"/>
      <c r="AG107" s="102"/>
      <c r="AH107" s="102"/>
      <c r="AI107" s="102"/>
      <c r="AJ107" s="112"/>
      <c r="AK107" s="113"/>
      <c r="AL107" s="113"/>
      <c r="AM107" s="113"/>
      <c r="AN107" s="113"/>
      <c r="AO107" s="113"/>
      <c r="AP107" s="113"/>
      <c r="AQ107" s="108">
        <f t="shared" si="3"/>
        <v>0</v>
      </c>
      <c r="AR107" s="113"/>
      <c r="AS107" s="113"/>
      <c r="AT107" s="113"/>
      <c r="AU107" s="113"/>
      <c r="AV107" s="113"/>
      <c r="AW107" s="113"/>
      <c r="AX107" s="113"/>
      <c r="AY107" s="113"/>
      <c r="AZ107" s="113"/>
      <c r="BA107" s="113"/>
      <c r="BB107" s="113"/>
      <c r="BC107" s="113"/>
      <c r="BD107" s="113"/>
      <c r="BE107" s="113"/>
      <c r="BF107" s="113"/>
      <c r="BG107" s="113"/>
      <c r="BH107" s="113"/>
      <c r="BI107" s="113"/>
      <c r="BJ107" s="113"/>
      <c r="BK107" s="113"/>
      <c r="BL107" s="113"/>
      <c r="BM107" s="113"/>
      <c r="BN107" s="113"/>
      <c r="BO107" s="113"/>
      <c r="BP107" s="103"/>
      <c r="BQ107" s="103"/>
      <c r="BR107" s="103"/>
      <c r="BS107" s="103"/>
      <c r="BT107" s="113"/>
      <c r="BU107" s="113"/>
      <c r="BV107" s="113"/>
      <c r="BW107" s="103"/>
      <c r="BX107" s="103"/>
      <c r="BY107" s="103"/>
      <c r="BZ107" s="113"/>
      <c r="CA107" s="113"/>
      <c r="CB107" s="113"/>
      <c r="CC107" s="113"/>
      <c r="CD107" s="113"/>
      <c r="CE107" s="113"/>
      <c r="CF107" s="113"/>
      <c r="CG107" s="113"/>
      <c r="CH107" s="110"/>
      <c r="CI107" s="110"/>
    </row>
    <row r="108">
      <c r="A108" s="102"/>
      <c r="B108" s="102" t="b">
        <v>0</v>
      </c>
      <c r="C108" s="102" t="b">
        <v>0</v>
      </c>
      <c r="D108" s="102" t="b">
        <v>0</v>
      </c>
      <c r="E108" s="112"/>
      <c r="F108" s="112"/>
      <c r="G108" s="102"/>
      <c r="H108" s="102"/>
      <c r="I108" s="102"/>
      <c r="J108" s="113"/>
      <c r="K108" s="113"/>
      <c r="L108" s="113"/>
      <c r="M108" s="112"/>
      <c r="N108" s="112"/>
      <c r="O108" s="102"/>
      <c r="P108" s="102"/>
      <c r="Q108" s="102"/>
      <c r="R108" s="102"/>
      <c r="S108" s="102"/>
      <c r="T108" s="102"/>
      <c r="U108" s="102"/>
      <c r="V108" s="106"/>
      <c r="W108" s="106"/>
      <c r="X108" s="106"/>
      <c r="Y108" s="102"/>
      <c r="Z108" s="106"/>
      <c r="AA108" s="112"/>
      <c r="AB108" s="102"/>
      <c r="AC108" s="112"/>
      <c r="AD108" s="102"/>
      <c r="AE108" s="102"/>
      <c r="AF108" s="112"/>
      <c r="AG108" s="102"/>
      <c r="AH108" s="102"/>
      <c r="AI108" s="102"/>
      <c r="AJ108" s="112"/>
      <c r="AK108" s="113"/>
      <c r="AL108" s="113"/>
      <c r="AM108" s="113"/>
      <c r="AN108" s="113"/>
      <c r="AO108" s="113"/>
      <c r="AP108" s="113"/>
      <c r="AQ108" s="108">
        <f t="shared" si="3"/>
        <v>0</v>
      </c>
      <c r="AR108" s="113"/>
      <c r="AS108" s="113"/>
      <c r="AT108" s="113"/>
      <c r="AU108" s="113"/>
      <c r="AV108" s="113"/>
      <c r="AW108" s="113"/>
      <c r="AX108" s="113"/>
      <c r="AY108" s="113"/>
      <c r="AZ108" s="113"/>
      <c r="BA108" s="113"/>
      <c r="BB108" s="113"/>
      <c r="BC108" s="113"/>
      <c r="BD108" s="113"/>
      <c r="BE108" s="113"/>
      <c r="BF108" s="113"/>
      <c r="BG108" s="113"/>
      <c r="BH108" s="113"/>
      <c r="BI108" s="113"/>
      <c r="BJ108" s="113"/>
      <c r="BK108" s="113"/>
      <c r="BL108" s="113"/>
      <c r="BM108" s="113"/>
      <c r="BN108" s="113"/>
      <c r="BO108" s="113"/>
      <c r="BP108" s="103"/>
      <c r="BQ108" s="103"/>
      <c r="BR108" s="103"/>
      <c r="BS108" s="103"/>
      <c r="BT108" s="113"/>
      <c r="BU108" s="113"/>
      <c r="BV108" s="113"/>
      <c r="BW108" s="103"/>
      <c r="BX108" s="103"/>
      <c r="BY108" s="103"/>
      <c r="BZ108" s="113"/>
      <c r="CA108" s="113"/>
      <c r="CB108" s="113"/>
      <c r="CC108" s="113"/>
      <c r="CD108" s="113"/>
      <c r="CE108" s="113"/>
      <c r="CF108" s="113"/>
      <c r="CG108" s="113"/>
      <c r="CH108" s="110"/>
      <c r="CI108" s="110"/>
    </row>
    <row r="109">
      <c r="A109" s="102"/>
      <c r="B109" s="102" t="b">
        <v>0</v>
      </c>
      <c r="C109" s="102" t="b">
        <v>0</v>
      </c>
      <c r="D109" s="102" t="b">
        <v>0</v>
      </c>
      <c r="E109" s="112"/>
      <c r="F109" s="112"/>
      <c r="G109" s="102"/>
      <c r="H109" s="102"/>
      <c r="I109" s="102"/>
      <c r="J109" s="113"/>
      <c r="K109" s="113"/>
      <c r="L109" s="113"/>
      <c r="M109" s="112"/>
      <c r="N109" s="112"/>
      <c r="O109" s="102"/>
      <c r="P109" s="102"/>
      <c r="Q109" s="102"/>
      <c r="R109" s="102"/>
      <c r="S109" s="102"/>
      <c r="T109" s="102"/>
      <c r="U109" s="102"/>
      <c r="V109" s="106"/>
      <c r="W109" s="106"/>
      <c r="X109" s="106"/>
      <c r="Y109" s="102"/>
      <c r="Z109" s="106"/>
      <c r="AA109" s="112"/>
      <c r="AB109" s="102"/>
      <c r="AC109" s="112"/>
      <c r="AD109" s="102"/>
      <c r="AE109" s="102"/>
      <c r="AF109" s="112"/>
      <c r="AG109" s="102"/>
      <c r="AH109" s="102"/>
      <c r="AI109" s="102"/>
      <c r="AJ109" s="112"/>
      <c r="AK109" s="113"/>
      <c r="AL109" s="113"/>
      <c r="AM109" s="113"/>
      <c r="AN109" s="113"/>
      <c r="AO109" s="113"/>
      <c r="AP109" s="113"/>
      <c r="AQ109" s="108">
        <f t="shared" si="3"/>
        <v>0</v>
      </c>
      <c r="AR109" s="113"/>
      <c r="AS109" s="113"/>
      <c r="AT109" s="113"/>
      <c r="AU109" s="113"/>
      <c r="AV109" s="113"/>
      <c r="AW109" s="113"/>
      <c r="AX109" s="113"/>
      <c r="AY109" s="113"/>
      <c r="AZ109" s="113"/>
      <c r="BA109" s="113"/>
      <c r="BB109" s="113"/>
      <c r="BC109" s="113"/>
      <c r="BD109" s="113"/>
      <c r="BE109" s="113"/>
      <c r="BF109" s="113"/>
      <c r="BG109" s="113"/>
      <c r="BH109" s="113"/>
      <c r="BI109" s="113"/>
      <c r="BJ109" s="113"/>
      <c r="BK109" s="113"/>
      <c r="BL109" s="113"/>
      <c r="BM109" s="113"/>
      <c r="BN109" s="113"/>
      <c r="BO109" s="113"/>
      <c r="BP109" s="103"/>
      <c r="BQ109" s="103"/>
      <c r="BR109" s="103"/>
      <c r="BS109" s="103"/>
      <c r="BT109" s="113"/>
      <c r="BU109" s="113"/>
      <c r="BV109" s="113"/>
      <c r="BW109" s="103"/>
      <c r="BX109" s="103"/>
      <c r="BY109" s="103"/>
      <c r="BZ109" s="113"/>
      <c r="CA109" s="113"/>
      <c r="CB109" s="113"/>
      <c r="CC109" s="113"/>
      <c r="CD109" s="113"/>
      <c r="CE109" s="113"/>
      <c r="CF109" s="113"/>
      <c r="CG109" s="113"/>
      <c r="CH109" s="110"/>
      <c r="CI109" s="110"/>
    </row>
    <row r="110">
      <c r="A110" s="102"/>
      <c r="B110" s="102" t="b">
        <v>0</v>
      </c>
      <c r="C110" s="102" t="b">
        <v>0</v>
      </c>
      <c r="D110" s="102" t="b">
        <v>0</v>
      </c>
      <c r="E110" s="112"/>
      <c r="F110" s="112"/>
      <c r="G110" s="102"/>
      <c r="H110" s="102"/>
      <c r="I110" s="102"/>
      <c r="J110" s="113"/>
      <c r="K110" s="113"/>
      <c r="L110" s="113"/>
      <c r="M110" s="112"/>
      <c r="N110" s="112"/>
      <c r="O110" s="102"/>
      <c r="P110" s="102"/>
      <c r="Q110" s="102"/>
      <c r="R110" s="102"/>
      <c r="S110" s="102"/>
      <c r="T110" s="102"/>
      <c r="U110" s="102"/>
      <c r="V110" s="106"/>
      <c r="W110" s="106"/>
      <c r="X110" s="106"/>
      <c r="Y110" s="102"/>
      <c r="Z110" s="106"/>
      <c r="AA110" s="112"/>
      <c r="AB110" s="102"/>
      <c r="AC110" s="112"/>
      <c r="AD110" s="102"/>
      <c r="AE110" s="102"/>
      <c r="AF110" s="112"/>
      <c r="AG110" s="102"/>
      <c r="AH110" s="102"/>
      <c r="AI110" s="102"/>
      <c r="AJ110" s="112"/>
      <c r="AK110" s="113"/>
      <c r="AL110" s="113"/>
      <c r="AM110" s="113"/>
      <c r="AN110" s="113"/>
      <c r="AO110" s="113"/>
      <c r="AP110" s="113"/>
      <c r="AQ110" s="108">
        <f t="shared" si="3"/>
        <v>0</v>
      </c>
      <c r="AR110" s="113"/>
      <c r="AS110" s="113"/>
      <c r="AT110" s="113"/>
      <c r="AU110" s="113"/>
      <c r="AV110" s="113"/>
      <c r="AW110" s="113"/>
      <c r="AX110" s="113"/>
      <c r="AY110" s="113"/>
      <c r="AZ110" s="113"/>
      <c r="BA110" s="113"/>
      <c r="BB110" s="113"/>
      <c r="BC110" s="113"/>
      <c r="BD110" s="113"/>
      <c r="BE110" s="113"/>
      <c r="BF110" s="113"/>
      <c r="BG110" s="113"/>
      <c r="BH110" s="113"/>
      <c r="BI110" s="113"/>
      <c r="BJ110" s="113"/>
      <c r="BK110" s="113"/>
      <c r="BL110" s="113"/>
      <c r="BM110" s="113"/>
      <c r="BN110" s="113"/>
      <c r="BO110" s="113"/>
      <c r="BP110" s="103"/>
      <c r="BQ110" s="103"/>
      <c r="BR110" s="103"/>
      <c r="BS110" s="103"/>
      <c r="BT110" s="113"/>
      <c r="BU110" s="113"/>
      <c r="BV110" s="113"/>
      <c r="BW110" s="103"/>
      <c r="BX110" s="103"/>
      <c r="BY110" s="103"/>
      <c r="BZ110" s="113"/>
      <c r="CA110" s="113"/>
      <c r="CB110" s="113"/>
      <c r="CC110" s="113"/>
      <c r="CD110" s="113"/>
      <c r="CE110" s="113"/>
      <c r="CF110" s="113"/>
      <c r="CG110" s="113"/>
      <c r="CH110" s="110"/>
      <c r="CI110" s="110"/>
    </row>
    <row r="111">
      <c r="A111" s="102"/>
      <c r="B111" s="102" t="b">
        <v>0</v>
      </c>
      <c r="C111" s="102" t="b">
        <v>0</v>
      </c>
      <c r="D111" s="102" t="b">
        <v>0</v>
      </c>
      <c r="E111" s="112"/>
      <c r="F111" s="112"/>
      <c r="G111" s="102"/>
      <c r="H111" s="102"/>
      <c r="I111" s="102"/>
      <c r="J111" s="113"/>
      <c r="K111" s="113"/>
      <c r="L111" s="113"/>
      <c r="M111" s="112"/>
      <c r="N111" s="112"/>
      <c r="O111" s="102"/>
      <c r="P111" s="102"/>
      <c r="Q111" s="102"/>
      <c r="R111" s="102"/>
      <c r="S111" s="102"/>
      <c r="T111" s="102"/>
      <c r="U111" s="102"/>
      <c r="V111" s="106"/>
      <c r="W111" s="106"/>
      <c r="X111" s="106"/>
      <c r="Y111" s="102"/>
      <c r="Z111" s="106"/>
      <c r="AA111" s="112"/>
      <c r="AB111" s="102"/>
      <c r="AC111" s="112"/>
      <c r="AD111" s="102"/>
      <c r="AE111" s="102"/>
      <c r="AF111" s="112"/>
      <c r="AG111" s="102"/>
      <c r="AH111" s="102"/>
      <c r="AI111" s="102"/>
      <c r="AJ111" s="112"/>
      <c r="AK111" s="113"/>
      <c r="AL111" s="113"/>
      <c r="AM111" s="113"/>
      <c r="AN111" s="113"/>
      <c r="AO111" s="113"/>
      <c r="AP111" s="113"/>
      <c r="AQ111" s="108">
        <f t="shared" si="3"/>
        <v>0</v>
      </c>
      <c r="AR111" s="113"/>
      <c r="AS111" s="113"/>
      <c r="AT111" s="113"/>
      <c r="AU111" s="113"/>
      <c r="AV111" s="113"/>
      <c r="AW111" s="113"/>
      <c r="AX111" s="113"/>
      <c r="AY111" s="113"/>
      <c r="AZ111" s="113"/>
      <c r="BA111" s="113"/>
      <c r="BB111" s="113"/>
      <c r="BC111" s="113"/>
      <c r="BD111" s="113"/>
      <c r="BE111" s="113"/>
      <c r="BF111" s="113"/>
      <c r="BG111" s="113"/>
      <c r="BH111" s="113"/>
      <c r="BI111" s="113"/>
      <c r="BJ111" s="113"/>
      <c r="BK111" s="113"/>
      <c r="BL111" s="113"/>
      <c r="BM111" s="113"/>
      <c r="BN111" s="113"/>
      <c r="BO111" s="113"/>
      <c r="BP111" s="103"/>
      <c r="BQ111" s="103"/>
      <c r="BR111" s="103"/>
      <c r="BS111" s="103"/>
      <c r="BT111" s="113"/>
      <c r="BU111" s="113"/>
      <c r="BV111" s="113"/>
      <c r="BW111" s="103"/>
      <c r="BX111" s="103"/>
      <c r="BY111" s="103"/>
      <c r="BZ111" s="113"/>
      <c r="CA111" s="113"/>
      <c r="CB111" s="113"/>
      <c r="CC111" s="113"/>
      <c r="CD111" s="113"/>
      <c r="CE111" s="113"/>
      <c r="CF111" s="113"/>
      <c r="CG111" s="113"/>
      <c r="CH111" s="110"/>
      <c r="CI111" s="110"/>
    </row>
    <row r="112">
      <c r="A112" s="102"/>
      <c r="B112" s="102" t="b">
        <v>0</v>
      </c>
      <c r="C112" s="102" t="b">
        <v>0</v>
      </c>
      <c r="D112" s="102" t="b">
        <v>0</v>
      </c>
      <c r="E112" s="112"/>
      <c r="F112" s="112"/>
      <c r="G112" s="102"/>
      <c r="H112" s="102"/>
      <c r="I112" s="102"/>
      <c r="J112" s="113"/>
      <c r="K112" s="113"/>
      <c r="L112" s="113"/>
      <c r="M112" s="112"/>
      <c r="N112" s="112"/>
      <c r="O112" s="102"/>
      <c r="P112" s="102"/>
      <c r="Q112" s="102"/>
      <c r="R112" s="102"/>
      <c r="S112" s="102"/>
      <c r="T112" s="102"/>
      <c r="U112" s="102"/>
      <c r="V112" s="106"/>
      <c r="W112" s="106"/>
      <c r="X112" s="106"/>
      <c r="Y112" s="102"/>
      <c r="Z112" s="106"/>
      <c r="AA112" s="112"/>
      <c r="AB112" s="102"/>
      <c r="AC112" s="112"/>
      <c r="AD112" s="102"/>
      <c r="AE112" s="102"/>
      <c r="AF112" s="112"/>
      <c r="AG112" s="102"/>
      <c r="AH112" s="102"/>
      <c r="AI112" s="102"/>
      <c r="AJ112" s="112"/>
      <c r="AK112" s="113"/>
      <c r="AL112" s="113"/>
      <c r="AM112" s="113"/>
      <c r="AN112" s="113"/>
      <c r="AO112" s="113"/>
      <c r="AP112" s="113"/>
      <c r="AQ112" s="108">
        <f t="shared" si="3"/>
        <v>0</v>
      </c>
      <c r="AR112" s="113"/>
      <c r="AS112" s="113"/>
      <c r="AT112" s="113"/>
      <c r="AU112" s="113"/>
      <c r="AV112" s="113"/>
      <c r="AW112" s="113"/>
      <c r="AX112" s="113"/>
      <c r="AY112" s="113"/>
      <c r="AZ112" s="113"/>
      <c r="BA112" s="113"/>
      <c r="BB112" s="113"/>
      <c r="BC112" s="113"/>
      <c r="BD112" s="113"/>
      <c r="BE112" s="113"/>
      <c r="BF112" s="113"/>
      <c r="BG112" s="113"/>
      <c r="BH112" s="113"/>
      <c r="BI112" s="113"/>
      <c r="BJ112" s="113"/>
      <c r="BK112" s="113"/>
      <c r="BL112" s="113"/>
      <c r="BM112" s="113"/>
      <c r="BN112" s="113"/>
      <c r="BO112" s="113"/>
      <c r="BP112" s="103"/>
      <c r="BQ112" s="103"/>
      <c r="BR112" s="103"/>
      <c r="BS112" s="103"/>
      <c r="BT112" s="113"/>
      <c r="BU112" s="113"/>
      <c r="BV112" s="113"/>
      <c r="BW112" s="103"/>
      <c r="BX112" s="103"/>
      <c r="BY112" s="103"/>
      <c r="BZ112" s="113"/>
      <c r="CA112" s="113"/>
      <c r="CB112" s="113"/>
      <c r="CC112" s="113"/>
      <c r="CD112" s="113"/>
      <c r="CE112" s="113"/>
      <c r="CF112" s="113"/>
      <c r="CG112" s="113"/>
      <c r="CH112" s="110"/>
      <c r="CI112" s="110"/>
    </row>
    <row r="113">
      <c r="A113" s="102"/>
      <c r="B113" s="102" t="b">
        <v>0</v>
      </c>
      <c r="C113" s="102" t="b">
        <v>0</v>
      </c>
      <c r="D113" s="102" t="b">
        <v>0</v>
      </c>
      <c r="E113" s="112"/>
      <c r="F113" s="112"/>
      <c r="G113" s="102"/>
      <c r="H113" s="102"/>
      <c r="I113" s="102"/>
      <c r="J113" s="113"/>
      <c r="K113" s="113"/>
      <c r="L113" s="113"/>
      <c r="M113" s="112"/>
      <c r="N113" s="112"/>
      <c r="O113" s="102"/>
      <c r="P113" s="102"/>
      <c r="Q113" s="102"/>
      <c r="R113" s="102"/>
      <c r="S113" s="102"/>
      <c r="T113" s="102"/>
      <c r="U113" s="102"/>
      <c r="V113" s="106"/>
      <c r="W113" s="106"/>
      <c r="X113" s="106"/>
      <c r="Y113" s="102"/>
      <c r="Z113" s="106"/>
      <c r="AA113" s="112"/>
      <c r="AB113" s="102"/>
      <c r="AC113" s="112"/>
      <c r="AD113" s="102"/>
      <c r="AE113" s="102"/>
      <c r="AF113" s="112"/>
      <c r="AG113" s="102"/>
      <c r="AH113" s="102"/>
      <c r="AI113" s="102"/>
      <c r="AJ113" s="112"/>
      <c r="AK113" s="113"/>
      <c r="AL113" s="113"/>
      <c r="AM113" s="113"/>
      <c r="AN113" s="113"/>
      <c r="AO113" s="113"/>
      <c r="AP113" s="113"/>
      <c r="AQ113" s="108">
        <f t="shared" si="3"/>
        <v>0</v>
      </c>
      <c r="AR113" s="113"/>
      <c r="AS113" s="113"/>
      <c r="AT113" s="113"/>
      <c r="AU113" s="113"/>
      <c r="AV113" s="113"/>
      <c r="AW113" s="113"/>
      <c r="AX113" s="113"/>
      <c r="AY113" s="113"/>
      <c r="AZ113" s="113"/>
      <c r="BA113" s="113"/>
      <c r="BB113" s="113"/>
      <c r="BC113" s="113"/>
      <c r="BD113" s="113"/>
      <c r="BE113" s="113"/>
      <c r="BF113" s="113"/>
      <c r="BG113" s="113"/>
      <c r="BH113" s="113"/>
      <c r="BI113" s="113"/>
      <c r="BJ113" s="113"/>
      <c r="BK113" s="113"/>
      <c r="BL113" s="113"/>
      <c r="BM113" s="113"/>
      <c r="BN113" s="113"/>
      <c r="BO113" s="113"/>
      <c r="BP113" s="103"/>
      <c r="BQ113" s="103"/>
      <c r="BR113" s="103"/>
      <c r="BS113" s="103"/>
      <c r="BT113" s="113"/>
      <c r="BU113" s="113"/>
      <c r="BV113" s="113"/>
      <c r="BW113" s="103"/>
      <c r="BX113" s="103"/>
      <c r="BY113" s="103"/>
      <c r="BZ113" s="113"/>
      <c r="CA113" s="113"/>
      <c r="CB113" s="113"/>
      <c r="CC113" s="113"/>
      <c r="CD113" s="113"/>
      <c r="CE113" s="113"/>
      <c r="CF113" s="113"/>
      <c r="CG113" s="113"/>
      <c r="CH113" s="110"/>
      <c r="CI113" s="110"/>
    </row>
    <row r="114">
      <c r="A114" s="102"/>
      <c r="B114" s="102" t="b">
        <v>0</v>
      </c>
      <c r="C114" s="102" t="b">
        <v>0</v>
      </c>
      <c r="D114" s="102" t="b">
        <v>0</v>
      </c>
      <c r="E114" s="112"/>
      <c r="F114" s="112"/>
      <c r="G114" s="102"/>
      <c r="H114" s="102"/>
      <c r="I114" s="102"/>
      <c r="J114" s="113"/>
      <c r="K114" s="113"/>
      <c r="L114" s="113"/>
      <c r="M114" s="112"/>
      <c r="N114" s="112"/>
      <c r="O114" s="102"/>
      <c r="P114" s="102"/>
      <c r="Q114" s="102"/>
      <c r="R114" s="102"/>
      <c r="S114" s="102"/>
      <c r="T114" s="102"/>
      <c r="U114" s="102"/>
      <c r="V114" s="106"/>
      <c r="W114" s="106"/>
      <c r="X114" s="106"/>
      <c r="Y114" s="102"/>
      <c r="Z114" s="106"/>
      <c r="AA114" s="112"/>
      <c r="AB114" s="102"/>
      <c r="AC114" s="112"/>
      <c r="AD114" s="102"/>
      <c r="AE114" s="102"/>
      <c r="AF114" s="112"/>
      <c r="AG114" s="102"/>
      <c r="AH114" s="102"/>
      <c r="AI114" s="102"/>
      <c r="AJ114" s="112"/>
      <c r="AK114" s="113"/>
      <c r="AL114" s="113"/>
      <c r="AM114" s="113"/>
      <c r="AN114" s="113"/>
      <c r="AO114" s="113"/>
      <c r="AP114" s="113"/>
      <c r="AQ114" s="108">
        <f t="shared" si="3"/>
        <v>0</v>
      </c>
      <c r="AR114" s="113"/>
      <c r="AS114" s="113"/>
      <c r="AT114" s="113"/>
      <c r="AU114" s="113"/>
      <c r="AV114" s="113"/>
      <c r="AW114" s="113"/>
      <c r="AX114" s="113"/>
      <c r="AY114" s="113"/>
      <c r="AZ114" s="113"/>
      <c r="BA114" s="113"/>
      <c r="BB114" s="113"/>
      <c r="BC114" s="113"/>
      <c r="BD114" s="113"/>
      <c r="BE114" s="113"/>
      <c r="BF114" s="113"/>
      <c r="BG114" s="113"/>
      <c r="BH114" s="113"/>
      <c r="BI114" s="113"/>
      <c r="BJ114" s="113"/>
      <c r="BK114" s="113"/>
      <c r="BL114" s="113"/>
      <c r="BM114" s="113"/>
      <c r="BN114" s="113"/>
      <c r="BO114" s="113"/>
      <c r="BP114" s="103"/>
      <c r="BQ114" s="103"/>
      <c r="BR114" s="103"/>
      <c r="BS114" s="103"/>
      <c r="BT114" s="113"/>
      <c r="BU114" s="113"/>
      <c r="BV114" s="113"/>
      <c r="BW114" s="103"/>
      <c r="BX114" s="103"/>
      <c r="BY114" s="103"/>
      <c r="BZ114" s="113"/>
      <c r="CA114" s="113"/>
      <c r="CB114" s="113"/>
      <c r="CC114" s="113"/>
      <c r="CD114" s="113"/>
      <c r="CE114" s="113"/>
      <c r="CF114" s="113"/>
      <c r="CG114" s="113"/>
      <c r="CH114" s="110"/>
      <c r="CI114" s="110"/>
    </row>
    <row r="115">
      <c r="A115" s="102"/>
      <c r="B115" s="102" t="b">
        <v>0</v>
      </c>
      <c r="C115" s="102" t="b">
        <v>0</v>
      </c>
      <c r="D115" s="102" t="b">
        <v>0</v>
      </c>
      <c r="E115" s="112"/>
      <c r="F115" s="112"/>
      <c r="G115" s="102"/>
      <c r="H115" s="102"/>
      <c r="I115" s="102"/>
      <c r="J115" s="113"/>
      <c r="K115" s="113"/>
      <c r="L115" s="113"/>
      <c r="M115" s="112"/>
      <c r="N115" s="112"/>
      <c r="O115" s="102"/>
      <c r="P115" s="102"/>
      <c r="Q115" s="102"/>
      <c r="R115" s="102"/>
      <c r="S115" s="102"/>
      <c r="T115" s="102"/>
      <c r="U115" s="102"/>
      <c r="V115" s="106"/>
      <c r="W115" s="106"/>
      <c r="X115" s="106"/>
      <c r="Y115" s="102"/>
      <c r="Z115" s="106"/>
      <c r="AA115" s="112"/>
      <c r="AB115" s="102"/>
      <c r="AC115" s="112"/>
      <c r="AD115" s="102"/>
      <c r="AE115" s="102"/>
      <c r="AF115" s="112"/>
      <c r="AG115" s="102"/>
      <c r="AH115" s="102"/>
      <c r="AI115" s="102"/>
      <c r="AJ115" s="112"/>
      <c r="AK115" s="113"/>
      <c r="AL115" s="113"/>
      <c r="AM115" s="113"/>
      <c r="AN115" s="113"/>
      <c r="AO115" s="113"/>
      <c r="AP115" s="113"/>
      <c r="AQ115" s="108">
        <f t="shared" si="3"/>
        <v>0</v>
      </c>
      <c r="AR115" s="113"/>
      <c r="AS115" s="113"/>
      <c r="AT115" s="113"/>
      <c r="AU115" s="113"/>
      <c r="AV115" s="113"/>
      <c r="AW115" s="113"/>
      <c r="AX115" s="113"/>
      <c r="AY115" s="113"/>
      <c r="AZ115" s="113"/>
      <c r="BA115" s="113"/>
      <c r="BB115" s="113"/>
      <c r="BC115" s="113"/>
      <c r="BD115" s="113"/>
      <c r="BE115" s="113"/>
      <c r="BF115" s="113"/>
      <c r="BG115" s="113"/>
      <c r="BH115" s="113"/>
      <c r="BI115" s="113"/>
      <c r="BJ115" s="113"/>
      <c r="BK115" s="113"/>
      <c r="BL115" s="113"/>
      <c r="BM115" s="113"/>
      <c r="BN115" s="113"/>
      <c r="BO115" s="113"/>
      <c r="BP115" s="103"/>
      <c r="BQ115" s="103"/>
      <c r="BR115" s="103"/>
      <c r="BS115" s="103"/>
      <c r="BT115" s="113"/>
      <c r="BU115" s="113"/>
      <c r="BV115" s="113"/>
      <c r="BW115" s="103"/>
      <c r="BX115" s="103"/>
      <c r="BY115" s="103"/>
      <c r="BZ115" s="113"/>
      <c r="CA115" s="113"/>
      <c r="CB115" s="113"/>
      <c r="CC115" s="113"/>
      <c r="CD115" s="113"/>
      <c r="CE115" s="113"/>
      <c r="CF115" s="113"/>
      <c r="CG115" s="113"/>
      <c r="CH115" s="110"/>
      <c r="CI115" s="110"/>
    </row>
    <row r="116">
      <c r="A116" s="102"/>
      <c r="B116" s="102" t="b">
        <v>0</v>
      </c>
      <c r="C116" s="102" t="b">
        <v>0</v>
      </c>
      <c r="D116" s="102" t="b">
        <v>0</v>
      </c>
      <c r="E116" s="112"/>
      <c r="F116" s="112"/>
      <c r="G116" s="102"/>
      <c r="H116" s="102"/>
      <c r="I116" s="102"/>
      <c r="J116" s="113"/>
      <c r="K116" s="113"/>
      <c r="L116" s="113"/>
      <c r="M116" s="112"/>
      <c r="N116" s="112"/>
      <c r="O116" s="102"/>
      <c r="P116" s="102"/>
      <c r="Q116" s="102"/>
      <c r="R116" s="102"/>
      <c r="S116" s="102"/>
      <c r="T116" s="102"/>
      <c r="U116" s="102"/>
      <c r="V116" s="106"/>
      <c r="W116" s="106"/>
      <c r="X116" s="106"/>
      <c r="Y116" s="102"/>
      <c r="Z116" s="102"/>
      <c r="AA116" s="112"/>
      <c r="AB116" s="102"/>
      <c r="AC116" s="112"/>
      <c r="AD116" s="102"/>
      <c r="AE116" s="102"/>
      <c r="AF116" s="112"/>
      <c r="AG116" s="102"/>
      <c r="AH116" s="102"/>
      <c r="AI116" s="102"/>
      <c r="AJ116" s="112"/>
      <c r="AK116" s="113"/>
      <c r="AL116" s="113"/>
      <c r="AM116" s="113"/>
      <c r="AN116" s="113"/>
      <c r="AO116" s="113"/>
      <c r="AP116" s="113"/>
      <c r="AQ116" s="108">
        <f t="shared" si="3"/>
        <v>0</v>
      </c>
      <c r="AR116" s="113"/>
      <c r="AS116" s="113"/>
      <c r="AT116" s="113"/>
      <c r="AU116" s="113"/>
      <c r="AV116" s="113"/>
      <c r="AW116" s="113"/>
      <c r="AX116" s="113"/>
      <c r="AY116" s="113"/>
      <c r="AZ116" s="113"/>
      <c r="BA116" s="113"/>
      <c r="BB116" s="113"/>
      <c r="BC116" s="113"/>
      <c r="BD116" s="113"/>
      <c r="BE116" s="113"/>
      <c r="BF116" s="113"/>
      <c r="BG116" s="113"/>
      <c r="BH116" s="113"/>
      <c r="BI116" s="113"/>
      <c r="BJ116" s="113"/>
      <c r="BK116" s="113"/>
      <c r="BL116" s="113"/>
      <c r="BM116" s="113"/>
      <c r="BN116" s="113"/>
      <c r="BO116" s="113"/>
      <c r="BP116" s="103"/>
      <c r="BQ116" s="103"/>
      <c r="BR116" s="103"/>
      <c r="BS116" s="103"/>
      <c r="BT116" s="113"/>
      <c r="BU116" s="113"/>
      <c r="BV116" s="113"/>
      <c r="BW116" s="103"/>
      <c r="BX116" s="103"/>
      <c r="BY116" s="103"/>
      <c r="BZ116" s="113"/>
      <c r="CA116" s="113"/>
      <c r="CB116" s="113"/>
      <c r="CC116" s="113"/>
      <c r="CD116" s="113"/>
      <c r="CE116" s="113"/>
      <c r="CF116" s="113"/>
      <c r="CG116" s="113"/>
      <c r="CH116" s="110"/>
      <c r="CI116" s="110"/>
    </row>
    <row r="117">
      <c r="A117" s="102"/>
      <c r="B117" s="102" t="b">
        <v>0</v>
      </c>
      <c r="C117" s="102" t="b">
        <v>0</v>
      </c>
      <c r="D117" s="102" t="b">
        <v>0</v>
      </c>
      <c r="E117" s="112"/>
      <c r="F117" s="112"/>
      <c r="G117" s="102"/>
      <c r="H117" s="102"/>
      <c r="I117" s="102"/>
      <c r="J117" s="113"/>
      <c r="K117" s="113"/>
      <c r="L117" s="113"/>
      <c r="M117" s="112"/>
      <c r="N117" s="112"/>
      <c r="O117" s="102"/>
      <c r="P117" s="102"/>
      <c r="Q117" s="102"/>
      <c r="R117" s="102"/>
      <c r="S117" s="102"/>
      <c r="T117" s="102"/>
      <c r="U117" s="102"/>
      <c r="V117" s="106"/>
      <c r="W117" s="106"/>
      <c r="X117" s="106"/>
      <c r="Y117" s="102"/>
      <c r="Z117" s="102"/>
      <c r="AA117" s="112"/>
      <c r="AB117" s="102"/>
      <c r="AC117" s="112"/>
      <c r="AD117" s="102"/>
      <c r="AE117" s="102"/>
      <c r="AF117" s="112"/>
      <c r="AG117" s="102"/>
      <c r="AH117" s="102"/>
      <c r="AI117" s="102"/>
      <c r="AJ117" s="112"/>
      <c r="AK117" s="113"/>
      <c r="AL117" s="113"/>
      <c r="AM117" s="113"/>
      <c r="AN117" s="113"/>
      <c r="AO117" s="113"/>
      <c r="AP117" s="113"/>
      <c r="AQ117" s="108">
        <f t="shared" si="3"/>
        <v>0</v>
      </c>
      <c r="AR117" s="113"/>
      <c r="AS117" s="113"/>
      <c r="AT117" s="113"/>
      <c r="AU117" s="113"/>
      <c r="AV117" s="113"/>
      <c r="AW117" s="113"/>
      <c r="AX117" s="113"/>
      <c r="AY117" s="113"/>
      <c r="AZ117" s="113"/>
      <c r="BA117" s="113"/>
      <c r="BB117" s="113"/>
      <c r="BC117" s="113"/>
      <c r="BD117" s="113"/>
      <c r="BE117" s="113"/>
      <c r="BF117" s="113"/>
      <c r="BG117" s="113"/>
      <c r="BH117" s="113"/>
      <c r="BI117" s="113"/>
      <c r="BJ117" s="113"/>
      <c r="BK117" s="113"/>
      <c r="BL117" s="113"/>
      <c r="BM117" s="113"/>
      <c r="BN117" s="113"/>
      <c r="BO117" s="113"/>
      <c r="BP117" s="103"/>
      <c r="BQ117" s="103"/>
      <c r="BR117" s="103"/>
      <c r="BS117" s="103"/>
      <c r="BT117" s="113"/>
      <c r="BU117" s="113"/>
      <c r="BV117" s="113"/>
      <c r="BW117" s="103"/>
      <c r="BX117" s="103"/>
      <c r="BY117" s="103"/>
      <c r="BZ117" s="113"/>
      <c r="CA117" s="113"/>
      <c r="CB117" s="113"/>
      <c r="CC117" s="113"/>
      <c r="CD117" s="113"/>
      <c r="CE117" s="113"/>
      <c r="CF117" s="113"/>
      <c r="CG117" s="113"/>
      <c r="CH117" s="110"/>
      <c r="CI117" s="110"/>
    </row>
    <row r="118">
      <c r="A118" s="102"/>
      <c r="B118" s="102" t="b">
        <v>0</v>
      </c>
      <c r="C118" s="102" t="b">
        <v>0</v>
      </c>
      <c r="D118" s="102" t="b">
        <v>0</v>
      </c>
      <c r="E118" s="112"/>
      <c r="F118" s="112"/>
      <c r="G118" s="102"/>
      <c r="H118" s="102"/>
      <c r="I118" s="102"/>
      <c r="J118" s="113"/>
      <c r="K118" s="113"/>
      <c r="L118" s="113"/>
      <c r="M118" s="112"/>
      <c r="N118" s="112"/>
      <c r="O118" s="102"/>
      <c r="P118" s="102"/>
      <c r="Q118" s="102"/>
      <c r="R118" s="102"/>
      <c r="S118" s="102"/>
      <c r="T118" s="102"/>
      <c r="U118" s="102"/>
      <c r="V118" s="106"/>
      <c r="W118" s="106"/>
      <c r="X118" s="106"/>
      <c r="Y118" s="102"/>
      <c r="Z118" s="102"/>
      <c r="AA118" s="112"/>
      <c r="AB118" s="102"/>
      <c r="AC118" s="112"/>
      <c r="AD118" s="102"/>
      <c r="AE118" s="102"/>
      <c r="AF118" s="112"/>
      <c r="AG118" s="102"/>
      <c r="AH118" s="102"/>
      <c r="AI118" s="102"/>
      <c r="AJ118" s="112"/>
      <c r="AK118" s="113"/>
      <c r="AL118" s="113"/>
      <c r="AM118" s="113"/>
      <c r="AN118" s="113"/>
      <c r="AO118" s="113"/>
      <c r="AP118" s="113"/>
      <c r="AQ118" s="108">
        <f t="shared" si="3"/>
        <v>0</v>
      </c>
      <c r="AR118" s="113"/>
      <c r="AS118" s="113"/>
      <c r="AT118" s="113"/>
      <c r="AU118" s="113"/>
      <c r="AV118" s="113"/>
      <c r="AW118" s="113"/>
      <c r="AX118" s="113"/>
      <c r="AY118" s="113"/>
      <c r="AZ118" s="113"/>
      <c r="BA118" s="113"/>
      <c r="BB118" s="113"/>
      <c r="BC118" s="113"/>
      <c r="BD118" s="113"/>
      <c r="BE118" s="113"/>
      <c r="BF118" s="113"/>
      <c r="BG118" s="113"/>
      <c r="BH118" s="113"/>
      <c r="BI118" s="113"/>
      <c r="BJ118" s="113"/>
      <c r="BK118" s="113"/>
      <c r="BL118" s="113"/>
      <c r="BM118" s="113"/>
      <c r="BN118" s="113"/>
      <c r="BO118" s="113"/>
      <c r="BP118" s="103"/>
      <c r="BQ118" s="103"/>
      <c r="BR118" s="103"/>
      <c r="BS118" s="103"/>
      <c r="BT118" s="113"/>
      <c r="BU118" s="113"/>
      <c r="BV118" s="113"/>
      <c r="BW118" s="103"/>
      <c r="BX118" s="103"/>
      <c r="BY118" s="103"/>
      <c r="BZ118" s="113"/>
      <c r="CA118" s="113"/>
      <c r="CB118" s="113"/>
      <c r="CC118" s="113"/>
      <c r="CD118" s="113"/>
      <c r="CE118" s="113"/>
      <c r="CF118" s="113"/>
      <c r="CG118" s="113"/>
      <c r="CH118" s="110"/>
      <c r="CI118" s="110"/>
    </row>
    <row r="119">
      <c r="A119" s="102"/>
      <c r="B119" s="102" t="b">
        <v>0</v>
      </c>
      <c r="C119" s="102" t="b">
        <v>0</v>
      </c>
      <c r="D119" s="102" t="b">
        <v>0</v>
      </c>
      <c r="E119" s="112"/>
      <c r="F119" s="112"/>
      <c r="G119" s="102"/>
      <c r="H119" s="102"/>
      <c r="I119" s="102"/>
      <c r="J119" s="113"/>
      <c r="K119" s="113"/>
      <c r="L119" s="113"/>
      <c r="M119" s="112"/>
      <c r="N119" s="112"/>
      <c r="O119" s="102"/>
      <c r="P119" s="102"/>
      <c r="Q119" s="102"/>
      <c r="R119" s="102"/>
      <c r="S119" s="102"/>
      <c r="T119" s="102"/>
      <c r="U119" s="102"/>
      <c r="V119" s="106"/>
      <c r="W119" s="106"/>
      <c r="X119" s="106"/>
      <c r="Y119" s="102"/>
      <c r="Z119" s="102"/>
      <c r="AA119" s="112"/>
      <c r="AB119" s="102"/>
      <c r="AC119" s="112"/>
      <c r="AD119" s="102"/>
      <c r="AE119" s="102"/>
      <c r="AF119" s="112"/>
      <c r="AG119" s="102"/>
      <c r="AH119" s="102"/>
      <c r="AI119" s="102"/>
      <c r="AJ119" s="112"/>
      <c r="AK119" s="113"/>
      <c r="AL119" s="113"/>
      <c r="AM119" s="113"/>
      <c r="AN119" s="113"/>
      <c r="AO119" s="113"/>
      <c r="AP119" s="113"/>
      <c r="AQ119" s="108">
        <f t="shared" si="3"/>
        <v>0</v>
      </c>
      <c r="AR119" s="113"/>
      <c r="AS119" s="113"/>
      <c r="AT119" s="113"/>
      <c r="AU119" s="113"/>
      <c r="AV119" s="113"/>
      <c r="AW119" s="113"/>
      <c r="AX119" s="113"/>
      <c r="AY119" s="113"/>
      <c r="AZ119" s="113"/>
      <c r="BA119" s="113"/>
      <c r="BB119" s="113"/>
      <c r="BC119" s="113"/>
      <c r="BD119" s="113"/>
      <c r="BE119" s="113"/>
      <c r="BF119" s="113"/>
      <c r="BG119" s="113"/>
      <c r="BH119" s="113"/>
      <c r="BI119" s="113"/>
      <c r="BJ119" s="113"/>
      <c r="BK119" s="113"/>
      <c r="BL119" s="113"/>
      <c r="BM119" s="113"/>
      <c r="BN119" s="113"/>
      <c r="BO119" s="113"/>
      <c r="BP119" s="103"/>
      <c r="BQ119" s="103"/>
      <c r="BR119" s="103"/>
      <c r="BS119" s="103"/>
      <c r="BT119" s="113"/>
      <c r="BU119" s="113"/>
      <c r="BV119" s="113"/>
      <c r="BW119" s="103"/>
      <c r="BX119" s="103"/>
      <c r="BY119" s="103"/>
      <c r="BZ119" s="113"/>
      <c r="CA119" s="113"/>
      <c r="CB119" s="113"/>
      <c r="CC119" s="113"/>
      <c r="CD119" s="113"/>
      <c r="CE119" s="113"/>
      <c r="CF119" s="113"/>
      <c r="CG119" s="113"/>
      <c r="CH119" s="110"/>
      <c r="CI119" s="110"/>
    </row>
    <row r="120">
      <c r="A120" s="102"/>
      <c r="B120" s="102" t="b">
        <v>0</v>
      </c>
      <c r="C120" s="102" t="b">
        <v>0</v>
      </c>
      <c r="D120" s="102" t="b">
        <v>0</v>
      </c>
      <c r="E120" s="112"/>
      <c r="F120" s="112"/>
      <c r="G120" s="102"/>
      <c r="H120" s="102"/>
      <c r="I120" s="102"/>
      <c r="J120" s="113"/>
      <c r="K120" s="113"/>
      <c r="L120" s="113"/>
      <c r="M120" s="112"/>
      <c r="N120" s="112"/>
      <c r="O120" s="102"/>
      <c r="P120" s="102"/>
      <c r="Q120" s="102"/>
      <c r="R120" s="102"/>
      <c r="S120" s="102"/>
      <c r="T120" s="102"/>
      <c r="U120" s="102"/>
      <c r="V120" s="106"/>
      <c r="W120" s="106"/>
      <c r="X120" s="106"/>
      <c r="Y120" s="102"/>
      <c r="Z120" s="102"/>
      <c r="AA120" s="112"/>
      <c r="AB120" s="102"/>
      <c r="AC120" s="112"/>
      <c r="AD120" s="102"/>
      <c r="AE120" s="102"/>
      <c r="AF120" s="112"/>
      <c r="AG120" s="102"/>
      <c r="AH120" s="102"/>
      <c r="AI120" s="102"/>
      <c r="AJ120" s="112"/>
      <c r="AK120" s="113"/>
      <c r="AL120" s="113"/>
      <c r="AM120" s="113"/>
      <c r="AN120" s="113"/>
      <c r="AO120" s="113"/>
      <c r="AP120" s="113"/>
      <c r="AQ120" s="108">
        <f t="shared" si="3"/>
        <v>0</v>
      </c>
      <c r="AR120" s="113"/>
      <c r="AS120" s="113"/>
      <c r="AT120" s="113"/>
      <c r="AU120" s="113"/>
      <c r="AV120" s="113"/>
      <c r="AW120" s="113"/>
      <c r="AX120" s="113"/>
      <c r="AY120" s="113"/>
      <c r="AZ120" s="113"/>
      <c r="BA120" s="113"/>
      <c r="BB120" s="113"/>
      <c r="BC120" s="113"/>
      <c r="BD120" s="113"/>
      <c r="BE120" s="113"/>
      <c r="BF120" s="113"/>
      <c r="BG120" s="113"/>
      <c r="BH120" s="113"/>
      <c r="BI120" s="113"/>
      <c r="BJ120" s="113"/>
      <c r="BK120" s="113"/>
      <c r="BL120" s="113"/>
      <c r="BM120" s="113"/>
      <c r="BN120" s="113"/>
      <c r="BO120" s="113"/>
      <c r="BP120" s="103"/>
      <c r="BQ120" s="103"/>
      <c r="BR120" s="103"/>
      <c r="BS120" s="103"/>
      <c r="BT120" s="113"/>
      <c r="BU120" s="113"/>
      <c r="BV120" s="113"/>
      <c r="BW120" s="103"/>
      <c r="BX120" s="103"/>
      <c r="BY120" s="103"/>
      <c r="BZ120" s="113"/>
      <c r="CA120" s="113"/>
      <c r="CB120" s="113"/>
      <c r="CC120" s="113"/>
      <c r="CD120" s="113"/>
      <c r="CE120" s="113"/>
      <c r="CF120" s="113"/>
      <c r="CG120" s="113"/>
      <c r="CH120" s="110"/>
      <c r="CI120" s="110"/>
    </row>
    <row r="121">
      <c r="A121" s="102"/>
      <c r="B121" s="102" t="b">
        <v>0</v>
      </c>
      <c r="C121" s="102" t="b">
        <v>0</v>
      </c>
      <c r="D121" s="102" t="b">
        <v>0</v>
      </c>
      <c r="E121" s="112"/>
      <c r="F121" s="112"/>
      <c r="G121" s="102"/>
      <c r="H121" s="102"/>
      <c r="I121" s="102"/>
      <c r="J121" s="113"/>
      <c r="K121" s="113"/>
      <c r="L121" s="113"/>
      <c r="M121" s="112"/>
      <c r="N121" s="112"/>
      <c r="O121" s="102"/>
      <c r="P121" s="102"/>
      <c r="Q121" s="102"/>
      <c r="R121" s="102"/>
      <c r="S121" s="102"/>
      <c r="T121" s="102"/>
      <c r="U121" s="102"/>
      <c r="V121" s="106"/>
      <c r="W121" s="106"/>
      <c r="X121" s="106"/>
      <c r="Y121" s="102"/>
      <c r="Z121" s="102"/>
      <c r="AA121" s="112"/>
      <c r="AB121" s="102"/>
      <c r="AC121" s="112"/>
      <c r="AD121" s="102"/>
      <c r="AE121" s="102"/>
      <c r="AF121" s="112"/>
      <c r="AG121" s="102"/>
      <c r="AH121" s="102"/>
      <c r="AI121" s="102"/>
      <c r="AJ121" s="112"/>
      <c r="AK121" s="113"/>
      <c r="AL121" s="113"/>
      <c r="AM121" s="113"/>
      <c r="AN121" s="113"/>
      <c r="AO121" s="113"/>
      <c r="AP121" s="113"/>
      <c r="AQ121" s="108">
        <f t="shared" si="3"/>
        <v>0</v>
      </c>
      <c r="AR121" s="113"/>
      <c r="AS121" s="113"/>
      <c r="AT121" s="113"/>
      <c r="AU121" s="113"/>
      <c r="AV121" s="113"/>
      <c r="AW121" s="113"/>
      <c r="AX121" s="113"/>
      <c r="AY121" s="113"/>
      <c r="AZ121" s="113"/>
      <c r="BA121" s="113"/>
      <c r="BB121" s="113"/>
      <c r="BC121" s="113"/>
      <c r="BD121" s="113"/>
      <c r="BE121" s="113"/>
      <c r="BF121" s="113"/>
      <c r="BG121" s="113"/>
      <c r="BH121" s="113"/>
      <c r="BI121" s="113"/>
      <c r="BJ121" s="113"/>
      <c r="BK121" s="113"/>
      <c r="BL121" s="113"/>
      <c r="BM121" s="113"/>
      <c r="BN121" s="113"/>
      <c r="BO121" s="113"/>
      <c r="BP121" s="103"/>
      <c r="BQ121" s="103"/>
      <c r="BR121" s="103"/>
      <c r="BS121" s="103"/>
      <c r="BT121" s="113"/>
      <c r="BU121" s="113"/>
      <c r="BV121" s="113"/>
      <c r="BW121" s="103"/>
      <c r="BX121" s="103"/>
      <c r="BY121" s="103"/>
      <c r="BZ121" s="113"/>
      <c r="CA121" s="113"/>
      <c r="CB121" s="113"/>
      <c r="CC121" s="113"/>
      <c r="CD121" s="113"/>
      <c r="CE121" s="113"/>
      <c r="CF121" s="113"/>
      <c r="CG121" s="113"/>
      <c r="CH121" s="110"/>
      <c r="CI121" s="110"/>
    </row>
    <row r="122">
      <c r="A122" s="102"/>
      <c r="B122" s="102" t="b">
        <v>0</v>
      </c>
      <c r="C122" s="102" t="b">
        <v>0</v>
      </c>
      <c r="D122" s="102" t="b">
        <v>0</v>
      </c>
      <c r="E122" s="112"/>
      <c r="F122" s="112"/>
      <c r="G122" s="102"/>
      <c r="H122" s="102"/>
      <c r="I122" s="102"/>
      <c r="J122" s="113"/>
      <c r="K122" s="113"/>
      <c r="L122" s="113"/>
      <c r="M122" s="112"/>
      <c r="N122" s="112"/>
      <c r="O122" s="102"/>
      <c r="P122" s="102"/>
      <c r="Q122" s="102"/>
      <c r="R122" s="102"/>
      <c r="S122" s="102"/>
      <c r="T122" s="102"/>
      <c r="U122" s="102"/>
      <c r="V122" s="106"/>
      <c r="W122" s="106"/>
      <c r="X122" s="106"/>
      <c r="Y122" s="102"/>
      <c r="Z122" s="102"/>
      <c r="AA122" s="112"/>
      <c r="AB122" s="102"/>
      <c r="AC122" s="112"/>
      <c r="AD122" s="102"/>
      <c r="AE122" s="102"/>
      <c r="AF122" s="112"/>
      <c r="AG122" s="102"/>
      <c r="AH122" s="102"/>
      <c r="AI122" s="102"/>
      <c r="AJ122" s="112"/>
      <c r="AK122" s="113"/>
      <c r="AL122" s="113"/>
      <c r="AM122" s="113"/>
      <c r="AN122" s="113"/>
      <c r="AO122" s="113"/>
      <c r="AP122" s="113"/>
      <c r="AQ122" s="108">
        <f t="shared" si="3"/>
        <v>0</v>
      </c>
      <c r="AR122" s="113"/>
      <c r="AS122" s="113"/>
      <c r="AT122" s="113"/>
      <c r="AU122" s="113"/>
      <c r="AV122" s="113"/>
      <c r="AW122" s="113"/>
      <c r="AX122" s="113"/>
      <c r="AY122" s="113"/>
      <c r="AZ122" s="113"/>
      <c r="BA122" s="113"/>
      <c r="BB122" s="113"/>
      <c r="BC122" s="113"/>
      <c r="BD122" s="113"/>
      <c r="BE122" s="113"/>
      <c r="BF122" s="113"/>
      <c r="BG122" s="113"/>
      <c r="BH122" s="113"/>
      <c r="BI122" s="113"/>
      <c r="BJ122" s="113"/>
      <c r="BK122" s="113"/>
      <c r="BL122" s="113"/>
      <c r="BM122" s="113"/>
      <c r="BN122" s="113"/>
      <c r="BO122" s="113"/>
      <c r="BP122" s="103"/>
      <c r="BQ122" s="103"/>
      <c r="BR122" s="103"/>
      <c r="BS122" s="103"/>
      <c r="BT122" s="113"/>
      <c r="BU122" s="113"/>
      <c r="BV122" s="113"/>
      <c r="BW122" s="103"/>
      <c r="BX122" s="103"/>
      <c r="BY122" s="103"/>
      <c r="BZ122" s="113"/>
      <c r="CA122" s="113"/>
      <c r="CB122" s="113"/>
      <c r="CC122" s="113"/>
      <c r="CD122" s="113"/>
      <c r="CE122" s="113"/>
      <c r="CF122" s="113"/>
      <c r="CG122" s="113"/>
      <c r="CH122" s="110"/>
      <c r="CI122" s="110"/>
    </row>
    <row r="123">
      <c r="A123" s="102"/>
      <c r="B123" s="102" t="b">
        <v>0</v>
      </c>
      <c r="C123" s="102" t="b">
        <v>0</v>
      </c>
      <c r="D123" s="102" t="b">
        <v>0</v>
      </c>
      <c r="E123" s="112"/>
      <c r="F123" s="112"/>
      <c r="G123" s="102"/>
      <c r="H123" s="102"/>
      <c r="I123" s="102"/>
      <c r="J123" s="113"/>
      <c r="K123" s="113"/>
      <c r="L123" s="113"/>
      <c r="M123" s="112"/>
      <c r="N123" s="112"/>
      <c r="O123" s="102"/>
      <c r="P123" s="102"/>
      <c r="Q123" s="102"/>
      <c r="R123" s="102"/>
      <c r="S123" s="102"/>
      <c r="T123" s="102"/>
      <c r="U123" s="102"/>
      <c r="V123" s="106"/>
      <c r="W123" s="106"/>
      <c r="X123" s="106"/>
      <c r="Y123" s="102"/>
      <c r="Z123" s="102"/>
      <c r="AA123" s="112"/>
      <c r="AB123" s="102"/>
      <c r="AC123" s="112"/>
      <c r="AD123" s="102"/>
      <c r="AE123" s="102"/>
      <c r="AF123" s="112"/>
      <c r="AG123" s="102"/>
      <c r="AH123" s="102"/>
      <c r="AI123" s="102"/>
      <c r="AJ123" s="112"/>
      <c r="AK123" s="113"/>
      <c r="AL123" s="113"/>
      <c r="AM123" s="113"/>
      <c r="AN123" s="113"/>
      <c r="AO123" s="113"/>
      <c r="AP123" s="113"/>
      <c r="AQ123" s="108">
        <f t="shared" si="3"/>
        <v>0</v>
      </c>
      <c r="AR123" s="113"/>
      <c r="AS123" s="113"/>
      <c r="AT123" s="113"/>
      <c r="AU123" s="113"/>
      <c r="AV123" s="113"/>
      <c r="AW123" s="113"/>
      <c r="AX123" s="113"/>
      <c r="AY123" s="113"/>
      <c r="AZ123" s="113"/>
      <c r="BA123" s="113"/>
      <c r="BB123" s="113"/>
      <c r="BC123" s="113"/>
      <c r="BD123" s="113"/>
      <c r="BE123" s="113"/>
      <c r="BF123" s="113"/>
      <c r="BG123" s="113"/>
      <c r="BH123" s="113"/>
      <c r="BI123" s="113"/>
      <c r="BJ123" s="113"/>
      <c r="BK123" s="113"/>
      <c r="BL123" s="113"/>
      <c r="BM123" s="113"/>
      <c r="BN123" s="113"/>
      <c r="BO123" s="113"/>
      <c r="BP123" s="103"/>
      <c r="BQ123" s="103"/>
      <c r="BR123" s="103"/>
      <c r="BS123" s="103"/>
      <c r="BT123" s="113"/>
      <c r="BU123" s="113"/>
      <c r="BV123" s="113"/>
      <c r="BW123" s="103"/>
      <c r="BX123" s="103"/>
      <c r="BY123" s="103"/>
      <c r="BZ123" s="113"/>
      <c r="CA123" s="113"/>
      <c r="CB123" s="113"/>
      <c r="CC123" s="113"/>
      <c r="CD123" s="113"/>
      <c r="CE123" s="113"/>
      <c r="CF123" s="113"/>
      <c r="CG123" s="113"/>
      <c r="CH123" s="110"/>
      <c r="CI123" s="110"/>
    </row>
    <row r="124">
      <c r="A124" s="102"/>
      <c r="B124" s="102" t="b">
        <v>0</v>
      </c>
      <c r="C124" s="102" t="b">
        <v>0</v>
      </c>
      <c r="D124" s="102" t="b">
        <v>0</v>
      </c>
      <c r="E124" s="112"/>
      <c r="F124" s="112"/>
      <c r="G124" s="102"/>
      <c r="H124" s="102"/>
      <c r="I124" s="102"/>
      <c r="J124" s="113"/>
      <c r="K124" s="113"/>
      <c r="L124" s="113"/>
      <c r="M124" s="112"/>
      <c r="N124" s="112"/>
      <c r="O124" s="102"/>
      <c r="P124" s="102"/>
      <c r="Q124" s="102"/>
      <c r="R124" s="102"/>
      <c r="S124" s="102"/>
      <c r="T124" s="102"/>
      <c r="U124" s="102"/>
      <c r="V124" s="106"/>
      <c r="W124" s="106"/>
      <c r="X124" s="106"/>
      <c r="Y124" s="102"/>
      <c r="Z124" s="102"/>
      <c r="AA124" s="112"/>
      <c r="AB124" s="102"/>
      <c r="AC124" s="112"/>
      <c r="AD124" s="102"/>
      <c r="AE124" s="102"/>
      <c r="AF124" s="112"/>
      <c r="AG124" s="102"/>
      <c r="AH124" s="102"/>
      <c r="AI124" s="102"/>
      <c r="AJ124" s="112"/>
      <c r="AK124" s="113"/>
      <c r="AL124" s="113"/>
      <c r="AM124" s="113"/>
      <c r="AN124" s="113"/>
      <c r="AO124" s="113"/>
      <c r="AP124" s="113"/>
      <c r="AQ124" s="108">
        <f t="shared" si="3"/>
        <v>0</v>
      </c>
      <c r="AR124" s="113"/>
      <c r="AS124" s="113"/>
      <c r="AT124" s="113"/>
      <c r="AU124" s="113"/>
      <c r="AV124" s="113"/>
      <c r="AW124" s="113"/>
      <c r="AX124" s="113"/>
      <c r="AY124" s="113"/>
      <c r="AZ124" s="113"/>
      <c r="BA124" s="113"/>
      <c r="BB124" s="113"/>
      <c r="BC124" s="113"/>
      <c r="BD124" s="113"/>
      <c r="BE124" s="113"/>
      <c r="BF124" s="113"/>
      <c r="BG124" s="113"/>
      <c r="BH124" s="113"/>
      <c r="BI124" s="113"/>
      <c r="BJ124" s="113"/>
      <c r="BK124" s="113"/>
      <c r="BL124" s="113"/>
      <c r="BM124" s="113"/>
      <c r="BN124" s="113"/>
      <c r="BO124" s="113"/>
      <c r="BP124" s="103"/>
      <c r="BQ124" s="103"/>
      <c r="BR124" s="103"/>
      <c r="BS124" s="103"/>
      <c r="BT124" s="113"/>
      <c r="BU124" s="113"/>
      <c r="BV124" s="113"/>
      <c r="BW124" s="103"/>
      <c r="BX124" s="103"/>
      <c r="BY124" s="103"/>
      <c r="BZ124" s="113"/>
      <c r="CA124" s="113"/>
      <c r="CB124" s="113"/>
      <c r="CC124" s="113"/>
      <c r="CD124" s="113"/>
      <c r="CE124" s="113"/>
      <c r="CF124" s="113"/>
      <c r="CG124" s="113"/>
      <c r="CH124" s="110"/>
      <c r="CI124" s="110"/>
    </row>
    <row r="125">
      <c r="A125" s="102"/>
      <c r="B125" s="102" t="b">
        <v>0</v>
      </c>
      <c r="C125" s="102" t="b">
        <v>0</v>
      </c>
      <c r="D125" s="102" t="b">
        <v>0</v>
      </c>
      <c r="E125" s="112"/>
      <c r="F125" s="112"/>
      <c r="G125" s="102"/>
      <c r="H125" s="102"/>
      <c r="I125" s="102"/>
      <c r="J125" s="113"/>
      <c r="K125" s="113"/>
      <c r="L125" s="113"/>
      <c r="M125" s="112"/>
      <c r="N125" s="112"/>
      <c r="O125" s="102"/>
      <c r="P125" s="102"/>
      <c r="Q125" s="102"/>
      <c r="R125" s="102"/>
      <c r="S125" s="102"/>
      <c r="T125" s="102"/>
      <c r="U125" s="102"/>
      <c r="V125" s="106"/>
      <c r="W125" s="106"/>
      <c r="X125" s="106"/>
      <c r="Y125" s="102"/>
      <c r="Z125" s="102"/>
      <c r="AA125" s="112"/>
      <c r="AB125" s="102"/>
      <c r="AC125" s="112"/>
      <c r="AD125" s="102"/>
      <c r="AE125" s="102"/>
      <c r="AF125" s="112"/>
      <c r="AG125" s="102"/>
      <c r="AH125" s="102"/>
      <c r="AI125" s="102"/>
      <c r="AJ125" s="112"/>
      <c r="AK125" s="113"/>
      <c r="AL125" s="113"/>
      <c r="AM125" s="113"/>
      <c r="AN125" s="113"/>
      <c r="AO125" s="113"/>
      <c r="AP125" s="113"/>
      <c r="AQ125" s="108">
        <f t="shared" si="3"/>
        <v>0</v>
      </c>
      <c r="AR125" s="113"/>
      <c r="AS125" s="113"/>
      <c r="AT125" s="113"/>
      <c r="AU125" s="113"/>
      <c r="AV125" s="113"/>
      <c r="AW125" s="113"/>
      <c r="AX125" s="113"/>
      <c r="AY125" s="113"/>
      <c r="AZ125" s="113"/>
      <c r="BA125" s="113"/>
      <c r="BB125" s="113"/>
      <c r="BC125" s="113"/>
      <c r="BD125" s="113"/>
      <c r="BE125" s="113"/>
      <c r="BF125" s="113"/>
      <c r="BG125" s="113"/>
      <c r="BH125" s="113"/>
      <c r="BI125" s="113"/>
      <c r="BJ125" s="113"/>
      <c r="BK125" s="113"/>
      <c r="BL125" s="113"/>
      <c r="BM125" s="113"/>
      <c r="BN125" s="113"/>
      <c r="BO125" s="113"/>
      <c r="BP125" s="103"/>
      <c r="BQ125" s="103"/>
      <c r="BR125" s="103"/>
      <c r="BS125" s="103"/>
      <c r="BT125" s="113"/>
      <c r="BU125" s="113"/>
      <c r="BV125" s="113"/>
      <c r="BW125" s="103"/>
      <c r="BX125" s="103"/>
      <c r="BY125" s="103"/>
      <c r="BZ125" s="113"/>
      <c r="CA125" s="113"/>
      <c r="CB125" s="113"/>
      <c r="CC125" s="113"/>
      <c r="CD125" s="113"/>
      <c r="CE125" s="113"/>
      <c r="CF125" s="113"/>
      <c r="CG125" s="113"/>
      <c r="CH125" s="110"/>
      <c r="CI125" s="110"/>
    </row>
    <row r="126">
      <c r="A126" s="102"/>
      <c r="B126" s="102" t="b">
        <v>0</v>
      </c>
      <c r="C126" s="102" t="b">
        <v>0</v>
      </c>
      <c r="D126" s="102" t="b">
        <v>0</v>
      </c>
      <c r="E126" s="112"/>
      <c r="F126" s="112"/>
      <c r="G126" s="102"/>
      <c r="H126" s="102"/>
      <c r="I126" s="102"/>
      <c r="J126" s="113"/>
      <c r="K126" s="113"/>
      <c r="L126" s="113"/>
      <c r="M126" s="112"/>
      <c r="N126" s="112"/>
      <c r="O126" s="102"/>
      <c r="P126" s="102"/>
      <c r="Q126" s="102"/>
      <c r="R126" s="102"/>
      <c r="S126" s="102"/>
      <c r="T126" s="102"/>
      <c r="U126" s="102"/>
      <c r="V126" s="106"/>
      <c r="W126" s="106"/>
      <c r="X126" s="106"/>
      <c r="Y126" s="102"/>
      <c r="Z126" s="102"/>
      <c r="AA126" s="112"/>
      <c r="AB126" s="102"/>
      <c r="AC126" s="112"/>
      <c r="AD126" s="102"/>
      <c r="AE126" s="102"/>
      <c r="AF126" s="112"/>
      <c r="AG126" s="102"/>
      <c r="AH126" s="102"/>
      <c r="AI126" s="102"/>
      <c r="AJ126" s="112"/>
      <c r="AK126" s="113"/>
      <c r="AL126" s="113"/>
      <c r="AM126" s="113"/>
      <c r="AN126" s="113"/>
      <c r="AO126" s="113"/>
      <c r="AP126" s="113"/>
      <c r="AQ126" s="108">
        <f t="shared" si="3"/>
        <v>0</v>
      </c>
      <c r="AR126" s="113"/>
      <c r="AS126" s="113"/>
      <c r="AT126" s="113"/>
      <c r="AU126" s="113"/>
      <c r="AV126" s="113"/>
      <c r="AW126" s="113"/>
      <c r="AX126" s="113"/>
      <c r="AY126" s="113"/>
      <c r="AZ126" s="113"/>
      <c r="BA126" s="113"/>
      <c r="BB126" s="113"/>
      <c r="BC126" s="113"/>
      <c r="BD126" s="113"/>
      <c r="BE126" s="113"/>
      <c r="BF126" s="113"/>
      <c r="BG126" s="113"/>
      <c r="BH126" s="113"/>
      <c r="BI126" s="113"/>
      <c r="BJ126" s="113"/>
      <c r="BK126" s="113"/>
      <c r="BL126" s="113"/>
      <c r="BM126" s="113"/>
      <c r="BN126" s="113"/>
      <c r="BO126" s="113"/>
      <c r="BP126" s="103"/>
      <c r="BQ126" s="103"/>
      <c r="BR126" s="103"/>
      <c r="BS126" s="103"/>
      <c r="BT126" s="113"/>
      <c r="BU126" s="113"/>
      <c r="BV126" s="113"/>
      <c r="BW126" s="103"/>
      <c r="BX126" s="103"/>
      <c r="BY126" s="103"/>
      <c r="BZ126" s="113"/>
      <c r="CA126" s="113"/>
      <c r="CB126" s="113"/>
      <c r="CC126" s="113"/>
      <c r="CD126" s="113"/>
      <c r="CE126" s="113"/>
      <c r="CF126" s="113"/>
      <c r="CG126" s="113"/>
      <c r="CH126" s="110"/>
      <c r="CI126" s="110"/>
    </row>
    <row r="127">
      <c r="A127" s="102"/>
      <c r="B127" s="102" t="b">
        <v>0</v>
      </c>
      <c r="C127" s="102" t="b">
        <v>0</v>
      </c>
      <c r="D127" s="102" t="b">
        <v>0</v>
      </c>
      <c r="E127" s="112"/>
      <c r="F127" s="112"/>
      <c r="G127" s="102"/>
      <c r="H127" s="102"/>
      <c r="I127" s="102"/>
      <c r="J127" s="113"/>
      <c r="K127" s="113"/>
      <c r="L127" s="113"/>
      <c r="M127" s="112"/>
      <c r="N127" s="112"/>
      <c r="O127" s="102"/>
      <c r="P127" s="102"/>
      <c r="Q127" s="102"/>
      <c r="R127" s="102"/>
      <c r="S127" s="102"/>
      <c r="T127" s="102"/>
      <c r="U127" s="102"/>
      <c r="V127" s="106"/>
      <c r="W127" s="106"/>
      <c r="X127" s="106"/>
      <c r="Y127" s="102"/>
      <c r="Z127" s="102"/>
      <c r="AA127" s="112"/>
      <c r="AB127" s="102"/>
      <c r="AC127" s="112"/>
      <c r="AD127" s="102"/>
      <c r="AE127" s="102"/>
      <c r="AF127" s="112"/>
      <c r="AG127" s="102"/>
      <c r="AH127" s="102"/>
      <c r="AI127" s="102"/>
      <c r="AJ127" s="112"/>
      <c r="AK127" s="113"/>
      <c r="AL127" s="113"/>
      <c r="AM127" s="113"/>
      <c r="AN127" s="113"/>
      <c r="AO127" s="113"/>
      <c r="AP127" s="113"/>
      <c r="AQ127" s="108">
        <f t="shared" si="3"/>
        <v>0</v>
      </c>
      <c r="AR127" s="113"/>
      <c r="AS127" s="113"/>
      <c r="AT127" s="113"/>
      <c r="AU127" s="113"/>
      <c r="AV127" s="113"/>
      <c r="AW127" s="113"/>
      <c r="AX127" s="113"/>
      <c r="AY127" s="113"/>
      <c r="AZ127" s="113"/>
      <c r="BA127" s="113"/>
      <c r="BB127" s="113"/>
      <c r="BC127" s="113"/>
      <c r="BD127" s="113"/>
      <c r="BE127" s="113"/>
      <c r="BF127" s="113"/>
      <c r="BG127" s="113"/>
      <c r="BH127" s="113"/>
      <c r="BI127" s="113"/>
      <c r="BJ127" s="113"/>
      <c r="BK127" s="113"/>
      <c r="BL127" s="113"/>
      <c r="BM127" s="113"/>
      <c r="BN127" s="113"/>
      <c r="BO127" s="113"/>
      <c r="BP127" s="103"/>
      <c r="BQ127" s="103"/>
      <c r="BR127" s="103"/>
      <c r="BS127" s="103"/>
      <c r="BT127" s="113"/>
      <c r="BU127" s="113"/>
      <c r="BV127" s="113"/>
      <c r="BW127" s="103"/>
      <c r="BX127" s="103"/>
      <c r="BY127" s="103"/>
      <c r="BZ127" s="113"/>
      <c r="CA127" s="113"/>
      <c r="CB127" s="113"/>
      <c r="CC127" s="113"/>
      <c r="CD127" s="113"/>
      <c r="CE127" s="113"/>
      <c r="CF127" s="113"/>
      <c r="CG127" s="113"/>
      <c r="CH127" s="110"/>
      <c r="CI127" s="110"/>
    </row>
    <row r="128">
      <c r="A128" s="102"/>
      <c r="B128" s="102" t="b">
        <v>0</v>
      </c>
      <c r="C128" s="102" t="b">
        <v>0</v>
      </c>
      <c r="D128" s="102" t="b">
        <v>0</v>
      </c>
      <c r="E128" s="112"/>
      <c r="F128" s="112"/>
      <c r="G128" s="102"/>
      <c r="H128" s="102"/>
      <c r="I128" s="102"/>
      <c r="J128" s="113"/>
      <c r="K128" s="113"/>
      <c r="L128" s="113"/>
      <c r="M128" s="112"/>
      <c r="N128" s="112"/>
      <c r="O128" s="102"/>
      <c r="P128" s="102"/>
      <c r="Q128" s="102"/>
      <c r="R128" s="102"/>
      <c r="S128" s="102"/>
      <c r="T128" s="102"/>
      <c r="U128" s="102"/>
      <c r="V128" s="106"/>
      <c r="W128" s="106"/>
      <c r="X128" s="106"/>
      <c r="Y128" s="102"/>
      <c r="Z128" s="102"/>
      <c r="AA128" s="112"/>
      <c r="AB128" s="102"/>
      <c r="AC128" s="112"/>
      <c r="AD128" s="102"/>
      <c r="AE128" s="102"/>
      <c r="AF128" s="112"/>
      <c r="AG128" s="102"/>
      <c r="AH128" s="102"/>
      <c r="AI128" s="102"/>
      <c r="AJ128" s="112"/>
      <c r="AK128" s="113"/>
      <c r="AL128" s="113"/>
      <c r="AM128" s="113"/>
      <c r="AN128" s="113"/>
      <c r="AO128" s="113"/>
      <c r="AP128" s="113"/>
      <c r="AQ128" s="108">
        <f t="shared" si="3"/>
        <v>0</v>
      </c>
      <c r="AR128" s="113"/>
      <c r="AS128" s="113"/>
      <c r="AT128" s="113"/>
      <c r="AU128" s="113"/>
      <c r="AV128" s="113"/>
      <c r="AW128" s="113"/>
      <c r="AX128" s="113"/>
      <c r="AY128" s="113"/>
      <c r="AZ128" s="113"/>
      <c r="BA128" s="113"/>
      <c r="BB128" s="113"/>
      <c r="BC128" s="113"/>
      <c r="BD128" s="113"/>
      <c r="BE128" s="113"/>
      <c r="BF128" s="113"/>
      <c r="BG128" s="113"/>
      <c r="BH128" s="113"/>
      <c r="BI128" s="113"/>
      <c r="BJ128" s="113"/>
      <c r="BK128" s="113"/>
      <c r="BL128" s="113"/>
      <c r="BM128" s="113"/>
      <c r="BN128" s="113"/>
      <c r="BO128" s="113"/>
      <c r="BP128" s="103"/>
      <c r="BQ128" s="103"/>
      <c r="BR128" s="103"/>
      <c r="BS128" s="103"/>
      <c r="BT128" s="113"/>
      <c r="BU128" s="113"/>
      <c r="BV128" s="113"/>
      <c r="BW128" s="103"/>
      <c r="BX128" s="103"/>
      <c r="BY128" s="103"/>
      <c r="BZ128" s="113"/>
      <c r="CA128" s="113"/>
      <c r="CB128" s="113"/>
      <c r="CC128" s="113"/>
      <c r="CD128" s="113"/>
      <c r="CE128" s="113"/>
      <c r="CF128" s="113"/>
      <c r="CG128" s="113"/>
      <c r="CH128" s="110"/>
      <c r="CI128" s="110"/>
    </row>
    <row r="129">
      <c r="A129" s="102"/>
      <c r="B129" s="102" t="b">
        <v>0</v>
      </c>
      <c r="C129" s="102" t="b">
        <v>0</v>
      </c>
      <c r="D129" s="102" t="b">
        <v>0</v>
      </c>
      <c r="E129" s="112"/>
      <c r="F129" s="112"/>
      <c r="G129" s="102"/>
      <c r="H129" s="102"/>
      <c r="I129" s="102"/>
      <c r="J129" s="113"/>
      <c r="K129" s="113"/>
      <c r="L129" s="113"/>
      <c r="M129" s="112"/>
      <c r="N129" s="112"/>
      <c r="O129" s="102"/>
      <c r="P129" s="102"/>
      <c r="Q129" s="102"/>
      <c r="R129" s="102"/>
      <c r="S129" s="102"/>
      <c r="T129" s="102"/>
      <c r="U129" s="102"/>
      <c r="V129" s="106"/>
      <c r="W129" s="106"/>
      <c r="X129" s="106"/>
      <c r="Y129" s="102"/>
      <c r="Z129" s="102"/>
      <c r="AA129" s="112"/>
      <c r="AB129" s="102"/>
      <c r="AC129" s="112"/>
      <c r="AD129" s="102"/>
      <c r="AE129" s="102"/>
      <c r="AF129" s="112"/>
      <c r="AG129" s="102"/>
      <c r="AH129" s="102"/>
      <c r="AI129" s="102"/>
      <c r="AJ129" s="112"/>
      <c r="AK129" s="113"/>
      <c r="AL129" s="113"/>
      <c r="AM129" s="113"/>
      <c r="AN129" s="113"/>
      <c r="AO129" s="113"/>
      <c r="AP129" s="113"/>
      <c r="AQ129" s="108">
        <f t="shared" si="3"/>
        <v>0</v>
      </c>
      <c r="AR129" s="113"/>
      <c r="AS129" s="113"/>
      <c r="AT129" s="113"/>
      <c r="AU129" s="113"/>
      <c r="AV129" s="113"/>
      <c r="AW129" s="113"/>
      <c r="AX129" s="113"/>
      <c r="AY129" s="113"/>
      <c r="AZ129" s="113"/>
      <c r="BA129" s="113"/>
      <c r="BB129" s="113"/>
      <c r="BC129" s="113"/>
      <c r="BD129" s="113"/>
      <c r="BE129" s="113"/>
      <c r="BF129" s="113"/>
      <c r="BG129" s="113"/>
      <c r="BH129" s="113"/>
      <c r="BI129" s="113"/>
      <c r="BJ129" s="113"/>
      <c r="BK129" s="113"/>
      <c r="BL129" s="113"/>
      <c r="BM129" s="113"/>
      <c r="BN129" s="113"/>
      <c r="BO129" s="113"/>
      <c r="BP129" s="103"/>
      <c r="BQ129" s="103"/>
      <c r="BR129" s="103"/>
      <c r="BS129" s="103"/>
      <c r="BT129" s="113"/>
      <c r="BU129" s="113"/>
      <c r="BV129" s="113"/>
      <c r="BW129" s="103"/>
      <c r="BX129" s="103"/>
      <c r="BY129" s="103"/>
      <c r="BZ129" s="113"/>
      <c r="CA129" s="113"/>
      <c r="CB129" s="113"/>
      <c r="CC129" s="113"/>
      <c r="CD129" s="113"/>
      <c r="CE129" s="113"/>
      <c r="CF129" s="113"/>
      <c r="CG129" s="113"/>
      <c r="CH129" s="110"/>
      <c r="CI129" s="110"/>
    </row>
    <row r="130">
      <c r="A130" s="102"/>
      <c r="B130" s="102" t="b">
        <v>0</v>
      </c>
      <c r="C130" s="102" t="b">
        <v>0</v>
      </c>
      <c r="D130" s="102" t="b">
        <v>0</v>
      </c>
      <c r="E130" s="112"/>
      <c r="F130" s="112"/>
      <c r="G130" s="102"/>
      <c r="H130" s="102"/>
      <c r="I130" s="102"/>
      <c r="J130" s="113"/>
      <c r="K130" s="113"/>
      <c r="L130" s="113"/>
      <c r="M130" s="112"/>
      <c r="N130" s="112"/>
      <c r="O130" s="102"/>
      <c r="P130" s="102"/>
      <c r="Q130" s="102"/>
      <c r="R130" s="102"/>
      <c r="S130" s="102"/>
      <c r="T130" s="102"/>
      <c r="U130" s="102"/>
      <c r="V130" s="106"/>
      <c r="W130" s="106"/>
      <c r="X130" s="106"/>
      <c r="Y130" s="102"/>
      <c r="Z130" s="102"/>
      <c r="AA130" s="112"/>
      <c r="AB130" s="102"/>
      <c r="AC130" s="112"/>
      <c r="AD130" s="102"/>
      <c r="AE130" s="102"/>
      <c r="AF130" s="112"/>
      <c r="AG130" s="102"/>
      <c r="AH130" s="102"/>
      <c r="AI130" s="102"/>
      <c r="AJ130" s="112"/>
      <c r="AK130" s="113"/>
      <c r="AL130" s="113"/>
      <c r="AM130" s="113"/>
      <c r="AN130" s="113"/>
      <c r="AO130" s="113"/>
      <c r="AP130" s="113"/>
      <c r="AQ130" s="108">
        <f t="shared" si="3"/>
        <v>0</v>
      </c>
      <c r="AR130" s="113"/>
      <c r="AS130" s="113"/>
      <c r="AT130" s="113"/>
      <c r="AU130" s="113"/>
      <c r="AV130" s="113"/>
      <c r="AW130" s="113"/>
      <c r="AX130" s="113"/>
      <c r="AY130" s="113"/>
      <c r="AZ130" s="113"/>
      <c r="BA130" s="113"/>
      <c r="BB130" s="113"/>
      <c r="BC130" s="113"/>
      <c r="BD130" s="113"/>
      <c r="BE130" s="113"/>
      <c r="BF130" s="113"/>
      <c r="BG130" s="113"/>
      <c r="BH130" s="113"/>
      <c r="BI130" s="113"/>
      <c r="BJ130" s="113"/>
      <c r="BK130" s="113"/>
      <c r="BL130" s="113"/>
      <c r="BM130" s="113"/>
      <c r="BN130" s="113"/>
      <c r="BO130" s="113"/>
      <c r="BP130" s="103"/>
      <c r="BQ130" s="103"/>
      <c r="BR130" s="103"/>
      <c r="BS130" s="103"/>
      <c r="BT130" s="113"/>
      <c r="BU130" s="113"/>
      <c r="BV130" s="113"/>
      <c r="BW130" s="103"/>
      <c r="BX130" s="103"/>
      <c r="BY130" s="103"/>
      <c r="BZ130" s="113"/>
      <c r="CA130" s="113"/>
      <c r="CB130" s="113"/>
      <c r="CC130" s="113"/>
      <c r="CD130" s="113"/>
      <c r="CE130" s="113"/>
      <c r="CF130" s="113"/>
      <c r="CG130" s="113"/>
      <c r="CH130" s="110"/>
      <c r="CI130" s="110"/>
    </row>
    <row r="131">
      <c r="A131" s="102"/>
      <c r="B131" s="102" t="b">
        <v>0</v>
      </c>
      <c r="C131" s="102" t="b">
        <v>0</v>
      </c>
      <c r="D131" s="102" t="b">
        <v>0</v>
      </c>
      <c r="E131" s="112"/>
      <c r="F131" s="112"/>
      <c r="G131" s="102"/>
      <c r="H131" s="102"/>
      <c r="I131" s="102"/>
      <c r="J131" s="113"/>
      <c r="K131" s="113"/>
      <c r="L131" s="113"/>
      <c r="M131" s="112"/>
      <c r="N131" s="112"/>
      <c r="O131" s="102"/>
      <c r="P131" s="102"/>
      <c r="Q131" s="102"/>
      <c r="R131" s="102"/>
      <c r="S131" s="102"/>
      <c r="T131" s="102"/>
      <c r="U131" s="102"/>
      <c r="V131" s="106"/>
      <c r="W131" s="106"/>
      <c r="X131" s="106"/>
      <c r="Y131" s="102"/>
      <c r="Z131" s="102"/>
      <c r="AA131" s="112"/>
      <c r="AB131" s="102"/>
      <c r="AC131" s="112"/>
      <c r="AD131" s="102"/>
      <c r="AE131" s="102"/>
      <c r="AF131" s="112"/>
      <c r="AG131" s="102"/>
      <c r="AH131" s="102"/>
      <c r="AI131" s="102"/>
      <c r="AJ131" s="112"/>
      <c r="AK131" s="113"/>
      <c r="AL131" s="113"/>
      <c r="AM131" s="113"/>
      <c r="AN131" s="113"/>
      <c r="AO131" s="113"/>
      <c r="AP131" s="113"/>
      <c r="AQ131" s="108">
        <f t="shared" si="3"/>
        <v>0</v>
      </c>
      <c r="AR131" s="113"/>
      <c r="AS131" s="113"/>
      <c r="AT131" s="113"/>
      <c r="AU131" s="113"/>
      <c r="AV131" s="113"/>
      <c r="AW131" s="113"/>
      <c r="AX131" s="113"/>
      <c r="AY131" s="113"/>
      <c r="AZ131" s="113"/>
      <c r="BA131" s="113"/>
      <c r="BB131" s="113"/>
      <c r="BC131" s="113"/>
      <c r="BD131" s="113"/>
      <c r="BE131" s="113"/>
      <c r="BF131" s="113"/>
      <c r="BG131" s="113"/>
      <c r="BH131" s="113"/>
      <c r="BI131" s="113"/>
      <c r="BJ131" s="113"/>
      <c r="BK131" s="113"/>
      <c r="BL131" s="113"/>
      <c r="BM131" s="113"/>
      <c r="BN131" s="113"/>
      <c r="BO131" s="113"/>
      <c r="BP131" s="103"/>
      <c r="BQ131" s="103"/>
      <c r="BR131" s="103"/>
      <c r="BS131" s="103"/>
      <c r="BT131" s="113"/>
      <c r="BU131" s="113"/>
      <c r="BV131" s="113"/>
      <c r="BW131" s="103"/>
      <c r="BX131" s="103"/>
      <c r="BY131" s="103"/>
      <c r="BZ131" s="113"/>
      <c r="CA131" s="113"/>
      <c r="CB131" s="113"/>
      <c r="CC131" s="113"/>
      <c r="CD131" s="113"/>
      <c r="CE131" s="113"/>
      <c r="CF131" s="113"/>
      <c r="CG131" s="113"/>
      <c r="CH131" s="110"/>
      <c r="CI131" s="110"/>
    </row>
    <row r="132">
      <c r="A132" s="102"/>
      <c r="B132" s="102" t="b">
        <v>0</v>
      </c>
      <c r="C132" s="102" t="b">
        <v>0</v>
      </c>
      <c r="D132" s="102" t="b">
        <v>0</v>
      </c>
      <c r="E132" s="112"/>
      <c r="F132" s="112"/>
      <c r="G132" s="102"/>
      <c r="H132" s="102"/>
      <c r="I132" s="102"/>
      <c r="J132" s="113"/>
      <c r="K132" s="113"/>
      <c r="L132" s="113"/>
      <c r="M132" s="112"/>
      <c r="N132" s="112"/>
      <c r="O132" s="102"/>
      <c r="P132" s="102"/>
      <c r="Q132" s="102"/>
      <c r="R132" s="102"/>
      <c r="S132" s="102"/>
      <c r="T132" s="102"/>
      <c r="U132" s="102"/>
      <c r="V132" s="106"/>
      <c r="W132" s="106"/>
      <c r="X132" s="106"/>
      <c r="Y132" s="102"/>
      <c r="Z132" s="102"/>
      <c r="AA132" s="112"/>
      <c r="AB132" s="102"/>
      <c r="AC132" s="112"/>
      <c r="AD132" s="102"/>
      <c r="AE132" s="102"/>
      <c r="AF132" s="112"/>
      <c r="AG132" s="102"/>
      <c r="AH132" s="102"/>
      <c r="AI132" s="102"/>
      <c r="AJ132" s="112"/>
      <c r="AK132" s="113"/>
      <c r="AL132" s="113"/>
      <c r="AM132" s="113"/>
      <c r="AN132" s="113"/>
      <c r="AO132" s="113"/>
      <c r="AP132" s="113"/>
      <c r="AQ132" s="108">
        <f t="shared" si="3"/>
        <v>0</v>
      </c>
      <c r="AR132" s="113"/>
      <c r="AS132" s="113"/>
      <c r="AT132" s="113"/>
      <c r="AU132" s="113"/>
      <c r="AV132" s="113"/>
      <c r="AW132" s="113"/>
      <c r="AX132" s="113"/>
      <c r="AY132" s="113"/>
      <c r="AZ132" s="113"/>
      <c r="BA132" s="113"/>
      <c r="BB132" s="113"/>
      <c r="BC132" s="113"/>
      <c r="BD132" s="113"/>
      <c r="BE132" s="113"/>
      <c r="BF132" s="113"/>
      <c r="BG132" s="113"/>
      <c r="BH132" s="113"/>
      <c r="BI132" s="113"/>
      <c r="BJ132" s="113"/>
      <c r="BK132" s="113"/>
      <c r="BL132" s="113"/>
      <c r="BM132" s="113"/>
      <c r="BN132" s="113"/>
      <c r="BO132" s="113"/>
      <c r="BP132" s="103"/>
      <c r="BQ132" s="103"/>
      <c r="BR132" s="103"/>
      <c r="BS132" s="103"/>
      <c r="BT132" s="113"/>
      <c r="BU132" s="113"/>
      <c r="BV132" s="113"/>
      <c r="BW132" s="103"/>
      <c r="BX132" s="103"/>
      <c r="BY132" s="103"/>
      <c r="BZ132" s="113"/>
      <c r="CA132" s="113"/>
      <c r="CB132" s="113"/>
      <c r="CC132" s="113"/>
      <c r="CD132" s="113"/>
      <c r="CE132" s="113"/>
      <c r="CF132" s="113"/>
      <c r="CG132" s="113"/>
      <c r="CH132" s="110"/>
      <c r="CI132" s="110"/>
    </row>
    <row r="133">
      <c r="A133" s="102"/>
      <c r="B133" s="102" t="b">
        <v>0</v>
      </c>
      <c r="C133" s="102" t="b">
        <v>0</v>
      </c>
      <c r="D133" s="102" t="b">
        <v>0</v>
      </c>
      <c r="E133" s="112"/>
      <c r="F133" s="112"/>
      <c r="G133" s="102"/>
      <c r="H133" s="102"/>
      <c r="I133" s="102"/>
      <c r="J133" s="113"/>
      <c r="K133" s="113"/>
      <c r="L133" s="113"/>
      <c r="M133" s="112"/>
      <c r="N133" s="112"/>
      <c r="O133" s="102"/>
      <c r="P133" s="102"/>
      <c r="Q133" s="102"/>
      <c r="R133" s="102"/>
      <c r="S133" s="102"/>
      <c r="T133" s="102"/>
      <c r="U133" s="102"/>
      <c r="V133" s="106"/>
      <c r="W133" s="106"/>
      <c r="X133" s="106"/>
      <c r="Y133" s="102"/>
      <c r="Z133" s="102"/>
      <c r="AA133" s="112"/>
      <c r="AB133" s="102"/>
      <c r="AC133" s="112"/>
      <c r="AD133" s="102"/>
      <c r="AE133" s="102"/>
      <c r="AF133" s="112"/>
      <c r="AG133" s="102"/>
      <c r="AH133" s="102"/>
      <c r="AI133" s="102"/>
      <c r="AJ133" s="112"/>
      <c r="AK133" s="113"/>
      <c r="AL133" s="113"/>
      <c r="AM133" s="113"/>
      <c r="AN133" s="113"/>
      <c r="AO133" s="113"/>
      <c r="AP133" s="113"/>
      <c r="AQ133" s="108">
        <f t="shared" si="3"/>
        <v>0</v>
      </c>
      <c r="AR133" s="113"/>
      <c r="AS133" s="113"/>
      <c r="AT133" s="113"/>
      <c r="AU133" s="113"/>
      <c r="AV133" s="113"/>
      <c r="AW133" s="113"/>
      <c r="AX133" s="113"/>
      <c r="AY133" s="113"/>
      <c r="AZ133" s="113"/>
      <c r="BA133" s="113"/>
      <c r="BB133" s="113"/>
      <c r="BC133" s="113"/>
      <c r="BD133" s="113"/>
      <c r="BE133" s="113"/>
      <c r="BF133" s="113"/>
      <c r="BG133" s="113"/>
      <c r="BH133" s="113"/>
      <c r="BI133" s="113"/>
      <c r="BJ133" s="113"/>
      <c r="BK133" s="113"/>
      <c r="BL133" s="113"/>
      <c r="BM133" s="113"/>
      <c r="BN133" s="113"/>
      <c r="BO133" s="113"/>
      <c r="BP133" s="103"/>
      <c r="BQ133" s="103"/>
      <c r="BR133" s="103"/>
      <c r="BS133" s="103"/>
      <c r="BT133" s="113"/>
      <c r="BU133" s="113"/>
      <c r="BV133" s="113"/>
      <c r="BW133" s="103"/>
      <c r="BX133" s="103"/>
      <c r="BY133" s="103"/>
      <c r="BZ133" s="113"/>
      <c r="CA133" s="113"/>
      <c r="CB133" s="113"/>
      <c r="CC133" s="113"/>
      <c r="CD133" s="113"/>
      <c r="CE133" s="113"/>
      <c r="CF133" s="113"/>
      <c r="CG133" s="113"/>
      <c r="CH133" s="110"/>
      <c r="CI133" s="110"/>
    </row>
    <row r="134">
      <c r="A134" s="102"/>
      <c r="B134" s="102" t="b">
        <v>0</v>
      </c>
      <c r="C134" s="102" t="b">
        <v>0</v>
      </c>
      <c r="D134" s="102" t="b">
        <v>0</v>
      </c>
      <c r="E134" s="112"/>
      <c r="F134" s="112"/>
      <c r="G134" s="102"/>
      <c r="H134" s="102"/>
      <c r="I134" s="102"/>
      <c r="J134" s="113"/>
      <c r="K134" s="113"/>
      <c r="L134" s="113"/>
      <c r="M134" s="112"/>
      <c r="N134" s="112"/>
      <c r="O134" s="102"/>
      <c r="P134" s="102"/>
      <c r="Q134" s="102"/>
      <c r="R134" s="102"/>
      <c r="S134" s="102"/>
      <c r="T134" s="102"/>
      <c r="U134" s="102"/>
      <c r="V134" s="106"/>
      <c r="W134" s="106"/>
      <c r="X134" s="106"/>
      <c r="Y134" s="102"/>
      <c r="Z134" s="102"/>
      <c r="AA134" s="112"/>
      <c r="AB134" s="102"/>
      <c r="AC134" s="112"/>
      <c r="AD134" s="102"/>
      <c r="AE134" s="102"/>
      <c r="AF134" s="112"/>
      <c r="AG134" s="102"/>
      <c r="AH134" s="102"/>
      <c r="AI134" s="102"/>
      <c r="AJ134" s="112"/>
      <c r="AK134" s="113"/>
      <c r="AL134" s="113"/>
      <c r="AM134" s="113"/>
      <c r="AN134" s="113"/>
      <c r="AO134" s="113"/>
      <c r="AP134" s="113"/>
      <c r="AQ134" s="108">
        <f t="shared" si="3"/>
        <v>0</v>
      </c>
      <c r="AR134" s="113"/>
      <c r="AS134" s="113"/>
      <c r="AT134" s="113"/>
      <c r="AU134" s="113"/>
      <c r="AV134" s="113"/>
      <c r="AW134" s="113"/>
      <c r="AX134" s="113"/>
      <c r="AY134" s="113"/>
      <c r="AZ134" s="113"/>
      <c r="BA134" s="113"/>
      <c r="BB134" s="113"/>
      <c r="BC134" s="113"/>
      <c r="BD134" s="113"/>
      <c r="BE134" s="113"/>
      <c r="BF134" s="113"/>
      <c r="BG134" s="113"/>
      <c r="BH134" s="113"/>
      <c r="BI134" s="113"/>
      <c r="BJ134" s="113"/>
      <c r="BK134" s="113"/>
      <c r="BL134" s="113"/>
      <c r="BM134" s="113"/>
      <c r="BN134" s="113"/>
      <c r="BO134" s="113"/>
      <c r="BP134" s="103"/>
      <c r="BQ134" s="103"/>
      <c r="BR134" s="103"/>
      <c r="BS134" s="103"/>
      <c r="BT134" s="113"/>
      <c r="BU134" s="113"/>
      <c r="BV134" s="113"/>
      <c r="BW134" s="103"/>
      <c r="BX134" s="103"/>
      <c r="BY134" s="103"/>
      <c r="BZ134" s="113"/>
      <c r="CA134" s="113"/>
      <c r="CB134" s="113"/>
      <c r="CC134" s="113"/>
      <c r="CD134" s="113"/>
      <c r="CE134" s="113"/>
      <c r="CF134" s="113"/>
      <c r="CG134" s="113"/>
      <c r="CH134" s="110"/>
      <c r="CI134" s="110"/>
    </row>
    <row r="135">
      <c r="A135" s="102"/>
      <c r="B135" s="102" t="b">
        <v>0</v>
      </c>
      <c r="C135" s="102" t="b">
        <v>0</v>
      </c>
      <c r="D135" s="102" t="b">
        <v>0</v>
      </c>
      <c r="E135" s="112"/>
      <c r="F135" s="112"/>
      <c r="G135" s="102"/>
      <c r="H135" s="102"/>
      <c r="I135" s="102"/>
      <c r="J135" s="113"/>
      <c r="K135" s="113"/>
      <c r="L135" s="113"/>
      <c r="M135" s="112"/>
      <c r="N135" s="112"/>
      <c r="O135" s="102"/>
      <c r="P135" s="102"/>
      <c r="Q135" s="102"/>
      <c r="R135" s="102"/>
      <c r="S135" s="102"/>
      <c r="T135" s="102"/>
      <c r="U135" s="102"/>
      <c r="V135" s="106"/>
      <c r="W135" s="106"/>
      <c r="X135" s="106"/>
      <c r="Y135" s="102"/>
      <c r="Z135" s="102"/>
      <c r="AA135" s="112"/>
      <c r="AB135" s="102"/>
      <c r="AC135" s="112"/>
      <c r="AD135" s="102"/>
      <c r="AE135" s="102"/>
      <c r="AF135" s="112"/>
      <c r="AG135" s="102"/>
      <c r="AH135" s="102"/>
      <c r="AI135" s="102"/>
      <c r="AJ135" s="112"/>
      <c r="AK135" s="113"/>
      <c r="AL135" s="113"/>
      <c r="AM135" s="113"/>
      <c r="AN135" s="113"/>
      <c r="AO135" s="113"/>
      <c r="AP135" s="113"/>
      <c r="AQ135" s="108">
        <f t="shared" si="3"/>
        <v>0</v>
      </c>
      <c r="AR135" s="113"/>
      <c r="AS135" s="113"/>
      <c r="AT135" s="113"/>
      <c r="AU135" s="113"/>
      <c r="AV135" s="113"/>
      <c r="AW135" s="113"/>
      <c r="AX135" s="113"/>
      <c r="AY135" s="113"/>
      <c r="AZ135" s="113"/>
      <c r="BA135" s="113"/>
      <c r="BB135" s="113"/>
      <c r="BC135" s="113"/>
      <c r="BD135" s="113"/>
      <c r="BE135" s="113"/>
      <c r="BF135" s="113"/>
      <c r="BG135" s="113"/>
      <c r="BH135" s="113"/>
      <c r="BI135" s="113"/>
      <c r="BJ135" s="113"/>
      <c r="BK135" s="113"/>
      <c r="BL135" s="113"/>
      <c r="BM135" s="113"/>
      <c r="BN135" s="113"/>
      <c r="BO135" s="113"/>
      <c r="BP135" s="103"/>
      <c r="BQ135" s="103"/>
      <c r="BR135" s="103"/>
      <c r="BS135" s="103"/>
      <c r="BT135" s="113"/>
      <c r="BU135" s="113"/>
      <c r="BV135" s="113"/>
      <c r="BW135" s="103"/>
      <c r="BX135" s="103"/>
      <c r="BY135" s="103"/>
      <c r="BZ135" s="113"/>
      <c r="CA135" s="113"/>
      <c r="CB135" s="113"/>
      <c r="CC135" s="113"/>
      <c r="CD135" s="113"/>
      <c r="CE135" s="113"/>
      <c r="CF135" s="113"/>
      <c r="CG135" s="113"/>
      <c r="CH135" s="110"/>
      <c r="CI135" s="110"/>
    </row>
    <row r="136">
      <c r="A136" s="102"/>
      <c r="B136" s="102" t="b">
        <v>0</v>
      </c>
      <c r="C136" s="102" t="b">
        <v>0</v>
      </c>
      <c r="D136" s="102" t="b">
        <v>0</v>
      </c>
      <c r="E136" s="112"/>
      <c r="F136" s="112"/>
      <c r="G136" s="102"/>
      <c r="H136" s="102"/>
      <c r="I136" s="102"/>
      <c r="J136" s="113"/>
      <c r="K136" s="113"/>
      <c r="L136" s="113"/>
      <c r="M136" s="112"/>
      <c r="N136" s="112"/>
      <c r="O136" s="102"/>
      <c r="P136" s="102"/>
      <c r="Q136" s="102"/>
      <c r="R136" s="102"/>
      <c r="S136" s="102"/>
      <c r="T136" s="102"/>
      <c r="U136" s="102"/>
      <c r="V136" s="106"/>
      <c r="W136" s="106"/>
      <c r="X136" s="106"/>
      <c r="Y136" s="102"/>
      <c r="Z136" s="102"/>
      <c r="AA136" s="112"/>
      <c r="AB136" s="102"/>
      <c r="AC136" s="112"/>
      <c r="AD136" s="102"/>
      <c r="AE136" s="102"/>
      <c r="AF136" s="112"/>
      <c r="AG136" s="102"/>
      <c r="AH136" s="102"/>
      <c r="AI136" s="102"/>
      <c r="AJ136" s="112"/>
      <c r="AK136" s="113"/>
      <c r="AL136" s="113"/>
      <c r="AM136" s="113"/>
      <c r="AN136" s="113"/>
      <c r="AO136" s="113"/>
      <c r="AP136" s="113"/>
      <c r="AQ136" s="108">
        <f t="shared" si="3"/>
        <v>0</v>
      </c>
      <c r="AR136" s="113"/>
      <c r="AS136" s="113"/>
      <c r="AT136" s="113"/>
      <c r="AU136" s="113"/>
      <c r="AV136" s="113"/>
      <c r="AW136" s="113"/>
      <c r="AX136" s="113"/>
      <c r="AY136" s="113"/>
      <c r="AZ136" s="113"/>
      <c r="BA136" s="113"/>
      <c r="BB136" s="113"/>
      <c r="BC136" s="113"/>
      <c r="BD136" s="113"/>
      <c r="BE136" s="113"/>
      <c r="BF136" s="113"/>
      <c r="BG136" s="113"/>
      <c r="BH136" s="113"/>
      <c r="BI136" s="113"/>
      <c r="BJ136" s="113"/>
      <c r="BK136" s="113"/>
      <c r="BL136" s="113"/>
      <c r="BM136" s="113"/>
      <c r="BN136" s="113"/>
      <c r="BO136" s="113"/>
      <c r="BP136" s="103"/>
      <c r="BQ136" s="103"/>
      <c r="BR136" s="103"/>
      <c r="BS136" s="103"/>
      <c r="BT136" s="113"/>
      <c r="BU136" s="113"/>
      <c r="BV136" s="113"/>
      <c r="BW136" s="103"/>
      <c r="BX136" s="103"/>
      <c r="BY136" s="103"/>
      <c r="BZ136" s="113"/>
      <c r="CA136" s="113"/>
      <c r="CB136" s="113"/>
      <c r="CC136" s="113"/>
      <c r="CD136" s="113"/>
      <c r="CE136" s="113"/>
      <c r="CF136" s="113"/>
      <c r="CG136" s="113"/>
      <c r="CH136" s="110"/>
      <c r="CI136" s="110"/>
    </row>
    <row r="137">
      <c r="A137" s="102"/>
      <c r="B137" s="102" t="b">
        <v>0</v>
      </c>
      <c r="C137" s="102" t="b">
        <v>0</v>
      </c>
      <c r="D137" s="102" t="b">
        <v>0</v>
      </c>
      <c r="E137" s="112"/>
      <c r="F137" s="112"/>
      <c r="G137" s="102"/>
      <c r="H137" s="102"/>
      <c r="I137" s="102"/>
      <c r="J137" s="113"/>
      <c r="K137" s="113"/>
      <c r="L137" s="113"/>
      <c r="M137" s="112"/>
      <c r="N137" s="112"/>
      <c r="O137" s="102"/>
      <c r="P137" s="102"/>
      <c r="Q137" s="102"/>
      <c r="R137" s="102"/>
      <c r="S137" s="102"/>
      <c r="T137" s="102"/>
      <c r="U137" s="102"/>
      <c r="V137" s="106"/>
      <c r="W137" s="106"/>
      <c r="X137" s="106"/>
      <c r="Y137" s="102"/>
      <c r="Z137" s="102"/>
      <c r="AA137" s="112"/>
      <c r="AB137" s="102"/>
      <c r="AC137" s="112"/>
      <c r="AD137" s="102"/>
      <c r="AE137" s="102"/>
      <c r="AF137" s="112"/>
      <c r="AG137" s="102"/>
      <c r="AH137" s="102"/>
      <c r="AI137" s="102"/>
      <c r="AJ137" s="112"/>
      <c r="AK137" s="113"/>
      <c r="AL137" s="113"/>
      <c r="AM137" s="113"/>
      <c r="AN137" s="113"/>
      <c r="AO137" s="113"/>
      <c r="AP137" s="113"/>
      <c r="AQ137" s="108">
        <f t="shared" si="3"/>
        <v>0</v>
      </c>
      <c r="AR137" s="113"/>
      <c r="AS137" s="113"/>
      <c r="AT137" s="113"/>
      <c r="AU137" s="113"/>
      <c r="AV137" s="113"/>
      <c r="AW137" s="113"/>
      <c r="AX137" s="113"/>
      <c r="AY137" s="113"/>
      <c r="AZ137" s="113"/>
      <c r="BA137" s="113"/>
      <c r="BB137" s="113"/>
      <c r="BC137" s="113"/>
      <c r="BD137" s="113"/>
      <c r="BE137" s="113"/>
      <c r="BF137" s="113"/>
      <c r="BG137" s="113"/>
      <c r="BH137" s="113"/>
      <c r="BI137" s="113"/>
      <c r="BJ137" s="113"/>
      <c r="BK137" s="113"/>
      <c r="BL137" s="113"/>
      <c r="BM137" s="113"/>
      <c r="BN137" s="113"/>
      <c r="BO137" s="113"/>
      <c r="BP137" s="103"/>
      <c r="BQ137" s="103"/>
      <c r="BR137" s="103"/>
      <c r="BS137" s="103"/>
      <c r="BT137" s="113"/>
      <c r="BU137" s="113"/>
      <c r="BV137" s="113"/>
      <c r="BW137" s="103"/>
      <c r="BX137" s="103"/>
      <c r="BY137" s="103"/>
      <c r="BZ137" s="113"/>
      <c r="CA137" s="113"/>
      <c r="CB137" s="113"/>
      <c r="CC137" s="113"/>
      <c r="CD137" s="113"/>
      <c r="CE137" s="113"/>
      <c r="CF137" s="113"/>
      <c r="CG137" s="113"/>
      <c r="CH137" s="110"/>
      <c r="CI137" s="110"/>
    </row>
    <row r="138">
      <c r="A138" s="102"/>
      <c r="B138" s="102" t="b">
        <v>0</v>
      </c>
      <c r="C138" s="102" t="b">
        <v>0</v>
      </c>
      <c r="D138" s="102" t="b">
        <v>0</v>
      </c>
      <c r="E138" s="112"/>
      <c r="F138" s="112"/>
      <c r="G138" s="102"/>
      <c r="H138" s="102"/>
      <c r="I138" s="102"/>
      <c r="J138" s="113"/>
      <c r="K138" s="113"/>
      <c r="L138" s="113"/>
      <c r="M138" s="112"/>
      <c r="N138" s="112"/>
      <c r="O138" s="102"/>
      <c r="P138" s="102"/>
      <c r="Q138" s="102"/>
      <c r="R138" s="102"/>
      <c r="S138" s="102"/>
      <c r="T138" s="102"/>
      <c r="U138" s="102"/>
      <c r="V138" s="106"/>
      <c r="W138" s="106"/>
      <c r="X138" s="106"/>
      <c r="Y138" s="102"/>
      <c r="Z138" s="102"/>
      <c r="AA138" s="112"/>
      <c r="AB138" s="102"/>
      <c r="AC138" s="112"/>
      <c r="AD138" s="102"/>
      <c r="AE138" s="102"/>
      <c r="AF138" s="112"/>
      <c r="AG138" s="102"/>
      <c r="AH138" s="102"/>
      <c r="AI138" s="102"/>
      <c r="AJ138" s="112"/>
      <c r="AK138" s="113"/>
      <c r="AL138" s="113"/>
      <c r="AM138" s="113"/>
      <c r="AN138" s="113"/>
      <c r="AO138" s="113"/>
      <c r="AP138" s="113"/>
      <c r="AQ138" s="108">
        <f t="shared" si="3"/>
        <v>0</v>
      </c>
      <c r="AR138" s="113"/>
      <c r="AS138" s="113"/>
      <c r="AT138" s="113"/>
      <c r="AU138" s="113"/>
      <c r="AV138" s="113"/>
      <c r="AW138" s="113"/>
      <c r="AX138" s="113"/>
      <c r="AY138" s="113"/>
      <c r="AZ138" s="113"/>
      <c r="BA138" s="113"/>
      <c r="BB138" s="113"/>
      <c r="BC138" s="113"/>
      <c r="BD138" s="113"/>
      <c r="BE138" s="113"/>
      <c r="BF138" s="113"/>
      <c r="BG138" s="113"/>
      <c r="BH138" s="113"/>
      <c r="BI138" s="113"/>
      <c r="BJ138" s="113"/>
      <c r="BK138" s="113"/>
      <c r="BL138" s="113"/>
      <c r="BM138" s="113"/>
      <c r="BN138" s="113"/>
      <c r="BO138" s="113"/>
      <c r="BP138" s="103"/>
      <c r="BQ138" s="103"/>
      <c r="BR138" s="103"/>
      <c r="BS138" s="103"/>
      <c r="BT138" s="113"/>
      <c r="BU138" s="113"/>
      <c r="BV138" s="113"/>
      <c r="BW138" s="103"/>
      <c r="BX138" s="103"/>
      <c r="BY138" s="103"/>
      <c r="BZ138" s="113"/>
      <c r="CA138" s="113"/>
      <c r="CB138" s="113"/>
      <c r="CC138" s="113"/>
      <c r="CD138" s="113"/>
      <c r="CE138" s="113"/>
      <c r="CF138" s="113"/>
      <c r="CG138" s="113"/>
      <c r="CH138" s="110"/>
      <c r="CI138" s="110"/>
    </row>
    <row r="139">
      <c r="A139" s="102"/>
      <c r="B139" s="102" t="b">
        <v>0</v>
      </c>
      <c r="C139" s="102" t="b">
        <v>0</v>
      </c>
      <c r="D139" s="102" t="b">
        <v>0</v>
      </c>
      <c r="E139" s="112"/>
      <c r="F139" s="112"/>
      <c r="G139" s="102"/>
      <c r="H139" s="102"/>
      <c r="I139" s="102"/>
      <c r="J139" s="113"/>
      <c r="K139" s="113"/>
      <c r="L139" s="113"/>
      <c r="M139" s="112"/>
      <c r="N139" s="112"/>
      <c r="O139" s="102"/>
      <c r="P139" s="102"/>
      <c r="Q139" s="102"/>
      <c r="R139" s="102"/>
      <c r="S139" s="102"/>
      <c r="T139" s="102"/>
      <c r="U139" s="102"/>
      <c r="V139" s="106"/>
      <c r="W139" s="106"/>
      <c r="X139" s="106"/>
      <c r="Y139" s="102"/>
      <c r="Z139" s="102"/>
      <c r="AA139" s="112"/>
      <c r="AB139" s="102"/>
      <c r="AC139" s="112"/>
      <c r="AD139" s="102"/>
      <c r="AE139" s="102"/>
      <c r="AF139" s="112"/>
      <c r="AG139" s="102"/>
      <c r="AH139" s="102"/>
      <c r="AI139" s="102"/>
      <c r="AJ139" s="112"/>
      <c r="AK139" s="113"/>
      <c r="AL139" s="113"/>
      <c r="AM139" s="113"/>
      <c r="AN139" s="113"/>
      <c r="AO139" s="113"/>
      <c r="AP139" s="113"/>
      <c r="AQ139" s="108">
        <f t="shared" si="3"/>
        <v>0</v>
      </c>
      <c r="AR139" s="113"/>
      <c r="AS139" s="113"/>
      <c r="AT139" s="113"/>
      <c r="AU139" s="113"/>
      <c r="AV139" s="113"/>
      <c r="AW139" s="113"/>
      <c r="AX139" s="113"/>
      <c r="AY139" s="113"/>
      <c r="AZ139" s="113"/>
      <c r="BA139" s="113"/>
      <c r="BB139" s="113"/>
      <c r="BC139" s="113"/>
      <c r="BD139" s="113"/>
      <c r="BE139" s="113"/>
      <c r="BF139" s="113"/>
      <c r="BG139" s="113"/>
      <c r="BH139" s="113"/>
      <c r="BI139" s="113"/>
      <c r="BJ139" s="113"/>
      <c r="BK139" s="113"/>
      <c r="BL139" s="113"/>
      <c r="BM139" s="113"/>
      <c r="BN139" s="113"/>
      <c r="BO139" s="113"/>
      <c r="BP139" s="103"/>
      <c r="BQ139" s="103"/>
      <c r="BR139" s="103"/>
      <c r="BS139" s="103"/>
      <c r="BT139" s="113"/>
      <c r="BU139" s="113"/>
      <c r="BV139" s="113"/>
      <c r="BW139" s="103"/>
      <c r="BX139" s="103"/>
      <c r="BY139" s="103"/>
      <c r="BZ139" s="113"/>
      <c r="CA139" s="113"/>
      <c r="CB139" s="113"/>
      <c r="CC139" s="113"/>
      <c r="CD139" s="113"/>
      <c r="CE139" s="113"/>
      <c r="CF139" s="113"/>
      <c r="CG139" s="113"/>
      <c r="CH139" s="110"/>
      <c r="CI139" s="110"/>
    </row>
    <row r="140">
      <c r="A140" s="102"/>
      <c r="B140" s="102" t="b">
        <v>0</v>
      </c>
      <c r="C140" s="102" t="b">
        <v>0</v>
      </c>
      <c r="D140" s="102" t="b">
        <v>0</v>
      </c>
      <c r="E140" s="112"/>
      <c r="F140" s="112"/>
      <c r="G140" s="102"/>
      <c r="H140" s="102"/>
      <c r="I140" s="102"/>
      <c r="J140" s="113"/>
      <c r="K140" s="113"/>
      <c r="L140" s="113"/>
      <c r="M140" s="112"/>
      <c r="N140" s="112"/>
      <c r="O140" s="102"/>
      <c r="P140" s="102"/>
      <c r="Q140" s="102"/>
      <c r="R140" s="102"/>
      <c r="S140" s="102"/>
      <c r="T140" s="102"/>
      <c r="U140" s="102"/>
      <c r="V140" s="106"/>
      <c r="W140" s="106"/>
      <c r="X140" s="106"/>
      <c r="Y140" s="102"/>
      <c r="Z140" s="102"/>
      <c r="AA140" s="112"/>
      <c r="AB140" s="102"/>
      <c r="AC140" s="112"/>
      <c r="AD140" s="102"/>
      <c r="AE140" s="102"/>
      <c r="AF140" s="112"/>
      <c r="AG140" s="102"/>
      <c r="AH140" s="102"/>
      <c r="AI140" s="102"/>
      <c r="AJ140" s="112"/>
      <c r="AK140" s="113"/>
      <c r="AL140" s="113"/>
      <c r="AM140" s="113"/>
      <c r="AN140" s="113"/>
      <c r="AO140" s="113"/>
      <c r="AP140" s="113"/>
      <c r="AQ140" s="108">
        <f t="shared" si="3"/>
        <v>0</v>
      </c>
      <c r="AR140" s="113"/>
      <c r="AS140" s="113"/>
      <c r="AT140" s="113"/>
      <c r="AU140" s="113"/>
      <c r="AV140" s="113"/>
      <c r="AW140" s="113"/>
      <c r="AX140" s="113"/>
      <c r="AY140" s="113"/>
      <c r="AZ140" s="113"/>
      <c r="BA140" s="113"/>
      <c r="BB140" s="113"/>
      <c r="BC140" s="113"/>
      <c r="BD140" s="113"/>
      <c r="BE140" s="113"/>
      <c r="BF140" s="113"/>
      <c r="BG140" s="113"/>
      <c r="BH140" s="113"/>
      <c r="BI140" s="113"/>
      <c r="BJ140" s="113"/>
      <c r="BK140" s="113"/>
      <c r="BL140" s="113"/>
      <c r="BM140" s="113"/>
      <c r="BN140" s="113"/>
      <c r="BO140" s="113"/>
      <c r="BP140" s="103"/>
      <c r="BQ140" s="103"/>
      <c r="BR140" s="103"/>
      <c r="BS140" s="103"/>
      <c r="BT140" s="113"/>
      <c r="BU140" s="113"/>
      <c r="BV140" s="113"/>
      <c r="BW140" s="103"/>
      <c r="BX140" s="103"/>
      <c r="BY140" s="103"/>
      <c r="BZ140" s="113"/>
      <c r="CA140" s="113"/>
      <c r="CB140" s="113"/>
      <c r="CC140" s="113"/>
      <c r="CD140" s="113"/>
      <c r="CE140" s="113"/>
      <c r="CF140" s="113"/>
      <c r="CG140" s="113"/>
      <c r="CH140" s="110"/>
      <c r="CI140" s="110"/>
    </row>
    <row r="141">
      <c r="A141" s="102"/>
      <c r="B141" s="102" t="b">
        <v>0</v>
      </c>
      <c r="C141" s="102" t="b">
        <v>0</v>
      </c>
      <c r="D141" s="102" t="b">
        <v>0</v>
      </c>
      <c r="E141" s="112"/>
      <c r="F141" s="112"/>
      <c r="G141" s="102"/>
      <c r="H141" s="102"/>
      <c r="I141" s="102"/>
      <c r="J141" s="113"/>
      <c r="K141" s="113"/>
      <c r="L141" s="113"/>
      <c r="M141" s="112"/>
      <c r="N141" s="112"/>
      <c r="O141" s="102"/>
      <c r="P141" s="102"/>
      <c r="Q141" s="102"/>
      <c r="R141" s="102"/>
      <c r="S141" s="102"/>
      <c r="T141" s="102"/>
      <c r="U141" s="102"/>
      <c r="V141" s="106"/>
      <c r="W141" s="106"/>
      <c r="X141" s="106"/>
      <c r="Y141" s="102"/>
      <c r="Z141" s="102"/>
      <c r="AA141" s="112"/>
      <c r="AB141" s="102"/>
      <c r="AC141" s="112"/>
      <c r="AD141" s="102"/>
      <c r="AE141" s="102"/>
      <c r="AF141" s="112"/>
      <c r="AG141" s="102"/>
      <c r="AH141" s="102"/>
      <c r="AI141" s="102"/>
      <c r="AJ141" s="112"/>
      <c r="AK141" s="113"/>
      <c r="AL141" s="113"/>
      <c r="AM141" s="113"/>
      <c r="AN141" s="113"/>
      <c r="AO141" s="113"/>
      <c r="AP141" s="113"/>
      <c r="AQ141" s="108">
        <f t="shared" si="3"/>
        <v>0</v>
      </c>
      <c r="AR141" s="113"/>
      <c r="AS141" s="113"/>
      <c r="AT141" s="113"/>
      <c r="AU141" s="113"/>
      <c r="AV141" s="113"/>
      <c r="AW141" s="113"/>
      <c r="AX141" s="113"/>
      <c r="AY141" s="113"/>
      <c r="AZ141" s="113"/>
      <c r="BA141" s="113"/>
      <c r="BB141" s="113"/>
      <c r="BC141" s="113"/>
      <c r="BD141" s="113"/>
      <c r="BE141" s="113"/>
      <c r="BF141" s="113"/>
      <c r="BG141" s="113"/>
      <c r="BH141" s="113"/>
      <c r="BI141" s="113"/>
      <c r="BJ141" s="113"/>
      <c r="BK141" s="113"/>
      <c r="BL141" s="113"/>
      <c r="BM141" s="113"/>
      <c r="BN141" s="113"/>
      <c r="BO141" s="113"/>
      <c r="BP141" s="103"/>
      <c r="BQ141" s="103"/>
      <c r="BR141" s="103"/>
      <c r="BS141" s="103"/>
      <c r="BT141" s="113"/>
      <c r="BU141" s="113"/>
      <c r="BV141" s="113"/>
      <c r="BW141" s="103"/>
      <c r="BX141" s="103"/>
      <c r="BY141" s="103"/>
      <c r="BZ141" s="113"/>
      <c r="CA141" s="113"/>
      <c r="CB141" s="113"/>
      <c r="CC141" s="113"/>
      <c r="CD141" s="113"/>
      <c r="CE141" s="113"/>
      <c r="CF141" s="113"/>
      <c r="CG141" s="113"/>
      <c r="CH141" s="110"/>
      <c r="CI141" s="110"/>
    </row>
    <row r="142">
      <c r="A142" s="102"/>
      <c r="B142" s="102" t="b">
        <v>0</v>
      </c>
      <c r="C142" s="102" t="b">
        <v>0</v>
      </c>
      <c r="D142" s="102" t="b">
        <v>0</v>
      </c>
      <c r="E142" s="112"/>
      <c r="F142" s="112"/>
      <c r="G142" s="102"/>
      <c r="H142" s="102"/>
      <c r="I142" s="102"/>
      <c r="J142" s="113"/>
      <c r="K142" s="113"/>
      <c r="L142" s="113"/>
      <c r="M142" s="112"/>
      <c r="N142" s="112"/>
      <c r="O142" s="102"/>
      <c r="P142" s="102"/>
      <c r="Q142" s="102"/>
      <c r="R142" s="102"/>
      <c r="S142" s="102"/>
      <c r="T142" s="102"/>
      <c r="U142" s="102"/>
      <c r="V142" s="106"/>
      <c r="W142" s="106"/>
      <c r="X142" s="106"/>
      <c r="Y142" s="102"/>
      <c r="Z142" s="102"/>
      <c r="AA142" s="112"/>
      <c r="AB142" s="102"/>
      <c r="AC142" s="112"/>
      <c r="AD142" s="102"/>
      <c r="AE142" s="102"/>
      <c r="AF142" s="112"/>
      <c r="AG142" s="102"/>
      <c r="AH142" s="102"/>
      <c r="AI142" s="102"/>
      <c r="AJ142" s="112"/>
      <c r="AK142" s="113"/>
      <c r="AL142" s="113"/>
      <c r="AM142" s="113"/>
      <c r="AN142" s="113"/>
      <c r="AO142" s="113"/>
      <c r="AP142" s="113"/>
      <c r="AQ142" s="108">
        <f t="shared" si="3"/>
        <v>0</v>
      </c>
      <c r="AR142" s="113"/>
      <c r="AS142" s="113"/>
      <c r="AT142" s="113"/>
      <c r="AU142" s="113"/>
      <c r="AV142" s="113"/>
      <c r="AW142" s="113"/>
      <c r="AX142" s="113"/>
      <c r="AY142" s="113"/>
      <c r="AZ142" s="113"/>
      <c r="BA142" s="113"/>
      <c r="BB142" s="113"/>
      <c r="BC142" s="113"/>
      <c r="BD142" s="113"/>
      <c r="BE142" s="113"/>
      <c r="BF142" s="113"/>
      <c r="BG142" s="113"/>
      <c r="BH142" s="113"/>
      <c r="BI142" s="113"/>
      <c r="BJ142" s="113"/>
      <c r="BK142" s="113"/>
      <c r="BL142" s="113"/>
      <c r="BM142" s="113"/>
      <c r="BN142" s="113"/>
      <c r="BO142" s="113"/>
      <c r="BP142" s="103"/>
      <c r="BQ142" s="103"/>
      <c r="BR142" s="103"/>
      <c r="BS142" s="103"/>
      <c r="BT142" s="113"/>
      <c r="BU142" s="113"/>
      <c r="BV142" s="113"/>
      <c r="BW142" s="103"/>
      <c r="BX142" s="103"/>
      <c r="BY142" s="103"/>
      <c r="BZ142" s="113"/>
      <c r="CA142" s="113"/>
      <c r="CB142" s="113"/>
      <c r="CC142" s="113"/>
      <c r="CD142" s="113"/>
      <c r="CE142" s="113"/>
      <c r="CF142" s="113"/>
      <c r="CG142" s="113"/>
      <c r="CH142" s="110"/>
      <c r="CI142" s="110"/>
    </row>
    <row r="143">
      <c r="A143" s="102"/>
      <c r="B143" s="102" t="b">
        <v>0</v>
      </c>
      <c r="C143" s="102" t="b">
        <v>0</v>
      </c>
      <c r="D143" s="102" t="b">
        <v>0</v>
      </c>
      <c r="E143" s="112"/>
      <c r="F143" s="112"/>
      <c r="G143" s="102"/>
      <c r="H143" s="102"/>
      <c r="I143" s="102"/>
      <c r="J143" s="113"/>
      <c r="K143" s="113"/>
      <c r="L143" s="113"/>
      <c r="M143" s="112"/>
      <c r="N143" s="112"/>
      <c r="O143" s="102"/>
      <c r="P143" s="102"/>
      <c r="Q143" s="102"/>
      <c r="R143" s="102"/>
      <c r="S143" s="102"/>
      <c r="T143" s="102"/>
      <c r="U143" s="102"/>
      <c r="V143" s="106"/>
      <c r="W143" s="106"/>
      <c r="X143" s="106"/>
      <c r="Y143" s="102"/>
      <c r="Z143" s="102"/>
      <c r="AA143" s="112"/>
      <c r="AB143" s="102"/>
      <c r="AC143" s="112"/>
      <c r="AD143" s="102"/>
      <c r="AE143" s="102"/>
      <c r="AF143" s="112"/>
      <c r="AG143" s="102"/>
      <c r="AH143" s="102"/>
      <c r="AI143" s="102"/>
      <c r="AJ143" s="112"/>
      <c r="AK143" s="113"/>
      <c r="AL143" s="113"/>
      <c r="AM143" s="113"/>
      <c r="AN143" s="113"/>
      <c r="AO143" s="113"/>
      <c r="AP143" s="113"/>
      <c r="AQ143" s="108">
        <f t="shared" si="3"/>
        <v>0</v>
      </c>
      <c r="AR143" s="113"/>
      <c r="AS143" s="113"/>
      <c r="AT143" s="113"/>
      <c r="AU143" s="113"/>
      <c r="AV143" s="113"/>
      <c r="AW143" s="113"/>
      <c r="AX143" s="113"/>
      <c r="AY143" s="113"/>
      <c r="AZ143" s="113"/>
      <c r="BA143" s="113"/>
      <c r="BB143" s="113"/>
      <c r="BC143" s="113"/>
      <c r="BD143" s="113"/>
      <c r="BE143" s="113"/>
      <c r="BF143" s="113"/>
      <c r="BG143" s="113"/>
      <c r="BH143" s="113"/>
      <c r="BI143" s="113"/>
      <c r="BJ143" s="113"/>
      <c r="BK143" s="113"/>
      <c r="BL143" s="113"/>
      <c r="BM143" s="113"/>
      <c r="BN143" s="113"/>
      <c r="BO143" s="113"/>
      <c r="BP143" s="103"/>
      <c r="BQ143" s="103"/>
      <c r="BR143" s="103"/>
      <c r="BS143" s="103"/>
      <c r="BT143" s="113"/>
      <c r="BU143" s="113"/>
      <c r="BV143" s="113"/>
      <c r="BW143" s="103"/>
      <c r="BX143" s="103"/>
      <c r="BY143" s="103"/>
      <c r="BZ143" s="113"/>
      <c r="CA143" s="113"/>
      <c r="CB143" s="113"/>
      <c r="CC143" s="113"/>
      <c r="CD143" s="113"/>
      <c r="CE143" s="113"/>
      <c r="CF143" s="113"/>
      <c r="CG143" s="113"/>
      <c r="CH143" s="110"/>
      <c r="CI143" s="110"/>
    </row>
    <row r="144">
      <c r="A144" s="102"/>
      <c r="B144" s="102" t="b">
        <v>0</v>
      </c>
      <c r="C144" s="102" t="b">
        <v>0</v>
      </c>
      <c r="D144" s="102" t="b">
        <v>0</v>
      </c>
      <c r="E144" s="112"/>
      <c r="F144" s="112"/>
      <c r="G144" s="102"/>
      <c r="H144" s="102"/>
      <c r="I144" s="102"/>
      <c r="J144" s="113"/>
      <c r="K144" s="113"/>
      <c r="L144" s="113"/>
      <c r="M144" s="112"/>
      <c r="N144" s="112"/>
      <c r="O144" s="102"/>
      <c r="P144" s="102"/>
      <c r="Q144" s="102"/>
      <c r="R144" s="102"/>
      <c r="S144" s="102"/>
      <c r="T144" s="102"/>
      <c r="U144" s="102"/>
      <c r="V144" s="106"/>
      <c r="W144" s="106"/>
      <c r="X144" s="106"/>
      <c r="Y144" s="102"/>
      <c r="Z144" s="102"/>
      <c r="AA144" s="112"/>
      <c r="AB144" s="102"/>
      <c r="AC144" s="112"/>
      <c r="AD144" s="102"/>
      <c r="AE144" s="102"/>
      <c r="AF144" s="112"/>
      <c r="AG144" s="102"/>
      <c r="AH144" s="102"/>
      <c r="AI144" s="102"/>
      <c r="AJ144" s="112"/>
      <c r="AK144" s="113"/>
      <c r="AL144" s="113"/>
      <c r="AM144" s="113"/>
      <c r="AN144" s="113"/>
      <c r="AO144" s="113"/>
      <c r="AP144" s="113"/>
      <c r="AQ144" s="108">
        <f t="shared" si="3"/>
        <v>0</v>
      </c>
      <c r="AR144" s="113"/>
      <c r="AS144" s="113"/>
      <c r="AT144" s="113"/>
      <c r="AU144" s="113"/>
      <c r="AV144" s="113"/>
      <c r="AW144" s="113"/>
      <c r="AX144" s="113"/>
      <c r="AY144" s="113"/>
      <c r="AZ144" s="113"/>
      <c r="BA144" s="113"/>
      <c r="BB144" s="113"/>
      <c r="BC144" s="113"/>
      <c r="BD144" s="113"/>
      <c r="BE144" s="113"/>
      <c r="BF144" s="113"/>
      <c r="BG144" s="113"/>
      <c r="BH144" s="113"/>
      <c r="BI144" s="113"/>
      <c r="BJ144" s="113"/>
      <c r="BK144" s="113"/>
      <c r="BL144" s="113"/>
      <c r="BM144" s="113"/>
      <c r="BN144" s="113"/>
      <c r="BO144" s="113"/>
      <c r="BP144" s="103"/>
      <c r="BQ144" s="103"/>
      <c r="BR144" s="103"/>
      <c r="BS144" s="103"/>
      <c r="BT144" s="113"/>
      <c r="BU144" s="113"/>
      <c r="BV144" s="113"/>
      <c r="BW144" s="103"/>
      <c r="BX144" s="103"/>
      <c r="BY144" s="103"/>
      <c r="BZ144" s="113"/>
      <c r="CA144" s="113"/>
      <c r="CB144" s="113"/>
      <c r="CC144" s="113"/>
      <c r="CD144" s="113"/>
      <c r="CE144" s="113"/>
      <c r="CF144" s="113"/>
      <c r="CG144" s="113"/>
      <c r="CH144" s="110"/>
      <c r="CI144" s="110"/>
    </row>
    <row r="145">
      <c r="A145" s="102"/>
      <c r="B145" s="102" t="b">
        <v>0</v>
      </c>
      <c r="C145" s="102" t="b">
        <v>0</v>
      </c>
      <c r="D145" s="102" t="b">
        <v>0</v>
      </c>
      <c r="E145" s="112"/>
      <c r="F145" s="112"/>
      <c r="G145" s="102"/>
      <c r="H145" s="102"/>
      <c r="I145" s="102"/>
      <c r="J145" s="113"/>
      <c r="K145" s="113"/>
      <c r="L145" s="113"/>
      <c r="M145" s="112"/>
      <c r="N145" s="112"/>
      <c r="O145" s="102"/>
      <c r="P145" s="102"/>
      <c r="Q145" s="102"/>
      <c r="R145" s="102"/>
      <c r="S145" s="102"/>
      <c r="T145" s="102"/>
      <c r="U145" s="102"/>
      <c r="V145" s="106"/>
      <c r="W145" s="106"/>
      <c r="X145" s="106"/>
      <c r="Y145" s="102"/>
      <c r="Z145" s="102"/>
      <c r="AA145" s="112"/>
      <c r="AB145" s="102"/>
      <c r="AC145" s="112"/>
      <c r="AD145" s="102"/>
      <c r="AE145" s="102"/>
      <c r="AF145" s="112"/>
      <c r="AG145" s="102"/>
      <c r="AH145" s="102"/>
      <c r="AI145" s="102"/>
      <c r="AJ145" s="112"/>
      <c r="AK145" s="113"/>
      <c r="AL145" s="113"/>
      <c r="AM145" s="113"/>
      <c r="AN145" s="113"/>
      <c r="AO145" s="113"/>
      <c r="AP145" s="113"/>
      <c r="AQ145" s="108">
        <f t="shared" si="3"/>
        <v>0</v>
      </c>
      <c r="AR145" s="113"/>
      <c r="AS145" s="113"/>
      <c r="AT145" s="113"/>
      <c r="AU145" s="113"/>
      <c r="AV145" s="113"/>
      <c r="AW145" s="113"/>
      <c r="AX145" s="113"/>
      <c r="AY145" s="113"/>
      <c r="AZ145" s="113"/>
      <c r="BA145" s="113"/>
      <c r="BB145" s="113"/>
      <c r="BC145" s="113"/>
      <c r="BD145" s="113"/>
      <c r="BE145" s="113"/>
      <c r="BF145" s="113"/>
      <c r="BG145" s="113"/>
      <c r="BH145" s="113"/>
      <c r="BI145" s="113"/>
      <c r="BJ145" s="113"/>
      <c r="BK145" s="113"/>
      <c r="BL145" s="113"/>
      <c r="BM145" s="113"/>
      <c r="BN145" s="113"/>
      <c r="BO145" s="113"/>
      <c r="BP145" s="103"/>
      <c r="BQ145" s="103"/>
      <c r="BR145" s="103"/>
      <c r="BS145" s="103"/>
      <c r="BT145" s="113"/>
      <c r="BU145" s="113"/>
      <c r="BV145" s="113"/>
      <c r="BW145" s="103"/>
      <c r="BX145" s="103"/>
      <c r="BY145" s="103"/>
      <c r="BZ145" s="113"/>
      <c r="CA145" s="113"/>
      <c r="CB145" s="113"/>
      <c r="CC145" s="113"/>
      <c r="CD145" s="113"/>
      <c r="CE145" s="113"/>
      <c r="CF145" s="113"/>
      <c r="CG145" s="113"/>
      <c r="CH145" s="110"/>
      <c r="CI145" s="110"/>
    </row>
    <row r="146">
      <c r="A146" s="102"/>
      <c r="B146" s="102" t="b">
        <v>0</v>
      </c>
      <c r="C146" s="102" t="b">
        <v>0</v>
      </c>
      <c r="D146" s="102" t="b">
        <v>0</v>
      </c>
      <c r="E146" s="112"/>
      <c r="F146" s="112"/>
      <c r="G146" s="102"/>
      <c r="H146" s="102"/>
      <c r="I146" s="102"/>
      <c r="J146" s="113"/>
      <c r="K146" s="113"/>
      <c r="L146" s="113"/>
      <c r="M146" s="112"/>
      <c r="N146" s="112"/>
      <c r="O146" s="102"/>
      <c r="P146" s="102"/>
      <c r="Q146" s="102"/>
      <c r="R146" s="102"/>
      <c r="S146" s="102"/>
      <c r="T146" s="102"/>
      <c r="U146" s="102"/>
      <c r="V146" s="106"/>
      <c r="W146" s="106"/>
      <c r="X146" s="106"/>
      <c r="Y146" s="102"/>
      <c r="Z146" s="102"/>
      <c r="AA146" s="112"/>
      <c r="AB146" s="102"/>
      <c r="AC146" s="112"/>
      <c r="AD146" s="102"/>
      <c r="AE146" s="102"/>
      <c r="AF146" s="112"/>
      <c r="AG146" s="102"/>
      <c r="AH146" s="102"/>
      <c r="AI146" s="102"/>
      <c r="AJ146" s="112"/>
      <c r="AK146" s="113"/>
      <c r="AL146" s="113"/>
      <c r="AM146" s="113"/>
      <c r="AN146" s="113"/>
      <c r="AO146" s="113"/>
      <c r="AP146" s="113"/>
      <c r="AQ146" s="108">
        <f t="shared" si="3"/>
        <v>0</v>
      </c>
      <c r="AR146" s="113"/>
      <c r="AS146" s="113"/>
      <c r="AT146" s="113"/>
      <c r="AU146" s="113"/>
      <c r="AV146" s="113"/>
      <c r="AW146" s="113"/>
      <c r="AX146" s="113"/>
      <c r="AY146" s="113"/>
      <c r="AZ146" s="113"/>
      <c r="BA146" s="113"/>
      <c r="BB146" s="113"/>
      <c r="BC146" s="113"/>
      <c r="BD146" s="113"/>
      <c r="BE146" s="113"/>
      <c r="BF146" s="113"/>
      <c r="BG146" s="113"/>
      <c r="BH146" s="113"/>
      <c r="BI146" s="113"/>
      <c r="BJ146" s="113"/>
      <c r="BK146" s="113"/>
      <c r="BL146" s="113"/>
      <c r="BM146" s="113"/>
      <c r="BN146" s="113"/>
      <c r="BO146" s="113"/>
      <c r="BP146" s="103"/>
      <c r="BQ146" s="103"/>
      <c r="BR146" s="103"/>
      <c r="BS146" s="103"/>
      <c r="BT146" s="113"/>
      <c r="BU146" s="113"/>
      <c r="BV146" s="113"/>
      <c r="BW146" s="103"/>
      <c r="BX146" s="103"/>
      <c r="BY146" s="103"/>
      <c r="BZ146" s="113"/>
      <c r="CA146" s="113"/>
      <c r="CB146" s="113"/>
      <c r="CC146" s="113"/>
      <c r="CD146" s="113"/>
      <c r="CE146" s="113"/>
      <c r="CF146" s="113"/>
      <c r="CG146" s="113"/>
      <c r="CH146" s="110"/>
      <c r="CI146" s="110"/>
    </row>
    <row r="147">
      <c r="A147" s="102"/>
      <c r="B147" s="102" t="b">
        <v>0</v>
      </c>
      <c r="C147" s="102" t="b">
        <v>0</v>
      </c>
      <c r="D147" s="102" t="b">
        <v>0</v>
      </c>
      <c r="E147" s="112"/>
      <c r="F147" s="112"/>
      <c r="G147" s="102"/>
      <c r="H147" s="102"/>
      <c r="I147" s="102"/>
      <c r="J147" s="113"/>
      <c r="K147" s="113"/>
      <c r="L147" s="113"/>
      <c r="M147" s="112"/>
      <c r="N147" s="112"/>
      <c r="O147" s="102"/>
      <c r="P147" s="102"/>
      <c r="Q147" s="102"/>
      <c r="R147" s="102"/>
      <c r="S147" s="102"/>
      <c r="T147" s="102"/>
      <c r="U147" s="102"/>
      <c r="V147" s="106"/>
      <c r="W147" s="106"/>
      <c r="X147" s="106"/>
      <c r="Y147" s="102"/>
      <c r="Z147" s="102"/>
      <c r="AA147" s="112"/>
      <c r="AB147" s="102"/>
      <c r="AC147" s="112"/>
      <c r="AD147" s="102"/>
      <c r="AE147" s="102"/>
      <c r="AF147" s="112"/>
      <c r="AG147" s="102"/>
      <c r="AH147" s="102"/>
      <c r="AI147" s="102"/>
      <c r="AJ147" s="112"/>
      <c r="AK147" s="113"/>
      <c r="AL147" s="113"/>
      <c r="AM147" s="113"/>
      <c r="AN147" s="113"/>
      <c r="AO147" s="113"/>
      <c r="AP147" s="113"/>
      <c r="AQ147" s="108">
        <f t="shared" si="3"/>
        <v>0</v>
      </c>
      <c r="AR147" s="113"/>
      <c r="AS147" s="113"/>
      <c r="AT147" s="113"/>
      <c r="AU147" s="113"/>
      <c r="AV147" s="113"/>
      <c r="AW147" s="113"/>
      <c r="AX147" s="113"/>
      <c r="AY147" s="113"/>
      <c r="AZ147" s="113"/>
      <c r="BA147" s="113"/>
      <c r="BB147" s="113"/>
      <c r="BC147" s="113"/>
      <c r="BD147" s="113"/>
      <c r="BE147" s="113"/>
      <c r="BF147" s="113"/>
      <c r="BG147" s="113"/>
      <c r="BH147" s="113"/>
      <c r="BI147" s="113"/>
      <c r="BJ147" s="113"/>
      <c r="BK147" s="113"/>
      <c r="BL147" s="113"/>
      <c r="BM147" s="113"/>
      <c r="BN147" s="113"/>
      <c r="BO147" s="113"/>
      <c r="BP147" s="103"/>
      <c r="BQ147" s="103"/>
      <c r="BR147" s="103"/>
      <c r="BS147" s="103"/>
      <c r="BT147" s="113"/>
      <c r="BU147" s="113"/>
      <c r="BV147" s="113"/>
      <c r="BW147" s="103"/>
      <c r="BX147" s="103"/>
      <c r="BY147" s="103"/>
      <c r="BZ147" s="113"/>
      <c r="CA147" s="113"/>
      <c r="CB147" s="113"/>
      <c r="CC147" s="113"/>
      <c r="CD147" s="113"/>
      <c r="CE147" s="113"/>
      <c r="CF147" s="113"/>
      <c r="CG147" s="113"/>
      <c r="CH147" s="110"/>
      <c r="CI147" s="110"/>
    </row>
    <row r="148">
      <c r="A148" s="102"/>
      <c r="B148" s="102" t="b">
        <v>0</v>
      </c>
      <c r="C148" s="102" t="b">
        <v>0</v>
      </c>
      <c r="D148" s="102" t="b">
        <v>0</v>
      </c>
      <c r="E148" s="112"/>
      <c r="F148" s="112"/>
      <c r="G148" s="102"/>
      <c r="H148" s="102"/>
      <c r="I148" s="102"/>
      <c r="J148" s="113"/>
      <c r="K148" s="113"/>
      <c r="L148" s="113"/>
      <c r="M148" s="112"/>
      <c r="N148" s="112"/>
      <c r="O148" s="102"/>
      <c r="P148" s="102"/>
      <c r="Q148" s="102"/>
      <c r="R148" s="102"/>
      <c r="S148" s="102"/>
      <c r="T148" s="102"/>
      <c r="U148" s="102"/>
      <c r="V148" s="106"/>
      <c r="W148" s="106"/>
      <c r="X148" s="106"/>
      <c r="Y148" s="102"/>
      <c r="Z148" s="102"/>
      <c r="AA148" s="112"/>
      <c r="AB148" s="102"/>
      <c r="AC148" s="112"/>
      <c r="AD148" s="102"/>
      <c r="AE148" s="102"/>
      <c r="AF148" s="112"/>
      <c r="AG148" s="102"/>
      <c r="AH148" s="102"/>
      <c r="AI148" s="102"/>
      <c r="AJ148" s="112"/>
      <c r="AK148" s="113"/>
      <c r="AL148" s="113"/>
      <c r="AM148" s="113"/>
      <c r="AN148" s="113"/>
      <c r="AO148" s="113"/>
      <c r="AP148" s="113"/>
      <c r="AQ148" s="108">
        <f t="shared" si="3"/>
        <v>0</v>
      </c>
      <c r="AR148" s="113"/>
      <c r="AS148" s="113"/>
      <c r="AT148" s="113"/>
      <c r="AU148" s="113"/>
      <c r="AV148" s="113"/>
      <c r="AW148" s="113"/>
      <c r="AX148" s="113"/>
      <c r="AY148" s="113"/>
      <c r="AZ148" s="113"/>
      <c r="BA148" s="113"/>
      <c r="BB148" s="113"/>
      <c r="BC148" s="113"/>
      <c r="BD148" s="113"/>
      <c r="BE148" s="113"/>
      <c r="BF148" s="113"/>
      <c r="BG148" s="113"/>
      <c r="BH148" s="113"/>
      <c r="BI148" s="113"/>
      <c r="BJ148" s="113"/>
      <c r="BK148" s="113"/>
      <c r="BL148" s="113"/>
      <c r="BM148" s="113"/>
      <c r="BN148" s="113"/>
      <c r="BO148" s="113"/>
      <c r="BP148" s="103"/>
      <c r="BQ148" s="103"/>
      <c r="BR148" s="103"/>
      <c r="BS148" s="103"/>
      <c r="BT148" s="113"/>
      <c r="BU148" s="113"/>
      <c r="BV148" s="113"/>
      <c r="BW148" s="103"/>
      <c r="BX148" s="103"/>
      <c r="BY148" s="103"/>
      <c r="BZ148" s="113"/>
      <c r="CA148" s="113"/>
      <c r="CB148" s="113"/>
      <c r="CC148" s="113"/>
      <c r="CD148" s="113"/>
      <c r="CE148" s="113"/>
      <c r="CF148" s="113"/>
      <c r="CG148" s="113"/>
      <c r="CH148" s="110"/>
      <c r="CI148" s="110"/>
    </row>
    <row r="149">
      <c r="A149" s="102"/>
      <c r="B149" s="102" t="b">
        <v>0</v>
      </c>
      <c r="C149" s="102" t="b">
        <v>0</v>
      </c>
      <c r="D149" s="102" t="b">
        <v>0</v>
      </c>
      <c r="E149" s="112"/>
      <c r="F149" s="112"/>
      <c r="G149" s="102"/>
      <c r="H149" s="102"/>
      <c r="I149" s="102"/>
      <c r="J149" s="113"/>
      <c r="K149" s="113"/>
      <c r="L149" s="113"/>
      <c r="M149" s="112"/>
      <c r="N149" s="112"/>
      <c r="O149" s="102"/>
      <c r="P149" s="102"/>
      <c r="Q149" s="102"/>
      <c r="R149" s="102"/>
      <c r="S149" s="102"/>
      <c r="T149" s="102"/>
      <c r="U149" s="102"/>
      <c r="V149" s="106"/>
      <c r="W149" s="106"/>
      <c r="X149" s="106"/>
      <c r="Y149" s="102"/>
      <c r="Z149" s="102"/>
      <c r="AA149" s="112"/>
      <c r="AB149" s="102"/>
      <c r="AC149" s="112"/>
      <c r="AD149" s="102"/>
      <c r="AE149" s="102"/>
      <c r="AF149" s="112"/>
      <c r="AG149" s="102"/>
      <c r="AH149" s="102"/>
      <c r="AI149" s="102"/>
      <c r="AJ149" s="112"/>
      <c r="AK149" s="113"/>
      <c r="AL149" s="113"/>
      <c r="AM149" s="113"/>
      <c r="AN149" s="113"/>
      <c r="AO149" s="113"/>
      <c r="AP149" s="113"/>
      <c r="AQ149" s="108">
        <f t="shared" si="3"/>
        <v>0</v>
      </c>
      <c r="AR149" s="113"/>
      <c r="AS149" s="113"/>
      <c r="AT149" s="113"/>
      <c r="AU149" s="113"/>
      <c r="AV149" s="113"/>
      <c r="AW149" s="113"/>
      <c r="AX149" s="113"/>
      <c r="AY149" s="113"/>
      <c r="AZ149" s="113"/>
      <c r="BA149" s="113"/>
      <c r="BB149" s="113"/>
      <c r="BC149" s="113"/>
      <c r="BD149" s="113"/>
      <c r="BE149" s="113"/>
      <c r="BF149" s="113"/>
      <c r="BG149" s="113"/>
      <c r="BH149" s="113"/>
      <c r="BI149" s="113"/>
      <c r="BJ149" s="113"/>
      <c r="BK149" s="113"/>
      <c r="BL149" s="113"/>
      <c r="BM149" s="113"/>
      <c r="BN149" s="113"/>
      <c r="BO149" s="113"/>
      <c r="BP149" s="103"/>
      <c r="BQ149" s="103"/>
      <c r="BR149" s="103"/>
      <c r="BS149" s="103"/>
      <c r="BT149" s="113"/>
      <c r="BU149" s="113"/>
      <c r="BV149" s="113"/>
      <c r="BW149" s="103"/>
      <c r="BX149" s="103"/>
      <c r="BY149" s="103"/>
      <c r="BZ149" s="113"/>
      <c r="CA149" s="113"/>
      <c r="CB149" s="113"/>
      <c r="CC149" s="113"/>
      <c r="CD149" s="113"/>
      <c r="CE149" s="113"/>
      <c r="CF149" s="113"/>
      <c r="CG149" s="113"/>
      <c r="CH149" s="110"/>
      <c r="CI149" s="110"/>
    </row>
    <row r="150">
      <c r="A150" s="102"/>
      <c r="B150" s="102" t="b">
        <v>0</v>
      </c>
      <c r="C150" s="102" t="b">
        <v>0</v>
      </c>
      <c r="D150" s="102" t="b">
        <v>0</v>
      </c>
      <c r="E150" s="112"/>
      <c r="F150" s="112"/>
      <c r="G150" s="102"/>
      <c r="H150" s="102"/>
      <c r="I150" s="102"/>
      <c r="J150" s="113"/>
      <c r="K150" s="113"/>
      <c r="L150" s="113"/>
      <c r="M150" s="112"/>
      <c r="N150" s="112"/>
      <c r="O150" s="102"/>
      <c r="P150" s="102"/>
      <c r="Q150" s="102"/>
      <c r="R150" s="102"/>
      <c r="S150" s="102"/>
      <c r="T150" s="102"/>
      <c r="U150" s="102"/>
      <c r="V150" s="106"/>
      <c r="W150" s="106"/>
      <c r="X150" s="106"/>
      <c r="Y150" s="102"/>
      <c r="Z150" s="102"/>
      <c r="AA150" s="112"/>
      <c r="AB150" s="102"/>
      <c r="AC150" s="112"/>
      <c r="AD150" s="102"/>
      <c r="AE150" s="102"/>
      <c r="AF150" s="112"/>
      <c r="AG150" s="102"/>
      <c r="AH150" s="102"/>
      <c r="AI150" s="102"/>
      <c r="AJ150" s="112"/>
      <c r="AK150" s="113"/>
      <c r="AL150" s="113"/>
      <c r="AM150" s="113"/>
      <c r="AN150" s="113"/>
      <c r="AO150" s="113"/>
      <c r="AP150" s="113"/>
      <c r="AQ150" s="108">
        <f t="shared" si="3"/>
        <v>0</v>
      </c>
      <c r="AR150" s="113"/>
      <c r="AS150" s="113"/>
      <c r="AT150" s="113"/>
      <c r="AU150" s="113"/>
      <c r="AV150" s="113"/>
      <c r="AW150" s="113"/>
      <c r="AX150" s="113"/>
      <c r="AY150" s="113"/>
      <c r="AZ150" s="113"/>
      <c r="BA150" s="113"/>
      <c r="BB150" s="113"/>
      <c r="BC150" s="113"/>
      <c r="BD150" s="113"/>
      <c r="BE150" s="113"/>
      <c r="BF150" s="113"/>
      <c r="BG150" s="113"/>
      <c r="BH150" s="113"/>
      <c r="BI150" s="113"/>
      <c r="BJ150" s="113"/>
      <c r="BK150" s="113"/>
      <c r="BL150" s="113"/>
      <c r="BM150" s="113"/>
      <c r="BN150" s="113"/>
      <c r="BO150" s="113"/>
      <c r="BP150" s="103"/>
      <c r="BQ150" s="103"/>
      <c r="BR150" s="103"/>
      <c r="BS150" s="103"/>
      <c r="BT150" s="113"/>
      <c r="BU150" s="113"/>
      <c r="BV150" s="113"/>
      <c r="BW150" s="103"/>
      <c r="BX150" s="103"/>
      <c r="BY150" s="103"/>
      <c r="BZ150" s="113"/>
      <c r="CA150" s="113"/>
      <c r="CB150" s="113"/>
      <c r="CC150" s="113"/>
      <c r="CD150" s="113"/>
      <c r="CE150" s="113"/>
      <c r="CF150" s="113"/>
      <c r="CG150" s="113"/>
      <c r="CH150" s="110"/>
      <c r="CI150" s="110"/>
    </row>
    <row r="151">
      <c r="A151" s="102"/>
      <c r="B151" s="102" t="b">
        <v>0</v>
      </c>
      <c r="C151" s="102" t="b">
        <v>0</v>
      </c>
      <c r="D151" s="102" t="b">
        <v>0</v>
      </c>
      <c r="E151" s="112"/>
      <c r="F151" s="112"/>
      <c r="G151" s="102"/>
      <c r="H151" s="102"/>
      <c r="I151" s="102"/>
      <c r="J151" s="113"/>
      <c r="K151" s="113"/>
      <c r="L151" s="113"/>
      <c r="M151" s="112"/>
      <c r="N151" s="112"/>
      <c r="O151" s="102"/>
      <c r="P151" s="102"/>
      <c r="Q151" s="102"/>
      <c r="R151" s="102"/>
      <c r="S151" s="102"/>
      <c r="T151" s="102"/>
      <c r="U151" s="102"/>
      <c r="V151" s="106"/>
      <c r="W151" s="106"/>
      <c r="X151" s="106"/>
      <c r="Y151" s="102"/>
      <c r="Z151" s="102"/>
      <c r="AA151" s="112"/>
      <c r="AB151" s="102"/>
      <c r="AC151" s="112"/>
      <c r="AD151" s="102"/>
      <c r="AE151" s="102"/>
      <c r="AF151" s="112"/>
      <c r="AG151" s="102"/>
      <c r="AH151" s="102"/>
      <c r="AI151" s="102"/>
      <c r="AJ151" s="112"/>
      <c r="AK151" s="113"/>
      <c r="AL151" s="113"/>
      <c r="AM151" s="113"/>
      <c r="AN151" s="113"/>
      <c r="AO151" s="113"/>
      <c r="AP151" s="113"/>
      <c r="AQ151" s="108">
        <f t="shared" si="3"/>
        <v>0</v>
      </c>
      <c r="AR151" s="113"/>
      <c r="AS151" s="113"/>
      <c r="AT151" s="113"/>
      <c r="AU151" s="113"/>
      <c r="AV151" s="113"/>
      <c r="AW151" s="113"/>
      <c r="AX151" s="113"/>
      <c r="AY151" s="113"/>
      <c r="AZ151" s="113"/>
      <c r="BA151" s="113"/>
      <c r="BB151" s="113"/>
      <c r="BC151" s="113"/>
      <c r="BD151" s="113"/>
      <c r="BE151" s="113"/>
      <c r="BF151" s="113"/>
      <c r="BG151" s="113"/>
      <c r="BH151" s="113"/>
      <c r="BI151" s="113"/>
      <c r="BJ151" s="113"/>
      <c r="BK151" s="113"/>
      <c r="BL151" s="113"/>
      <c r="BM151" s="113"/>
      <c r="BN151" s="113"/>
      <c r="BO151" s="113"/>
      <c r="BP151" s="103"/>
      <c r="BQ151" s="103"/>
      <c r="BR151" s="103"/>
      <c r="BS151" s="103"/>
      <c r="BT151" s="113"/>
      <c r="BU151" s="113"/>
      <c r="BV151" s="113"/>
      <c r="BW151" s="103"/>
      <c r="BX151" s="103"/>
      <c r="BY151" s="103"/>
      <c r="BZ151" s="113"/>
      <c r="CA151" s="113"/>
      <c r="CB151" s="113"/>
      <c r="CC151" s="113"/>
      <c r="CD151" s="113"/>
      <c r="CE151" s="113"/>
      <c r="CF151" s="113"/>
      <c r="CG151" s="113"/>
      <c r="CH151" s="110"/>
      <c r="CI151" s="110"/>
    </row>
    <row r="152">
      <c r="A152" s="102"/>
      <c r="B152" s="102" t="b">
        <v>0</v>
      </c>
      <c r="C152" s="102" t="b">
        <v>0</v>
      </c>
      <c r="D152" s="102" t="b">
        <v>0</v>
      </c>
      <c r="E152" s="112"/>
      <c r="F152" s="112"/>
      <c r="G152" s="102"/>
      <c r="H152" s="102"/>
      <c r="I152" s="102"/>
      <c r="J152" s="113"/>
      <c r="K152" s="113"/>
      <c r="L152" s="113"/>
      <c r="M152" s="112"/>
      <c r="N152" s="112"/>
      <c r="O152" s="102"/>
      <c r="P152" s="102"/>
      <c r="Q152" s="102"/>
      <c r="R152" s="102"/>
      <c r="S152" s="102"/>
      <c r="T152" s="102"/>
      <c r="U152" s="102"/>
      <c r="V152" s="106"/>
      <c r="W152" s="106"/>
      <c r="X152" s="106"/>
      <c r="Y152" s="102"/>
      <c r="Z152" s="102"/>
      <c r="AA152" s="112"/>
      <c r="AB152" s="102"/>
      <c r="AC152" s="112"/>
      <c r="AD152" s="102"/>
      <c r="AE152" s="102"/>
      <c r="AF152" s="112"/>
      <c r="AG152" s="102"/>
      <c r="AH152" s="102"/>
      <c r="AI152" s="102"/>
      <c r="AJ152" s="112"/>
      <c r="AK152" s="113"/>
      <c r="AL152" s="113"/>
      <c r="AM152" s="113"/>
      <c r="AN152" s="113"/>
      <c r="AO152" s="113"/>
      <c r="AP152" s="113"/>
      <c r="AQ152" s="108">
        <f t="shared" si="3"/>
        <v>0</v>
      </c>
      <c r="AR152" s="113"/>
      <c r="AS152" s="113"/>
      <c r="AT152" s="113"/>
      <c r="AU152" s="113"/>
      <c r="AV152" s="113"/>
      <c r="AW152" s="113"/>
      <c r="AX152" s="113"/>
      <c r="AY152" s="113"/>
      <c r="AZ152" s="113"/>
      <c r="BA152" s="113"/>
      <c r="BB152" s="113"/>
      <c r="BC152" s="113"/>
      <c r="BD152" s="113"/>
      <c r="BE152" s="113"/>
      <c r="BF152" s="113"/>
      <c r="BG152" s="113"/>
      <c r="BH152" s="113"/>
      <c r="BI152" s="113"/>
      <c r="BJ152" s="113"/>
      <c r="BK152" s="113"/>
      <c r="BL152" s="113"/>
      <c r="BM152" s="113"/>
      <c r="BN152" s="113"/>
      <c r="BO152" s="113"/>
      <c r="BP152" s="103"/>
      <c r="BQ152" s="103"/>
      <c r="BR152" s="103"/>
      <c r="BS152" s="103"/>
      <c r="BT152" s="113"/>
      <c r="BU152" s="113"/>
      <c r="BV152" s="113"/>
      <c r="BW152" s="103"/>
      <c r="BX152" s="103"/>
      <c r="BY152" s="103"/>
      <c r="BZ152" s="113"/>
      <c r="CA152" s="113"/>
      <c r="CB152" s="113"/>
      <c r="CC152" s="113"/>
      <c r="CD152" s="113"/>
      <c r="CE152" s="113"/>
      <c r="CF152" s="113"/>
      <c r="CG152" s="113"/>
      <c r="CH152" s="110"/>
      <c r="CI152" s="110"/>
    </row>
    <row r="153">
      <c r="A153" s="102"/>
      <c r="B153" s="102" t="b">
        <v>0</v>
      </c>
      <c r="C153" s="102" t="b">
        <v>0</v>
      </c>
      <c r="D153" s="102" t="b">
        <v>0</v>
      </c>
      <c r="E153" s="112"/>
      <c r="F153" s="112"/>
      <c r="G153" s="102"/>
      <c r="H153" s="102"/>
      <c r="I153" s="102"/>
      <c r="J153" s="113"/>
      <c r="K153" s="113"/>
      <c r="L153" s="113"/>
      <c r="M153" s="112"/>
      <c r="N153" s="112"/>
      <c r="O153" s="102"/>
      <c r="P153" s="102"/>
      <c r="Q153" s="102"/>
      <c r="R153" s="102"/>
      <c r="S153" s="102"/>
      <c r="T153" s="102"/>
      <c r="U153" s="102"/>
      <c r="V153" s="106"/>
      <c r="W153" s="106"/>
      <c r="X153" s="106"/>
      <c r="Y153" s="102"/>
      <c r="Z153" s="102"/>
      <c r="AA153" s="112"/>
      <c r="AB153" s="102"/>
      <c r="AC153" s="112"/>
      <c r="AD153" s="102"/>
      <c r="AE153" s="102"/>
      <c r="AF153" s="112"/>
      <c r="AG153" s="102"/>
      <c r="AH153" s="102"/>
      <c r="AI153" s="102"/>
      <c r="AJ153" s="112"/>
      <c r="AK153" s="113"/>
      <c r="AL153" s="113"/>
      <c r="AM153" s="113"/>
      <c r="AN153" s="113"/>
      <c r="AO153" s="113"/>
      <c r="AP153" s="113"/>
      <c r="AQ153" s="108">
        <f t="shared" si="3"/>
        <v>0</v>
      </c>
      <c r="AR153" s="113"/>
      <c r="AS153" s="113"/>
      <c r="AT153" s="113"/>
      <c r="AU153" s="113"/>
      <c r="AV153" s="113"/>
      <c r="AW153" s="113"/>
      <c r="AX153" s="113"/>
      <c r="AY153" s="113"/>
      <c r="AZ153" s="113"/>
      <c r="BA153" s="113"/>
      <c r="BB153" s="113"/>
      <c r="BC153" s="113"/>
      <c r="BD153" s="113"/>
      <c r="BE153" s="113"/>
      <c r="BF153" s="113"/>
      <c r="BG153" s="113"/>
      <c r="BH153" s="113"/>
      <c r="BI153" s="113"/>
      <c r="BJ153" s="113"/>
      <c r="BK153" s="113"/>
      <c r="BL153" s="113"/>
      <c r="BM153" s="113"/>
      <c r="BN153" s="113"/>
      <c r="BO153" s="113"/>
      <c r="BP153" s="103"/>
      <c r="BQ153" s="103"/>
      <c r="BR153" s="103"/>
      <c r="BS153" s="103"/>
      <c r="BT153" s="113"/>
      <c r="BU153" s="113"/>
      <c r="BV153" s="113"/>
      <c r="BW153" s="103"/>
      <c r="BX153" s="103"/>
      <c r="BY153" s="103"/>
      <c r="BZ153" s="113"/>
      <c r="CA153" s="113"/>
      <c r="CB153" s="113"/>
      <c r="CC153" s="113"/>
      <c r="CD153" s="113"/>
      <c r="CE153" s="113"/>
      <c r="CF153" s="113"/>
      <c r="CG153" s="113"/>
      <c r="CH153" s="110"/>
      <c r="CI153" s="110"/>
    </row>
    <row r="154">
      <c r="A154" s="102"/>
      <c r="B154" s="102" t="b">
        <v>0</v>
      </c>
      <c r="C154" s="102" t="b">
        <v>0</v>
      </c>
      <c r="D154" s="102" t="b">
        <v>0</v>
      </c>
      <c r="E154" s="112"/>
      <c r="F154" s="112"/>
      <c r="G154" s="102"/>
      <c r="H154" s="102"/>
      <c r="I154" s="102"/>
      <c r="J154" s="113"/>
      <c r="K154" s="113"/>
      <c r="L154" s="113"/>
      <c r="M154" s="112"/>
      <c r="N154" s="112"/>
      <c r="O154" s="102"/>
      <c r="P154" s="102"/>
      <c r="Q154" s="102"/>
      <c r="R154" s="102"/>
      <c r="S154" s="102"/>
      <c r="T154" s="102"/>
      <c r="U154" s="102"/>
      <c r="V154" s="106"/>
      <c r="W154" s="106"/>
      <c r="X154" s="106"/>
      <c r="Y154" s="102"/>
      <c r="Z154" s="102"/>
      <c r="AA154" s="112"/>
      <c r="AB154" s="102"/>
      <c r="AC154" s="112"/>
      <c r="AD154" s="102"/>
      <c r="AE154" s="102"/>
      <c r="AF154" s="112"/>
      <c r="AG154" s="102"/>
      <c r="AH154" s="102"/>
      <c r="AI154" s="102"/>
      <c r="AJ154" s="112"/>
      <c r="AK154" s="113"/>
      <c r="AL154" s="113"/>
      <c r="AM154" s="113"/>
      <c r="AN154" s="113"/>
      <c r="AO154" s="113"/>
      <c r="AP154" s="113"/>
      <c r="AQ154" s="108">
        <f t="shared" si="3"/>
        <v>0</v>
      </c>
      <c r="AR154" s="113"/>
      <c r="AS154" s="113"/>
      <c r="AT154" s="113"/>
      <c r="AU154" s="113"/>
      <c r="AV154" s="113"/>
      <c r="AW154" s="113"/>
      <c r="AX154" s="113"/>
      <c r="AY154" s="113"/>
      <c r="AZ154" s="113"/>
      <c r="BA154" s="113"/>
      <c r="BB154" s="113"/>
      <c r="BC154" s="113"/>
      <c r="BD154" s="113"/>
      <c r="BE154" s="113"/>
      <c r="BF154" s="113"/>
      <c r="BG154" s="113"/>
      <c r="BH154" s="113"/>
      <c r="BI154" s="113"/>
      <c r="BJ154" s="113"/>
      <c r="BK154" s="113"/>
      <c r="BL154" s="113"/>
      <c r="BM154" s="113"/>
      <c r="BN154" s="113"/>
      <c r="BO154" s="113"/>
      <c r="BP154" s="103"/>
      <c r="BQ154" s="103"/>
      <c r="BR154" s="103"/>
      <c r="BS154" s="103"/>
      <c r="BT154" s="113"/>
      <c r="BU154" s="113"/>
      <c r="BV154" s="113"/>
      <c r="BW154" s="103"/>
      <c r="BX154" s="103"/>
      <c r="BY154" s="103"/>
      <c r="BZ154" s="113"/>
      <c r="CA154" s="113"/>
      <c r="CB154" s="113"/>
      <c r="CC154" s="113"/>
      <c r="CD154" s="113"/>
      <c r="CE154" s="113"/>
      <c r="CF154" s="113"/>
      <c r="CG154" s="113"/>
      <c r="CH154" s="110"/>
      <c r="CI154" s="110"/>
    </row>
    <row r="155">
      <c r="A155" s="102"/>
      <c r="B155" s="102" t="b">
        <v>0</v>
      </c>
      <c r="C155" s="102" t="b">
        <v>0</v>
      </c>
      <c r="D155" s="102" t="b">
        <v>0</v>
      </c>
      <c r="E155" s="112"/>
      <c r="F155" s="112"/>
      <c r="G155" s="102"/>
      <c r="H155" s="102"/>
      <c r="I155" s="102"/>
      <c r="J155" s="113"/>
      <c r="K155" s="113"/>
      <c r="L155" s="113"/>
      <c r="M155" s="112"/>
      <c r="N155" s="112"/>
      <c r="O155" s="102"/>
      <c r="P155" s="102"/>
      <c r="Q155" s="102"/>
      <c r="R155" s="102"/>
      <c r="S155" s="102"/>
      <c r="T155" s="102"/>
      <c r="U155" s="102"/>
      <c r="V155" s="106"/>
      <c r="W155" s="106"/>
      <c r="X155" s="106"/>
      <c r="Y155" s="102"/>
      <c r="Z155" s="102"/>
      <c r="AA155" s="112"/>
      <c r="AB155" s="102"/>
      <c r="AC155" s="112"/>
      <c r="AD155" s="102"/>
      <c r="AE155" s="102"/>
      <c r="AF155" s="112"/>
      <c r="AG155" s="102"/>
      <c r="AH155" s="102"/>
      <c r="AI155" s="102"/>
      <c r="AJ155" s="112"/>
      <c r="AK155" s="113"/>
      <c r="AL155" s="113"/>
      <c r="AM155" s="113"/>
      <c r="AN155" s="113"/>
      <c r="AO155" s="113"/>
      <c r="AP155" s="113"/>
      <c r="AQ155" s="108">
        <f t="shared" si="3"/>
        <v>0</v>
      </c>
      <c r="AR155" s="113"/>
      <c r="AS155" s="113"/>
      <c r="AT155" s="113"/>
      <c r="AU155" s="113"/>
      <c r="AV155" s="113"/>
      <c r="AW155" s="113"/>
      <c r="AX155" s="113"/>
      <c r="AY155" s="113"/>
      <c r="AZ155" s="113"/>
      <c r="BA155" s="113"/>
      <c r="BB155" s="113"/>
      <c r="BC155" s="113"/>
      <c r="BD155" s="113"/>
      <c r="BE155" s="113"/>
      <c r="BF155" s="113"/>
      <c r="BG155" s="113"/>
      <c r="BH155" s="113"/>
      <c r="BI155" s="113"/>
      <c r="BJ155" s="113"/>
      <c r="BK155" s="113"/>
      <c r="BL155" s="113"/>
      <c r="BM155" s="113"/>
      <c r="BN155" s="113"/>
      <c r="BO155" s="113"/>
      <c r="BP155" s="103"/>
      <c r="BQ155" s="103"/>
      <c r="BR155" s="103"/>
      <c r="BS155" s="103"/>
      <c r="BT155" s="113"/>
      <c r="BU155" s="113"/>
      <c r="BV155" s="113"/>
      <c r="BW155" s="103"/>
      <c r="BX155" s="103"/>
      <c r="BY155" s="103"/>
      <c r="BZ155" s="113"/>
      <c r="CA155" s="113"/>
      <c r="CB155" s="113"/>
      <c r="CC155" s="113"/>
      <c r="CD155" s="113"/>
      <c r="CE155" s="113"/>
      <c r="CF155" s="113"/>
      <c r="CG155" s="113"/>
      <c r="CH155" s="110"/>
      <c r="CI155" s="110"/>
    </row>
    <row r="156">
      <c r="A156" s="102"/>
      <c r="B156" s="102" t="b">
        <v>0</v>
      </c>
      <c r="C156" s="102" t="b">
        <v>0</v>
      </c>
      <c r="D156" s="102" t="b">
        <v>0</v>
      </c>
      <c r="E156" s="112"/>
      <c r="F156" s="112"/>
      <c r="G156" s="102"/>
      <c r="H156" s="102"/>
      <c r="I156" s="102"/>
      <c r="J156" s="113"/>
      <c r="K156" s="113"/>
      <c r="L156" s="113"/>
      <c r="M156" s="112"/>
      <c r="N156" s="112"/>
      <c r="O156" s="102"/>
      <c r="P156" s="102"/>
      <c r="Q156" s="102"/>
      <c r="R156" s="102"/>
      <c r="S156" s="102"/>
      <c r="T156" s="102"/>
      <c r="U156" s="102"/>
      <c r="V156" s="102"/>
      <c r="W156" s="102"/>
      <c r="X156" s="102"/>
      <c r="Y156" s="102"/>
      <c r="Z156" s="102"/>
      <c r="AA156" s="112"/>
      <c r="AB156" s="102"/>
      <c r="AC156" s="112"/>
      <c r="AD156" s="102"/>
      <c r="AE156" s="102"/>
      <c r="AF156" s="112"/>
      <c r="AG156" s="102"/>
      <c r="AH156" s="102"/>
      <c r="AI156" s="102"/>
      <c r="AJ156" s="112"/>
      <c r="AK156" s="113"/>
      <c r="AL156" s="113"/>
      <c r="AM156" s="113"/>
      <c r="AN156" s="113"/>
      <c r="AO156" s="113"/>
      <c r="AP156" s="113"/>
      <c r="AQ156" s="108">
        <f t="shared" si="3"/>
        <v>0</v>
      </c>
      <c r="AR156" s="113"/>
      <c r="AS156" s="113"/>
      <c r="AT156" s="113"/>
      <c r="AU156" s="113"/>
      <c r="AV156" s="113"/>
      <c r="AW156" s="113"/>
      <c r="AX156" s="113"/>
      <c r="AY156" s="113"/>
      <c r="AZ156" s="113"/>
      <c r="BA156" s="113"/>
      <c r="BB156" s="113"/>
      <c r="BC156" s="113"/>
      <c r="BD156" s="113"/>
      <c r="BE156" s="113"/>
      <c r="BF156" s="113"/>
      <c r="BG156" s="113"/>
      <c r="BH156" s="113"/>
      <c r="BI156" s="113"/>
      <c r="BJ156" s="113"/>
      <c r="BK156" s="113"/>
      <c r="BL156" s="113"/>
      <c r="BM156" s="113"/>
      <c r="BN156" s="113"/>
      <c r="BO156" s="113"/>
      <c r="BP156" s="103"/>
      <c r="BQ156" s="103"/>
      <c r="BR156" s="103"/>
      <c r="BS156" s="103"/>
      <c r="BT156" s="113"/>
      <c r="BU156" s="113"/>
      <c r="BV156" s="113"/>
      <c r="BW156" s="103"/>
      <c r="BX156" s="103"/>
      <c r="BY156" s="103"/>
      <c r="BZ156" s="113"/>
      <c r="CA156" s="113"/>
      <c r="CB156" s="113"/>
      <c r="CC156" s="113"/>
      <c r="CD156" s="113"/>
      <c r="CE156" s="113"/>
      <c r="CF156" s="113"/>
      <c r="CG156" s="113"/>
      <c r="CH156" s="110"/>
      <c r="CI156" s="110"/>
    </row>
    <row r="157">
      <c r="A157" s="102"/>
      <c r="B157" s="102" t="b">
        <v>0</v>
      </c>
      <c r="C157" s="102" t="b">
        <v>0</v>
      </c>
      <c r="D157" s="102" t="b">
        <v>0</v>
      </c>
      <c r="E157" s="112"/>
      <c r="F157" s="112"/>
      <c r="G157" s="102"/>
      <c r="H157" s="102"/>
      <c r="I157" s="102"/>
      <c r="J157" s="113"/>
      <c r="K157" s="113"/>
      <c r="L157" s="113"/>
      <c r="M157" s="112"/>
      <c r="N157" s="112"/>
      <c r="O157" s="102"/>
      <c r="P157" s="102"/>
      <c r="Q157" s="102"/>
      <c r="R157" s="102"/>
      <c r="S157" s="102"/>
      <c r="T157" s="102"/>
      <c r="U157" s="102"/>
      <c r="V157" s="102"/>
      <c r="W157" s="102"/>
      <c r="X157" s="102"/>
      <c r="Y157" s="102"/>
      <c r="Z157" s="102"/>
      <c r="AA157" s="112"/>
      <c r="AB157" s="102"/>
      <c r="AC157" s="112"/>
      <c r="AD157" s="102"/>
      <c r="AE157" s="102"/>
      <c r="AF157" s="112"/>
      <c r="AG157" s="102"/>
      <c r="AH157" s="102"/>
      <c r="AI157" s="102"/>
      <c r="AJ157" s="112"/>
      <c r="AK157" s="113"/>
      <c r="AL157" s="113"/>
      <c r="AM157" s="113"/>
      <c r="AN157" s="113"/>
      <c r="AO157" s="113"/>
      <c r="AP157" s="113"/>
      <c r="AQ157" s="108">
        <f t="shared" si="3"/>
        <v>0</v>
      </c>
      <c r="AR157" s="113"/>
      <c r="AS157" s="113"/>
      <c r="AT157" s="113"/>
      <c r="AU157" s="113"/>
      <c r="AV157" s="113"/>
      <c r="AW157" s="113"/>
      <c r="AX157" s="113"/>
      <c r="AY157" s="113"/>
      <c r="AZ157" s="113"/>
      <c r="BA157" s="113"/>
      <c r="BB157" s="113"/>
      <c r="BC157" s="113"/>
      <c r="BD157" s="113"/>
      <c r="BE157" s="113"/>
      <c r="BF157" s="113"/>
      <c r="BG157" s="113"/>
      <c r="BH157" s="113"/>
      <c r="BI157" s="113"/>
      <c r="BJ157" s="113"/>
      <c r="BK157" s="113"/>
      <c r="BL157" s="113"/>
      <c r="BM157" s="113"/>
      <c r="BN157" s="113"/>
      <c r="BO157" s="113"/>
      <c r="BP157" s="103"/>
      <c r="BQ157" s="103"/>
      <c r="BR157" s="103"/>
      <c r="BS157" s="103"/>
      <c r="BT157" s="113"/>
      <c r="BU157" s="113"/>
      <c r="BV157" s="113"/>
      <c r="BW157" s="103"/>
      <c r="BX157" s="103"/>
      <c r="BY157" s="103"/>
      <c r="BZ157" s="113"/>
      <c r="CA157" s="113"/>
      <c r="CB157" s="113"/>
      <c r="CC157" s="113"/>
      <c r="CD157" s="113"/>
      <c r="CE157" s="113"/>
      <c r="CF157" s="113"/>
      <c r="CG157" s="113"/>
      <c r="CH157" s="110"/>
      <c r="CI157" s="110"/>
    </row>
    <row r="158">
      <c r="A158" s="102"/>
      <c r="B158" s="102" t="b">
        <v>0</v>
      </c>
      <c r="C158" s="102" t="b">
        <v>0</v>
      </c>
      <c r="D158" s="102" t="b">
        <v>0</v>
      </c>
      <c r="E158" s="112"/>
      <c r="F158" s="112"/>
      <c r="G158" s="102"/>
      <c r="H158" s="102"/>
      <c r="I158" s="102"/>
      <c r="J158" s="113"/>
      <c r="K158" s="113"/>
      <c r="L158" s="113"/>
      <c r="M158" s="112"/>
      <c r="N158" s="112"/>
      <c r="O158" s="102"/>
      <c r="P158" s="102"/>
      <c r="Q158" s="102"/>
      <c r="R158" s="102"/>
      <c r="S158" s="102"/>
      <c r="T158" s="102"/>
      <c r="U158" s="102"/>
      <c r="V158" s="102"/>
      <c r="W158" s="102"/>
      <c r="X158" s="102"/>
      <c r="Y158" s="102"/>
      <c r="Z158" s="102"/>
      <c r="AA158" s="112"/>
      <c r="AB158" s="102"/>
      <c r="AC158" s="112"/>
      <c r="AD158" s="102"/>
      <c r="AE158" s="102"/>
      <c r="AF158" s="112"/>
      <c r="AG158" s="102"/>
      <c r="AH158" s="102"/>
      <c r="AI158" s="102"/>
      <c r="AJ158" s="112"/>
      <c r="AK158" s="113"/>
      <c r="AL158" s="113"/>
      <c r="AM158" s="113"/>
      <c r="AN158" s="113"/>
      <c r="AO158" s="113"/>
      <c r="AP158" s="113"/>
      <c r="AQ158" s="108">
        <f t="shared" si="3"/>
        <v>0</v>
      </c>
      <c r="AR158" s="113"/>
      <c r="AS158" s="113"/>
      <c r="AT158" s="113"/>
      <c r="AU158" s="113"/>
      <c r="AV158" s="113"/>
      <c r="AW158" s="113"/>
      <c r="AX158" s="113"/>
      <c r="AY158" s="113"/>
      <c r="AZ158" s="113"/>
      <c r="BA158" s="113"/>
      <c r="BB158" s="113"/>
      <c r="BC158" s="113"/>
      <c r="BD158" s="113"/>
      <c r="BE158" s="113"/>
      <c r="BF158" s="113"/>
      <c r="BG158" s="113"/>
      <c r="BH158" s="113"/>
      <c r="BI158" s="113"/>
      <c r="BJ158" s="113"/>
      <c r="BK158" s="113"/>
      <c r="BL158" s="113"/>
      <c r="BM158" s="113"/>
      <c r="BN158" s="113"/>
      <c r="BO158" s="113"/>
      <c r="BP158" s="103"/>
      <c r="BQ158" s="103"/>
      <c r="BR158" s="103"/>
      <c r="BS158" s="103"/>
      <c r="BT158" s="113"/>
      <c r="BU158" s="113"/>
      <c r="BV158" s="113"/>
      <c r="BW158" s="103"/>
      <c r="BX158" s="103"/>
      <c r="BY158" s="103"/>
      <c r="BZ158" s="113"/>
      <c r="CA158" s="113"/>
      <c r="CB158" s="113"/>
      <c r="CC158" s="113"/>
      <c r="CD158" s="113"/>
      <c r="CE158" s="113"/>
      <c r="CF158" s="113"/>
      <c r="CG158" s="113"/>
      <c r="CH158" s="110"/>
      <c r="CI158" s="110"/>
    </row>
    <row r="159">
      <c r="A159" s="102"/>
      <c r="B159" s="102" t="b">
        <v>0</v>
      </c>
      <c r="C159" s="102" t="b">
        <v>0</v>
      </c>
      <c r="D159" s="102" t="b">
        <v>0</v>
      </c>
      <c r="E159" s="112"/>
      <c r="F159" s="112"/>
      <c r="G159" s="102"/>
      <c r="H159" s="102"/>
      <c r="I159" s="102"/>
      <c r="J159" s="113"/>
      <c r="K159" s="113"/>
      <c r="L159" s="113"/>
      <c r="M159" s="112"/>
      <c r="N159" s="112"/>
      <c r="O159" s="102"/>
      <c r="P159" s="102"/>
      <c r="Q159" s="102"/>
      <c r="R159" s="102"/>
      <c r="S159" s="102"/>
      <c r="T159" s="102"/>
      <c r="U159" s="102"/>
      <c r="V159" s="102"/>
      <c r="W159" s="102"/>
      <c r="X159" s="102"/>
      <c r="Y159" s="102"/>
      <c r="Z159" s="102"/>
      <c r="AA159" s="112"/>
      <c r="AB159" s="102"/>
      <c r="AC159" s="112"/>
      <c r="AD159" s="102"/>
      <c r="AE159" s="102"/>
      <c r="AF159" s="112"/>
      <c r="AG159" s="102"/>
      <c r="AH159" s="102"/>
      <c r="AI159" s="102"/>
      <c r="AJ159" s="112"/>
      <c r="AK159" s="113"/>
      <c r="AL159" s="113"/>
      <c r="AM159" s="113"/>
      <c r="AN159" s="113"/>
      <c r="AO159" s="113"/>
      <c r="AP159" s="113"/>
      <c r="AQ159" s="108">
        <f t="shared" si="3"/>
        <v>0</v>
      </c>
      <c r="AR159" s="113"/>
      <c r="AS159" s="113"/>
      <c r="AT159" s="113"/>
      <c r="AU159" s="113"/>
      <c r="AV159" s="113"/>
      <c r="AW159" s="113"/>
      <c r="AX159" s="113"/>
      <c r="AY159" s="113"/>
      <c r="AZ159" s="113"/>
      <c r="BA159" s="113"/>
      <c r="BB159" s="113"/>
      <c r="BC159" s="113"/>
      <c r="BD159" s="113"/>
      <c r="BE159" s="113"/>
      <c r="BF159" s="113"/>
      <c r="BG159" s="113"/>
      <c r="BH159" s="113"/>
      <c r="BI159" s="113"/>
      <c r="BJ159" s="113"/>
      <c r="BK159" s="113"/>
      <c r="BL159" s="113"/>
      <c r="BM159" s="113"/>
      <c r="BN159" s="113"/>
      <c r="BO159" s="113"/>
      <c r="BP159" s="103"/>
      <c r="BQ159" s="103"/>
      <c r="BR159" s="103"/>
      <c r="BS159" s="103"/>
      <c r="BT159" s="113"/>
      <c r="BU159" s="113"/>
      <c r="BV159" s="113"/>
      <c r="BW159" s="103"/>
      <c r="BX159" s="103"/>
      <c r="BY159" s="103"/>
      <c r="BZ159" s="113"/>
      <c r="CA159" s="113"/>
      <c r="CB159" s="113"/>
      <c r="CC159" s="113"/>
      <c r="CD159" s="113"/>
      <c r="CE159" s="113"/>
      <c r="CF159" s="113"/>
      <c r="CG159" s="113"/>
      <c r="CH159" s="110"/>
      <c r="CI159" s="110"/>
    </row>
    <row r="160">
      <c r="A160" s="102"/>
      <c r="B160" s="102" t="b">
        <v>0</v>
      </c>
      <c r="C160" s="102" t="b">
        <v>0</v>
      </c>
      <c r="D160" s="102" t="b">
        <v>0</v>
      </c>
      <c r="E160" s="112"/>
      <c r="F160" s="112"/>
      <c r="G160" s="102"/>
      <c r="H160" s="102"/>
      <c r="I160" s="102"/>
      <c r="J160" s="113"/>
      <c r="K160" s="113"/>
      <c r="L160" s="113"/>
      <c r="M160" s="112"/>
      <c r="N160" s="112"/>
      <c r="O160" s="102"/>
      <c r="P160" s="102"/>
      <c r="Q160" s="102"/>
      <c r="R160" s="102"/>
      <c r="S160" s="102"/>
      <c r="T160" s="102"/>
      <c r="U160" s="102"/>
      <c r="V160" s="102"/>
      <c r="W160" s="102"/>
      <c r="X160" s="102"/>
      <c r="Y160" s="102"/>
      <c r="Z160" s="102"/>
      <c r="AA160" s="112"/>
      <c r="AB160" s="102"/>
      <c r="AC160" s="112"/>
      <c r="AD160" s="102"/>
      <c r="AE160" s="102"/>
      <c r="AF160" s="112"/>
      <c r="AG160" s="102"/>
      <c r="AH160" s="102"/>
      <c r="AI160" s="102"/>
      <c r="AJ160" s="112"/>
      <c r="AK160" s="113"/>
      <c r="AL160" s="113"/>
      <c r="AM160" s="113"/>
      <c r="AN160" s="113"/>
      <c r="AO160" s="113"/>
      <c r="AP160" s="113"/>
      <c r="AQ160" s="108">
        <f t="shared" si="3"/>
        <v>0</v>
      </c>
      <c r="AR160" s="113"/>
      <c r="AS160" s="113"/>
      <c r="AT160" s="113"/>
      <c r="AU160" s="113"/>
      <c r="AV160" s="113"/>
      <c r="AW160" s="113"/>
      <c r="AX160" s="113"/>
      <c r="AY160" s="113"/>
      <c r="AZ160" s="113"/>
      <c r="BA160" s="113"/>
      <c r="BB160" s="113"/>
      <c r="BC160" s="113"/>
      <c r="BD160" s="113"/>
      <c r="BE160" s="113"/>
      <c r="BF160" s="113"/>
      <c r="BG160" s="113"/>
      <c r="BH160" s="113"/>
      <c r="BI160" s="113"/>
      <c r="BJ160" s="113"/>
      <c r="BK160" s="113"/>
      <c r="BL160" s="113"/>
      <c r="BM160" s="113"/>
      <c r="BN160" s="113"/>
      <c r="BO160" s="113"/>
      <c r="BP160" s="103"/>
      <c r="BQ160" s="103"/>
      <c r="BR160" s="103"/>
      <c r="BS160" s="103"/>
      <c r="BT160" s="113"/>
      <c r="BU160" s="113"/>
      <c r="BV160" s="113"/>
      <c r="BW160" s="103"/>
      <c r="BX160" s="103"/>
      <c r="BY160" s="103"/>
      <c r="BZ160" s="113"/>
      <c r="CA160" s="113"/>
      <c r="CB160" s="113"/>
      <c r="CC160" s="113"/>
      <c r="CD160" s="113"/>
      <c r="CE160" s="113"/>
      <c r="CF160" s="113"/>
      <c r="CG160" s="113"/>
      <c r="CH160" s="110"/>
      <c r="CI160" s="110"/>
    </row>
    <row r="161">
      <c r="A161" s="102"/>
      <c r="B161" s="102" t="b">
        <v>0</v>
      </c>
      <c r="C161" s="102" t="b">
        <v>0</v>
      </c>
      <c r="D161" s="102" t="b">
        <v>0</v>
      </c>
      <c r="E161" s="112"/>
      <c r="F161" s="112"/>
      <c r="G161" s="102"/>
      <c r="H161" s="102"/>
      <c r="I161" s="102"/>
      <c r="J161" s="113"/>
      <c r="K161" s="113"/>
      <c r="L161" s="113"/>
      <c r="M161" s="112"/>
      <c r="N161" s="112"/>
      <c r="O161" s="102"/>
      <c r="P161" s="102"/>
      <c r="Q161" s="102"/>
      <c r="R161" s="102"/>
      <c r="S161" s="102"/>
      <c r="T161" s="102"/>
      <c r="U161" s="102"/>
      <c r="V161" s="102"/>
      <c r="W161" s="102"/>
      <c r="X161" s="102"/>
      <c r="Y161" s="102"/>
      <c r="Z161" s="102"/>
      <c r="AA161" s="112"/>
      <c r="AB161" s="102"/>
      <c r="AC161" s="112"/>
      <c r="AD161" s="102"/>
      <c r="AE161" s="102"/>
      <c r="AF161" s="112"/>
      <c r="AG161" s="102"/>
      <c r="AH161" s="102"/>
      <c r="AI161" s="102"/>
      <c r="AJ161" s="112"/>
      <c r="AK161" s="113"/>
      <c r="AL161" s="113"/>
      <c r="AM161" s="113"/>
      <c r="AN161" s="113"/>
      <c r="AO161" s="113"/>
      <c r="AP161" s="113"/>
      <c r="AQ161" s="108">
        <f t="shared" si="3"/>
        <v>0</v>
      </c>
      <c r="AR161" s="113"/>
      <c r="AS161" s="113"/>
      <c r="AT161" s="113"/>
      <c r="AU161" s="113"/>
      <c r="AV161" s="113"/>
      <c r="AW161" s="113"/>
      <c r="AX161" s="113"/>
      <c r="AY161" s="113"/>
      <c r="AZ161" s="113"/>
      <c r="BA161" s="113"/>
      <c r="BB161" s="113"/>
      <c r="BC161" s="113"/>
      <c r="BD161" s="113"/>
      <c r="BE161" s="113"/>
      <c r="BF161" s="113"/>
      <c r="BG161" s="113"/>
      <c r="BH161" s="113"/>
      <c r="BI161" s="113"/>
      <c r="BJ161" s="113"/>
      <c r="BK161" s="113"/>
      <c r="BL161" s="113"/>
      <c r="BM161" s="113"/>
      <c r="BN161" s="113"/>
      <c r="BO161" s="113"/>
      <c r="BP161" s="103"/>
      <c r="BQ161" s="103"/>
      <c r="BR161" s="103"/>
      <c r="BS161" s="103"/>
      <c r="BT161" s="113"/>
      <c r="BU161" s="113"/>
      <c r="BV161" s="113"/>
      <c r="BW161" s="103"/>
      <c r="BX161" s="103"/>
      <c r="BY161" s="103"/>
      <c r="BZ161" s="113"/>
      <c r="CA161" s="113"/>
      <c r="CB161" s="113"/>
      <c r="CC161" s="113"/>
      <c r="CD161" s="113"/>
      <c r="CE161" s="113"/>
      <c r="CF161" s="113"/>
      <c r="CG161" s="113"/>
      <c r="CH161" s="110"/>
      <c r="CI161" s="110"/>
    </row>
    <row r="162">
      <c r="A162" s="102"/>
      <c r="B162" s="102" t="b">
        <v>0</v>
      </c>
      <c r="C162" s="102" t="b">
        <v>0</v>
      </c>
      <c r="D162" s="102" t="b">
        <v>0</v>
      </c>
      <c r="E162" s="112"/>
      <c r="F162" s="112"/>
      <c r="G162" s="102"/>
      <c r="H162" s="102"/>
      <c r="I162" s="102"/>
      <c r="J162" s="113"/>
      <c r="K162" s="113"/>
      <c r="L162" s="113"/>
      <c r="M162" s="112"/>
      <c r="N162" s="112"/>
      <c r="O162" s="102"/>
      <c r="P162" s="102"/>
      <c r="Q162" s="102"/>
      <c r="R162" s="102"/>
      <c r="S162" s="102"/>
      <c r="T162" s="102"/>
      <c r="U162" s="102"/>
      <c r="V162" s="102"/>
      <c r="W162" s="102"/>
      <c r="X162" s="102"/>
      <c r="Y162" s="102"/>
      <c r="Z162" s="102"/>
      <c r="AA162" s="112"/>
      <c r="AB162" s="102"/>
      <c r="AC162" s="112"/>
      <c r="AD162" s="102"/>
      <c r="AE162" s="102"/>
      <c r="AF162" s="112"/>
      <c r="AG162" s="102"/>
      <c r="AH162" s="102"/>
      <c r="AI162" s="102"/>
      <c r="AJ162" s="112"/>
      <c r="AK162" s="113"/>
      <c r="AL162" s="113"/>
      <c r="AM162" s="113"/>
      <c r="AN162" s="113"/>
      <c r="AO162" s="113"/>
      <c r="AP162" s="113"/>
      <c r="AQ162" s="108">
        <f t="shared" si="3"/>
        <v>0</v>
      </c>
      <c r="AR162" s="113"/>
      <c r="AS162" s="113"/>
      <c r="AT162" s="113"/>
      <c r="AU162" s="113"/>
      <c r="AV162" s="113"/>
      <c r="AW162" s="113"/>
      <c r="AX162" s="113"/>
      <c r="AY162" s="113"/>
      <c r="AZ162" s="113"/>
      <c r="BA162" s="113"/>
      <c r="BB162" s="113"/>
      <c r="BC162" s="113"/>
      <c r="BD162" s="113"/>
      <c r="BE162" s="113"/>
      <c r="BF162" s="113"/>
      <c r="BG162" s="113"/>
      <c r="BH162" s="113"/>
      <c r="BI162" s="113"/>
      <c r="BJ162" s="113"/>
      <c r="BK162" s="113"/>
      <c r="BL162" s="113"/>
      <c r="BM162" s="113"/>
      <c r="BN162" s="113"/>
      <c r="BO162" s="113"/>
      <c r="BP162" s="103"/>
      <c r="BQ162" s="103"/>
      <c r="BR162" s="103"/>
      <c r="BS162" s="103"/>
      <c r="BT162" s="113"/>
      <c r="BU162" s="113"/>
      <c r="BV162" s="113"/>
      <c r="BW162" s="103"/>
      <c r="BX162" s="103"/>
      <c r="BY162" s="103"/>
      <c r="BZ162" s="113"/>
      <c r="CA162" s="113"/>
      <c r="CB162" s="113"/>
      <c r="CC162" s="113"/>
      <c r="CD162" s="113"/>
      <c r="CE162" s="113"/>
      <c r="CF162" s="113"/>
      <c r="CG162" s="113"/>
      <c r="CH162" s="110"/>
      <c r="CI162" s="110"/>
    </row>
    <row r="163">
      <c r="A163" s="102"/>
      <c r="B163" s="102" t="b">
        <v>0</v>
      </c>
      <c r="C163" s="102" t="b">
        <v>0</v>
      </c>
      <c r="D163" s="102" t="b">
        <v>0</v>
      </c>
      <c r="E163" s="112"/>
      <c r="F163" s="112"/>
      <c r="G163" s="102"/>
      <c r="H163" s="102"/>
      <c r="I163" s="102"/>
      <c r="J163" s="113"/>
      <c r="K163" s="113"/>
      <c r="L163" s="113"/>
      <c r="M163" s="112"/>
      <c r="N163" s="112"/>
      <c r="O163" s="102"/>
      <c r="P163" s="102"/>
      <c r="Q163" s="102"/>
      <c r="R163" s="102"/>
      <c r="S163" s="102"/>
      <c r="T163" s="102"/>
      <c r="U163" s="102"/>
      <c r="V163" s="102"/>
      <c r="W163" s="102"/>
      <c r="X163" s="102"/>
      <c r="Y163" s="102"/>
      <c r="Z163" s="102"/>
      <c r="AA163" s="112"/>
      <c r="AB163" s="102"/>
      <c r="AC163" s="112"/>
      <c r="AD163" s="102"/>
      <c r="AE163" s="102"/>
      <c r="AF163" s="112"/>
      <c r="AG163" s="102"/>
      <c r="AH163" s="102"/>
      <c r="AI163" s="102"/>
      <c r="AJ163" s="112"/>
      <c r="AK163" s="113"/>
      <c r="AL163" s="113"/>
      <c r="AM163" s="113"/>
      <c r="AN163" s="113"/>
      <c r="AO163" s="113"/>
      <c r="AP163" s="113"/>
      <c r="AQ163" s="108">
        <f t="shared" si="3"/>
        <v>0</v>
      </c>
      <c r="AR163" s="113"/>
      <c r="AS163" s="113"/>
      <c r="AT163" s="113"/>
      <c r="AU163" s="113"/>
      <c r="AV163" s="113"/>
      <c r="AW163" s="113"/>
      <c r="AX163" s="113"/>
      <c r="AY163" s="113"/>
      <c r="AZ163" s="113"/>
      <c r="BA163" s="113"/>
      <c r="BB163" s="113"/>
      <c r="BC163" s="113"/>
      <c r="BD163" s="113"/>
      <c r="BE163" s="113"/>
      <c r="BF163" s="113"/>
      <c r="BG163" s="113"/>
      <c r="BH163" s="113"/>
      <c r="BI163" s="113"/>
      <c r="BJ163" s="113"/>
      <c r="BK163" s="113"/>
      <c r="BL163" s="113"/>
      <c r="BM163" s="113"/>
      <c r="BN163" s="113"/>
      <c r="BO163" s="113"/>
      <c r="BP163" s="103"/>
      <c r="BQ163" s="103"/>
      <c r="BR163" s="103"/>
      <c r="BS163" s="103"/>
      <c r="BT163" s="113"/>
      <c r="BU163" s="113"/>
      <c r="BV163" s="113"/>
      <c r="BW163" s="103"/>
      <c r="BX163" s="103"/>
      <c r="BY163" s="103"/>
      <c r="BZ163" s="113"/>
      <c r="CA163" s="113"/>
      <c r="CB163" s="113"/>
      <c r="CC163" s="113"/>
      <c r="CD163" s="113"/>
      <c r="CE163" s="113"/>
      <c r="CF163" s="113"/>
      <c r="CG163" s="113"/>
      <c r="CH163" s="110"/>
      <c r="CI163" s="110"/>
    </row>
    <row r="164">
      <c r="A164" s="102"/>
      <c r="B164" s="102" t="b">
        <v>0</v>
      </c>
      <c r="C164" s="102" t="b">
        <v>0</v>
      </c>
      <c r="D164" s="102" t="b">
        <v>0</v>
      </c>
      <c r="E164" s="112"/>
      <c r="F164" s="112"/>
      <c r="G164" s="102"/>
      <c r="H164" s="102"/>
      <c r="I164" s="102"/>
      <c r="J164" s="113"/>
      <c r="K164" s="113"/>
      <c r="L164" s="113"/>
      <c r="M164" s="112"/>
      <c r="N164" s="112"/>
      <c r="O164" s="102"/>
      <c r="P164" s="102"/>
      <c r="Q164" s="102"/>
      <c r="R164" s="102"/>
      <c r="S164" s="102"/>
      <c r="T164" s="102"/>
      <c r="U164" s="102"/>
      <c r="V164" s="102"/>
      <c r="W164" s="102"/>
      <c r="X164" s="102"/>
      <c r="Y164" s="102"/>
      <c r="Z164" s="102"/>
      <c r="AA164" s="112"/>
      <c r="AB164" s="102"/>
      <c r="AC164" s="112"/>
      <c r="AD164" s="102"/>
      <c r="AE164" s="102"/>
      <c r="AF164" s="112"/>
      <c r="AG164" s="102"/>
      <c r="AH164" s="102"/>
      <c r="AI164" s="102"/>
      <c r="AJ164" s="112"/>
      <c r="AK164" s="113"/>
      <c r="AL164" s="113"/>
      <c r="AM164" s="113"/>
      <c r="AN164" s="113"/>
      <c r="AO164" s="113"/>
      <c r="AP164" s="113"/>
      <c r="AQ164" s="108">
        <f t="shared" si="3"/>
        <v>0</v>
      </c>
      <c r="AR164" s="113"/>
      <c r="AS164" s="113"/>
      <c r="AT164" s="113"/>
      <c r="AU164" s="113"/>
      <c r="AV164" s="113"/>
      <c r="AW164" s="113"/>
      <c r="AX164" s="113"/>
      <c r="AY164" s="113"/>
      <c r="AZ164" s="113"/>
      <c r="BA164" s="113"/>
      <c r="BB164" s="113"/>
      <c r="BC164" s="113"/>
      <c r="BD164" s="113"/>
      <c r="BE164" s="113"/>
      <c r="BF164" s="113"/>
      <c r="BG164" s="113"/>
      <c r="BH164" s="113"/>
      <c r="BI164" s="113"/>
      <c r="BJ164" s="113"/>
      <c r="BK164" s="113"/>
      <c r="BL164" s="113"/>
      <c r="BM164" s="113"/>
      <c r="BN164" s="113"/>
      <c r="BO164" s="113"/>
      <c r="BP164" s="103"/>
      <c r="BQ164" s="103"/>
      <c r="BR164" s="103"/>
      <c r="BS164" s="103"/>
      <c r="BT164" s="113"/>
      <c r="BU164" s="113"/>
      <c r="BV164" s="113"/>
      <c r="BW164" s="103"/>
      <c r="BX164" s="103"/>
      <c r="BY164" s="103"/>
      <c r="BZ164" s="113"/>
      <c r="CA164" s="113"/>
      <c r="CB164" s="113"/>
      <c r="CC164" s="113"/>
      <c r="CD164" s="113"/>
      <c r="CE164" s="113"/>
      <c r="CF164" s="113"/>
      <c r="CG164" s="113"/>
      <c r="CH164" s="110"/>
      <c r="CI164" s="110"/>
    </row>
    <row r="165">
      <c r="A165" s="102"/>
      <c r="B165" s="102" t="b">
        <v>0</v>
      </c>
      <c r="C165" s="102" t="b">
        <v>0</v>
      </c>
      <c r="D165" s="102" t="b">
        <v>0</v>
      </c>
      <c r="E165" s="112"/>
      <c r="F165" s="112"/>
      <c r="G165" s="102"/>
      <c r="H165" s="102"/>
      <c r="I165" s="102"/>
      <c r="J165" s="113"/>
      <c r="K165" s="113"/>
      <c r="L165" s="113"/>
      <c r="M165" s="112"/>
      <c r="N165" s="112"/>
      <c r="O165" s="102"/>
      <c r="P165" s="102"/>
      <c r="Q165" s="102"/>
      <c r="R165" s="102"/>
      <c r="S165" s="102"/>
      <c r="T165" s="102"/>
      <c r="U165" s="102"/>
      <c r="V165" s="102"/>
      <c r="W165" s="102"/>
      <c r="X165" s="102"/>
      <c r="Y165" s="102"/>
      <c r="Z165" s="102"/>
      <c r="AA165" s="112"/>
      <c r="AB165" s="102"/>
      <c r="AC165" s="112"/>
      <c r="AD165" s="102"/>
      <c r="AE165" s="102"/>
      <c r="AF165" s="112"/>
      <c r="AG165" s="102"/>
      <c r="AH165" s="102"/>
      <c r="AI165" s="102"/>
      <c r="AJ165" s="112"/>
      <c r="AK165" s="113"/>
      <c r="AL165" s="113"/>
      <c r="AM165" s="113"/>
      <c r="AN165" s="113"/>
      <c r="AO165" s="113"/>
      <c r="AP165" s="113"/>
      <c r="AQ165" s="108">
        <f t="shared" si="3"/>
        <v>0</v>
      </c>
      <c r="AR165" s="113"/>
      <c r="AS165" s="113"/>
      <c r="AT165" s="113"/>
      <c r="AU165" s="113"/>
      <c r="AV165" s="113"/>
      <c r="AW165" s="113"/>
      <c r="AX165" s="113"/>
      <c r="AY165" s="113"/>
      <c r="AZ165" s="113"/>
      <c r="BA165" s="113"/>
      <c r="BB165" s="113"/>
      <c r="BC165" s="113"/>
      <c r="BD165" s="113"/>
      <c r="BE165" s="113"/>
      <c r="BF165" s="113"/>
      <c r="BG165" s="113"/>
      <c r="BH165" s="113"/>
      <c r="BI165" s="113"/>
      <c r="BJ165" s="113"/>
      <c r="BK165" s="113"/>
      <c r="BL165" s="113"/>
      <c r="BM165" s="113"/>
      <c r="BN165" s="113"/>
      <c r="BO165" s="113"/>
      <c r="BP165" s="103"/>
      <c r="BQ165" s="103"/>
      <c r="BR165" s="103"/>
      <c r="BS165" s="103"/>
      <c r="BT165" s="113"/>
      <c r="BU165" s="113"/>
      <c r="BV165" s="113"/>
      <c r="BW165" s="103"/>
      <c r="BX165" s="103"/>
      <c r="BY165" s="103"/>
      <c r="BZ165" s="113"/>
      <c r="CA165" s="113"/>
      <c r="CB165" s="113"/>
      <c r="CC165" s="113"/>
      <c r="CD165" s="113"/>
      <c r="CE165" s="113"/>
      <c r="CF165" s="113"/>
      <c r="CG165" s="113"/>
      <c r="CH165" s="110"/>
      <c r="CI165" s="110"/>
    </row>
    <row r="166">
      <c r="A166" s="102"/>
      <c r="B166" s="102" t="b">
        <v>0</v>
      </c>
      <c r="C166" s="102" t="b">
        <v>0</v>
      </c>
      <c r="D166" s="102" t="b">
        <v>0</v>
      </c>
      <c r="E166" s="112"/>
      <c r="F166" s="112"/>
      <c r="G166" s="102"/>
      <c r="H166" s="102"/>
      <c r="I166" s="102"/>
      <c r="J166" s="113"/>
      <c r="K166" s="113"/>
      <c r="L166" s="113"/>
      <c r="M166" s="112"/>
      <c r="N166" s="112"/>
      <c r="O166" s="102"/>
      <c r="P166" s="102"/>
      <c r="Q166" s="102"/>
      <c r="R166" s="102"/>
      <c r="S166" s="102"/>
      <c r="T166" s="102"/>
      <c r="U166" s="102"/>
      <c r="V166" s="102"/>
      <c r="W166" s="102"/>
      <c r="X166" s="102"/>
      <c r="Y166" s="102"/>
      <c r="Z166" s="102"/>
      <c r="AA166" s="112"/>
      <c r="AB166" s="102"/>
      <c r="AC166" s="112"/>
      <c r="AD166" s="102"/>
      <c r="AE166" s="102"/>
      <c r="AF166" s="112"/>
      <c r="AG166" s="102"/>
      <c r="AH166" s="102"/>
      <c r="AI166" s="102"/>
      <c r="AJ166" s="112"/>
      <c r="AK166" s="113"/>
      <c r="AL166" s="113"/>
      <c r="AM166" s="113"/>
      <c r="AN166" s="113"/>
      <c r="AO166" s="113"/>
      <c r="AP166" s="113"/>
      <c r="AQ166" s="108">
        <f t="shared" si="3"/>
        <v>0</v>
      </c>
      <c r="AR166" s="113"/>
      <c r="AS166" s="113"/>
      <c r="AT166" s="113"/>
      <c r="AU166" s="113"/>
      <c r="AV166" s="113"/>
      <c r="AW166" s="113"/>
      <c r="AX166" s="113"/>
      <c r="AY166" s="113"/>
      <c r="AZ166" s="113"/>
      <c r="BA166" s="113"/>
      <c r="BB166" s="113"/>
      <c r="BC166" s="113"/>
      <c r="BD166" s="113"/>
      <c r="BE166" s="113"/>
      <c r="BF166" s="113"/>
      <c r="BG166" s="113"/>
      <c r="BH166" s="113"/>
      <c r="BI166" s="113"/>
      <c r="BJ166" s="113"/>
      <c r="BK166" s="113"/>
      <c r="BL166" s="113"/>
      <c r="BM166" s="113"/>
      <c r="BN166" s="113"/>
      <c r="BO166" s="113"/>
      <c r="BP166" s="103"/>
      <c r="BQ166" s="103"/>
      <c r="BR166" s="103"/>
      <c r="BS166" s="103"/>
      <c r="BT166" s="113"/>
      <c r="BU166" s="113"/>
      <c r="BV166" s="113"/>
      <c r="BW166" s="103"/>
      <c r="BX166" s="103"/>
      <c r="BY166" s="103"/>
      <c r="BZ166" s="113"/>
      <c r="CA166" s="113"/>
      <c r="CB166" s="113"/>
      <c r="CC166" s="113"/>
      <c r="CD166" s="113"/>
      <c r="CE166" s="113"/>
      <c r="CF166" s="113"/>
      <c r="CG166" s="113"/>
      <c r="CH166" s="110"/>
      <c r="CI166" s="110"/>
    </row>
    <row r="167">
      <c r="A167" s="102"/>
      <c r="B167" s="102" t="b">
        <v>0</v>
      </c>
      <c r="C167" s="102" t="b">
        <v>0</v>
      </c>
      <c r="D167" s="102" t="b">
        <v>0</v>
      </c>
      <c r="E167" s="112"/>
      <c r="F167" s="112"/>
      <c r="G167" s="102"/>
      <c r="H167" s="102"/>
      <c r="I167" s="102"/>
      <c r="J167" s="113"/>
      <c r="K167" s="113"/>
      <c r="L167" s="113"/>
      <c r="M167" s="112"/>
      <c r="N167" s="112"/>
      <c r="O167" s="102"/>
      <c r="P167" s="102"/>
      <c r="Q167" s="102"/>
      <c r="R167" s="102"/>
      <c r="S167" s="102"/>
      <c r="T167" s="102"/>
      <c r="U167" s="102"/>
      <c r="V167" s="102"/>
      <c r="W167" s="102"/>
      <c r="X167" s="102"/>
      <c r="Y167" s="102"/>
      <c r="Z167" s="102"/>
      <c r="AA167" s="112"/>
      <c r="AB167" s="102"/>
      <c r="AC167" s="112"/>
      <c r="AD167" s="102"/>
      <c r="AE167" s="102"/>
      <c r="AF167" s="112"/>
      <c r="AG167" s="102"/>
      <c r="AH167" s="102"/>
      <c r="AI167" s="102"/>
      <c r="AJ167" s="112"/>
      <c r="AK167" s="113"/>
      <c r="AL167" s="113"/>
      <c r="AM167" s="113"/>
      <c r="AN167" s="113"/>
      <c r="AO167" s="113"/>
      <c r="AP167" s="113"/>
      <c r="AQ167" s="108">
        <f t="shared" si="3"/>
        <v>0</v>
      </c>
      <c r="AR167" s="113"/>
      <c r="AS167" s="113"/>
      <c r="AT167" s="113"/>
      <c r="AU167" s="113"/>
      <c r="AV167" s="113"/>
      <c r="AW167" s="113"/>
      <c r="AX167" s="113"/>
      <c r="AY167" s="113"/>
      <c r="AZ167" s="113"/>
      <c r="BA167" s="113"/>
      <c r="BB167" s="113"/>
      <c r="BC167" s="113"/>
      <c r="BD167" s="113"/>
      <c r="BE167" s="113"/>
      <c r="BF167" s="113"/>
      <c r="BG167" s="113"/>
      <c r="BH167" s="113"/>
      <c r="BI167" s="113"/>
      <c r="BJ167" s="113"/>
      <c r="BK167" s="113"/>
      <c r="BL167" s="113"/>
      <c r="BM167" s="113"/>
      <c r="BN167" s="113"/>
      <c r="BO167" s="113"/>
      <c r="BP167" s="103"/>
      <c r="BQ167" s="103"/>
      <c r="BR167" s="103"/>
      <c r="BS167" s="103"/>
      <c r="BT167" s="113"/>
      <c r="BU167" s="113"/>
      <c r="BV167" s="113"/>
      <c r="BW167" s="103"/>
      <c r="BX167" s="103"/>
      <c r="BY167" s="103"/>
      <c r="BZ167" s="113"/>
      <c r="CA167" s="113"/>
      <c r="CB167" s="113"/>
      <c r="CC167" s="113"/>
      <c r="CD167" s="113"/>
      <c r="CE167" s="113"/>
      <c r="CF167" s="113"/>
      <c r="CG167" s="113"/>
      <c r="CH167" s="110"/>
      <c r="CI167" s="110"/>
    </row>
    <row r="168">
      <c r="A168" s="102"/>
      <c r="B168" s="102" t="b">
        <v>0</v>
      </c>
      <c r="C168" s="102" t="b">
        <v>0</v>
      </c>
      <c r="D168" s="102" t="b">
        <v>0</v>
      </c>
      <c r="E168" s="112"/>
      <c r="F168" s="112"/>
      <c r="G168" s="102"/>
      <c r="H168" s="102"/>
      <c r="I168" s="102"/>
      <c r="J168" s="113"/>
      <c r="K168" s="113"/>
      <c r="L168" s="113"/>
      <c r="M168" s="112"/>
      <c r="N168" s="112"/>
      <c r="O168" s="102"/>
      <c r="P168" s="102"/>
      <c r="Q168" s="102"/>
      <c r="R168" s="102"/>
      <c r="S168" s="102"/>
      <c r="T168" s="102"/>
      <c r="U168" s="102"/>
      <c r="V168" s="102"/>
      <c r="W168" s="102"/>
      <c r="X168" s="102"/>
      <c r="Y168" s="102"/>
      <c r="Z168" s="102"/>
      <c r="AA168" s="112"/>
      <c r="AB168" s="102"/>
      <c r="AC168" s="112"/>
      <c r="AD168" s="102"/>
      <c r="AE168" s="102"/>
      <c r="AF168" s="112"/>
      <c r="AG168" s="102"/>
      <c r="AH168" s="102"/>
      <c r="AI168" s="102"/>
      <c r="AJ168" s="112"/>
      <c r="AK168" s="113"/>
      <c r="AL168" s="113"/>
      <c r="AM168" s="113"/>
      <c r="AN168" s="113"/>
      <c r="AO168" s="113"/>
      <c r="AP168" s="113"/>
      <c r="AQ168" s="108">
        <f t="shared" si="3"/>
        <v>0</v>
      </c>
      <c r="AR168" s="113"/>
      <c r="AS168" s="113"/>
      <c r="AT168" s="113"/>
      <c r="AU168" s="113"/>
      <c r="AV168" s="113"/>
      <c r="AW168" s="113"/>
      <c r="AX168" s="113"/>
      <c r="AY168" s="113"/>
      <c r="AZ168" s="113"/>
      <c r="BA168" s="113"/>
      <c r="BB168" s="113"/>
      <c r="BC168" s="113"/>
      <c r="BD168" s="113"/>
      <c r="BE168" s="113"/>
      <c r="BF168" s="113"/>
      <c r="BG168" s="113"/>
      <c r="BH168" s="113"/>
      <c r="BI168" s="113"/>
      <c r="BJ168" s="113"/>
      <c r="BK168" s="113"/>
      <c r="BL168" s="113"/>
      <c r="BM168" s="113"/>
      <c r="BN168" s="113"/>
      <c r="BO168" s="113"/>
      <c r="BP168" s="103"/>
      <c r="BQ168" s="103"/>
      <c r="BR168" s="103"/>
      <c r="BS168" s="103"/>
      <c r="BT168" s="113"/>
      <c r="BU168" s="113"/>
      <c r="BV168" s="113"/>
      <c r="BW168" s="103"/>
      <c r="BX168" s="103"/>
      <c r="BY168" s="103"/>
      <c r="BZ168" s="113"/>
      <c r="CA168" s="113"/>
      <c r="CB168" s="113"/>
      <c r="CC168" s="113"/>
      <c r="CD168" s="113"/>
      <c r="CE168" s="113"/>
      <c r="CF168" s="113"/>
      <c r="CG168" s="113"/>
      <c r="CH168" s="110"/>
      <c r="CI168" s="110"/>
    </row>
    <row r="169">
      <c r="A169" s="102"/>
      <c r="B169" s="102" t="b">
        <v>0</v>
      </c>
      <c r="C169" s="102" t="b">
        <v>0</v>
      </c>
      <c r="D169" s="102" t="b">
        <v>0</v>
      </c>
      <c r="E169" s="112"/>
      <c r="F169" s="112"/>
      <c r="G169" s="102"/>
      <c r="H169" s="102"/>
      <c r="I169" s="102"/>
      <c r="J169" s="113"/>
      <c r="K169" s="113"/>
      <c r="L169" s="113"/>
      <c r="M169" s="112"/>
      <c r="N169" s="112"/>
      <c r="O169" s="102"/>
      <c r="P169" s="102"/>
      <c r="Q169" s="102"/>
      <c r="R169" s="102"/>
      <c r="S169" s="102"/>
      <c r="T169" s="102"/>
      <c r="U169" s="102"/>
      <c r="V169" s="102"/>
      <c r="W169" s="102"/>
      <c r="X169" s="102"/>
      <c r="Y169" s="102"/>
      <c r="Z169" s="102"/>
      <c r="AA169" s="112"/>
      <c r="AB169" s="102"/>
      <c r="AC169" s="112"/>
      <c r="AD169" s="102"/>
      <c r="AE169" s="102"/>
      <c r="AF169" s="112"/>
      <c r="AG169" s="102"/>
      <c r="AH169" s="102"/>
      <c r="AI169" s="102"/>
      <c r="AJ169" s="112"/>
      <c r="AK169" s="113"/>
      <c r="AL169" s="113"/>
      <c r="AM169" s="113"/>
      <c r="AN169" s="113"/>
      <c r="AO169" s="113"/>
      <c r="AP169" s="113"/>
      <c r="AQ169" s="108">
        <f t="shared" si="3"/>
        <v>0</v>
      </c>
      <c r="AR169" s="113"/>
      <c r="AS169" s="113"/>
      <c r="AT169" s="113"/>
      <c r="AU169" s="113"/>
      <c r="AV169" s="113"/>
      <c r="AW169" s="113"/>
      <c r="AX169" s="113"/>
      <c r="AY169" s="113"/>
      <c r="AZ169" s="113"/>
      <c r="BA169" s="113"/>
      <c r="BB169" s="113"/>
      <c r="BC169" s="113"/>
      <c r="BD169" s="113"/>
      <c r="BE169" s="113"/>
      <c r="BF169" s="113"/>
      <c r="BG169" s="113"/>
      <c r="BH169" s="113"/>
      <c r="BI169" s="113"/>
      <c r="BJ169" s="113"/>
      <c r="BK169" s="113"/>
      <c r="BL169" s="113"/>
      <c r="BM169" s="113"/>
      <c r="BN169" s="113"/>
      <c r="BO169" s="113"/>
      <c r="BP169" s="103"/>
      <c r="BQ169" s="103"/>
      <c r="BR169" s="103"/>
      <c r="BS169" s="103"/>
      <c r="BT169" s="113"/>
      <c r="BU169" s="113"/>
      <c r="BV169" s="113"/>
      <c r="BW169" s="103"/>
      <c r="BX169" s="103"/>
      <c r="BY169" s="103"/>
      <c r="BZ169" s="113"/>
      <c r="CA169" s="113"/>
      <c r="CB169" s="113"/>
      <c r="CC169" s="113"/>
      <c r="CD169" s="113"/>
      <c r="CE169" s="113"/>
      <c r="CF169" s="113"/>
      <c r="CG169" s="113"/>
      <c r="CH169" s="110"/>
      <c r="CI169" s="110"/>
    </row>
    <row r="170">
      <c r="A170" s="102"/>
      <c r="B170" s="102" t="b">
        <v>0</v>
      </c>
      <c r="C170" s="102" t="b">
        <v>0</v>
      </c>
      <c r="D170" s="102" t="b">
        <v>0</v>
      </c>
      <c r="E170" s="112"/>
      <c r="F170" s="112"/>
      <c r="G170" s="102"/>
      <c r="H170" s="102"/>
      <c r="I170" s="102"/>
      <c r="J170" s="113"/>
      <c r="K170" s="113"/>
      <c r="L170" s="113"/>
      <c r="M170" s="112"/>
      <c r="N170" s="112"/>
      <c r="O170" s="102"/>
      <c r="P170" s="102"/>
      <c r="Q170" s="102"/>
      <c r="R170" s="102"/>
      <c r="S170" s="102"/>
      <c r="T170" s="102"/>
      <c r="U170" s="102"/>
      <c r="V170" s="102"/>
      <c r="W170" s="102"/>
      <c r="X170" s="102"/>
      <c r="Y170" s="102"/>
      <c r="Z170" s="102"/>
      <c r="AA170" s="112"/>
      <c r="AB170" s="102"/>
      <c r="AC170" s="112"/>
      <c r="AD170" s="102"/>
      <c r="AE170" s="102"/>
      <c r="AF170" s="112"/>
      <c r="AG170" s="102"/>
      <c r="AH170" s="102"/>
      <c r="AI170" s="102"/>
      <c r="AJ170" s="112"/>
      <c r="AK170" s="113"/>
      <c r="AL170" s="113"/>
      <c r="AM170" s="113"/>
      <c r="AN170" s="113"/>
      <c r="AO170" s="113"/>
      <c r="AP170" s="113"/>
      <c r="AQ170" s="108">
        <f t="shared" si="3"/>
        <v>0</v>
      </c>
      <c r="AR170" s="113"/>
      <c r="AS170" s="113"/>
      <c r="AT170" s="113"/>
      <c r="AU170" s="113"/>
      <c r="AV170" s="113"/>
      <c r="AW170" s="113"/>
      <c r="AX170" s="113"/>
      <c r="AY170" s="113"/>
      <c r="AZ170" s="113"/>
      <c r="BA170" s="113"/>
      <c r="BB170" s="113"/>
      <c r="BC170" s="113"/>
      <c r="BD170" s="113"/>
      <c r="BE170" s="113"/>
      <c r="BF170" s="113"/>
      <c r="BG170" s="113"/>
      <c r="BH170" s="113"/>
      <c r="BI170" s="113"/>
      <c r="BJ170" s="113"/>
      <c r="BK170" s="113"/>
      <c r="BL170" s="113"/>
      <c r="BM170" s="113"/>
      <c r="BN170" s="113"/>
      <c r="BO170" s="113"/>
      <c r="BP170" s="103"/>
      <c r="BQ170" s="103"/>
      <c r="BR170" s="103"/>
      <c r="BS170" s="103"/>
      <c r="BT170" s="113"/>
      <c r="BU170" s="113"/>
      <c r="BV170" s="113"/>
      <c r="BW170" s="103"/>
      <c r="BX170" s="103"/>
      <c r="BY170" s="103"/>
      <c r="BZ170" s="113"/>
      <c r="CA170" s="113"/>
      <c r="CB170" s="113"/>
      <c r="CC170" s="113"/>
      <c r="CD170" s="113"/>
      <c r="CE170" s="113"/>
      <c r="CF170" s="113"/>
      <c r="CG170" s="113"/>
      <c r="CH170" s="110"/>
      <c r="CI170" s="110"/>
    </row>
    <row r="171">
      <c r="A171" s="102"/>
      <c r="B171" s="102" t="b">
        <v>0</v>
      </c>
      <c r="C171" s="102" t="b">
        <v>0</v>
      </c>
      <c r="D171" s="102" t="b">
        <v>0</v>
      </c>
      <c r="E171" s="112"/>
      <c r="F171" s="112"/>
      <c r="G171" s="102"/>
      <c r="H171" s="102"/>
      <c r="I171" s="102"/>
      <c r="J171" s="113"/>
      <c r="K171" s="113"/>
      <c r="L171" s="113"/>
      <c r="M171" s="112"/>
      <c r="N171" s="112"/>
      <c r="O171" s="102"/>
      <c r="P171" s="102"/>
      <c r="Q171" s="102"/>
      <c r="R171" s="102"/>
      <c r="S171" s="102"/>
      <c r="T171" s="102"/>
      <c r="U171" s="102"/>
      <c r="V171" s="102"/>
      <c r="W171" s="102"/>
      <c r="X171" s="102"/>
      <c r="Y171" s="102"/>
      <c r="Z171" s="102"/>
      <c r="AA171" s="112"/>
      <c r="AB171" s="102"/>
      <c r="AC171" s="112"/>
      <c r="AD171" s="102"/>
      <c r="AE171" s="102"/>
      <c r="AF171" s="112"/>
      <c r="AG171" s="102"/>
      <c r="AH171" s="102"/>
      <c r="AI171" s="102"/>
      <c r="AJ171" s="112"/>
      <c r="AK171" s="113"/>
      <c r="AL171" s="113"/>
      <c r="AM171" s="113"/>
      <c r="AN171" s="113"/>
      <c r="AO171" s="113"/>
      <c r="AP171" s="113"/>
      <c r="AQ171" s="108">
        <f t="shared" si="3"/>
        <v>0</v>
      </c>
      <c r="AR171" s="113"/>
      <c r="AS171" s="113"/>
      <c r="AT171" s="113"/>
      <c r="AU171" s="113"/>
      <c r="AV171" s="113"/>
      <c r="AW171" s="113"/>
      <c r="AX171" s="113"/>
      <c r="AY171" s="113"/>
      <c r="AZ171" s="113"/>
      <c r="BA171" s="113"/>
      <c r="BB171" s="113"/>
      <c r="BC171" s="113"/>
      <c r="BD171" s="113"/>
      <c r="BE171" s="113"/>
      <c r="BF171" s="113"/>
      <c r="BG171" s="113"/>
      <c r="BH171" s="113"/>
      <c r="BI171" s="113"/>
      <c r="BJ171" s="113"/>
      <c r="BK171" s="113"/>
      <c r="BL171" s="113"/>
      <c r="BM171" s="113"/>
      <c r="BN171" s="113"/>
      <c r="BO171" s="113"/>
      <c r="BP171" s="103"/>
      <c r="BQ171" s="103"/>
      <c r="BR171" s="103"/>
      <c r="BS171" s="103"/>
      <c r="BT171" s="113"/>
      <c r="BU171" s="113"/>
      <c r="BV171" s="113"/>
      <c r="BW171" s="103"/>
      <c r="BX171" s="103"/>
      <c r="BY171" s="103"/>
      <c r="BZ171" s="113"/>
      <c r="CA171" s="113"/>
      <c r="CB171" s="113"/>
      <c r="CC171" s="113"/>
      <c r="CD171" s="113"/>
      <c r="CE171" s="113"/>
      <c r="CF171" s="113"/>
      <c r="CG171" s="113"/>
      <c r="CH171" s="110"/>
      <c r="CI171" s="110"/>
    </row>
    <row r="172">
      <c r="A172" s="102"/>
      <c r="B172" s="102" t="b">
        <v>0</v>
      </c>
      <c r="C172" s="102" t="b">
        <v>0</v>
      </c>
      <c r="D172" s="102" t="b">
        <v>0</v>
      </c>
      <c r="E172" s="112"/>
      <c r="F172" s="112"/>
      <c r="G172" s="102"/>
      <c r="H172" s="102"/>
      <c r="I172" s="102"/>
      <c r="J172" s="113"/>
      <c r="K172" s="113"/>
      <c r="L172" s="113"/>
      <c r="M172" s="112"/>
      <c r="N172" s="112"/>
      <c r="O172" s="102"/>
      <c r="P172" s="102"/>
      <c r="Q172" s="102"/>
      <c r="R172" s="102"/>
      <c r="S172" s="102"/>
      <c r="T172" s="102"/>
      <c r="U172" s="102"/>
      <c r="V172" s="102"/>
      <c r="W172" s="102"/>
      <c r="X172" s="102"/>
      <c r="Y172" s="102"/>
      <c r="Z172" s="102"/>
      <c r="AA172" s="112"/>
      <c r="AB172" s="102"/>
      <c r="AC172" s="112"/>
      <c r="AD172" s="102"/>
      <c r="AE172" s="102"/>
      <c r="AF172" s="112"/>
      <c r="AG172" s="102"/>
      <c r="AH172" s="102"/>
      <c r="AI172" s="102"/>
      <c r="AJ172" s="112"/>
      <c r="AK172" s="113"/>
      <c r="AL172" s="113"/>
      <c r="AM172" s="113"/>
      <c r="AN172" s="113"/>
      <c r="AO172" s="113"/>
      <c r="AP172" s="113"/>
      <c r="AQ172" s="108">
        <f t="shared" si="3"/>
        <v>0</v>
      </c>
      <c r="AR172" s="113"/>
      <c r="AS172" s="113"/>
      <c r="AT172" s="113"/>
      <c r="AU172" s="113"/>
      <c r="AV172" s="113"/>
      <c r="AW172" s="113"/>
      <c r="AX172" s="113"/>
      <c r="AY172" s="113"/>
      <c r="AZ172" s="113"/>
      <c r="BA172" s="113"/>
      <c r="BB172" s="113"/>
      <c r="BC172" s="113"/>
      <c r="BD172" s="113"/>
      <c r="BE172" s="113"/>
      <c r="BF172" s="113"/>
      <c r="BG172" s="113"/>
      <c r="BH172" s="113"/>
      <c r="BI172" s="113"/>
      <c r="BJ172" s="113"/>
      <c r="BK172" s="113"/>
      <c r="BL172" s="113"/>
      <c r="BM172" s="113"/>
      <c r="BN172" s="113"/>
      <c r="BO172" s="113"/>
      <c r="BP172" s="103"/>
      <c r="BQ172" s="103"/>
      <c r="BR172" s="103"/>
      <c r="BS172" s="103"/>
      <c r="BT172" s="113"/>
      <c r="BU172" s="113"/>
      <c r="BV172" s="113"/>
      <c r="BW172" s="103"/>
      <c r="BX172" s="103"/>
      <c r="BY172" s="103"/>
      <c r="BZ172" s="113"/>
      <c r="CA172" s="113"/>
      <c r="CB172" s="113"/>
      <c r="CC172" s="113"/>
      <c r="CD172" s="113"/>
      <c r="CE172" s="113"/>
      <c r="CF172" s="113"/>
      <c r="CG172" s="113"/>
      <c r="CH172" s="110"/>
      <c r="CI172" s="110"/>
    </row>
    <row r="173">
      <c r="A173" s="102"/>
      <c r="B173" s="102" t="b">
        <v>0</v>
      </c>
      <c r="C173" s="102" t="b">
        <v>0</v>
      </c>
      <c r="D173" s="102" t="b">
        <v>0</v>
      </c>
      <c r="E173" s="112"/>
      <c r="F173" s="112"/>
      <c r="G173" s="102"/>
      <c r="H173" s="102"/>
      <c r="I173" s="102"/>
      <c r="J173" s="113"/>
      <c r="K173" s="113"/>
      <c r="L173" s="113"/>
      <c r="M173" s="112"/>
      <c r="N173" s="112"/>
      <c r="O173" s="102"/>
      <c r="P173" s="102"/>
      <c r="Q173" s="102"/>
      <c r="R173" s="102"/>
      <c r="S173" s="102"/>
      <c r="T173" s="102"/>
      <c r="U173" s="102"/>
      <c r="V173" s="102"/>
      <c r="W173" s="102"/>
      <c r="X173" s="102"/>
      <c r="Y173" s="102"/>
      <c r="Z173" s="102"/>
      <c r="AA173" s="112"/>
      <c r="AB173" s="102"/>
      <c r="AC173" s="112"/>
      <c r="AD173" s="102"/>
      <c r="AE173" s="102"/>
      <c r="AF173" s="112"/>
      <c r="AG173" s="102"/>
      <c r="AH173" s="102"/>
      <c r="AI173" s="102"/>
      <c r="AJ173" s="112"/>
      <c r="AK173" s="113"/>
      <c r="AL173" s="113"/>
      <c r="AM173" s="113"/>
      <c r="AN173" s="113"/>
      <c r="AO173" s="113"/>
      <c r="AP173" s="113"/>
      <c r="AQ173" s="108">
        <f t="shared" si="3"/>
        <v>0</v>
      </c>
      <c r="AR173" s="113"/>
      <c r="AS173" s="113"/>
      <c r="AT173" s="113"/>
      <c r="AU173" s="113"/>
      <c r="AV173" s="113"/>
      <c r="AW173" s="113"/>
      <c r="AX173" s="113"/>
      <c r="AY173" s="113"/>
      <c r="AZ173" s="113"/>
      <c r="BA173" s="113"/>
      <c r="BB173" s="113"/>
      <c r="BC173" s="113"/>
      <c r="BD173" s="113"/>
      <c r="BE173" s="113"/>
      <c r="BF173" s="113"/>
      <c r="BG173" s="113"/>
      <c r="BH173" s="113"/>
      <c r="BI173" s="113"/>
      <c r="BJ173" s="113"/>
      <c r="BK173" s="113"/>
      <c r="BL173" s="113"/>
      <c r="BM173" s="113"/>
      <c r="BN173" s="113"/>
      <c r="BO173" s="113"/>
      <c r="BP173" s="103"/>
      <c r="BQ173" s="103"/>
      <c r="BR173" s="103"/>
      <c r="BS173" s="103"/>
      <c r="BT173" s="113"/>
      <c r="BU173" s="113"/>
      <c r="BV173" s="113"/>
      <c r="BW173" s="103"/>
      <c r="BX173" s="103"/>
      <c r="BY173" s="103"/>
      <c r="BZ173" s="113"/>
      <c r="CA173" s="113"/>
      <c r="CB173" s="113"/>
      <c r="CC173" s="113"/>
      <c r="CD173" s="113"/>
      <c r="CE173" s="113"/>
      <c r="CF173" s="113"/>
      <c r="CG173" s="113"/>
      <c r="CH173" s="110"/>
      <c r="CI173" s="110"/>
    </row>
    <row r="174">
      <c r="A174" s="102"/>
      <c r="B174" s="102" t="b">
        <v>0</v>
      </c>
      <c r="C174" s="102" t="b">
        <v>0</v>
      </c>
      <c r="D174" s="102" t="b">
        <v>0</v>
      </c>
      <c r="E174" s="112"/>
      <c r="F174" s="112"/>
      <c r="G174" s="102"/>
      <c r="H174" s="102"/>
      <c r="I174" s="102"/>
      <c r="J174" s="113"/>
      <c r="K174" s="113"/>
      <c r="L174" s="113"/>
      <c r="M174" s="112"/>
      <c r="N174" s="112"/>
      <c r="O174" s="102"/>
      <c r="P174" s="102"/>
      <c r="Q174" s="102"/>
      <c r="R174" s="102"/>
      <c r="S174" s="102"/>
      <c r="T174" s="102"/>
      <c r="U174" s="102"/>
      <c r="V174" s="102"/>
      <c r="W174" s="102"/>
      <c r="X174" s="102"/>
      <c r="Y174" s="102"/>
      <c r="Z174" s="102"/>
      <c r="AA174" s="112"/>
      <c r="AB174" s="102"/>
      <c r="AC174" s="112"/>
      <c r="AD174" s="102"/>
      <c r="AE174" s="102"/>
      <c r="AF174" s="112"/>
      <c r="AG174" s="102"/>
      <c r="AH174" s="102"/>
      <c r="AI174" s="102"/>
      <c r="AJ174" s="112"/>
      <c r="AK174" s="113"/>
      <c r="AL174" s="113"/>
      <c r="AM174" s="113"/>
      <c r="AN174" s="113"/>
      <c r="AO174" s="113"/>
      <c r="AP174" s="113"/>
      <c r="AQ174" s="108">
        <f t="shared" si="3"/>
        <v>0</v>
      </c>
      <c r="AR174" s="113"/>
      <c r="AS174" s="113"/>
      <c r="AT174" s="113"/>
      <c r="AU174" s="113"/>
      <c r="AV174" s="113"/>
      <c r="AW174" s="113"/>
      <c r="AX174" s="113"/>
      <c r="AY174" s="113"/>
      <c r="AZ174" s="113"/>
      <c r="BA174" s="113"/>
      <c r="BB174" s="113"/>
      <c r="BC174" s="113"/>
      <c r="BD174" s="113"/>
      <c r="BE174" s="113"/>
      <c r="BF174" s="113"/>
      <c r="BG174" s="113"/>
      <c r="BH174" s="113"/>
      <c r="BI174" s="113"/>
      <c r="BJ174" s="113"/>
      <c r="BK174" s="113"/>
      <c r="BL174" s="113"/>
      <c r="BM174" s="113"/>
      <c r="BN174" s="113"/>
      <c r="BO174" s="113"/>
      <c r="BP174" s="103"/>
      <c r="BQ174" s="103"/>
      <c r="BR174" s="103"/>
      <c r="BS174" s="103"/>
      <c r="BT174" s="113"/>
      <c r="BU174" s="113"/>
      <c r="BV174" s="113"/>
      <c r="BW174" s="103"/>
      <c r="BX174" s="103"/>
      <c r="BY174" s="103"/>
      <c r="BZ174" s="113"/>
      <c r="CA174" s="113"/>
      <c r="CB174" s="113"/>
      <c r="CC174" s="113"/>
      <c r="CD174" s="113"/>
      <c r="CE174" s="113"/>
      <c r="CF174" s="113"/>
      <c r="CG174" s="113"/>
      <c r="CH174" s="110"/>
      <c r="CI174" s="110"/>
    </row>
    <row r="175">
      <c r="A175" s="102"/>
      <c r="B175" s="102" t="b">
        <v>0</v>
      </c>
      <c r="C175" s="102" t="b">
        <v>0</v>
      </c>
      <c r="D175" s="102" t="b">
        <v>0</v>
      </c>
      <c r="E175" s="112"/>
      <c r="F175" s="112"/>
      <c r="G175" s="102"/>
      <c r="H175" s="102"/>
      <c r="I175" s="102"/>
      <c r="J175" s="113"/>
      <c r="K175" s="113"/>
      <c r="L175" s="113"/>
      <c r="M175" s="112"/>
      <c r="N175" s="112"/>
      <c r="O175" s="102"/>
      <c r="P175" s="102"/>
      <c r="Q175" s="102"/>
      <c r="R175" s="102"/>
      <c r="S175" s="102"/>
      <c r="T175" s="102"/>
      <c r="U175" s="102"/>
      <c r="V175" s="102"/>
      <c r="W175" s="102"/>
      <c r="X175" s="102"/>
      <c r="Y175" s="102"/>
      <c r="Z175" s="102"/>
      <c r="AA175" s="112"/>
      <c r="AB175" s="102"/>
      <c r="AC175" s="112"/>
      <c r="AD175" s="102"/>
      <c r="AE175" s="102"/>
      <c r="AF175" s="112"/>
      <c r="AG175" s="102"/>
      <c r="AH175" s="102"/>
      <c r="AI175" s="102"/>
      <c r="AJ175" s="112"/>
      <c r="AK175" s="113"/>
      <c r="AL175" s="113"/>
      <c r="AM175" s="113"/>
      <c r="AN175" s="113"/>
      <c r="AO175" s="113"/>
      <c r="AP175" s="113"/>
      <c r="AQ175" s="108">
        <f t="shared" si="3"/>
        <v>0</v>
      </c>
      <c r="AR175" s="113"/>
      <c r="AS175" s="113"/>
      <c r="AT175" s="113"/>
      <c r="AU175" s="113"/>
      <c r="AV175" s="113"/>
      <c r="AW175" s="113"/>
      <c r="AX175" s="113"/>
      <c r="AY175" s="113"/>
      <c r="AZ175" s="113"/>
      <c r="BA175" s="113"/>
      <c r="BB175" s="113"/>
      <c r="BC175" s="113"/>
      <c r="BD175" s="113"/>
      <c r="BE175" s="113"/>
      <c r="BF175" s="113"/>
      <c r="BG175" s="113"/>
      <c r="BH175" s="113"/>
      <c r="BI175" s="113"/>
      <c r="BJ175" s="113"/>
      <c r="BK175" s="113"/>
      <c r="BL175" s="113"/>
      <c r="BM175" s="113"/>
      <c r="BN175" s="113"/>
      <c r="BO175" s="113"/>
      <c r="BP175" s="103"/>
      <c r="BQ175" s="103"/>
      <c r="BR175" s="103"/>
      <c r="BS175" s="103"/>
      <c r="BT175" s="113"/>
      <c r="BU175" s="113"/>
      <c r="BV175" s="113"/>
      <c r="BW175" s="103"/>
      <c r="BX175" s="103"/>
      <c r="BY175" s="103"/>
      <c r="BZ175" s="113"/>
      <c r="CA175" s="113"/>
      <c r="CB175" s="113"/>
      <c r="CC175" s="113"/>
      <c r="CD175" s="113"/>
      <c r="CE175" s="113"/>
      <c r="CF175" s="113"/>
      <c r="CG175" s="113"/>
      <c r="CH175" s="110"/>
      <c r="CI175" s="110"/>
    </row>
    <row r="176">
      <c r="A176" s="102"/>
      <c r="B176" s="102" t="b">
        <v>0</v>
      </c>
      <c r="C176" s="102" t="b">
        <v>0</v>
      </c>
      <c r="D176" s="102" t="b">
        <v>0</v>
      </c>
      <c r="E176" s="112"/>
      <c r="F176" s="112"/>
      <c r="G176" s="102"/>
      <c r="H176" s="102"/>
      <c r="I176" s="102"/>
      <c r="J176" s="113"/>
      <c r="K176" s="113"/>
      <c r="L176" s="113"/>
      <c r="M176" s="112"/>
      <c r="N176" s="112"/>
      <c r="O176" s="102"/>
      <c r="P176" s="102"/>
      <c r="Q176" s="102"/>
      <c r="R176" s="102"/>
      <c r="S176" s="102"/>
      <c r="T176" s="102"/>
      <c r="U176" s="102"/>
      <c r="V176" s="102"/>
      <c r="W176" s="102"/>
      <c r="X176" s="102"/>
      <c r="Y176" s="102"/>
      <c r="Z176" s="102"/>
      <c r="AA176" s="112"/>
      <c r="AB176" s="102"/>
      <c r="AC176" s="112"/>
      <c r="AD176" s="102"/>
      <c r="AE176" s="102"/>
      <c r="AF176" s="112"/>
      <c r="AG176" s="102"/>
      <c r="AH176" s="102"/>
      <c r="AI176" s="102"/>
      <c r="AJ176" s="112"/>
      <c r="AK176" s="113"/>
      <c r="AL176" s="113"/>
      <c r="AM176" s="113"/>
      <c r="AN176" s="113"/>
      <c r="AO176" s="113"/>
      <c r="AP176" s="113"/>
      <c r="AQ176" s="108">
        <f t="shared" si="3"/>
        <v>0</v>
      </c>
      <c r="AR176" s="113"/>
      <c r="AS176" s="113"/>
      <c r="AT176" s="113"/>
      <c r="AU176" s="113"/>
      <c r="AV176" s="113"/>
      <c r="AW176" s="113"/>
      <c r="AX176" s="113"/>
      <c r="AY176" s="113"/>
      <c r="AZ176" s="113"/>
      <c r="BA176" s="113"/>
      <c r="BB176" s="113"/>
      <c r="BC176" s="113"/>
      <c r="BD176" s="113"/>
      <c r="BE176" s="113"/>
      <c r="BF176" s="113"/>
      <c r="BG176" s="113"/>
      <c r="BH176" s="113"/>
      <c r="BI176" s="113"/>
      <c r="BJ176" s="113"/>
      <c r="BK176" s="113"/>
      <c r="BL176" s="113"/>
      <c r="BM176" s="113"/>
      <c r="BN176" s="113"/>
      <c r="BO176" s="113"/>
      <c r="BP176" s="103"/>
      <c r="BQ176" s="103"/>
      <c r="BR176" s="103"/>
      <c r="BS176" s="103"/>
      <c r="BT176" s="113"/>
      <c r="BU176" s="113"/>
      <c r="BV176" s="113"/>
      <c r="BW176" s="103"/>
      <c r="BX176" s="103"/>
      <c r="BY176" s="103"/>
      <c r="BZ176" s="113"/>
      <c r="CA176" s="113"/>
      <c r="CB176" s="113"/>
      <c r="CC176" s="113"/>
      <c r="CD176" s="113"/>
      <c r="CE176" s="113"/>
      <c r="CF176" s="113"/>
      <c r="CG176" s="113"/>
      <c r="CH176" s="110"/>
      <c r="CI176" s="110"/>
    </row>
    <row r="177">
      <c r="A177" s="102"/>
      <c r="B177" s="102" t="b">
        <v>0</v>
      </c>
      <c r="C177" s="102" t="b">
        <v>0</v>
      </c>
      <c r="D177" s="102" t="b">
        <v>0</v>
      </c>
      <c r="E177" s="112"/>
      <c r="F177" s="112"/>
      <c r="G177" s="102"/>
      <c r="H177" s="102"/>
      <c r="I177" s="102"/>
      <c r="J177" s="113"/>
      <c r="K177" s="113"/>
      <c r="L177" s="113"/>
      <c r="M177" s="112"/>
      <c r="N177" s="112"/>
      <c r="O177" s="102"/>
      <c r="P177" s="102"/>
      <c r="Q177" s="102"/>
      <c r="R177" s="102"/>
      <c r="S177" s="102"/>
      <c r="T177" s="102"/>
      <c r="U177" s="102"/>
      <c r="V177" s="102"/>
      <c r="W177" s="102"/>
      <c r="X177" s="102"/>
      <c r="Y177" s="102"/>
      <c r="Z177" s="102"/>
      <c r="AA177" s="112"/>
      <c r="AB177" s="102"/>
      <c r="AC177" s="112"/>
      <c r="AD177" s="102"/>
      <c r="AE177" s="102"/>
      <c r="AF177" s="112"/>
      <c r="AG177" s="102"/>
      <c r="AH177" s="102"/>
      <c r="AI177" s="102"/>
      <c r="AJ177" s="112"/>
      <c r="AK177" s="113"/>
      <c r="AL177" s="113"/>
      <c r="AM177" s="113"/>
      <c r="AN177" s="113"/>
      <c r="AO177" s="113"/>
      <c r="AP177" s="113"/>
      <c r="AQ177" s="108">
        <f t="shared" si="3"/>
        <v>0</v>
      </c>
      <c r="AR177" s="113"/>
      <c r="AS177" s="113"/>
      <c r="AT177" s="113"/>
      <c r="AU177" s="113"/>
      <c r="AV177" s="113"/>
      <c r="AW177" s="113"/>
      <c r="AX177" s="113"/>
      <c r="AY177" s="113"/>
      <c r="AZ177" s="113"/>
      <c r="BA177" s="113"/>
      <c r="BB177" s="113"/>
      <c r="BC177" s="113"/>
      <c r="BD177" s="113"/>
      <c r="BE177" s="113"/>
      <c r="BF177" s="113"/>
      <c r="BG177" s="113"/>
      <c r="BH177" s="113"/>
      <c r="BI177" s="113"/>
      <c r="BJ177" s="113"/>
      <c r="BK177" s="113"/>
      <c r="BL177" s="113"/>
      <c r="BM177" s="113"/>
      <c r="BN177" s="113"/>
      <c r="BO177" s="113"/>
      <c r="BP177" s="103"/>
      <c r="BQ177" s="103"/>
      <c r="BR177" s="103"/>
      <c r="BS177" s="103"/>
      <c r="BT177" s="113"/>
      <c r="BU177" s="113"/>
      <c r="BV177" s="113"/>
      <c r="BW177" s="103"/>
      <c r="BX177" s="103"/>
      <c r="BY177" s="103"/>
      <c r="BZ177" s="113"/>
      <c r="CA177" s="113"/>
      <c r="CB177" s="113"/>
      <c r="CC177" s="113"/>
      <c r="CD177" s="113"/>
      <c r="CE177" s="113"/>
      <c r="CF177" s="113"/>
      <c r="CG177" s="113"/>
      <c r="CH177" s="110"/>
      <c r="CI177" s="110"/>
    </row>
    <row r="178">
      <c r="A178" s="102"/>
      <c r="B178" s="102" t="b">
        <v>0</v>
      </c>
      <c r="C178" s="102" t="b">
        <v>0</v>
      </c>
      <c r="D178" s="102" t="b">
        <v>0</v>
      </c>
      <c r="E178" s="112"/>
      <c r="F178" s="112"/>
      <c r="G178" s="102"/>
      <c r="H178" s="102"/>
      <c r="I178" s="102"/>
      <c r="J178" s="113"/>
      <c r="K178" s="113"/>
      <c r="L178" s="113"/>
      <c r="M178" s="112"/>
      <c r="N178" s="112"/>
      <c r="O178" s="102"/>
      <c r="P178" s="102"/>
      <c r="Q178" s="102"/>
      <c r="R178" s="102"/>
      <c r="S178" s="102"/>
      <c r="T178" s="102"/>
      <c r="U178" s="102"/>
      <c r="V178" s="102"/>
      <c r="W178" s="102"/>
      <c r="X178" s="102"/>
      <c r="Y178" s="102"/>
      <c r="Z178" s="102"/>
      <c r="AA178" s="112"/>
      <c r="AB178" s="102"/>
      <c r="AC178" s="112"/>
      <c r="AD178" s="102"/>
      <c r="AE178" s="102"/>
      <c r="AF178" s="112"/>
      <c r="AG178" s="102"/>
      <c r="AH178" s="102"/>
      <c r="AI178" s="102"/>
      <c r="AJ178" s="112"/>
      <c r="AK178" s="113"/>
      <c r="AL178" s="113"/>
      <c r="AM178" s="113"/>
      <c r="AN178" s="113"/>
      <c r="AO178" s="113"/>
      <c r="AP178" s="113"/>
      <c r="AQ178" s="108">
        <f t="shared" si="3"/>
        <v>0</v>
      </c>
      <c r="AR178" s="113"/>
      <c r="AS178" s="113"/>
      <c r="AT178" s="113"/>
      <c r="AU178" s="113"/>
      <c r="AV178" s="113"/>
      <c r="AW178" s="113"/>
      <c r="AX178" s="113"/>
      <c r="AY178" s="113"/>
      <c r="AZ178" s="113"/>
      <c r="BA178" s="113"/>
      <c r="BB178" s="113"/>
      <c r="BC178" s="113"/>
      <c r="BD178" s="113"/>
      <c r="BE178" s="113"/>
      <c r="BF178" s="113"/>
      <c r="BG178" s="113"/>
      <c r="BH178" s="113"/>
      <c r="BI178" s="113"/>
      <c r="BJ178" s="113"/>
      <c r="BK178" s="113"/>
      <c r="BL178" s="113"/>
      <c r="BM178" s="113"/>
      <c r="BN178" s="113"/>
      <c r="BO178" s="113"/>
      <c r="BP178" s="103"/>
      <c r="BQ178" s="103"/>
      <c r="BR178" s="103"/>
      <c r="BS178" s="103"/>
      <c r="BT178" s="113"/>
      <c r="BU178" s="113"/>
      <c r="BV178" s="113"/>
      <c r="BW178" s="103"/>
      <c r="BX178" s="103"/>
      <c r="BY178" s="103"/>
      <c r="BZ178" s="113"/>
      <c r="CA178" s="113"/>
      <c r="CB178" s="113"/>
      <c r="CC178" s="113"/>
      <c r="CD178" s="113"/>
      <c r="CE178" s="113"/>
      <c r="CF178" s="113"/>
      <c r="CG178" s="113"/>
      <c r="CH178" s="110"/>
      <c r="CI178" s="110"/>
    </row>
    <row r="179">
      <c r="A179" s="102"/>
      <c r="B179" s="102" t="b">
        <v>0</v>
      </c>
      <c r="C179" s="102" t="b">
        <v>0</v>
      </c>
      <c r="D179" s="102" t="b">
        <v>0</v>
      </c>
      <c r="E179" s="112"/>
      <c r="F179" s="112"/>
      <c r="G179" s="102"/>
      <c r="H179" s="102"/>
      <c r="I179" s="102"/>
      <c r="J179" s="113"/>
      <c r="K179" s="113"/>
      <c r="L179" s="113"/>
      <c r="M179" s="112"/>
      <c r="N179" s="112"/>
      <c r="O179" s="102"/>
      <c r="P179" s="102"/>
      <c r="Q179" s="102"/>
      <c r="R179" s="102"/>
      <c r="S179" s="102"/>
      <c r="T179" s="102"/>
      <c r="U179" s="102"/>
      <c r="V179" s="102"/>
      <c r="W179" s="102"/>
      <c r="X179" s="102"/>
      <c r="Y179" s="102"/>
      <c r="Z179" s="102"/>
      <c r="AA179" s="112"/>
      <c r="AB179" s="102"/>
      <c r="AC179" s="112"/>
      <c r="AD179" s="102"/>
      <c r="AE179" s="102"/>
      <c r="AF179" s="112"/>
      <c r="AG179" s="102"/>
      <c r="AH179" s="102"/>
      <c r="AI179" s="102"/>
      <c r="AJ179" s="112"/>
      <c r="AK179" s="113"/>
      <c r="AL179" s="113"/>
      <c r="AM179" s="113"/>
      <c r="AN179" s="113"/>
      <c r="AO179" s="113"/>
      <c r="AP179" s="113"/>
      <c r="AQ179" s="108">
        <f t="shared" si="3"/>
        <v>0</v>
      </c>
      <c r="AR179" s="113"/>
      <c r="AS179" s="113"/>
      <c r="AT179" s="113"/>
      <c r="AU179" s="113"/>
      <c r="AV179" s="113"/>
      <c r="AW179" s="113"/>
      <c r="AX179" s="113"/>
      <c r="AY179" s="113"/>
      <c r="AZ179" s="113"/>
      <c r="BA179" s="113"/>
      <c r="BB179" s="113"/>
      <c r="BC179" s="113"/>
      <c r="BD179" s="113"/>
      <c r="BE179" s="113"/>
      <c r="BF179" s="113"/>
      <c r="BG179" s="113"/>
      <c r="BH179" s="113"/>
      <c r="BI179" s="113"/>
      <c r="BJ179" s="113"/>
      <c r="BK179" s="113"/>
      <c r="BL179" s="113"/>
      <c r="BM179" s="113"/>
      <c r="BN179" s="113"/>
      <c r="BO179" s="113"/>
      <c r="BP179" s="103"/>
      <c r="BQ179" s="103"/>
      <c r="BR179" s="103"/>
      <c r="BS179" s="103"/>
      <c r="BT179" s="113"/>
      <c r="BU179" s="113"/>
      <c r="BV179" s="113"/>
      <c r="BW179" s="103"/>
      <c r="BX179" s="103"/>
      <c r="BY179" s="103"/>
      <c r="BZ179" s="113"/>
      <c r="CA179" s="113"/>
      <c r="CB179" s="113"/>
      <c r="CC179" s="113"/>
      <c r="CD179" s="113"/>
      <c r="CE179" s="113"/>
      <c r="CF179" s="113"/>
      <c r="CG179" s="113"/>
      <c r="CH179" s="110"/>
      <c r="CI179" s="110"/>
    </row>
    <row r="180">
      <c r="A180" s="102"/>
      <c r="B180" s="102" t="b">
        <v>0</v>
      </c>
      <c r="C180" s="102" t="b">
        <v>0</v>
      </c>
      <c r="D180" s="102" t="b">
        <v>0</v>
      </c>
      <c r="E180" s="112"/>
      <c r="F180" s="112"/>
      <c r="G180" s="102"/>
      <c r="H180" s="102"/>
      <c r="I180" s="102"/>
      <c r="J180" s="113"/>
      <c r="K180" s="113"/>
      <c r="L180" s="113"/>
      <c r="M180" s="112"/>
      <c r="N180" s="112"/>
      <c r="O180" s="102"/>
      <c r="P180" s="102"/>
      <c r="Q180" s="102"/>
      <c r="R180" s="102"/>
      <c r="S180" s="102"/>
      <c r="T180" s="102"/>
      <c r="U180" s="102"/>
      <c r="V180" s="102"/>
      <c r="W180" s="102"/>
      <c r="X180" s="102"/>
      <c r="Y180" s="102"/>
      <c r="Z180" s="102"/>
      <c r="AA180" s="112"/>
      <c r="AB180" s="102"/>
      <c r="AC180" s="112"/>
      <c r="AD180" s="102"/>
      <c r="AE180" s="102"/>
      <c r="AF180" s="112"/>
      <c r="AG180" s="102"/>
      <c r="AH180" s="102"/>
      <c r="AI180" s="102"/>
      <c r="AJ180" s="112"/>
      <c r="AK180" s="113"/>
      <c r="AL180" s="113"/>
      <c r="AM180" s="113"/>
      <c r="AN180" s="113"/>
      <c r="AO180" s="113"/>
      <c r="AP180" s="113"/>
      <c r="AQ180" s="108">
        <f t="shared" si="3"/>
        <v>0</v>
      </c>
      <c r="AR180" s="113"/>
      <c r="AS180" s="113"/>
      <c r="AT180" s="113"/>
      <c r="AU180" s="113"/>
      <c r="AV180" s="113"/>
      <c r="AW180" s="113"/>
      <c r="AX180" s="113"/>
      <c r="AY180" s="113"/>
      <c r="AZ180" s="113"/>
      <c r="BA180" s="113"/>
      <c r="BB180" s="113"/>
      <c r="BC180" s="113"/>
      <c r="BD180" s="113"/>
      <c r="BE180" s="113"/>
      <c r="BF180" s="113"/>
      <c r="BG180" s="113"/>
      <c r="BH180" s="113"/>
      <c r="BI180" s="113"/>
      <c r="BJ180" s="113"/>
      <c r="BK180" s="113"/>
      <c r="BL180" s="113"/>
      <c r="BM180" s="113"/>
      <c r="BN180" s="113"/>
      <c r="BO180" s="113"/>
      <c r="BP180" s="103"/>
      <c r="BQ180" s="103"/>
      <c r="BR180" s="103"/>
      <c r="BS180" s="103"/>
      <c r="BT180" s="113"/>
      <c r="BU180" s="113"/>
      <c r="BV180" s="113"/>
      <c r="BW180" s="103"/>
      <c r="BX180" s="103"/>
      <c r="BY180" s="103"/>
      <c r="BZ180" s="113"/>
      <c r="CA180" s="113"/>
      <c r="CB180" s="113"/>
      <c r="CC180" s="113"/>
      <c r="CD180" s="113"/>
      <c r="CE180" s="113"/>
      <c r="CF180" s="113"/>
      <c r="CG180" s="113"/>
      <c r="CH180" s="110"/>
      <c r="CI180" s="110"/>
    </row>
    <row r="181">
      <c r="A181" s="102"/>
      <c r="B181" s="102" t="b">
        <v>0</v>
      </c>
      <c r="C181" s="102" t="b">
        <v>0</v>
      </c>
      <c r="D181" s="102" t="b">
        <v>0</v>
      </c>
      <c r="E181" s="112"/>
      <c r="F181" s="112"/>
      <c r="G181" s="102"/>
      <c r="H181" s="102"/>
      <c r="I181" s="102"/>
      <c r="J181" s="113"/>
      <c r="K181" s="113"/>
      <c r="L181" s="113"/>
      <c r="M181" s="112"/>
      <c r="N181" s="112"/>
      <c r="O181" s="102"/>
      <c r="P181" s="102"/>
      <c r="Q181" s="102"/>
      <c r="R181" s="102"/>
      <c r="S181" s="102"/>
      <c r="T181" s="102"/>
      <c r="U181" s="102"/>
      <c r="V181" s="102"/>
      <c r="W181" s="102"/>
      <c r="X181" s="102"/>
      <c r="Y181" s="102"/>
      <c r="Z181" s="102"/>
      <c r="AA181" s="112"/>
      <c r="AB181" s="102"/>
      <c r="AC181" s="112"/>
      <c r="AD181" s="102"/>
      <c r="AE181" s="102"/>
      <c r="AF181" s="112"/>
      <c r="AG181" s="102"/>
      <c r="AH181" s="102"/>
      <c r="AI181" s="102"/>
      <c r="AJ181" s="112"/>
      <c r="AK181" s="113"/>
      <c r="AL181" s="113"/>
      <c r="AM181" s="113"/>
      <c r="AN181" s="113"/>
      <c r="AO181" s="113"/>
      <c r="AP181" s="113"/>
      <c r="AQ181" s="108">
        <f t="shared" si="3"/>
        <v>0</v>
      </c>
      <c r="AR181" s="113"/>
      <c r="AS181" s="113"/>
      <c r="AT181" s="113"/>
      <c r="AU181" s="113"/>
      <c r="AV181" s="113"/>
      <c r="AW181" s="113"/>
      <c r="AX181" s="113"/>
      <c r="AY181" s="113"/>
      <c r="AZ181" s="113"/>
      <c r="BA181" s="113"/>
      <c r="BB181" s="113"/>
      <c r="BC181" s="113"/>
      <c r="BD181" s="113"/>
      <c r="BE181" s="113"/>
      <c r="BF181" s="113"/>
      <c r="BG181" s="113"/>
      <c r="BH181" s="113"/>
      <c r="BI181" s="113"/>
      <c r="BJ181" s="113"/>
      <c r="BK181" s="113"/>
      <c r="BL181" s="113"/>
      <c r="BM181" s="113"/>
      <c r="BN181" s="113"/>
      <c r="BO181" s="113"/>
      <c r="BP181" s="103"/>
      <c r="BQ181" s="103"/>
      <c r="BR181" s="103"/>
      <c r="BS181" s="103"/>
      <c r="BT181" s="113"/>
      <c r="BU181" s="113"/>
      <c r="BV181" s="113"/>
      <c r="BW181" s="103"/>
      <c r="BX181" s="103"/>
      <c r="BY181" s="103"/>
      <c r="BZ181" s="113"/>
      <c r="CA181" s="113"/>
      <c r="CB181" s="113"/>
      <c r="CC181" s="113"/>
      <c r="CD181" s="113"/>
      <c r="CE181" s="113"/>
      <c r="CF181" s="113"/>
      <c r="CG181" s="113"/>
      <c r="CH181" s="110"/>
      <c r="CI181" s="110"/>
    </row>
    <row r="182">
      <c r="A182" s="102"/>
      <c r="B182" s="102" t="b">
        <v>0</v>
      </c>
      <c r="C182" s="102" t="b">
        <v>0</v>
      </c>
      <c r="D182" s="102" t="b">
        <v>0</v>
      </c>
      <c r="E182" s="112"/>
      <c r="F182" s="112"/>
      <c r="G182" s="102"/>
      <c r="H182" s="102"/>
      <c r="I182" s="102"/>
      <c r="J182" s="113"/>
      <c r="K182" s="113"/>
      <c r="L182" s="113"/>
      <c r="M182" s="112"/>
      <c r="N182" s="112"/>
      <c r="O182" s="102"/>
      <c r="P182" s="102"/>
      <c r="Q182" s="102"/>
      <c r="R182" s="102"/>
      <c r="S182" s="102"/>
      <c r="T182" s="102"/>
      <c r="U182" s="102"/>
      <c r="V182" s="102"/>
      <c r="W182" s="102"/>
      <c r="X182" s="102"/>
      <c r="Y182" s="102"/>
      <c r="Z182" s="102"/>
      <c r="AA182" s="112"/>
      <c r="AB182" s="102"/>
      <c r="AC182" s="112"/>
      <c r="AD182" s="102"/>
      <c r="AE182" s="102"/>
      <c r="AF182" s="112"/>
      <c r="AG182" s="102"/>
      <c r="AH182" s="102"/>
      <c r="AI182" s="102"/>
      <c r="AJ182" s="112"/>
      <c r="AK182" s="113"/>
      <c r="AL182" s="113"/>
      <c r="AM182" s="113"/>
      <c r="AN182" s="113"/>
      <c r="AO182" s="113"/>
      <c r="AP182" s="113"/>
      <c r="AQ182" s="108">
        <f t="shared" si="3"/>
        <v>0</v>
      </c>
      <c r="AR182" s="113"/>
      <c r="AS182" s="113"/>
      <c r="AT182" s="113"/>
      <c r="AU182" s="113"/>
      <c r="AV182" s="113"/>
      <c r="AW182" s="113"/>
      <c r="AX182" s="113"/>
      <c r="AY182" s="113"/>
      <c r="AZ182" s="113"/>
      <c r="BA182" s="113"/>
      <c r="BB182" s="113"/>
      <c r="BC182" s="113"/>
      <c r="BD182" s="113"/>
      <c r="BE182" s="113"/>
      <c r="BF182" s="113"/>
      <c r="BG182" s="113"/>
      <c r="BH182" s="113"/>
      <c r="BI182" s="113"/>
      <c r="BJ182" s="113"/>
      <c r="BK182" s="113"/>
      <c r="BL182" s="113"/>
      <c r="BM182" s="113"/>
      <c r="BN182" s="113"/>
      <c r="BO182" s="113"/>
      <c r="BP182" s="103"/>
      <c r="BQ182" s="103"/>
      <c r="BR182" s="103"/>
      <c r="BS182" s="103"/>
      <c r="BT182" s="113"/>
      <c r="BU182" s="113"/>
      <c r="BV182" s="113"/>
      <c r="BW182" s="103"/>
      <c r="BX182" s="103"/>
      <c r="BY182" s="103"/>
      <c r="BZ182" s="113"/>
      <c r="CA182" s="113"/>
      <c r="CB182" s="113"/>
      <c r="CC182" s="113"/>
      <c r="CD182" s="113"/>
      <c r="CE182" s="113"/>
      <c r="CF182" s="113"/>
      <c r="CG182" s="113"/>
      <c r="CH182" s="110"/>
      <c r="CI182" s="110"/>
    </row>
    <row r="183">
      <c r="A183" s="102"/>
      <c r="B183" s="102" t="b">
        <v>0</v>
      </c>
      <c r="C183" s="102" t="b">
        <v>0</v>
      </c>
      <c r="D183" s="102" t="b">
        <v>0</v>
      </c>
      <c r="E183" s="112"/>
      <c r="F183" s="112"/>
      <c r="G183" s="102"/>
      <c r="H183" s="102"/>
      <c r="I183" s="102"/>
      <c r="J183" s="113"/>
      <c r="K183" s="113"/>
      <c r="L183" s="113"/>
      <c r="M183" s="112"/>
      <c r="N183" s="112"/>
      <c r="O183" s="102"/>
      <c r="P183" s="102"/>
      <c r="Q183" s="102"/>
      <c r="R183" s="102"/>
      <c r="S183" s="102"/>
      <c r="T183" s="102"/>
      <c r="U183" s="102"/>
      <c r="V183" s="102"/>
      <c r="W183" s="102"/>
      <c r="X183" s="102"/>
      <c r="Y183" s="102"/>
      <c r="Z183" s="102"/>
      <c r="AA183" s="112"/>
      <c r="AB183" s="102"/>
      <c r="AC183" s="112"/>
      <c r="AD183" s="102"/>
      <c r="AE183" s="102"/>
      <c r="AF183" s="112"/>
      <c r="AG183" s="102"/>
      <c r="AH183" s="102"/>
      <c r="AI183" s="102"/>
      <c r="AJ183" s="112"/>
      <c r="AK183" s="113"/>
      <c r="AL183" s="113"/>
      <c r="AM183" s="113"/>
      <c r="AN183" s="113"/>
      <c r="AO183" s="113"/>
      <c r="AP183" s="113"/>
      <c r="AQ183" s="108">
        <f t="shared" si="3"/>
        <v>0</v>
      </c>
      <c r="AR183" s="113"/>
      <c r="AS183" s="113"/>
      <c r="AT183" s="113"/>
      <c r="AU183" s="113"/>
      <c r="AV183" s="113"/>
      <c r="AW183" s="113"/>
      <c r="AX183" s="113"/>
      <c r="AY183" s="113"/>
      <c r="AZ183" s="113"/>
      <c r="BA183" s="113"/>
      <c r="BB183" s="113"/>
      <c r="BC183" s="113"/>
      <c r="BD183" s="113"/>
      <c r="BE183" s="113"/>
      <c r="BF183" s="113"/>
      <c r="BG183" s="113"/>
      <c r="BH183" s="113"/>
      <c r="BI183" s="113"/>
      <c r="BJ183" s="113"/>
      <c r="BK183" s="113"/>
      <c r="BL183" s="113"/>
      <c r="BM183" s="113"/>
      <c r="BN183" s="113"/>
      <c r="BO183" s="113"/>
      <c r="BP183" s="103"/>
      <c r="BQ183" s="103"/>
      <c r="BR183" s="103"/>
      <c r="BS183" s="103"/>
      <c r="BT183" s="113"/>
      <c r="BU183" s="113"/>
      <c r="BV183" s="113"/>
      <c r="BW183" s="103"/>
      <c r="BX183" s="103"/>
      <c r="BY183" s="103"/>
      <c r="BZ183" s="113"/>
      <c r="CA183" s="113"/>
      <c r="CB183" s="113"/>
      <c r="CC183" s="113"/>
      <c r="CD183" s="113"/>
      <c r="CE183" s="113"/>
      <c r="CF183" s="113"/>
      <c r="CG183" s="113"/>
      <c r="CH183" s="110"/>
      <c r="CI183" s="110"/>
    </row>
    <row r="184">
      <c r="A184" s="102"/>
      <c r="B184" s="102" t="b">
        <v>0</v>
      </c>
      <c r="C184" s="102" t="b">
        <v>0</v>
      </c>
      <c r="D184" s="102" t="b">
        <v>0</v>
      </c>
      <c r="E184" s="112"/>
      <c r="F184" s="112"/>
      <c r="G184" s="102"/>
      <c r="H184" s="102"/>
      <c r="I184" s="102"/>
      <c r="J184" s="113"/>
      <c r="K184" s="113"/>
      <c r="L184" s="113"/>
      <c r="M184" s="112"/>
      <c r="N184" s="112"/>
      <c r="O184" s="102"/>
      <c r="P184" s="102"/>
      <c r="Q184" s="102"/>
      <c r="R184" s="102"/>
      <c r="S184" s="102"/>
      <c r="T184" s="102"/>
      <c r="U184" s="102"/>
      <c r="V184" s="102"/>
      <c r="W184" s="102"/>
      <c r="X184" s="102"/>
      <c r="Y184" s="102"/>
      <c r="Z184" s="102"/>
      <c r="AA184" s="112"/>
      <c r="AB184" s="102"/>
      <c r="AC184" s="112"/>
      <c r="AD184" s="102"/>
      <c r="AE184" s="102"/>
      <c r="AF184" s="112"/>
      <c r="AG184" s="102"/>
      <c r="AH184" s="102"/>
      <c r="AI184" s="102"/>
      <c r="AJ184" s="112"/>
      <c r="AK184" s="113"/>
      <c r="AL184" s="113"/>
      <c r="AM184" s="113"/>
      <c r="AN184" s="113"/>
      <c r="AO184" s="113"/>
      <c r="AP184" s="113"/>
      <c r="AQ184" s="108">
        <f t="shared" si="3"/>
        <v>0</v>
      </c>
      <c r="AR184" s="113"/>
      <c r="AS184" s="113"/>
      <c r="AT184" s="113"/>
      <c r="AU184" s="113"/>
      <c r="AV184" s="113"/>
      <c r="AW184" s="113"/>
      <c r="AX184" s="113"/>
      <c r="AY184" s="113"/>
      <c r="AZ184" s="113"/>
      <c r="BA184" s="113"/>
      <c r="BB184" s="113"/>
      <c r="BC184" s="113"/>
      <c r="BD184" s="113"/>
      <c r="BE184" s="113"/>
      <c r="BF184" s="113"/>
      <c r="BG184" s="113"/>
      <c r="BH184" s="113"/>
      <c r="BI184" s="113"/>
      <c r="BJ184" s="113"/>
      <c r="BK184" s="113"/>
      <c r="BL184" s="113"/>
      <c r="BM184" s="113"/>
      <c r="BN184" s="113"/>
      <c r="BO184" s="113"/>
      <c r="BP184" s="103"/>
      <c r="BQ184" s="103"/>
      <c r="BR184" s="103"/>
      <c r="BS184" s="103"/>
      <c r="BT184" s="113"/>
      <c r="BU184" s="113"/>
      <c r="BV184" s="113"/>
      <c r="BW184" s="103"/>
      <c r="BX184" s="103"/>
      <c r="BY184" s="103"/>
      <c r="BZ184" s="113"/>
      <c r="CA184" s="113"/>
      <c r="CB184" s="113"/>
      <c r="CC184" s="113"/>
      <c r="CD184" s="113"/>
      <c r="CE184" s="113"/>
      <c r="CF184" s="113"/>
      <c r="CG184" s="113"/>
      <c r="CH184" s="110"/>
      <c r="CI184" s="110"/>
    </row>
    <row r="185">
      <c r="A185" s="102"/>
      <c r="B185" s="102" t="b">
        <v>0</v>
      </c>
      <c r="C185" s="102" t="b">
        <v>0</v>
      </c>
      <c r="D185" s="102" t="b">
        <v>0</v>
      </c>
      <c r="E185" s="112"/>
      <c r="F185" s="112"/>
      <c r="G185" s="102"/>
      <c r="H185" s="102"/>
      <c r="I185" s="102"/>
      <c r="J185" s="113"/>
      <c r="K185" s="113"/>
      <c r="L185" s="113"/>
      <c r="M185" s="112"/>
      <c r="N185" s="112"/>
      <c r="O185" s="102"/>
      <c r="P185" s="102"/>
      <c r="Q185" s="102"/>
      <c r="R185" s="102"/>
      <c r="S185" s="102"/>
      <c r="T185" s="102"/>
      <c r="U185" s="102"/>
      <c r="V185" s="102"/>
      <c r="W185" s="102"/>
      <c r="X185" s="102"/>
      <c r="Y185" s="102"/>
      <c r="Z185" s="102"/>
      <c r="AA185" s="112"/>
      <c r="AB185" s="102"/>
      <c r="AC185" s="112"/>
      <c r="AD185" s="102"/>
      <c r="AE185" s="102"/>
      <c r="AF185" s="112"/>
      <c r="AG185" s="102"/>
      <c r="AH185" s="102"/>
      <c r="AI185" s="102"/>
      <c r="AJ185" s="112"/>
      <c r="AK185" s="113"/>
      <c r="AL185" s="113"/>
      <c r="AM185" s="113"/>
      <c r="AN185" s="113"/>
      <c r="AO185" s="113"/>
      <c r="AP185" s="113"/>
      <c r="AQ185" s="108">
        <f t="shared" si="3"/>
        <v>0</v>
      </c>
      <c r="AR185" s="113"/>
      <c r="AS185" s="113"/>
      <c r="AT185" s="113"/>
      <c r="AU185" s="113"/>
      <c r="AV185" s="113"/>
      <c r="AW185" s="113"/>
      <c r="AX185" s="113"/>
      <c r="AY185" s="113"/>
      <c r="AZ185" s="113"/>
      <c r="BA185" s="113"/>
      <c r="BB185" s="113"/>
      <c r="BC185" s="113"/>
      <c r="BD185" s="113"/>
      <c r="BE185" s="113"/>
      <c r="BF185" s="113"/>
      <c r="BG185" s="113"/>
      <c r="BH185" s="113"/>
      <c r="BI185" s="113"/>
      <c r="BJ185" s="113"/>
      <c r="BK185" s="113"/>
      <c r="BL185" s="113"/>
      <c r="BM185" s="113"/>
      <c r="BN185" s="113"/>
      <c r="BO185" s="113"/>
      <c r="BP185" s="103"/>
      <c r="BQ185" s="103"/>
      <c r="BR185" s="103"/>
      <c r="BS185" s="103"/>
      <c r="BT185" s="113"/>
      <c r="BU185" s="113"/>
      <c r="BV185" s="113"/>
      <c r="BW185" s="103"/>
      <c r="BX185" s="103"/>
      <c r="BY185" s="103"/>
      <c r="BZ185" s="113"/>
      <c r="CA185" s="113"/>
      <c r="CB185" s="113"/>
      <c r="CC185" s="113"/>
      <c r="CD185" s="113"/>
      <c r="CE185" s="113"/>
      <c r="CF185" s="113"/>
      <c r="CG185" s="113"/>
      <c r="CH185" s="110"/>
      <c r="CI185" s="110"/>
    </row>
    <row r="186">
      <c r="A186" s="102"/>
      <c r="B186" s="102" t="b">
        <v>0</v>
      </c>
      <c r="C186" s="102" t="b">
        <v>0</v>
      </c>
      <c r="D186" s="102" t="b">
        <v>0</v>
      </c>
      <c r="E186" s="112"/>
      <c r="F186" s="112"/>
      <c r="G186" s="102"/>
      <c r="H186" s="102"/>
      <c r="I186" s="102"/>
      <c r="J186" s="113"/>
      <c r="K186" s="113"/>
      <c r="L186" s="113"/>
      <c r="M186" s="112"/>
      <c r="N186" s="112"/>
      <c r="O186" s="102"/>
      <c r="P186" s="102"/>
      <c r="Q186" s="102"/>
      <c r="R186" s="102"/>
      <c r="S186" s="102"/>
      <c r="T186" s="102"/>
      <c r="U186" s="102"/>
      <c r="V186" s="102"/>
      <c r="W186" s="102"/>
      <c r="X186" s="102"/>
      <c r="Y186" s="102"/>
      <c r="Z186" s="102"/>
      <c r="AA186" s="112"/>
      <c r="AB186" s="102"/>
      <c r="AC186" s="112"/>
      <c r="AD186" s="102"/>
      <c r="AE186" s="102"/>
      <c r="AF186" s="112"/>
      <c r="AG186" s="102"/>
      <c r="AH186" s="102"/>
      <c r="AI186" s="102"/>
      <c r="AJ186" s="112"/>
      <c r="AK186" s="113"/>
      <c r="AL186" s="113"/>
      <c r="AM186" s="113"/>
      <c r="AN186" s="113"/>
      <c r="AO186" s="113"/>
      <c r="AP186" s="113"/>
      <c r="AQ186" s="108">
        <f t="shared" si="3"/>
        <v>0</v>
      </c>
      <c r="AR186" s="113"/>
      <c r="AS186" s="113"/>
      <c r="AT186" s="113"/>
      <c r="AU186" s="113"/>
      <c r="AV186" s="113"/>
      <c r="AW186" s="113"/>
      <c r="AX186" s="113"/>
      <c r="AY186" s="113"/>
      <c r="AZ186" s="113"/>
      <c r="BA186" s="113"/>
      <c r="BB186" s="113"/>
      <c r="BC186" s="113"/>
      <c r="BD186" s="113"/>
      <c r="BE186" s="113"/>
      <c r="BF186" s="113"/>
      <c r="BG186" s="113"/>
      <c r="BH186" s="113"/>
      <c r="BI186" s="113"/>
      <c r="BJ186" s="113"/>
      <c r="BK186" s="113"/>
      <c r="BL186" s="113"/>
      <c r="BM186" s="113"/>
      <c r="BN186" s="113"/>
      <c r="BO186" s="113"/>
      <c r="BP186" s="103"/>
      <c r="BQ186" s="103"/>
      <c r="BR186" s="103"/>
      <c r="BS186" s="103"/>
      <c r="BT186" s="113"/>
      <c r="BU186" s="113"/>
      <c r="BV186" s="113"/>
      <c r="BW186" s="103"/>
      <c r="BX186" s="103"/>
      <c r="BY186" s="103"/>
      <c r="BZ186" s="113"/>
      <c r="CA186" s="113"/>
      <c r="CB186" s="113"/>
      <c r="CC186" s="113"/>
      <c r="CD186" s="113"/>
      <c r="CE186" s="113"/>
      <c r="CF186" s="113"/>
      <c r="CG186" s="113"/>
      <c r="CH186" s="110"/>
      <c r="CI186" s="110"/>
    </row>
    <row r="187">
      <c r="A187" s="102"/>
      <c r="B187" s="102" t="b">
        <v>0</v>
      </c>
      <c r="C187" s="102" t="b">
        <v>0</v>
      </c>
      <c r="D187" s="102" t="b">
        <v>0</v>
      </c>
      <c r="E187" s="112"/>
      <c r="F187" s="112"/>
      <c r="G187" s="102"/>
      <c r="H187" s="102"/>
      <c r="I187" s="102"/>
      <c r="J187" s="113"/>
      <c r="K187" s="113"/>
      <c r="L187" s="113"/>
      <c r="M187" s="112"/>
      <c r="N187" s="112"/>
      <c r="O187" s="102"/>
      <c r="P187" s="102"/>
      <c r="Q187" s="102"/>
      <c r="R187" s="102"/>
      <c r="S187" s="102"/>
      <c r="T187" s="102"/>
      <c r="U187" s="102"/>
      <c r="V187" s="102"/>
      <c r="W187" s="102"/>
      <c r="X187" s="102"/>
      <c r="Y187" s="102"/>
      <c r="Z187" s="102"/>
      <c r="AA187" s="112"/>
      <c r="AB187" s="102"/>
      <c r="AC187" s="112"/>
      <c r="AD187" s="102"/>
      <c r="AE187" s="102"/>
      <c r="AF187" s="112"/>
      <c r="AG187" s="102"/>
      <c r="AH187" s="102"/>
      <c r="AI187" s="102"/>
      <c r="AJ187" s="112"/>
      <c r="AK187" s="113"/>
      <c r="AL187" s="113"/>
      <c r="AM187" s="113"/>
      <c r="AN187" s="113"/>
      <c r="AO187" s="113"/>
      <c r="AP187" s="113"/>
      <c r="AQ187" s="108">
        <f t="shared" si="3"/>
        <v>0</v>
      </c>
      <c r="AR187" s="113"/>
      <c r="AS187" s="113"/>
      <c r="AT187" s="113"/>
      <c r="AU187" s="113"/>
      <c r="AV187" s="113"/>
      <c r="AW187" s="113"/>
      <c r="AX187" s="113"/>
      <c r="AY187" s="113"/>
      <c r="AZ187" s="113"/>
      <c r="BA187" s="113"/>
      <c r="BB187" s="113"/>
      <c r="BC187" s="113"/>
      <c r="BD187" s="113"/>
      <c r="BE187" s="113"/>
      <c r="BF187" s="113"/>
      <c r="BG187" s="113"/>
      <c r="BH187" s="113"/>
      <c r="BI187" s="113"/>
      <c r="BJ187" s="113"/>
      <c r="BK187" s="113"/>
      <c r="BL187" s="113"/>
      <c r="BM187" s="113"/>
      <c r="BN187" s="113"/>
      <c r="BO187" s="113"/>
      <c r="BP187" s="103"/>
      <c r="BQ187" s="103"/>
      <c r="BR187" s="103"/>
      <c r="BS187" s="103"/>
      <c r="BT187" s="113"/>
      <c r="BU187" s="113"/>
      <c r="BV187" s="113"/>
      <c r="BW187" s="103"/>
      <c r="BX187" s="103"/>
      <c r="BY187" s="103"/>
      <c r="BZ187" s="113"/>
      <c r="CA187" s="113"/>
      <c r="CB187" s="113"/>
      <c r="CC187" s="113"/>
      <c r="CD187" s="113"/>
      <c r="CE187" s="113"/>
      <c r="CF187" s="113"/>
      <c r="CG187" s="113"/>
      <c r="CH187" s="110"/>
      <c r="CI187" s="110"/>
    </row>
    <row r="188">
      <c r="A188" s="102"/>
      <c r="B188" s="102" t="b">
        <v>0</v>
      </c>
      <c r="C188" s="102" t="b">
        <v>0</v>
      </c>
      <c r="D188" s="102" t="b">
        <v>0</v>
      </c>
      <c r="E188" s="112"/>
      <c r="F188" s="112"/>
      <c r="G188" s="102"/>
      <c r="H188" s="102"/>
      <c r="I188" s="102"/>
      <c r="J188" s="113"/>
      <c r="K188" s="113"/>
      <c r="L188" s="113"/>
      <c r="M188" s="112"/>
      <c r="N188" s="112"/>
      <c r="O188" s="102"/>
      <c r="P188" s="102"/>
      <c r="Q188" s="102"/>
      <c r="R188" s="102"/>
      <c r="S188" s="102"/>
      <c r="T188" s="102"/>
      <c r="U188" s="102"/>
      <c r="V188" s="102"/>
      <c r="W188" s="102"/>
      <c r="X188" s="102"/>
      <c r="Y188" s="102"/>
      <c r="Z188" s="102"/>
      <c r="AA188" s="112"/>
      <c r="AB188" s="102"/>
      <c r="AC188" s="112"/>
      <c r="AD188" s="102"/>
      <c r="AE188" s="102"/>
      <c r="AF188" s="112"/>
      <c r="AG188" s="102"/>
      <c r="AH188" s="102"/>
      <c r="AI188" s="102"/>
      <c r="AJ188" s="112"/>
      <c r="AK188" s="113"/>
      <c r="AL188" s="113"/>
      <c r="AM188" s="113"/>
      <c r="AN188" s="113"/>
      <c r="AO188" s="113"/>
      <c r="AP188" s="113"/>
      <c r="AQ188" s="108">
        <f t="shared" si="3"/>
        <v>0</v>
      </c>
      <c r="AR188" s="113"/>
      <c r="AS188" s="113"/>
      <c r="AT188" s="113"/>
      <c r="AU188" s="113"/>
      <c r="AV188" s="113"/>
      <c r="AW188" s="113"/>
      <c r="AX188" s="113"/>
      <c r="AY188" s="113"/>
      <c r="AZ188" s="113"/>
      <c r="BA188" s="113"/>
      <c r="BB188" s="113"/>
      <c r="BC188" s="113"/>
      <c r="BD188" s="113"/>
      <c r="BE188" s="113"/>
      <c r="BF188" s="113"/>
      <c r="BG188" s="113"/>
      <c r="BH188" s="113"/>
      <c r="BI188" s="113"/>
      <c r="BJ188" s="113"/>
      <c r="BK188" s="113"/>
      <c r="BL188" s="113"/>
      <c r="BM188" s="113"/>
      <c r="BN188" s="113"/>
      <c r="BO188" s="113"/>
      <c r="BP188" s="103"/>
      <c r="BQ188" s="103"/>
      <c r="BR188" s="103"/>
      <c r="BS188" s="103"/>
      <c r="BT188" s="113"/>
      <c r="BU188" s="113"/>
      <c r="BV188" s="113"/>
      <c r="BW188" s="103"/>
      <c r="BX188" s="103"/>
      <c r="BY188" s="103"/>
      <c r="BZ188" s="113"/>
      <c r="CA188" s="113"/>
      <c r="CB188" s="113"/>
      <c r="CC188" s="113"/>
      <c r="CD188" s="113"/>
      <c r="CE188" s="113"/>
      <c r="CF188" s="113"/>
      <c r="CG188" s="113"/>
      <c r="CH188" s="110"/>
      <c r="CI188" s="110"/>
    </row>
    <row r="189">
      <c r="A189" s="102"/>
      <c r="B189" s="102" t="b">
        <v>0</v>
      </c>
      <c r="C189" s="102" t="b">
        <v>0</v>
      </c>
      <c r="D189" s="102" t="b">
        <v>0</v>
      </c>
      <c r="E189" s="112"/>
      <c r="F189" s="112"/>
      <c r="G189" s="102"/>
      <c r="H189" s="102"/>
      <c r="I189" s="102"/>
      <c r="J189" s="113"/>
      <c r="K189" s="113"/>
      <c r="L189" s="113"/>
      <c r="M189" s="112"/>
      <c r="N189" s="112"/>
      <c r="O189" s="102"/>
      <c r="P189" s="102"/>
      <c r="Q189" s="102"/>
      <c r="R189" s="102"/>
      <c r="S189" s="102"/>
      <c r="T189" s="102"/>
      <c r="U189" s="102"/>
      <c r="V189" s="102"/>
      <c r="W189" s="102"/>
      <c r="X189" s="102"/>
      <c r="Y189" s="102"/>
      <c r="Z189" s="102"/>
      <c r="AA189" s="112"/>
      <c r="AB189" s="102"/>
      <c r="AC189" s="112"/>
      <c r="AD189" s="102"/>
      <c r="AE189" s="102"/>
      <c r="AF189" s="112"/>
      <c r="AG189" s="102"/>
      <c r="AH189" s="102"/>
      <c r="AI189" s="102"/>
      <c r="AJ189" s="112"/>
      <c r="AK189" s="113"/>
      <c r="AL189" s="113"/>
      <c r="AM189" s="113"/>
      <c r="AN189" s="113"/>
      <c r="AO189" s="113"/>
      <c r="AP189" s="113"/>
      <c r="AQ189" s="108">
        <f t="shared" si="3"/>
        <v>0</v>
      </c>
      <c r="AR189" s="113"/>
      <c r="AS189" s="113"/>
      <c r="AT189" s="113"/>
      <c r="AU189" s="113"/>
      <c r="AV189" s="113"/>
      <c r="AW189" s="113"/>
      <c r="AX189" s="113"/>
      <c r="AY189" s="113"/>
      <c r="AZ189" s="113"/>
      <c r="BA189" s="113"/>
      <c r="BB189" s="113"/>
      <c r="BC189" s="113"/>
      <c r="BD189" s="113"/>
      <c r="BE189" s="113"/>
      <c r="BF189" s="113"/>
      <c r="BG189" s="113"/>
      <c r="BH189" s="113"/>
      <c r="BI189" s="113"/>
      <c r="BJ189" s="113"/>
      <c r="BK189" s="113"/>
      <c r="BL189" s="113"/>
      <c r="BM189" s="113"/>
      <c r="BN189" s="113"/>
      <c r="BO189" s="113"/>
      <c r="BP189" s="103"/>
      <c r="BQ189" s="103"/>
      <c r="BR189" s="103"/>
      <c r="BS189" s="103"/>
      <c r="BT189" s="113"/>
      <c r="BU189" s="113"/>
      <c r="BV189" s="113"/>
      <c r="BW189" s="103"/>
      <c r="BX189" s="103"/>
      <c r="BY189" s="103"/>
      <c r="BZ189" s="113"/>
      <c r="CA189" s="113"/>
      <c r="CB189" s="113"/>
      <c r="CC189" s="113"/>
      <c r="CD189" s="113"/>
      <c r="CE189" s="113"/>
      <c r="CF189" s="113"/>
      <c r="CG189" s="113"/>
      <c r="CH189" s="110"/>
      <c r="CI189" s="110"/>
    </row>
    <row r="190">
      <c r="A190" s="102"/>
      <c r="B190" s="102" t="b">
        <v>0</v>
      </c>
      <c r="C190" s="102" t="b">
        <v>0</v>
      </c>
      <c r="D190" s="102" t="b">
        <v>0</v>
      </c>
      <c r="E190" s="112"/>
      <c r="F190" s="112"/>
      <c r="G190" s="102"/>
      <c r="H190" s="102"/>
      <c r="I190" s="102"/>
      <c r="J190" s="113"/>
      <c r="K190" s="113"/>
      <c r="L190" s="113"/>
      <c r="M190" s="112"/>
      <c r="N190" s="112"/>
      <c r="O190" s="102"/>
      <c r="P190" s="102"/>
      <c r="Q190" s="102"/>
      <c r="R190" s="102"/>
      <c r="S190" s="102"/>
      <c r="T190" s="102"/>
      <c r="U190" s="102"/>
      <c r="V190" s="102"/>
      <c r="W190" s="102"/>
      <c r="X190" s="102"/>
      <c r="Y190" s="102"/>
      <c r="Z190" s="102"/>
      <c r="AA190" s="112"/>
      <c r="AB190" s="102"/>
      <c r="AC190" s="112"/>
      <c r="AD190" s="102"/>
      <c r="AE190" s="102"/>
      <c r="AF190" s="112"/>
      <c r="AG190" s="102"/>
      <c r="AH190" s="102"/>
      <c r="AI190" s="102"/>
      <c r="AJ190" s="112"/>
      <c r="AK190" s="113"/>
      <c r="AL190" s="113"/>
      <c r="AM190" s="113"/>
      <c r="AN190" s="113"/>
      <c r="AO190" s="113"/>
      <c r="AP190" s="113"/>
      <c r="AQ190" s="108">
        <f t="shared" si="3"/>
        <v>0</v>
      </c>
      <c r="AR190" s="113"/>
      <c r="AS190" s="113"/>
      <c r="AT190" s="113"/>
      <c r="AU190" s="113"/>
      <c r="AV190" s="113"/>
      <c r="AW190" s="113"/>
      <c r="AX190" s="113"/>
      <c r="AY190" s="113"/>
      <c r="AZ190" s="113"/>
      <c r="BA190" s="113"/>
      <c r="BB190" s="113"/>
      <c r="BC190" s="113"/>
      <c r="BD190" s="113"/>
      <c r="BE190" s="113"/>
      <c r="BF190" s="113"/>
      <c r="BG190" s="113"/>
      <c r="BH190" s="113"/>
      <c r="BI190" s="113"/>
      <c r="BJ190" s="113"/>
      <c r="BK190" s="113"/>
      <c r="BL190" s="113"/>
      <c r="BM190" s="113"/>
      <c r="BN190" s="113"/>
      <c r="BO190" s="113"/>
      <c r="BP190" s="103"/>
      <c r="BQ190" s="103"/>
      <c r="BR190" s="103"/>
      <c r="BS190" s="103"/>
      <c r="BT190" s="113"/>
      <c r="BU190" s="113"/>
      <c r="BV190" s="113"/>
      <c r="BW190" s="103"/>
      <c r="BX190" s="103"/>
      <c r="BY190" s="103"/>
      <c r="BZ190" s="113"/>
      <c r="CA190" s="113"/>
      <c r="CB190" s="113"/>
      <c r="CC190" s="113"/>
      <c r="CD190" s="113"/>
      <c r="CE190" s="113"/>
      <c r="CF190" s="113"/>
      <c r="CG190" s="113"/>
      <c r="CH190" s="110"/>
      <c r="CI190" s="110"/>
    </row>
    <row r="191">
      <c r="A191" s="102"/>
      <c r="B191" s="102" t="b">
        <v>0</v>
      </c>
      <c r="C191" s="102" t="b">
        <v>0</v>
      </c>
      <c r="D191" s="102" t="b">
        <v>0</v>
      </c>
      <c r="E191" s="112"/>
      <c r="F191" s="112"/>
      <c r="G191" s="102"/>
      <c r="H191" s="102"/>
      <c r="I191" s="102"/>
      <c r="J191" s="113"/>
      <c r="K191" s="113"/>
      <c r="L191" s="113"/>
      <c r="M191" s="112"/>
      <c r="N191" s="112"/>
      <c r="O191" s="102"/>
      <c r="P191" s="102"/>
      <c r="Q191" s="102"/>
      <c r="R191" s="102"/>
      <c r="S191" s="102"/>
      <c r="T191" s="102"/>
      <c r="U191" s="102"/>
      <c r="V191" s="102"/>
      <c r="W191" s="102"/>
      <c r="X191" s="102"/>
      <c r="Y191" s="102"/>
      <c r="Z191" s="102"/>
      <c r="AA191" s="112"/>
      <c r="AB191" s="102"/>
      <c r="AC191" s="112"/>
      <c r="AD191" s="102"/>
      <c r="AE191" s="102"/>
      <c r="AF191" s="112"/>
      <c r="AG191" s="102"/>
      <c r="AH191" s="102"/>
      <c r="AI191" s="102"/>
      <c r="AJ191" s="112"/>
      <c r="AK191" s="113"/>
      <c r="AL191" s="113"/>
      <c r="AM191" s="113"/>
      <c r="AN191" s="113"/>
      <c r="AO191" s="113"/>
      <c r="AP191" s="113"/>
      <c r="AQ191" s="108">
        <f t="shared" si="3"/>
        <v>0</v>
      </c>
      <c r="AR191" s="113"/>
      <c r="AS191" s="113"/>
      <c r="AT191" s="113"/>
      <c r="AU191" s="113"/>
      <c r="AV191" s="113"/>
      <c r="AW191" s="113"/>
      <c r="AX191" s="113"/>
      <c r="AY191" s="113"/>
      <c r="AZ191" s="113"/>
      <c r="BA191" s="113"/>
      <c r="BB191" s="113"/>
      <c r="BC191" s="113"/>
      <c r="BD191" s="113"/>
      <c r="BE191" s="113"/>
      <c r="BF191" s="113"/>
      <c r="BG191" s="113"/>
      <c r="BH191" s="113"/>
      <c r="BI191" s="113"/>
      <c r="BJ191" s="113"/>
      <c r="BK191" s="113"/>
      <c r="BL191" s="113"/>
      <c r="BM191" s="113"/>
      <c r="BN191" s="113"/>
      <c r="BO191" s="113"/>
      <c r="BP191" s="103"/>
      <c r="BQ191" s="103"/>
      <c r="BR191" s="103"/>
      <c r="BS191" s="103"/>
      <c r="BT191" s="113"/>
      <c r="BU191" s="113"/>
      <c r="BV191" s="113"/>
      <c r="BW191" s="103"/>
      <c r="BX191" s="103"/>
      <c r="BY191" s="103"/>
      <c r="BZ191" s="113"/>
      <c r="CA191" s="113"/>
      <c r="CB191" s="113"/>
      <c r="CC191" s="113"/>
      <c r="CD191" s="113"/>
      <c r="CE191" s="113"/>
      <c r="CF191" s="113"/>
      <c r="CG191" s="113"/>
      <c r="CH191" s="110"/>
      <c r="CI191" s="110"/>
    </row>
    <row r="192">
      <c r="A192" s="102"/>
      <c r="B192" s="102" t="b">
        <v>0</v>
      </c>
      <c r="C192" s="102" t="b">
        <v>0</v>
      </c>
      <c r="D192" s="102" t="b">
        <v>0</v>
      </c>
      <c r="E192" s="112"/>
      <c r="F192" s="112"/>
      <c r="G192" s="102"/>
      <c r="H192" s="102"/>
      <c r="I192" s="102"/>
      <c r="J192" s="113"/>
      <c r="K192" s="113"/>
      <c r="L192" s="113"/>
      <c r="M192" s="112"/>
      <c r="N192" s="112"/>
      <c r="O192" s="102"/>
      <c r="P192" s="102"/>
      <c r="Q192" s="102"/>
      <c r="R192" s="102"/>
      <c r="S192" s="102"/>
      <c r="T192" s="102"/>
      <c r="U192" s="102"/>
      <c r="V192" s="102"/>
      <c r="W192" s="102"/>
      <c r="X192" s="102"/>
      <c r="Y192" s="102"/>
      <c r="Z192" s="102"/>
      <c r="AA192" s="112"/>
      <c r="AB192" s="102"/>
      <c r="AC192" s="112"/>
      <c r="AD192" s="102"/>
      <c r="AE192" s="102"/>
      <c r="AF192" s="112"/>
      <c r="AG192" s="102"/>
      <c r="AH192" s="102"/>
      <c r="AI192" s="102"/>
      <c r="AJ192" s="112"/>
      <c r="AK192" s="113"/>
      <c r="AL192" s="113"/>
      <c r="AM192" s="113"/>
      <c r="AN192" s="113"/>
      <c r="AO192" s="113"/>
      <c r="AP192" s="113"/>
      <c r="AQ192" s="108">
        <f t="shared" si="3"/>
        <v>0</v>
      </c>
      <c r="AR192" s="113"/>
      <c r="AS192" s="113"/>
      <c r="AT192" s="113"/>
      <c r="AU192" s="113"/>
      <c r="AV192" s="113"/>
      <c r="AW192" s="113"/>
      <c r="AX192" s="113"/>
      <c r="AY192" s="113"/>
      <c r="AZ192" s="113"/>
      <c r="BA192" s="113"/>
      <c r="BB192" s="113"/>
      <c r="BC192" s="113"/>
      <c r="BD192" s="113"/>
      <c r="BE192" s="113"/>
      <c r="BF192" s="113"/>
      <c r="BG192" s="113"/>
      <c r="BH192" s="113"/>
      <c r="BI192" s="113"/>
      <c r="BJ192" s="113"/>
      <c r="BK192" s="113"/>
      <c r="BL192" s="113"/>
      <c r="BM192" s="113"/>
      <c r="BN192" s="113"/>
      <c r="BO192" s="113"/>
      <c r="BP192" s="103"/>
      <c r="BQ192" s="103"/>
      <c r="BR192" s="103"/>
      <c r="BS192" s="103"/>
      <c r="BT192" s="113"/>
      <c r="BU192" s="113"/>
      <c r="BV192" s="113"/>
      <c r="BW192" s="103"/>
      <c r="BX192" s="103"/>
      <c r="BY192" s="103"/>
      <c r="BZ192" s="113"/>
      <c r="CA192" s="113"/>
      <c r="CB192" s="113"/>
      <c r="CC192" s="113"/>
      <c r="CD192" s="113"/>
      <c r="CE192" s="113"/>
      <c r="CF192" s="113"/>
      <c r="CG192" s="113"/>
      <c r="CH192" s="110"/>
      <c r="CI192" s="110"/>
    </row>
    <row r="193">
      <c r="A193" s="102"/>
      <c r="B193" s="102" t="b">
        <v>0</v>
      </c>
      <c r="C193" s="102" t="b">
        <v>0</v>
      </c>
      <c r="D193" s="102" t="b">
        <v>0</v>
      </c>
      <c r="E193" s="112"/>
      <c r="F193" s="112"/>
      <c r="G193" s="102"/>
      <c r="H193" s="102"/>
      <c r="I193" s="102"/>
      <c r="J193" s="113"/>
      <c r="K193" s="113"/>
      <c r="L193" s="113"/>
      <c r="M193" s="112"/>
      <c r="N193" s="112"/>
      <c r="O193" s="102"/>
      <c r="P193" s="102"/>
      <c r="Q193" s="102"/>
      <c r="R193" s="102"/>
      <c r="S193" s="102"/>
      <c r="T193" s="102"/>
      <c r="U193" s="102"/>
      <c r="V193" s="102"/>
      <c r="W193" s="102"/>
      <c r="X193" s="102"/>
      <c r="Y193" s="102"/>
      <c r="Z193" s="102"/>
      <c r="AA193" s="112"/>
      <c r="AB193" s="102"/>
      <c r="AC193" s="112"/>
      <c r="AD193" s="102"/>
      <c r="AE193" s="102"/>
      <c r="AF193" s="112"/>
      <c r="AG193" s="102"/>
      <c r="AH193" s="102"/>
      <c r="AI193" s="102"/>
      <c r="AJ193" s="112"/>
      <c r="AK193" s="113"/>
      <c r="AL193" s="113"/>
      <c r="AM193" s="113"/>
      <c r="AN193" s="113"/>
      <c r="AO193" s="113"/>
      <c r="AP193" s="113"/>
      <c r="AQ193" s="108">
        <f t="shared" si="3"/>
        <v>0</v>
      </c>
      <c r="AR193" s="113"/>
      <c r="AS193" s="113"/>
      <c r="AT193" s="113"/>
      <c r="AU193" s="113"/>
      <c r="AV193" s="113"/>
      <c r="AW193" s="113"/>
      <c r="AX193" s="113"/>
      <c r="AY193" s="113"/>
      <c r="AZ193" s="113"/>
      <c r="BA193" s="113"/>
      <c r="BB193" s="113"/>
      <c r="BC193" s="113"/>
      <c r="BD193" s="113"/>
      <c r="BE193" s="113"/>
      <c r="BF193" s="113"/>
      <c r="BG193" s="113"/>
      <c r="BH193" s="113"/>
      <c r="BI193" s="113"/>
      <c r="BJ193" s="113"/>
      <c r="BK193" s="113"/>
      <c r="BL193" s="113"/>
      <c r="BM193" s="113"/>
      <c r="BN193" s="113"/>
      <c r="BO193" s="113"/>
      <c r="BP193" s="103"/>
      <c r="BQ193" s="103"/>
      <c r="BR193" s="103"/>
      <c r="BS193" s="103"/>
      <c r="BT193" s="113"/>
      <c r="BU193" s="113"/>
      <c r="BV193" s="113"/>
      <c r="BW193" s="103"/>
      <c r="BX193" s="103"/>
      <c r="BY193" s="103"/>
      <c r="BZ193" s="113"/>
      <c r="CA193" s="113"/>
      <c r="CB193" s="113"/>
      <c r="CC193" s="113"/>
      <c r="CD193" s="113"/>
      <c r="CE193" s="113"/>
      <c r="CF193" s="113"/>
      <c r="CG193" s="113"/>
      <c r="CH193" s="110"/>
      <c r="CI193" s="110"/>
    </row>
    <row r="194">
      <c r="A194" s="102"/>
      <c r="B194" s="102" t="b">
        <v>0</v>
      </c>
      <c r="C194" s="102" t="b">
        <v>0</v>
      </c>
      <c r="D194" s="102" t="b">
        <v>0</v>
      </c>
      <c r="E194" s="112"/>
      <c r="F194" s="112"/>
      <c r="G194" s="102"/>
      <c r="H194" s="102"/>
      <c r="I194" s="102"/>
      <c r="J194" s="113"/>
      <c r="K194" s="113"/>
      <c r="L194" s="113"/>
      <c r="M194" s="112"/>
      <c r="N194" s="112"/>
      <c r="O194" s="102"/>
      <c r="P194" s="102"/>
      <c r="Q194" s="102"/>
      <c r="R194" s="102"/>
      <c r="S194" s="102"/>
      <c r="T194" s="102"/>
      <c r="U194" s="102"/>
      <c r="V194" s="102"/>
      <c r="W194" s="102"/>
      <c r="X194" s="102"/>
      <c r="Y194" s="102"/>
      <c r="Z194" s="102"/>
      <c r="AA194" s="112"/>
      <c r="AB194" s="102"/>
      <c r="AC194" s="112"/>
      <c r="AD194" s="102"/>
      <c r="AE194" s="102"/>
      <c r="AF194" s="112"/>
      <c r="AG194" s="102"/>
      <c r="AH194" s="102"/>
      <c r="AI194" s="102"/>
      <c r="AJ194" s="112"/>
      <c r="AK194" s="113"/>
      <c r="AL194" s="113"/>
      <c r="AM194" s="113"/>
      <c r="AN194" s="113"/>
      <c r="AO194" s="113"/>
      <c r="AP194" s="113"/>
      <c r="AQ194" s="108">
        <f t="shared" si="3"/>
        <v>0</v>
      </c>
      <c r="AR194" s="113"/>
      <c r="AS194" s="113"/>
      <c r="AT194" s="113"/>
      <c r="AU194" s="113"/>
      <c r="AV194" s="113"/>
      <c r="AW194" s="113"/>
      <c r="AX194" s="113"/>
      <c r="AY194" s="113"/>
      <c r="AZ194" s="113"/>
      <c r="BA194" s="113"/>
      <c r="BB194" s="113"/>
      <c r="BC194" s="113"/>
      <c r="BD194" s="113"/>
      <c r="BE194" s="113"/>
      <c r="BF194" s="113"/>
      <c r="BG194" s="113"/>
      <c r="BH194" s="113"/>
      <c r="BI194" s="113"/>
      <c r="BJ194" s="113"/>
      <c r="BK194" s="113"/>
      <c r="BL194" s="113"/>
      <c r="BM194" s="113"/>
      <c r="BN194" s="113"/>
      <c r="BO194" s="113"/>
      <c r="BP194" s="103"/>
      <c r="BQ194" s="103"/>
      <c r="BR194" s="103"/>
      <c r="BS194" s="103"/>
      <c r="BT194" s="113"/>
      <c r="BU194" s="113"/>
      <c r="BV194" s="113"/>
      <c r="BW194" s="103"/>
      <c r="BX194" s="103"/>
      <c r="BY194" s="103"/>
      <c r="BZ194" s="113"/>
      <c r="CA194" s="113"/>
      <c r="CB194" s="113"/>
      <c r="CC194" s="113"/>
      <c r="CD194" s="113"/>
      <c r="CE194" s="113"/>
      <c r="CF194" s="113"/>
      <c r="CG194" s="113"/>
      <c r="CH194" s="110"/>
      <c r="CI194" s="110"/>
    </row>
    <row r="195">
      <c r="A195" s="102"/>
      <c r="B195" s="102" t="b">
        <v>0</v>
      </c>
      <c r="C195" s="102" t="b">
        <v>0</v>
      </c>
      <c r="D195" s="102" t="b">
        <v>0</v>
      </c>
      <c r="E195" s="112"/>
      <c r="F195" s="112"/>
      <c r="G195" s="102"/>
      <c r="H195" s="102"/>
      <c r="I195" s="102"/>
      <c r="J195" s="113"/>
      <c r="K195" s="113"/>
      <c r="L195" s="113"/>
      <c r="M195" s="112"/>
      <c r="N195" s="112"/>
      <c r="O195" s="102"/>
      <c r="P195" s="102"/>
      <c r="Q195" s="102"/>
      <c r="R195" s="102"/>
      <c r="S195" s="102"/>
      <c r="T195" s="102"/>
      <c r="U195" s="102"/>
      <c r="V195" s="102"/>
      <c r="W195" s="102"/>
      <c r="X195" s="102"/>
      <c r="Y195" s="102"/>
      <c r="Z195" s="102"/>
      <c r="AA195" s="112"/>
      <c r="AB195" s="102"/>
      <c r="AC195" s="112"/>
      <c r="AD195" s="102"/>
      <c r="AE195" s="102"/>
      <c r="AF195" s="112"/>
      <c r="AG195" s="102"/>
      <c r="AH195" s="102"/>
      <c r="AI195" s="102"/>
      <c r="AJ195" s="112"/>
      <c r="AK195" s="113"/>
      <c r="AL195" s="113"/>
      <c r="AM195" s="113"/>
      <c r="AN195" s="113"/>
      <c r="AO195" s="113"/>
      <c r="AP195" s="113"/>
      <c r="AQ195" s="108">
        <f t="shared" si="3"/>
        <v>0</v>
      </c>
      <c r="AR195" s="113"/>
      <c r="AS195" s="113"/>
      <c r="AT195" s="113"/>
      <c r="AU195" s="113"/>
      <c r="AV195" s="113"/>
      <c r="AW195" s="113"/>
      <c r="AX195" s="113"/>
      <c r="AY195" s="113"/>
      <c r="AZ195" s="113"/>
      <c r="BA195" s="113"/>
      <c r="BB195" s="113"/>
      <c r="BC195" s="113"/>
      <c r="BD195" s="113"/>
      <c r="BE195" s="113"/>
      <c r="BF195" s="113"/>
      <c r="BG195" s="113"/>
      <c r="BH195" s="113"/>
      <c r="BI195" s="113"/>
      <c r="BJ195" s="113"/>
      <c r="BK195" s="113"/>
      <c r="BL195" s="113"/>
      <c r="BM195" s="113"/>
      <c r="BN195" s="113"/>
      <c r="BO195" s="113"/>
      <c r="BP195" s="103"/>
      <c r="BQ195" s="103"/>
      <c r="BR195" s="103"/>
      <c r="BS195" s="103"/>
      <c r="BT195" s="113"/>
      <c r="BU195" s="113"/>
      <c r="BV195" s="113"/>
      <c r="BW195" s="103"/>
      <c r="BX195" s="103"/>
      <c r="BY195" s="103"/>
      <c r="BZ195" s="113"/>
      <c r="CA195" s="113"/>
      <c r="CB195" s="113"/>
      <c r="CC195" s="113"/>
      <c r="CD195" s="113"/>
      <c r="CE195" s="113"/>
      <c r="CF195" s="113"/>
      <c r="CG195" s="113"/>
      <c r="CH195" s="110"/>
      <c r="CI195" s="110"/>
    </row>
    <row r="196">
      <c r="A196" s="102"/>
      <c r="B196" s="102" t="b">
        <v>0</v>
      </c>
      <c r="C196" s="102" t="b">
        <v>0</v>
      </c>
      <c r="D196" s="102" t="b">
        <v>0</v>
      </c>
      <c r="E196" s="112"/>
      <c r="F196" s="112"/>
      <c r="G196" s="102"/>
      <c r="H196" s="102"/>
      <c r="I196" s="102"/>
      <c r="J196" s="113"/>
      <c r="K196" s="113"/>
      <c r="L196" s="113"/>
      <c r="M196" s="112"/>
      <c r="N196" s="112"/>
      <c r="O196" s="102"/>
      <c r="P196" s="102"/>
      <c r="Q196" s="102"/>
      <c r="R196" s="102"/>
      <c r="S196" s="102"/>
      <c r="T196" s="102"/>
      <c r="U196" s="102"/>
      <c r="V196" s="102"/>
      <c r="W196" s="102"/>
      <c r="X196" s="102"/>
      <c r="Y196" s="102"/>
      <c r="Z196" s="102"/>
      <c r="AA196" s="112"/>
      <c r="AB196" s="102"/>
      <c r="AC196" s="112"/>
      <c r="AD196" s="102"/>
      <c r="AE196" s="102"/>
      <c r="AF196" s="112"/>
      <c r="AG196" s="102"/>
      <c r="AH196" s="102"/>
      <c r="AI196" s="102"/>
      <c r="AJ196" s="112"/>
      <c r="AK196" s="113"/>
      <c r="AL196" s="113"/>
      <c r="AM196" s="113"/>
      <c r="AN196" s="113"/>
      <c r="AO196" s="113"/>
      <c r="AP196" s="113"/>
      <c r="AQ196" s="108">
        <f t="shared" si="3"/>
        <v>0</v>
      </c>
      <c r="AR196" s="113"/>
      <c r="AS196" s="113"/>
      <c r="AT196" s="113"/>
      <c r="AU196" s="113"/>
      <c r="AV196" s="113"/>
      <c r="AW196" s="113"/>
      <c r="AX196" s="113"/>
      <c r="AY196" s="113"/>
      <c r="AZ196" s="113"/>
      <c r="BA196" s="113"/>
      <c r="BB196" s="113"/>
      <c r="BC196" s="113"/>
      <c r="BD196" s="113"/>
      <c r="BE196" s="113"/>
      <c r="BF196" s="113"/>
      <c r="BG196" s="113"/>
      <c r="BH196" s="113"/>
      <c r="BI196" s="113"/>
      <c r="BJ196" s="113"/>
      <c r="BK196" s="113"/>
      <c r="BL196" s="113"/>
      <c r="BM196" s="113"/>
      <c r="BN196" s="113"/>
      <c r="BO196" s="113"/>
      <c r="BP196" s="103"/>
      <c r="BQ196" s="103"/>
      <c r="BR196" s="103"/>
      <c r="BS196" s="103"/>
      <c r="BT196" s="113"/>
      <c r="BU196" s="113"/>
      <c r="BV196" s="113"/>
      <c r="BW196" s="103"/>
      <c r="BX196" s="103"/>
      <c r="BY196" s="103"/>
      <c r="BZ196" s="113"/>
      <c r="CA196" s="113"/>
      <c r="CB196" s="113"/>
      <c r="CC196" s="113"/>
      <c r="CD196" s="113"/>
      <c r="CE196" s="113"/>
      <c r="CF196" s="113"/>
      <c r="CG196" s="113"/>
      <c r="CH196" s="110"/>
      <c r="CI196" s="110"/>
    </row>
    <row r="197">
      <c r="A197" s="102"/>
      <c r="B197" s="102" t="b">
        <v>0</v>
      </c>
      <c r="C197" s="102" t="b">
        <v>0</v>
      </c>
      <c r="D197" s="102" t="b">
        <v>0</v>
      </c>
      <c r="E197" s="112"/>
      <c r="F197" s="112"/>
      <c r="G197" s="102"/>
      <c r="H197" s="102"/>
      <c r="I197" s="102"/>
      <c r="J197" s="113"/>
      <c r="K197" s="113"/>
      <c r="L197" s="113"/>
      <c r="M197" s="112"/>
      <c r="N197" s="112"/>
      <c r="O197" s="102"/>
      <c r="P197" s="102"/>
      <c r="Q197" s="102"/>
      <c r="R197" s="102"/>
      <c r="S197" s="102"/>
      <c r="T197" s="102"/>
      <c r="U197" s="102"/>
      <c r="V197" s="102"/>
      <c r="W197" s="102"/>
      <c r="X197" s="102"/>
      <c r="Y197" s="102"/>
      <c r="Z197" s="102"/>
      <c r="AA197" s="112"/>
      <c r="AB197" s="102"/>
      <c r="AC197" s="112"/>
      <c r="AD197" s="102"/>
      <c r="AE197" s="102"/>
      <c r="AF197" s="112"/>
      <c r="AG197" s="102"/>
      <c r="AH197" s="102"/>
      <c r="AI197" s="102"/>
      <c r="AJ197" s="112"/>
      <c r="AK197" s="113"/>
      <c r="AL197" s="113"/>
      <c r="AM197" s="113"/>
      <c r="AN197" s="113"/>
      <c r="AO197" s="113"/>
      <c r="AP197" s="113"/>
      <c r="AQ197" s="108">
        <f t="shared" si="3"/>
        <v>0</v>
      </c>
      <c r="AR197" s="113"/>
      <c r="AS197" s="113"/>
      <c r="AT197" s="113"/>
      <c r="AU197" s="113"/>
      <c r="AV197" s="113"/>
      <c r="AW197" s="113"/>
      <c r="AX197" s="113"/>
      <c r="AY197" s="113"/>
      <c r="AZ197" s="113"/>
      <c r="BA197" s="113"/>
      <c r="BB197" s="113"/>
      <c r="BC197" s="113"/>
      <c r="BD197" s="113"/>
      <c r="BE197" s="113"/>
      <c r="BF197" s="113"/>
      <c r="BG197" s="113"/>
      <c r="BH197" s="113"/>
      <c r="BI197" s="113"/>
      <c r="BJ197" s="113"/>
      <c r="BK197" s="113"/>
      <c r="BL197" s="113"/>
      <c r="BM197" s="113"/>
      <c r="BN197" s="113"/>
      <c r="BO197" s="113"/>
      <c r="BP197" s="103"/>
      <c r="BQ197" s="103"/>
      <c r="BR197" s="103"/>
      <c r="BS197" s="103"/>
      <c r="BT197" s="113"/>
      <c r="BU197" s="113"/>
      <c r="BV197" s="113"/>
      <c r="BW197" s="103"/>
      <c r="BX197" s="103"/>
      <c r="BY197" s="103"/>
      <c r="BZ197" s="113"/>
      <c r="CA197" s="113"/>
      <c r="CB197" s="113"/>
      <c r="CC197" s="113"/>
      <c r="CD197" s="113"/>
      <c r="CE197" s="113"/>
      <c r="CF197" s="113"/>
      <c r="CG197" s="113"/>
      <c r="CH197" s="110"/>
      <c r="CI197" s="110"/>
    </row>
    <row r="198">
      <c r="A198" s="102"/>
      <c r="B198" s="102" t="b">
        <v>0</v>
      </c>
      <c r="C198" s="102" t="b">
        <v>0</v>
      </c>
      <c r="D198" s="102" t="b">
        <v>0</v>
      </c>
      <c r="E198" s="112"/>
      <c r="F198" s="112"/>
      <c r="G198" s="102"/>
      <c r="H198" s="102"/>
      <c r="I198" s="102"/>
      <c r="J198" s="113"/>
      <c r="K198" s="113"/>
      <c r="L198" s="113"/>
      <c r="M198" s="112"/>
      <c r="N198" s="112"/>
      <c r="O198" s="102"/>
      <c r="P198" s="102"/>
      <c r="Q198" s="102"/>
      <c r="R198" s="102"/>
      <c r="S198" s="102"/>
      <c r="T198" s="102"/>
      <c r="U198" s="102"/>
      <c r="V198" s="102"/>
      <c r="W198" s="102"/>
      <c r="X198" s="102"/>
      <c r="Y198" s="102"/>
      <c r="Z198" s="102"/>
      <c r="AA198" s="112"/>
      <c r="AB198" s="102"/>
      <c r="AC198" s="112"/>
      <c r="AD198" s="102"/>
      <c r="AE198" s="102"/>
      <c r="AF198" s="112"/>
      <c r="AG198" s="102"/>
      <c r="AH198" s="102"/>
      <c r="AI198" s="102"/>
      <c r="AJ198" s="112"/>
      <c r="AK198" s="113"/>
      <c r="AL198" s="113"/>
      <c r="AM198" s="113"/>
      <c r="AN198" s="113"/>
      <c r="AO198" s="113"/>
      <c r="AP198" s="113"/>
      <c r="AQ198" s="108">
        <f t="shared" si="3"/>
        <v>0</v>
      </c>
      <c r="AR198" s="113"/>
      <c r="AS198" s="113"/>
      <c r="AT198" s="113"/>
      <c r="AU198" s="113"/>
      <c r="AV198" s="113"/>
      <c r="AW198" s="113"/>
      <c r="AX198" s="113"/>
      <c r="AY198" s="113"/>
      <c r="AZ198" s="113"/>
      <c r="BA198" s="113"/>
      <c r="BB198" s="113"/>
      <c r="BC198" s="113"/>
      <c r="BD198" s="113"/>
      <c r="BE198" s="113"/>
      <c r="BF198" s="113"/>
      <c r="BG198" s="113"/>
      <c r="BH198" s="113"/>
      <c r="BI198" s="113"/>
      <c r="BJ198" s="113"/>
      <c r="BK198" s="113"/>
      <c r="BL198" s="113"/>
      <c r="BM198" s="113"/>
      <c r="BN198" s="113"/>
      <c r="BO198" s="113"/>
      <c r="BP198" s="103"/>
      <c r="BQ198" s="103"/>
      <c r="BR198" s="103"/>
      <c r="BS198" s="103"/>
      <c r="BT198" s="113"/>
      <c r="BU198" s="113"/>
      <c r="BV198" s="113"/>
      <c r="BW198" s="103"/>
      <c r="BX198" s="103"/>
      <c r="BY198" s="103"/>
      <c r="BZ198" s="113"/>
      <c r="CA198" s="113"/>
      <c r="CB198" s="113"/>
      <c r="CC198" s="113"/>
      <c r="CD198" s="113"/>
      <c r="CE198" s="113"/>
      <c r="CF198" s="113"/>
      <c r="CG198" s="113"/>
      <c r="CH198" s="110"/>
      <c r="CI198" s="110"/>
    </row>
    <row r="199">
      <c r="A199" s="102"/>
      <c r="B199" s="102" t="b">
        <v>0</v>
      </c>
      <c r="C199" s="102" t="b">
        <v>0</v>
      </c>
      <c r="D199" s="102" t="b">
        <v>0</v>
      </c>
      <c r="E199" s="112"/>
      <c r="F199" s="112"/>
      <c r="G199" s="102"/>
      <c r="H199" s="102"/>
      <c r="I199" s="102"/>
      <c r="J199" s="113"/>
      <c r="K199" s="113"/>
      <c r="L199" s="113"/>
      <c r="M199" s="112"/>
      <c r="N199" s="112"/>
      <c r="O199" s="102"/>
      <c r="P199" s="102"/>
      <c r="Q199" s="102"/>
      <c r="R199" s="102"/>
      <c r="S199" s="102"/>
      <c r="T199" s="102"/>
      <c r="U199" s="102"/>
      <c r="V199" s="102"/>
      <c r="W199" s="102"/>
      <c r="X199" s="102"/>
      <c r="Y199" s="102"/>
      <c r="Z199" s="102"/>
      <c r="AA199" s="112"/>
      <c r="AB199" s="102"/>
      <c r="AC199" s="112"/>
      <c r="AD199" s="102"/>
      <c r="AE199" s="102"/>
      <c r="AF199" s="112"/>
      <c r="AG199" s="102"/>
      <c r="AH199" s="102"/>
      <c r="AI199" s="102"/>
      <c r="AJ199" s="112"/>
      <c r="AK199" s="113"/>
      <c r="AL199" s="113"/>
      <c r="AM199" s="113"/>
      <c r="AN199" s="113"/>
      <c r="AO199" s="113"/>
      <c r="AP199" s="113"/>
      <c r="AQ199" s="108">
        <f t="shared" si="3"/>
        <v>0</v>
      </c>
      <c r="AR199" s="113"/>
      <c r="AS199" s="113"/>
      <c r="AT199" s="113"/>
      <c r="AU199" s="113"/>
      <c r="AV199" s="113"/>
      <c r="AW199" s="113"/>
      <c r="AX199" s="113"/>
      <c r="AY199" s="113"/>
      <c r="AZ199" s="113"/>
      <c r="BA199" s="113"/>
      <c r="BB199" s="113"/>
      <c r="BC199" s="113"/>
      <c r="BD199" s="113"/>
      <c r="BE199" s="113"/>
      <c r="BF199" s="113"/>
      <c r="BG199" s="113"/>
      <c r="BH199" s="113"/>
      <c r="BI199" s="113"/>
      <c r="BJ199" s="113"/>
      <c r="BK199" s="113"/>
      <c r="BL199" s="113"/>
      <c r="BM199" s="113"/>
      <c r="BN199" s="113"/>
      <c r="BO199" s="113"/>
      <c r="BP199" s="103"/>
      <c r="BQ199" s="103"/>
      <c r="BR199" s="103"/>
      <c r="BS199" s="103"/>
      <c r="BT199" s="113"/>
      <c r="BU199" s="113"/>
      <c r="BV199" s="113"/>
      <c r="BW199" s="103"/>
      <c r="BX199" s="103"/>
      <c r="BY199" s="103"/>
      <c r="BZ199" s="113"/>
      <c r="CA199" s="113"/>
      <c r="CB199" s="113"/>
      <c r="CC199" s="113"/>
      <c r="CD199" s="113"/>
      <c r="CE199" s="113"/>
      <c r="CF199" s="113"/>
      <c r="CG199" s="113"/>
      <c r="CH199" s="110"/>
      <c r="CI199" s="110"/>
    </row>
    <row r="200">
      <c r="A200" s="102"/>
      <c r="B200" s="102" t="b">
        <v>0</v>
      </c>
      <c r="C200" s="102" t="b">
        <v>0</v>
      </c>
      <c r="D200" s="102" t="b">
        <v>0</v>
      </c>
      <c r="E200" s="112"/>
      <c r="F200" s="112"/>
      <c r="G200" s="102"/>
      <c r="H200" s="102"/>
      <c r="I200" s="102"/>
      <c r="J200" s="113"/>
      <c r="K200" s="113"/>
      <c r="L200" s="113"/>
      <c r="M200" s="112"/>
      <c r="N200" s="112"/>
      <c r="O200" s="102"/>
      <c r="P200" s="102"/>
      <c r="Q200" s="102"/>
      <c r="R200" s="102"/>
      <c r="S200" s="102"/>
      <c r="T200" s="102"/>
      <c r="U200" s="102"/>
      <c r="V200" s="102"/>
      <c r="W200" s="102"/>
      <c r="X200" s="102"/>
      <c r="Y200" s="102"/>
      <c r="Z200" s="102"/>
      <c r="AA200" s="112"/>
      <c r="AB200" s="102"/>
      <c r="AC200" s="112"/>
      <c r="AD200" s="102"/>
      <c r="AE200" s="102"/>
      <c r="AF200" s="112"/>
      <c r="AG200" s="102"/>
      <c r="AH200" s="102"/>
      <c r="AI200" s="102"/>
      <c r="AJ200" s="112"/>
      <c r="AK200" s="113"/>
      <c r="AL200" s="113"/>
      <c r="AM200" s="113"/>
      <c r="AN200" s="113"/>
      <c r="AO200" s="113"/>
      <c r="AP200" s="113"/>
      <c r="AQ200" s="108">
        <f t="shared" si="3"/>
        <v>0</v>
      </c>
      <c r="AR200" s="113"/>
      <c r="AS200" s="113"/>
      <c r="AT200" s="113"/>
      <c r="AU200" s="113"/>
      <c r="AV200" s="113"/>
      <c r="AW200" s="113"/>
      <c r="AX200" s="113"/>
      <c r="AY200" s="113"/>
      <c r="AZ200" s="113"/>
      <c r="BA200" s="113"/>
      <c r="BB200" s="113"/>
      <c r="BC200" s="113"/>
      <c r="BD200" s="113"/>
      <c r="BE200" s="113"/>
      <c r="BF200" s="113"/>
      <c r="BG200" s="113"/>
      <c r="BH200" s="113"/>
      <c r="BI200" s="113"/>
      <c r="BJ200" s="113"/>
      <c r="BK200" s="113"/>
      <c r="BL200" s="113"/>
      <c r="BM200" s="113"/>
      <c r="BN200" s="113"/>
      <c r="BO200" s="113"/>
      <c r="BP200" s="103"/>
      <c r="BQ200" s="103"/>
      <c r="BR200" s="103"/>
      <c r="BS200" s="103"/>
      <c r="BT200" s="113"/>
      <c r="BU200" s="113"/>
      <c r="BV200" s="113"/>
      <c r="BW200" s="103"/>
      <c r="BX200" s="103"/>
      <c r="BY200" s="103"/>
      <c r="BZ200" s="113"/>
      <c r="CA200" s="113"/>
      <c r="CB200" s="113"/>
      <c r="CC200" s="113"/>
      <c r="CD200" s="113"/>
      <c r="CE200" s="113"/>
      <c r="CF200" s="113"/>
      <c r="CG200" s="113"/>
      <c r="CH200" s="110"/>
      <c r="CI200" s="110"/>
    </row>
    <row r="201">
      <c r="A201" s="102"/>
      <c r="B201" s="102" t="b">
        <v>0</v>
      </c>
      <c r="C201" s="102" t="b">
        <v>0</v>
      </c>
      <c r="D201" s="102" t="b">
        <v>0</v>
      </c>
      <c r="E201" s="112"/>
      <c r="F201" s="112"/>
      <c r="G201" s="102"/>
      <c r="H201" s="102"/>
      <c r="I201" s="102"/>
      <c r="J201" s="113"/>
      <c r="K201" s="113"/>
      <c r="L201" s="113"/>
      <c r="M201" s="112"/>
      <c r="N201" s="112"/>
      <c r="O201" s="102"/>
      <c r="P201" s="102"/>
      <c r="Q201" s="102"/>
      <c r="R201" s="102"/>
      <c r="S201" s="102"/>
      <c r="T201" s="102"/>
      <c r="U201" s="102"/>
      <c r="V201" s="102"/>
      <c r="W201" s="102"/>
      <c r="X201" s="102"/>
      <c r="Y201" s="102"/>
      <c r="Z201" s="102"/>
      <c r="AA201" s="112"/>
      <c r="AB201" s="102"/>
      <c r="AC201" s="112"/>
      <c r="AD201" s="102"/>
      <c r="AE201" s="102"/>
      <c r="AF201" s="112"/>
      <c r="AG201" s="102"/>
      <c r="AH201" s="102"/>
      <c r="AI201" s="102"/>
      <c r="AJ201" s="112"/>
      <c r="AK201" s="113"/>
      <c r="AL201" s="113"/>
      <c r="AM201" s="113"/>
      <c r="AN201" s="113"/>
      <c r="AO201" s="113"/>
      <c r="AP201" s="113"/>
      <c r="AQ201" s="108">
        <f t="shared" si="3"/>
        <v>0</v>
      </c>
      <c r="AR201" s="113"/>
      <c r="AS201" s="113"/>
      <c r="AT201" s="113"/>
      <c r="AU201" s="113"/>
      <c r="AV201" s="113"/>
      <c r="AW201" s="113"/>
      <c r="AX201" s="113"/>
      <c r="AY201" s="113"/>
      <c r="AZ201" s="113"/>
      <c r="BA201" s="113"/>
      <c r="BB201" s="113"/>
      <c r="BC201" s="113"/>
      <c r="BD201" s="113"/>
      <c r="BE201" s="113"/>
      <c r="BF201" s="113"/>
      <c r="BG201" s="113"/>
      <c r="BH201" s="113"/>
      <c r="BI201" s="113"/>
      <c r="BJ201" s="113"/>
      <c r="BK201" s="113"/>
      <c r="BL201" s="113"/>
      <c r="BM201" s="113"/>
      <c r="BN201" s="113"/>
      <c r="BO201" s="113"/>
      <c r="BP201" s="103"/>
      <c r="BQ201" s="103"/>
      <c r="BR201" s="103"/>
      <c r="BS201" s="103"/>
      <c r="BT201" s="113"/>
      <c r="BU201" s="113"/>
      <c r="BV201" s="113"/>
      <c r="BW201" s="103"/>
      <c r="BX201" s="103"/>
      <c r="BY201" s="103"/>
      <c r="BZ201" s="113"/>
      <c r="CA201" s="113"/>
      <c r="CB201" s="113"/>
      <c r="CC201" s="113"/>
      <c r="CD201" s="113"/>
      <c r="CE201" s="113"/>
      <c r="CF201" s="113"/>
      <c r="CG201" s="113"/>
      <c r="CH201" s="110"/>
      <c r="CI201" s="110"/>
    </row>
    <row r="202">
      <c r="A202" s="102"/>
      <c r="B202" s="102" t="b">
        <v>0</v>
      </c>
      <c r="C202" s="102" t="b">
        <v>0</v>
      </c>
      <c r="D202" s="102" t="b">
        <v>0</v>
      </c>
      <c r="E202" s="112"/>
      <c r="F202" s="112"/>
      <c r="G202" s="102"/>
      <c r="H202" s="102"/>
      <c r="I202" s="102"/>
      <c r="J202" s="113"/>
      <c r="K202" s="113"/>
      <c r="L202" s="113"/>
      <c r="M202" s="112"/>
      <c r="N202" s="112"/>
      <c r="O202" s="102"/>
      <c r="P202" s="102"/>
      <c r="Q202" s="102"/>
      <c r="R202" s="102"/>
      <c r="S202" s="102"/>
      <c r="T202" s="102"/>
      <c r="U202" s="102"/>
      <c r="V202" s="102"/>
      <c r="W202" s="102"/>
      <c r="X202" s="102"/>
      <c r="Y202" s="102"/>
      <c r="Z202" s="102"/>
      <c r="AA202" s="112"/>
      <c r="AB202" s="102"/>
      <c r="AC202" s="112"/>
      <c r="AD202" s="102"/>
      <c r="AE202" s="102"/>
      <c r="AF202" s="112"/>
      <c r="AG202" s="102"/>
      <c r="AH202" s="102"/>
      <c r="AI202" s="102"/>
      <c r="AJ202" s="112"/>
      <c r="AK202" s="113"/>
      <c r="AL202" s="113"/>
      <c r="AM202" s="113"/>
      <c r="AN202" s="113"/>
      <c r="AO202" s="113"/>
      <c r="AP202" s="113"/>
      <c r="AQ202" s="108">
        <f t="shared" si="3"/>
        <v>0</v>
      </c>
      <c r="AR202" s="113"/>
      <c r="AS202" s="113"/>
      <c r="AT202" s="113"/>
      <c r="AU202" s="113"/>
      <c r="AV202" s="113"/>
      <c r="AW202" s="113"/>
      <c r="AX202" s="113"/>
      <c r="AY202" s="113"/>
      <c r="AZ202" s="113"/>
      <c r="BA202" s="113"/>
      <c r="BB202" s="113"/>
      <c r="BC202" s="113"/>
      <c r="BD202" s="113"/>
      <c r="BE202" s="113"/>
      <c r="BF202" s="113"/>
      <c r="BG202" s="113"/>
      <c r="BH202" s="113"/>
      <c r="BI202" s="113"/>
      <c r="BJ202" s="113"/>
      <c r="BK202" s="113"/>
      <c r="BL202" s="113"/>
      <c r="BM202" s="113"/>
      <c r="BN202" s="113"/>
      <c r="BO202" s="113"/>
      <c r="BP202" s="103"/>
      <c r="BQ202" s="103"/>
      <c r="BR202" s="103"/>
      <c r="BS202" s="103"/>
      <c r="BT202" s="113"/>
      <c r="BU202" s="113"/>
      <c r="BV202" s="113"/>
      <c r="BW202" s="103"/>
      <c r="BX202" s="103"/>
      <c r="BY202" s="103"/>
      <c r="BZ202" s="113"/>
      <c r="CA202" s="113"/>
      <c r="CB202" s="113"/>
      <c r="CC202" s="113"/>
      <c r="CD202" s="113"/>
      <c r="CE202" s="113"/>
      <c r="CF202" s="113"/>
      <c r="CG202" s="113"/>
      <c r="CH202" s="110"/>
      <c r="CI202" s="110"/>
    </row>
    <row r="203">
      <c r="A203" s="102"/>
      <c r="B203" s="102" t="b">
        <v>0</v>
      </c>
      <c r="C203" s="102" t="b">
        <v>0</v>
      </c>
      <c r="D203" s="102" t="b">
        <v>0</v>
      </c>
      <c r="E203" s="112"/>
      <c r="F203" s="112"/>
      <c r="G203" s="102"/>
      <c r="H203" s="102"/>
      <c r="I203" s="102"/>
      <c r="J203" s="113"/>
      <c r="K203" s="113"/>
      <c r="L203" s="113"/>
      <c r="M203" s="112"/>
      <c r="N203" s="112"/>
      <c r="O203" s="102"/>
      <c r="P203" s="102"/>
      <c r="Q203" s="102"/>
      <c r="R203" s="102"/>
      <c r="S203" s="102"/>
      <c r="T203" s="102"/>
      <c r="U203" s="102"/>
      <c r="V203" s="102"/>
      <c r="W203" s="102"/>
      <c r="X203" s="102"/>
      <c r="Y203" s="102"/>
      <c r="Z203" s="102"/>
      <c r="AA203" s="112"/>
      <c r="AB203" s="102"/>
      <c r="AC203" s="112"/>
      <c r="AD203" s="102"/>
      <c r="AE203" s="102"/>
      <c r="AF203" s="112"/>
      <c r="AG203" s="102"/>
      <c r="AH203" s="102"/>
      <c r="AI203" s="102"/>
      <c r="AJ203" s="112"/>
      <c r="AK203" s="113"/>
      <c r="AL203" s="113"/>
      <c r="AM203" s="113"/>
      <c r="AN203" s="113"/>
      <c r="AO203" s="113"/>
      <c r="AP203" s="113"/>
      <c r="AQ203" s="108">
        <f t="shared" si="3"/>
        <v>0</v>
      </c>
      <c r="AR203" s="113"/>
      <c r="AS203" s="113"/>
      <c r="AT203" s="113"/>
      <c r="AU203" s="113"/>
      <c r="AV203" s="113"/>
      <c r="AW203" s="113"/>
      <c r="AX203" s="113"/>
      <c r="AY203" s="113"/>
      <c r="AZ203" s="113"/>
      <c r="BA203" s="113"/>
      <c r="BB203" s="113"/>
      <c r="BC203" s="113"/>
      <c r="BD203" s="113"/>
      <c r="BE203" s="113"/>
      <c r="BF203" s="113"/>
      <c r="BG203" s="113"/>
      <c r="BH203" s="113"/>
      <c r="BI203" s="113"/>
      <c r="BJ203" s="113"/>
      <c r="BK203" s="113"/>
      <c r="BL203" s="113"/>
      <c r="BM203" s="113"/>
      <c r="BN203" s="113"/>
      <c r="BO203" s="113"/>
      <c r="BP203" s="103"/>
      <c r="BQ203" s="103"/>
      <c r="BR203" s="103"/>
      <c r="BS203" s="103"/>
      <c r="BT203" s="113"/>
      <c r="BU203" s="113"/>
      <c r="BV203" s="113"/>
      <c r="BW203" s="103"/>
      <c r="BX203" s="103"/>
      <c r="BY203" s="103"/>
      <c r="BZ203" s="113"/>
      <c r="CA203" s="113"/>
      <c r="CB203" s="113"/>
      <c r="CC203" s="113"/>
      <c r="CD203" s="113"/>
      <c r="CE203" s="113"/>
      <c r="CF203" s="113"/>
      <c r="CG203" s="113"/>
      <c r="CH203" s="110"/>
      <c r="CI203" s="110"/>
    </row>
    <row r="204">
      <c r="A204" s="102"/>
      <c r="B204" s="102" t="b">
        <v>0</v>
      </c>
      <c r="C204" s="102" t="b">
        <v>0</v>
      </c>
      <c r="D204" s="102" t="b">
        <v>0</v>
      </c>
      <c r="E204" s="112"/>
      <c r="F204" s="112"/>
      <c r="G204" s="102"/>
      <c r="H204" s="102"/>
      <c r="I204" s="102"/>
      <c r="J204" s="113"/>
      <c r="K204" s="113"/>
      <c r="L204" s="113"/>
      <c r="M204" s="112"/>
      <c r="N204" s="112"/>
      <c r="O204" s="102"/>
      <c r="P204" s="102"/>
      <c r="Q204" s="102"/>
      <c r="R204" s="102"/>
      <c r="S204" s="102"/>
      <c r="T204" s="102"/>
      <c r="U204" s="102"/>
      <c r="V204" s="102"/>
      <c r="W204" s="102"/>
      <c r="X204" s="102"/>
      <c r="Y204" s="102"/>
      <c r="Z204" s="102"/>
      <c r="AA204" s="112"/>
      <c r="AB204" s="102"/>
      <c r="AC204" s="112"/>
      <c r="AD204" s="102"/>
      <c r="AE204" s="102"/>
      <c r="AF204" s="112"/>
      <c r="AG204" s="102"/>
      <c r="AH204" s="102"/>
      <c r="AI204" s="102"/>
      <c r="AJ204" s="112"/>
      <c r="AK204" s="113"/>
      <c r="AL204" s="113"/>
      <c r="AM204" s="113"/>
      <c r="AN204" s="113"/>
      <c r="AO204" s="113"/>
      <c r="AP204" s="113"/>
      <c r="AQ204" s="108">
        <f t="shared" si="3"/>
        <v>0</v>
      </c>
      <c r="AR204" s="113"/>
      <c r="AS204" s="113"/>
      <c r="AT204" s="113"/>
      <c r="AU204" s="113"/>
      <c r="AV204" s="113"/>
      <c r="AW204" s="113"/>
      <c r="AX204" s="113"/>
      <c r="AY204" s="113"/>
      <c r="AZ204" s="113"/>
      <c r="BA204" s="113"/>
      <c r="BB204" s="113"/>
      <c r="BC204" s="113"/>
      <c r="BD204" s="113"/>
      <c r="BE204" s="113"/>
      <c r="BF204" s="113"/>
      <c r="BG204" s="113"/>
      <c r="BH204" s="113"/>
      <c r="BI204" s="113"/>
      <c r="BJ204" s="113"/>
      <c r="BK204" s="113"/>
      <c r="BL204" s="113"/>
      <c r="BM204" s="113"/>
      <c r="BN204" s="113"/>
      <c r="BO204" s="113"/>
      <c r="BP204" s="103"/>
      <c r="BQ204" s="103"/>
      <c r="BR204" s="103"/>
      <c r="BS204" s="103"/>
      <c r="BT204" s="113"/>
      <c r="BU204" s="113"/>
      <c r="BV204" s="113"/>
      <c r="BW204" s="103"/>
      <c r="BX204" s="103"/>
      <c r="BY204" s="103"/>
      <c r="BZ204" s="113"/>
      <c r="CA204" s="113"/>
      <c r="CB204" s="113"/>
      <c r="CC204" s="113"/>
      <c r="CD204" s="113"/>
      <c r="CE204" s="113"/>
      <c r="CF204" s="113"/>
      <c r="CG204" s="113"/>
      <c r="CH204" s="110"/>
      <c r="CI204" s="110"/>
    </row>
    <row r="205">
      <c r="A205" s="102"/>
      <c r="B205" s="102" t="b">
        <v>0</v>
      </c>
      <c r="C205" s="102" t="b">
        <v>0</v>
      </c>
      <c r="D205" s="102" t="b">
        <v>0</v>
      </c>
      <c r="E205" s="112"/>
      <c r="F205" s="112"/>
      <c r="G205" s="102"/>
      <c r="H205" s="102"/>
      <c r="I205" s="102"/>
      <c r="J205" s="113"/>
      <c r="K205" s="113"/>
      <c r="L205" s="113"/>
      <c r="M205" s="112"/>
      <c r="N205" s="112"/>
      <c r="O205" s="102"/>
      <c r="P205" s="102"/>
      <c r="Q205" s="102"/>
      <c r="R205" s="102"/>
      <c r="S205" s="102"/>
      <c r="T205" s="102"/>
      <c r="U205" s="102"/>
      <c r="V205" s="102"/>
      <c r="W205" s="102"/>
      <c r="X205" s="102"/>
      <c r="Y205" s="102"/>
      <c r="Z205" s="102"/>
      <c r="AA205" s="112"/>
      <c r="AB205" s="102"/>
      <c r="AC205" s="112"/>
      <c r="AD205" s="102"/>
      <c r="AE205" s="102"/>
      <c r="AF205" s="112"/>
      <c r="AG205" s="102"/>
      <c r="AH205" s="102"/>
      <c r="AI205" s="102"/>
      <c r="AJ205" s="112"/>
      <c r="AK205" s="113"/>
      <c r="AL205" s="113"/>
      <c r="AM205" s="113"/>
      <c r="AN205" s="113"/>
      <c r="AO205" s="113"/>
      <c r="AP205" s="113"/>
      <c r="AQ205" s="108">
        <f t="shared" si="3"/>
        <v>0</v>
      </c>
      <c r="AR205" s="113"/>
      <c r="AS205" s="113"/>
      <c r="AT205" s="113"/>
      <c r="AU205" s="113"/>
      <c r="AV205" s="113"/>
      <c r="AW205" s="113"/>
      <c r="AX205" s="113"/>
      <c r="AY205" s="113"/>
      <c r="AZ205" s="113"/>
      <c r="BA205" s="113"/>
      <c r="BB205" s="113"/>
      <c r="BC205" s="113"/>
      <c r="BD205" s="113"/>
      <c r="BE205" s="113"/>
      <c r="BF205" s="113"/>
      <c r="BG205" s="113"/>
      <c r="BH205" s="113"/>
      <c r="BI205" s="113"/>
      <c r="BJ205" s="113"/>
      <c r="BK205" s="113"/>
      <c r="BL205" s="113"/>
      <c r="BM205" s="113"/>
      <c r="BN205" s="113"/>
      <c r="BO205" s="113"/>
      <c r="BP205" s="103"/>
      <c r="BQ205" s="103"/>
      <c r="BR205" s="103"/>
      <c r="BS205" s="103"/>
      <c r="BT205" s="113"/>
      <c r="BU205" s="113"/>
      <c r="BV205" s="113"/>
      <c r="BW205" s="103"/>
      <c r="BX205" s="103"/>
      <c r="BY205" s="103"/>
      <c r="BZ205" s="113"/>
      <c r="CA205" s="113"/>
      <c r="CB205" s="113"/>
      <c r="CC205" s="113"/>
      <c r="CD205" s="113"/>
      <c r="CE205" s="113"/>
      <c r="CF205" s="113"/>
      <c r="CG205" s="113"/>
      <c r="CH205" s="110"/>
      <c r="CI205" s="110"/>
    </row>
    <row r="206">
      <c r="A206" s="102"/>
      <c r="B206" s="102" t="b">
        <v>0</v>
      </c>
      <c r="C206" s="102" t="b">
        <v>0</v>
      </c>
      <c r="D206" s="102" t="b">
        <v>0</v>
      </c>
      <c r="E206" s="112"/>
      <c r="F206" s="112"/>
      <c r="G206" s="102"/>
      <c r="H206" s="102"/>
      <c r="I206" s="102"/>
      <c r="J206" s="113"/>
      <c r="K206" s="113"/>
      <c r="L206" s="113"/>
      <c r="M206" s="112"/>
      <c r="N206" s="112"/>
      <c r="O206" s="102"/>
      <c r="P206" s="102"/>
      <c r="Q206" s="102"/>
      <c r="R206" s="102"/>
      <c r="S206" s="102"/>
      <c r="T206" s="102"/>
      <c r="U206" s="102"/>
      <c r="V206" s="102"/>
      <c r="W206" s="102"/>
      <c r="X206" s="102"/>
      <c r="Y206" s="102"/>
      <c r="Z206" s="102"/>
      <c r="AA206" s="112"/>
      <c r="AB206" s="102"/>
      <c r="AC206" s="112"/>
      <c r="AD206" s="102"/>
      <c r="AE206" s="102"/>
      <c r="AF206" s="112"/>
      <c r="AG206" s="102"/>
      <c r="AH206" s="102"/>
      <c r="AI206" s="102"/>
      <c r="AJ206" s="112"/>
      <c r="AK206" s="113"/>
      <c r="AL206" s="113"/>
      <c r="AM206" s="113"/>
      <c r="AN206" s="113"/>
      <c r="AO206" s="113"/>
      <c r="AP206" s="113"/>
      <c r="AQ206" s="108">
        <f t="shared" si="3"/>
        <v>0</v>
      </c>
      <c r="AR206" s="113"/>
      <c r="AS206" s="113"/>
      <c r="AT206" s="113"/>
      <c r="AU206" s="113"/>
      <c r="AV206" s="113"/>
      <c r="AW206" s="113"/>
      <c r="AX206" s="113"/>
      <c r="AY206" s="113"/>
      <c r="AZ206" s="113"/>
      <c r="BA206" s="113"/>
      <c r="BB206" s="113"/>
      <c r="BC206" s="113"/>
      <c r="BD206" s="113"/>
      <c r="BE206" s="113"/>
      <c r="BF206" s="113"/>
      <c r="BG206" s="113"/>
      <c r="BH206" s="113"/>
      <c r="BI206" s="113"/>
      <c r="BJ206" s="113"/>
      <c r="BK206" s="113"/>
      <c r="BL206" s="113"/>
      <c r="BM206" s="113"/>
      <c r="BN206" s="113"/>
      <c r="BO206" s="113"/>
      <c r="BP206" s="103"/>
      <c r="BQ206" s="103"/>
      <c r="BR206" s="103"/>
      <c r="BS206" s="103"/>
      <c r="BT206" s="113"/>
      <c r="BU206" s="113"/>
      <c r="BV206" s="113"/>
      <c r="BW206" s="103"/>
      <c r="BX206" s="103"/>
      <c r="BY206" s="103"/>
      <c r="BZ206" s="113"/>
      <c r="CA206" s="113"/>
      <c r="CB206" s="113"/>
      <c r="CC206" s="113"/>
      <c r="CD206" s="113"/>
      <c r="CE206" s="113"/>
      <c r="CF206" s="113"/>
      <c r="CG206" s="113"/>
      <c r="CH206" s="110"/>
      <c r="CI206" s="110"/>
    </row>
    <row r="207">
      <c r="A207" s="102"/>
      <c r="B207" s="102" t="b">
        <v>0</v>
      </c>
      <c r="C207" s="102" t="b">
        <v>0</v>
      </c>
      <c r="D207" s="102" t="b">
        <v>0</v>
      </c>
      <c r="E207" s="112"/>
      <c r="F207" s="112"/>
      <c r="G207" s="102"/>
      <c r="H207" s="102"/>
      <c r="I207" s="102"/>
      <c r="J207" s="113"/>
      <c r="K207" s="113"/>
      <c r="L207" s="113"/>
      <c r="M207" s="112"/>
      <c r="N207" s="112"/>
      <c r="O207" s="102"/>
      <c r="P207" s="102"/>
      <c r="Q207" s="102"/>
      <c r="R207" s="102"/>
      <c r="S207" s="102"/>
      <c r="T207" s="102"/>
      <c r="U207" s="102"/>
      <c r="V207" s="102"/>
      <c r="W207" s="102"/>
      <c r="X207" s="102"/>
      <c r="Y207" s="102"/>
      <c r="Z207" s="102"/>
      <c r="AA207" s="112"/>
      <c r="AB207" s="102"/>
      <c r="AC207" s="112"/>
      <c r="AD207" s="102"/>
      <c r="AE207" s="102"/>
      <c r="AF207" s="112"/>
      <c r="AG207" s="102"/>
      <c r="AH207" s="102"/>
      <c r="AI207" s="102"/>
      <c r="AJ207" s="112"/>
      <c r="AK207" s="113"/>
      <c r="AL207" s="113"/>
      <c r="AM207" s="113"/>
      <c r="AN207" s="113"/>
      <c r="AO207" s="113"/>
      <c r="AP207" s="113"/>
      <c r="AQ207" s="108">
        <f t="shared" si="3"/>
        <v>0</v>
      </c>
      <c r="AR207" s="113"/>
      <c r="AS207" s="113"/>
      <c r="AT207" s="113"/>
      <c r="AU207" s="113"/>
      <c r="AV207" s="113"/>
      <c r="AW207" s="113"/>
      <c r="AX207" s="113"/>
      <c r="AY207" s="113"/>
      <c r="AZ207" s="113"/>
      <c r="BA207" s="113"/>
      <c r="BB207" s="113"/>
      <c r="BC207" s="113"/>
      <c r="BD207" s="113"/>
      <c r="BE207" s="113"/>
      <c r="BF207" s="113"/>
      <c r="BG207" s="113"/>
      <c r="BH207" s="113"/>
      <c r="BI207" s="113"/>
      <c r="BJ207" s="113"/>
      <c r="BK207" s="113"/>
      <c r="BL207" s="113"/>
      <c r="BM207" s="113"/>
      <c r="BN207" s="113"/>
      <c r="BO207" s="113"/>
      <c r="BP207" s="103"/>
      <c r="BQ207" s="103"/>
      <c r="BR207" s="103"/>
      <c r="BS207" s="103"/>
      <c r="BT207" s="113"/>
      <c r="BU207" s="113"/>
      <c r="BV207" s="113"/>
      <c r="BW207" s="103"/>
      <c r="BX207" s="103"/>
      <c r="BY207" s="103"/>
      <c r="BZ207" s="113"/>
      <c r="CA207" s="113"/>
      <c r="CB207" s="113"/>
      <c r="CC207" s="113"/>
      <c r="CD207" s="113"/>
      <c r="CE207" s="113"/>
      <c r="CF207" s="113"/>
      <c r="CG207" s="113"/>
      <c r="CH207" s="110"/>
      <c r="CI207" s="110"/>
    </row>
    <row r="208">
      <c r="A208" s="102"/>
      <c r="B208" s="102" t="b">
        <v>0</v>
      </c>
      <c r="C208" s="102" t="b">
        <v>0</v>
      </c>
      <c r="D208" s="102" t="b">
        <v>0</v>
      </c>
      <c r="E208" s="112"/>
      <c r="F208" s="112"/>
      <c r="G208" s="102"/>
      <c r="H208" s="102"/>
      <c r="I208" s="102"/>
      <c r="J208" s="113"/>
      <c r="K208" s="113"/>
      <c r="L208" s="113"/>
      <c r="M208" s="112"/>
      <c r="N208" s="112"/>
      <c r="O208" s="102"/>
      <c r="P208" s="102"/>
      <c r="Q208" s="102"/>
      <c r="R208" s="102"/>
      <c r="S208" s="102"/>
      <c r="T208" s="102"/>
      <c r="U208" s="102"/>
      <c r="V208" s="102"/>
      <c r="W208" s="102"/>
      <c r="X208" s="102"/>
      <c r="Y208" s="102"/>
      <c r="Z208" s="102"/>
      <c r="AA208" s="112"/>
      <c r="AB208" s="102"/>
      <c r="AC208" s="112"/>
      <c r="AD208" s="102"/>
      <c r="AE208" s="102"/>
      <c r="AF208" s="112"/>
      <c r="AG208" s="102"/>
      <c r="AH208" s="102"/>
      <c r="AI208" s="102"/>
      <c r="AJ208" s="112"/>
      <c r="AK208" s="113"/>
      <c r="AL208" s="113"/>
      <c r="AM208" s="113"/>
      <c r="AN208" s="113"/>
      <c r="AO208" s="113"/>
      <c r="AP208" s="113"/>
      <c r="AQ208" s="108">
        <f t="shared" si="3"/>
        <v>0</v>
      </c>
      <c r="AR208" s="113"/>
      <c r="AS208" s="113"/>
      <c r="AT208" s="113"/>
      <c r="AU208" s="113"/>
      <c r="AV208" s="113"/>
      <c r="AW208" s="113"/>
      <c r="AX208" s="113"/>
      <c r="AY208" s="113"/>
      <c r="AZ208" s="113"/>
      <c r="BA208" s="113"/>
      <c r="BB208" s="113"/>
      <c r="BC208" s="113"/>
      <c r="BD208" s="113"/>
      <c r="BE208" s="113"/>
      <c r="BF208" s="113"/>
      <c r="BG208" s="113"/>
      <c r="BH208" s="113"/>
      <c r="BI208" s="113"/>
      <c r="BJ208" s="113"/>
      <c r="BK208" s="113"/>
      <c r="BL208" s="113"/>
      <c r="BM208" s="113"/>
      <c r="BN208" s="113"/>
      <c r="BO208" s="113"/>
      <c r="BP208" s="103"/>
      <c r="BQ208" s="103"/>
      <c r="BR208" s="103"/>
      <c r="BS208" s="103"/>
      <c r="BT208" s="113"/>
      <c r="BU208" s="113"/>
      <c r="BV208" s="113"/>
      <c r="BW208" s="103"/>
      <c r="BX208" s="103"/>
      <c r="BY208" s="103"/>
      <c r="BZ208" s="113"/>
      <c r="CA208" s="113"/>
      <c r="CB208" s="113"/>
      <c r="CC208" s="113"/>
      <c r="CD208" s="113"/>
      <c r="CE208" s="113"/>
      <c r="CF208" s="113"/>
      <c r="CG208" s="113"/>
      <c r="CH208" s="110"/>
      <c r="CI208" s="110"/>
    </row>
    <row r="209">
      <c r="A209" s="102"/>
      <c r="B209" s="102" t="b">
        <v>0</v>
      </c>
      <c r="C209" s="102" t="b">
        <v>0</v>
      </c>
      <c r="D209" s="102" t="b">
        <v>0</v>
      </c>
      <c r="E209" s="112"/>
      <c r="F209" s="112"/>
      <c r="G209" s="102"/>
      <c r="H209" s="102"/>
      <c r="I209" s="102"/>
      <c r="J209" s="113"/>
      <c r="K209" s="113"/>
      <c r="L209" s="113"/>
      <c r="M209" s="112"/>
      <c r="N209" s="112"/>
      <c r="O209" s="102"/>
      <c r="P209" s="102"/>
      <c r="Q209" s="102"/>
      <c r="R209" s="102"/>
      <c r="S209" s="102"/>
      <c r="T209" s="102"/>
      <c r="U209" s="102"/>
      <c r="V209" s="102"/>
      <c r="W209" s="102"/>
      <c r="X209" s="102"/>
      <c r="Y209" s="102"/>
      <c r="Z209" s="102"/>
      <c r="AA209" s="112"/>
      <c r="AB209" s="102"/>
      <c r="AC209" s="112"/>
      <c r="AD209" s="102"/>
      <c r="AE209" s="102"/>
      <c r="AF209" s="112"/>
      <c r="AG209" s="102"/>
      <c r="AH209" s="102"/>
      <c r="AI209" s="102"/>
      <c r="AJ209" s="112"/>
      <c r="AK209" s="113"/>
      <c r="AL209" s="113"/>
      <c r="AM209" s="113"/>
      <c r="AN209" s="113"/>
      <c r="AO209" s="113"/>
      <c r="AP209" s="113"/>
      <c r="AQ209" s="108">
        <f t="shared" si="3"/>
        <v>0</v>
      </c>
      <c r="AR209" s="113"/>
      <c r="AS209" s="113"/>
      <c r="AT209" s="113"/>
      <c r="AU209" s="113"/>
      <c r="AV209" s="113"/>
      <c r="AW209" s="113"/>
      <c r="AX209" s="113"/>
      <c r="AY209" s="113"/>
      <c r="AZ209" s="113"/>
      <c r="BA209" s="113"/>
      <c r="BB209" s="113"/>
      <c r="BC209" s="113"/>
      <c r="BD209" s="113"/>
      <c r="BE209" s="113"/>
      <c r="BF209" s="113"/>
      <c r="BG209" s="113"/>
      <c r="BH209" s="113"/>
      <c r="BI209" s="113"/>
      <c r="BJ209" s="113"/>
      <c r="BK209" s="113"/>
      <c r="BL209" s="113"/>
      <c r="BM209" s="113"/>
      <c r="BN209" s="113"/>
      <c r="BO209" s="113"/>
      <c r="BP209" s="103"/>
      <c r="BQ209" s="103"/>
      <c r="BR209" s="103"/>
      <c r="BS209" s="103"/>
      <c r="BT209" s="113"/>
      <c r="BU209" s="113"/>
      <c r="BV209" s="113"/>
      <c r="BW209" s="103"/>
      <c r="BX209" s="103"/>
      <c r="BY209" s="103"/>
      <c r="BZ209" s="113"/>
      <c r="CA209" s="113"/>
      <c r="CB209" s="113"/>
      <c r="CC209" s="113"/>
      <c r="CD209" s="113"/>
      <c r="CE209" s="113"/>
      <c r="CF209" s="113"/>
      <c r="CG209" s="113"/>
      <c r="CH209" s="110"/>
      <c r="CI209" s="110"/>
    </row>
    <row r="210">
      <c r="A210" s="102"/>
      <c r="B210" s="102" t="b">
        <v>0</v>
      </c>
      <c r="C210" s="102" t="b">
        <v>0</v>
      </c>
      <c r="D210" s="102" t="b">
        <v>0</v>
      </c>
      <c r="E210" s="112"/>
      <c r="F210" s="112"/>
      <c r="G210" s="102"/>
      <c r="H210" s="102"/>
      <c r="I210" s="102"/>
      <c r="J210" s="113"/>
      <c r="K210" s="113"/>
      <c r="L210" s="113"/>
      <c r="M210" s="112"/>
      <c r="N210" s="112"/>
      <c r="O210" s="102"/>
      <c r="P210" s="102"/>
      <c r="Q210" s="102"/>
      <c r="R210" s="102"/>
      <c r="S210" s="102"/>
      <c r="T210" s="102"/>
      <c r="U210" s="102"/>
      <c r="V210" s="102"/>
      <c r="W210" s="102"/>
      <c r="X210" s="102"/>
      <c r="Y210" s="102"/>
      <c r="Z210" s="102"/>
      <c r="AA210" s="112"/>
      <c r="AB210" s="102"/>
      <c r="AC210" s="112"/>
      <c r="AD210" s="102"/>
      <c r="AE210" s="102"/>
      <c r="AF210" s="112"/>
      <c r="AG210" s="102"/>
      <c r="AH210" s="102"/>
      <c r="AI210" s="102"/>
      <c r="AJ210" s="112"/>
      <c r="AK210" s="113"/>
      <c r="AL210" s="113"/>
      <c r="AM210" s="113"/>
      <c r="AN210" s="113"/>
      <c r="AO210" s="113"/>
      <c r="AP210" s="113"/>
      <c r="AQ210" s="108">
        <f t="shared" si="3"/>
        <v>0</v>
      </c>
      <c r="AR210" s="113"/>
      <c r="AS210" s="113"/>
      <c r="AT210" s="113"/>
      <c r="AU210" s="113"/>
      <c r="AV210" s="113"/>
      <c r="AW210" s="113"/>
      <c r="AX210" s="113"/>
      <c r="AY210" s="113"/>
      <c r="AZ210" s="113"/>
      <c r="BA210" s="113"/>
      <c r="BB210" s="113"/>
      <c r="BC210" s="113"/>
      <c r="BD210" s="113"/>
      <c r="BE210" s="113"/>
      <c r="BF210" s="113"/>
      <c r="BG210" s="113"/>
      <c r="BH210" s="113"/>
      <c r="BI210" s="113"/>
      <c r="BJ210" s="113"/>
      <c r="BK210" s="113"/>
      <c r="BL210" s="113"/>
      <c r="BM210" s="113"/>
      <c r="BN210" s="113"/>
      <c r="BO210" s="113"/>
      <c r="BP210" s="103"/>
      <c r="BQ210" s="103"/>
      <c r="BR210" s="103"/>
      <c r="BS210" s="103"/>
      <c r="BT210" s="113"/>
      <c r="BU210" s="113"/>
      <c r="BV210" s="113"/>
      <c r="BW210" s="103"/>
      <c r="BX210" s="103"/>
      <c r="BY210" s="103"/>
      <c r="BZ210" s="113"/>
      <c r="CA210" s="113"/>
      <c r="CB210" s="113"/>
      <c r="CC210" s="113"/>
      <c r="CD210" s="113"/>
      <c r="CE210" s="113"/>
      <c r="CF210" s="113"/>
      <c r="CG210" s="113"/>
      <c r="CH210" s="110"/>
      <c r="CI210" s="110"/>
    </row>
    <row r="211">
      <c r="A211" s="102"/>
      <c r="B211" s="102" t="b">
        <v>0</v>
      </c>
      <c r="C211" s="102" t="b">
        <v>0</v>
      </c>
      <c r="D211" s="102" t="b">
        <v>0</v>
      </c>
      <c r="E211" s="112"/>
      <c r="F211" s="112"/>
      <c r="G211" s="102"/>
      <c r="H211" s="102"/>
      <c r="I211" s="102"/>
      <c r="J211" s="113"/>
      <c r="K211" s="113"/>
      <c r="L211" s="113"/>
      <c r="M211" s="112"/>
      <c r="N211" s="112"/>
      <c r="O211" s="102"/>
      <c r="P211" s="102"/>
      <c r="Q211" s="102"/>
      <c r="R211" s="102"/>
      <c r="S211" s="102"/>
      <c r="T211" s="102"/>
      <c r="U211" s="102"/>
      <c r="V211" s="102"/>
      <c r="W211" s="102"/>
      <c r="X211" s="102"/>
      <c r="Y211" s="102"/>
      <c r="Z211" s="102"/>
      <c r="AA211" s="112"/>
      <c r="AB211" s="102"/>
      <c r="AC211" s="112"/>
      <c r="AD211" s="102"/>
      <c r="AE211" s="102"/>
      <c r="AF211" s="112"/>
      <c r="AG211" s="102"/>
      <c r="AH211" s="102"/>
      <c r="AI211" s="102"/>
      <c r="AJ211" s="112"/>
      <c r="AK211" s="113"/>
      <c r="AL211" s="113"/>
      <c r="AM211" s="113"/>
      <c r="AN211" s="113"/>
      <c r="AO211" s="113"/>
      <c r="AP211" s="113"/>
      <c r="AQ211" s="108">
        <f t="shared" si="3"/>
        <v>0</v>
      </c>
      <c r="AR211" s="113"/>
      <c r="AS211" s="113"/>
      <c r="AT211" s="113"/>
      <c r="AU211" s="113"/>
      <c r="AV211" s="113"/>
      <c r="AW211" s="113"/>
      <c r="AX211" s="113"/>
      <c r="AY211" s="113"/>
      <c r="AZ211" s="113"/>
      <c r="BA211" s="113"/>
      <c r="BB211" s="113"/>
      <c r="BC211" s="113"/>
      <c r="BD211" s="113"/>
      <c r="BE211" s="113"/>
      <c r="BF211" s="113"/>
      <c r="BG211" s="113"/>
      <c r="BH211" s="113"/>
      <c r="BI211" s="113"/>
      <c r="BJ211" s="113"/>
      <c r="BK211" s="113"/>
      <c r="BL211" s="113"/>
      <c r="BM211" s="113"/>
      <c r="BN211" s="113"/>
      <c r="BO211" s="113"/>
      <c r="BP211" s="103"/>
      <c r="BQ211" s="103"/>
      <c r="BR211" s="103"/>
      <c r="BS211" s="103"/>
      <c r="BT211" s="113"/>
      <c r="BU211" s="113"/>
      <c r="BV211" s="113"/>
      <c r="BW211" s="103"/>
      <c r="BX211" s="103"/>
      <c r="BY211" s="103"/>
      <c r="BZ211" s="113"/>
      <c r="CA211" s="113"/>
      <c r="CB211" s="113"/>
      <c r="CC211" s="113"/>
      <c r="CD211" s="113"/>
      <c r="CE211" s="113"/>
      <c r="CF211" s="113"/>
      <c r="CG211" s="113"/>
      <c r="CH211" s="110"/>
      <c r="CI211" s="110"/>
    </row>
    <row r="212">
      <c r="A212" s="102"/>
      <c r="B212" s="102" t="b">
        <v>0</v>
      </c>
      <c r="C212" s="102" t="b">
        <v>0</v>
      </c>
      <c r="D212" s="102" t="b">
        <v>0</v>
      </c>
      <c r="E212" s="112"/>
      <c r="F212" s="112"/>
      <c r="G212" s="102"/>
      <c r="H212" s="102"/>
      <c r="I212" s="102"/>
      <c r="J212" s="113"/>
      <c r="K212" s="113"/>
      <c r="L212" s="113"/>
      <c r="M212" s="112"/>
      <c r="N212" s="112"/>
      <c r="O212" s="102"/>
      <c r="P212" s="102"/>
      <c r="Q212" s="102"/>
      <c r="R212" s="102"/>
      <c r="S212" s="102"/>
      <c r="T212" s="102"/>
      <c r="U212" s="102"/>
      <c r="V212" s="102"/>
      <c r="W212" s="102"/>
      <c r="X212" s="102"/>
      <c r="Y212" s="102"/>
      <c r="Z212" s="102"/>
      <c r="AA212" s="112"/>
      <c r="AB212" s="102"/>
      <c r="AC212" s="112"/>
      <c r="AD212" s="102"/>
      <c r="AE212" s="102"/>
      <c r="AF212" s="112"/>
      <c r="AG212" s="102"/>
      <c r="AH212" s="102"/>
      <c r="AI212" s="102"/>
      <c r="AJ212" s="112"/>
      <c r="AK212" s="113"/>
      <c r="AL212" s="113"/>
      <c r="AM212" s="113"/>
      <c r="AN212" s="113"/>
      <c r="AO212" s="113"/>
      <c r="AP212" s="113"/>
      <c r="AQ212" s="108">
        <f t="shared" si="3"/>
        <v>0</v>
      </c>
      <c r="AR212" s="113"/>
      <c r="AS212" s="113"/>
      <c r="AT212" s="113"/>
      <c r="AU212" s="113"/>
      <c r="AV212" s="113"/>
      <c r="AW212" s="113"/>
      <c r="AX212" s="113"/>
      <c r="AY212" s="113"/>
      <c r="AZ212" s="113"/>
      <c r="BA212" s="113"/>
      <c r="BB212" s="113"/>
      <c r="BC212" s="113"/>
      <c r="BD212" s="113"/>
      <c r="BE212" s="113"/>
      <c r="BF212" s="113"/>
      <c r="BG212" s="113"/>
      <c r="BH212" s="113"/>
      <c r="BI212" s="113"/>
      <c r="BJ212" s="113"/>
      <c r="BK212" s="113"/>
      <c r="BL212" s="113"/>
      <c r="BM212" s="113"/>
      <c r="BN212" s="113"/>
      <c r="BO212" s="113"/>
      <c r="BP212" s="103"/>
      <c r="BQ212" s="103"/>
      <c r="BR212" s="103"/>
      <c r="BS212" s="103"/>
      <c r="BT212" s="113"/>
      <c r="BU212" s="113"/>
      <c r="BV212" s="113"/>
      <c r="BW212" s="103"/>
      <c r="BX212" s="103"/>
      <c r="BY212" s="103"/>
      <c r="BZ212" s="113"/>
      <c r="CA212" s="113"/>
      <c r="CB212" s="113"/>
      <c r="CC212" s="113"/>
      <c r="CD212" s="113"/>
      <c r="CE212" s="113"/>
      <c r="CF212" s="113"/>
      <c r="CG212" s="113"/>
      <c r="CH212" s="110"/>
      <c r="CI212" s="110"/>
    </row>
    <row r="213">
      <c r="A213" s="102"/>
      <c r="B213" s="102" t="b">
        <v>0</v>
      </c>
      <c r="C213" s="102" t="b">
        <v>0</v>
      </c>
      <c r="D213" s="102" t="b">
        <v>0</v>
      </c>
      <c r="E213" s="112"/>
      <c r="F213" s="112"/>
      <c r="G213" s="102"/>
      <c r="H213" s="102"/>
      <c r="I213" s="102"/>
      <c r="J213" s="113"/>
      <c r="K213" s="113"/>
      <c r="L213" s="113"/>
      <c r="M213" s="112"/>
      <c r="N213" s="112"/>
      <c r="O213" s="102"/>
      <c r="P213" s="102"/>
      <c r="Q213" s="102"/>
      <c r="R213" s="102"/>
      <c r="S213" s="102"/>
      <c r="T213" s="102"/>
      <c r="U213" s="102"/>
      <c r="V213" s="102"/>
      <c r="W213" s="102"/>
      <c r="X213" s="102"/>
      <c r="Y213" s="102"/>
      <c r="Z213" s="102"/>
      <c r="AA213" s="112"/>
      <c r="AB213" s="102"/>
      <c r="AC213" s="112"/>
      <c r="AD213" s="102"/>
      <c r="AE213" s="102"/>
      <c r="AF213" s="112"/>
      <c r="AG213" s="102"/>
      <c r="AH213" s="102"/>
      <c r="AI213" s="102"/>
      <c r="AJ213" s="112"/>
      <c r="AK213" s="113"/>
      <c r="AL213" s="113"/>
      <c r="AM213" s="113"/>
      <c r="AN213" s="113"/>
      <c r="AO213" s="113"/>
      <c r="AP213" s="113"/>
      <c r="AQ213" s="108">
        <f t="shared" si="3"/>
        <v>0</v>
      </c>
      <c r="AR213" s="113"/>
      <c r="AS213" s="113"/>
      <c r="AT213" s="113"/>
      <c r="AU213" s="113"/>
      <c r="AV213" s="113"/>
      <c r="AW213" s="113"/>
      <c r="AX213" s="113"/>
      <c r="AY213" s="113"/>
      <c r="AZ213" s="113"/>
      <c r="BA213" s="113"/>
      <c r="BB213" s="113"/>
      <c r="BC213" s="113"/>
      <c r="BD213" s="113"/>
      <c r="BE213" s="113"/>
      <c r="BF213" s="113"/>
      <c r="BG213" s="113"/>
      <c r="BH213" s="113"/>
      <c r="BI213" s="113"/>
      <c r="BJ213" s="113"/>
      <c r="BK213" s="113"/>
      <c r="BL213" s="113"/>
      <c r="BM213" s="113"/>
      <c r="BN213" s="113"/>
      <c r="BO213" s="113"/>
      <c r="BP213" s="103"/>
      <c r="BQ213" s="103"/>
      <c r="BR213" s="103"/>
      <c r="BS213" s="103"/>
      <c r="BT213" s="113"/>
      <c r="BU213" s="113"/>
      <c r="BV213" s="113"/>
      <c r="BW213" s="103"/>
      <c r="BX213" s="103"/>
      <c r="BY213" s="103"/>
      <c r="BZ213" s="113"/>
      <c r="CA213" s="113"/>
      <c r="CB213" s="113"/>
      <c r="CC213" s="113"/>
      <c r="CD213" s="113"/>
      <c r="CE213" s="113"/>
      <c r="CF213" s="113"/>
      <c r="CG213" s="113"/>
      <c r="CH213" s="110"/>
      <c r="CI213" s="110"/>
    </row>
    <row r="214">
      <c r="A214" s="102"/>
      <c r="B214" s="102" t="b">
        <v>0</v>
      </c>
      <c r="C214" s="102" t="b">
        <v>0</v>
      </c>
      <c r="D214" s="102" t="b">
        <v>0</v>
      </c>
      <c r="E214" s="112"/>
      <c r="F214" s="112"/>
      <c r="G214" s="102"/>
      <c r="H214" s="102"/>
      <c r="I214" s="102"/>
      <c r="J214" s="113"/>
      <c r="K214" s="113"/>
      <c r="L214" s="113"/>
      <c r="M214" s="112"/>
      <c r="N214" s="112"/>
      <c r="O214" s="102"/>
      <c r="P214" s="102"/>
      <c r="Q214" s="102"/>
      <c r="R214" s="102"/>
      <c r="S214" s="102"/>
      <c r="T214" s="102"/>
      <c r="U214" s="102"/>
      <c r="V214" s="102"/>
      <c r="W214" s="102"/>
      <c r="X214" s="102"/>
      <c r="Y214" s="102"/>
      <c r="Z214" s="102"/>
      <c r="AA214" s="112"/>
      <c r="AB214" s="102"/>
      <c r="AC214" s="112"/>
      <c r="AD214" s="102"/>
      <c r="AE214" s="102"/>
      <c r="AF214" s="112"/>
      <c r="AG214" s="102"/>
      <c r="AH214" s="102"/>
      <c r="AI214" s="102"/>
      <c r="AJ214" s="112"/>
      <c r="AK214" s="113"/>
      <c r="AL214" s="113"/>
      <c r="AM214" s="113"/>
      <c r="AN214" s="113"/>
      <c r="AO214" s="113"/>
      <c r="AP214" s="113"/>
      <c r="AQ214" s="108">
        <f t="shared" si="3"/>
        <v>0</v>
      </c>
      <c r="AR214" s="113"/>
      <c r="AS214" s="113"/>
      <c r="AT214" s="113"/>
      <c r="AU214" s="113"/>
      <c r="AV214" s="113"/>
      <c r="AW214" s="113"/>
      <c r="AX214" s="113"/>
      <c r="AY214" s="113"/>
      <c r="AZ214" s="113"/>
      <c r="BA214" s="113"/>
      <c r="BB214" s="113"/>
      <c r="BC214" s="113"/>
      <c r="BD214" s="113"/>
      <c r="BE214" s="113"/>
      <c r="BF214" s="113"/>
      <c r="BG214" s="113"/>
      <c r="BH214" s="113"/>
      <c r="BI214" s="113"/>
      <c r="BJ214" s="113"/>
      <c r="BK214" s="113"/>
      <c r="BL214" s="113"/>
      <c r="BM214" s="113"/>
      <c r="BN214" s="113"/>
      <c r="BO214" s="113"/>
      <c r="BP214" s="103"/>
      <c r="BQ214" s="103"/>
      <c r="BR214" s="103"/>
      <c r="BS214" s="103"/>
      <c r="BT214" s="113"/>
      <c r="BU214" s="113"/>
      <c r="BV214" s="113"/>
      <c r="BW214" s="103"/>
      <c r="BX214" s="103"/>
      <c r="BY214" s="103"/>
      <c r="BZ214" s="113"/>
      <c r="CA214" s="113"/>
      <c r="CB214" s="113"/>
      <c r="CC214" s="113"/>
      <c r="CD214" s="113"/>
      <c r="CE214" s="113"/>
      <c r="CF214" s="113"/>
      <c r="CG214" s="113"/>
      <c r="CH214" s="110"/>
      <c r="CI214" s="110"/>
    </row>
    <row r="215">
      <c r="A215" s="102"/>
      <c r="B215" s="102" t="b">
        <v>0</v>
      </c>
      <c r="C215" s="102" t="b">
        <v>0</v>
      </c>
      <c r="D215" s="102" t="b">
        <v>0</v>
      </c>
      <c r="E215" s="112"/>
      <c r="F215" s="112"/>
      <c r="G215" s="102"/>
      <c r="H215" s="102"/>
      <c r="I215" s="102"/>
      <c r="J215" s="113"/>
      <c r="K215" s="113"/>
      <c r="L215" s="113"/>
      <c r="M215" s="112"/>
      <c r="N215" s="112"/>
      <c r="O215" s="102"/>
      <c r="P215" s="102"/>
      <c r="Q215" s="102"/>
      <c r="R215" s="102"/>
      <c r="S215" s="102"/>
      <c r="T215" s="102"/>
      <c r="U215" s="102"/>
      <c r="V215" s="102"/>
      <c r="W215" s="102"/>
      <c r="X215" s="102"/>
      <c r="Y215" s="102"/>
      <c r="Z215" s="102"/>
      <c r="AA215" s="112"/>
      <c r="AB215" s="102"/>
      <c r="AC215" s="112"/>
      <c r="AD215" s="102"/>
      <c r="AE215" s="102"/>
      <c r="AF215" s="112"/>
      <c r="AG215" s="102"/>
      <c r="AH215" s="102"/>
      <c r="AI215" s="102"/>
      <c r="AJ215" s="112"/>
      <c r="AK215" s="113"/>
      <c r="AL215" s="113"/>
      <c r="AM215" s="113"/>
      <c r="AN215" s="113"/>
      <c r="AO215" s="113"/>
      <c r="AP215" s="113"/>
      <c r="AQ215" s="108">
        <f t="shared" si="3"/>
        <v>0</v>
      </c>
      <c r="AR215" s="113"/>
      <c r="AS215" s="113"/>
      <c r="AT215" s="113"/>
      <c r="AU215" s="113"/>
      <c r="AV215" s="113"/>
      <c r="AW215" s="113"/>
      <c r="AX215" s="113"/>
      <c r="AY215" s="113"/>
      <c r="AZ215" s="113"/>
      <c r="BA215" s="113"/>
      <c r="BB215" s="113"/>
      <c r="BC215" s="113"/>
      <c r="BD215" s="113"/>
      <c r="BE215" s="113"/>
      <c r="BF215" s="113"/>
      <c r="BG215" s="113"/>
      <c r="BH215" s="113"/>
      <c r="BI215" s="113"/>
      <c r="BJ215" s="113"/>
      <c r="BK215" s="113"/>
      <c r="BL215" s="113"/>
      <c r="BM215" s="113"/>
      <c r="BN215" s="113"/>
      <c r="BO215" s="113"/>
      <c r="BP215" s="103"/>
      <c r="BQ215" s="103"/>
      <c r="BR215" s="103"/>
      <c r="BS215" s="103"/>
      <c r="BT215" s="113"/>
      <c r="BU215" s="113"/>
      <c r="BV215" s="113"/>
      <c r="BW215" s="103"/>
      <c r="BX215" s="103"/>
      <c r="BY215" s="103"/>
      <c r="BZ215" s="113"/>
      <c r="CA215" s="113"/>
      <c r="CB215" s="113"/>
      <c r="CC215" s="113"/>
      <c r="CD215" s="113"/>
      <c r="CE215" s="113"/>
      <c r="CF215" s="113"/>
      <c r="CG215" s="113"/>
      <c r="CH215" s="110"/>
      <c r="CI215" s="110"/>
    </row>
    <row r="216">
      <c r="A216" s="102"/>
      <c r="B216" s="102" t="b">
        <v>0</v>
      </c>
      <c r="C216" s="102" t="b">
        <v>0</v>
      </c>
      <c r="D216" s="102" t="b">
        <v>0</v>
      </c>
      <c r="E216" s="112"/>
      <c r="F216" s="112"/>
      <c r="G216" s="102"/>
      <c r="H216" s="102"/>
      <c r="I216" s="102"/>
      <c r="J216" s="113"/>
      <c r="K216" s="113"/>
      <c r="L216" s="113"/>
      <c r="M216" s="112"/>
      <c r="N216" s="112"/>
      <c r="O216" s="102"/>
      <c r="P216" s="102"/>
      <c r="Q216" s="102"/>
      <c r="R216" s="102"/>
      <c r="S216" s="102"/>
      <c r="T216" s="102"/>
      <c r="U216" s="102"/>
      <c r="V216" s="102"/>
      <c r="W216" s="102"/>
      <c r="X216" s="102"/>
      <c r="Y216" s="102"/>
      <c r="Z216" s="102"/>
      <c r="AA216" s="112"/>
      <c r="AB216" s="102"/>
      <c r="AC216" s="112"/>
      <c r="AD216" s="102"/>
      <c r="AE216" s="102"/>
      <c r="AF216" s="112"/>
      <c r="AG216" s="102"/>
      <c r="AH216" s="102"/>
      <c r="AI216" s="102"/>
      <c r="AJ216" s="112"/>
      <c r="AK216" s="113"/>
      <c r="AL216" s="113"/>
      <c r="AM216" s="113"/>
      <c r="AN216" s="113"/>
      <c r="AO216" s="113"/>
      <c r="AP216" s="113"/>
      <c r="AQ216" s="108">
        <f t="shared" si="3"/>
        <v>0</v>
      </c>
      <c r="AR216" s="113"/>
      <c r="AS216" s="113"/>
      <c r="AT216" s="113"/>
      <c r="AU216" s="113"/>
      <c r="AV216" s="113"/>
      <c r="AW216" s="113"/>
      <c r="AX216" s="113"/>
      <c r="AY216" s="113"/>
      <c r="AZ216" s="113"/>
      <c r="BA216" s="113"/>
      <c r="BB216" s="113"/>
      <c r="BC216" s="113"/>
      <c r="BD216" s="113"/>
      <c r="BE216" s="113"/>
      <c r="BF216" s="113"/>
      <c r="BG216" s="113"/>
      <c r="BH216" s="113"/>
      <c r="BI216" s="113"/>
      <c r="BJ216" s="113"/>
      <c r="BK216" s="113"/>
      <c r="BL216" s="113"/>
      <c r="BM216" s="113"/>
      <c r="BN216" s="113"/>
      <c r="BO216" s="113"/>
      <c r="BP216" s="103"/>
      <c r="BQ216" s="103"/>
      <c r="BR216" s="103"/>
      <c r="BS216" s="103"/>
      <c r="BT216" s="113"/>
      <c r="BU216" s="113"/>
      <c r="BV216" s="113"/>
      <c r="BW216" s="103"/>
      <c r="BX216" s="103"/>
      <c r="BY216" s="103"/>
      <c r="BZ216" s="113"/>
      <c r="CA216" s="113"/>
      <c r="CB216" s="113"/>
      <c r="CC216" s="113"/>
      <c r="CD216" s="113"/>
      <c r="CE216" s="113"/>
      <c r="CF216" s="113"/>
      <c r="CG216" s="113"/>
      <c r="CH216" s="110"/>
      <c r="CI216" s="110"/>
    </row>
    <row r="217">
      <c r="A217" s="102"/>
      <c r="B217" s="102" t="b">
        <v>0</v>
      </c>
      <c r="C217" s="102" t="b">
        <v>0</v>
      </c>
      <c r="D217" s="102" t="b">
        <v>0</v>
      </c>
      <c r="E217" s="112"/>
      <c r="F217" s="112"/>
      <c r="G217" s="102"/>
      <c r="H217" s="102"/>
      <c r="I217" s="102"/>
      <c r="J217" s="113"/>
      <c r="K217" s="113"/>
      <c r="L217" s="113"/>
      <c r="M217" s="112"/>
      <c r="N217" s="112"/>
      <c r="O217" s="102"/>
      <c r="P217" s="102"/>
      <c r="Q217" s="102"/>
      <c r="R217" s="102"/>
      <c r="S217" s="102"/>
      <c r="T217" s="102"/>
      <c r="U217" s="102"/>
      <c r="V217" s="102"/>
      <c r="W217" s="102"/>
      <c r="X217" s="102"/>
      <c r="Y217" s="102"/>
      <c r="Z217" s="102"/>
      <c r="AA217" s="112"/>
      <c r="AB217" s="102"/>
      <c r="AC217" s="112"/>
      <c r="AD217" s="102"/>
      <c r="AE217" s="102"/>
      <c r="AF217" s="112"/>
      <c r="AG217" s="102"/>
      <c r="AH217" s="102"/>
      <c r="AI217" s="102"/>
      <c r="AJ217" s="112"/>
      <c r="AK217" s="113"/>
      <c r="AL217" s="113"/>
      <c r="AM217" s="113"/>
      <c r="AN217" s="113"/>
      <c r="AO217" s="113"/>
      <c r="AP217" s="113"/>
      <c r="AQ217" s="108">
        <f t="shared" si="3"/>
        <v>0</v>
      </c>
      <c r="AR217" s="113"/>
      <c r="AS217" s="113"/>
      <c r="AT217" s="113"/>
      <c r="AU217" s="113"/>
      <c r="AV217" s="113"/>
      <c r="AW217" s="113"/>
      <c r="AX217" s="113"/>
      <c r="AY217" s="113"/>
      <c r="AZ217" s="113"/>
      <c r="BA217" s="113"/>
      <c r="BB217" s="113"/>
      <c r="BC217" s="113"/>
      <c r="BD217" s="113"/>
      <c r="BE217" s="113"/>
      <c r="BF217" s="113"/>
      <c r="BG217" s="113"/>
      <c r="BH217" s="113"/>
      <c r="BI217" s="113"/>
      <c r="BJ217" s="113"/>
      <c r="BK217" s="113"/>
      <c r="BL217" s="113"/>
      <c r="BM217" s="113"/>
      <c r="BN217" s="113"/>
      <c r="BO217" s="113"/>
      <c r="BP217" s="103"/>
      <c r="BQ217" s="103"/>
      <c r="BR217" s="103"/>
      <c r="BS217" s="103"/>
      <c r="BT217" s="113"/>
      <c r="BU217" s="113"/>
      <c r="BV217" s="113"/>
      <c r="BW217" s="103"/>
      <c r="BX217" s="103"/>
      <c r="BY217" s="103"/>
      <c r="BZ217" s="113"/>
      <c r="CA217" s="113"/>
      <c r="CB217" s="113"/>
      <c r="CC217" s="113"/>
      <c r="CD217" s="113"/>
      <c r="CE217" s="113"/>
      <c r="CF217" s="113"/>
      <c r="CG217" s="113"/>
      <c r="CH217" s="110"/>
      <c r="CI217" s="110"/>
    </row>
    <row r="218">
      <c r="A218" s="102"/>
      <c r="B218" s="102" t="b">
        <v>0</v>
      </c>
      <c r="C218" s="102" t="b">
        <v>0</v>
      </c>
      <c r="D218" s="102" t="b">
        <v>0</v>
      </c>
      <c r="E218" s="112"/>
      <c r="F218" s="112"/>
      <c r="G218" s="102"/>
      <c r="H218" s="102"/>
      <c r="I218" s="102"/>
      <c r="J218" s="113"/>
      <c r="K218" s="113"/>
      <c r="L218" s="113"/>
      <c r="M218" s="112"/>
      <c r="N218" s="112"/>
      <c r="O218" s="102"/>
      <c r="P218" s="102"/>
      <c r="Q218" s="102"/>
      <c r="R218" s="102"/>
      <c r="S218" s="102"/>
      <c r="T218" s="102"/>
      <c r="U218" s="102"/>
      <c r="V218" s="102"/>
      <c r="W218" s="102"/>
      <c r="X218" s="102"/>
      <c r="Y218" s="102"/>
      <c r="Z218" s="102"/>
      <c r="AA218" s="112"/>
      <c r="AB218" s="102"/>
      <c r="AC218" s="112"/>
      <c r="AD218" s="102"/>
      <c r="AE218" s="102"/>
      <c r="AF218" s="112"/>
      <c r="AG218" s="102"/>
      <c r="AH218" s="102"/>
      <c r="AI218" s="102"/>
      <c r="AJ218" s="112"/>
      <c r="AK218" s="113"/>
      <c r="AL218" s="113"/>
      <c r="AM218" s="113"/>
      <c r="AN218" s="113"/>
      <c r="AO218" s="113"/>
      <c r="AP218" s="113"/>
      <c r="AQ218" s="108">
        <f t="shared" si="3"/>
        <v>0</v>
      </c>
      <c r="AR218" s="113"/>
      <c r="AS218" s="113"/>
      <c r="AT218" s="113"/>
      <c r="AU218" s="113"/>
      <c r="AV218" s="113"/>
      <c r="AW218" s="113"/>
      <c r="AX218" s="113"/>
      <c r="AY218" s="113"/>
      <c r="AZ218" s="113"/>
      <c r="BA218" s="113"/>
      <c r="BB218" s="113"/>
      <c r="BC218" s="113"/>
      <c r="BD218" s="113"/>
      <c r="BE218" s="113"/>
      <c r="BF218" s="113"/>
      <c r="BG218" s="113"/>
      <c r="BH218" s="113"/>
      <c r="BI218" s="113"/>
      <c r="BJ218" s="113"/>
      <c r="BK218" s="113"/>
      <c r="BL218" s="113"/>
      <c r="BM218" s="113"/>
      <c r="BN218" s="113"/>
      <c r="BO218" s="113"/>
      <c r="BP218" s="103"/>
      <c r="BQ218" s="103"/>
      <c r="BR218" s="103"/>
      <c r="BS218" s="103"/>
      <c r="BT218" s="113"/>
      <c r="BU218" s="113"/>
      <c r="BV218" s="113"/>
      <c r="BW218" s="103"/>
      <c r="BX218" s="103"/>
      <c r="BY218" s="103"/>
      <c r="BZ218" s="113"/>
      <c r="CA218" s="113"/>
      <c r="CB218" s="113"/>
      <c r="CC218" s="113"/>
      <c r="CD218" s="113"/>
      <c r="CE218" s="113"/>
      <c r="CF218" s="113"/>
      <c r="CG218" s="113"/>
      <c r="CH218" s="110"/>
      <c r="CI218" s="110"/>
    </row>
    <row r="219">
      <c r="A219" s="102"/>
      <c r="B219" s="102" t="b">
        <v>0</v>
      </c>
      <c r="C219" s="102" t="b">
        <v>0</v>
      </c>
      <c r="D219" s="102" t="b">
        <v>0</v>
      </c>
      <c r="E219" s="112"/>
      <c r="F219" s="112"/>
      <c r="G219" s="102"/>
      <c r="H219" s="102"/>
      <c r="I219" s="102"/>
      <c r="J219" s="113"/>
      <c r="K219" s="113"/>
      <c r="L219" s="113"/>
      <c r="M219" s="112"/>
      <c r="N219" s="112"/>
      <c r="O219" s="102"/>
      <c r="P219" s="102"/>
      <c r="Q219" s="102"/>
      <c r="R219" s="102"/>
      <c r="S219" s="102"/>
      <c r="T219" s="102"/>
      <c r="U219" s="102"/>
      <c r="V219" s="102"/>
      <c r="W219" s="102"/>
      <c r="X219" s="102"/>
      <c r="Y219" s="102"/>
      <c r="Z219" s="102"/>
      <c r="AA219" s="112"/>
      <c r="AB219" s="102"/>
      <c r="AC219" s="112"/>
      <c r="AD219" s="102"/>
      <c r="AE219" s="102"/>
      <c r="AF219" s="112"/>
      <c r="AG219" s="102"/>
      <c r="AH219" s="102"/>
      <c r="AI219" s="102"/>
      <c r="AJ219" s="112"/>
      <c r="AK219" s="113"/>
      <c r="AL219" s="113"/>
      <c r="AM219" s="113"/>
      <c r="AN219" s="113"/>
      <c r="AO219" s="113"/>
      <c r="AP219" s="113"/>
      <c r="AQ219" s="108">
        <f t="shared" si="3"/>
        <v>0</v>
      </c>
      <c r="AR219" s="113"/>
      <c r="AS219" s="113"/>
      <c r="AT219" s="113"/>
      <c r="AU219" s="113"/>
      <c r="AV219" s="113"/>
      <c r="AW219" s="113"/>
      <c r="AX219" s="113"/>
      <c r="AY219" s="113"/>
      <c r="AZ219" s="113"/>
      <c r="BA219" s="113"/>
      <c r="BB219" s="113"/>
      <c r="BC219" s="113"/>
      <c r="BD219" s="113"/>
      <c r="BE219" s="113"/>
      <c r="BF219" s="113"/>
      <c r="BG219" s="113"/>
      <c r="BH219" s="113"/>
      <c r="BI219" s="113"/>
      <c r="BJ219" s="113"/>
      <c r="BK219" s="113"/>
      <c r="BL219" s="113"/>
      <c r="BM219" s="113"/>
      <c r="BN219" s="113"/>
      <c r="BO219" s="113"/>
      <c r="BP219" s="103"/>
      <c r="BQ219" s="103"/>
      <c r="BR219" s="103"/>
      <c r="BS219" s="103"/>
      <c r="BT219" s="113"/>
      <c r="BU219" s="113"/>
      <c r="BV219" s="113"/>
      <c r="BW219" s="103"/>
      <c r="BX219" s="103"/>
      <c r="BY219" s="103"/>
      <c r="BZ219" s="113"/>
      <c r="CA219" s="113"/>
      <c r="CB219" s="113"/>
      <c r="CC219" s="113"/>
      <c r="CD219" s="113"/>
      <c r="CE219" s="113"/>
      <c r="CF219" s="113"/>
      <c r="CG219" s="113"/>
      <c r="CH219" s="110"/>
      <c r="CI219" s="110"/>
    </row>
    <row r="220">
      <c r="A220" s="102"/>
      <c r="B220" s="102" t="b">
        <v>0</v>
      </c>
      <c r="C220" s="102" t="b">
        <v>0</v>
      </c>
      <c r="D220" s="102" t="b">
        <v>0</v>
      </c>
      <c r="E220" s="112"/>
      <c r="F220" s="112"/>
      <c r="G220" s="102"/>
      <c r="H220" s="102"/>
      <c r="I220" s="102"/>
      <c r="J220" s="113"/>
      <c r="K220" s="113"/>
      <c r="L220" s="113"/>
      <c r="M220" s="112"/>
      <c r="N220" s="112"/>
      <c r="O220" s="102"/>
      <c r="P220" s="102"/>
      <c r="Q220" s="102"/>
      <c r="R220" s="102"/>
      <c r="S220" s="102"/>
      <c r="T220" s="102"/>
      <c r="U220" s="102"/>
      <c r="V220" s="102"/>
      <c r="W220" s="102"/>
      <c r="X220" s="102"/>
      <c r="Y220" s="102"/>
      <c r="Z220" s="102"/>
      <c r="AA220" s="112"/>
      <c r="AB220" s="102"/>
      <c r="AC220" s="112"/>
      <c r="AD220" s="102"/>
      <c r="AE220" s="102"/>
      <c r="AF220" s="112"/>
      <c r="AG220" s="102"/>
      <c r="AH220" s="102"/>
      <c r="AI220" s="102"/>
      <c r="AJ220" s="112"/>
      <c r="AK220" s="113"/>
      <c r="AL220" s="113"/>
      <c r="AM220" s="113"/>
      <c r="AN220" s="113"/>
      <c r="AO220" s="113"/>
      <c r="AP220" s="113"/>
      <c r="AQ220" s="108">
        <f t="shared" si="3"/>
        <v>0</v>
      </c>
      <c r="AR220" s="113"/>
      <c r="AS220" s="113"/>
      <c r="AT220" s="113"/>
      <c r="AU220" s="113"/>
      <c r="AV220" s="113"/>
      <c r="AW220" s="113"/>
      <c r="AX220" s="113"/>
      <c r="AY220" s="113"/>
      <c r="AZ220" s="113"/>
      <c r="BA220" s="113"/>
      <c r="BB220" s="113"/>
      <c r="BC220" s="113"/>
      <c r="BD220" s="113"/>
      <c r="BE220" s="113"/>
      <c r="BF220" s="113"/>
      <c r="BG220" s="113"/>
      <c r="BH220" s="113"/>
      <c r="BI220" s="113"/>
      <c r="BJ220" s="113"/>
      <c r="BK220" s="113"/>
      <c r="BL220" s="113"/>
      <c r="BM220" s="113"/>
      <c r="BN220" s="113"/>
      <c r="BO220" s="113"/>
      <c r="BP220" s="103"/>
      <c r="BQ220" s="103"/>
      <c r="BR220" s="103"/>
      <c r="BS220" s="103"/>
      <c r="BT220" s="113"/>
      <c r="BU220" s="113"/>
      <c r="BV220" s="113"/>
      <c r="BW220" s="103"/>
      <c r="BX220" s="103"/>
      <c r="BY220" s="103"/>
      <c r="BZ220" s="113"/>
      <c r="CA220" s="113"/>
      <c r="CB220" s="113"/>
      <c r="CC220" s="113"/>
      <c r="CD220" s="113"/>
      <c r="CE220" s="113"/>
      <c r="CF220" s="113"/>
      <c r="CG220" s="113"/>
      <c r="CH220" s="110"/>
      <c r="CI220" s="110"/>
    </row>
    <row r="221">
      <c r="A221" s="102"/>
      <c r="B221" s="102" t="b">
        <v>0</v>
      </c>
      <c r="C221" s="102" t="b">
        <v>0</v>
      </c>
      <c r="D221" s="102" t="b">
        <v>0</v>
      </c>
      <c r="E221" s="112"/>
      <c r="F221" s="112"/>
      <c r="G221" s="102"/>
      <c r="H221" s="102"/>
      <c r="I221" s="102"/>
      <c r="J221" s="113"/>
      <c r="K221" s="113"/>
      <c r="L221" s="113"/>
      <c r="M221" s="112"/>
      <c r="N221" s="112"/>
      <c r="O221" s="102"/>
      <c r="P221" s="102"/>
      <c r="Q221" s="102"/>
      <c r="R221" s="102"/>
      <c r="S221" s="102"/>
      <c r="T221" s="102"/>
      <c r="U221" s="102"/>
      <c r="V221" s="102"/>
      <c r="W221" s="102"/>
      <c r="X221" s="102"/>
      <c r="Y221" s="102"/>
      <c r="Z221" s="102"/>
      <c r="AA221" s="112"/>
      <c r="AB221" s="102"/>
      <c r="AC221" s="112"/>
      <c r="AD221" s="102"/>
      <c r="AE221" s="102"/>
      <c r="AF221" s="112"/>
      <c r="AG221" s="102"/>
      <c r="AH221" s="102"/>
      <c r="AI221" s="102"/>
      <c r="AJ221" s="112"/>
      <c r="AK221" s="113"/>
      <c r="AL221" s="113"/>
      <c r="AM221" s="113"/>
      <c r="AN221" s="113"/>
      <c r="AO221" s="113"/>
      <c r="AP221" s="113"/>
      <c r="AQ221" s="108">
        <f t="shared" si="3"/>
        <v>0</v>
      </c>
      <c r="AR221" s="113"/>
      <c r="AS221" s="113"/>
      <c r="AT221" s="113"/>
      <c r="AU221" s="113"/>
      <c r="AV221" s="113"/>
      <c r="AW221" s="113"/>
      <c r="AX221" s="113"/>
      <c r="AY221" s="113"/>
      <c r="AZ221" s="113"/>
      <c r="BA221" s="113"/>
      <c r="BB221" s="113"/>
      <c r="BC221" s="113"/>
      <c r="BD221" s="113"/>
      <c r="BE221" s="113"/>
      <c r="BF221" s="113"/>
      <c r="BG221" s="113"/>
      <c r="BH221" s="113"/>
      <c r="BI221" s="113"/>
      <c r="BJ221" s="113"/>
      <c r="BK221" s="113"/>
      <c r="BL221" s="113"/>
      <c r="BM221" s="113"/>
      <c r="BN221" s="113"/>
      <c r="BO221" s="113"/>
      <c r="BP221" s="103"/>
      <c r="BQ221" s="103"/>
      <c r="BR221" s="103"/>
      <c r="BS221" s="103"/>
      <c r="BT221" s="113"/>
      <c r="BU221" s="113"/>
      <c r="BV221" s="113"/>
      <c r="BW221" s="103"/>
      <c r="BX221" s="103"/>
      <c r="BY221" s="103"/>
      <c r="BZ221" s="113"/>
      <c r="CA221" s="113"/>
      <c r="CB221" s="113"/>
      <c r="CC221" s="113"/>
      <c r="CD221" s="113"/>
      <c r="CE221" s="113"/>
      <c r="CF221" s="113"/>
      <c r="CG221" s="113"/>
      <c r="CH221" s="110"/>
      <c r="CI221" s="110"/>
    </row>
    <row r="222">
      <c r="A222" s="102"/>
      <c r="B222" s="102" t="b">
        <v>0</v>
      </c>
      <c r="C222" s="102" t="b">
        <v>0</v>
      </c>
      <c r="D222" s="102" t="b">
        <v>0</v>
      </c>
      <c r="E222" s="112"/>
      <c r="F222" s="112"/>
      <c r="G222" s="102"/>
      <c r="H222" s="102"/>
      <c r="I222" s="102"/>
      <c r="J222" s="113"/>
      <c r="K222" s="113"/>
      <c r="L222" s="113"/>
      <c r="M222" s="112"/>
      <c r="N222" s="112"/>
      <c r="O222" s="102"/>
      <c r="P222" s="102"/>
      <c r="Q222" s="102"/>
      <c r="R222" s="102"/>
      <c r="S222" s="102"/>
      <c r="T222" s="102"/>
      <c r="U222" s="102"/>
      <c r="V222" s="102"/>
      <c r="W222" s="102"/>
      <c r="X222" s="102"/>
      <c r="Y222" s="102"/>
      <c r="Z222" s="102"/>
      <c r="AA222" s="112"/>
      <c r="AB222" s="102"/>
      <c r="AC222" s="112"/>
      <c r="AD222" s="102"/>
      <c r="AE222" s="102"/>
      <c r="AF222" s="112"/>
      <c r="AG222" s="102"/>
      <c r="AH222" s="102"/>
      <c r="AI222" s="102"/>
      <c r="AJ222" s="112"/>
      <c r="AK222" s="113"/>
      <c r="AL222" s="113"/>
      <c r="AM222" s="113"/>
      <c r="AN222" s="113"/>
      <c r="AO222" s="113"/>
      <c r="AP222" s="113"/>
      <c r="AQ222" s="108">
        <f t="shared" si="3"/>
        <v>0</v>
      </c>
      <c r="AR222" s="113"/>
      <c r="AS222" s="113"/>
      <c r="AT222" s="113"/>
      <c r="AU222" s="113"/>
      <c r="AV222" s="113"/>
      <c r="AW222" s="113"/>
      <c r="AX222" s="113"/>
      <c r="AY222" s="113"/>
      <c r="AZ222" s="113"/>
      <c r="BA222" s="113"/>
      <c r="BB222" s="113"/>
      <c r="BC222" s="113"/>
      <c r="BD222" s="113"/>
      <c r="BE222" s="113"/>
      <c r="BF222" s="113"/>
      <c r="BG222" s="113"/>
      <c r="BH222" s="113"/>
      <c r="BI222" s="113"/>
      <c r="BJ222" s="113"/>
      <c r="BK222" s="113"/>
      <c r="BL222" s="113"/>
      <c r="BM222" s="113"/>
      <c r="BN222" s="113"/>
      <c r="BO222" s="113"/>
      <c r="BP222" s="103"/>
      <c r="BQ222" s="103"/>
      <c r="BR222" s="103"/>
      <c r="BS222" s="103"/>
      <c r="BT222" s="113"/>
      <c r="BU222" s="113"/>
      <c r="BV222" s="113"/>
      <c r="BW222" s="103"/>
      <c r="BX222" s="103"/>
      <c r="BY222" s="103"/>
      <c r="BZ222" s="113"/>
      <c r="CA222" s="113"/>
      <c r="CB222" s="113"/>
      <c r="CC222" s="113"/>
      <c r="CD222" s="113"/>
      <c r="CE222" s="113"/>
      <c r="CF222" s="113"/>
      <c r="CG222" s="113"/>
      <c r="CH222" s="110"/>
      <c r="CI222" s="110"/>
    </row>
    <row r="223">
      <c r="A223" s="102"/>
      <c r="B223" s="102" t="b">
        <v>0</v>
      </c>
      <c r="C223" s="102" t="b">
        <v>0</v>
      </c>
      <c r="D223" s="102" t="b">
        <v>0</v>
      </c>
      <c r="E223" s="112"/>
      <c r="F223" s="112"/>
      <c r="G223" s="102"/>
      <c r="H223" s="102"/>
      <c r="I223" s="102"/>
      <c r="J223" s="113"/>
      <c r="K223" s="113"/>
      <c r="L223" s="113"/>
      <c r="M223" s="112"/>
      <c r="N223" s="112"/>
      <c r="O223" s="102"/>
      <c r="P223" s="102"/>
      <c r="Q223" s="102"/>
      <c r="R223" s="102"/>
      <c r="S223" s="102"/>
      <c r="T223" s="102"/>
      <c r="U223" s="102"/>
      <c r="V223" s="102"/>
      <c r="W223" s="102"/>
      <c r="X223" s="102"/>
      <c r="Y223" s="102"/>
      <c r="Z223" s="102"/>
      <c r="AA223" s="112"/>
      <c r="AB223" s="102"/>
      <c r="AC223" s="112"/>
      <c r="AD223" s="102"/>
      <c r="AE223" s="102"/>
      <c r="AF223" s="112"/>
      <c r="AG223" s="102"/>
      <c r="AH223" s="102"/>
      <c r="AI223" s="102"/>
      <c r="AJ223" s="112"/>
      <c r="AK223" s="113"/>
      <c r="AL223" s="113"/>
      <c r="AM223" s="113"/>
      <c r="AN223" s="113"/>
      <c r="AO223" s="113"/>
      <c r="AP223" s="113"/>
      <c r="AQ223" s="108">
        <f t="shared" si="3"/>
        <v>0</v>
      </c>
      <c r="AR223" s="113"/>
      <c r="AS223" s="113"/>
      <c r="AT223" s="113"/>
      <c r="AU223" s="113"/>
      <c r="AV223" s="113"/>
      <c r="AW223" s="113"/>
      <c r="AX223" s="113"/>
      <c r="AY223" s="113"/>
      <c r="AZ223" s="113"/>
      <c r="BA223" s="113"/>
      <c r="BB223" s="113"/>
      <c r="BC223" s="113"/>
      <c r="BD223" s="113"/>
      <c r="BE223" s="113"/>
      <c r="BF223" s="113"/>
      <c r="BG223" s="113"/>
      <c r="BH223" s="113"/>
      <c r="BI223" s="113"/>
      <c r="BJ223" s="113"/>
      <c r="BK223" s="113"/>
      <c r="BL223" s="113"/>
      <c r="BM223" s="113"/>
      <c r="BN223" s="113"/>
      <c r="BO223" s="113"/>
      <c r="BP223" s="103"/>
      <c r="BQ223" s="103"/>
      <c r="BR223" s="103"/>
      <c r="BS223" s="103"/>
      <c r="BT223" s="113"/>
      <c r="BU223" s="113"/>
      <c r="BV223" s="113"/>
      <c r="BW223" s="103"/>
      <c r="BX223" s="103"/>
      <c r="BY223" s="103"/>
      <c r="BZ223" s="113"/>
      <c r="CA223" s="113"/>
      <c r="CB223" s="113"/>
      <c r="CC223" s="113"/>
      <c r="CD223" s="113"/>
      <c r="CE223" s="113"/>
      <c r="CF223" s="113"/>
      <c r="CG223" s="113"/>
      <c r="CH223" s="110"/>
      <c r="CI223" s="110"/>
    </row>
    <row r="224">
      <c r="A224" s="102"/>
      <c r="B224" s="102" t="b">
        <v>0</v>
      </c>
      <c r="C224" s="102" t="b">
        <v>0</v>
      </c>
      <c r="D224" s="102" t="b">
        <v>0</v>
      </c>
      <c r="E224" s="112"/>
      <c r="F224" s="112"/>
      <c r="G224" s="102"/>
      <c r="H224" s="102"/>
      <c r="I224" s="102"/>
      <c r="J224" s="113"/>
      <c r="K224" s="113"/>
      <c r="L224" s="113"/>
      <c r="M224" s="112"/>
      <c r="N224" s="112"/>
      <c r="O224" s="102"/>
      <c r="P224" s="102"/>
      <c r="Q224" s="102"/>
      <c r="R224" s="102"/>
      <c r="S224" s="102"/>
      <c r="T224" s="102"/>
      <c r="U224" s="102"/>
      <c r="V224" s="102"/>
      <c r="W224" s="102"/>
      <c r="X224" s="102"/>
      <c r="Y224" s="102"/>
      <c r="Z224" s="102"/>
      <c r="AA224" s="112"/>
      <c r="AB224" s="102"/>
      <c r="AC224" s="112"/>
      <c r="AD224" s="102"/>
      <c r="AE224" s="102"/>
      <c r="AF224" s="112"/>
      <c r="AG224" s="102"/>
      <c r="AH224" s="102"/>
      <c r="AI224" s="102"/>
      <c r="AJ224" s="112"/>
      <c r="AK224" s="113"/>
      <c r="AL224" s="113"/>
      <c r="AM224" s="113"/>
      <c r="AN224" s="113"/>
      <c r="AO224" s="113"/>
      <c r="AP224" s="113"/>
      <c r="AQ224" s="108">
        <f t="shared" si="3"/>
        <v>0</v>
      </c>
      <c r="AR224" s="113"/>
      <c r="AS224" s="113"/>
      <c r="AT224" s="113"/>
      <c r="AU224" s="113"/>
      <c r="AV224" s="113"/>
      <c r="AW224" s="113"/>
      <c r="AX224" s="113"/>
      <c r="AY224" s="113"/>
      <c r="AZ224" s="113"/>
      <c r="BA224" s="113"/>
      <c r="BB224" s="113"/>
      <c r="BC224" s="113"/>
      <c r="BD224" s="113"/>
      <c r="BE224" s="113"/>
      <c r="BF224" s="113"/>
      <c r="BG224" s="113"/>
      <c r="BH224" s="113"/>
      <c r="BI224" s="113"/>
      <c r="BJ224" s="113"/>
      <c r="BK224" s="113"/>
      <c r="BL224" s="113"/>
      <c r="BM224" s="113"/>
      <c r="BN224" s="113"/>
      <c r="BO224" s="113"/>
      <c r="BP224" s="103"/>
      <c r="BQ224" s="103"/>
      <c r="BR224" s="103"/>
      <c r="BS224" s="103"/>
      <c r="BT224" s="113"/>
      <c r="BU224" s="113"/>
      <c r="BV224" s="113"/>
      <c r="BW224" s="103"/>
      <c r="BX224" s="103"/>
      <c r="BY224" s="103"/>
      <c r="BZ224" s="113"/>
      <c r="CA224" s="113"/>
      <c r="CB224" s="113"/>
      <c r="CC224" s="113"/>
      <c r="CD224" s="113"/>
      <c r="CE224" s="113"/>
      <c r="CF224" s="113"/>
      <c r="CG224" s="113"/>
      <c r="CH224" s="110"/>
      <c r="CI224" s="110"/>
    </row>
    <row r="225">
      <c r="A225" s="102"/>
      <c r="B225" s="102" t="b">
        <v>0</v>
      </c>
      <c r="C225" s="102" t="b">
        <v>0</v>
      </c>
      <c r="D225" s="102" t="b">
        <v>0</v>
      </c>
      <c r="E225" s="112"/>
      <c r="F225" s="112"/>
      <c r="G225" s="102"/>
      <c r="H225" s="102"/>
      <c r="I225" s="102"/>
      <c r="J225" s="113"/>
      <c r="K225" s="113"/>
      <c r="L225" s="113"/>
      <c r="M225" s="112"/>
      <c r="N225" s="112"/>
      <c r="O225" s="102"/>
      <c r="P225" s="102"/>
      <c r="Q225" s="102"/>
      <c r="R225" s="102"/>
      <c r="S225" s="102"/>
      <c r="T225" s="102"/>
      <c r="U225" s="102"/>
      <c r="V225" s="102"/>
      <c r="W225" s="102"/>
      <c r="X225" s="102"/>
      <c r="Y225" s="102"/>
      <c r="Z225" s="102"/>
      <c r="AA225" s="112"/>
      <c r="AB225" s="102"/>
      <c r="AC225" s="112"/>
      <c r="AD225" s="102"/>
      <c r="AE225" s="102"/>
      <c r="AF225" s="112"/>
      <c r="AG225" s="102"/>
      <c r="AH225" s="102"/>
      <c r="AI225" s="102"/>
      <c r="AJ225" s="112"/>
      <c r="AK225" s="113"/>
      <c r="AL225" s="113"/>
      <c r="AM225" s="113"/>
      <c r="AN225" s="113"/>
      <c r="AO225" s="113"/>
      <c r="AP225" s="113"/>
      <c r="AQ225" s="108">
        <f t="shared" si="3"/>
        <v>0</v>
      </c>
      <c r="AR225" s="113"/>
      <c r="AS225" s="113"/>
      <c r="AT225" s="113"/>
      <c r="AU225" s="113"/>
      <c r="AV225" s="113"/>
      <c r="AW225" s="113"/>
      <c r="AX225" s="113"/>
      <c r="AY225" s="113"/>
      <c r="AZ225" s="113"/>
      <c r="BA225" s="113"/>
      <c r="BB225" s="113"/>
      <c r="BC225" s="113"/>
      <c r="BD225" s="113"/>
      <c r="BE225" s="113"/>
      <c r="BF225" s="113"/>
      <c r="BG225" s="113"/>
      <c r="BH225" s="113"/>
      <c r="BI225" s="113"/>
      <c r="BJ225" s="113"/>
      <c r="BK225" s="113"/>
      <c r="BL225" s="113"/>
      <c r="BM225" s="113"/>
      <c r="BN225" s="113"/>
      <c r="BO225" s="113"/>
      <c r="BP225" s="103"/>
      <c r="BQ225" s="103"/>
      <c r="BR225" s="103"/>
      <c r="BS225" s="103"/>
      <c r="BT225" s="113"/>
      <c r="BU225" s="113"/>
      <c r="BV225" s="113"/>
      <c r="BW225" s="103"/>
      <c r="BX225" s="103"/>
      <c r="BY225" s="103"/>
      <c r="BZ225" s="113"/>
      <c r="CA225" s="113"/>
      <c r="CB225" s="113"/>
      <c r="CC225" s="113"/>
      <c r="CD225" s="113"/>
      <c r="CE225" s="113"/>
      <c r="CF225" s="113"/>
      <c r="CG225" s="113"/>
      <c r="CH225" s="110"/>
      <c r="CI225" s="110"/>
    </row>
    <row r="226">
      <c r="A226" s="102"/>
      <c r="B226" s="102" t="b">
        <v>0</v>
      </c>
      <c r="C226" s="102" t="b">
        <v>0</v>
      </c>
      <c r="D226" s="102" t="b">
        <v>0</v>
      </c>
      <c r="E226" s="112"/>
      <c r="F226" s="112"/>
      <c r="G226" s="102"/>
      <c r="H226" s="102"/>
      <c r="I226" s="102"/>
      <c r="J226" s="113"/>
      <c r="K226" s="113"/>
      <c r="L226" s="113"/>
      <c r="M226" s="112"/>
      <c r="N226" s="112"/>
      <c r="O226" s="102"/>
      <c r="P226" s="102"/>
      <c r="Q226" s="102"/>
      <c r="R226" s="102"/>
      <c r="S226" s="102"/>
      <c r="T226" s="102"/>
      <c r="U226" s="102"/>
      <c r="V226" s="102"/>
      <c r="W226" s="102"/>
      <c r="X226" s="102"/>
      <c r="Y226" s="102"/>
      <c r="Z226" s="102"/>
      <c r="AA226" s="112"/>
      <c r="AB226" s="102"/>
      <c r="AC226" s="112"/>
      <c r="AD226" s="102"/>
      <c r="AE226" s="102"/>
      <c r="AF226" s="112"/>
      <c r="AG226" s="102"/>
      <c r="AH226" s="102"/>
      <c r="AI226" s="102"/>
      <c r="AJ226" s="112"/>
      <c r="AK226" s="113"/>
      <c r="AL226" s="113"/>
      <c r="AM226" s="113"/>
      <c r="AN226" s="113"/>
      <c r="AO226" s="113"/>
      <c r="AP226" s="113"/>
      <c r="AQ226" s="108">
        <f t="shared" si="3"/>
        <v>0</v>
      </c>
      <c r="AR226" s="113"/>
      <c r="AS226" s="113"/>
      <c r="AT226" s="113"/>
      <c r="AU226" s="113"/>
      <c r="AV226" s="113"/>
      <c r="AW226" s="113"/>
      <c r="AX226" s="113"/>
      <c r="AY226" s="113"/>
      <c r="AZ226" s="113"/>
      <c r="BA226" s="113"/>
      <c r="BB226" s="113"/>
      <c r="BC226" s="113"/>
      <c r="BD226" s="113"/>
      <c r="BE226" s="113"/>
      <c r="BF226" s="113"/>
      <c r="BG226" s="113"/>
      <c r="BH226" s="113"/>
      <c r="BI226" s="113"/>
      <c r="BJ226" s="113"/>
      <c r="BK226" s="113"/>
      <c r="BL226" s="113"/>
      <c r="BM226" s="113"/>
      <c r="BN226" s="113"/>
      <c r="BO226" s="113"/>
      <c r="BP226" s="103"/>
      <c r="BQ226" s="103"/>
      <c r="BR226" s="103"/>
      <c r="BS226" s="103"/>
      <c r="BT226" s="113"/>
      <c r="BU226" s="113"/>
      <c r="BV226" s="113"/>
      <c r="BW226" s="103"/>
      <c r="BX226" s="103"/>
      <c r="BY226" s="103"/>
      <c r="BZ226" s="113"/>
      <c r="CA226" s="113"/>
      <c r="CB226" s="113"/>
      <c r="CC226" s="113"/>
      <c r="CD226" s="113"/>
      <c r="CE226" s="113"/>
      <c r="CF226" s="113"/>
      <c r="CG226" s="113"/>
      <c r="CH226" s="110"/>
      <c r="CI226" s="110"/>
    </row>
    <row r="227">
      <c r="A227" s="102"/>
      <c r="B227" s="102" t="b">
        <v>0</v>
      </c>
      <c r="C227" s="102" t="b">
        <v>0</v>
      </c>
      <c r="D227" s="102" t="b">
        <v>0</v>
      </c>
      <c r="E227" s="112"/>
      <c r="F227" s="112"/>
      <c r="G227" s="102"/>
      <c r="H227" s="102"/>
      <c r="I227" s="102"/>
      <c r="J227" s="113"/>
      <c r="K227" s="113"/>
      <c r="L227" s="113"/>
      <c r="M227" s="112"/>
      <c r="N227" s="112"/>
      <c r="O227" s="102"/>
      <c r="P227" s="102"/>
      <c r="Q227" s="102"/>
      <c r="R227" s="102"/>
      <c r="S227" s="102"/>
      <c r="T227" s="102"/>
      <c r="U227" s="102"/>
      <c r="V227" s="102"/>
      <c r="W227" s="102"/>
      <c r="X227" s="102"/>
      <c r="Y227" s="102"/>
      <c r="Z227" s="102"/>
      <c r="AA227" s="112"/>
      <c r="AB227" s="102"/>
      <c r="AC227" s="112"/>
      <c r="AD227" s="102"/>
      <c r="AE227" s="102"/>
      <c r="AF227" s="112"/>
      <c r="AG227" s="102"/>
      <c r="AH227" s="102"/>
      <c r="AI227" s="102"/>
      <c r="AJ227" s="112"/>
      <c r="AK227" s="113"/>
      <c r="AL227" s="113"/>
      <c r="AM227" s="113"/>
      <c r="AN227" s="113"/>
      <c r="AO227" s="113"/>
      <c r="AP227" s="113"/>
      <c r="AQ227" s="108">
        <f t="shared" si="3"/>
        <v>0</v>
      </c>
      <c r="AR227" s="113"/>
      <c r="AS227" s="113"/>
      <c r="AT227" s="113"/>
      <c r="AU227" s="113"/>
      <c r="AV227" s="113"/>
      <c r="AW227" s="113"/>
      <c r="AX227" s="113"/>
      <c r="AY227" s="113"/>
      <c r="AZ227" s="113"/>
      <c r="BA227" s="113"/>
      <c r="BB227" s="113"/>
      <c r="BC227" s="113"/>
      <c r="BD227" s="113"/>
      <c r="BE227" s="113"/>
      <c r="BF227" s="113"/>
      <c r="BG227" s="113"/>
      <c r="BH227" s="113"/>
      <c r="BI227" s="113"/>
      <c r="BJ227" s="113"/>
      <c r="BK227" s="113"/>
      <c r="BL227" s="113"/>
      <c r="BM227" s="113"/>
      <c r="BN227" s="113"/>
      <c r="BO227" s="113"/>
      <c r="BP227" s="103"/>
      <c r="BQ227" s="103"/>
      <c r="BR227" s="103"/>
      <c r="BS227" s="103"/>
      <c r="BT227" s="113"/>
      <c r="BU227" s="113"/>
      <c r="BV227" s="113"/>
      <c r="BW227" s="103"/>
      <c r="BX227" s="103"/>
      <c r="BY227" s="103"/>
      <c r="BZ227" s="113"/>
      <c r="CA227" s="113"/>
      <c r="CB227" s="113"/>
      <c r="CC227" s="113"/>
      <c r="CD227" s="113"/>
      <c r="CE227" s="113"/>
      <c r="CF227" s="113"/>
      <c r="CG227" s="113"/>
      <c r="CH227" s="110"/>
      <c r="CI227" s="110"/>
    </row>
    <row r="228">
      <c r="A228" s="102"/>
      <c r="B228" s="102" t="b">
        <v>0</v>
      </c>
      <c r="C228" s="102" t="b">
        <v>0</v>
      </c>
      <c r="D228" s="102" t="b">
        <v>0</v>
      </c>
      <c r="E228" s="112"/>
      <c r="F228" s="112"/>
      <c r="G228" s="102"/>
      <c r="H228" s="102"/>
      <c r="I228" s="102"/>
      <c r="J228" s="113"/>
      <c r="K228" s="113"/>
      <c r="L228" s="113"/>
      <c r="M228" s="112"/>
      <c r="N228" s="112"/>
      <c r="O228" s="102"/>
      <c r="P228" s="102"/>
      <c r="Q228" s="102"/>
      <c r="R228" s="102"/>
      <c r="S228" s="102"/>
      <c r="T228" s="102"/>
      <c r="U228" s="102"/>
      <c r="V228" s="102"/>
      <c r="W228" s="102"/>
      <c r="X228" s="102"/>
      <c r="Y228" s="102"/>
      <c r="Z228" s="102"/>
      <c r="AA228" s="112"/>
      <c r="AB228" s="102"/>
      <c r="AC228" s="112"/>
      <c r="AD228" s="102"/>
      <c r="AE228" s="102"/>
      <c r="AF228" s="112"/>
      <c r="AG228" s="102"/>
      <c r="AH228" s="102"/>
      <c r="AI228" s="102"/>
      <c r="AJ228" s="112"/>
      <c r="AK228" s="113"/>
      <c r="AL228" s="113"/>
      <c r="AM228" s="113"/>
      <c r="AN228" s="113"/>
      <c r="AO228" s="113"/>
      <c r="AP228" s="113"/>
      <c r="AQ228" s="108">
        <f t="shared" si="3"/>
        <v>0</v>
      </c>
      <c r="AR228" s="113"/>
      <c r="AS228" s="113"/>
      <c r="AT228" s="113"/>
      <c r="AU228" s="113"/>
      <c r="AV228" s="113"/>
      <c r="AW228" s="113"/>
      <c r="AX228" s="113"/>
      <c r="AY228" s="113"/>
      <c r="AZ228" s="113"/>
      <c r="BA228" s="113"/>
      <c r="BB228" s="113"/>
      <c r="BC228" s="113"/>
      <c r="BD228" s="113"/>
      <c r="BE228" s="113"/>
      <c r="BF228" s="113"/>
      <c r="BG228" s="113"/>
      <c r="BH228" s="113"/>
      <c r="BI228" s="113"/>
      <c r="BJ228" s="113"/>
      <c r="BK228" s="113"/>
      <c r="BL228" s="113"/>
      <c r="BM228" s="113"/>
      <c r="BN228" s="113"/>
      <c r="BO228" s="113"/>
      <c r="BP228" s="103"/>
      <c r="BQ228" s="103"/>
      <c r="BR228" s="103"/>
      <c r="BS228" s="103"/>
      <c r="BT228" s="113"/>
      <c r="BU228" s="113"/>
      <c r="BV228" s="113"/>
      <c r="BW228" s="103"/>
      <c r="BX228" s="103"/>
      <c r="BY228" s="103"/>
      <c r="BZ228" s="113"/>
      <c r="CA228" s="113"/>
      <c r="CB228" s="113"/>
      <c r="CC228" s="113"/>
      <c r="CD228" s="113"/>
      <c r="CE228" s="113"/>
      <c r="CF228" s="113"/>
      <c r="CG228" s="113"/>
      <c r="CH228" s="110"/>
      <c r="CI228" s="110"/>
    </row>
    <row r="229">
      <c r="A229" s="102"/>
      <c r="B229" s="102" t="b">
        <v>0</v>
      </c>
      <c r="C229" s="102" t="b">
        <v>0</v>
      </c>
      <c r="D229" s="102" t="b">
        <v>0</v>
      </c>
      <c r="E229" s="112"/>
      <c r="F229" s="112"/>
      <c r="G229" s="102"/>
      <c r="H229" s="102"/>
      <c r="I229" s="102"/>
      <c r="J229" s="113"/>
      <c r="K229" s="113"/>
      <c r="L229" s="113"/>
      <c r="M229" s="112"/>
      <c r="N229" s="112"/>
      <c r="O229" s="102"/>
      <c r="P229" s="102"/>
      <c r="Q229" s="102"/>
      <c r="R229" s="102"/>
      <c r="S229" s="102"/>
      <c r="T229" s="102"/>
      <c r="U229" s="102"/>
      <c r="V229" s="102"/>
      <c r="W229" s="102"/>
      <c r="X229" s="102"/>
      <c r="Y229" s="102"/>
      <c r="Z229" s="102"/>
      <c r="AA229" s="112"/>
      <c r="AB229" s="102"/>
      <c r="AC229" s="112"/>
      <c r="AD229" s="102"/>
      <c r="AE229" s="102"/>
      <c r="AF229" s="112"/>
      <c r="AG229" s="102"/>
      <c r="AH229" s="102"/>
      <c r="AI229" s="102"/>
      <c r="AJ229" s="112"/>
      <c r="AK229" s="113"/>
      <c r="AL229" s="113"/>
      <c r="AM229" s="113"/>
      <c r="AN229" s="113"/>
      <c r="AO229" s="113"/>
      <c r="AP229" s="113"/>
      <c r="AQ229" s="108">
        <f t="shared" si="3"/>
        <v>0</v>
      </c>
      <c r="AR229" s="113"/>
      <c r="AS229" s="113"/>
      <c r="AT229" s="113"/>
      <c r="AU229" s="113"/>
      <c r="AV229" s="113"/>
      <c r="AW229" s="113"/>
      <c r="AX229" s="113"/>
      <c r="AY229" s="113"/>
      <c r="AZ229" s="113"/>
      <c r="BA229" s="113"/>
      <c r="BB229" s="113"/>
      <c r="BC229" s="113"/>
      <c r="BD229" s="113"/>
      <c r="BE229" s="113"/>
      <c r="BF229" s="113"/>
      <c r="BG229" s="113"/>
      <c r="BH229" s="113"/>
      <c r="BI229" s="113"/>
      <c r="BJ229" s="113"/>
      <c r="BK229" s="113"/>
      <c r="BL229" s="113"/>
      <c r="BM229" s="113"/>
      <c r="BN229" s="113"/>
      <c r="BO229" s="113"/>
      <c r="BP229" s="103"/>
      <c r="BQ229" s="103"/>
      <c r="BR229" s="103"/>
      <c r="BS229" s="103"/>
      <c r="BT229" s="113"/>
      <c r="BU229" s="113"/>
      <c r="BV229" s="113"/>
      <c r="BW229" s="103"/>
      <c r="BX229" s="103"/>
      <c r="BY229" s="103"/>
      <c r="BZ229" s="113"/>
      <c r="CA229" s="113"/>
      <c r="CB229" s="113"/>
      <c r="CC229" s="113"/>
      <c r="CD229" s="113"/>
      <c r="CE229" s="113"/>
      <c r="CF229" s="113"/>
      <c r="CG229" s="113"/>
      <c r="CH229" s="110"/>
      <c r="CI229" s="110"/>
    </row>
    <row r="230">
      <c r="A230" s="102"/>
      <c r="B230" s="102" t="b">
        <v>0</v>
      </c>
      <c r="C230" s="102" t="b">
        <v>0</v>
      </c>
      <c r="D230" s="102" t="b">
        <v>0</v>
      </c>
      <c r="E230" s="112"/>
      <c r="F230" s="112"/>
      <c r="G230" s="102"/>
      <c r="H230" s="102"/>
      <c r="I230" s="102"/>
      <c r="J230" s="113"/>
      <c r="K230" s="113"/>
      <c r="L230" s="113"/>
      <c r="M230" s="112"/>
      <c r="N230" s="112"/>
      <c r="O230" s="102"/>
      <c r="P230" s="102"/>
      <c r="Q230" s="102"/>
      <c r="R230" s="102"/>
      <c r="S230" s="102"/>
      <c r="T230" s="102"/>
      <c r="U230" s="102"/>
      <c r="V230" s="102"/>
      <c r="W230" s="102"/>
      <c r="X230" s="102"/>
      <c r="Y230" s="102"/>
      <c r="Z230" s="102"/>
      <c r="AA230" s="112"/>
      <c r="AB230" s="102"/>
      <c r="AC230" s="112"/>
      <c r="AD230" s="102"/>
      <c r="AE230" s="102"/>
      <c r="AF230" s="112"/>
      <c r="AG230" s="102"/>
      <c r="AH230" s="102"/>
      <c r="AI230" s="102"/>
      <c r="AJ230" s="112"/>
      <c r="AK230" s="113"/>
      <c r="AL230" s="113"/>
      <c r="AM230" s="113"/>
      <c r="AN230" s="113"/>
      <c r="AO230" s="113"/>
      <c r="AP230" s="113"/>
      <c r="AQ230" s="108">
        <f t="shared" si="3"/>
        <v>0</v>
      </c>
      <c r="AR230" s="113"/>
      <c r="AS230" s="113"/>
      <c r="AT230" s="113"/>
      <c r="AU230" s="113"/>
      <c r="AV230" s="113"/>
      <c r="AW230" s="113"/>
      <c r="AX230" s="113"/>
      <c r="AY230" s="113"/>
      <c r="AZ230" s="113"/>
      <c r="BA230" s="113"/>
      <c r="BB230" s="113"/>
      <c r="BC230" s="113"/>
      <c r="BD230" s="113"/>
      <c r="BE230" s="113"/>
      <c r="BF230" s="113"/>
      <c r="BG230" s="113"/>
      <c r="BH230" s="113"/>
      <c r="BI230" s="113"/>
      <c r="BJ230" s="113"/>
      <c r="BK230" s="113"/>
      <c r="BL230" s="113"/>
      <c r="BM230" s="113"/>
      <c r="BN230" s="113"/>
      <c r="BO230" s="113"/>
      <c r="BP230" s="103"/>
      <c r="BQ230" s="103"/>
      <c r="BR230" s="103"/>
      <c r="BS230" s="103"/>
      <c r="BT230" s="113"/>
      <c r="BU230" s="113"/>
      <c r="BV230" s="113"/>
      <c r="BW230" s="103"/>
      <c r="BX230" s="103"/>
      <c r="BY230" s="103"/>
      <c r="BZ230" s="113"/>
      <c r="CA230" s="113"/>
      <c r="CB230" s="113"/>
      <c r="CC230" s="113"/>
      <c r="CD230" s="113"/>
      <c r="CE230" s="113"/>
      <c r="CF230" s="113"/>
      <c r="CG230" s="113"/>
      <c r="CH230" s="110"/>
      <c r="CI230" s="110"/>
    </row>
    <row r="231">
      <c r="A231" s="102"/>
      <c r="B231" s="102" t="b">
        <v>0</v>
      </c>
      <c r="C231" s="102" t="b">
        <v>0</v>
      </c>
      <c r="D231" s="102" t="b">
        <v>0</v>
      </c>
      <c r="E231" s="112"/>
      <c r="F231" s="112"/>
      <c r="G231" s="102"/>
      <c r="H231" s="102"/>
      <c r="I231" s="102"/>
      <c r="J231" s="113"/>
      <c r="K231" s="113"/>
      <c r="L231" s="113"/>
      <c r="M231" s="112"/>
      <c r="N231" s="112"/>
      <c r="O231" s="102"/>
      <c r="P231" s="102"/>
      <c r="Q231" s="102"/>
      <c r="R231" s="102"/>
      <c r="S231" s="102"/>
      <c r="T231" s="102"/>
      <c r="U231" s="102"/>
      <c r="V231" s="102"/>
      <c r="W231" s="102"/>
      <c r="X231" s="102"/>
      <c r="Y231" s="102"/>
      <c r="Z231" s="102"/>
      <c r="AA231" s="112"/>
      <c r="AB231" s="102"/>
      <c r="AC231" s="112"/>
      <c r="AD231" s="102"/>
      <c r="AE231" s="102"/>
      <c r="AF231" s="112"/>
      <c r="AG231" s="102"/>
      <c r="AH231" s="102"/>
      <c r="AI231" s="102"/>
      <c r="AJ231" s="112"/>
      <c r="AK231" s="113"/>
      <c r="AL231" s="113"/>
      <c r="AM231" s="113"/>
      <c r="AN231" s="113"/>
      <c r="AO231" s="113"/>
      <c r="AP231" s="113"/>
      <c r="AQ231" s="108">
        <f t="shared" si="3"/>
        <v>0</v>
      </c>
      <c r="AR231" s="113"/>
      <c r="AS231" s="113"/>
      <c r="AT231" s="113"/>
      <c r="AU231" s="113"/>
      <c r="AV231" s="113"/>
      <c r="AW231" s="113"/>
      <c r="AX231" s="113"/>
      <c r="AY231" s="113"/>
      <c r="AZ231" s="113"/>
      <c r="BA231" s="113"/>
      <c r="BB231" s="113"/>
      <c r="BC231" s="113"/>
      <c r="BD231" s="113"/>
      <c r="BE231" s="113"/>
      <c r="BF231" s="113"/>
      <c r="BG231" s="113"/>
      <c r="BH231" s="113"/>
      <c r="BI231" s="113"/>
      <c r="BJ231" s="113"/>
      <c r="BK231" s="113"/>
      <c r="BL231" s="113"/>
      <c r="BM231" s="113"/>
      <c r="BN231" s="113"/>
      <c r="BO231" s="113"/>
      <c r="BP231" s="103"/>
      <c r="BQ231" s="103"/>
      <c r="BR231" s="103"/>
      <c r="BS231" s="103"/>
      <c r="BT231" s="113"/>
      <c r="BU231" s="113"/>
      <c r="BV231" s="113"/>
      <c r="BW231" s="103"/>
      <c r="BX231" s="103"/>
      <c r="BY231" s="103"/>
      <c r="BZ231" s="113"/>
      <c r="CA231" s="113"/>
      <c r="CB231" s="113"/>
      <c r="CC231" s="113"/>
      <c r="CD231" s="113"/>
      <c r="CE231" s="113"/>
      <c r="CF231" s="113"/>
      <c r="CG231" s="113"/>
      <c r="CH231" s="110"/>
      <c r="CI231" s="110"/>
    </row>
    <row r="232">
      <c r="A232" s="102"/>
      <c r="B232" s="102" t="b">
        <v>0</v>
      </c>
      <c r="C232" s="102" t="b">
        <v>0</v>
      </c>
      <c r="D232" s="102" t="b">
        <v>0</v>
      </c>
      <c r="E232" s="112"/>
      <c r="F232" s="112"/>
      <c r="G232" s="102"/>
      <c r="H232" s="102"/>
      <c r="I232" s="102"/>
      <c r="J232" s="113"/>
      <c r="K232" s="113"/>
      <c r="L232" s="113"/>
      <c r="M232" s="112"/>
      <c r="N232" s="112"/>
      <c r="O232" s="102"/>
      <c r="P232" s="102"/>
      <c r="Q232" s="102"/>
      <c r="R232" s="102"/>
      <c r="S232" s="102"/>
      <c r="T232" s="102"/>
      <c r="U232" s="102"/>
      <c r="V232" s="102"/>
      <c r="W232" s="102"/>
      <c r="X232" s="102"/>
      <c r="Y232" s="102"/>
      <c r="Z232" s="102"/>
      <c r="AA232" s="112"/>
      <c r="AB232" s="102"/>
      <c r="AC232" s="112"/>
      <c r="AD232" s="102"/>
      <c r="AE232" s="102"/>
      <c r="AF232" s="112"/>
      <c r="AG232" s="102"/>
      <c r="AH232" s="102"/>
      <c r="AI232" s="102"/>
      <c r="AJ232" s="112"/>
      <c r="AK232" s="113"/>
      <c r="AL232" s="113"/>
      <c r="AM232" s="113"/>
      <c r="AN232" s="113"/>
      <c r="AO232" s="113"/>
      <c r="AP232" s="113"/>
      <c r="AQ232" s="108">
        <f t="shared" si="3"/>
        <v>0</v>
      </c>
      <c r="AR232" s="113"/>
      <c r="AS232" s="113"/>
      <c r="AT232" s="113"/>
      <c r="AU232" s="113"/>
      <c r="AV232" s="113"/>
      <c r="AW232" s="113"/>
      <c r="AX232" s="113"/>
      <c r="AY232" s="113"/>
      <c r="AZ232" s="113"/>
      <c r="BA232" s="113"/>
      <c r="BB232" s="113"/>
      <c r="BC232" s="113"/>
      <c r="BD232" s="113"/>
      <c r="BE232" s="113"/>
      <c r="BF232" s="113"/>
      <c r="BG232" s="113"/>
      <c r="BH232" s="113"/>
      <c r="BI232" s="113"/>
      <c r="BJ232" s="113"/>
      <c r="BK232" s="113"/>
      <c r="BL232" s="113"/>
      <c r="BM232" s="113"/>
      <c r="BN232" s="113"/>
      <c r="BO232" s="113"/>
      <c r="BP232" s="103"/>
      <c r="BQ232" s="103"/>
      <c r="BR232" s="103"/>
      <c r="BS232" s="103"/>
      <c r="BT232" s="113"/>
      <c r="BU232" s="113"/>
      <c r="BV232" s="113"/>
      <c r="BW232" s="103"/>
      <c r="BX232" s="103"/>
      <c r="BY232" s="103"/>
      <c r="BZ232" s="113"/>
      <c r="CA232" s="113"/>
      <c r="CB232" s="113"/>
      <c r="CC232" s="113"/>
      <c r="CD232" s="113"/>
      <c r="CE232" s="113"/>
      <c r="CF232" s="113"/>
      <c r="CG232" s="113"/>
      <c r="CH232" s="110"/>
      <c r="CI232" s="110"/>
    </row>
    <row r="233">
      <c r="A233" s="102"/>
      <c r="B233" s="102" t="b">
        <v>0</v>
      </c>
      <c r="C233" s="102" t="b">
        <v>0</v>
      </c>
      <c r="D233" s="102" t="b">
        <v>0</v>
      </c>
      <c r="E233" s="112"/>
      <c r="F233" s="112"/>
      <c r="G233" s="102"/>
      <c r="H233" s="102"/>
      <c r="I233" s="102"/>
      <c r="J233" s="113"/>
      <c r="K233" s="113"/>
      <c r="L233" s="113"/>
      <c r="M233" s="112"/>
      <c r="N233" s="112"/>
      <c r="O233" s="102"/>
      <c r="P233" s="102"/>
      <c r="Q233" s="102"/>
      <c r="R233" s="102"/>
      <c r="S233" s="102"/>
      <c r="T233" s="102"/>
      <c r="U233" s="102"/>
      <c r="V233" s="102"/>
      <c r="W233" s="102"/>
      <c r="X233" s="102"/>
      <c r="Y233" s="102"/>
      <c r="Z233" s="102"/>
      <c r="AA233" s="112"/>
      <c r="AB233" s="102"/>
      <c r="AC233" s="112"/>
      <c r="AD233" s="102"/>
      <c r="AE233" s="102"/>
      <c r="AF233" s="112"/>
      <c r="AG233" s="102"/>
      <c r="AH233" s="102"/>
      <c r="AI233" s="102"/>
      <c r="AJ233" s="112"/>
      <c r="AK233" s="113"/>
      <c r="AL233" s="113"/>
      <c r="AM233" s="113"/>
      <c r="AN233" s="113"/>
      <c r="AO233" s="113"/>
      <c r="AP233" s="113"/>
      <c r="AQ233" s="108">
        <f t="shared" si="3"/>
        <v>0</v>
      </c>
      <c r="AR233" s="113"/>
      <c r="AS233" s="113"/>
      <c r="AT233" s="113"/>
      <c r="AU233" s="113"/>
      <c r="AV233" s="113"/>
      <c r="AW233" s="113"/>
      <c r="AX233" s="113"/>
      <c r="AY233" s="113"/>
      <c r="AZ233" s="113"/>
      <c r="BA233" s="113"/>
      <c r="BB233" s="113"/>
      <c r="BC233" s="113"/>
      <c r="BD233" s="113"/>
      <c r="BE233" s="113"/>
      <c r="BF233" s="113"/>
      <c r="BG233" s="113"/>
      <c r="BH233" s="113"/>
      <c r="BI233" s="113"/>
      <c r="BJ233" s="113"/>
      <c r="BK233" s="113"/>
      <c r="BL233" s="113"/>
      <c r="BM233" s="113"/>
      <c r="BN233" s="113"/>
      <c r="BO233" s="113"/>
      <c r="BP233" s="103"/>
      <c r="BQ233" s="103"/>
      <c r="BR233" s="103"/>
      <c r="BS233" s="103"/>
      <c r="BT233" s="113"/>
      <c r="BU233" s="113"/>
      <c r="BV233" s="113"/>
      <c r="BW233" s="103"/>
      <c r="BX233" s="103"/>
      <c r="BY233" s="103"/>
      <c r="BZ233" s="113"/>
      <c r="CA233" s="113"/>
      <c r="CB233" s="113"/>
      <c r="CC233" s="113"/>
      <c r="CD233" s="113"/>
      <c r="CE233" s="113"/>
      <c r="CF233" s="113"/>
      <c r="CG233" s="113"/>
      <c r="CH233" s="110"/>
      <c r="CI233" s="110"/>
    </row>
    <row r="234">
      <c r="A234" s="102"/>
      <c r="B234" s="102" t="b">
        <v>0</v>
      </c>
      <c r="C234" s="102" t="b">
        <v>0</v>
      </c>
      <c r="D234" s="102" t="b">
        <v>0</v>
      </c>
      <c r="E234" s="112"/>
      <c r="F234" s="112"/>
      <c r="G234" s="102"/>
      <c r="H234" s="102"/>
      <c r="I234" s="102"/>
      <c r="J234" s="113"/>
      <c r="K234" s="113"/>
      <c r="L234" s="113"/>
      <c r="M234" s="112"/>
      <c r="N234" s="112"/>
      <c r="O234" s="102"/>
      <c r="P234" s="102"/>
      <c r="Q234" s="102"/>
      <c r="R234" s="102"/>
      <c r="S234" s="102"/>
      <c r="T234" s="102"/>
      <c r="U234" s="102"/>
      <c r="V234" s="102"/>
      <c r="W234" s="102"/>
      <c r="X234" s="102"/>
      <c r="Y234" s="102"/>
      <c r="Z234" s="102"/>
      <c r="AA234" s="112"/>
      <c r="AB234" s="102"/>
      <c r="AC234" s="112"/>
      <c r="AD234" s="102"/>
      <c r="AE234" s="102"/>
      <c r="AF234" s="112"/>
      <c r="AG234" s="102"/>
      <c r="AH234" s="102"/>
      <c r="AI234" s="102"/>
      <c r="AJ234" s="112"/>
      <c r="AK234" s="113"/>
      <c r="AL234" s="113"/>
      <c r="AM234" s="113"/>
      <c r="AN234" s="113"/>
      <c r="AO234" s="113"/>
      <c r="AP234" s="113"/>
      <c r="AQ234" s="108">
        <f t="shared" si="3"/>
        <v>0</v>
      </c>
      <c r="AR234" s="113"/>
      <c r="AS234" s="113"/>
      <c r="AT234" s="113"/>
      <c r="AU234" s="113"/>
      <c r="AV234" s="113"/>
      <c r="AW234" s="113"/>
      <c r="AX234" s="113"/>
      <c r="AY234" s="113"/>
      <c r="AZ234" s="113"/>
      <c r="BA234" s="113"/>
      <c r="BB234" s="113"/>
      <c r="BC234" s="113"/>
      <c r="BD234" s="113"/>
      <c r="BE234" s="113"/>
      <c r="BF234" s="113"/>
      <c r="BG234" s="113"/>
      <c r="BH234" s="113"/>
      <c r="BI234" s="113"/>
      <c r="BJ234" s="113"/>
      <c r="BK234" s="113"/>
      <c r="BL234" s="113"/>
      <c r="BM234" s="113"/>
      <c r="BN234" s="113"/>
      <c r="BO234" s="113"/>
      <c r="BP234" s="103"/>
      <c r="BQ234" s="103"/>
      <c r="BR234" s="103"/>
      <c r="BS234" s="103"/>
      <c r="BT234" s="113"/>
      <c r="BU234" s="113"/>
      <c r="BV234" s="113"/>
      <c r="BW234" s="103"/>
      <c r="BX234" s="103"/>
      <c r="BY234" s="103"/>
      <c r="BZ234" s="113"/>
      <c r="CA234" s="113"/>
      <c r="CB234" s="113"/>
      <c r="CC234" s="113"/>
      <c r="CD234" s="113"/>
      <c r="CE234" s="113"/>
      <c r="CF234" s="113"/>
      <c r="CG234" s="113"/>
      <c r="CH234" s="110"/>
      <c r="CI234" s="110"/>
    </row>
    <row r="235">
      <c r="A235" s="102"/>
      <c r="B235" s="102" t="b">
        <v>0</v>
      </c>
      <c r="C235" s="102" t="b">
        <v>0</v>
      </c>
      <c r="D235" s="102" t="b">
        <v>0</v>
      </c>
      <c r="E235" s="112"/>
      <c r="F235" s="112"/>
      <c r="G235" s="102"/>
      <c r="H235" s="102"/>
      <c r="I235" s="102"/>
      <c r="J235" s="113"/>
      <c r="K235" s="113"/>
      <c r="L235" s="113"/>
      <c r="M235" s="112"/>
      <c r="N235" s="112"/>
      <c r="O235" s="102"/>
      <c r="P235" s="102"/>
      <c r="Q235" s="102"/>
      <c r="R235" s="102"/>
      <c r="S235" s="102"/>
      <c r="T235" s="102"/>
      <c r="U235" s="102"/>
      <c r="V235" s="102"/>
      <c r="W235" s="102"/>
      <c r="X235" s="102"/>
      <c r="Y235" s="102"/>
      <c r="Z235" s="102"/>
      <c r="AA235" s="112"/>
      <c r="AB235" s="102"/>
      <c r="AC235" s="112"/>
      <c r="AD235" s="102"/>
      <c r="AE235" s="102"/>
      <c r="AF235" s="112"/>
      <c r="AG235" s="102"/>
      <c r="AH235" s="102"/>
      <c r="AI235" s="102"/>
      <c r="AJ235" s="112"/>
      <c r="AK235" s="113"/>
      <c r="AL235" s="113"/>
      <c r="AM235" s="113"/>
      <c r="AN235" s="113"/>
      <c r="AO235" s="113"/>
      <c r="AP235" s="113"/>
      <c r="AQ235" s="108">
        <f t="shared" si="3"/>
        <v>0</v>
      </c>
      <c r="AR235" s="113"/>
      <c r="AS235" s="113"/>
      <c r="AT235" s="113"/>
      <c r="AU235" s="113"/>
      <c r="AV235" s="113"/>
      <c r="AW235" s="113"/>
      <c r="AX235" s="113"/>
      <c r="AY235" s="113"/>
      <c r="AZ235" s="113"/>
      <c r="BA235" s="113"/>
      <c r="BB235" s="113"/>
      <c r="BC235" s="113"/>
      <c r="BD235" s="113"/>
      <c r="BE235" s="113"/>
      <c r="BF235" s="113"/>
      <c r="BG235" s="113"/>
      <c r="BH235" s="113"/>
      <c r="BI235" s="113"/>
      <c r="BJ235" s="113"/>
      <c r="BK235" s="113"/>
      <c r="BL235" s="113"/>
      <c r="BM235" s="113"/>
      <c r="BN235" s="113"/>
      <c r="BO235" s="113"/>
      <c r="BP235" s="103"/>
      <c r="BQ235" s="103"/>
      <c r="BR235" s="103"/>
      <c r="BS235" s="103"/>
      <c r="BT235" s="113"/>
      <c r="BU235" s="113"/>
      <c r="BV235" s="113"/>
      <c r="BW235" s="103"/>
      <c r="BX235" s="103"/>
      <c r="BY235" s="103"/>
      <c r="BZ235" s="113"/>
      <c r="CA235" s="113"/>
      <c r="CB235" s="113"/>
      <c r="CC235" s="113"/>
      <c r="CD235" s="113"/>
      <c r="CE235" s="113"/>
      <c r="CF235" s="113"/>
      <c r="CG235" s="113"/>
      <c r="CH235" s="110"/>
      <c r="CI235" s="110"/>
    </row>
    <row r="236">
      <c r="A236" s="102"/>
      <c r="B236" s="102" t="b">
        <v>0</v>
      </c>
      <c r="C236" s="102" t="b">
        <v>0</v>
      </c>
      <c r="D236" s="102" t="b">
        <v>0</v>
      </c>
      <c r="E236" s="112"/>
      <c r="F236" s="112"/>
      <c r="G236" s="102"/>
      <c r="H236" s="102"/>
      <c r="I236" s="102"/>
      <c r="J236" s="113"/>
      <c r="K236" s="113"/>
      <c r="L236" s="113"/>
      <c r="M236" s="112"/>
      <c r="N236" s="112"/>
      <c r="O236" s="102"/>
      <c r="P236" s="102"/>
      <c r="Q236" s="102"/>
      <c r="R236" s="102"/>
      <c r="S236" s="102"/>
      <c r="T236" s="102"/>
      <c r="U236" s="102"/>
      <c r="V236" s="102"/>
      <c r="W236" s="102"/>
      <c r="X236" s="102"/>
      <c r="Y236" s="102"/>
      <c r="Z236" s="102"/>
      <c r="AA236" s="112"/>
      <c r="AB236" s="102"/>
      <c r="AC236" s="112"/>
      <c r="AD236" s="102"/>
      <c r="AE236" s="102"/>
      <c r="AF236" s="112"/>
      <c r="AG236" s="102"/>
      <c r="AH236" s="102"/>
      <c r="AI236" s="102"/>
      <c r="AJ236" s="112"/>
      <c r="AK236" s="113"/>
      <c r="AL236" s="113"/>
      <c r="AM236" s="113"/>
      <c r="AN236" s="113"/>
      <c r="AO236" s="113"/>
      <c r="AP236" s="113"/>
      <c r="AQ236" s="108">
        <f t="shared" si="3"/>
        <v>0</v>
      </c>
      <c r="AR236" s="113"/>
      <c r="AS236" s="113"/>
      <c r="AT236" s="113"/>
      <c r="AU236" s="113"/>
      <c r="AV236" s="113"/>
      <c r="AW236" s="113"/>
      <c r="AX236" s="113"/>
      <c r="AY236" s="113"/>
      <c r="AZ236" s="113"/>
      <c r="BA236" s="113"/>
      <c r="BB236" s="113"/>
      <c r="BC236" s="113"/>
      <c r="BD236" s="113"/>
      <c r="BE236" s="113"/>
      <c r="BF236" s="113"/>
      <c r="BG236" s="113"/>
      <c r="BH236" s="113"/>
      <c r="BI236" s="113"/>
      <c r="BJ236" s="113"/>
      <c r="BK236" s="113"/>
      <c r="BL236" s="113"/>
      <c r="BM236" s="113"/>
      <c r="BN236" s="113"/>
      <c r="BO236" s="113"/>
      <c r="BP236" s="103"/>
      <c r="BQ236" s="103"/>
      <c r="BR236" s="103"/>
      <c r="BS236" s="103"/>
      <c r="BT236" s="113"/>
      <c r="BU236" s="113"/>
      <c r="BV236" s="113"/>
      <c r="BW236" s="103"/>
      <c r="BX236" s="103"/>
      <c r="BY236" s="103"/>
      <c r="BZ236" s="113"/>
      <c r="CA236" s="113"/>
      <c r="CB236" s="113"/>
      <c r="CC236" s="113"/>
      <c r="CD236" s="113"/>
      <c r="CE236" s="113"/>
      <c r="CF236" s="113"/>
      <c r="CG236" s="113"/>
      <c r="CH236" s="110"/>
      <c r="CI236" s="110"/>
    </row>
    <row r="237">
      <c r="A237" s="102"/>
      <c r="B237" s="102" t="b">
        <v>0</v>
      </c>
      <c r="C237" s="102" t="b">
        <v>0</v>
      </c>
      <c r="D237" s="102" t="b">
        <v>0</v>
      </c>
      <c r="E237" s="112"/>
      <c r="F237" s="112"/>
      <c r="G237" s="102"/>
      <c r="H237" s="102"/>
      <c r="I237" s="102"/>
      <c r="J237" s="113"/>
      <c r="K237" s="113"/>
      <c r="L237" s="113"/>
      <c r="M237" s="112"/>
      <c r="N237" s="112"/>
      <c r="O237" s="102"/>
      <c r="P237" s="102"/>
      <c r="Q237" s="102"/>
      <c r="R237" s="102"/>
      <c r="S237" s="102"/>
      <c r="T237" s="102"/>
      <c r="U237" s="102"/>
      <c r="V237" s="102"/>
      <c r="W237" s="102"/>
      <c r="X237" s="102"/>
      <c r="Y237" s="102"/>
      <c r="Z237" s="102"/>
      <c r="AA237" s="112"/>
      <c r="AB237" s="102"/>
      <c r="AC237" s="112"/>
      <c r="AD237" s="102"/>
      <c r="AE237" s="102"/>
      <c r="AF237" s="112"/>
      <c r="AG237" s="102"/>
      <c r="AH237" s="102"/>
      <c r="AI237" s="102"/>
      <c r="AJ237" s="112"/>
      <c r="AK237" s="113"/>
      <c r="AL237" s="113"/>
      <c r="AM237" s="113"/>
      <c r="AN237" s="113"/>
      <c r="AO237" s="113"/>
      <c r="AP237" s="113"/>
      <c r="AQ237" s="108">
        <f t="shared" si="3"/>
        <v>0</v>
      </c>
      <c r="AR237" s="113"/>
      <c r="AS237" s="113"/>
      <c r="AT237" s="113"/>
      <c r="AU237" s="113"/>
      <c r="AV237" s="113"/>
      <c r="AW237" s="113"/>
      <c r="AX237" s="113"/>
      <c r="AY237" s="113"/>
      <c r="AZ237" s="113"/>
      <c r="BA237" s="113"/>
      <c r="BB237" s="113"/>
      <c r="BC237" s="113"/>
      <c r="BD237" s="113"/>
      <c r="BE237" s="113"/>
      <c r="BF237" s="113"/>
      <c r="BG237" s="113"/>
      <c r="BH237" s="113"/>
      <c r="BI237" s="113"/>
      <c r="BJ237" s="113"/>
      <c r="BK237" s="113"/>
      <c r="BL237" s="113"/>
      <c r="BM237" s="113"/>
      <c r="BN237" s="113"/>
      <c r="BO237" s="113"/>
      <c r="BP237" s="103"/>
      <c r="BQ237" s="103"/>
      <c r="BR237" s="103"/>
      <c r="BS237" s="103"/>
      <c r="BT237" s="113"/>
      <c r="BU237" s="113"/>
      <c r="BV237" s="113"/>
      <c r="BW237" s="103"/>
      <c r="BX237" s="103"/>
      <c r="BY237" s="103"/>
      <c r="BZ237" s="113"/>
      <c r="CA237" s="113"/>
      <c r="CB237" s="113"/>
      <c r="CC237" s="113"/>
      <c r="CD237" s="113"/>
      <c r="CE237" s="113"/>
      <c r="CF237" s="113"/>
      <c r="CG237" s="113"/>
      <c r="CH237" s="110"/>
      <c r="CI237" s="110"/>
    </row>
    <row r="238">
      <c r="A238" s="102"/>
      <c r="B238" s="102" t="b">
        <v>0</v>
      </c>
      <c r="C238" s="102" t="b">
        <v>0</v>
      </c>
      <c r="D238" s="102" t="b">
        <v>0</v>
      </c>
      <c r="E238" s="112"/>
      <c r="F238" s="112"/>
      <c r="G238" s="102"/>
      <c r="H238" s="102"/>
      <c r="I238" s="102"/>
      <c r="J238" s="113"/>
      <c r="K238" s="113"/>
      <c r="L238" s="113"/>
      <c r="M238" s="112"/>
      <c r="N238" s="112"/>
      <c r="O238" s="102"/>
      <c r="P238" s="102"/>
      <c r="Q238" s="102"/>
      <c r="R238" s="102"/>
      <c r="S238" s="102"/>
      <c r="T238" s="102"/>
      <c r="U238" s="102"/>
      <c r="V238" s="102"/>
      <c r="W238" s="102"/>
      <c r="X238" s="102"/>
      <c r="Y238" s="102"/>
      <c r="Z238" s="102"/>
      <c r="AA238" s="112"/>
      <c r="AB238" s="102"/>
      <c r="AC238" s="112"/>
      <c r="AD238" s="102"/>
      <c r="AE238" s="102"/>
      <c r="AF238" s="112"/>
      <c r="AG238" s="102"/>
      <c r="AH238" s="102"/>
      <c r="AI238" s="102"/>
      <c r="AJ238" s="112"/>
      <c r="AK238" s="113"/>
      <c r="AL238" s="113"/>
      <c r="AM238" s="113"/>
      <c r="AN238" s="113"/>
      <c r="AO238" s="113"/>
      <c r="AP238" s="113"/>
      <c r="AQ238" s="108">
        <f t="shared" si="3"/>
        <v>0</v>
      </c>
      <c r="AR238" s="113"/>
      <c r="AS238" s="113"/>
      <c r="AT238" s="113"/>
      <c r="AU238" s="113"/>
      <c r="AV238" s="113"/>
      <c r="AW238" s="113"/>
      <c r="AX238" s="113"/>
      <c r="AY238" s="113"/>
      <c r="AZ238" s="113"/>
      <c r="BA238" s="113"/>
      <c r="BB238" s="113"/>
      <c r="BC238" s="113"/>
      <c r="BD238" s="113"/>
      <c r="BE238" s="113"/>
      <c r="BF238" s="113"/>
      <c r="BG238" s="113"/>
      <c r="BH238" s="113"/>
      <c r="BI238" s="113"/>
      <c r="BJ238" s="113"/>
      <c r="BK238" s="113"/>
      <c r="BL238" s="113"/>
      <c r="BM238" s="113"/>
      <c r="BN238" s="113"/>
      <c r="BO238" s="113"/>
      <c r="BP238" s="103"/>
      <c r="BQ238" s="103"/>
      <c r="BR238" s="103"/>
      <c r="BS238" s="103"/>
      <c r="BT238" s="113"/>
      <c r="BU238" s="113"/>
      <c r="BV238" s="113"/>
      <c r="BW238" s="103"/>
      <c r="BX238" s="103"/>
      <c r="BY238" s="103"/>
      <c r="BZ238" s="113"/>
      <c r="CA238" s="113"/>
      <c r="CB238" s="113"/>
      <c r="CC238" s="113"/>
      <c r="CD238" s="113"/>
      <c r="CE238" s="113"/>
      <c r="CF238" s="113"/>
      <c r="CG238" s="113"/>
      <c r="CH238" s="110"/>
      <c r="CI238" s="110"/>
    </row>
    <row r="239">
      <c r="A239" s="102"/>
      <c r="B239" s="102" t="b">
        <v>0</v>
      </c>
      <c r="C239" s="102" t="b">
        <v>0</v>
      </c>
      <c r="D239" s="102" t="b">
        <v>0</v>
      </c>
      <c r="E239" s="112"/>
      <c r="F239" s="112"/>
      <c r="G239" s="102"/>
      <c r="H239" s="102"/>
      <c r="I239" s="102"/>
      <c r="J239" s="113"/>
      <c r="K239" s="113"/>
      <c r="L239" s="113"/>
      <c r="M239" s="112"/>
      <c r="N239" s="112"/>
      <c r="O239" s="102"/>
      <c r="P239" s="102"/>
      <c r="Q239" s="102"/>
      <c r="R239" s="102"/>
      <c r="S239" s="102"/>
      <c r="T239" s="102"/>
      <c r="U239" s="102"/>
      <c r="V239" s="102"/>
      <c r="W239" s="102"/>
      <c r="X239" s="102"/>
      <c r="Y239" s="102"/>
      <c r="Z239" s="102"/>
      <c r="AA239" s="112"/>
      <c r="AB239" s="102"/>
      <c r="AC239" s="112"/>
      <c r="AD239" s="102"/>
      <c r="AE239" s="102"/>
      <c r="AF239" s="112"/>
      <c r="AG239" s="102"/>
      <c r="AH239" s="102"/>
      <c r="AI239" s="102"/>
      <c r="AJ239" s="112"/>
      <c r="AK239" s="113"/>
      <c r="AL239" s="113"/>
      <c r="AM239" s="113"/>
      <c r="AN239" s="113"/>
      <c r="AO239" s="113"/>
      <c r="AP239" s="113"/>
      <c r="AQ239" s="108">
        <f t="shared" si="3"/>
        <v>0</v>
      </c>
      <c r="AR239" s="113"/>
      <c r="AS239" s="113"/>
      <c r="AT239" s="113"/>
      <c r="AU239" s="113"/>
      <c r="AV239" s="113"/>
      <c r="AW239" s="113"/>
      <c r="AX239" s="113"/>
      <c r="AY239" s="113"/>
      <c r="AZ239" s="113"/>
      <c r="BA239" s="113"/>
      <c r="BB239" s="113"/>
      <c r="BC239" s="113"/>
      <c r="BD239" s="113"/>
      <c r="BE239" s="113"/>
      <c r="BF239" s="113"/>
      <c r="BG239" s="113"/>
      <c r="BH239" s="113"/>
      <c r="BI239" s="113"/>
      <c r="BJ239" s="113"/>
      <c r="BK239" s="113"/>
      <c r="BL239" s="113"/>
      <c r="BM239" s="113"/>
      <c r="BN239" s="113"/>
      <c r="BO239" s="113"/>
      <c r="BP239" s="103"/>
      <c r="BQ239" s="103"/>
      <c r="BR239" s="103"/>
      <c r="BS239" s="103"/>
      <c r="BT239" s="113"/>
      <c r="BU239" s="113"/>
      <c r="BV239" s="113"/>
      <c r="BW239" s="103"/>
      <c r="BX239" s="103"/>
      <c r="BY239" s="103"/>
      <c r="BZ239" s="113"/>
      <c r="CA239" s="113"/>
      <c r="CB239" s="113"/>
      <c r="CC239" s="113"/>
      <c r="CD239" s="113"/>
      <c r="CE239" s="113"/>
      <c r="CF239" s="113"/>
      <c r="CG239" s="113"/>
      <c r="CH239" s="110"/>
      <c r="CI239" s="110"/>
    </row>
    <row r="240">
      <c r="A240" s="102"/>
      <c r="B240" s="102" t="b">
        <v>0</v>
      </c>
      <c r="C240" s="102" t="b">
        <v>0</v>
      </c>
      <c r="D240" s="102" t="b">
        <v>0</v>
      </c>
      <c r="E240" s="112"/>
      <c r="F240" s="112"/>
      <c r="G240" s="102"/>
      <c r="H240" s="102"/>
      <c r="I240" s="102"/>
      <c r="J240" s="113"/>
      <c r="K240" s="113"/>
      <c r="L240" s="113"/>
      <c r="M240" s="112"/>
      <c r="N240" s="112"/>
      <c r="O240" s="102"/>
      <c r="P240" s="102"/>
      <c r="Q240" s="102"/>
      <c r="R240" s="102"/>
      <c r="S240" s="102"/>
      <c r="T240" s="102"/>
      <c r="U240" s="102"/>
      <c r="V240" s="102"/>
      <c r="W240" s="102"/>
      <c r="X240" s="102"/>
      <c r="Y240" s="102"/>
      <c r="Z240" s="102"/>
      <c r="AA240" s="112"/>
      <c r="AB240" s="102"/>
      <c r="AC240" s="112"/>
      <c r="AD240" s="102"/>
      <c r="AE240" s="102"/>
      <c r="AF240" s="112"/>
      <c r="AG240" s="102"/>
      <c r="AH240" s="102"/>
      <c r="AI240" s="102"/>
      <c r="AJ240" s="112"/>
      <c r="AK240" s="113"/>
      <c r="AL240" s="113"/>
      <c r="AM240" s="113"/>
      <c r="AN240" s="113"/>
      <c r="AO240" s="113"/>
      <c r="AP240" s="113"/>
      <c r="AQ240" s="108">
        <f t="shared" si="3"/>
        <v>0</v>
      </c>
      <c r="AR240" s="113"/>
      <c r="AS240" s="113"/>
      <c r="AT240" s="113"/>
      <c r="AU240" s="113"/>
      <c r="AV240" s="113"/>
      <c r="AW240" s="113"/>
      <c r="AX240" s="113"/>
      <c r="AY240" s="113"/>
      <c r="AZ240" s="113"/>
      <c r="BA240" s="113"/>
      <c r="BB240" s="113"/>
      <c r="BC240" s="113"/>
      <c r="BD240" s="113"/>
      <c r="BE240" s="113"/>
      <c r="BF240" s="113"/>
      <c r="BG240" s="113"/>
      <c r="BH240" s="113"/>
      <c r="BI240" s="113"/>
      <c r="BJ240" s="113"/>
      <c r="BK240" s="113"/>
      <c r="BL240" s="113"/>
      <c r="BM240" s="113"/>
      <c r="BN240" s="113"/>
      <c r="BO240" s="113"/>
      <c r="BP240" s="103"/>
      <c r="BQ240" s="103"/>
      <c r="BR240" s="103"/>
      <c r="BS240" s="103"/>
      <c r="BT240" s="113"/>
      <c r="BU240" s="113"/>
      <c r="BV240" s="113"/>
      <c r="BW240" s="103"/>
      <c r="BX240" s="103"/>
      <c r="BY240" s="103"/>
      <c r="BZ240" s="113"/>
      <c r="CA240" s="113"/>
      <c r="CB240" s="113"/>
      <c r="CC240" s="113"/>
      <c r="CD240" s="113"/>
      <c r="CE240" s="113"/>
      <c r="CF240" s="113"/>
      <c r="CG240" s="113"/>
      <c r="CH240" s="110"/>
      <c r="CI240" s="110"/>
    </row>
    <row r="241">
      <c r="A241" s="102"/>
      <c r="B241" s="102" t="b">
        <v>0</v>
      </c>
      <c r="C241" s="102" t="b">
        <v>0</v>
      </c>
      <c r="D241" s="102" t="b">
        <v>0</v>
      </c>
      <c r="E241" s="112"/>
      <c r="F241" s="112"/>
      <c r="G241" s="102"/>
      <c r="H241" s="102"/>
      <c r="I241" s="102"/>
      <c r="J241" s="113"/>
      <c r="K241" s="113"/>
      <c r="L241" s="113"/>
      <c r="M241" s="112"/>
      <c r="N241" s="112"/>
      <c r="O241" s="102"/>
      <c r="P241" s="102"/>
      <c r="Q241" s="102"/>
      <c r="R241" s="102"/>
      <c r="S241" s="102"/>
      <c r="T241" s="102"/>
      <c r="U241" s="102"/>
      <c r="V241" s="102"/>
      <c r="W241" s="102"/>
      <c r="X241" s="102"/>
      <c r="Y241" s="102"/>
      <c r="Z241" s="102"/>
      <c r="AA241" s="112"/>
      <c r="AB241" s="102"/>
      <c r="AC241" s="112"/>
      <c r="AD241" s="102"/>
      <c r="AE241" s="102"/>
      <c r="AF241" s="112"/>
      <c r="AG241" s="102"/>
      <c r="AH241" s="102"/>
      <c r="AI241" s="102"/>
      <c r="AJ241" s="112"/>
      <c r="AK241" s="113"/>
      <c r="AL241" s="113"/>
      <c r="AM241" s="113"/>
      <c r="AN241" s="113"/>
      <c r="AO241" s="113"/>
      <c r="AP241" s="113"/>
      <c r="AQ241" s="108">
        <f t="shared" si="3"/>
        <v>0</v>
      </c>
      <c r="AR241" s="113"/>
      <c r="AS241" s="113"/>
      <c r="AT241" s="113"/>
      <c r="AU241" s="113"/>
      <c r="AV241" s="113"/>
      <c r="AW241" s="113"/>
      <c r="AX241" s="113"/>
      <c r="AY241" s="113"/>
      <c r="AZ241" s="113"/>
      <c r="BA241" s="113"/>
      <c r="BB241" s="113"/>
      <c r="BC241" s="113"/>
      <c r="BD241" s="113"/>
      <c r="BE241" s="113"/>
      <c r="BF241" s="113"/>
      <c r="BG241" s="113"/>
      <c r="BH241" s="113"/>
      <c r="BI241" s="113"/>
      <c r="BJ241" s="113"/>
      <c r="BK241" s="113"/>
      <c r="BL241" s="113"/>
      <c r="BM241" s="113"/>
      <c r="BN241" s="113"/>
      <c r="BO241" s="113"/>
      <c r="BP241" s="103"/>
      <c r="BQ241" s="103"/>
      <c r="BR241" s="103"/>
      <c r="BS241" s="103"/>
      <c r="BT241" s="113"/>
      <c r="BU241" s="113"/>
      <c r="BV241" s="113"/>
      <c r="BW241" s="103"/>
      <c r="BX241" s="103"/>
      <c r="BY241" s="103"/>
      <c r="BZ241" s="113"/>
      <c r="CA241" s="113"/>
      <c r="CB241" s="113"/>
      <c r="CC241" s="113"/>
      <c r="CD241" s="113"/>
      <c r="CE241" s="113"/>
      <c r="CF241" s="113"/>
      <c r="CG241" s="113"/>
      <c r="CH241" s="110"/>
      <c r="CI241" s="110"/>
    </row>
    <row r="242">
      <c r="A242" s="102"/>
      <c r="B242" s="102" t="b">
        <v>0</v>
      </c>
      <c r="C242" s="102" t="b">
        <v>0</v>
      </c>
      <c r="D242" s="102" t="b">
        <v>0</v>
      </c>
      <c r="E242" s="112"/>
      <c r="F242" s="112"/>
      <c r="G242" s="102"/>
      <c r="H242" s="102"/>
      <c r="I242" s="102"/>
      <c r="J242" s="113"/>
      <c r="K242" s="113"/>
      <c r="L242" s="113"/>
      <c r="M242" s="112"/>
      <c r="N242" s="112"/>
      <c r="O242" s="102"/>
      <c r="P242" s="102"/>
      <c r="Q242" s="102"/>
      <c r="R242" s="102"/>
      <c r="S242" s="102"/>
      <c r="T242" s="102"/>
      <c r="U242" s="102"/>
      <c r="V242" s="102"/>
      <c r="W242" s="102"/>
      <c r="X242" s="102"/>
      <c r="Y242" s="102"/>
      <c r="Z242" s="102"/>
      <c r="AA242" s="112"/>
      <c r="AB242" s="102"/>
      <c r="AC242" s="112"/>
      <c r="AD242" s="102"/>
      <c r="AE242" s="102"/>
      <c r="AF242" s="112"/>
      <c r="AG242" s="102"/>
      <c r="AH242" s="102"/>
      <c r="AI242" s="102"/>
      <c r="AJ242" s="112"/>
      <c r="AK242" s="113"/>
      <c r="AL242" s="113"/>
      <c r="AM242" s="113"/>
      <c r="AN242" s="113"/>
      <c r="AO242" s="113"/>
      <c r="AP242" s="113"/>
      <c r="AQ242" s="108">
        <f t="shared" si="3"/>
        <v>0</v>
      </c>
      <c r="AR242" s="113"/>
      <c r="AS242" s="113"/>
      <c r="AT242" s="113"/>
      <c r="AU242" s="113"/>
      <c r="AV242" s="113"/>
      <c r="AW242" s="113"/>
      <c r="AX242" s="113"/>
      <c r="AY242" s="113"/>
      <c r="AZ242" s="113"/>
      <c r="BA242" s="113"/>
      <c r="BB242" s="113"/>
      <c r="BC242" s="113"/>
      <c r="BD242" s="113"/>
      <c r="BE242" s="113"/>
      <c r="BF242" s="113"/>
      <c r="BG242" s="113"/>
      <c r="BH242" s="113"/>
      <c r="BI242" s="113"/>
      <c r="BJ242" s="113"/>
      <c r="BK242" s="113"/>
      <c r="BL242" s="113"/>
      <c r="BM242" s="113"/>
      <c r="BN242" s="113"/>
      <c r="BO242" s="113"/>
      <c r="BP242" s="103"/>
      <c r="BQ242" s="103"/>
      <c r="BR242" s="103"/>
      <c r="BS242" s="103"/>
      <c r="BT242" s="113"/>
      <c r="BU242" s="113"/>
      <c r="BV242" s="113"/>
      <c r="BW242" s="103"/>
      <c r="BX242" s="103"/>
      <c r="BY242" s="103"/>
      <c r="BZ242" s="113"/>
      <c r="CA242" s="113"/>
      <c r="CB242" s="113"/>
      <c r="CC242" s="113"/>
      <c r="CD242" s="113"/>
      <c r="CE242" s="113"/>
      <c r="CF242" s="113"/>
      <c r="CG242" s="113"/>
      <c r="CH242" s="110"/>
      <c r="CI242" s="110"/>
    </row>
    <row r="243">
      <c r="A243" s="102"/>
      <c r="B243" s="102" t="b">
        <v>0</v>
      </c>
      <c r="C243" s="102" t="b">
        <v>0</v>
      </c>
      <c r="D243" s="102" t="b">
        <v>0</v>
      </c>
      <c r="E243" s="112"/>
      <c r="F243" s="112"/>
      <c r="G243" s="102"/>
      <c r="H243" s="102"/>
      <c r="I243" s="102"/>
      <c r="J243" s="113"/>
      <c r="K243" s="113"/>
      <c r="L243" s="113"/>
      <c r="M243" s="112"/>
      <c r="N243" s="112"/>
      <c r="O243" s="102"/>
      <c r="P243" s="102"/>
      <c r="Q243" s="102"/>
      <c r="R243" s="102"/>
      <c r="S243" s="102"/>
      <c r="T243" s="102"/>
      <c r="U243" s="102"/>
      <c r="V243" s="102"/>
      <c r="W243" s="102"/>
      <c r="X243" s="102"/>
      <c r="Y243" s="102"/>
      <c r="Z243" s="102"/>
      <c r="AA243" s="112"/>
      <c r="AB243" s="102"/>
      <c r="AC243" s="112"/>
      <c r="AD243" s="102"/>
      <c r="AE243" s="102"/>
      <c r="AF243" s="112"/>
      <c r="AG243" s="102"/>
      <c r="AH243" s="102"/>
      <c r="AI243" s="102"/>
      <c r="AJ243" s="112"/>
      <c r="AK243" s="113"/>
      <c r="AL243" s="113"/>
      <c r="AM243" s="113"/>
      <c r="AN243" s="113"/>
      <c r="AO243" s="113"/>
      <c r="AP243" s="113"/>
      <c r="AQ243" s="108">
        <f t="shared" si="3"/>
        <v>0</v>
      </c>
      <c r="AR243" s="113"/>
      <c r="AS243" s="113"/>
      <c r="AT243" s="113"/>
      <c r="AU243" s="113"/>
      <c r="AV243" s="113"/>
      <c r="AW243" s="113"/>
      <c r="AX243" s="113"/>
      <c r="AY243" s="113"/>
      <c r="AZ243" s="113"/>
      <c r="BA243" s="113"/>
      <c r="BB243" s="113"/>
      <c r="BC243" s="113"/>
      <c r="BD243" s="113"/>
      <c r="BE243" s="113"/>
      <c r="BF243" s="113"/>
      <c r="BG243" s="113"/>
      <c r="BH243" s="113"/>
      <c r="BI243" s="113"/>
      <c r="BJ243" s="113"/>
      <c r="BK243" s="113"/>
      <c r="BL243" s="113"/>
      <c r="BM243" s="113"/>
      <c r="BN243" s="113"/>
      <c r="BO243" s="113"/>
      <c r="BP243" s="103"/>
      <c r="BQ243" s="103"/>
      <c r="BR243" s="103"/>
      <c r="BS243" s="103"/>
      <c r="BT243" s="113"/>
      <c r="BU243" s="113"/>
      <c r="BV243" s="113"/>
      <c r="BW243" s="103"/>
      <c r="BX243" s="103"/>
      <c r="BY243" s="103"/>
      <c r="BZ243" s="113"/>
      <c r="CA243" s="113"/>
      <c r="CB243" s="113"/>
      <c r="CC243" s="113"/>
      <c r="CD243" s="113"/>
      <c r="CE243" s="113"/>
      <c r="CF243" s="113"/>
      <c r="CG243" s="113"/>
      <c r="CH243" s="110"/>
      <c r="CI243" s="110"/>
    </row>
    <row r="244">
      <c r="A244" s="102"/>
      <c r="B244" s="102" t="b">
        <v>0</v>
      </c>
      <c r="C244" s="102" t="b">
        <v>0</v>
      </c>
      <c r="D244" s="102" t="b">
        <v>0</v>
      </c>
      <c r="E244" s="112"/>
      <c r="F244" s="112"/>
      <c r="G244" s="102"/>
      <c r="H244" s="102"/>
      <c r="I244" s="102"/>
      <c r="J244" s="113"/>
      <c r="K244" s="113"/>
      <c r="L244" s="113"/>
      <c r="M244" s="112"/>
      <c r="N244" s="112"/>
      <c r="O244" s="102"/>
      <c r="P244" s="102"/>
      <c r="Q244" s="102"/>
      <c r="R244" s="102"/>
      <c r="S244" s="102"/>
      <c r="T244" s="102"/>
      <c r="U244" s="102"/>
      <c r="V244" s="102"/>
      <c r="W244" s="102"/>
      <c r="X244" s="102"/>
      <c r="Y244" s="102"/>
      <c r="Z244" s="102"/>
      <c r="AA244" s="112"/>
      <c r="AB244" s="102"/>
      <c r="AC244" s="112"/>
      <c r="AD244" s="102"/>
      <c r="AE244" s="102"/>
      <c r="AF244" s="112"/>
      <c r="AG244" s="102"/>
      <c r="AH244" s="102"/>
      <c r="AI244" s="102"/>
      <c r="AJ244" s="112"/>
      <c r="AK244" s="113"/>
      <c r="AL244" s="113"/>
      <c r="AM244" s="113"/>
      <c r="AN244" s="113"/>
      <c r="AO244" s="113"/>
      <c r="AP244" s="113"/>
      <c r="AQ244" s="108">
        <f t="shared" si="3"/>
        <v>0</v>
      </c>
      <c r="AR244" s="113"/>
      <c r="AS244" s="113"/>
      <c r="AT244" s="113"/>
      <c r="AU244" s="113"/>
      <c r="AV244" s="113"/>
      <c r="AW244" s="113"/>
      <c r="AX244" s="113"/>
      <c r="AY244" s="113"/>
      <c r="AZ244" s="113"/>
      <c r="BA244" s="113"/>
      <c r="BB244" s="113"/>
      <c r="BC244" s="113"/>
      <c r="BD244" s="113"/>
      <c r="BE244" s="113"/>
      <c r="BF244" s="113"/>
      <c r="BG244" s="113"/>
      <c r="BH244" s="113"/>
      <c r="BI244" s="113"/>
      <c r="BJ244" s="113"/>
      <c r="BK244" s="113"/>
      <c r="BL244" s="113"/>
      <c r="BM244" s="113"/>
      <c r="BN244" s="113"/>
      <c r="BO244" s="113"/>
      <c r="BP244" s="103"/>
      <c r="BQ244" s="103"/>
      <c r="BR244" s="103"/>
      <c r="BS244" s="103"/>
      <c r="BT244" s="113"/>
      <c r="BU244" s="113"/>
      <c r="BV244" s="113"/>
      <c r="BW244" s="103"/>
      <c r="BX244" s="103"/>
      <c r="BY244" s="103"/>
      <c r="BZ244" s="113"/>
      <c r="CA244" s="113"/>
      <c r="CB244" s="113"/>
      <c r="CC244" s="113"/>
      <c r="CD244" s="113"/>
      <c r="CE244" s="113"/>
      <c r="CF244" s="113"/>
      <c r="CG244" s="113"/>
      <c r="CH244" s="110"/>
      <c r="CI244" s="110"/>
    </row>
    <row r="245">
      <c r="A245" s="102"/>
      <c r="B245" s="102" t="b">
        <v>0</v>
      </c>
      <c r="C245" s="102" t="b">
        <v>0</v>
      </c>
      <c r="D245" s="102" t="b">
        <v>0</v>
      </c>
      <c r="E245" s="112"/>
      <c r="F245" s="112"/>
      <c r="G245" s="102"/>
      <c r="H245" s="102"/>
      <c r="I245" s="102"/>
      <c r="J245" s="113"/>
      <c r="K245" s="113"/>
      <c r="L245" s="113"/>
      <c r="M245" s="112"/>
      <c r="N245" s="112"/>
      <c r="O245" s="102"/>
      <c r="P245" s="102"/>
      <c r="Q245" s="102"/>
      <c r="R245" s="102"/>
      <c r="S245" s="102"/>
      <c r="T245" s="102"/>
      <c r="U245" s="102"/>
      <c r="V245" s="102"/>
      <c r="W245" s="102"/>
      <c r="X245" s="102"/>
      <c r="Y245" s="102"/>
      <c r="Z245" s="102"/>
      <c r="AA245" s="112"/>
      <c r="AB245" s="102"/>
      <c r="AC245" s="112"/>
      <c r="AD245" s="102"/>
      <c r="AE245" s="102"/>
      <c r="AF245" s="112"/>
      <c r="AG245" s="102"/>
      <c r="AH245" s="102"/>
      <c r="AI245" s="102"/>
      <c r="AJ245" s="112"/>
      <c r="AK245" s="113"/>
      <c r="AL245" s="113"/>
      <c r="AM245" s="113"/>
      <c r="AN245" s="113"/>
      <c r="AO245" s="113"/>
      <c r="AP245" s="113"/>
      <c r="AQ245" s="108">
        <f t="shared" si="3"/>
        <v>0</v>
      </c>
      <c r="AR245" s="113"/>
      <c r="AS245" s="113"/>
      <c r="AT245" s="113"/>
      <c r="AU245" s="113"/>
      <c r="AV245" s="113"/>
      <c r="AW245" s="113"/>
      <c r="AX245" s="113"/>
      <c r="AY245" s="113"/>
      <c r="AZ245" s="113"/>
      <c r="BA245" s="113"/>
      <c r="BB245" s="113"/>
      <c r="BC245" s="113"/>
      <c r="BD245" s="113"/>
      <c r="BE245" s="113"/>
      <c r="BF245" s="113"/>
      <c r="BG245" s="113"/>
      <c r="BH245" s="113"/>
      <c r="BI245" s="113"/>
      <c r="BJ245" s="113"/>
      <c r="BK245" s="113"/>
      <c r="BL245" s="113"/>
      <c r="BM245" s="113"/>
      <c r="BN245" s="113"/>
      <c r="BO245" s="113"/>
      <c r="BP245" s="103"/>
      <c r="BQ245" s="103"/>
      <c r="BR245" s="103"/>
      <c r="BS245" s="103"/>
      <c r="BT245" s="113"/>
      <c r="BU245" s="113"/>
      <c r="BV245" s="113"/>
      <c r="BW245" s="103"/>
      <c r="BX245" s="103"/>
      <c r="BY245" s="103"/>
      <c r="BZ245" s="113"/>
      <c r="CA245" s="113"/>
      <c r="CB245" s="113"/>
      <c r="CC245" s="113"/>
      <c r="CD245" s="113"/>
      <c r="CE245" s="113"/>
      <c r="CF245" s="113"/>
      <c r="CG245" s="113"/>
      <c r="CH245" s="110"/>
      <c r="CI245" s="110"/>
    </row>
    <row r="246">
      <c r="A246" s="102"/>
      <c r="B246" s="102" t="b">
        <v>0</v>
      </c>
      <c r="C246" s="102" t="b">
        <v>0</v>
      </c>
      <c r="D246" s="102" t="b">
        <v>0</v>
      </c>
      <c r="E246" s="112"/>
      <c r="F246" s="112"/>
      <c r="G246" s="102"/>
      <c r="H246" s="102"/>
      <c r="I246" s="102"/>
      <c r="J246" s="113"/>
      <c r="K246" s="113"/>
      <c r="L246" s="113"/>
      <c r="M246" s="112"/>
      <c r="N246" s="112"/>
      <c r="O246" s="102"/>
      <c r="P246" s="102"/>
      <c r="Q246" s="102"/>
      <c r="R246" s="102"/>
      <c r="S246" s="102"/>
      <c r="T246" s="102"/>
      <c r="U246" s="102"/>
      <c r="V246" s="102"/>
      <c r="W246" s="102"/>
      <c r="X246" s="102"/>
      <c r="Y246" s="102"/>
      <c r="Z246" s="102"/>
      <c r="AA246" s="112"/>
      <c r="AB246" s="102"/>
      <c r="AC246" s="112"/>
      <c r="AD246" s="102"/>
      <c r="AE246" s="102"/>
      <c r="AF246" s="112"/>
      <c r="AG246" s="102"/>
      <c r="AH246" s="102"/>
      <c r="AI246" s="102"/>
      <c r="AJ246" s="112"/>
      <c r="AK246" s="113"/>
      <c r="AL246" s="113"/>
      <c r="AM246" s="113"/>
      <c r="AN246" s="113"/>
      <c r="AO246" s="113"/>
      <c r="AP246" s="113"/>
      <c r="AQ246" s="108">
        <f t="shared" si="3"/>
        <v>0</v>
      </c>
      <c r="AR246" s="113"/>
      <c r="AS246" s="113"/>
      <c r="AT246" s="113"/>
      <c r="AU246" s="113"/>
      <c r="AV246" s="113"/>
      <c r="AW246" s="113"/>
      <c r="AX246" s="113"/>
      <c r="AY246" s="113"/>
      <c r="AZ246" s="113"/>
      <c r="BA246" s="113"/>
      <c r="BB246" s="113"/>
      <c r="BC246" s="113"/>
      <c r="BD246" s="113"/>
      <c r="BE246" s="113"/>
      <c r="BF246" s="113"/>
      <c r="BG246" s="113"/>
      <c r="BH246" s="113"/>
      <c r="BI246" s="113"/>
      <c r="BJ246" s="113"/>
      <c r="BK246" s="113"/>
      <c r="BL246" s="113"/>
      <c r="BM246" s="113"/>
      <c r="BN246" s="113"/>
      <c r="BO246" s="113"/>
      <c r="BP246" s="103"/>
      <c r="BQ246" s="103"/>
      <c r="BR246" s="103"/>
      <c r="BS246" s="103"/>
      <c r="BT246" s="113"/>
      <c r="BU246" s="113"/>
      <c r="BV246" s="113"/>
      <c r="BW246" s="103"/>
      <c r="BX246" s="103"/>
      <c r="BY246" s="103"/>
      <c r="BZ246" s="113"/>
      <c r="CA246" s="113"/>
      <c r="CB246" s="113"/>
      <c r="CC246" s="113"/>
      <c r="CD246" s="113"/>
      <c r="CE246" s="113"/>
      <c r="CF246" s="113"/>
      <c r="CG246" s="113"/>
      <c r="CH246" s="110"/>
      <c r="CI246" s="110"/>
    </row>
    <row r="247">
      <c r="A247" s="102"/>
      <c r="B247" s="102" t="b">
        <v>0</v>
      </c>
      <c r="C247" s="102" t="b">
        <v>0</v>
      </c>
      <c r="D247" s="102" t="b">
        <v>0</v>
      </c>
      <c r="E247" s="112"/>
      <c r="F247" s="112"/>
      <c r="G247" s="102"/>
      <c r="H247" s="102"/>
      <c r="I247" s="102"/>
      <c r="J247" s="113"/>
      <c r="K247" s="113"/>
      <c r="L247" s="113"/>
      <c r="M247" s="112"/>
      <c r="N247" s="112"/>
      <c r="O247" s="102"/>
      <c r="P247" s="102"/>
      <c r="Q247" s="102"/>
      <c r="R247" s="102"/>
      <c r="S247" s="102"/>
      <c r="T247" s="102"/>
      <c r="U247" s="102"/>
      <c r="V247" s="102"/>
      <c r="W247" s="102"/>
      <c r="X247" s="102"/>
      <c r="Y247" s="102"/>
      <c r="Z247" s="102"/>
      <c r="AA247" s="112"/>
      <c r="AB247" s="102"/>
      <c r="AC247" s="112"/>
      <c r="AD247" s="102"/>
      <c r="AE247" s="102"/>
      <c r="AF247" s="112"/>
      <c r="AG247" s="102"/>
      <c r="AH247" s="102"/>
      <c r="AI247" s="102"/>
      <c r="AJ247" s="112"/>
      <c r="AK247" s="113"/>
      <c r="AL247" s="113"/>
      <c r="AM247" s="113"/>
      <c r="AN247" s="113"/>
      <c r="AO247" s="113"/>
      <c r="AP247" s="113"/>
      <c r="AQ247" s="108">
        <f t="shared" si="3"/>
        <v>0</v>
      </c>
      <c r="AR247" s="113"/>
      <c r="AS247" s="113"/>
      <c r="AT247" s="113"/>
      <c r="AU247" s="113"/>
      <c r="AV247" s="113"/>
      <c r="AW247" s="113"/>
      <c r="AX247" s="113"/>
      <c r="AY247" s="113"/>
      <c r="AZ247" s="113"/>
      <c r="BA247" s="113"/>
      <c r="BB247" s="113"/>
      <c r="BC247" s="113"/>
      <c r="BD247" s="113"/>
      <c r="BE247" s="113"/>
      <c r="BF247" s="113"/>
      <c r="BG247" s="113"/>
      <c r="BH247" s="113"/>
      <c r="BI247" s="113"/>
      <c r="BJ247" s="113"/>
      <c r="BK247" s="113"/>
      <c r="BL247" s="113"/>
      <c r="BM247" s="113"/>
      <c r="BN247" s="113"/>
      <c r="BO247" s="113"/>
      <c r="BP247" s="103"/>
      <c r="BQ247" s="103"/>
      <c r="BR247" s="103"/>
      <c r="BS247" s="103"/>
      <c r="BT247" s="113"/>
      <c r="BU247" s="113"/>
      <c r="BV247" s="113"/>
      <c r="BW247" s="103"/>
      <c r="BX247" s="103"/>
      <c r="BY247" s="103"/>
      <c r="BZ247" s="113"/>
      <c r="CA247" s="113"/>
      <c r="CB247" s="113"/>
      <c r="CC247" s="113"/>
      <c r="CD247" s="113"/>
      <c r="CE247" s="113"/>
      <c r="CF247" s="113"/>
      <c r="CG247" s="113"/>
      <c r="CH247" s="110"/>
      <c r="CI247" s="110"/>
    </row>
    <row r="248">
      <c r="A248" s="102"/>
      <c r="B248" s="102" t="b">
        <v>0</v>
      </c>
      <c r="C248" s="102" t="b">
        <v>0</v>
      </c>
      <c r="D248" s="102" t="b">
        <v>0</v>
      </c>
      <c r="E248" s="112"/>
      <c r="F248" s="112"/>
      <c r="G248" s="102"/>
      <c r="H248" s="102"/>
      <c r="I248" s="102"/>
      <c r="J248" s="113"/>
      <c r="K248" s="113"/>
      <c r="L248" s="113"/>
      <c r="M248" s="112"/>
      <c r="N248" s="112"/>
      <c r="O248" s="102"/>
      <c r="P248" s="102"/>
      <c r="Q248" s="102"/>
      <c r="R248" s="102"/>
      <c r="S248" s="102"/>
      <c r="T248" s="102"/>
      <c r="U248" s="102"/>
      <c r="V248" s="102"/>
      <c r="W248" s="102"/>
      <c r="X248" s="102"/>
      <c r="Y248" s="102"/>
      <c r="Z248" s="102"/>
      <c r="AA248" s="112"/>
      <c r="AB248" s="102"/>
      <c r="AC248" s="112"/>
      <c r="AD248" s="102"/>
      <c r="AE248" s="102"/>
      <c r="AF248" s="112"/>
      <c r="AG248" s="102"/>
      <c r="AH248" s="102"/>
      <c r="AI248" s="102"/>
      <c r="AJ248" s="112"/>
      <c r="AK248" s="113"/>
      <c r="AL248" s="113"/>
      <c r="AM248" s="113"/>
      <c r="AN248" s="113"/>
      <c r="AO248" s="113"/>
      <c r="AP248" s="113"/>
      <c r="AQ248" s="108">
        <f t="shared" si="3"/>
        <v>0</v>
      </c>
      <c r="AR248" s="113"/>
      <c r="AS248" s="113"/>
      <c r="AT248" s="113"/>
      <c r="AU248" s="113"/>
      <c r="AV248" s="113"/>
      <c r="AW248" s="113"/>
      <c r="AX248" s="113"/>
      <c r="AY248" s="113"/>
      <c r="AZ248" s="113"/>
      <c r="BA248" s="113"/>
      <c r="BB248" s="113"/>
      <c r="BC248" s="113"/>
      <c r="BD248" s="113"/>
      <c r="BE248" s="113"/>
      <c r="BF248" s="113"/>
      <c r="BG248" s="113"/>
      <c r="BH248" s="113"/>
      <c r="BI248" s="113"/>
      <c r="BJ248" s="113"/>
      <c r="BK248" s="113"/>
      <c r="BL248" s="113"/>
      <c r="BM248" s="113"/>
      <c r="BN248" s="113"/>
      <c r="BO248" s="113"/>
      <c r="BP248" s="103"/>
      <c r="BQ248" s="103"/>
      <c r="BR248" s="103"/>
      <c r="BS248" s="103"/>
      <c r="BT248" s="113"/>
      <c r="BU248" s="113"/>
      <c r="BV248" s="113"/>
      <c r="BW248" s="103"/>
      <c r="BX248" s="103"/>
      <c r="BY248" s="103"/>
      <c r="BZ248" s="113"/>
      <c r="CA248" s="113"/>
      <c r="CB248" s="113"/>
      <c r="CC248" s="113"/>
      <c r="CD248" s="113"/>
      <c r="CE248" s="113"/>
      <c r="CF248" s="113"/>
      <c r="CG248" s="113"/>
      <c r="CH248" s="110"/>
      <c r="CI248" s="110"/>
    </row>
    <row r="249">
      <c r="A249" s="102"/>
      <c r="B249" s="102" t="b">
        <v>0</v>
      </c>
      <c r="C249" s="102" t="b">
        <v>0</v>
      </c>
      <c r="D249" s="102" t="b">
        <v>0</v>
      </c>
      <c r="E249" s="112"/>
      <c r="F249" s="112"/>
      <c r="G249" s="102"/>
      <c r="H249" s="102"/>
      <c r="I249" s="102"/>
      <c r="J249" s="113"/>
      <c r="K249" s="113"/>
      <c r="L249" s="113"/>
      <c r="M249" s="112"/>
      <c r="N249" s="112"/>
      <c r="O249" s="102"/>
      <c r="P249" s="102"/>
      <c r="Q249" s="102"/>
      <c r="R249" s="102"/>
      <c r="S249" s="102"/>
      <c r="T249" s="102"/>
      <c r="U249" s="102"/>
      <c r="V249" s="102"/>
      <c r="W249" s="102"/>
      <c r="X249" s="102"/>
      <c r="Y249" s="102"/>
      <c r="Z249" s="102"/>
      <c r="AA249" s="112"/>
      <c r="AB249" s="102"/>
      <c r="AC249" s="112"/>
      <c r="AD249" s="102"/>
      <c r="AE249" s="102"/>
      <c r="AF249" s="112"/>
      <c r="AG249" s="102"/>
      <c r="AH249" s="102"/>
      <c r="AI249" s="102"/>
      <c r="AJ249" s="112"/>
      <c r="AK249" s="113"/>
      <c r="AL249" s="113"/>
      <c r="AM249" s="113"/>
      <c r="AN249" s="113"/>
      <c r="AO249" s="113"/>
      <c r="AP249" s="113"/>
      <c r="AQ249" s="108">
        <f t="shared" si="3"/>
        <v>0</v>
      </c>
      <c r="AR249" s="113"/>
      <c r="AS249" s="113"/>
      <c r="AT249" s="113"/>
      <c r="AU249" s="113"/>
      <c r="AV249" s="113"/>
      <c r="AW249" s="113"/>
      <c r="AX249" s="113"/>
      <c r="AY249" s="113"/>
      <c r="AZ249" s="113"/>
      <c r="BA249" s="113"/>
      <c r="BB249" s="113"/>
      <c r="BC249" s="113"/>
      <c r="BD249" s="113"/>
      <c r="BE249" s="113"/>
      <c r="BF249" s="113"/>
      <c r="BG249" s="113"/>
      <c r="BH249" s="113"/>
      <c r="BI249" s="113"/>
      <c r="BJ249" s="113"/>
      <c r="BK249" s="113"/>
      <c r="BL249" s="113"/>
      <c r="BM249" s="113"/>
      <c r="BN249" s="113"/>
      <c r="BO249" s="113"/>
      <c r="BP249" s="103"/>
      <c r="BQ249" s="103"/>
      <c r="BR249" s="103"/>
      <c r="BS249" s="103"/>
      <c r="BT249" s="113"/>
      <c r="BU249" s="113"/>
      <c r="BV249" s="113"/>
      <c r="BW249" s="103"/>
      <c r="BX249" s="103"/>
      <c r="BY249" s="103"/>
      <c r="BZ249" s="113"/>
      <c r="CA249" s="113"/>
      <c r="CB249" s="113"/>
      <c r="CC249" s="113"/>
      <c r="CD249" s="113"/>
      <c r="CE249" s="113"/>
      <c r="CF249" s="113"/>
      <c r="CG249" s="113"/>
      <c r="CH249" s="110"/>
      <c r="CI249" s="110"/>
    </row>
    <row r="250">
      <c r="A250" s="102"/>
      <c r="B250" s="102" t="b">
        <v>0</v>
      </c>
      <c r="C250" s="102" t="b">
        <v>0</v>
      </c>
      <c r="D250" s="102" t="b">
        <v>0</v>
      </c>
      <c r="E250" s="112"/>
      <c r="F250" s="112"/>
      <c r="G250" s="102"/>
      <c r="H250" s="102"/>
      <c r="I250" s="102"/>
      <c r="J250" s="113"/>
      <c r="K250" s="113"/>
      <c r="L250" s="113"/>
      <c r="M250" s="112"/>
      <c r="N250" s="112"/>
      <c r="O250" s="102"/>
      <c r="P250" s="102"/>
      <c r="Q250" s="102"/>
      <c r="R250" s="102"/>
      <c r="S250" s="102"/>
      <c r="T250" s="102"/>
      <c r="U250" s="102"/>
      <c r="V250" s="102"/>
      <c r="W250" s="102"/>
      <c r="X250" s="102"/>
      <c r="Y250" s="102"/>
      <c r="Z250" s="102"/>
      <c r="AA250" s="112"/>
      <c r="AB250" s="102"/>
      <c r="AC250" s="112"/>
      <c r="AD250" s="102"/>
      <c r="AE250" s="102"/>
      <c r="AF250" s="112"/>
      <c r="AG250" s="102"/>
      <c r="AH250" s="102"/>
      <c r="AI250" s="102"/>
      <c r="AJ250" s="112"/>
      <c r="AK250" s="113"/>
      <c r="AL250" s="113"/>
      <c r="AM250" s="113"/>
      <c r="AN250" s="113"/>
      <c r="AO250" s="113"/>
      <c r="AP250" s="113"/>
      <c r="AQ250" s="108">
        <f t="shared" si="3"/>
        <v>0</v>
      </c>
      <c r="AR250" s="113"/>
      <c r="AS250" s="113"/>
      <c r="AT250" s="113"/>
      <c r="AU250" s="113"/>
      <c r="AV250" s="113"/>
      <c r="AW250" s="113"/>
      <c r="AX250" s="113"/>
      <c r="AY250" s="113"/>
      <c r="AZ250" s="113"/>
      <c r="BA250" s="113"/>
      <c r="BB250" s="113"/>
      <c r="BC250" s="113"/>
      <c r="BD250" s="113"/>
      <c r="BE250" s="113"/>
      <c r="BF250" s="113"/>
      <c r="BG250" s="113"/>
      <c r="BH250" s="113"/>
      <c r="BI250" s="113"/>
      <c r="BJ250" s="113"/>
      <c r="BK250" s="113"/>
      <c r="BL250" s="113"/>
      <c r="BM250" s="113"/>
      <c r="BN250" s="113"/>
      <c r="BO250" s="113"/>
      <c r="BP250" s="103"/>
      <c r="BQ250" s="103"/>
      <c r="BR250" s="103"/>
      <c r="BS250" s="103"/>
      <c r="BT250" s="113"/>
      <c r="BU250" s="113"/>
      <c r="BV250" s="113"/>
      <c r="BW250" s="103"/>
      <c r="BX250" s="103"/>
      <c r="BY250" s="103"/>
      <c r="BZ250" s="113"/>
      <c r="CA250" s="113"/>
      <c r="CB250" s="113"/>
      <c r="CC250" s="113"/>
      <c r="CD250" s="113"/>
      <c r="CE250" s="113"/>
      <c r="CF250" s="113"/>
      <c r="CG250" s="113"/>
      <c r="CH250" s="110"/>
      <c r="CI250" s="110"/>
    </row>
    <row r="251">
      <c r="A251" s="102"/>
      <c r="B251" s="102" t="b">
        <v>0</v>
      </c>
      <c r="C251" s="102" t="b">
        <v>0</v>
      </c>
      <c r="D251" s="102" t="b">
        <v>0</v>
      </c>
      <c r="E251" s="112"/>
      <c r="F251" s="112"/>
      <c r="G251" s="102"/>
      <c r="H251" s="102"/>
      <c r="I251" s="102"/>
      <c r="J251" s="113"/>
      <c r="K251" s="113"/>
      <c r="L251" s="113"/>
      <c r="M251" s="112"/>
      <c r="N251" s="112"/>
      <c r="O251" s="102"/>
      <c r="P251" s="102"/>
      <c r="Q251" s="102"/>
      <c r="R251" s="102"/>
      <c r="S251" s="102"/>
      <c r="T251" s="102"/>
      <c r="U251" s="102"/>
      <c r="V251" s="102"/>
      <c r="W251" s="102"/>
      <c r="X251" s="102"/>
      <c r="Y251" s="102"/>
      <c r="Z251" s="102"/>
      <c r="AA251" s="112"/>
      <c r="AB251" s="102"/>
      <c r="AC251" s="112"/>
      <c r="AD251" s="102"/>
      <c r="AE251" s="102"/>
      <c r="AF251" s="112"/>
      <c r="AG251" s="102"/>
      <c r="AH251" s="102"/>
      <c r="AI251" s="102"/>
      <c r="AJ251" s="112"/>
      <c r="AK251" s="113"/>
      <c r="AL251" s="113"/>
      <c r="AM251" s="113"/>
      <c r="AN251" s="113"/>
      <c r="AO251" s="113"/>
      <c r="AP251" s="113"/>
      <c r="AQ251" s="108">
        <f t="shared" si="3"/>
        <v>0</v>
      </c>
      <c r="AR251" s="113"/>
      <c r="AS251" s="113"/>
      <c r="AT251" s="113"/>
      <c r="AU251" s="113"/>
      <c r="AV251" s="113"/>
      <c r="AW251" s="113"/>
      <c r="AX251" s="113"/>
      <c r="AY251" s="113"/>
      <c r="AZ251" s="113"/>
      <c r="BA251" s="113"/>
      <c r="BB251" s="113"/>
      <c r="BC251" s="113"/>
      <c r="BD251" s="113"/>
      <c r="BE251" s="113"/>
      <c r="BF251" s="113"/>
      <c r="BG251" s="113"/>
      <c r="BH251" s="113"/>
      <c r="BI251" s="113"/>
      <c r="BJ251" s="113"/>
      <c r="BK251" s="113"/>
      <c r="BL251" s="113"/>
      <c r="BM251" s="113"/>
      <c r="BN251" s="113"/>
      <c r="BO251" s="113"/>
      <c r="BP251" s="103"/>
      <c r="BQ251" s="103"/>
      <c r="BR251" s="103"/>
      <c r="BS251" s="103"/>
      <c r="BT251" s="113"/>
      <c r="BU251" s="113"/>
      <c r="BV251" s="113"/>
      <c r="BW251" s="103"/>
      <c r="BX251" s="103"/>
      <c r="BY251" s="103"/>
      <c r="BZ251" s="113"/>
      <c r="CA251" s="113"/>
      <c r="CB251" s="113"/>
      <c r="CC251" s="113"/>
      <c r="CD251" s="113"/>
      <c r="CE251" s="113"/>
      <c r="CF251" s="113"/>
      <c r="CG251" s="113"/>
      <c r="CH251" s="110"/>
      <c r="CI251" s="110"/>
    </row>
    <row r="252">
      <c r="A252" s="102"/>
      <c r="B252" s="102" t="b">
        <v>0</v>
      </c>
      <c r="C252" s="102" t="b">
        <v>0</v>
      </c>
      <c r="D252" s="102" t="b">
        <v>0</v>
      </c>
      <c r="E252" s="112"/>
      <c r="F252" s="112"/>
      <c r="G252" s="102"/>
      <c r="H252" s="102"/>
      <c r="I252" s="102"/>
      <c r="J252" s="113"/>
      <c r="K252" s="113"/>
      <c r="L252" s="113"/>
      <c r="M252" s="112"/>
      <c r="N252" s="112"/>
      <c r="O252" s="102"/>
      <c r="P252" s="102"/>
      <c r="Q252" s="102"/>
      <c r="R252" s="102"/>
      <c r="S252" s="102"/>
      <c r="T252" s="102"/>
      <c r="U252" s="102"/>
      <c r="V252" s="102"/>
      <c r="W252" s="102"/>
      <c r="X252" s="102"/>
      <c r="Y252" s="102"/>
      <c r="Z252" s="102"/>
      <c r="AA252" s="112"/>
      <c r="AB252" s="102"/>
      <c r="AC252" s="112"/>
      <c r="AD252" s="102"/>
      <c r="AE252" s="102"/>
      <c r="AF252" s="112"/>
      <c r="AG252" s="102"/>
      <c r="AH252" s="102"/>
      <c r="AI252" s="102"/>
      <c r="AJ252" s="112"/>
      <c r="AK252" s="113"/>
      <c r="AL252" s="113"/>
      <c r="AM252" s="113"/>
      <c r="AN252" s="113"/>
      <c r="AO252" s="113"/>
      <c r="AP252" s="113"/>
      <c r="AQ252" s="108">
        <f t="shared" si="3"/>
        <v>0</v>
      </c>
      <c r="AR252" s="113"/>
      <c r="AS252" s="113"/>
      <c r="AT252" s="113"/>
      <c r="AU252" s="113"/>
      <c r="AV252" s="113"/>
      <c r="AW252" s="113"/>
      <c r="AX252" s="113"/>
      <c r="AY252" s="113"/>
      <c r="AZ252" s="113"/>
      <c r="BA252" s="113"/>
      <c r="BB252" s="113"/>
      <c r="BC252" s="113"/>
      <c r="BD252" s="113"/>
      <c r="BE252" s="113"/>
      <c r="BF252" s="113"/>
      <c r="BG252" s="113"/>
      <c r="BH252" s="113"/>
      <c r="BI252" s="113"/>
      <c r="BJ252" s="113"/>
      <c r="BK252" s="113"/>
      <c r="BL252" s="113"/>
      <c r="BM252" s="113"/>
      <c r="BN252" s="113"/>
      <c r="BO252" s="113"/>
      <c r="BP252" s="103"/>
      <c r="BQ252" s="103"/>
      <c r="BR252" s="103"/>
      <c r="BS252" s="103"/>
      <c r="BT252" s="113"/>
      <c r="BU252" s="113"/>
      <c r="BV252" s="113"/>
      <c r="BW252" s="103"/>
      <c r="BX252" s="103"/>
      <c r="BY252" s="103"/>
      <c r="BZ252" s="113"/>
      <c r="CA252" s="113"/>
      <c r="CB252" s="113"/>
      <c r="CC252" s="113"/>
      <c r="CD252" s="113"/>
      <c r="CE252" s="113"/>
      <c r="CF252" s="113"/>
      <c r="CG252" s="113"/>
      <c r="CH252" s="110"/>
      <c r="CI252" s="110"/>
    </row>
    <row r="253">
      <c r="A253" s="102"/>
      <c r="B253" s="102" t="b">
        <v>0</v>
      </c>
      <c r="C253" s="102" t="b">
        <v>0</v>
      </c>
      <c r="D253" s="102" t="b">
        <v>0</v>
      </c>
      <c r="E253" s="112"/>
      <c r="F253" s="112"/>
      <c r="G253" s="102"/>
      <c r="H253" s="102"/>
      <c r="I253" s="102"/>
      <c r="J253" s="113"/>
      <c r="K253" s="113"/>
      <c r="L253" s="113"/>
      <c r="M253" s="112"/>
      <c r="N253" s="112"/>
      <c r="O253" s="102"/>
      <c r="P253" s="102"/>
      <c r="Q253" s="102"/>
      <c r="R253" s="102"/>
      <c r="S253" s="102"/>
      <c r="T253" s="102"/>
      <c r="U253" s="102"/>
      <c r="V253" s="102"/>
      <c r="W253" s="102"/>
      <c r="X253" s="102"/>
      <c r="Y253" s="102"/>
      <c r="Z253" s="102"/>
      <c r="AA253" s="112"/>
      <c r="AB253" s="102"/>
      <c r="AC253" s="112"/>
      <c r="AD253" s="102"/>
      <c r="AE253" s="102"/>
      <c r="AF253" s="112"/>
      <c r="AG253" s="102"/>
      <c r="AH253" s="102"/>
      <c r="AI253" s="102"/>
      <c r="AJ253" s="112"/>
      <c r="AK253" s="113"/>
      <c r="AL253" s="113"/>
      <c r="AM253" s="113"/>
      <c r="AN253" s="113"/>
      <c r="AO253" s="113"/>
      <c r="AP253" s="113"/>
      <c r="AQ253" s="108">
        <f t="shared" si="3"/>
        <v>0</v>
      </c>
      <c r="AR253" s="113"/>
      <c r="AS253" s="113"/>
      <c r="AT253" s="113"/>
      <c r="AU253" s="113"/>
      <c r="AV253" s="113"/>
      <c r="AW253" s="113"/>
      <c r="AX253" s="113"/>
      <c r="AY253" s="113"/>
      <c r="AZ253" s="113"/>
      <c r="BA253" s="113"/>
      <c r="BB253" s="113"/>
      <c r="BC253" s="113"/>
      <c r="BD253" s="113"/>
      <c r="BE253" s="113"/>
      <c r="BF253" s="113"/>
      <c r="BG253" s="113"/>
      <c r="BH253" s="113"/>
      <c r="BI253" s="113"/>
      <c r="BJ253" s="113"/>
      <c r="BK253" s="113"/>
      <c r="BL253" s="113"/>
      <c r="BM253" s="113"/>
      <c r="BN253" s="113"/>
      <c r="BO253" s="113"/>
      <c r="BP253" s="103"/>
      <c r="BQ253" s="103"/>
      <c r="BR253" s="103"/>
      <c r="BS253" s="103"/>
      <c r="BT253" s="113"/>
      <c r="BU253" s="113"/>
      <c r="BV253" s="113"/>
      <c r="BW253" s="103"/>
      <c r="BX253" s="103"/>
      <c r="BY253" s="103"/>
      <c r="BZ253" s="113"/>
      <c r="CA253" s="113"/>
      <c r="CB253" s="113"/>
      <c r="CC253" s="113"/>
      <c r="CD253" s="113"/>
      <c r="CE253" s="113"/>
      <c r="CF253" s="113"/>
      <c r="CG253" s="113"/>
      <c r="CH253" s="110"/>
      <c r="CI253" s="110"/>
    </row>
    <row r="254">
      <c r="A254" s="102"/>
      <c r="B254" s="102" t="b">
        <v>0</v>
      </c>
      <c r="C254" s="102" t="b">
        <v>0</v>
      </c>
      <c r="D254" s="102" t="b">
        <v>0</v>
      </c>
      <c r="E254" s="112"/>
      <c r="F254" s="112"/>
      <c r="G254" s="102"/>
      <c r="H254" s="102"/>
      <c r="I254" s="102"/>
      <c r="J254" s="113"/>
      <c r="K254" s="113"/>
      <c r="L254" s="113"/>
      <c r="M254" s="112"/>
      <c r="N254" s="112"/>
      <c r="O254" s="102"/>
      <c r="P254" s="102"/>
      <c r="Q254" s="102"/>
      <c r="R254" s="102"/>
      <c r="S254" s="102"/>
      <c r="T254" s="102"/>
      <c r="U254" s="102"/>
      <c r="V254" s="102"/>
      <c r="W254" s="102"/>
      <c r="X254" s="102"/>
      <c r="Y254" s="102"/>
      <c r="Z254" s="102"/>
      <c r="AA254" s="112"/>
      <c r="AB254" s="102"/>
      <c r="AC254" s="112"/>
      <c r="AD254" s="102"/>
      <c r="AE254" s="102"/>
      <c r="AF254" s="112"/>
      <c r="AG254" s="102"/>
      <c r="AH254" s="102"/>
      <c r="AI254" s="102"/>
      <c r="AJ254" s="112"/>
      <c r="AK254" s="113"/>
      <c r="AL254" s="113"/>
      <c r="AM254" s="113"/>
      <c r="AN254" s="113"/>
      <c r="AO254" s="113"/>
      <c r="AP254" s="113"/>
      <c r="AQ254" s="108">
        <f t="shared" si="3"/>
        <v>0</v>
      </c>
      <c r="AR254" s="113"/>
      <c r="AS254" s="113"/>
      <c r="AT254" s="113"/>
      <c r="AU254" s="113"/>
      <c r="AV254" s="113"/>
      <c r="AW254" s="113"/>
      <c r="AX254" s="113"/>
      <c r="AY254" s="113"/>
      <c r="AZ254" s="113"/>
      <c r="BA254" s="113"/>
      <c r="BB254" s="113"/>
      <c r="BC254" s="113"/>
      <c r="BD254" s="113"/>
      <c r="BE254" s="113"/>
      <c r="BF254" s="113"/>
      <c r="BG254" s="113"/>
      <c r="BH254" s="113"/>
      <c r="BI254" s="113"/>
      <c r="BJ254" s="113"/>
      <c r="BK254" s="113"/>
      <c r="BL254" s="113"/>
      <c r="BM254" s="113"/>
      <c r="BN254" s="113"/>
      <c r="BO254" s="113"/>
      <c r="BP254" s="103"/>
      <c r="BQ254" s="103"/>
      <c r="BR254" s="103"/>
      <c r="BS254" s="103"/>
      <c r="BT254" s="113"/>
      <c r="BU254" s="113"/>
      <c r="BV254" s="113"/>
      <c r="BW254" s="103"/>
      <c r="BX254" s="103"/>
      <c r="BY254" s="103"/>
      <c r="BZ254" s="113"/>
      <c r="CA254" s="113"/>
      <c r="CB254" s="113"/>
      <c r="CC254" s="113"/>
      <c r="CD254" s="113"/>
      <c r="CE254" s="113"/>
      <c r="CF254" s="113"/>
      <c r="CG254" s="113"/>
      <c r="CH254" s="110"/>
      <c r="CI254" s="110"/>
    </row>
    <row r="255">
      <c r="A255" s="102"/>
      <c r="B255" s="102" t="b">
        <v>0</v>
      </c>
      <c r="C255" s="102" t="b">
        <v>0</v>
      </c>
      <c r="D255" s="102" t="b">
        <v>0</v>
      </c>
      <c r="E255" s="112"/>
      <c r="F255" s="112"/>
      <c r="G255" s="102"/>
      <c r="H255" s="102"/>
      <c r="I255" s="102"/>
      <c r="J255" s="113"/>
      <c r="K255" s="113"/>
      <c r="L255" s="113"/>
      <c r="M255" s="112"/>
      <c r="N255" s="112"/>
      <c r="O255" s="102"/>
      <c r="P255" s="102"/>
      <c r="Q255" s="102"/>
      <c r="R255" s="102"/>
      <c r="S255" s="102"/>
      <c r="T255" s="102"/>
      <c r="U255" s="102"/>
      <c r="V255" s="102"/>
      <c r="W255" s="102"/>
      <c r="X255" s="102"/>
      <c r="Y255" s="102"/>
      <c r="Z255" s="102"/>
      <c r="AA255" s="112"/>
      <c r="AB255" s="102"/>
      <c r="AC255" s="112"/>
      <c r="AD255" s="102"/>
      <c r="AE255" s="102"/>
      <c r="AF255" s="112"/>
      <c r="AG255" s="102"/>
      <c r="AH255" s="102"/>
      <c r="AI255" s="102"/>
      <c r="AJ255" s="112"/>
      <c r="AK255" s="113"/>
      <c r="AL255" s="113"/>
      <c r="AM255" s="113"/>
      <c r="AN255" s="113"/>
      <c r="AO255" s="113"/>
      <c r="AP255" s="113"/>
      <c r="AQ255" s="108">
        <f t="shared" si="3"/>
        <v>0</v>
      </c>
      <c r="AR255" s="113"/>
      <c r="AS255" s="113"/>
      <c r="AT255" s="113"/>
      <c r="AU255" s="113"/>
      <c r="AV255" s="113"/>
      <c r="AW255" s="113"/>
      <c r="AX255" s="113"/>
      <c r="AY255" s="113"/>
      <c r="AZ255" s="113"/>
      <c r="BA255" s="113"/>
      <c r="BB255" s="113"/>
      <c r="BC255" s="113"/>
      <c r="BD255" s="113"/>
      <c r="BE255" s="113"/>
      <c r="BF255" s="113"/>
      <c r="BG255" s="113"/>
      <c r="BH255" s="113"/>
      <c r="BI255" s="113"/>
      <c r="BJ255" s="113"/>
      <c r="BK255" s="113"/>
      <c r="BL255" s="113"/>
      <c r="BM255" s="113"/>
      <c r="BN255" s="113"/>
      <c r="BO255" s="113"/>
      <c r="BP255" s="103"/>
      <c r="BQ255" s="103"/>
      <c r="BR255" s="103"/>
      <c r="BS255" s="103"/>
      <c r="BT255" s="113"/>
      <c r="BU255" s="113"/>
      <c r="BV255" s="113"/>
      <c r="BW255" s="103"/>
      <c r="BX255" s="103"/>
      <c r="BY255" s="103"/>
      <c r="BZ255" s="113"/>
      <c r="CA255" s="113"/>
      <c r="CB255" s="113"/>
      <c r="CC255" s="113"/>
      <c r="CD255" s="113"/>
      <c r="CE255" s="113"/>
      <c r="CF255" s="113"/>
      <c r="CG255" s="113"/>
      <c r="CH255" s="110"/>
      <c r="CI255" s="110"/>
    </row>
    <row r="256">
      <c r="A256" s="102"/>
      <c r="B256" s="102" t="b">
        <v>0</v>
      </c>
      <c r="C256" s="102" t="b">
        <v>0</v>
      </c>
      <c r="D256" s="102" t="b">
        <v>0</v>
      </c>
      <c r="E256" s="112"/>
      <c r="F256" s="112"/>
      <c r="G256" s="102"/>
      <c r="H256" s="102"/>
      <c r="I256" s="102"/>
      <c r="J256" s="113"/>
      <c r="K256" s="113"/>
      <c r="L256" s="113"/>
      <c r="M256" s="112"/>
      <c r="N256" s="112"/>
      <c r="O256" s="102"/>
      <c r="P256" s="102"/>
      <c r="Q256" s="102"/>
      <c r="R256" s="102"/>
      <c r="S256" s="102"/>
      <c r="T256" s="102"/>
      <c r="U256" s="102"/>
      <c r="V256" s="102"/>
      <c r="W256" s="102"/>
      <c r="X256" s="102"/>
      <c r="Y256" s="102"/>
      <c r="Z256" s="102"/>
      <c r="AA256" s="112"/>
      <c r="AB256" s="102"/>
      <c r="AC256" s="112"/>
      <c r="AD256" s="102"/>
      <c r="AE256" s="102"/>
      <c r="AF256" s="112"/>
      <c r="AG256" s="102"/>
      <c r="AH256" s="102"/>
      <c r="AI256" s="102"/>
      <c r="AJ256" s="112"/>
      <c r="AK256" s="113"/>
      <c r="AL256" s="113"/>
      <c r="AM256" s="113"/>
      <c r="AN256" s="113"/>
      <c r="AO256" s="113"/>
      <c r="AP256" s="113"/>
      <c r="AQ256" s="108">
        <f t="shared" si="3"/>
        <v>0</v>
      </c>
      <c r="AR256" s="113"/>
      <c r="AS256" s="113"/>
      <c r="AT256" s="113"/>
      <c r="AU256" s="113"/>
      <c r="AV256" s="113"/>
      <c r="AW256" s="113"/>
      <c r="AX256" s="113"/>
      <c r="AY256" s="113"/>
      <c r="AZ256" s="113"/>
      <c r="BA256" s="113"/>
      <c r="BB256" s="113"/>
      <c r="BC256" s="113"/>
      <c r="BD256" s="113"/>
      <c r="BE256" s="113"/>
      <c r="BF256" s="113"/>
      <c r="BG256" s="113"/>
      <c r="BH256" s="113"/>
      <c r="BI256" s="113"/>
      <c r="BJ256" s="113"/>
      <c r="BK256" s="113"/>
      <c r="BL256" s="113"/>
      <c r="BM256" s="113"/>
      <c r="BN256" s="113"/>
      <c r="BO256" s="113"/>
      <c r="BP256" s="103"/>
      <c r="BQ256" s="103"/>
      <c r="BR256" s="103"/>
      <c r="BS256" s="103"/>
      <c r="BT256" s="113"/>
      <c r="BU256" s="113"/>
      <c r="BV256" s="113"/>
      <c r="BW256" s="103"/>
      <c r="BX256" s="103"/>
      <c r="BY256" s="103"/>
      <c r="BZ256" s="113"/>
      <c r="CA256" s="113"/>
      <c r="CB256" s="113"/>
      <c r="CC256" s="113"/>
      <c r="CD256" s="113"/>
      <c r="CE256" s="113"/>
      <c r="CF256" s="113"/>
      <c r="CG256" s="113"/>
      <c r="CH256" s="110"/>
      <c r="CI256" s="110"/>
    </row>
    <row r="257">
      <c r="A257" s="102"/>
      <c r="B257" s="102" t="b">
        <v>0</v>
      </c>
      <c r="C257" s="102" t="b">
        <v>0</v>
      </c>
      <c r="D257" s="102" t="b">
        <v>0</v>
      </c>
      <c r="E257" s="112"/>
      <c r="F257" s="112"/>
      <c r="G257" s="102"/>
      <c r="H257" s="102"/>
      <c r="I257" s="102"/>
      <c r="J257" s="113"/>
      <c r="K257" s="113"/>
      <c r="L257" s="113"/>
      <c r="M257" s="112"/>
      <c r="N257" s="112"/>
      <c r="O257" s="102"/>
      <c r="P257" s="102"/>
      <c r="Q257" s="102"/>
      <c r="R257" s="102"/>
      <c r="S257" s="102"/>
      <c r="T257" s="102"/>
      <c r="U257" s="102"/>
      <c r="V257" s="102"/>
      <c r="W257" s="102"/>
      <c r="X257" s="102"/>
      <c r="Y257" s="102"/>
      <c r="Z257" s="102"/>
      <c r="AA257" s="112"/>
      <c r="AB257" s="102"/>
      <c r="AC257" s="112"/>
      <c r="AD257" s="102"/>
      <c r="AE257" s="102"/>
      <c r="AF257" s="112"/>
      <c r="AG257" s="102"/>
      <c r="AH257" s="102"/>
      <c r="AI257" s="102"/>
      <c r="AJ257" s="112"/>
      <c r="AK257" s="113"/>
      <c r="AL257" s="113"/>
      <c r="AM257" s="113"/>
      <c r="AN257" s="113"/>
      <c r="AO257" s="113"/>
      <c r="AP257" s="113"/>
      <c r="AQ257" s="108">
        <f t="shared" si="3"/>
        <v>0</v>
      </c>
      <c r="AR257" s="113"/>
      <c r="AS257" s="113"/>
      <c r="AT257" s="113"/>
      <c r="AU257" s="113"/>
      <c r="AV257" s="113"/>
      <c r="AW257" s="113"/>
      <c r="AX257" s="113"/>
      <c r="AY257" s="113"/>
      <c r="AZ257" s="113"/>
      <c r="BA257" s="113"/>
      <c r="BB257" s="113"/>
      <c r="BC257" s="113"/>
      <c r="BD257" s="113"/>
      <c r="BE257" s="113"/>
      <c r="BF257" s="113"/>
      <c r="BG257" s="113"/>
      <c r="BH257" s="113"/>
      <c r="BI257" s="113"/>
      <c r="BJ257" s="113"/>
      <c r="BK257" s="113"/>
      <c r="BL257" s="113"/>
      <c r="BM257" s="113"/>
      <c r="BN257" s="113"/>
      <c r="BO257" s="113"/>
      <c r="BP257" s="103"/>
      <c r="BQ257" s="103"/>
      <c r="BR257" s="103"/>
      <c r="BS257" s="103"/>
      <c r="BT257" s="113"/>
      <c r="BU257" s="113"/>
      <c r="BV257" s="113"/>
      <c r="BW257" s="103"/>
      <c r="BX257" s="103"/>
      <c r="BY257" s="103"/>
      <c r="BZ257" s="113"/>
      <c r="CA257" s="113"/>
      <c r="CB257" s="113"/>
      <c r="CC257" s="113"/>
      <c r="CD257" s="113"/>
      <c r="CE257" s="113"/>
      <c r="CF257" s="113"/>
      <c r="CG257" s="113"/>
      <c r="CH257" s="110"/>
      <c r="CI257" s="110"/>
    </row>
    <row r="258">
      <c r="A258" s="102"/>
      <c r="B258" s="102" t="b">
        <v>0</v>
      </c>
      <c r="C258" s="102" t="b">
        <v>0</v>
      </c>
      <c r="D258" s="102" t="b">
        <v>0</v>
      </c>
      <c r="E258" s="112"/>
      <c r="F258" s="112"/>
      <c r="G258" s="102"/>
      <c r="H258" s="102"/>
      <c r="I258" s="102"/>
      <c r="J258" s="113"/>
      <c r="K258" s="113"/>
      <c r="L258" s="113"/>
      <c r="M258" s="112"/>
      <c r="N258" s="112"/>
      <c r="O258" s="102"/>
      <c r="P258" s="102"/>
      <c r="Q258" s="102"/>
      <c r="R258" s="102"/>
      <c r="S258" s="102"/>
      <c r="T258" s="102"/>
      <c r="U258" s="102"/>
      <c r="V258" s="102"/>
      <c r="W258" s="102"/>
      <c r="X258" s="102"/>
      <c r="Y258" s="102"/>
      <c r="Z258" s="102"/>
      <c r="AA258" s="112"/>
      <c r="AB258" s="102"/>
      <c r="AC258" s="112"/>
      <c r="AD258" s="102"/>
      <c r="AE258" s="102"/>
      <c r="AF258" s="112"/>
      <c r="AG258" s="102"/>
      <c r="AH258" s="102"/>
      <c r="AI258" s="102"/>
      <c r="AJ258" s="112"/>
      <c r="AK258" s="113"/>
      <c r="AL258" s="113"/>
      <c r="AM258" s="113"/>
      <c r="AN258" s="113"/>
      <c r="AO258" s="113"/>
      <c r="AP258" s="113"/>
      <c r="AQ258" s="108">
        <f t="shared" si="3"/>
        <v>0</v>
      </c>
      <c r="AR258" s="113"/>
      <c r="AS258" s="113"/>
      <c r="AT258" s="113"/>
      <c r="AU258" s="113"/>
      <c r="AV258" s="113"/>
      <c r="AW258" s="113"/>
      <c r="AX258" s="113"/>
      <c r="AY258" s="113"/>
      <c r="AZ258" s="113"/>
      <c r="BA258" s="113"/>
      <c r="BB258" s="113"/>
      <c r="BC258" s="113"/>
      <c r="BD258" s="113"/>
      <c r="BE258" s="113"/>
      <c r="BF258" s="113"/>
      <c r="BG258" s="113"/>
      <c r="BH258" s="113"/>
      <c r="BI258" s="113"/>
      <c r="BJ258" s="113"/>
      <c r="BK258" s="113"/>
      <c r="BL258" s="113"/>
      <c r="BM258" s="113"/>
      <c r="BN258" s="113"/>
      <c r="BO258" s="113"/>
      <c r="BP258" s="103"/>
      <c r="BQ258" s="103"/>
      <c r="BR258" s="103"/>
      <c r="BS258" s="103"/>
      <c r="BT258" s="113"/>
      <c r="BU258" s="113"/>
      <c r="BV258" s="113"/>
      <c r="BW258" s="103"/>
      <c r="BX258" s="103"/>
      <c r="BY258" s="103"/>
      <c r="BZ258" s="113"/>
      <c r="CA258" s="113"/>
      <c r="CB258" s="113"/>
      <c r="CC258" s="113"/>
      <c r="CD258" s="113"/>
      <c r="CE258" s="113"/>
      <c r="CF258" s="113"/>
      <c r="CG258" s="113"/>
      <c r="CH258" s="110"/>
      <c r="CI258" s="110"/>
    </row>
    <row r="259">
      <c r="A259" s="102"/>
      <c r="B259" s="102" t="b">
        <v>0</v>
      </c>
      <c r="C259" s="102" t="b">
        <v>0</v>
      </c>
      <c r="D259" s="102" t="b">
        <v>0</v>
      </c>
      <c r="E259" s="112"/>
      <c r="F259" s="112"/>
      <c r="G259" s="102"/>
      <c r="H259" s="102"/>
      <c r="I259" s="102"/>
      <c r="J259" s="113"/>
      <c r="K259" s="113"/>
      <c r="L259" s="113"/>
      <c r="M259" s="112"/>
      <c r="N259" s="112"/>
      <c r="O259" s="102"/>
      <c r="P259" s="102"/>
      <c r="Q259" s="102"/>
      <c r="R259" s="102"/>
      <c r="S259" s="102"/>
      <c r="T259" s="102"/>
      <c r="U259" s="102"/>
      <c r="V259" s="102"/>
      <c r="W259" s="102"/>
      <c r="X259" s="102"/>
      <c r="Y259" s="102"/>
      <c r="Z259" s="102"/>
      <c r="AA259" s="112"/>
      <c r="AB259" s="102"/>
      <c r="AC259" s="112"/>
      <c r="AD259" s="102"/>
      <c r="AE259" s="102"/>
      <c r="AF259" s="112"/>
      <c r="AG259" s="102"/>
      <c r="AH259" s="102"/>
      <c r="AI259" s="102"/>
      <c r="AJ259" s="112"/>
      <c r="AK259" s="113"/>
      <c r="AL259" s="113"/>
      <c r="AM259" s="113"/>
      <c r="AN259" s="113"/>
      <c r="AO259" s="113"/>
      <c r="AP259" s="113"/>
      <c r="AQ259" s="108">
        <f t="shared" si="3"/>
        <v>0</v>
      </c>
      <c r="AR259" s="113"/>
      <c r="AS259" s="113"/>
      <c r="AT259" s="113"/>
      <c r="AU259" s="113"/>
      <c r="AV259" s="113"/>
      <c r="AW259" s="113"/>
      <c r="AX259" s="113"/>
      <c r="AY259" s="113"/>
      <c r="AZ259" s="113"/>
      <c r="BA259" s="113"/>
      <c r="BB259" s="113"/>
      <c r="BC259" s="113"/>
      <c r="BD259" s="113"/>
      <c r="BE259" s="113"/>
      <c r="BF259" s="113"/>
      <c r="BG259" s="113"/>
      <c r="BH259" s="113"/>
      <c r="BI259" s="113"/>
      <c r="BJ259" s="113"/>
      <c r="BK259" s="113"/>
      <c r="BL259" s="113"/>
      <c r="BM259" s="113"/>
      <c r="BN259" s="113"/>
      <c r="BO259" s="113"/>
      <c r="BP259" s="103"/>
      <c r="BQ259" s="103"/>
      <c r="BR259" s="103"/>
      <c r="BS259" s="103"/>
      <c r="BT259" s="113"/>
      <c r="BU259" s="113"/>
      <c r="BV259" s="113"/>
      <c r="BW259" s="103"/>
      <c r="BX259" s="103"/>
      <c r="BY259" s="103"/>
      <c r="BZ259" s="113"/>
      <c r="CA259" s="113"/>
      <c r="CB259" s="113"/>
      <c r="CC259" s="113"/>
      <c r="CD259" s="113"/>
      <c r="CE259" s="113"/>
      <c r="CF259" s="113"/>
      <c r="CG259" s="113"/>
      <c r="CH259" s="110"/>
      <c r="CI259" s="110"/>
    </row>
    <row r="260">
      <c r="A260" s="102"/>
      <c r="B260" s="102" t="b">
        <v>0</v>
      </c>
      <c r="C260" s="102" t="b">
        <v>0</v>
      </c>
      <c r="D260" s="102" t="b">
        <v>0</v>
      </c>
      <c r="E260" s="112"/>
      <c r="F260" s="112"/>
      <c r="G260" s="102"/>
      <c r="H260" s="102"/>
      <c r="I260" s="102"/>
      <c r="J260" s="113"/>
      <c r="K260" s="113"/>
      <c r="L260" s="113"/>
      <c r="M260" s="112"/>
      <c r="N260" s="112"/>
      <c r="O260" s="102"/>
      <c r="P260" s="102"/>
      <c r="Q260" s="102"/>
      <c r="R260" s="102"/>
      <c r="S260" s="102"/>
      <c r="T260" s="102"/>
      <c r="U260" s="102"/>
      <c r="V260" s="102"/>
      <c r="W260" s="102"/>
      <c r="X260" s="102"/>
      <c r="Y260" s="102"/>
      <c r="Z260" s="102"/>
      <c r="AA260" s="112"/>
      <c r="AB260" s="102"/>
      <c r="AC260" s="112"/>
      <c r="AD260" s="102"/>
      <c r="AE260" s="102"/>
      <c r="AF260" s="112"/>
      <c r="AG260" s="102"/>
      <c r="AH260" s="102"/>
      <c r="AI260" s="102"/>
      <c r="AJ260" s="112"/>
      <c r="AK260" s="113"/>
      <c r="AL260" s="113"/>
      <c r="AM260" s="113"/>
      <c r="AN260" s="113"/>
      <c r="AO260" s="113"/>
      <c r="AP260" s="113"/>
      <c r="AQ260" s="108">
        <f t="shared" si="3"/>
        <v>0</v>
      </c>
      <c r="AR260" s="113"/>
      <c r="AS260" s="113"/>
      <c r="AT260" s="113"/>
      <c r="AU260" s="113"/>
      <c r="AV260" s="113"/>
      <c r="AW260" s="113"/>
      <c r="AX260" s="113"/>
      <c r="AY260" s="113"/>
      <c r="AZ260" s="113"/>
      <c r="BA260" s="113"/>
      <c r="BB260" s="113"/>
      <c r="BC260" s="113"/>
      <c r="BD260" s="113"/>
      <c r="BE260" s="113"/>
      <c r="BF260" s="113"/>
      <c r="BG260" s="113"/>
      <c r="BH260" s="113"/>
      <c r="BI260" s="113"/>
      <c r="BJ260" s="113"/>
      <c r="BK260" s="113"/>
      <c r="BL260" s="113"/>
      <c r="BM260" s="113"/>
      <c r="BN260" s="113"/>
      <c r="BO260" s="113"/>
      <c r="BP260" s="103"/>
      <c r="BQ260" s="103"/>
      <c r="BR260" s="103"/>
      <c r="BS260" s="103"/>
      <c r="BT260" s="113"/>
      <c r="BU260" s="113"/>
      <c r="BV260" s="113"/>
      <c r="BW260" s="103"/>
      <c r="BX260" s="103"/>
      <c r="BY260" s="103"/>
      <c r="BZ260" s="113"/>
      <c r="CA260" s="113"/>
      <c r="CB260" s="113"/>
      <c r="CC260" s="113"/>
      <c r="CD260" s="113"/>
      <c r="CE260" s="113"/>
      <c r="CF260" s="113"/>
      <c r="CG260" s="113"/>
      <c r="CH260" s="110"/>
      <c r="CI260" s="110"/>
    </row>
    <row r="261">
      <c r="A261" s="102"/>
      <c r="B261" s="102" t="b">
        <v>0</v>
      </c>
      <c r="C261" s="102" t="b">
        <v>0</v>
      </c>
      <c r="D261" s="102" t="b">
        <v>0</v>
      </c>
      <c r="E261" s="112"/>
      <c r="F261" s="112"/>
      <c r="G261" s="102"/>
      <c r="H261" s="102"/>
      <c r="I261" s="102"/>
      <c r="J261" s="113"/>
      <c r="K261" s="113"/>
      <c r="L261" s="113"/>
      <c r="M261" s="112"/>
      <c r="N261" s="112"/>
      <c r="O261" s="102"/>
      <c r="P261" s="102"/>
      <c r="Q261" s="102"/>
      <c r="R261" s="102"/>
      <c r="S261" s="102"/>
      <c r="T261" s="102"/>
      <c r="U261" s="102"/>
      <c r="V261" s="102"/>
      <c r="W261" s="102"/>
      <c r="X261" s="102"/>
      <c r="Y261" s="102"/>
      <c r="Z261" s="102"/>
      <c r="AA261" s="112"/>
      <c r="AB261" s="102"/>
      <c r="AC261" s="112"/>
      <c r="AD261" s="102"/>
      <c r="AE261" s="102"/>
      <c r="AF261" s="112"/>
      <c r="AG261" s="102"/>
      <c r="AH261" s="102"/>
      <c r="AI261" s="102"/>
      <c r="AJ261" s="112"/>
      <c r="AK261" s="113"/>
      <c r="AL261" s="113"/>
      <c r="AM261" s="113"/>
      <c r="AN261" s="113"/>
      <c r="AO261" s="113"/>
      <c r="AP261" s="113"/>
      <c r="AQ261" s="108">
        <f t="shared" si="3"/>
        <v>0</v>
      </c>
      <c r="AR261" s="113"/>
      <c r="AS261" s="113"/>
      <c r="AT261" s="113"/>
      <c r="AU261" s="113"/>
      <c r="AV261" s="113"/>
      <c r="AW261" s="113"/>
      <c r="AX261" s="113"/>
      <c r="AY261" s="113"/>
      <c r="AZ261" s="113"/>
      <c r="BA261" s="113"/>
      <c r="BB261" s="113"/>
      <c r="BC261" s="113"/>
      <c r="BD261" s="113"/>
      <c r="BE261" s="113"/>
      <c r="BF261" s="113"/>
      <c r="BG261" s="113"/>
      <c r="BH261" s="113"/>
      <c r="BI261" s="113"/>
      <c r="BJ261" s="113"/>
      <c r="BK261" s="113"/>
      <c r="BL261" s="113"/>
      <c r="BM261" s="113"/>
      <c r="BN261" s="113"/>
      <c r="BO261" s="113"/>
      <c r="BP261" s="103"/>
      <c r="BQ261" s="103"/>
      <c r="BR261" s="103"/>
      <c r="BS261" s="103"/>
      <c r="BT261" s="113"/>
      <c r="BU261" s="113"/>
      <c r="BV261" s="113"/>
      <c r="BW261" s="103"/>
      <c r="BX261" s="103"/>
      <c r="BY261" s="103"/>
      <c r="BZ261" s="113"/>
      <c r="CA261" s="113"/>
      <c r="CB261" s="113"/>
      <c r="CC261" s="113"/>
      <c r="CD261" s="113"/>
      <c r="CE261" s="113"/>
      <c r="CF261" s="113"/>
      <c r="CG261" s="113"/>
      <c r="CH261" s="110"/>
      <c r="CI261" s="110"/>
    </row>
    <row r="262">
      <c r="A262" s="102"/>
      <c r="B262" s="102" t="b">
        <v>0</v>
      </c>
      <c r="C262" s="102" t="b">
        <v>0</v>
      </c>
      <c r="D262" s="102" t="b">
        <v>0</v>
      </c>
      <c r="E262" s="112"/>
      <c r="F262" s="112"/>
      <c r="G262" s="102"/>
      <c r="H262" s="102"/>
      <c r="I262" s="102"/>
      <c r="J262" s="113"/>
      <c r="K262" s="113"/>
      <c r="L262" s="113"/>
      <c r="M262" s="112"/>
      <c r="N262" s="112"/>
      <c r="O262" s="102"/>
      <c r="P262" s="102"/>
      <c r="Q262" s="102"/>
      <c r="R262" s="102"/>
      <c r="S262" s="102"/>
      <c r="T262" s="102"/>
      <c r="U262" s="102"/>
      <c r="V262" s="102"/>
      <c r="W262" s="102"/>
      <c r="X262" s="102"/>
      <c r="Y262" s="102"/>
      <c r="Z262" s="102"/>
      <c r="AA262" s="112"/>
      <c r="AB262" s="102"/>
      <c r="AC262" s="112"/>
      <c r="AD262" s="102"/>
      <c r="AE262" s="102"/>
      <c r="AF262" s="112"/>
      <c r="AG262" s="102"/>
      <c r="AH262" s="102"/>
      <c r="AI262" s="102"/>
      <c r="AJ262" s="112"/>
      <c r="AK262" s="113"/>
      <c r="AL262" s="113"/>
      <c r="AM262" s="113"/>
      <c r="AN262" s="113"/>
      <c r="AO262" s="113"/>
      <c r="AP262" s="113"/>
      <c r="AQ262" s="108">
        <f t="shared" si="3"/>
        <v>0</v>
      </c>
      <c r="AR262" s="113"/>
      <c r="AS262" s="113"/>
      <c r="AT262" s="113"/>
      <c r="AU262" s="113"/>
      <c r="AV262" s="113"/>
      <c r="AW262" s="113"/>
      <c r="AX262" s="113"/>
      <c r="AY262" s="113"/>
      <c r="AZ262" s="113"/>
      <c r="BA262" s="113"/>
      <c r="BB262" s="113"/>
      <c r="BC262" s="113"/>
      <c r="BD262" s="113"/>
      <c r="BE262" s="113"/>
      <c r="BF262" s="113"/>
      <c r="BG262" s="113"/>
      <c r="BH262" s="113"/>
      <c r="BI262" s="113"/>
      <c r="BJ262" s="113"/>
      <c r="BK262" s="113"/>
      <c r="BL262" s="113"/>
      <c r="BM262" s="113"/>
      <c r="BN262" s="113"/>
      <c r="BO262" s="113"/>
      <c r="BP262" s="103"/>
      <c r="BQ262" s="103"/>
      <c r="BR262" s="103"/>
      <c r="BS262" s="103"/>
      <c r="BT262" s="113"/>
      <c r="BU262" s="113"/>
      <c r="BV262" s="113"/>
      <c r="BW262" s="103"/>
      <c r="BX262" s="103"/>
      <c r="BY262" s="103"/>
      <c r="BZ262" s="113"/>
      <c r="CA262" s="113"/>
      <c r="CB262" s="113"/>
      <c r="CC262" s="113"/>
      <c r="CD262" s="113"/>
      <c r="CE262" s="113"/>
      <c r="CF262" s="113"/>
      <c r="CG262" s="113"/>
      <c r="CH262" s="110"/>
      <c r="CI262" s="110"/>
    </row>
    <row r="263">
      <c r="A263" s="102"/>
      <c r="B263" s="102" t="b">
        <v>0</v>
      </c>
      <c r="C263" s="102" t="b">
        <v>0</v>
      </c>
      <c r="D263" s="102" t="b">
        <v>0</v>
      </c>
      <c r="E263" s="112"/>
      <c r="F263" s="112"/>
      <c r="G263" s="102"/>
      <c r="H263" s="102"/>
      <c r="I263" s="102"/>
      <c r="J263" s="113"/>
      <c r="K263" s="113"/>
      <c r="L263" s="113"/>
      <c r="M263" s="112"/>
      <c r="N263" s="112"/>
      <c r="O263" s="102"/>
      <c r="P263" s="102"/>
      <c r="Q263" s="102"/>
      <c r="R263" s="102"/>
      <c r="S263" s="102"/>
      <c r="T263" s="102"/>
      <c r="U263" s="102"/>
      <c r="V263" s="102"/>
      <c r="W263" s="102"/>
      <c r="X263" s="102"/>
      <c r="Y263" s="102"/>
      <c r="Z263" s="102"/>
      <c r="AA263" s="112"/>
      <c r="AB263" s="102"/>
      <c r="AC263" s="112"/>
      <c r="AD263" s="102"/>
      <c r="AE263" s="102"/>
      <c r="AF263" s="112"/>
      <c r="AG263" s="102"/>
      <c r="AH263" s="102"/>
      <c r="AI263" s="102"/>
      <c r="AJ263" s="112"/>
      <c r="AK263" s="113"/>
      <c r="AL263" s="113"/>
      <c r="AM263" s="113"/>
      <c r="AN263" s="113"/>
      <c r="AO263" s="113"/>
      <c r="AP263" s="113"/>
      <c r="AQ263" s="108">
        <f t="shared" si="3"/>
        <v>0</v>
      </c>
      <c r="AR263" s="113"/>
      <c r="AS263" s="113"/>
      <c r="AT263" s="113"/>
      <c r="AU263" s="113"/>
      <c r="AV263" s="113"/>
      <c r="AW263" s="113"/>
      <c r="AX263" s="113"/>
      <c r="AY263" s="113"/>
      <c r="AZ263" s="113"/>
      <c r="BA263" s="113"/>
      <c r="BB263" s="113"/>
      <c r="BC263" s="113"/>
      <c r="BD263" s="113"/>
      <c r="BE263" s="113"/>
      <c r="BF263" s="113"/>
      <c r="BG263" s="113"/>
      <c r="BH263" s="113"/>
      <c r="BI263" s="113"/>
      <c r="BJ263" s="113"/>
      <c r="BK263" s="113"/>
      <c r="BL263" s="113"/>
      <c r="BM263" s="113"/>
      <c r="BN263" s="113"/>
      <c r="BO263" s="113"/>
      <c r="BP263" s="103"/>
      <c r="BQ263" s="103"/>
      <c r="BR263" s="103"/>
      <c r="BS263" s="103"/>
      <c r="BT263" s="113"/>
      <c r="BU263" s="113"/>
      <c r="BV263" s="113"/>
      <c r="BW263" s="103"/>
      <c r="BX263" s="103"/>
      <c r="BY263" s="103"/>
      <c r="BZ263" s="113"/>
      <c r="CA263" s="113"/>
      <c r="CB263" s="113"/>
      <c r="CC263" s="113"/>
      <c r="CD263" s="113"/>
      <c r="CE263" s="113"/>
      <c r="CF263" s="113"/>
      <c r="CG263" s="113"/>
      <c r="CH263" s="110"/>
      <c r="CI263" s="110"/>
    </row>
    <row r="264">
      <c r="A264" s="102"/>
      <c r="B264" s="102" t="b">
        <v>0</v>
      </c>
      <c r="C264" s="102" t="b">
        <v>0</v>
      </c>
      <c r="D264" s="102" t="b">
        <v>0</v>
      </c>
      <c r="E264" s="112"/>
      <c r="F264" s="112"/>
      <c r="G264" s="102"/>
      <c r="H264" s="102"/>
      <c r="I264" s="102"/>
      <c r="J264" s="113"/>
      <c r="K264" s="113"/>
      <c r="L264" s="113"/>
      <c r="M264" s="112"/>
      <c r="N264" s="112"/>
      <c r="O264" s="102"/>
      <c r="P264" s="102"/>
      <c r="Q264" s="102"/>
      <c r="R264" s="102"/>
      <c r="S264" s="102"/>
      <c r="T264" s="102"/>
      <c r="U264" s="102"/>
      <c r="V264" s="102"/>
      <c r="W264" s="102"/>
      <c r="X264" s="102"/>
      <c r="Y264" s="102"/>
      <c r="Z264" s="102"/>
      <c r="AA264" s="112"/>
      <c r="AB264" s="102"/>
      <c r="AC264" s="112"/>
      <c r="AD264" s="102"/>
      <c r="AE264" s="102"/>
      <c r="AF264" s="112"/>
      <c r="AG264" s="102"/>
      <c r="AH264" s="102"/>
      <c r="AI264" s="102"/>
      <c r="AJ264" s="112"/>
      <c r="AK264" s="113"/>
      <c r="AL264" s="113"/>
      <c r="AM264" s="113"/>
      <c r="AN264" s="113"/>
      <c r="AO264" s="113"/>
      <c r="AP264" s="113"/>
      <c r="AQ264" s="108">
        <f t="shared" si="3"/>
        <v>0</v>
      </c>
      <c r="AR264" s="113"/>
      <c r="AS264" s="113"/>
      <c r="AT264" s="113"/>
      <c r="AU264" s="113"/>
      <c r="AV264" s="113"/>
      <c r="AW264" s="113"/>
      <c r="AX264" s="113"/>
      <c r="AY264" s="113"/>
      <c r="AZ264" s="113"/>
      <c r="BA264" s="113"/>
      <c r="BB264" s="113"/>
      <c r="BC264" s="113"/>
      <c r="BD264" s="113"/>
      <c r="BE264" s="113"/>
      <c r="BF264" s="113"/>
      <c r="BG264" s="113"/>
      <c r="BH264" s="113"/>
      <c r="BI264" s="113"/>
      <c r="BJ264" s="113"/>
      <c r="BK264" s="113"/>
      <c r="BL264" s="113"/>
      <c r="BM264" s="113"/>
      <c r="BN264" s="113"/>
      <c r="BO264" s="113"/>
      <c r="BP264" s="103"/>
      <c r="BQ264" s="103"/>
      <c r="BR264" s="103"/>
      <c r="BS264" s="103"/>
      <c r="BT264" s="113"/>
      <c r="BU264" s="113"/>
      <c r="BV264" s="113"/>
      <c r="BW264" s="103"/>
      <c r="BX264" s="103"/>
      <c r="BY264" s="103"/>
      <c r="BZ264" s="113"/>
      <c r="CA264" s="113"/>
      <c r="CB264" s="113"/>
      <c r="CC264" s="113"/>
      <c r="CD264" s="113"/>
      <c r="CE264" s="113"/>
      <c r="CF264" s="113"/>
      <c r="CG264" s="113"/>
      <c r="CH264" s="110"/>
      <c r="CI264" s="110"/>
    </row>
    <row r="265">
      <c r="A265" s="102"/>
      <c r="B265" s="102" t="b">
        <v>0</v>
      </c>
      <c r="C265" s="102" t="b">
        <v>0</v>
      </c>
      <c r="D265" s="102" t="b">
        <v>0</v>
      </c>
      <c r="E265" s="112"/>
      <c r="F265" s="112"/>
      <c r="G265" s="102"/>
      <c r="H265" s="102"/>
      <c r="I265" s="102"/>
      <c r="J265" s="113"/>
      <c r="K265" s="113"/>
      <c r="L265" s="113"/>
      <c r="M265" s="112"/>
      <c r="N265" s="112"/>
      <c r="O265" s="102"/>
      <c r="P265" s="102"/>
      <c r="Q265" s="102"/>
      <c r="R265" s="102"/>
      <c r="S265" s="102"/>
      <c r="T265" s="102"/>
      <c r="U265" s="102"/>
      <c r="V265" s="102"/>
      <c r="W265" s="102"/>
      <c r="X265" s="102"/>
      <c r="Y265" s="102"/>
      <c r="Z265" s="102"/>
      <c r="AA265" s="112"/>
      <c r="AB265" s="102"/>
      <c r="AC265" s="112"/>
      <c r="AD265" s="102"/>
      <c r="AE265" s="102"/>
      <c r="AF265" s="112"/>
      <c r="AG265" s="102"/>
      <c r="AH265" s="102"/>
      <c r="AI265" s="102"/>
      <c r="AJ265" s="112"/>
      <c r="AK265" s="113"/>
      <c r="AL265" s="113"/>
      <c r="AM265" s="113"/>
      <c r="AN265" s="113"/>
      <c r="AO265" s="113"/>
      <c r="AP265" s="113"/>
      <c r="AQ265" s="108">
        <f t="shared" si="3"/>
        <v>0</v>
      </c>
      <c r="AR265" s="113"/>
      <c r="AS265" s="113"/>
      <c r="AT265" s="113"/>
      <c r="AU265" s="113"/>
      <c r="AV265" s="113"/>
      <c r="AW265" s="113"/>
      <c r="AX265" s="113"/>
      <c r="AY265" s="113"/>
      <c r="AZ265" s="113"/>
      <c r="BA265" s="113"/>
      <c r="BB265" s="113"/>
      <c r="BC265" s="113"/>
      <c r="BD265" s="113"/>
      <c r="BE265" s="113"/>
      <c r="BF265" s="113"/>
      <c r="BG265" s="113"/>
      <c r="BH265" s="113"/>
      <c r="BI265" s="113"/>
      <c r="BJ265" s="113"/>
      <c r="BK265" s="113"/>
      <c r="BL265" s="113"/>
      <c r="BM265" s="113"/>
      <c r="BN265" s="113"/>
      <c r="BO265" s="113"/>
      <c r="BP265" s="103"/>
      <c r="BQ265" s="103"/>
      <c r="BR265" s="103"/>
      <c r="BS265" s="103"/>
      <c r="BT265" s="113"/>
      <c r="BU265" s="113"/>
      <c r="BV265" s="113"/>
      <c r="BW265" s="103"/>
      <c r="BX265" s="103"/>
      <c r="BY265" s="103"/>
      <c r="BZ265" s="113"/>
      <c r="CA265" s="113"/>
      <c r="CB265" s="113"/>
      <c r="CC265" s="113"/>
      <c r="CD265" s="113"/>
      <c r="CE265" s="113"/>
      <c r="CF265" s="113"/>
      <c r="CG265" s="113"/>
      <c r="CH265" s="110"/>
      <c r="CI265" s="110"/>
    </row>
    <row r="266">
      <c r="A266" s="102"/>
      <c r="B266" s="102" t="b">
        <v>0</v>
      </c>
      <c r="C266" s="102" t="b">
        <v>0</v>
      </c>
      <c r="D266" s="102" t="b">
        <v>0</v>
      </c>
      <c r="E266" s="112"/>
      <c r="F266" s="112"/>
      <c r="G266" s="102"/>
      <c r="H266" s="102"/>
      <c r="I266" s="102"/>
      <c r="J266" s="113"/>
      <c r="K266" s="113"/>
      <c r="L266" s="113"/>
      <c r="M266" s="112"/>
      <c r="N266" s="112"/>
      <c r="O266" s="102"/>
      <c r="P266" s="102"/>
      <c r="Q266" s="102"/>
      <c r="R266" s="102"/>
      <c r="S266" s="102"/>
      <c r="T266" s="102"/>
      <c r="U266" s="102"/>
      <c r="V266" s="102"/>
      <c r="W266" s="102"/>
      <c r="X266" s="102"/>
      <c r="Y266" s="102"/>
      <c r="Z266" s="102"/>
      <c r="AA266" s="112"/>
      <c r="AB266" s="102"/>
      <c r="AC266" s="112"/>
      <c r="AD266" s="102"/>
      <c r="AE266" s="102"/>
      <c r="AF266" s="112"/>
      <c r="AG266" s="102"/>
      <c r="AH266" s="102"/>
      <c r="AI266" s="102"/>
      <c r="AJ266" s="112"/>
      <c r="AK266" s="113"/>
      <c r="AL266" s="113"/>
      <c r="AM266" s="113"/>
      <c r="AN266" s="113"/>
      <c r="AO266" s="113"/>
      <c r="AP266" s="113"/>
      <c r="AQ266" s="108">
        <f t="shared" si="3"/>
        <v>0</v>
      </c>
      <c r="AR266" s="113"/>
      <c r="AS266" s="113"/>
      <c r="AT266" s="113"/>
      <c r="AU266" s="113"/>
      <c r="AV266" s="113"/>
      <c r="AW266" s="113"/>
      <c r="AX266" s="113"/>
      <c r="AY266" s="113"/>
      <c r="AZ266" s="113"/>
      <c r="BA266" s="113"/>
      <c r="BB266" s="113"/>
      <c r="BC266" s="113"/>
      <c r="BD266" s="113"/>
      <c r="BE266" s="113"/>
      <c r="BF266" s="113"/>
      <c r="BG266" s="113"/>
      <c r="BH266" s="113"/>
      <c r="BI266" s="113"/>
      <c r="BJ266" s="113"/>
      <c r="BK266" s="113"/>
      <c r="BL266" s="113"/>
      <c r="BM266" s="113"/>
      <c r="BN266" s="113"/>
      <c r="BO266" s="113"/>
      <c r="BP266" s="103"/>
      <c r="BQ266" s="103"/>
      <c r="BR266" s="103"/>
      <c r="BS266" s="103"/>
      <c r="BT266" s="113"/>
      <c r="BU266" s="113"/>
      <c r="BV266" s="113"/>
      <c r="BW266" s="103"/>
      <c r="BX266" s="103"/>
      <c r="BY266" s="103"/>
      <c r="BZ266" s="113"/>
      <c r="CA266" s="113"/>
      <c r="CB266" s="113"/>
      <c r="CC266" s="113"/>
      <c r="CD266" s="113"/>
      <c r="CE266" s="113"/>
      <c r="CF266" s="113"/>
      <c r="CG266" s="113"/>
      <c r="CH266" s="110"/>
      <c r="CI266" s="110"/>
    </row>
    <row r="267">
      <c r="A267" s="102"/>
      <c r="B267" s="102" t="b">
        <v>0</v>
      </c>
      <c r="C267" s="102" t="b">
        <v>0</v>
      </c>
      <c r="D267" s="102" t="b">
        <v>0</v>
      </c>
      <c r="E267" s="112"/>
      <c r="F267" s="112"/>
      <c r="G267" s="102"/>
      <c r="H267" s="102"/>
      <c r="I267" s="102"/>
      <c r="J267" s="113"/>
      <c r="K267" s="113"/>
      <c r="L267" s="113"/>
      <c r="M267" s="112"/>
      <c r="N267" s="112"/>
      <c r="O267" s="102"/>
      <c r="P267" s="102"/>
      <c r="Q267" s="102"/>
      <c r="R267" s="102"/>
      <c r="S267" s="102"/>
      <c r="T267" s="102"/>
      <c r="U267" s="102"/>
      <c r="V267" s="102"/>
      <c r="W267" s="102"/>
      <c r="X267" s="102"/>
      <c r="Y267" s="102"/>
      <c r="Z267" s="102"/>
      <c r="AA267" s="112"/>
      <c r="AB267" s="102"/>
      <c r="AC267" s="112"/>
      <c r="AD267" s="102"/>
      <c r="AE267" s="102"/>
      <c r="AF267" s="112"/>
      <c r="AG267" s="102"/>
      <c r="AH267" s="102"/>
      <c r="AI267" s="102"/>
      <c r="AJ267" s="112"/>
      <c r="AK267" s="113"/>
      <c r="AL267" s="113"/>
      <c r="AM267" s="113"/>
      <c r="AN267" s="113"/>
      <c r="AO267" s="113"/>
      <c r="AP267" s="113"/>
      <c r="AQ267" s="108">
        <f t="shared" si="3"/>
        <v>0</v>
      </c>
      <c r="AR267" s="113"/>
      <c r="AS267" s="113"/>
      <c r="AT267" s="113"/>
      <c r="AU267" s="113"/>
      <c r="AV267" s="113"/>
      <c r="AW267" s="113"/>
      <c r="AX267" s="113"/>
      <c r="AY267" s="113"/>
      <c r="AZ267" s="113"/>
      <c r="BA267" s="113"/>
      <c r="BB267" s="113"/>
      <c r="BC267" s="113"/>
      <c r="BD267" s="113"/>
      <c r="BE267" s="113"/>
      <c r="BF267" s="113"/>
      <c r="BG267" s="113"/>
      <c r="BH267" s="113"/>
      <c r="BI267" s="113"/>
      <c r="BJ267" s="113"/>
      <c r="BK267" s="113"/>
      <c r="BL267" s="113"/>
      <c r="BM267" s="113"/>
      <c r="BN267" s="113"/>
      <c r="BO267" s="113"/>
      <c r="BP267" s="103"/>
      <c r="BQ267" s="103"/>
      <c r="BR267" s="103"/>
      <c r="BS267" s="103"/>
      <c r="BT267" s="113"/>
      <c r="BU267" s="113"/>
      <c r="BV267" s="113"/>
      <c r="BW267" s="103"/>
      <c r="BX267" s="103"/>
      <c r="BY267" s="103"/>
      <c r="BZ267" s="113"/>
      <c r="CA267" s="113"/>
      <c r="CB267" s="113"/>
      <c r="CC267" s="113"/>
      <c r="CD267" s="113"/>
      <c r="CE267" s="113"/>
      <c r="CF267" s="113"/>
      <c r="CG267" s="113"/>
      <c r="CH267" s="110"/>
      <c r="CI267" s="110"/>
    </row>
    <row r="268">
      <c r="A268" s="102"/>
      <c r="B268" s="102" t="b">
        <v>0</v>
      </c>
      <c r="C268" s="102" t="b">
        <v>0</v>
      </c>
      <c r="D268" s="102" t="b">
        <v>0</v>
      </c>
      <c r="E268" s="112"/>
      <c r="F268" s="112"/>
      <c r="G268" s="102"/>
      <c r="H268" s="102"/>
      <c r="I268" s="102"/>
      <c r="J268" s="113"/>
      <c r="K268" s="113"/>
      <c r="L268" s="113"/>
      <c r="M268" s="112"/>
      <c r="N268" s="112"/>
      <c r="O268" s="102"/>
      <c r="P268" s="102"/>
      <c r="Q268" s="102"/>
      <c r="R268" s="102"/>
      <c r="S268" s="102"/>
      <c r="T268" s="102"/>
      <c r="U268" s="102"/>
      <c r="V268" s="102"/>
      <c r="W268" s="102"/>
      <c r="X268" s="102"/>
      <c r="Y268" s="102"/>
      <c r="Z268" s="102"/>
      <c r="AA268" s="112"/>
      <c r="AB268" s="102"/>
      <c r="AC268" s="112"/>
      <c r="AD268" s="102"/>
      <c r="AE268" s="102"/>
      <c r="AF268" s="112"/>
      <c r="AG268" s="102"/>
      <c r="AH268" s="102"/>
      <c r="AI268" s="102"/>
      <c r="AJ268" s="112"/>
      <c r="AK268" s="113"/>
      <c r="AL268" s="113"/>
      <c r="AM268" s="113"/>
      <c r="AN268" s="113"/>
      <c r="AO268" s="113"/>
      <c r="AP268" s="113"/>
      <c r="AQ268" s="108">
        <f t="shared" si="3"/>
        <v>0</v>
      </c>
      <c r="AR268" s="113"/>
      <c r="AS268" s="113"/>
      <c r="AT268" s="113"/>
      <c r="AU268" s="113"/>
      <c r="AV268" s="113"/>
      <c r="AW268" s="113"/>
      <c r="AX268" s="113"/>
      <c r="AY268" s="113"/>
      <c r="AZ268" s="113"/>
      <c r="BA268" s="113"/>
      <c r="BB268" s="113"/>
      <c r="BC268" s="113"/>
      <c r="BD268" s="113"/>
      <c r="BE268" s="113"/>
      <c r="BF268" s="113"/>
      <c r="BG268" s="113"/>
      <c r="BH268" s="113"/>
      <c r="BI268" s="113"/>
      <c r="BJ268" s="113"/>
      <c r="BK268" s="113"/>
      <c r="BL268" s="113"/>
      <c r="BM268" s="113"/>
      <c r="BN268" s="113"/>
      <c r="BO268" s="113"/>
      <c r="BP268" s="103"/>
      <c r="BQ268" s="103"/>
      <c r="BR268" s="103"/>
      <c r="BS268" s="103"/>
      <c r="BT268" s="113"/>
      <c r="BU268" s="113"/>
      <c r="BV268" s="113"/>
      <c r="BW268" s="103"/>
      <c r="BX268" s="103"/>
      <c r="BY268" s="103"/>
      <c r="BZ268" s="113"/>
      <c r="CA268" s="113"/>
      <c r="CB268" s="113"/>
      <c r="CC268" s="113"/>
      <c r="CD268" s="113"/>
      <c r="CE268" s="113"/>
      <c r="CF268" s="113"/>
      <c r="CG268" s="113"/>
      <c r="CH268" s="110"/>
      <c r="CI268" s="110"/>
    </row>
    <row r="269">
      <c r="A269" s="102"/>
      <c r="B269" s="102" t="b">
        <v>0</v>
      </c>
      <c r="C269" s="102" t="b">
        <v>0</v>
      </c>
      <c r="D269" s="102" t="b">
        <v>0</v>
      </c>
      <c r="E269" s="112"/>
      <c r="F269" s="112"/>
      <c r="G269" s="102"/>
      <c r="H269" s="102"/>
      <c r="I269" s="102"/>
      <c r="J269" s="113"/>
      <c r="K269" s="113"/>
      <c r="L269" s="113"/>
      <c r="M269" s="112"/>
      <c r="N269" s="112"/>
      <c r="O269" s="102"/>
      <c r="P269" s="102"/>
      <c r="Q269" s="102"/>
      <c r="R269" s="102"/>
      <c r="S269" s="102"/>
      <c r="T269" s="102"/>
      <c r="U269" s="102"/>
      <c r="V269" s="102"/>
      <c r="W269" s="102"/>
      <c r="X269" s="102"/>
      <c r="Y269" s="102"/>
      <c r="Z269" s="102"/>
      <c r="AA269" s="112"/>
      <c r="AB269" s="102"/>
      <c r="AC269" s="112"/>
      <c r="AD269" s="102"/>
      <c r="AE269" s="102"/>
      <c r="AF269" s="112"/>
      <c r="AG269" s="102"/>
      <c r="AH269" s="102"/>
      <c r="AI269" s="102"/>
      <c r="AJ269" s="112"/>
      <c r="AK269" s="113"/>
      <c r="AL269" s="113"/>
      <c r="AM269" s="113"/>
      <c r="AN269" s="113"/>
      <c r="AO269" s="113"/>
      <c r="AP269" s="113"/>
      <c r="AQ269" s="108">
        <f t="shared" si="3"/>
        <v>0</v>
      </c>
      <c r="AR269" s="113"/>
      <c r="AS269" s="113"/>
      <c r="AT269" s="113"/>
      <c r="AU269" s="113"/>
      <c r="AV269" s="113"/>
      <c r="AW269" s="113"/>
      <c r="AX269" s="113"/>
      <c r="AY269" s="113"/>
      <c r="AZ269" s="113"/>
      <c r="BA269" s="113"/>
      <c r="BB269" s="113"/>
      <c r="BC269" s="113"/>
      <c r="BD269" s="113"/>
      <c r="BE269" s="113"/>
      <c r="BF269" s="113"/>
      <c r="BG269" s="113"/>
      <c r="BH269" s="113"/>
      <c r="BI269" s="113"/>
      <c r="BJ269" s="113"/>
      <c r="BK269" s="113"/>
      <c r="BL269" s="113"/>
      <c r="BM269" s="113"/>
      <c r="BN269" s="113"/>
      <c r="BO269" s="113"/>
      <c r="BP269" s="103"/>
      <c r="BQ269" s="103"/>
      <c r="BR269" s="103"/>
      <c r="BS269" s="103"/>
      <c r="BT269" s="113"/>
      <c r="BU269" s="113"/>
      <c r="BV269" s="113"/>
      <c r="BW269" s="103"/>
      <c r="BX269" s="103"/>
      <c r="BY269" s="103"/>
      <c r="BZ269" s="113"/>
      <c r="CA269" s="113"/>
      <c r="CB269" s="113"/>
      <c r="CC269" s="113"/>
      <c r="CD269" s="113"/>
      <c r="CE269" s="113"/>
      <c r="CF269" s="113"/>
      <c r="CG269" s="113"/>
      <c r="CH269" s="110"/>
      <c r="CI269" s="110"/>
    </row>
    <row r="270">
      <c r="A270" s="102"/>
      <c r="B270" s="102" t="b">
        <v>0</v>
      </c>
      <c r="C270" s="102" t="b">
        <v>0</v>
      </c>
      <c r="D270" s="102" t="b">
        <v>0</v>
      </c>
      <c r="E270" s="112"/>
      <c r="F270" s="112"/>
      <c r="G270" s="102"/>
      <c r="H270" s="102"/>
      <c r="I270" s="102"/>
      <c r="J270" s="113"/>
      <c r="K270" s="113"/>
      <c r="L270" s="113"/>
      <c r="M270" s="112"/>
      <c r="N270" s="112"/>
      <c r="O270" s="102"/>
      <c r="P270" s="102"/>
      <c r="Q270" s="102"/>
      <c r="R270" s="102"/>
      <c r="S270" s="102"/>
      <c r="T270" s="102"/>
      <c r="U270" s="102"/>
      <c r="V270" s="102"/>
      <c r="W270" s="102"/>
      <c r="X270" s="102"/>
      <c r="Y270" s="102"/>
      <c r="Z270" s="102"/>
      <c r="AA270" s="112"/>
      <c r="AB270" s="102"/>
      <c r="AC270" s="112"/>
      <c r="AD270" s="102"/>
      <c r="AE270" s="102"/>
      <c r="AF270" s="112"/>
      <c r="AG270" s="102"/>
      <c r="AH270" s="102"/>
      <c r="AI270" s="102"/>
      <c r="AJ270" s="112"/>
      <c r="AK270" s="113"/>
      <c r="AL270" s="113"/>
      <c r="AM270" s="113"/>
      <c r="AN270" s="113"/>
      <c r="AO270" s="113"/>
      <c r="AP270" s="113"/>
      <c r="AQ270" s="108">
        <f t="shared" si="3"/>
        <v>0</v>
      </c>
      <c r="AR270" s="113"/>
      <c r="AS270" s="113"/>
      <c r="AT270" s="113"/>
      <c r="AU270" s="113"/>
      <c r="AV270" s="113"/>
      <c r="AW270" s="113"/>
      <c r="AX270" s="113"/>
      <c r="AY270" s="113"/>
      <c r="AZ270" s="113"/>
      <c r="BA270" s="113"/>
      <c r="BB270" s="113"/>
      <c r="BC270" s="113"/>
      <c r="BD270" s="113"/>
      <c r="BE270" s="113"/>
      <c r="BF270" s="113"/>
      <c r="BG270" s="113"/>
      <c r="BH270" s="113"/>
      <c r="BI270" s="113"/>
      <c r="BJ270" s="113"/>
      <c r="BK270" s="113"/>
      <c r="BL270" s="113"/>
      <c r="BM270" s="113"/>
      <c r="BN270" s="113"/>
      <c r="BO270" s="113"/>
      <c r="BP270" s="103"/>
      <c r="BQ270" s="103"/>
      <c r="BR270" s="103"/>
      <c r="BS270" s="103"/>
      <c r="BT270" s="113"/>
      <c r="BU270" s="113"/>
      <c r="BV270" s="113"/>
      <c r="BW270" s="103"/>
      <c r="BX270" s="103"/>
      <c r="BY270" s="103"/>
      <c r="BZ270" s="113"/>
      <c r="CA270" s="113"/>
      <c r="CB270" s="113"/>
      <c r="CC270" s="113"/>
      <c r="CD270" s="113"/>
      <c r="CE270" s="113"/>
      <c r="CF270" s="113"/>
      <c r="CG270" s="113"/>
      <c r="CH270" s="110"/>
      <c r="CI270" s="110"/>
    </row>
    <row r="271">
      <c r="A271" s="102"/>
      <c r="B271" s="102" t="b">
        <v>0</v>
      </c>
      <c r="C271" s="102" t="b">
        <v>0</v>
      </c>
      <c r="D271" s="102" t="b">
        <v>0</v>
      </c>
      <c r="E271" s="112"/>
      <c r="F271" s="112"/>
      <c r="G271" s="102"/>
      <c r="H271" s="102"/>
      <c r="I271" s="102"/>
      <c r="J271" s="113"/>
      <c r="K271" s="113"/>
      <c r="L271" s="113"/>
      <c r="M271" s="112"/>
      <c r="N271" s="112"/>
      <c r="O271" s="102"/>
      <c r="P271" s="102"/>
      <c r="Q271" s="102"/>
      <c r="R271" s="102"/>
      <c r="S271" s="102"/>
      <c r="T271" s="102"/>
      <c r="U271" s="102"/>
      <c r="V271" s="102"/>
      <c r="W271" s="102"/>
      <c r="X271" s="102"/>
      <c r="Y271" s="102"/>
      <c r="Z271" s="102"/>
      <c r="AA271" s="112"/>
      <c r="AB271" s="102"/>
      <c r="AC271" s="112"/>
      <c r="AD271" s="102"/>
      <c r="AE271" s="102"/>
      <c r="AF271" s="112"/>
      <c r="AG271" s="102"/>
      <c r="AH271" s="102"/>
      <c r="AI271" s="102"/>
      <c r="AJ271" s="112"/>
      <c r="AK271" s="113"/>
      <c r="AL271" s="113"/>
      <c r="AM271" s="113"/>
      <c r="AN271" s="113"/>
      <c r="AO271" s="113"/>
      <c r="AP271" s="113"/>
      <c r="AQ271" s="108">
        <f t="shared" si="3"/>
        <v>0</v>
      </c>
      <c r="AR271" s="113"/>
      <c r="AS271" s="113"/>
      <c r="AT271" s="113"/>
      <c r="AU271" s="113"/>
      <c r="AV271" s="113"/>
      <c r="AW271" s="113"/>
      <c r="AX271" s="113"/>
      <c r="AY271" s="113"/>
      <c r="AZ271" s="113"/>
      <c r="BA271" s="113"/>
      <c r="BB271" s="113"/>
      <c r="BC271" s="113"/>
      <c r="BD271" s="113"/>
      <c r="BE271" s="113"/>
      <c r="BF271" s="113"/>
      <c r="BG271" s="113"/>
      <c r="BH271" s="113"/>
      <c r="BI271" s="113"/>
      <c r="BJ271" s="113"/>
      <c r="BK271" s="113"/>
      <c r="BL271" s="113"/>
      <c r="BM271" s="113"/>
      <c r="BN271" s="113"/>
      <c r="BO271" s="113"/>
      <c r="BP271" s="103"/>
      <c r="BQ271" s="103"/>
      <c r="BR271" s="103"/>
      <c r="BS271" s="103"/>
      <c r="BT271" s="113"/>
      <c r="BU271" s="113"/>
      <c r="BV271" s="113"/>
      <c r="BW271" s="103"/>
      <c r="BX271" s="103"/>
      <c r="BY271" s="103"/>
      <c r="BZ271" s="113"/>
      <c r="CA271" s="113"/>
      <c r="CB271" s="113"/>
      <c r="CC271" s="113"/>
      <c r="CD271" s="113"/>
      <c r="CE271" s="113"/>
      <c r="CF271" s="113"/>
      <c r="CG271" s="113"/>
      <c r="CH271" s="110"/>
      <c r="CI271" s="110"/>
    </row>
    <row r="272">
      <c r="A272" s="102"/>
      <c r="B272" s="102" t="b">
        <v>0</v>
      </c>
      <c r="C272" s="102" t="b">
        <v>0</v>
      </c>
      <c r="D272" s="102" t="b">
        <v>0</v>
      </c>
      <c r="E272" s="112"/>
      <c r="F272" s="112"/>
      <c r="G272" s="102"/>
      <c r="H272" s="102"/>
      <c r="I272" s="102"/>
      <c r="J272" s="113"/>
      <c r="K272" s="113"/>
      <c r="L272" s="113"/>
      <c r="M272" s="112"/>
      <c r="N272" s="112"/>
      <c r="O272" s="102"/>
      <c r="P272" s="102"/>
      <c r="Q272" s="102"/>
      <c r="R272" s="102"/>
      <c r="S272" s="102"/>
      <c r="T272" s="102"/>
      <c r="U272" s="102"/>
      <c r="V272" s="102"/>
      <c r="W272" s="102"/>
      <c r="X272" s="102"/>
      <c r="Y272" s="102"/>
      <c r="Z272" s="102"/>
      <c r="AA272" s="112"/>
      <c r="AB272" s="102"/>
      <c r="AC272" s="112"/>
      <c r="AD272" s="102"/>
      <c r="AE272" s="102"/>
      <c r="AF272" s="112"/>
      <c r="AG272" s="102"/>
      <c r="AH272" s="102"/>
      <c r="AI272" s="102"/>
      <c r="AJ272" s="112"/>
      <c r="AK272" s="113"/>
      <c r="AL272" s="113"/>
      <c r="AM272" s="113"/>
      <c r="AN272" s="113"/>
      <c r="AO272" s="113"/>
      <c r="AP272" s="113"/>
      <c r="AQ272" s="108">
        <f t="shared" si="3"/>
        <v>0</v>
      </c>
      <c r="AR272" s="113"/>
      <c r="AS272" s="113"/>
      <c r="AT272" s="113"/>
      <c r="AU272" s="113"/>
      <c r="AV272" s="113"/>
      <c r="AW272" s="113"/>
      <c r="AX272" s="113"/>
      <c r="AY272" s="113"/>
      <c r="AZ272" s="113"/>
      <c r="BA272" s="113"/>
      <c r="BB272" s="113"/>
      <c r="BC272" s="113"/>
      <c r="BD272" s="113"/>
      <c r="BE272" s="113"/>
      <c r="BF272" s="113"/>
      <c r="BG272" s="113"/>
      <c r="BH272" s="113"/>
      <c r="BI272" s="113"/>
      <c r="BJ272" s="113"/>
      <c r="BK272" s="113"/>
      <c r="BL272" s="113"/>
      <c r="BM272" s="113"/>
      <c r="BN272" s="113"/>
      <c r="BO272" s="113"/>
      <c r="BP272" s="103"/>
      <c r="BQ272" s="103"/>
      <c r="BR272" s="103"/>
      <c r="BS272" s="103"/>
      <c r="BT272" s="113"/>
      <c r="BU272" s="113"/>
      <c r="BV272" s="113"/>
      <c r="BW272" s="103"/>
      <c r="BX272" s="103"/>
      <c r="BY272" s="103"/>
      <c r="BZ272" s="113"/>
      <c r="CA272" s="113"/>
      <c r="CB272" s="113"/>
      <c r="CC272" s="113"/>
      <c r="CD272" s="113"/>
      <c r="CE272" s="113"/>
      <c r="CF272" s="113"/>
      <c r="CG272" s="113"/>
      <c r="CH272" s="110"/>
      <c r="CI272" s="110"/>
    </row>
    <row r="273">
      <c r="A273" s="102"/>
      <c r="B273" s="102" t="b">
        <v>0</v>
      </c>
      <c r="C273" s="102" t="b">
        <v>0</v>
      </c>
      <c r="D273" s="102" t="b">
        <v>0</v>
      </c>
      <c r="E273" s="112"/>
      <c r="F273" s="112"/>
      <c r="G273" s="102"/>
      <c r="H273" s="102"/>
      <c r="I273" s="102"/>
      <c r="J273" s="113"/>
      <c r="K273" s="113"/>
      <c r="L273" s="113"/>
      <c r="M273" s="112"/>
      <c r="N273" s="112"/>
      <c r="O273" s="102"/>
      <c r="P273" s="102"/>
      <c r="Q273" s="102"/>
      <c r="R273" s="102"/>
      <c r="S273" s="102"/>
      <c r="T273" s="102"/>
      <c r="U273" s="102"/>
      <c r="V273" s="102"/>
      <c r="W273" s="102"/>
      <c r="X273" s="102"/>
      <c r="Y273" s="102"/>
      <c r="Z273" s="102"/>
      <c r="AA273" s="112"/>
      <c r="AB273" s="102"/>
      <c r="AC273" s="112"/>
      <c r="AD273" s="102"/>
      <c r="AE273" s="102"/>
      <c r="AF273" s="112"/>
      <c r="AG273" s="102"/>
      <c r="AH273" s="102"/>
      <c r="AI273" s="102"/>
      <c r="AJ273" s="112"/>
      <c r="AK273" s="113"/>
      <c r="AL273" s="113"/>
      <c r="AM273" s="113"/>
      <c r="AN273" s="113"/>
      <c r="AO273" s="113"/>
      <c r="AP273" s="113"/>
      <c r="AQ273" s="108">
        <f t="shared" si="3"/>
        <v>0</v>
      </c>
      <c r="AR273" s="113"/>
      <c r="AS273" s="113"/>
      <c r="AT273" s="113"/>
      <c r="AU273" s="113"/>
      <c r="AV273" s="113"/>
      <c r="AW273" s="113"/>
      <c r="AX273" s="113"/>
      <c r="AY273" s="113"/>
      <c r="AZ273" s="113"/>
      <c r="BA273" s="113"/>
      <c r="BB273" s="113"/>
      <c r="BC273" s="113"/>
      <c r="BD273" s="113"/>
      <c r="BE273" s="113"/>
      <c r="BF273" s="113"/>
      <c r="BG273" s="113"/>
      <c r="BH273" s="113"/>
      <c r="BI273" s="113"/>
      <c r="BJ273" s="113"/>
      <c r="BK273" s="113"/>
      <c r="BL273" s="113"/>
      <c r="BM273" s="113"/>
      <c r="BN273" s="113"/>
      <c r="BO273" s="113"/>
      <c r="BP273" s="103"/>
      <c r="BQ273" s="103"/>
      <c r="BR273" s="103"/>
      <c r="BS273" s="103"/>
      <c r="BT273" s="113"/>
      <c r="BU273" s="113"/>
      <c r="BV273" s="113"/>
      <c r="BW273" s="103"/>
      <c r="BX273" s="103"/>
      <c r="BY273" s="103"/>
      <c r="BZ273" s="113"/>
      <c r="CA273" s="113"/>
      <c r="CB273" s="113"/>
      <c r="CC273" s="113"/>
      <c r="CD273" s="113"/>
      <c r="CE273" s="113"/>
      <c r="CF273" s="113"/>
      <c r="CG273" s="113"/>
      <c r="CH273" s="110"/>
      <c r="CI273" s="110"/>
    </row>
    <row r="274">
      <c r="A274" s="102"/>
      <c r="B274" s="102" t="b">
        <v>0</v>
      </c>
      <c r="C274" s="102" t="b">
        <v>0</v>
      </c>
      <c r="D274" s="102" t="b">
        <v>0</v>
      </c>
      <c r="E274" s="112"/>
      <c r="F274" s="112"/>
      <c r="G274" s="102"/>
      <c r="H274" s="102"/>
      <c r="I274" s="102"/>
      <c r="J274" s="113"/>
      <c r="K274" s="113"/>
      <c r="L274" s="113"/>
      <c r="M274" s="112"/>
      <c r="N274" s="112"/>
      <c r="O274" s="102"/>
      <c r="P274" s="102"/>
      <c r="Q274" s="102"/>
      <c r="R274" s="102"/>
      <c r="S274" s="102"/>
      <c r="T274" s="102"/>
      <c r="U274" s="102"/>
      <c r="V274" s="102"/>
      <c r="W274" s="102"/>
      <c r="X274" s="102"/>
      <c r="Y274" s="102"/>
      <c r="Z274" s="102"/>
      <c r="AA274" s="112"/>
      <c r="AB274" s="102"/>
      <c r="AC274" s="112"/>
      <c r="AD274" s="102"/>
      <c r="AE274" s="102"/>
      <c r="AF274" s="112"/>
      <c r="AG274" s="102"/>
      <c r="AH274" s="102"/>
      <c r="AI274" s="102"/>
      <c r="AJ274" s="112"/>
      <c r="AK274" s="113"/>
      <c r="AL274" s="113"/>
      <c r="AM274" s="113"/>
      <c r="AN274" s="113"/>
      <c r="AO274" s="113"/>
      <c r="AP274" s="113"/>
      <c r="AQ274" s="108">
        <f t="shared" si="3"/>
        <v>0</v>
      </c>
      <c r="AR274" s="113"/>
      <c r="AS274" s="113"/>
      <c r="AT274" s="113"/>
      <c r="AU274" s="113"/>
      <c r="AV274" s="113"/>
      <c r="AW274" s="113"/>
      <c r="AX274" s="113"/>
      <c r="AY274" s="113"/>
      <c r="AZ274" s="113"/>
      <c r="BA274" s="113"/>
      <c r="BB274" s="113"/>
      <c r="BC274" s="113"/>
      <c r="BD274" s="113"/>
      <c r="BE274" s="113"/>
      <c r="BF274" s="113"/>
      <c r="BG274" s="113"/>
      <c r="BH274" s="113"/>
      <c r="BI274" s="113"/>
      <c r="BJ274" s="113"/>
      <c r="BK274" s="113"/>
      <c r="BL274" s="113"/>
      <c r="BM274" s="113"/>
      <c r="BN274" s="113"/>
      <c r="BO274" s="113"/>
      <c r="BP274" s="103"/>
      <c r="BQ274" s="103"/>
      <c r="BR274" s="103"/>
      <c r="BS274" s="103"/>
      <c r="BT274" s="113"/>
      <c r="BU274" s="113"/>
      <c r="BV274" s="113"/>
      <c r="BW274" s="103"/>
      <c r="BX274" s="103"/>
      <c r="BY274" s="103"/>
      <c r="BZ274" s="113"/>
      <c r="CA274" s="113"/>
      <c r="CB274" s="113"/>
      <c r="CC274" s="113"/>
      <c r="CD274" s="113"/>
      <c r="CE274" s="113"/>
      <c r="CF274" s="113"/>
      <c r="CG274" s="113"/>
      <c r="CH274" s="110"/>
      <c r="CI274" s="110"/>
    </row>
    <row r="275">
      <c r="A275" s="102"/>
      <c r="B275" s="102" t="b">
        <v>0</v>
      </c>
      <c r="C275" s="102" t="b">
        <v>0</v>
      </c>
      <c r="D275" s="102" t="b">
        <v>0</v>
      </c>
      <c r="E275" s="112"/>
      <c r="F275" s="112"/>
      <c r="G275" s="102"/>
      <c r="H275" s="102"/>
      <c r="I275" s="102"/>
      <c r="J275" s="113"/>
      <c r="K275" s="113"/>
      <c r="L275" s="113"/>
      <c r="M275" s="112"/>
      <c r="N275" s="112"/>
      <c r="O275" s="102"/>
      <c r="P275" s="102"/>
      <c r="Q275" s="102"/>
      <c r="R275" s="102"/>
      <c r="S275" s="102"/>
      <c r="T275" s="102"/>
      <c r="U275" s="102"/>
      <c r="V275" s="102"/>
      <c r="W275" s="102"/>
      <c r="X275" s="102"/>
      <c r="Y275" s="102"/>
      <c r="Z275" s="102"/>
      <c r="AA275" s="112"/>
      <c r="AB275" s="102"/>
      <c r="AC275" s="112"/>
      <c r="AD275" s="102"/>
      <c r="AE275" s="102"/>
      <c r="AF275" s="112"/>
      <c r="AG275" s="102"/>
      <c r="AH275" s="102"/>
      <c r="AI275" s="102"/>
      <c r="AJ275" s="112"/>
      <c r="AK275" s="113"/>
      <c r="AL275" s="113"/>
      <c r="AM275" s="113"/>
      <c r="AN275" s="113"/>
      <c r="AO275" s="113"/>
      <c r="AP275" s="113"/>
      <c r="AQ275" s="108">
        <f t="shared" si="3"/>
        <v>0</v>
      </c>
      <c r="AR275" s="113"/>
      <c r="AS275" s="113"/>
      <c r="AT275" s="113"/>
      <c r="AU275" s="113"/>
      <c r="AV275" s="113"/>
      <c r="AW275" s="113"/>
      <c r="AX275" s="113"/>
      <c r="AY275" s="113"/>
      <c r="AZ275" s="113"/>
      <c r="BA275" s="113"/>
      <c r="BB275" s="113"/>
      <c r="BC275" s="113"/>
      <c r="BD275" s="113"/>
      <c r="BE275" s="113"/>
      <c r="BF275" s="113"/>
      <c r="BG275" s="113"/>
      <c r="BH275" s="113"/>
      <c r="BI275" s="113"/>
      <c r="BJ275" s="113"/>
      <c r="BK275" s="113"/>
      <c r="BL275" s="113"/>
      <c r="BM275" s="113"/>
      <c r="BN275" s="113"/>
      <c r="BO275" s="113"/>
      <c r="BP275" s="103"/>
      <c r="BQ275" s="103"/>
      <c r="BR275" s="103"/>
      <c r="BS275" s="103"/>
      <c r="BT275" s="113"/>
      <c r="BU275" s="113"/>
      <c r="BV275" s="113"/>
      <c r="BW275" s="103"/>
      <c r="BX275" s="103"/>
      <c r="BY275" s="103"/>
      <c r="BZ275" s="113"/>
      <c r="CA275" s="113"/>
      <c r="CB275" s="113"/>
      <c r="CC275" s="113"/>
      <c r="CD275" s="113"/>
      <c r="CE275" s="113"/>
      <c r="CF275" s="113"/>
      <c r="CG275" s="113"/>
      <c r="CH275" s="110"/>
      <c r="CI275" s="110"/>
    </row>
    <row r="276">
      <c r="A276" s="102"/>
      <c r="B276" s="102" t="b">
        <v>0</v>
      </c>
      <c r="C276" s="102" t="b">
        <v>0</v>
      </c>
      <c r="D276" s="102" t="b">
        <v>0</v>
      </c>
      <c r="E276" s="112"/>
      <c r="F276" s="112"/>
      <c r="G276" s="102"/>
      <c r="H276" s="102"/>
      <c r="I276" s="102"/>
      <c r="J276" s="113"/>
      <c r="K276" s="113"/>
      <c r="L276" s="113"/>
      <c r="M276" s="112"/>
      <c r="N276" s="112"/>
      <c r="O276" s="102"/>
      <c r="P276" s="102"/>
      <c r="Q276" s="102"/>
      <c r="R276" s="102"/>
      <c r="S276" s="102"/>
      <c r="T276" s="102"/>
      <c r="U276" s="102"/>
      <c r="V276" s="102"/>
      <c r="W276" s="102"/>
      <c r="X276" s="102"/>
      <c r="Y276" s="102"/>
      <c r="Z276" s="102"/>
      <c r="AA276" s="112"/>
      <c r="AB276" s="102"/>
      <c r="AC276" s="112"/>
      <c r="AD276" s="102"/>
      <c r="AE276" s="102"/>
      <c r="AF276" s="112"/>
      <c r="AG276" s="102"/>
      <c r="AH276" s="102"/>
      <c r="AI276" s="102"/>
      <c r="AJ276" s="112"/>
      <c r="AK276" s="113"/>
      <c r="AL276" s="113"/>
      <c r="AM276" s="113"/>
      <c r="AN276" s="113"/>
      <c r="AO276" s="113"/>
      <c r="AP276" s="113"/>
      <c r="AQ276" s="108">
        <f t="shared" si="3"/>
        <v>0</v>
      </c>
      <c r="AR276" s="113"/>
      <c r="AS276" s="113"/>
      <c r="AT276" s="113"/>
      <c r="AU276" s="113"/>
      <c r="AV276" s="113"/>
      <c r="AW276" s="113"/>
      <c r="AX276" s="113"/>
      <c r="AY276" s="113"/>
      <c r="AZ276" s="113"/>
      <c r="BA276" s="113"/>
      <c r="BB276" s="113"/>
      <c r="BC276" s="113"/>
      <c r="BD276" s="113"/>
      <c r="BE276" s="113"/>
      <c r="BF276" s="113"/>
      <c r="BG276" s="113"/>
      <c r="BH276" s="113"/>
      <c r="BI276" s="113"/>
      <c r="BJ276" s="113"/>
      <c r="BK276" s="113"/>
      <c r="BL276" s="113"/>
      <c r="BM276" s="113"/>
      <c r="BN276" s="113"/>
      <c r="BO276" s="113"/>
      <c r="BP276" s="103"/>
      <c r="BQ276" s="103"/>
      <c r="BR276" s="103"/>
      <c r="BS276" s="103"/>
      <c r="BT276" s="113"/>
      <c r="BU276" s="113"/>
      <c r="BV276" s="113"/>
      <c r="BW276" s="103"/>
      <c r="BX276" s="103"/>
      <c r="BY276" s="103"/>
      <c r="BZ276" s="113"/>
      <c r="CA276" s="113"/>
      <c r="CB276" s="113"/>
      <c r="CC276" s="113"/>
      <c r="CD276" s="113"/>
      <c r="CE276" s="113"/>
      <c r="CF276" s="113"/>
      <c r="CG276" s="113"/>
      <c r="CH276" s="110"/>
      <c r="CI276" s="110"/>
    </row>
    <row r="277">
      <c r="A277" s="102"/>
      <c r="B277" s="102" t="b">
        <v>0</v>
      </c>
      <c r="C277" s="102" t="b">
        <v>0</v>
      </c>
      <c r="D277" s="102" t="b">
        <v>0</v>
      </c>
      <c r="E277" s="112"/>
      <c r="F277" s="112"/>
      <c r="G277" s="102"/>
      <c r="H277" s="102"/>
      <c r="I277" s="102"/>
      <c r="J277" s="113"/>
      <c r="K277" s="113"/>
      <c r="L277" s="113"/>
      <c r="M277" s="112"/>
      <c r="N277" s="112"/>
      <c r="O277" s="102"/>
      <c r="P277" s="102"/>
      <c r="Q277" s="102"/>
      <c r="R277" s="102"/>
      <c r="S277" s="102"/>
      <c r="T277" s="102"/>
      <c r="U277" s="102"/>
      <c r="V277" s="102"/>
      <c r="W277" s="102"/>
      <c r="X277" s="102"/>
      <c r="Y277" s="102"/>
      <c r="Z277" s="102"/>
      <c r="AA277" s="112"/>
      <c r="AB277" s="102"/>
      <c r="AC277" s="112"/>
      <c r="AD277" s="102"/>
      <c r="AE277" s="102"/>
      <c r="AF277" s="112"/>
      <c r="AG277" s="102"/>
      <c r="AH277" s="102"/>
      <c r="AI277" s="102"/>
      <c r="AJ277" s="112"/>
      <c r="AK277" s="113"/>
      <c r="AL277" s="113"/>
      <c r="AM277" s="113"/>
      <c r="AN277" s="113"/>
      <c r="AO277" s="113"/>
      <c r="AP277" s="113"/>
      <c r="AQ277" s="108">
        <f t="shared" si="3"/>
        <v>0</v>
      </c>
      <c r="AR277" s="113"/>
      <c r="AS277" s="113"/>
      <c r="AT277" s="113"/>
      <c r="AU277" s="113"/>
      <c r="AV277" s="113"/>
      <c r="AW277" s="113"/>
      <c r="AX277" s="113"/>
      <c r="AY277" s="113"/>
      <c r="AZ277" s="113"/>
      <c r="BA277" s="113"/>
      <c r="BB277" s="113"/>
      <c r="BC277" s="113"/>
      <c r="BD277" s="113"/>
      <c r="BE277" s="113"/>
      <c r="BF277" s="113"/>
      <c r="BG277" s="113"/>
      <c r="BH277" s="113"/>
      <c r="BI277" s="113"/>
      <c r="BJ277" s="113"/>
      <c r="BK277" s="113"/>
      <c r="BL277" s="113"/>
      <c r="BM277" s="113"/>
      <c r="BN277" s="113"/>
      <c r="BO277" s="113"/>
      <c r="BP277" s="103"/>
      <c r="BQ277" s="103"/>
      <c r="BR277" s="103"/>
      <c r="BS277" s="103"/>
      <c r="BT277" s="113"/>
      <c r="BU277" s="113"/>
      <c r="BV277" s="113"/>
      <c r="BW277" s="103"/>
      <c r="BX277" s="103"/>
      <c r="BY277" s="103"/>
      <c r="BZ277" s="113"/>
      <c r="CA277" s="113"/>
      <c r="CB277" s="113"/>
      <c r="CC277" s="113"/>
      <c r="CD277" s="113"/>
      <c r="CE277" s="113"/>
      <c r="CF277" s="113"/>
      <c r="CG277" s="113"/>
      <c r="CH277" s="110"/>
      <c r="CI277" s="110"/>
    </row>
    <row r="278">
      <c r="A278" s="102"/>
      <c r="B278" s="102" t="b">
        <v>0</v>
      </c>
      <c r="C278" s="102" t="b">
        <v>0</v>
      </c>
      <c r="D278" s="102" t="b">
        <v>0</v>
      </c>
      <c r="E278" s="112"/>
      <c r="F278" s="112"/>
      <c r="G278" s="102"/>
      <c r="H278" s="102"/>
      <c r="I278" s="102"/>
      <c r="J278" s="113"/>
      <c r="K278" s="113"/>
      <c r="L278" s="113"/>
      <c r="M278" s="112"/>
      <c r="N278" s="112"/>
      <c r="O278" s="102"/>
      <c r="P278" s="102"/>
      <c r="Q278" s="102"/>
      <c r="R278" s="102"/>
      <c r="S278" s="102"/>
      <c r="T278" s="102"/>
      <c r="U278" s="102"/>
      <c r="V278" s="102"/>
      <c r="W278" s="102"/>
      <c r="X278" s="102"/>
      <c r="Y278" s="102"/>
      <c r="Z278" s="102"/>
      <c r="AA278" s="112"/>
      <c r="AB278" s="102"/>
      <c r="AC278" s="112"/>
      <c r="AD278" s="102"/>
      <c r="AE278" s="102"/>
      <c r="AF278" s="112"/>
      <c r="AG278" s="102"/>
      <c r="AH278" s="102"/>
      <c r="AI278" s="102"/>
      <c r="AJ278" s="112"/>
      <c r="AK278" s="113"/>
      <c r="AL278" s="113"/>
      <c r="AM278" s="113"/>
      <c r="AN278" s="113"/>
      <c r="AO278" s="113"/>
      <c r="AP278" s="113"/>
      <c r="AQ278" s="108">
        <f t="shared" si="3"/>
        <v>0</v>
      </c>
      <c r="AR278" s="113"/>
      <c r="AS278" s="113"/>
      <c r="AT278" s="113"/>
      <c r="AU278" s="113"/>
      <c r="AV278" s="113"/>
      <c r="AW278" s="113"/>
      <c r="AX278" s="113"/>
      <c r="AY278" s="113"/>
      <c r="AZ278" s="113"/>
      <c r="BA278" s="113"/>
      <c r="BB278" s="113"/>
      <c r="BC278" s="113"/>
      <c r="BD278" s="113"/>
      <c r="BE278" s="113"/>
      <c r="BF278" s="113"/>
      <c r="BG278" s="113"/>
      <c r="BH278" s="113"/>
      <c r="BI278" s="113"/>
      <c r="BJ278" s="113"/>
      <c r="BK278" s="113"/>
      <c r="BL278" s="113"/>
      <c r="BM278" s="113"/>
      <c r="BN278" s="113"/>
      <c r="BO278" s="113"/>
      <c r="BP278" s="103"/>
      <c r="BQ278" s="103"/>
      <c r="BR278" s="103"/>
      <c r="BS278" s="103"/>
      <c r="BT278" s="113"/>
      <c r="BU278" s="113"/>
      <c r="BV278" s="113"/>
      <c r="BW278" s="103"/>
      <c r="BX278" s="103"/>
      <c r="BY278" s="103"/>
      <c r="BZ278" s="113"/>
      <c r="CA278" s="113"/>
      <c r="CB278" s="113"/>
      <c r="CC278" s="113"/>
      <c r="CD278" s="113"/>
      <c r="CE278" s="113"/>
      <c r="CF278" s="113"/>
      <c r="CG278" s="113"/>
      <c r="CH278" s="110"/>
      <c r="CI278" s="110"/>
    </row>
    <row r="279">
      <c r="A279" s="102"/>
      <c r="B279" s="102" t="b">
        <v>0</v>
      </c>
      <c r="C279" s="102" t="b">
        <v>0</v>
      </c>
      <c r="D279" s="102" t="b">
        <v>0</v>
      </c>
      <c r="E279" s="112"/>
      <c r="F279" s="112"/>
      <c r="G279" s="102"/>
      <c r="H279" s="102"/>
      <c r="I279" s="102"/>
      <c r="J279" s="113"/>
      <c r="K279" s="113"/>
      <c r="L279" s="113"/>
      <c r="M279" s="112"/>
      <c r="N279" s="112"/>
      <c r="O279" s="102"/>
      <c r="P279" s="102"/>
      <c r="Q279" s="102"/>
      <c r="R279" s="102"/>
      <c r="S279" s="102"/>
      <c r="T279" s="102"/>
      <c r="U279" s="102"/>
      <c r="V279" s="102"/>
      <c r="W279" s="102"/>
      <c r="X279" s="102"/>
      <c r="Y279" s="102"/>
      <c r="Z279" s="102"/>
      <c r="AA279" s="112"/>
      <c r="AB279" s="102"/>
      <c r="AC279" s="112"/>
      <c r="AD279" s="102"/>
      <c r="AE279" s="102"/>
      <c r="AF279" s="112"/>
      <c r="AG279" s="102"/>
      <c r="AH279" s="102"/>
      <c r="AI279" s="102"/>
      <c r="AJ279" s="112"/>
      <c r="AK279" s="113"/>
      <c r="AL279" s="113"/>
      <c r="AM279" s="113"/>
      <c r="AN279" s="113"/>
      <c r="AO279" s="113"/>
      <c r="AP279" s="113"/>
      <c r="AQ279" s="108">
        <f t="shared" si="3"/>
        <v>0</v>
      </c>
      <c r="AR279" s="113"/>
      <c r="AS279" s="113"/>
      <c r="AT279" s="113"/>
      <c r="AU279" s="113"/>
      <c r="AV279" s="113"/>
      <c r="AW279" s="113"/>
      <c r="AX279" s="113"/>
      <c r="AY279" s="113"/>
      <c r="AZ279" s="113"/>
      <c r="BA279" s="113"/>
      <c r="BB279" s="113"/>
      <c r="BC279" s="113"/>
      <c r="BD279" s="113"/>
      <c r="BE279" s="113"/>
      <c r="BF279" s="113"/>
      <c r="BG279" s="113"/>
      <c r="BH279" s="113"/>
      <c r="BI279" s="113"/>
      <c r="BJ279" s="113"/>
      <c r="BK279" s="113"/>
      <c r="BL279" s="113"/>
      <c r="BM279" s="113"/>
      <c r="BN279" s="113"/>
      <c r="BO279" s="113"/>
      <c r="BP279" s="103"/>
      <c r="BQ279" s="103"/>
      <c r="BR279" s="103"/>
      <c r="BS279" s="103"/>
      <c r="BT279" s="113"/>
      <c r="BU279" s="113"/>
      <c r="BV279" s="113"/>
      <c r="BW279" s="103"/>
      <c r="BX279" s="103"/>
      <c r="BY279" s="103"/>
      <c r="BZ279" s="113"/>
      <c r="CA279" s="113"/>
      <c r="CB279" s="113"/>
      <c r="CC279" s="113"/>
      <c r="CD279" s="113"/>
      <c r="CE279" s="113"/>
      <c r="CF279" s="113"/>
      <c r="CG279" s="113"/>
      <c r="CH279" s="110"/>
      <c r="CI279" s="110"/>
    </row>
    <row r="280">
      <c r="A280" s="102"/>
      <c r="B280" s="102" t="b">
        <v>0</v>
      </c>
      <c r="C280" s="102" t="b">
        <v>0</v>
      </c>
      <c r="D280" s="102" t="b">
        <v>0</v>
      </c>
      <c r="E280" s="112"/>
      <c r="F280" s="112"/>
      <c r="G280" s="102"/>
      <c r="H280" s="102"/>
      <c r="I280" s="102"/>
      <c r="J280" s="113"/>
      <c r="K280" s="113"/>
      <c r="L280" s="113"/>
      <c r="M280" s="112"/>
      <c r="N280" s="112"/>
      <c r="O280" s="102"/>
      <c r="P280" s="102"/>
      <c r="Q280" s="102"/>
      <c r="R280" s="102"/>
      <c r="S280" s="102"/>
      <c r="T280" s="102"/>
      <c r="U280" s="102"/>
      <c r="V280" s="102"/>
      <c r="W280" s="102"/>
      <c r="X280" s="102"/>
      <c r="Y280" s="102"/>
      <c r="Z280" s="102"/>
      <c r="AA280" s="112"/>
      <c r="AB280" s="102"/>
      <c r="AC280" s="112"/>
      <c r="AD280" s="102"/>
      <c r="AE280" s="102"/>
      <c r="AF280" s="112"/>
      <c r="AG280" s="102"/>
      <c r="AH280" s="102"/>
      <c r="AI280" s="102"/>
      <c r="AJ280" s="112"/>
      <c r="AK280" s="113"/>
      <c r="AL280" s="113"/>
      <c r="AM280" s="113"/>
      <c r="AN280" s="113"/>
      <c r="AO280" s="113"/>
      <c r="AP280" s="113"/>
      <c r="AQ280" s="108">
        <f t="shared" si="3"/>
        <v>0</v>
      </c>
      <c r="AR280" s="113"/>
      <c r="AS280" s="113"/>
      <c r="AT280" s="113"/>
      <c r="AU280" s="113"/>
      <c r="AV280" s="113"/>
      <c r="AW280" s="113"/>
      <c r="AX280" s="113"/>
      <c r="AY280" s="113"/>
      <c r="AZ280" s="113"/>
      <c r="BA280" s="113"/>
      <c r="BB280" s="113"/>
      <c r="BC280" s="113"/>
      <c r="BD280" s="113"/>
      <c r="BE280" s="113"/>
      <c r="BF280" s="113"/>
      <c r="BG280" s="113"/>
      <c r="BH280" s="113"/>
      <c r="BI280" s="113"/>
      <c r="BJ280" s="113"/>
      <c r="BK280" s="113"/>
      <c r="BL280" s="113"/>
      <c r="BM280" s="113"/>
      <c r="BN280" s="113"/>
      <c r="BO280" s="113"/>
      <c r="BP280" s="103"/>
      <c r="BQ280" s="103"/>
      <c r="BR280" s="103"/>
      <c r="BS280" s="103"/>
      <c r="BT280" s="113"/>
      <c r="BU280" s="113"/>
      <c r="BV280" s="113"/>
      <c r="BW280" s="103"/>
      <c r="BX280" s="103"/>
      <c r="BY280" s="103"/>
      <c r="BZ280" s="113"/>
      <c r="CA280" s="113"/>
      <c r="CB280" s="113"/>
      <c r="CC280" s="113"/>
      <c r="CD280" s="113"/>
      <c r="CE280" s="113"/>
      <c r="CF280" s="113"/>
      <c r="CG280" s="113"/>
      <c r="CH280" s="110"/>
      <c r="CI280" s="110"/>
    </row>
    <row r="281">
      <c r="A281" s="102"/>
      <c r="B281" s="102" t="b">
        <v>0</v>
      </c>
      <c r="C281" s="102" t="b">
        <v>0</v>
      </c>
      <c r="D281" s="102" t="b">
        <v>0</v>
      </c>
      <c r="E281" s="112"/>
      <c r="F281" s="112"/>
      <c r="G281" s="102"/>
      <c r="H281" s="102"/>
      <c r="I281" s="102"/>
      <c r="J281" s="113"/>
      <c r="K281" s="113"/>
      <c r="L281" s="113"/>
      <c r="M281" s="112"/>
      <c r="N281" s="112"/>
      <c r="O281" s="102"/>
      <c r="P281" s="102"/>
      <c r="Q281" s="102"/>
      <c r="R281" s="102"/>
      <c r="S281" s="102"/>
      <c r="T281" s="102"/>
      <c r="U281" s="102"/>
      <c r="V281" s="102"/>
      <c r="W281" s="102"/>
      <c r="X281" s="102"/>
      <c r="Y281" s="102"/>
      <c r="Z281" s="102"/>
      <c r="AA281" s="112"/>
      <c r="AB281" s="102"/>
      <c r="AC281" s="112"/>
      <c r="AD281" s="102"/>
      <c r="AE281" s="102"/>
      <c r="AF281" s="112"/>
      <c r="AG281" s="102"/>
      <c r="AH281" s="102"/>
      <c r="AI281" s="102"/>
      <c r="AJ281" s="112"/>
      <c r="AK281" s="113"/>
      <c r="AL281" s="113"/>
      <c r="AM281" s="113"/>
      <c r="AN281" s="113"/>
      <c r="AO281" s="113"/>
      <c r="AP281" s="113"/>
      <c r="AQ281" s="108">
        <f t="shared" si="3"/>
        <v>0</v>
      </c>
      <c r="AR281" s="113"/>
      <c r="AS281" s="113"/>
      <c r="AT281" s="113"/>
      <c r="AU281" s="113"/>
      <c r="AV281" s="113"/>
      <c r="AW281" s="113"/>
      <c r="AX281" s="113"/>
      <c r="AY281" s="113"/>
      <c r="AZ281" s="113"/>
      <c r="BA281" s="113"/>
      <c r="BB281" s="113"/>
      <c r="BC281" s="113"/>
      <c r="BD281" s="113"/>
      <c r="BE281" s="113"/>
      <c r="BF281" s="113"/>
      <c r="BG281" s="113"/>
      <c r="BH281" s="113"/>
      <c r="BI281" s="113"/>
      <c r="BJ281" s="113"/>
      <c r="BK281" s="113"/>
      <c r="BL281" s="113"/>
      <c r="BM281" s="113"/>
      <c r="BN281" s="113"/>
      <c r="BO281" s="113"/>
      <c r="BP281" s="103"/>
      <c r="BQ281" s="103"/>
      <c r="BR281" s="103"/>
      <c r="BS281" s="103"/>
      <c r="BT281" s="113"/>
      <c r="BU281" s="113"/>
      <c r="BV281" s="113"/>
      <c r="BW281" s="103"/>
      <c r="BX281" s="103"/>
      <c r="BY281" s="103"/>
      <c r="BZ281" s="113"/>
      <c r="CA281" s="113"/>
      <c r="CB281" s="113"/>
      <c r="CC281" s="113"/>
      <c r="CD281" s="113"/>
      <c r="CE281" s="113"/>
      <c r="CF281" s="113"/>
      <c r="CG281" s="113"/>
      <c r="CH281" s="110"/>
      <c r="CI281" s="110"/>
    </row>
    <row r="282">
      <c r="A282" s="102"/>
      <c r="B282" s="102" t="b">
        <v>0</v>
      </c>
      <c r="C282" s="102" t="b">
        <v>0</v>
      </c>
      <c r="D282" s="102" t="b">
        <v>0</v>
      </c>
      <c r="E282" s="112"/>
      <c r="F282" s="112"/>
      <c r="G282" s="102"/>
      <c r="H282" s="102"/>
      <c r="I282" s="102"/>
      <c r="J282" s="113"/>
      <c r="K282" s="113"/>
      <c r="L282" s="113"/>
      <c r="M282" s="112"/>
      <c r="N282" s="112"/>
      <c r="O282" s="102"/>
      <c r="P282" s="102"/>
      <c r="Q282" s="102"/>
      <c r="R282" s="102"/>
      <c r="S282" s="102"/>
      <c r="T282" s="102"/>
      <c r="U282" s="102"/>
      <c r="V282" s="102"/>
      <c r="W282" s="102"/>
      <c r="X282" s="102"/>
      <c r="Y282" s="102"/>
      <c r="Z282" s="102"/>
      <c r="AA282" s="112"/>
      <c r="AB282" s="102"/>
      <c r="AC282" s="112"/>
      <c r="AD282" s="102"/>
      <c r="AE282" s="102"/>
      <c r="AF282" s="112"/>
      <c r="AG282" s="102"/>
      <c r="AH282" s="102"/>
      <c r="AI282" s="102"/>
      <c r="AJ282" s="112"/>
      <c r="AK282" s="113"/>
      <c r="AL282" s="113"/>
      <c r="AM282" s="113"/>
      <c r="AN282" s="113"/>
      <c r="AO282" s="113"/>
      <c r="AP282" s="113"/>
      <c r="AQ282" s="108">
        <f t="shared" si="3"/>
        <v>0</v>
      </c>
      <c r="AR282" s="113"/>
      <c r="AS282" s="113"/>
      <c r="AT282" s="113"/>
      <c r="AU282" s="113"/>
      <c r="AV282" s="113"/>
      <c r="AW282" s="113"/>
      <c r="AX282" s="113"/>
      <c r="AY282" s="113"/>
      <c r="AZ282" s="113"/>
      <c r="BA282" s="113"/>
      <c r="BB282" s="113"/>
      <c r="BC282" s="113"/>
      <c r="BD282" s="113"/>
      <c r="BE282" s="113"/>
      <c r="BF282" s="113"/>
      <c r="BG282" s="113"/>
      <c r="BH282" s="113"/>
      <c r="BI282" s="113"/>
      <c r="BJ282" s="113"/>
      <c r="BK282" s="113"/>
      <c r="BL282" s="113"/>
      <c r="BM282" s="113"/>
      <c r="BN282" s="113"/>
      <c r="BO282" s="113"/>
      <c r="BP282" s="103"/>
      <c r="BQ282" s="103"/>
      <c r="BR282" s="103"/>
      <c r="BS282" s="103"/>
      <c r="BT282" s="113"/>
      <c r="BU282" s="113"/>
      <c r="BV282" s="113"/>
      <c r="BW282" s="103"/>
      <c r="BX282" s="103"/>
      <c r="BY282" s="103"/>
      <c r="BZ282" s="113"/>
      <c r="CA282" s="113"/>
      <c r="CB282" s="113"/>
      <c r="CC282" s="113"/>
      <c r="CD282" s="113"/>
      <c r="CE282" s="113"/>
      <c r="CF282" s="113"/>
      <c r="CG282" s="113"/>
      <c r="CH282" s="110"/>
      <c r="CI282" s="110"/>
    </row>
    <row r="283">
      <c r="A283" s="102"/>
      <c r="B283" s="102" t="b">
        <v>0</v>
      </c>
      <c r="C283" s="102" t="b">
        <v>0</v>
      </c>
      <c r="D283" s="102" t="b">
        <v>0</v>
      </c>
      <c r="E283" s="112"/>
      <c r="F283" s="112"/>
      <c r="G283" s="102"/>
      <c r="H283" s="102"/>
      <c r="I283" s="102"/>
      <c r="J283" s="113"/>
      <c r="K283" s="113"/>
      <c r="L283" s="113"/>
      <c r="M283" s="112"/>
      <c r="N283" s="112"/>
      <c r="O283" s="102"/>
      <c r="P283" s="102"/>
      <c r="Q283" s="102"/>
      <c r="R283" s="102"/>
      <c r="S283" s="102"/>
      <c r="T283" s="102"/>
      <c r="U283" s="102"/>
      <c r="V283" s="102"/>
      <c r="W283" s="102"/>
      <c r="X283" s="102"/>
      <c r="Y283" s="102"/>
      <c r="Z283" s="102"/>
      <c r="AA283" s="112"/>
      <c r="AB283" s="102"/>
      <c r="AC283" s="112"/>
      <c r="AD283" s="102"/>
      <c r="AE283" s="102"/>
      <c r="AF283" s="112"/>
      <c r="AG283" s="102"/>
      <c r="AH283" s="102"/>
      <c r="AI283" s="102"/>
      <c r="AJ283" s="112"/>
      <c r="AK283" s="113"/>
      <c r="AL283" s="113"/>
      <c r="AM283" s="113"/>
      <c r="AN283" s="113"/>
      <c r="AO283" s="113"/>
      <c r="AP283" s="113"/>
      <c r="AQ283" s="108">
        <f t="shared" si="3"/>
        <v>0</v>
      </c>
      <c r="AR283" s="113"/>
      <c r="AS283" s="113"/>
      <c r="AT283" s="113"/>
      <c r="AU283" s="113"/>
      <c r="AV283" s="113"/>
      <c r="AW283" s="113"/>
      <c r="AX283" s="113"/>
      <c r="AY283" s="113"/>
      <c r="AZ283" s="113"/>
      <c r="BA283" s="113"/>
      <c r="BB283" s="113"/>
      <c r="BC283" s="113"/>
      <c r="BD283" s="113"/>
      <c r="BE283" s="113"/>
      <c r="BF283" s="113"/>
      <c r="BG283" s="113"/>
      <c r="BH283" s="113"/>
      <c r="BI283" s="113"/>
      <c r="BJ283" s="113"/>
      <c r="BK283" s="113"/>
      <c r="BL283" s="113"/>
      <c r="BM283" s="113"/>
      <c r="BN283" s="113"/>
      <c r="BO283" s="113"/>
      <c r="BP283" s="103"/>
      <c r="BQ283" s="103"/>
      <c r="BR283" s="103"/>
      <c r="BS283" s="103"/>
      <c r="BT283" s="113"/>
      <c r="BU283" s="113"/>
      <c r="BV283" s="113"/>
      <c r="BW283" s="103"/>
      <c r="BX283" s="103"/>
      <c r="BY283" s="103"/>
      <c r="BZ283" s="113"/>
      <c r="CA283" s="113"/>
      <c r="CB283" s="113"/>
      <c r="CC283" s="113"/>
      <c r="CD283" s="113"/>
      <c r="CE283" s="113"/>
      <c r="CF283" s="113"/>
      <c r="CG283" s="113"/>
      <c r="CH283" s="110"/>
      <c r="CI283" s="110"/>
    </row>
    <row r="284">
      <c r="A284" s="102"/>
      <c r="B284" s="102" t="b">
        <v>0</v>
      </c>
      <c r="C284" s="102" t="b">
        <v>0</v>
      </c>
      <c r="D284" s="102" t="b">
        <v>0</v>
      </c>
      <c r="E284" s="112"/>
      <c r="F284" s="112"/>
      <c r="G284" s="102"/>
      <c r="H284" s="102"/>
      <c r="I284" s="102"/>
      <c r="J284" s="113"/>
      <c r="K284" s="113"/>
      <c r="L284" s="113"/>
      <c r="M284" s="112"/>
      <c r="N284" s="112"/>
      <c r="O284" s="102"/>
      <c r="P284" s="102"/>
      <c r="Q284" s="102"/>
      <c r="R284" s="102"/>
      <c r="S284" s="102"/>
      <c r="T284" s="102"/>
      <c r="U284" s="102"/>
      <c r="V284" s="102"/>
      <c r="W284" s="102"/>
      <c r="X284" s="102"/>
      <c r="Y284" s="102"/>
      <c r="Z284" s="102"/>
      <c r="AA284" s="112"/>
      <c r="AB284" s="102"/>
      <c r="AC284" s="112"/>
      <c r="AD284" s="102"/>
      <c r="AE284" s="102"/>
      <c r="AF284" s="112"/>
      <c r="AG284" s="102"/>
      <c r="AH284" s="102"/>
      <c r="AI284" s="102"/>
      <c r="AJ284" s="112"/>
      <c r="AK284" s="113"/>
      <c r="AL284" s="113"/>
      <c r="AM284" s="113"/>
      <c r="AN284" s="113"/>
      <c r="AO284" s="113"/>
      <c r="AP284" s="113"/>
      <c r="AQ284" s="108">
        <f t="shared" si="3"/>
        <v>0</v>
      </c>
      <c r="AR284" s="113"/>
      <c r="AS284" s="113"/>
      <c r="AT284" s="113"/>
      <c r="AU284" s="113"/>
      <c r="AV284" s="113"/>
      <c r="AW284" s="113"/>
      <c r="AX284" s="113"/>
      <c r="AY284" s="113"/>
      <c r="AZ284" s="113"/>
      <c r="BA284" s="113"/>
      <c r="BB284" s="113"/>
      <c r="BC284" s="113"/>
      <c r="BD284" s="113"/>
      <c r="BE284" s="113"/>
      <c r="BF284" s="113"/>
      <c r="BG284" s="113"/>
      <c r="BH284" s="113"/>
      <c r="BI284" s="113"/>
      <c r="BJ284" s="113"/>
      <c r="BK284" s="113"/>
      <c r="BL284" s="113"/>
      <c r="BM284" s="113"/>
      <c r="BN284" s="113"/>
      <c r="BO284" s="113"/>
      <c r="BP284" s="103"/>
      <c r="BQ284" s="103"/>
      <c r="BR284" s="103"/>
      <c r="BS284" s="103"/>
      <c r="BT284" s="113"/>
      <c r="BU284" s="113"/>
      <c r="BV284" s="113"/>
      <c r="BW284" s="103"/>
      <c r="BX284" s="103"/>
      <c r="BY284" s="103"/>
      <c r="BZ284" s="113"/>
      <c r="CA284" s="113"/>
      <c r="CB284" s="113"/>
      <c r="CC284" s="113"/>
      <c r="CD284" s="113"/>
      <c r="CE284" s="113"/>
      <c r="CF284" s="113"/>
      <c r="CG284" s="113"/>
      <c r="CH284" s="110"/>
      <c r="CI284" s="110"/>
    </row>
    <row r="285">
      <c r="A285" s="102"/>
      <c r="B285" s="102" t="b">
        <v>0</v>
      </c>
      <c r="C285" s="102" t="b">
        <v>0</v>
      </c>
      <c r="D285" s="102" t="b">
        <v>0</v>
      </c>
      <c r="E285" s="112"/>
      <c r="F285" s="112"/>
      <c r="G285" s="102"/>
      <c r="H285" s="102"/>
      <c r="I285" s="102"/>
      <c r="J285" s="113"/>
      <c r="K285" s="113"/>
      <c r="L285" s="113"/>
      <c r="M285" s="112"/>
      <c r="N285" s="112"/>
      <c r="O285" s="102"/>
      <c r="P285" s="102"/>
      <c r="Q285" s="102"/>
      <c r="R285" s="102"/>
      <c r="S285" s="102"/>
      <c r="T285" s="102"/>
      <c r="U285" s="102"/>
      <c r="V285" s="102"/>
      <c r="W285" s="102"/>
      <c r="X285" s="102"/>
      <c r="Y285" s="102"/>
      <c r="Z285" s="102"/>
      <c r="AA285" s="112"/>
      <c r="AB285" s="102"/>
      <c r="AC285" s="112"/>
      <c r="AD285" s="102"/>
      <c r="AE285" s="102"/>
      <c r="AF285" s="112"/>
      <c r="AG285" s="102"/>
      <c r="AH285" s="102"/>
      <c r="AI285" s="102"/>
      <c r="AJ285" s="112"/>
      <c r="AK285" s="113"/>
      <c r="AL285" s="113"/>
      <c r="AM285" s="113"/>
      <c r="AN285" s="113"/>
      <c r="AO285" s="113"/>
      <c r="AP285" s="113"/>
      <c r="AQ285" s="108">
        <f t="shared" si="3"/>
        <v>0</v>
      </c>
      <c r="AR285" s="113"/>
      <c r="AS285" s="113"/>
      <c r="AT285" s="113"/>
      <c r="AU285" s="113"/>
      <c r="AV285" s="113"/>
      <c r="AW285" s="113"/>
      <c r="AX285" s="113"/>
      <c r="AY285" s="113"/>
      <c r="AZ285" s="113"/>
      <c r="BA285" s="113"/>
      <c r="BB285" s="113"/>
      <c r="BC285" s="113"/>
      <c r="BD285" s="113"/>
      <c r="BE285" s="113"/>
      <c r="BF285" s="113"/>
      <c r="BG285" s="113"/>
      <c r="BH285" s="113"/>
      <c r="BI285" s="113"/>
      <c r="BJ285" s="113"/>
      <c r="BK285" s="113"/>
      <c r="BL285" s="113"/>
      <c r="BM285" s="113"/>
      <c r="BN285" s="113"/>
      <c r="BO285" s="113"/>
      <c r="BP285" s="103"/>
      <c r="BQ285" s="103"/>
      <c r="BR285" s="103"/>
      <c r="BS285" s="103"/>
      <c r="BT285" s="113"/>
      <c r="BU285" s="113"/>
      <c r="BV285" s="113"/>
      <c r="BW285" s="103"/>
      <c r="BX285" s="103"/>
      <c r="BY285" s="103"/>
      <c r="BZ285" s="113"/>
      <c r="CA285" s="113"/>
      <c r="CB285" s="113"/>
      <c r="CC285" s="113"/>
      <c r="CD285" s="113"/>
      <c r="CE285" s="113"/>
      <c r="CF285" s="113"/>
      <c r="CG285" s="113"/>
      <c r="CH285" s="110"/>
      <c r="CI285" s="110"/>
    </row>
    <row r="286">
      <c r="A286" s="102"/>
      <c r="B286" s="102" t="b">
        <v>0</v>
      </c>
      <c r="C286" s="102" t="b">
        <v>0</v>
      </c>
      <c r="D286" s="102" t="b">
        <v>0</v>
      </c>
      <c r="E286" s="112"/>
      <c r="F286" s="112"/>
      <c r="G286" s="102"/>
      <c r="H286" s="102"/>
      <c r="I286" s="102"/>
      <c r="J286" s="113"/>
      <c r="K286" s="113"/>
      <c r="L286" s="113"/>
      <c r="M286" s="112"/>
      <c r="N286" s="112"/>
      <c r="O286" s="102"/>
      <c r="P286" s="102"/>
      <c r="Q286" s="102"/>
      <c r="R286" s="102"/>
      <c r="S286" s="102"/>
      <c r="T286" s="102"/>
      <c r="U286" s="102"/>
      <c r="V286" s="102"/>
      <c r="W286" s="102"/>
      <c r="X286" s="102"/>
      <c r="Y286" s="102"/>
      <c r="Z286" s="102"/>
      <c r="AA286" s="112"/>
      <c r="AB286" s="102"/>
      <c r="AC286" s="112"/>
      <c r="AD286" s="102"/>
      <c r="AE286" s="102"/>
      <c r="AF286" s="112"/>
      <c r="AG286" s="102"/>
      <c r="AH286" s="102"/>
      <c r="AI286" s="102"/>
      <c r="AJ286" s="112"/>
      <c r="AK286" s="113"/>
      <c r="AL286" s="113"/>
      <c r="AM286" s="113"/>
      <c r="AN286" s="113"/>
      <c r="AO286" s="113"/>
      <c r="AP286" s="113"/>
      <c r="AQ286" s="108">
        <f t="shared" si="3"/>
        <v>0</v>
      </c>
      <c r="AR286" s="113"/>
      <c r="AS286" s="113"/>
      <c r="AT286" s="113"/>
      <c r="AU286" s="113"/>
      <c r="AV286" s="113"/>
      <c r="AW286" s="113"/>
      <c r="AX286" s="113"/>
      <c r="AY286" s="113"/>
      <c r="AZ286" s="113"/>
      <c r="BA286" s="113"/>
      <c r="BB286" s="113"/>
      <c r="BC286" s="113"/>
      <c r="BD286" s="113"/>
      <c r="BE286" s="113"/>
      <c r="BF286" s="113"/>
      <c r="BG286" s="113"/>
      <c r="BH286" s="113"/>
      <c r="BI286" s="113"/>
      <c r="BJ286" s="113"/>
      <c r="BK286" s="113"/>
      <c r="BL286" s="113"/>
      <c r="BM286" s="113"/>
      <c r="BN286" s="113"/>
      <c r="BO286" s="113"/>
      <c r="BP286" s="103"/>
      <c r="BQ286" s="103"/>
      <c r="BR286" s="103"/>
      <c r="BS286" s="103"/>
      <c r="BT286" s="113"/>
      <c r="BU286" s="113"/>
      <c r="BV286" s="113"/>
      <c r="BW286" s="103"/>
      <c r="BX286" s="103"/>
      <c r="BY286" s="103"/>
      <c r="BZ286" s="113"/>
      <c r="CA286" s="113"/>
      <c r="CB286" s="113"/>
      <c r="CC286" s="113"/>
      <c r="CD286" s="113"/>
      <c r="CE286" s="113"/>
      <c r="CF286" s="113"/>
      <c r="CG286" s="113"/>
      <c r="CH286" s="110"/>
      <c r="CI286" s="110"/>
    </row>
    <row r="287">
      <c r="A287" s="102"/>
      <c r="B287" s="102" t="b">
        <v>0</v>
      </c>
      <c r="C287" s="102" t="b">
        <v>0</v>
      </c>
      <c r="D287" s="102" t="b">
        <v>0</v>
      </c>
      <c r="E287" s="112"/>
      <c r="F287" s="112"/>
      <c r="G287" s="102"/>
      <c r="H287" s="102"/>
      <c r="I287" s="102"/>
      <c r="J287" s="113"/>
      <c r="K287" s="113"/>
      <c r="L287" s="113"/>
      <c r="M287" s="112"/>
      <c r="N287" s="112"/>
      <c r="O287" s="102"/>
      <c r="P287" s="102"/>
      <c r="Q287" s="102"/>
      <c r="R287" s="102"/>
      <c r="S287" s="102"/>
      <c r="T287" s="102"/>
      <c r="U287" s="102"/>
      <c r="V287" s="102"/>
      <c r="W287" s="102"/>
      <c r="X287" s="102"/>
      <c r="Y287" s="102"/>
      <c r="Z287" s="102"/>
      <c r="AA287" s="112"/>
      <c r="AB287" s="102"/>
      <c r="AC287" s="112"/>
      <c r="AD287" s="102"/>
      <c r="AE287" s="102"/>
      <c r="AF287" s="112"/>
      <c r="AG287" s="102"/>
      <c r="AH287" s="102"/>
      <c r="AI287" s="102"/>
      <c r="AJ287" s="112"/>
      <c r="AK287" s="113"/>
      <c r="AL287" s="113"/>
      <c r="AM287" s="113"/>
      <c r="AN287" s="113"/>
      <c r="AO287" s="113"/>
      <c r="AP287" s="113"/>
      <c r="AQ287" s="108">
        <f t="shared" si="3"/>
        <v>0</v>
      </c>
      <c r="AR287" s="113"/>
      <c r="AS287" s="113"/>
      <c r="AT287" s="113"/>
      <c r="AU287" s="113"/>
      <c r="AV287" s="113"/>
      <c r="AW287" s="113"/>
      <c r="AX287" s="113"/>
      <c r="AY287" s="113"/>
      <c r="AZ287" s="113"/>
      <c r="BA287" s="113"/>
      <c r="BB287" s="113"/>
      <c r="BC287" s="113"/>
      <c r="BD287" s="113"/>
      <c r="BE287" s="113"/>
      <c r="BF287" s="113"/>
      <c r="BG287" s="113"/>
      <c r="BH287" s="113"/>
      <c r="BI287" s="113"/>
      <c r="BJ287" s="113"/>
      <c r="BK287" s="113"/>
      <c r="BL287" s="113"/>
      <c r="BM287" s="113"/>
      <c r="BN287" s="113"/>
      <c r="BO287" s="113"/>
      <c r="BP287" s="103"/>
      <c r="BQ287" s="103"/>
      <c r="BR287" s="103"/>
      <c r="BS287" s="103"/>
      <c r="BT287" s="113"/>
      <c r="BU287" s="113"/>
      <c r="BV287" s="113"/>
      <c r="BW287" s="103"/>
      <c r="BX287" s="103"/>
      <c r="BY287" s="103"/>
      <c r="BZ287" s="113"/>
      <c r="CA287" s="113"/>
      <c r="CB287" s="113"/>
      <c r="CC287" s="113"/>
      <c r="CD287" s="113"/>
      <c r="CE287" s="113"/>
      <c r="CF287" s="113"/>
      <c r="CG287" s="113"/>
      <c r="CH287" s="110"/>
      <c r="CI287" s="110"/>
    </row>
    <row r="288">
      <c r="A288" s="102"/>
      <c r="B288" s="102" t="b">
        <v>0</v>
      </c>
      <c r="C288" s="102" t="b">
        <v>0</v>
      </c>
      <c r="D288" s="102" t="b">
        <v>0</v>
      </c>
      <c r="E288" s="112"/>
      <c r="F288" s="112"/>
      <c r="G288" s="102"/>
      <c r="H288" s="102"/>
      <c r="I288" s="102"/>
      <c r="J288" s="113"/>
      <c r="K288" s="113"/>
      <c r="L288" s="113"/>
      <c r="M288" s="112"/>
      <c r="N288" s="112"/>
      <c r="O288" s="102"/>
      <c r="P288" s="102"/>
      <c r="Q288" s="102"/>
      <c r="R288" s="102"/>
      <c r="S288" s="102"/>
      <c r="T288" s="102"/>
      <c r="U288" s="102"/>
      <c r="V288" s="102"/>
      <c r="W288" s="102"/>
      <c r="X288" s="102"/>
      <c r="Y288" s="102"/>
      <c r="Z288" s="102"/>
      <c r="AA288" s="112"/>
      <c r="AB288" s="102"/>
      <c r="AC288" s="112"/>
      <c r="AD288" s="102"/>
      <c r="AE288" s="102"/>
      <c r="AF288" s="112"/>
      <c r="AG288" s="102"/>
      <c r="AH288" s="102"/>
      <c r="AI288" s="102"/>
      <c r="AJ288" s="112"/>
      <c r="AK288" s="113"/>
      <c r="AL288" s="113"/>
      <c r="AM288" s="113"/>
      <c r="AN288" s="113"/>
      <c r="AO288" s="113"/>
      <c r="AP288" s="113"/>
      <c r="AQ288" s="108">
        <f t="shared" si="3"/>
        <v>0</v>
      </c>
      <c r="AR288" s="113"/>
      <c r="AS288" s="113"/>
      <c r="AT288" s="113"/>
      <c r="AU288" s="113"/>
      <c r="AV288" s="113"/>
      <c r="AW288" s="113"/>
      <c r="AX288" s="113"/>
      <c r="AY288" s="113"/>
      <c r="AZ288" s="113"/>
      <c r="BA288" s="113"/>
      <c r="BB288" s="113"/>
      <c r="BC288" s="113"/>
      <c r="BD288" s="113"/>
      <c r="BE288" s="113"/>
      <c r="BF288" s="113"/>
      <c r="BG288" s="113"/>
      <c r="BH288" s="113"/>
      <c r="BI288" s="113"/>
      <c r="BJ288" s="113"/>
      <c r="BK288" s="113"/>
      <c r="BL288" s="113"/>
      <c r="BM288" s="113"/>
      <c r="BN288" s="113"/>
      <c r="BO288" s="113"/>
      <c r="BP288" s="103"/>
      <c r="BQ288" s="103"/>
      <c r="BR288" s="103"/>
      <c r="BS288" s="103"/>
      <c r="BT288" s="113"/>
      <c r="BU288" s="113"/>
      <c r="BV288" s="113"/>
      <c r="BW288" s="103"/>
      <c r="BX288" s="103"/>
      <c r="BY288" s="103"/>
      <c r="BZ288" s="113"/>
      <c r="CA288" s="113"/>
      <c r="CB288" s="113"/>
      <c r="CC288" s="113"/>
      <c r="CD288" s="113"/>
      <c r="CE288" s="113"/>
      <c r="CF288" s="113"/>
      <c r="CG288" s="113"/>
      <c r="CH288" s="110"/>
      <c r="CI288" s="110"/>
    </row>
    <row r="289">
      <c r="A289" s="102"/>
      <c r="B289" s="102" t="b">
        <v>0</v>
      </c>
      <c r="C289" s="102" t="b">
        <v>0</v>
      </c>
      <c r="D289" s="102" t="b">
        <v>0</v>
      </c>
      <c r="E289" s="112"/>
      <c r="F289" s="112"/>
      <c r="G289" s="102"/>
      <c r="H289" s="102"/>
      <c r="I289" s="102"/>
      <c r="J289" s="113"/>
      <c r="K289" s="113"/>
      <c r="L289" s="113"/>
      <c r="M289" s="112"/>
      <c r="N289" s="112"/>
      <c r="O289" s="102"/>
      <c r="P289" s="102"/>
      <c r="Q289" s="102"/>
      <c r="R289" s="102"/>
      <c r="S289" s="102"/>
      <c r="T289" s="102"/>
      <c r="U289" s="102"/>
      <c r="V289" s="102"/>
      <c r="W289" s="102"/>
      <c r="X289" s="102"/>
      <c r="Y289" s="102"/>
      <c r="Z289" s="102"/>
      <c r="AA289" s="112"/>
      <c r="AB289" s="102"/>
      <c r="AC289" s="112"/>
      <c r="AD289" s="102"/>
      <c r="AE289" s="102"/>
      <c r="AF289" s="112"/>
      <c r="AG289" s="102"/>
      <c r="AH289" s="102"/>
      <c r="AI289" s="102"/>
      <c r="AJ289" s="112"/>
      <c r="AK289" s="113"/>
      <c r="AL289" s="113"/>
      <c r="AM289" s="113"/>
      <c r="AN289" s="113"/>
      <c r="AO289" s="113"/>
      <c r="AP289" s="113"/>
      <c r="AQ289" s="108">
        <f t="shared" si="3"/>
        <v>0</v>
      </c>
      <c r="AR289" s="113"/>
      <c r="AS289" s="113"/>
      <c r="AT289" s="113"/>
      <c r="AU289" s="113"/>
      <c r="AV289" s="113"/>
      <c r="AW289" s="113"/>
      <c r="AX289" s="113"/>
      <c r="AY289" s="113"/>
      <c r="AZ289" s="113"/>
      <c r="BA289" s="113"/>
      <c r="BB289" s="113"/>
      <c r="BC289" s="113"/>
      <c r="BD289" s="113"/>
      <c r="BE289" s="113"/>
      <c r="BF289" s="113"/>
      <c r="BG289" s="113"/>
      <c r="BH289" s="113"/>
      <c r="BI289" s="113"/>
      <c r="BJ289" s="113"/>
      <c r="BK289" s="113"/>
      <c r="BL289" s="113"/>
      <c r="BM289" s="113"/>
      <c r="BN289" s="113"/>
      <c r="BO289" s="113"/>
      <c r="BP289" s="103"/>
      <c r="BQ289" s="103"/>
      <c r="BR289" s="103"/>
      <c r="BS289" s="103"/>
      <c r="BT289" s="113"/>
      <c r="BU289" s="113"/>
      <c r="BV289" s="113"/>
      <c r="BW289" s="103"/>
      <c r="BX289" s="103"/>
      <c r="BY289" s="103"/>
      <c r="BZ289" s="113"/>
      <c r="CA289" s="113"/>
      <c r="CB289" s="113"/>
      <c r="CC289" s="113"/>
      <c r="CD289" s="113"/>
      <c r="CE289" s="113"/>
      <c r="CF289" s="113"/>
      <c r="CG289" s="113"/>
      <c r="CH289" s="110"/>
      <c r="CI289" s="110"/>
    </row>
    <row r="290">
      <c r="A290" s="102"/>
      <c r="B290" s="102" t="b">
        <v>0</v>
      </c>
      <c r="C290" s="102" t="b">
        <v>0</v>
      </c>
      <c r="D290" s="102" t="b">
        <v>0</v>
      </c>
      <c r="E290" s="112"/>
      <c r="F290" s="112"/>
      <c r="G290" s="102"/>
      <c r="H290" s="102"/>
      <c r="I290" s="102"/>
      <c r="J290" s="113"/>
      <c r="K290" s="113"/>
      <c r="L290" s="113"/>
      <c r="M290" s="112"/>
      <c r="N290" s="112"/>
      <c r="O290" s="102"/>
      <c r="P290" s="102"/>
      <c r="Q290" s="102"/>
      <c r="R290" s="102"/>
      <c r="S290" s="102"/>
      <c r="T290" s="102"/>
      <c r="U290" s="102"/>
      <c r="V290" s="102"/>
      <c r="W290" s="102"/>
      <c r="X290" s="102"/>
      <c r="Y290" s="102"/>
      <c r="Z290" s="102"/>
      <c r="AA290" s="112"/>
      <c r="AB290" s="102"/>
      <c r="AC290" s="112"/>
      <c r="AD290" s="102"/>
      <c r="AE290" s="102"/>
      <c r="AF290" s="112"/>
      <c r="AG290" s="102"/>
      <c r="AH290" s="102"/>
      <c r="AI290" s="102"/>
      <c r="AJ290" s="112"/>
      <c r="AK290" s="113"/>
      <c r="AL290" s="113"/>
      <c r="AM290" s="113"/>
      <c r="AN290" s="113"/>
      <c r="AO290" s="113"/>
      <c r="AP290" s="113"/>
      <c r="AQ290" s="108">
        <f t="shared" si="3"/>
        <v>0</v>
      </c>
      <c r="AR290" s="113"/>
      <c r="AS290" s="113"/>
      <c r="AT290" s="113"/>
      <c r="AU290" s="113"/>
      <c r="AV290" s="113"/>
      <c r="AW290" s="113"/>
      <c r="AX290" s="113"/>
      <c r="AY290" s="113"/>
      <c r="AZ290" s="113"/>
      <c r="BA290" s="113"/>
      <c r="BB290" s="113"/>
      <c r="BC290" s="113"/>
      <c r="BD290" s="113"/>
      <c r="BE290" s="113"/>
      <c r="BF290" s="113"/>
      <c r="BG290" s="113"/>
      <c r="BH290" s="113"/>
      <c r="BI290" s="113"/>
      <c r="BJ290" s="113"/>
      <c r="BK290" s="113"/>
      <c r="BL290" s="113"/>
      <c r="BM290" s="113"/>
      <c r="BN290" s="113"/>
      <c r="BO290" s="113"/>
      <c r="BP290" s="103"/>
      <c r="BQ290" s="103"/>
      <c r="BR290" s="103"/>
      <c r="BS290" s="103"/>
      <c r="BT290" s="113"/>
      <c r="BU290" s="113"/>
      <c r="BV290" s="113"/>
      <c r="BW290" s="103"/>
      <c r="BX290" s="103"/>
      <c r="BY290" s="103"/>
      <c r="BZ290" s="113"/>
      <c r="CA290" s="113"/>
      <c r="CB290" s="113"/>
      <c r="CC290" s="113"/>
      <c r="CD290" s="113"/>
      <c r="CE290" s="113"/>
      <c r="CF290" s="113"/>
      <c r="CG290" s="113"/>
      <c r="CH290" s="110"/>
      <c r="CI290" s="110"/>
    </row>
    <row r="291">
      <c r="A291" s="102"/>
      <c r="B291" s="102" t="b">
        <v>0</v>
      </c>
      <c r="C291" s="102" t="b">
        <v>0</v>
      </c>
      <c r="D291" s="102" t="b">
        <v>0</v>
      </c>
      <c r="E291" s="112"/>
      <c r="F291" s="112"/>
      <c r="G291" s="102"/>
      <c r="H291" s="102"/>
      <c r="I291" s="102"/>
      <c r="J291" s="113"/>
      <c r="K291" s="113"/>
      <c r="L291" s="113"/>
      <c r="M291" s="112"/>
      <c r="N291" s="112"/>
      <c r="O291" s="102"/>
      <c r="P291" s="102"/>
      <c r="Q291" s="102"/>
      <c r="R291" s="102"/>
      <c r="S291" s="102"/>
      <c r="T291" s="102"/>
      <c r="U291" s="102"/>
      <c r="V291" s="102"/>
      <c r="W291" s="102"/>
      <c r="X291" s="102"/>
      <c r="Y291" s="102"/>
      <c r="Z291" s="102"/>
      <c r="AA291" s="112"/>
      <c r="AB291" s="102"/>
      <c r="AC291" s="112"/>
      <c r="AD291" s="102"/>
      <c r="AE291" s="102"/>
      <c r="AF291" s="112"/>
      <c r="AG291" s="102"/>
      <c r="AH291" s="102"/>
      <c r="AI291" s="102"/>
      <c r="AJ291" s="112"/>
      <c r="AK291" s="113"/>
      <c r="AL291" s="113"/>
      <c r="AM291" s="113"/>
      <c r="AN291" s="113"/>
      <c r="AO291" s="113"/>
      <c r="AP291" s="113"/>
      <c r="AQ291" s="108">
        <f t="shared" si="3"/>
        <v>0</v>
      </c>
      <c r="AR291" s="113"/>
      <c r="AS291" s="113"/>
      <c r="AT291" s="113"/>
      <c r="AU291" s="113"/>
      <c r="AV291" s="113"/>
      <c r="AW291" s="113"/>
      <c r="AX291" s="113"/>
      <c r="AY291" s="113"/>
      <c r="AZ291" s="113"/>
      <c r="BA291" s="113"/>
      <c r="BB291" s="113"/>
      <c r="BC291" s="113"/>
      <c r="BD291" s="113"/>
      <c r="BE291" s="113"/>
      <c r="BF291" s="113"/>
      <c r="BG291" s="113"/>
      <c r="BH291" s="113"/>
      <c r="BI291" s="113"/>
      <c r="BJ291" s="113"/>
      <c r="BK291" s="113"/>
      <c r="BL291" s="113"/>
      <c r="BM291" s="113"/>
      <c r="BN291" s="113"/>
      <c r="BO291" s="113"/>
      <c r="BP291" s="103"/>
      <c r="BQ291" s="103"/>
      <c r="BR291" s="103"/>
      <c r="BS291" s="103"/>
      <c r="BT291" s="113"/>
      <c r="BU291" s="113"/>
      <c r="BV291" s="113"/>
      <c r="BW291" s="103"/>
      <c r="BX291" s="103"/>
      <c r="BY291" s="103"/>
      <c r="BZ291" s="113"/>
      <c r="CA291" s="113"/>
      <c r="CB291" s="113"/>
      <c r="CC291" s="113"/>
      <c r="CD291" s="113"/>
      <c r="CE291" s="113"/>
      <c r="CF291" s="113"/>
      <c r="CG291" s="113"/>
      <c r="CH291" s="110"/>
      <c r="CI291" s="110"/>
    </row>
    <row r="292">
      <c r="A292" s="102"/>
      <c r="B292" s="102" t="b">
        <v>0</v>
      </c>
      <c r="C292" s="102" t="b">
        <v>0</v>
      </c>
      <c r="D292" s="102" t="b">
        <v>0</v>
      </c>
      <c r="E292" s="112"/>
      <c r="F292" s="112"/>
      <c r="G292" s="102"/>
      <c r="H292" s="102"/>
      <c r="I292" s="102"/>
      <c r="J292" s="113"/>
      <c r="K292" s="113"/>
      <c r="L292" s="113"/>
      <c r="M292" s="112"/>
      <c r="N292" s="112"/>
      <c r="O292" s="102"/>
      <c r="P292" s="102"/>
      <c r="Q292" s="102"/>
      <c r="R292" s="102"/>
      <c r="S292" s="102"/>
      <c r="T292" s="102"/>
      <c r="U292" s="102"/>
      <c r="V292" s="102"/>
      <c r="W292" s="102"/>
      <c r="X292" s="102"/>
      <c r="Y292" s="102"/>
      <c r="Z292" s="102"/>
      <c r="AA292" s="112"/>
      <c r="AB292" s="102"/>
      <c r="AC292" s="112"/>
      <c r="AD292" s="102"/>
      <c r="AE292" s="102"/>
      <c r="AF292" s="112"/>
      <c r="AG292" s="102"/>
      <c r="AH292" s="102"/>
      <c r="AI292" s="102"/>
      <c r="AJ292" s="112"/>
      <c r="AK292" s="113"/>
      <c r="AL292" s="113"/>
      <c r="AM292" s="113"/>
      <c r="AN292" s="113"/>
      <c r="AO292" s="113"/>
      <c r="AP292" s="113"/>
      <c r="AQ292" s="108">
        <f t="shared" si="3"/>
        <v>0</v>
      </c>
      <c r="AR292" s="113"/>
      <c r="AS292" s="113"/>
      <c r="AT292" s="113"/>
      <c r="AU292" s="113"/>
      <c r="AV292" s="113"/>
      <c r="AW292" s="113"/>
      <c r="AX292" s="113"/>
      <c r="AY292" s="113"/>
      <c r="AZ292" s="113"/>
      <c r="BA292" s="113"/>
      <c r="BB292" s="113"/>
      <c r="BC292" s="113"/>
      <c r="BD292" s="113"/>
      <c r="BE292" s="113"/>
      <c r="BF292" s="113"/>
      <c r="BG292" s="113"/>
      <c r="BH292" s="113"/>
      <c r="BI292" s="113"/>
      <c r="BJ292" s="113"/>
      <c r="BK292" s="113"/>
      <c r="BL292" s="113"/>
      <c r="BM292" s="113"/>
      <c r="BN292" s="113"/>
      <c r="BO292" s="113"/>
      <c r="BP292" s="103"/>
      <c r="BQ292" s="103"/>
      <c r="BR292" s="103"/>
      <c r="BS292" s="103"/>
      <c r="BT292" s="113"/>
      <c r="BU292" s="113"/>
      <c r="BV292" s="113"/>
      <c r="BW292" s="103"/>
      <c r="BX292" s="103"/>
      <c r="BY292" s="103"/>
      <c r="BZ292" s="113"/>
      <c r="CA292" s="113"/>
      <c r="CB292" s="113"/>
      <c r="CC292" s="113"/>
      <c r="CD292" s="113"/>
      <c r="CE292" s="113"/>
      <c r="CF292" s="113"/>
      <c r="CG292" s="113"/>
      <c r="CH292" s="110"/>
      <c r="CI292" s="110"/>
    </row>
    <row r="293">
      <c r="A293" s="102"/>
      <c r="B293" s="102" t="b">
        <v>0</v>
      </c>
      <c r="C293" s="102" t="b">
        <v>0</v>
      </c>
      <c r="D293" s="102" t="b">
        <v>0</v>
      </c>
      <c r="E293" s="112"/>
      <c r="F293" s="112"/>
      <c r="G293" s="102"/>
      <c r="H293" s="102"/>
      <c r="I293" s="102"/>
      <c r="J293" s="113"/>
      <c r="K293" s="113"/>
      <c r="L293" s="113"/>
      <c r="M293" s="112"/>
      <c r="N293" s="112"/>
      <c r="O293" s="102"/>
      <c r="P293" s="102"/>
      <c r="Q293" s="102"/>
      <c r="R293" s="102"/>
      <c r="S293" s="102"/>
      <c r="T293" s="102"/>
      <c r="U293" s="102"/>
      <c r="V293" s="102"/>
      <c r="W293" s="102"/>
      <c r="X293" s="102"/>
      <c r="Y293" s="102"/>
      <c r="Z293" s="102"/>
      <c r="AA293" s="112"/>
      <c r="AB293" s="102"/>
      <c r="AC293" s="112"/>
      <c r="AD293" s="102"/>
      <c r="AE293" s="102"/>
      <c r="AF293" s="112"/>
      <c r="AG293" s="102"/>
      <c r="AH293" s="102"/>
      <c r="AI293" s="102"/>
      <c r="AJ293" s="112"/>
      <c r="AK293" s="113"/>
      <c r="AL293" s="113"/>
      <c r="AM293" s="113"/>
      <c r="AN293" s="113"/>
      <c r="AO293" s="113"/>
      <c r="AP293" s="113"/>
      <c r="AQ293" s="108">
        <f t="shared" si="3"/>
        <v>0</v>
      </c>
      <c r="AR293" s="113"/>
      <c r="AS293" s="113"/>
      <c r="AT293" s="113"/>
      <c r="AU293" s="113"/>
      <c r="AV293" s="113"/>
      <c r="AW293" s="113"/>
      <c r="AX293" s="113"/>
      <c r="AY293" s="113"/>
      <c r="AZ293" s="113"/>
      <c r="BA293" s="113"/>
      <c r="BB293" s="113"/>
      <c r="BC293" s="113"/>
      <c r="BD293" s="113"/>
      <c r="BE293" s="113"/>
      <c r="BF293" s="113"/>
      <c r="BG293" s="113"/>
      <c r="BH293" s="113"/>
      <c r="BI293" s="113"/>
      <c r="BJ293" s="113"/>
      <c r="BK293" s="113"/>
      <c r="BL293" s="113"/>
      <c r="BM293" s="113"/>
      <c r="BN293" s="113"/>
      <c r="BO293" s="113"/>
      <c r="BP293" s="103"/>
      <c r="BQ293" s="103"/>
      <c r="BR293" s="103"/>
      <c r="BS293" s="103"/>
      <c r="BT293" s="113"/>
      <c r="BU293" s="113"/>
      <c r="BV293" s="113"/>
      <c r="BW293" s="103"/>
      <c r="BX293" s="103"/>
      <c r="BY293" s="103"/>
      <c r="BZ293" s="113"/>
      <c r="CA293" s="113"/>
      <c r="CB293" s="113"/>
      <c r="CC293" s="113"/>
      <c r="CD293" s="113"/>
      <c r="CE293" s="113"/>
      <c r="CF293" s="113"/>
      <c r="CG293" s="113"/>
      <c r="CH293" s="110"/>
      <c r="CI293" s="110"/>
    </row>
    <row r="294">
      <c r="A294" s="102"/>
      <c r="B294" s="101" t="b">
        <v>0</v>
      </c>
      <c r="C294" s="101" t="b">
        <v>0</v>
      </c>
      <c r="D294" s="101" t="b">
        <v>0</v>
      </c>
      <c r="E294" s="112"/>
      <c r="F294" s="112"/>
      <c r="G294" s="102"/>
      <c r="H294" s="102"/>
      <c r="I294" s="102"/>
      <c r="J294" s="113"/>
      <c r="K294" s="113"/>
      <c r="L294" s="113"/>
      <c r="M294" s="112"/>
      <c r="N294" s="112"/>
      <c r="O294" s="102"/>
      <c r="P294" s="102"/>
      <c r="Q294" s="102"/>
      <c r="R294" s="102"/>
      <c r="S294" s="102"/>
      <c r="T294" s="102"/>
      <c r="U294" s="102"/>
      <c r="V294" s="102"/>
      <c r="W294" s="102"/>
      <c r="X294" s="102"/>
      <c r="Y294" s="102"/>
      <c r="Z294" s="102"/>
      <c r="AA294" s="112"/>
      <c r="AB294" s="102"/>
      <c r="AC294" s="112"/>
      <c r="AD294" s="102"/>
      <c r="AE294" s="102"/>
      <c r="AF294" s="112"/>
      <c r="AG294" s="102"/>
      <c r="AH294" s="102"/>
      <c r="AI294" s="102"/>
      <c r="AJ294" s="112"/>
      <c r="AK294" s="113"/>
      <c r="AL294" s="113"/>
      <c r="AM294" s="113"/>
      <c r="AN294" s="113"/>
      <c r="AO294" s="113"/>
      <c r="AP294" s="113"/>
      <c r="AQ294" s="108">
        <f t="shared" si="3"/>
        <v>0</v>
      </c>
      <c r="AR294" s="113"/>
      <c r="AS294" s="113"/>
      <c r="AT294" s="113"/>
      <c r="AU294" s="113"/>
      <c r="AV294" s="113"/>
      <c r="AW294" s="113"/>
      <c r="AX294" s="113"/>
      <c r="AY294" s="113"/>
      <c r="AZ294" s="113"/>
      <c r="BA294" s="113"/>
      <c r="BB294" s="113"/>
      <c r="BC294" s="113"/>
      <c r="BD294" s="113"/>
      <c r="BE294" s="113"/>
      <c r="BF294" s="113"/>
      <c r="BG294" s="113"/>
      <c r="BH294" s="113"/>
      <c r="BI294" s="113"/>
      <c r="BJ294" s="113"/>
      <c r="BK294" s="113"/>
      <c r="BL294" s="113"/>
      <c r="BM294" s="113"/>
      <c r="BN294" s="113"/>
      <c r="BO294" s="113"/>
      <c r="BP294" s="103"/>
      <c r="BQ294" s="103"/>
      <c r="BR294" s="103"/>
      <c r="BS294" s="103"/>
      <c r="BT294" s="113"/>
      <c r="BU294" s="113"/>
      <c r="BV294" s="113"/>
      <c r="BW294" s="103"/>
      <c r="BX294" s="103"/>
      <c r="BY294" s="103"/>
      <c r="BZ294" s="113"/>
      <c r="CA294" s="113"/>
      <c r="CB294" s="113"/>
      <c r="CC294" s="113"/>
      <c r="CD294" s="113"/>
      <c r="CE294" s="113"/>
      <c r="CF294" s="113"/>
      <c r="CG294" s="113"/>
      <c r="CH294" s="110"/>
      <c r="CI294" s="110"/>
    </row>
    <row r="295">
      <c r="A295" s="102"/>
      <c r="B295" s="102" t="b">
        <v>0</v>
      </c>
      <c r="C295" s="102" t="b">
        <v>0</v>
      </c>
      <c r="D295" s="102" t="b">
        <v>0</v>
      </c>
      <c r="E295" s="112"/>
      <c r="F295" s="112"/>
      <c r="G295" s="102"/>
      <c r="H295" s="102"/>
      <c r="I295" s="102"/>
      <c r="J295" s="113"/>
      <c r="K295" s="113"/>
      <c r="L295" s="113"/>
      <c r="M295" s="112"/>
      <c r="N295" s="112"/>
      <c r="O295" s="102"/>
      <c r="P295" s="102"/>
      <c r="Q295" s="102"/>
      <c r="R295" s="102"/>
      <c r="S295" s="102"/>
      <c r="T295" s="102"/>
      <c r="U295" s="102"/>
      <c r="V295" s="102"/>
      <c r="W295" s="102"/>
      <c r="X295" s="102"/>
      <c r="Y295" s="102"/>
      <c r="Z295" s="102"/>
      <c r="AA295" s="112"/>
      <c r="AB295" s="102"/>
      <c r="AC295" s="112"/>
      <c r="AD295" s="102"/>
      <c r="AE295" s="102"/>
      <c r="AF295" s="112"/>
      <c r="AG295" s="102"/>
      <c r="AH295" s="102"/>
      <c r="AI295" s="102"/>
      <c r="AJ295" s="112"/>
      <c r="AK295" s="113"/>
      <c r="AL295" s="113"/>
      <c r="AM295" s="113"/>
      <c r="AN295" s="113"/>
      <c r="AO295" s="113"/>
      <c r="AP295" s="113"/>
      <c r="AQ295" s="108">
        <f t="shared" si="3"/>
        <v>0</v>
      </c>
      <c r="AR295" s="113"/>
      <c r="AS295" s="113"/>
      <c r="AT295" s="113"/>
      <c r="AU295" s="113"/>
      <c r="AV295" s="113"/>
      <c r="AW295" s="113"/>
      <c r="AX295" s="113"/>
      <c r="AY295" s="113"/>
      <c r="AZ295" s="113"/>
      <c r="BA295" s="113"/>
      <c r="BB295" s="113"/>
      <c r="BC295" s="113"/>
      <c r="BD295" s="113"/>
      <c r="BE295" s="113"/>
      <c r="BF295" s="113"/>
      <c r="BG295" s="113"/>
      <c r="BH295" s="113"/>
      <c r="BI295" s="113"/>
      <c r="BJ295" s="113"/>
      <c r="BK295" s="113"/>
      <c r="BL295" s="113"/>
      <c r="BM295" s="113"/>
      <c r="BN295" s="113"/>
      <c r="BO295" s="113"/>
      <c r="BP295" s="103"/>
      <c r="BQ295" s="103"/>
      <c r="BR295" s="103"/>
      <c r="BS295" s="103"/>
      <c r="BT295" s="113"/>
      <c r="BU295" s="113"/>
      <c r="BV295" s="113"/>
      <c r="BW295" s="103"/>
      <c r="BX295" s="103"/>
      <c r="BY295" s="103"/>
      <c r="BZ295" s="113"/>
      <c r="CA295" s="113"/>
      <c r="CB295" s="113"/>
      <c r="CC295" s="113"/>
      <c r="CD295" s="113"/>
      <c r="CE295" s="113"/>
      <c r="CF295" s="113"/>
      <c r="CG295" s="113"/>
      <c r="CH295" s="110"/>
      <c r="CI295" s="110"/>
    </row>
    <row r="296">
      <c r="A296" s="102"/>
      <c r="B296" s="102" t="b">
        <v>0</v>
      </c>
      <c r="C296" s="102" t="b">
        <v>0</v>
      </c>
      <c r="D296" s="102" t="b">
        <v>0</v>
      </c>
      <c r="E296" s="112"/>
      <c r="F296" s="112"/>
      <c r="G296" s="102"/>
      <c r="H296" s="102"/>
      <c r="I296" s="102"/>
      <c r="J296" s="113"/>
      <c r="K296" s="113"/>
      <c r="L296" s="113"/>
      <c r="M296" s="112"/>
      <c r="N296" s="112"/>
      <c r="O296" s="102"/>
      <c r="P296" s="102"/>
      <c r="Q296" s="102"/>
      <c r="R296" s="102"/>
      <c r="S296" s="102"/>
      <c r="T296" s="102"/>
      <c r="U296" s="102"/>
      <c r="V296" s="102"/>
      <c r="W296" s="102"/>
      <c r="X296" s="102"/>
      <c r="Y296" s="102"/>
      <c r="Z296" s="102"/>
      <c r="AA296" s="112"/>
      <c r="AB296" s="102"/>
      <c r="AC296" s="112"/>
      <c r="AD296" s="102"/>
      <c r="AE296" s="102"/>
      <c r="AF296" s="112"/>
      <c r="AG296" s="102"/>
      <c r="AH296" s="102"/>
      <c r="AI296" s="102"/>
      <c r="AJ296" s="112"/>
      <c r="AK296" s="113"/>
      <c r="AL296" s="113"/>
      <c r="AM296" s="113"/>
      <c r="AN296" s="113"/>
      <c r="AO296" s="113"/>
      <c r="AP296" s="113"/>
      <c r="AQ296" s="108">
        <f t="shared" si="3"/>
        <v>0</v>
      </c>
      <c r="AR296" s="113"/>
      <c r="AS296" s="113"/>
      <c r="AT296" s="113"/>
      <c r="AU296" s="113"/>
      <c r="AV296" s="113"/>
      <c r="AW296" s="113"/>
      <c r="AX296" s="113"/>
      <c r="AY296" s="113"/>
      <c r="AZ296" s="113"/>
      <c r="BA296" s="113"/>
      <c r="BB296" s="113"/>
      <c r="BC296" s="113"/>
      <c r="BD296" s="113"/>
      <c r="BE296" s="113"/>
      <c r="BF296" s="113"/>
      <c r="BG296" s="113"/>
      <c r="BH296" s="113"/>
      <c r="BI296" s="113"/>
      <c r="BJ296" s="113"/>
      <c r="BK296" s="113"/>
      <c r="BL296" s="113"/>
      <c r="BM296" s="113"/>
      <c r="BN296" s="113"/>
      <c r="BO296" s="113"/>
      <c r="BP296" s="103"/>
      <c r="BQ296" s="103"/>
      <c r="BR296" s="103"/>
      <c r="BS296" s="103"/>
      <c r="BT296" s="113"/>
      <c r="BU296" s="113"/>
      <c r="BV296" s="113"/>
      <c r="BW296" s="103"/>
      <c r="BX296" s="103"/>
      <c r="BY296" s="103"/>
      <c r="BZ296" s="113"/>
      <c r="CA296" s="113"/>
      <c r="CB296" s="113"/>
      <c r="CC296" s="113"/>
      <c r="CD296" s="113"/>
      <c r="CE296" s="113"/>
      <c r="CF296" s="113"/>
      <c r="CG296" s="113"/>
      <c r="CH296" s="110"/>
      <c r="CI296" s="110"/>
    </row>
  </sheetData>
  <mergeCells count="93">
    <mergeCell ref="S6:Z6"/>
    <mergeCell ref="S7:U7"/>
    <mergeCell ref="W7:X7"/>
    <mergeCell ref="V7:V8"/>
    <mergeCell ref="Y7:Y8"/>
    <mergeCell ref="O5:O8"/>
    <mergeCell ref="P5:P8"/>
    <mergeCell ref="Q5:Q8"/>
    <mergeCell ref="S5:Z5"/>
    <mergeCell ref="AA5:AA8"/>
    <mergeCell ref="AB5:AB8"/>
    <mergeCell ref="AC5:AC8"/>
    <mergeCell ref="Z7:Z8"/>
    <mergeCell ref="AY7:AY8"/>
    <mergeCell ref="AZ7:AZ8"/>
    <mergeCell ref="AR7:AR8"/>
    <mergeCell ref="AS7:AS8"/>
    <mergeCell ref="AT7:AT8"/>
    <mergeCell ref="AU7:AU8"/>
    <mergeCell ref="AV7:AV8"/>
    <mergeCell ref="AW7:AW8"/>
    <mergeCell ref="AX7:AX8"/>
    <mergeCell ref="BH7:BH8"/>
    <mergeCell ref="BI7:BP7"/>
    <mergeCell ref="BA7:BA8"/>
    <mergeCell ref="BB7:BB8"/>
    <mergeCell ref="BC7:BC8"/>
    <mergeCell ref="BD7:BD8"/>
    <mergeCell ref="BE7:BE8"/>
    <mergeCell ref="BF7:BF8"/>
    <mergeCell ref="BG7:BG8"/>
    <mergeCell ref="BU7:BU8"/>
    <mergeCell ref="BV7:BV8"/>
    <mergeCell ref="BW7:BW8"/>
    <mergeCell ref="BX7:BX8"/>
    <mergeCell ref="BY7:BY8"/>
    <mergeCell ref="BZ7:BZ8"/>
    <mergeCell ref="CA7:CA8"/>
    <mergeCell ref="CB7:CB8"/>
    <mergeCell ref="CC7:CC8"/>
    <mergeCell ref="CD7:CD8"/>
    <mergeCell ref="CE7:CE8"/>
    <mergeCell ref="CF7:CF8"/>
    <mergeCell ref="AR5:AU6"/>
    <mergeCell ref="AV5:AX6"/>
    <mergeCell ref="AY5:BD6"/>
    <mergeCell ref="BE5:CA6"/>
    <mergeCell ref="CB5:CG6"/>
    <mergeCell ref="BQ7:BQ8"/>
    <mergeCell ref="BR7:BR8"/>
    <mergeCell ref="CG7:CG8"/>
    <mergeCell ref="CG1:CH2"/>
    <mergeCell ref="CG3:CH3"/>
    <mergeCell ref="CG4:CH4"/>
    <mergeCell ref="CH5:CH8"/>
    <mergeCell ref="CI5:CI8"/>
    <mergeCell ref="A1:A4"/>
    <mergeCell ref="B1:B4"/>
    <mergeCell ref="C1:C4"/>
    <mergeCell ref="D1:D4"/>
    <mergeCell ref="E1:E4"/>
    <mergeCell ref="F1:CF2"/>
    <mergeCell ref="F3:CF4"/>
    <mergeCell ref="A5:A8"/>
    <mergeCell ref="B5:B8"/>
    <mergeCell ref="C5:C8"/>
    <mergeCell ref="D5:D8"/>
    <mergeCell ref="E5:E8"/>
    <mergeCell ref="F5:F8"/>
    <mergeCell ref="G5:G8"/>
    <mergeCell ref="H5:H8"/>
    <mergeCell ref="I5:I8"/>
    <mergeCell ref="J5:J8"/>
    <mergeCell ref="K5:K8"/>
    <mergeCell ref="L5:L8"/>
    <mergeCell ref="M5:M8"/>
    <mergeCell ref="N5:N8"/>
    <mergeCell ref="AD5:AD8"/>
    <mergeCell ref="AE5:AE8"/>
    <mergeCell ref="AF5:AF8"/>
    <mergeCell ref="AG5:AG8"/>
    <mergeCell ref="AH5:AH8"/>
    <mergeCell ref="AI5:AI8"/>
    <mergeCell ref="AJ5:AJ8"/>
    <mergeCell ref="AK5:AK8"/>
    <mergeCell ref="AL5:AL8"/>
    <mergeCell ref="AM5:AM8"/>
    <mergeCell ref="AN5:AN8"/>
    <mergeCell ref="AO5:AO8"/>
    <mergeCell ref="AP5:AP8"/>
    <mergeCell ref="AQ5:AQ8"/>
    <mergeCell ref="BS7:BS8"/>
    <mergeCell ref="BT7:BT8"/>
  </mergeCells>
  <conditionalFormatting sqref="A10:CI296">
    <cfRule type="expression" dxfId="1" priority="1">
      <formula>$B10=TRUE</formula>
    </cfRule>
  </conditionalFormatting>
  <conditionalFormatting sqref="C10:CI296">
    <cfRule type="expression" dxfId="2" priority="2">
      <formula>$C10=TRUE</formula>
    </cfRule>
  </conditionalFormatting>
  <conditionalFormatting sqref="D10:CI296">
    <cfRule type="expression" dxfId="3" priority="3">
      <formula>$D10=TRUE</formula>
    </cfRule>
  </conditionalFormatting>
  <dataValidations>
    <dataValidation type="list" allowBlank="1" showErrorMessage="1" sqref="U10:U296">
      <formula1>Hoja2!$P$2:$P$4</formula1>
    </dataValidation>
    <dataValidation type="list" allowBlank="1" showErrorMessage="1" sqref="AI10:AI296">
      <formula1>Hoja2!$I$2:$I$15</formula1>
    </dataValidation>
    <dataValidation type="list" allowBlank="1" showErrorMessage="1" sqref="AJ10:AJ296">
      <formula1>Hoja2!$J$2:$J$3</formula1>
    </dataValidation>
    <dataValidation type="list" allowBlank="1" showErrorMessage="1" sqref="Z10:Z296">
      <formula1>Hoja2!$Q$3:$Q$33</formula1>
    </dataValidation>
    <dataValidation type="list" allowBlank="1" showErrorMessage="1" sqref="V10:V296">
      <formula1>Hoja2!$L$2:$L$8</formula1>
    </dataValidation>
    <dataValidation type="list" allowBlank="1" showErrorMessage="1" sqref="AH10:AH296">
      <formula1>Hoja2!$H$2:$H$6</formula1>
    </dataValidation>
    <dataValidation type="list" allowBlank="1" sqref="A10:A296">
      <formula1>LISTAS!$A$2:$A$10</formula1>
    </dataValidation>
    <dataValidation type="list" allowBlank="1" showErrorMessage="1" sqref="AG10:AG296">
      <formula1>Hoja2!$G$2:$G$3</formula1>
    </dataValidation>
    <dataValidation type="list" allowBlank="1" showErrorMessage="1" sqref="X10:X296">
      <formula1>Hoja2!$O$2:$O$4</formula1>
    </dataValidation>
    <dataValidation type="list" allowBlank="1" showErrorMessage="1" sqref="R10:T296 Y10:Y296 AB10:AB296">
      <formula1>Hoja2!$F$2:$F$3</formula1>
    </dataValidation>
    <dataValidation type="list" allowBlank="1" showErrorMessage="1" sqref="AD10:AD296">
      <formula1>upz!$A$15:$A$36</formula1>
    </dataValidation>
    <dataValidation type="list" allowBlank="1" showErrorMessage="1" sqref="W10:W296">
      <formula1>Hoja2!$M$2:$M$124</formula1>
    </dataValidation>
  </dataValidations>
  <printOptions/>
  <pageMargins bottom="0.75" footer="0.0" header="0.0" left="0.7" right="0.7" top="0.75"/>
  <pageSetup paperSize="5" scale="50"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25.13"/>
    <col customWidth="1" min="2" max="2" width="35.38"/>
    <col customWidth="1" min="3" max="3" width="23.13"/>
    <col customWidth="1" min="4" max="4" width="26.13"/>
    <col customWidth="1" min="5" max="5" width="18.5"/>
    <col customWidth="1" min="6" max="7" width="19.38"/>
    <col customWidth="1" min="8" max="8" width="48.88"/>
    <col customWidth="1" min="9" max="9" width="12.13"/>
    <col customWidth="1" min="10" max="10" width="13.0"/>
    <col customWidth="1" min="11" max="12" width="12.13"/>
    <col customWidth="1" min="13" max="16" width="16.0"/>
    <col customWidth="1" min="17" max="17" width="14.5"/>
    <col customWidth="1" min="18" max="18" width="12.63"/>
    <col customWidth="1" min="19" max="19" width="18.88"/>
    <col customWidth="1" min="20" max="20" width="25.13"/>
    <col customWidth="1" min="21" max="21" width="12.0"/>
    <col customWidth="1" min="22" max="22" width="9.5"/>
    <col customWidth="1" min="23" max="23" width="23.5"/>
    <col customWidth="1" min="24" max="24" width="23.0"/>
    <col customWidth="1" min="25" max="25" width="14.0"/>
    <col customWidth="1" min="26" max="26" width="13.38"/>
    <col customWidth="1" min="27" max="27" width="13.13"/>
    <col customWidth="1" min="28" max="28" width="12.5"/>
    <col customWidth="1" min="29" max="29" width="15.13"/>
    <col customWidth="1" min="30" max="30" width="17.0"/>
    <col customWidth="1" min="31" max="31" width="15.5"/>
    <col customWidth="1" min="32" max="32" width="17.63"/>
    <col customWidth="1" min="33" max="40" width="28.0"/>
    <col customWidth="1" min="41" max="41" width="17.13"/>
    <col customWidth="1" min="42" max="42" width="18.5"/>
    <col customWidth="1" min="43" max="43" width="17.38"/>
    <col customWidth="1" min="44" max="44" width="16.63"/>
    <col customWidth="1" min="45" max="45" width="17.88"/>
    <col customWidth="1" min="46" max="46" width="20.38"/>
    <col customWidth="1" min="47" max="47" width="18.13"/>
    <col customWidth="1" min="48" max="48" width="19.13"/>
    <col customWidth="1" min="49" max="49" width="18.13"/>
    <col customWidth="1" min="50" max="57" width="20.38"/>
    <col customWidth="1" min="58" max="58" width="18.63"/>
    <col customWidth="1" min="59" max="59" width="19.63"/>
    <col customWidth="1" min="60" max="61" width="17.38"/>
    <col customWidth="1" min="62" max="62" width="22.0"/>
    <col customWidth="1" min="63" max="63" width="21.38"/>
    <col customWidth="1" min="64" max="64" width="18.38"/>
    <col customWidth="1" min="65" max="65" width="16.88"/>
    <col customWidth="1" min="66" max="66" width="17.63"/>
    <col customWidth="1" min="67" max="67" width="16.63"/>
    <col customWidth="1" min="68" max="68" width="19.0"/>
    <col customWidth="1" min="69" max="69" width="20.13"/>
    <col customWidth="1" min="70" max="70" width="18.63"/>
    <col customWidth="1" hidden="1" min="71" max="71" width="4.38"/>
    <col customWidth="1" min="72" max="72" width="16.88"/>
    <col customWidth="1" min="73" max="73" width="17.88"/>
    <col customWidth="1" min="74" max="74" width="16.38"/>
    <col customWidth="1" min="75" max="75" width="14.88"/>
    <col customWidth="1" min="76" max="76" width="15.5"/>
    <col customWidth="1" min="77" max="77" width="35.63"/>
    <col customWidth="1" min="78" max="78" width="9.5"/>
  </cols>
  <sheetData>
    <row r="1" ht="27.75" customHeight="1">
      <c r="A1" s="67" t="s">
        <v>87</v>
      </c>
      <c r="B1" s="67" t="s">
        <v>2</v>
      </c>
      <c r="C1" s="67" t="s">
        <v>3</v>
      </c>
      <c r="D1" s="67" t="s">
        <v>88</v>
      </c>
      <c r="E1" s="67" t="s">
        <v>7</v>
      </c>
      <c r="F1" s="67" t="s">
        <v>8</v>
      </c>
      <c r="G1" s="67" t="s">
        <v>180</v>
      </c>
      <c r="H1" s="114" t="s">
        <v>181</v>
      </c>
      <c r="I1" s="70" t="s">
        <v>93</v>
      </c>
      <c r="J1" s="71"/>
      <c r="K1" s="71"/>
      <c r="L1" s="71"/>
      <c r="M1" s="71"/>
      <c r="N1" s="71"/>
      <c r="O1" s="71"/>
      <c r="P1" s="64"/>
      <c r="Q1" s="115" t="s">
        <v>182</v>
      </c>
      <c r="R1" s="67" t="s">
        <v>24</v>
      </c>
      <c r="S1" s="67" t="s">
        <v>95</v>
      </c>
      <c r="T1" s="67" t="s">
        <v>26</v>
      </c>
      <c r="U1" s="67" t="s">
        <v>96</v>
      </c>
      <c r="V1" s="67" t="s">
        <v>28</v>
      </c>
      <c r="W1" s="67" t="s">
        <v>29</v>
      </c>
      <c r="X1" s="67" t="s">
        <v>97</v>
      </c>
      <c r="Y1" s="67" t="s">
        <v>98</v>
      </c>
      <c r="Z1" s="67" t="s">
        <v>32</v>
      </c>
      <c r="AA1" s="67" t="s">
        <v>99</v>
      </c>
      <c r="AB1" s="67" t="s">
        <v>100</v>
      </c>
      <c r="AC1" s="67" t="s">
        <v>101</v>
      </c>
      <c r="AD1" s="67" t="s">
        <v>102</v>
      </c>
      <c r="AE1" s="114" t="s">
        <v>103</v>
      </c>
      <c r="AF1" s="67" t="s">
        <v>183</v>
      </c>
      <c r="AG1" s="67" t="s">
        <v>105</v>
      </c>
      <c r="AH1" s="116" t="s">
        <v>106</v>
      </c>
      <c r="AI1" s="56"/>
      <c r="AJ1" s="56"/>
      <c r="AK1" s="57"/>
      <c r="AL1" s="117" t="s">
        <v>107</v>
      </c>
      <c r="AM1" s="56"/>
      <c r="AN1" s="57"/>
      <c r="AO1" s="118" t="s">
        <v>108</v>
      </c>
      <c r="AP1" s="56"/>
      <c r="AQ1" s="56"/>
      <c r="AR1" s="56"/>
      <c r="AS1" s="56"/>
      <c r="AT1" s="57"/>
      <c r="AU1" s="75" t="s">
        <v>109</v>
      </c>
      <c r="AV1" s="56"/>
      <c r="AW1" s="56"/>
      <c r="AX1" s="56"/>
      <c r="AY1" s="56"/>
      <c r="AZ1" s="56"/>
      <c r="BA1" s="56"/>
      <c r="BB1" s="56"/>
      <c r="BC1" s="56"/>
      <c r="BD1" s="56"/>
      <c r="BE1" s="56"/>
      <c r="BF1" s="56"/>
      <c r="BG1" s="56"/>
      <c r="BH1" s="56"/>
      <c r="BI1" s="56"/>
      <c r="BJ1" s="56"/>
      <c r="BK1" s="56"/>
      <c r="BL1" s="56"/>
      <c r="BM1" s="56"/>
      <c r="BN1" s="56"/>
      <c r="BO1" s="56"/>
      <c r="BP1" s="56"/>
      <c r="BQ1" s="57"/>
      <c r="BR1" s="76" t="s">
        <v>184</v>
      </c>
      <c r="BS1" s="56"/>
      <c r="BT1" s="56"/>
      <c r="BU1" s="56"/>
      <c r="BV1" s="56"/>
      <c r="BW1" s="56"/>
      <c r="BX1" s="57"/>
      <c r="BY1" s="66" t="s">
        <v>111</v>
      </c>
    </row>
    <row r="2" ht="15.0" customHeight="1">
      <c r="A2" s="59"/>
      <c r="B2" s="59"/>
      <c r="C2" s="59"/>
      <c r="D2" s="59"/>
      <c r="E2" s="59"/>
      <c r="F2" s="59"/>
      <c r="G2" s="59"/>
      <c r="H2" s="119"/>
      <c r="I2" s="120" t="s">
        <v>113</v>
      </c>
      <c r="J2" s="71"/>
      <c r="K2" s="71"/>
      <c r="L2" s="71"/>
      <c r="M2" s="71"/>
      <c r="N2" s="71"/>
      <c r="O2" s="71"/>
      <c r="P2" s="64"/>
      <c r="Q2" s="121"/>
      <c r="R2" s="59"/>
      <c r="S2" s="59"/>
      <c r="T2" s="59"/>
      <c r="U2" s="59"/>
      <c r="V2" s="59"/>
      <c r="W2" s="59"/>
      <c r="X2" s="59"/>
      <c r="Y2" s="59"/>
      <c r="Z2" s="59"/>
      <c r="AA2" s="59"/>
      <c r="AB2" s="59"/>
      <c r="AC2" s="59"/>
      <c r="AD2" s="59"/>
      <c r="AE2" s="119"/>
      <c r="AF2" s="59"/>
      <c r="AG2" s="59"/>
      <c r="AH2" s="60"/>
      <c r="AI2" s="61"/>
      <c r="AJ2" s="61"/>
      <c r="AK2" s="62"/>
      <c r="AL2" s="60"/>
      <c r="AM2" s="61"/>
      <c r="AN2" s="62"/>
      <c r="AO2" s="122"/>
      <c r="AP2" s="123"/>
      <c r="AQ2" s="123"/>
      <c r="AR2" s="123"/>
      <c r="AS2" s="123"/>
      <c r="AT2" s="124"/>
      <c r="AU2" s="60"/>
      <c r="AV2" s="61"/>
      <c r="AW2" s="61"/>
      <c r="AX2" s="61"/>
      <c r="AY2" s="61"/>
      <c r="AZ2" s="61"/>
      <c r="BA2" s="61"/>
      <c r="BB2" s="61"/>
      <c r="BC2" s="61"/>
      <c r="BD2" s="61"/>
      <c r="BE2" s="61"/>
      <c r="BF2" s="61"/>
      <c r="BG2" s="61"/>
      <c r="BH2" s="61"/>
      <c r="BI2" s="61"/>
      <c r="BJ2" s="61"/>
      <c r="BK2" s="61"/>
      <c r="BL2" s="61"/>
      <c r="BM2" s="61"/>
      <c r="BN2" s="61"/>
      <c r="BO2" s="61"/>
      <c r="BP2" s="61"/>
      <c r="BQ2" s="62"/>
      <c r="BR2" s="60"/>
      <c r="BS2" s="61"/>
      <c r="BT2" s="61"/>
      <c r="BU2" s="61"/>
      <c r="BV2" s="61"/>
      <c r="BW2" s="61"/>
      <c r="BX2" s="62"/>
      <c r="BY2" s="59"/>
    </row>
    <row r="3" ht="63.75" customHeight="1">
      <c r="A3" s="59"/>
      <c r="B3" s="59"/>
      <c r="C3" s="59"/>
      <c r="D3" s="59"/>
      <c r="E3" s="59"/>
      <c r="F3" s="59"/>
      <c r="G3" s="59"/>
      <c r="H3" s="119"/>
      <c r="I3" s="120" t="s">
        <v>114</v>
      </c>
      <c r="J3" s="71"/>
      <c r="K3" s="64"/>
      <c r="L3" s="125" t="s">
        <v>115</v>
      </c>
      <c r="M3" s="120" t="s">
        <v>116</v>
      </c>
      <c r="N3" s="64"/>
      <c r="O3" s="126" t="s">
        <v>21</v>
      </c>
      <c r="P3" s="127" t="s">
        <v>22</v>
      </c>
      <c r="Q3" s="121"/>
      <c r="R3" s="59"/>
      <c r="S3" s="59"/>
      <c r="T3" s="59"/>
      <c r="U3" s="59"/>
      <c r="V3" s="59"/>
      <c r="W3" s="59"/>
      <c r="X3" s="59"/>
      <c r="Y3" s="59"/>
      <c r="Z3" s="59"/>
      <c r="AA3" s="59"/>
      <c r="AB3" s="59"/>
      <c r="AC3" s="59"/>
      <c r="AD3" s="59"/>
      <c r="AE3" s="119"/>
      <c r="AF3" s="59"/>
      <c r="AG3" s="59"/>
      <c r="AH3" s="128" t="s">
        <v>117</v>
      </c>
      <c r="AI3" s="128" t="s">
        <v>118</v>
      </c>
      <c r="AJ3" s="128" t="s">
        <v>119</v>
      </c>
      <c r="AK3" s="128" t="s">
        <v>120</v>
      </c>
      <c r="AL3" s="129" t="s">
        <v>121</v>
      </c>
      <c r="AM3" s="129" t="s">
        <v>122</v>
      </c>
      <c r="AN3" s="129" t="s">
        <v>123</v>
      </c>
      <c r="AO3" s="130" t="s">
        <v>124</v>
      </c>
      <c r="AP3" s="66" t="s">
        <v>125</v>
      </c>
      <c r="AQ3" s="66" t="s">
        <v>126</v>
      </c>
      <c r="AR3" s="66" t="s">
        <v>127</v>
      </c>
      <c r="AS3" s="130" t="s">
        <v>128</v>
      </c>
      <c r="AT3" s="66" t="s">
        <v>129</v>
      </c>
      <c r="AU3" s="83" t="s">
        <v>130</v>
      </c>
      <c r="AV3" s="83" t="s">
        <v>131</v>
      </c>
      <c r="AW3" s="83" t="s">
        <v>132</v>
      </c>
      <c r="AX3" s="83" t="s">
        <v>133</v>
      </c>
      <c r="AY3" s="131" t="s">
        <v>134</v>
      </c>
      <c r="AZ3" s="71"/>
      <c r="BA3" s="71"/>
      <c r="BB3" s="71"/>
      <c r="BC3" s="71"/>
      <c r="BD3" s="71"/>
      <c r="BE3" s="71"/>
      <c r="BF3" s="64"/>
      <c r="BG3" s="83" t="s">
        <v>135</v>
      </c>
      <c r="BH3" s="83" t="s">
        <v>136</v>
      </c>
      <c r="BI3" s="83" t="s">
        <v>137</v>
      </c>
      <c r="BJ3" s="83" t="s">
        <v>138</v>
      </c>
      <c r="BK3" s="83" t="s">
        <v>139</v>
      </c>
      <c r="BL3" s="83" t="s">
        <v>140</v>
      </c>
      <c r="BM3" s="83" t="s">
        <v>141</v>
      </c>
      <c r="BN3" s="83" t="s">
        <v>142</v>
      </c>
      <c r="BO3" s="83" t="s">
        <v>143</v>
      </c>
      <c r="BP3" s="83" t="s">
        <v>144</v>
      </c>
      <c r="BQ3" s="83" t="s">
        <v>145</v>
      </c>
      <c r="BR3" s="85" t="s">
        <v>146</v>
      </c>
      <c r="BS3" s="132" t="s">
        <v>185</v>
      </c>
      <c r="BT3" s="85" t="s">
        <v>147</v>
      </c>
      <c r="BU3" s="85" t="s">
        <v>148</v>
      </c>
      <c r="BV3" s="85" t="s">
        <v>149</v>
      </c>
      <c r="BW3" s="85" t="s">
        <v>150</v>
      </c>
      <c r="BX3" s="85" t="s">
        <v>151</v>
      </c>
      <c r="BY3" s="59"/>
      <c r="BZ3" s="133"/>
    </row>
    <row r="4" ht="60.75" customHeight="1">
      <c r="A4" s="134"/>
      <c r="B4" s="134"/>
      <c r="C4" s="134"/>
      <c r="D4" s="134"/>
      <c r="E4" s="134"/>
      <c r="F4" s="134"/>
      <c r="G4" s="134"/>
      <c r="H4" s="135"/>
      <c r="I4" s="136" t="s">
        <v>152</v>
      </c>
      <c r="J4" s="137" t="s">
        <v>16</v>
      </c>
      <c r="K4" s="136" t="s">
        <v>153</v>
      </c>
      <c r="L4" s="134"/>
      <c r="M4" s="138" t="s">
        <v>154</v>
      </c>
      <c r="N4" s="136" t="s">
        <v>20</v>
      </c>
      <c r="O4" s="139"/>
      <c r="P4" s="135"/>
      <c r="Q4" s="140"/>
      <c r="R4" s="134"/>
      <c r="S4" s="134"/>
      <c r="T4" s="134"/>
      <c r="U4" s="134"/>
      <c r="V4" s="134"/>
      <c r="W4" s="134"/>
      <c r="X4" s="134"/>
      <c r="Y4" s="134"/>
      <c r="Z4" s="134"/>
      <c r="AA4" s="134"/>
      <c r="AB4" s="134"/>
      <c r="AC4" s="134"/>
      <c r="AD4" s="134"/>
      <c r="AE4" s="135"/>
      <c r="AF4" s="134"/>
      <c r="AG4" s="134"/>
      <c r="AH4" s="65"/>
      <c r="AI4" s="65"/>
      <c r="AJ4" s="65"/>
      <c r="AK4" s="65"/>
      <c r="AL4" s="65"/>
      <c r="AM4" s="65"/>
      <c r="AN4" s="65"/>
      <c r="AO4" s="140"/>
      <c r="AP4" s="134"/>
      <c r="AQ4" s="134"/>
      <c r="AR4" s="134"/>
      <c r="AS4" s="140"/>
      <c r="AT4" s="134"/>
      <c r="AU4" s="134"/>
      <c r="AV4" s="65"/>
      <c r="AW4" s="134"/>
      <c r="AX4" s="134"/>
      <c r="AY4" s="141" t="s">
        <v>155</v>
      </c>
      <c r="AZ4" s="141" t="s">
        <v>156</v>
      </c>
      <c r="BA4" s="141" t="s">
        <v>157</v>
      </c>
      <c r="BB4" s="141" t="s">
        <v>158</v>
      </c>
      <c r="BC4" s="141" t="s">
        <v>159</v>
      </c>
      <c r="BD4" s="141" t="s">
        <v>160</v>
      </c>
      <c r="BE4" s="141" t="s">
        <v>161</v>
      </c>
      <c r="BF4" s="141" t="s">
        <v>162</v>
      </c>
      <c r="BG4" s="134"/>
      <c r="BH4" s="134"/>
      <c r="BI4" s="134"/>
      <c r="BJ4" s="134"/>
      <c r="BK4" s="134"/>
      <c r="BL4" s="134"/>
      <c r="BM4" s="134"/>
      <c r="BN4" s="134"/>
      <c r="BO4" s="134"/>
      <c r="BP4" s="134"/>
      <c r="BQ4" s="134"/>
      <c r="BR4" s="134"/>
      <c r="BS4" s="142"/>
      <c r="BT4" s="134"/>
      <c r="BU4" s="134"/>
      <c r="BV4" s="134"/>
      <c r="BW4" s="134"/>
      <c r="BX4" s="134"/>
      <c r="BY4" s="134"/>
      <c r="BZ4" s="143"/>
    </row>
    <row r="5" ht="408.75" customHeight="1">
      <c r="A5" s="144" t="s">
        <v>186</v>
      </c>
      <c r="B5" s="144" t="s">
        <v>187</v>
      </c>
      <c r="C5" s="106" t="s">
        <v>188</v>
      </c>
      <c r="D5" s="106" t="s">
        <v>189</v>
      </c>
      <c r="E5" s="106" t="s">
        <v>190</v>
      </c>
      <c r="F5" s="145" t="s">
        <v>191</v>
      </c>
      <c r="G5" s="106" t="s">
        <v>192</v>
      </c>
      <c r="H5" s="106" t="s">
        <v>193</v>
      </c>
      <c r="I5" s="146"/>
      <c r="J5" s="146"/>
      <c r="K5" s="146"/>
      <c r="L5" s="147"/>
      <c r="M5" s="146"/>
      <c r="N5" s="146"/>
      <c r="O5" s="147"/>
      <c r="P5" s="147"/>
      <c r="Q5" s="106" t="s">
        <v>194</v>
      </c>
      <c r="R5" s="106" t="s">
        <v>195</v>
      </c>
      <c r="S5" s="106" t="s">
        <v>196</v>
      </c>
      <c r="T5" s="106" t="s">
        <v>197</v>
      </c>
      <c r="U5" s="147" t="s">
        <v>198</v>
      </c>
      <c r="V5" s="147" t="s">
        <v>199</v>
      </c>
      <c r="W5" s="147" t="s">
        <v>200</v>
      </c>
      <c r="X5" s="106" t="s">
        <v>201</v>
      </c>
      <c r="Y5" s="147" t="s">
        <v>202</v>
      </c>
      <c r="Z5" s="147" t="s">
        <v>203</v>
      </c>
      <c r="AA5" s="147" t="s">
        <v>204</v>
      </c>
      <c r="AB5" s="147" t="s">
        <v>205</v>
      </c>
      <c r="AC5" s="147" t="s">
        <v>206</v>
      </c>
      <c r="AD5" s="147" t="s">
        <v>207</v>
      </c>
      <c r="AE5" s="147" t="s">
        <v>208</v>
      </c>
      <c r="AF5" s="147" t="s">
        <v>209</v>
      </c>
      <c r="AG5" s="106" t="s">
        <v>210</v>
      </c>
      <c r="AH5" s="147" t="s">
        <v>211</v>
      </c>
      <c r="AI5" s="147" t="s">
        <v>212</v>
      </c>
      <c r="AJ5" s="147" t="s">
        <v>213</v>
      </c>
      <c r="AK5" s="147" t="s">
        <v>214</v>
      </c>
      <c r="AL5" s="147" t="s">
        <v>215</v>
      </c>
      <c r="AM5" s="147" t="s">
        <v>216</v>
      </c>
      <c r="AN5" s="147" t="s">
        <v>217</v>
      </c>
      <c r="AO5" s="147" t="s">
        <v>218</v>
      </c>
      <c r="AP5" s="147" t="s">
        <v>218</v>
      </c>
      <c r="AQ5" s="147" t="s">
        <v>218</v>
      </c>
      <c r="AR5" s="147" t="s">
        <v>218</v>
      </c>
      <c r="AS5" s="147" t="s">
        <v>218</v>
      </c>
      <c r="AT5" s="147" t="s">
        <v>218</v>
      </c>
      <c r="AU5" s="106" t="s">
        <v>219</v>
      </c>
      <c r="AV5" s="106" t="s">
        <v>220</v>
      </c>
      <c r="AW5" s="106" t="s">
        <v>220</v>
      </c>
      <c r="AX5" s="106" t="s">
        <v>220</v>
      </c>
      <c r="AY5" s="106" t="s">
        <v>220</v>
      </c>
      <c r="AZ5" s="106" t="s">
        <v>220</v>
      </c>
      <c r="BA5" s="106" t="s">
        <v>220</v>
      </c>
      <c r="BB5" s="106" t="s">
        <v>220</v>
      </c>
      <c r="BC5" s="106" t="s">
        <v>220</v>
      </c>
      <c r="BD5" s="106" t="s">
        <v>220</v>
      </c>
      <c r="BE5" s="106" t="s">
        <v>220</v>
      </c>
      <c r="BF5" s="106" t="s">
        <v>221</v>
      </c>
      <c r="BG5" s="106" t="s">
        <v>220</v>
      </c>
      <c r="BH5" s="106" t="s">
        <v>220</v>
      </c>
      <c r="BI5" s="106" t="s">
        <v>220</v>
      </c>
      <c r="BJ5" s="106" t="s">
        <v>220</v>
      </c>
      <c r="BK5" s="106" t="s">
        <v>220</v>
      </c>
      <c r="BL5" s="106" t="s">
        <v>220</v>
      </c>
      <c r="BM5" s="106" t="s">
        <v>220</v>
      </c>
      <c r="BN5" s="106" t="s">
        <v>220</v>
      </c>
      <c r="BO5" s="106" t="s">
        <v>220</v>
      </c>
      <c r="BP5" s="106" t="s">
        <v>220</v>
      </c>
      <c r="BQ5" s="106" t="s">
        <v>220</v>
      </c>
      <c r="BR5" s="106" t="s">
        <v>222</v>
      </c>
      <c r="BS5" s="106"/>
      <c r="BT5" s="106" t="s">
        <v>222</v>
      </c>
      <c r="BU5" s="106" t="s">
        <v>222</v>
      </c>
      <c r="BV5" s="106" t="s">
        <v>222</v>
      </c>
      <c r="BW5" s="106" t="s">
        <v>222</v>
      </c>
      <c r="BX5" s="106" t="s">
        <v>222</v>
      </c>
      <c r="BY5" s="147" t="s">
        <v>223</v>
      </c>
      <c r="BZ5" s="148"/>
    </row>
    <row r="6" ht="15.75" customHeight="1">
      <c r="C6" s="149"/>
      <c r="D6" s="149"/>
      <c r="H6" s="150" t="s">
        <v>224</v>
      </c>
      <c r="I6" s="149"/>
      <c r="J6" s="149"/>
      <c r="K6" s="149"/>
      <c r="L6" s="149"/>
      <c r="M6" s="149"/>
      <c r="N6" s="149"/>
      <c r="O6" s="149"/>
      <c r="P6" s="149"/>
      <c r="R6" s="143"/>
      <c r="T6" s="149"/>
      <c r="U6" s="149"/>
      <c r="W6" s="150" t="s">
        <v>225</v>
      </c>
      <c r="X6" s="149"/>
      <c r="Y6" s="149"/>
      <c r="BF6" s="151"/>
      <c r="BG6" s="151"/>
      <c r="BH6" s="151"/>
      <c r="BI6" s="151"/>
      <c r="BM6" s="151"/>
      <c r="BN6" s="151"/>
      <c r="BO6" s="151"/>
      <c r="BY6" s="152"/>
    </row>
    <row r="7" ht="15.75" customHeight="1">
      <c r="C7" s="149"/>
      <c r="H7" s="150" t="s">
        <v>147</v>
      </c>
      <c r="I7" s="149"/>
      <c r="J7" s="149"/>
      <c r="K7" s="149"/>
      <c r="L7" s="149"/>
      <c r="M7" s="149"/>
      <c r="N7" s="149"/>
      <c r="O7" s="149"/>
      <c r="P7" s="149"/>
      <c r="R7" s="143"/>
      <c r="T7" s="149"/>
      <c r="U7" s="149"/>
      <c r="W7" s="150" t="s">
        <v>226</v>
      </c>
      <c r="X7" s="149"/>
      <c r="Y7" s="149"/>
      <c r="BF7" s="151"/>
      <c r="BG7" s="151"/>
      <c r="BH7" s="151"/>
      <c r="BI7" s="151"/>
      <c r="BM7" s="151"/>
      <c r="BN7" s="151"/>
      <c r="BO7" s="151"/>
      <c r="BY7" s="152"/>
    </row>
    <row r="8" ht="15.75" customHeight="1">
      <c r="C8" s="149"/>
      <c r="H8" s="153" t="s">
        <v>148</v>
      </c>
      <c r="I8" s="149"/>
      <c r="J8" s="149"/>
      <c r="K8" s="149"/>
      <c r="L8" s="149"/>
      <c r="M8" s="149"/>
      <c r="N8" s="149"/>
      <c r="O8" s="149"/>
      <c r="P8" s="149"/>
      <c r="R8" s="143"/>
      <c r="T8" s="149"/>
      <c r="U8" s="149"/>
      <c r="W8" s="150" t="s">
        <v>227</v>
      </c>
      <c r="X8" s="149"/>
      <c r="Y8" s="149"/>
      <c r="BF8" s="151"/>
      <c r="BG8" s="151"/>
      <c r="BH8" s="151"/>
      <c r="BI8" s="151"/>
      <c r="BM8" s="151"/>
      <c r="BN8" s="151"/>
      <c r="BO8" s="151"/>
      <c r="BY8" s="152"/>
    </row>
    <row r="9" ht="15.75" customHeight="1">
      <c r="C9" s="149"/>
      <c r="H9" s="150" t="s">
        <v>228</v>
      </c>
      <c r="I9" s="149"/>
      <c r="J9" s="149"/>
      <c r="K9" s="149"/>
      <c r="L9" s="149"/>
      <c r="M9" s="149"/>
      <c r="N9" s="149"/>
      <c r="O9" s="149"/>
      <c r="P9" s="149"/>
      <c r="R9" s="143"/>
      <c r="T9" s="149"/>
      <c r="U9" s="149"/>
      <c r="W9" s="150" t="s">
        <v>229</v>
      </c>
      <c r="X9" s="149"/>
      <c r="Y9" s="149"/>
      <c r="BF9" s="151"/>
      <c r="BG9" s="151"/>
      <c r="BH9" s="151"/>
      <c r="BI9" s="151"/>
      <c r="BM9" s="151"/>
      <c r="BN9" s="151"/>
      <c r="BO9" s="151"/>
      <c r="BY9" s="152"/>
    </row>
    <row r="10" ht="15.75" customHeight="1">
      <c r="C10" s="149"/>
      <c r="H10" s="150" t="s">
        <v>150</v>
      </c>
      <c r="I10" s="149"/>
      <c r="J10" s="149"/>
      <c r="K10" s="149"/>
      <c r="L10" s="149"/>
      <c r="M10" s="149"/>
      <c r="N10" s="149"/>
      <c r="O10" s="149"/>
      <c r="P10" s="149"/>
      <c r="R10" s="143"/>
      <c r="T10" s="149"/>
      <c r="U10" s="149"/>
      <c r="W10" s="150" t="s">
        <v>230</v>
      </c>
      <c r="X10" s="149"/>
      <c r="Y10" s="149"/>
      <c r="BF10" s="151"/>
      <c r="BG10" s="151"/>
      <c r="BH10" s="151"/>
      <c r="BI10" s="151"/>
      <c r="BM10" s="151"/>
      <c r="BN10" s="151"/>
      <c r="BO10" s="151"/>
      <c r="BY10" s="152"/>
    </row>
    <row r="11" ht="15.75" customHeight="1">
      <c r="C11" s="149"/>
      <c r="H11" s="150" t="s">
        <v>151</v>
      </c>
      <c r="I11" s="149"/>
      <c r="J11" s="149"/>
      <c r="K11" s="149"/>
      <c r="L11" s="149"/>
      <c r="M11" s="149"/>
      <c r="N11" s="149"/>
      <c r="O11" s="149"/>
      <c r="P11" s="149"/>
      <c r="R11" s="143"/>
      <c r="T11" s="149"/>
      <c r="U11" s="149"/>
      <c r="W11" s="150" t="s">
        <v>231</v>
      </c>
      <c r="X11" s="149"/>
      <c r="Y11" s="149"/>
      <c r="BF11" s="151"/>
      <c r="BG11" s="151"/>
      <c r="BH11" s="151"/>
      <c r="BI11" s="151"/>
      <c r="BM11" s="151"/>
      <c r="BN11" s="151"/>
      <c r="BO11" s="151"/>
      <c r="BY11" s="152"/>
    </row>
    <row r="12" ht="15.75" customHeight="1">
      <c r="C12" s="149"/>
      <c r="H12" s="150" t="s">
        <v>232</v>
      </c>
      <c r="I12" s="149"/>
      <c r="J12" s="149"/>
      <c r="K12" s="149"/>
      <c r="L12" s="149"/>
      <c r="M12" s="149"/>
      <c r="N12" s="149"/>
      <c r="O12" s="149"/>
      <c r="P12" s="149"/>
      <c r="R12" s="143"/>
      <c r="T12" s="149"/>
      <c r="U12" s="149"/>
      <c r="W12" s="150" t="s">
        <v>233</v>
      </c>
      <c r="X12" s="149"/>
      <c r="Y12" s="149"/>
      <c r="BF12" s="151"/>
      <c r="BG12" s="151"/>
      <c r="BH12" s="151"/>
      <c r="BI12" s="151"/>
      <c r="BM12" s="151"/>
      <c r="BN12" s="151"/>
      <c r="BO12" s="151"/>
      <c r="BY12" s="152"/>
    </row>
    <row r="13" ht="15.75" customHeight="1">
      <c r="C13" s="149"/>
      <c r="H13" s="150" t="s">
        <v>234</v>
      </c>
      <c r="I13" s="149"/>
      <c r="J13" s="149"/>
      <c r="K13" s="149"/>
      <c r="L13" s="149"/>
      <c r="M13" s="149"/>
      <c r="N13" s="149"/>
      <c r="O13" s="149"/>
      <c r="P13" s="149"/>
      <c r="R13" s="143"/>
      <c r="T13" s="149"/>
      <c r="U13" s="149"/>
      <c r="W13" s="150" t="s">
        <v>235</v>
      </c>
      <c r="X13" s="149"/>
      <c r="Y13" s="149"/>
      <c r="BF13" s="151"/>
      <c r="BG13" s="151"/>
      <c r="BH13" s="151"/>
      <c r="BI13" s="151"/>
      <c r="BM13" s="151"/>
      <c r="BN13" s="151"/>
      <c r="BO13" s="151"/>
      <c r="BY13" s="152"/>
    </row>
    <row r="14" ht="15.75" customHeight="1">
      <c r="C14" s="149"/>
      <c r="H14" s="150" t="s">
        <v>236</v>
      </c>
      <c r="I14" s="149"/>
      <c r="J14" s="149"/>
      <c r="K14" s="149"/>
      <c r="L14" s="149"/>
      <c r="M14" s="149"/>
      <c r="N14" s="149"/>
      <c r="O14" s="149"/>
      <c r="P14" s="149"/>
      <c r="R14" s="143"/>
      <c r="T14" s="149"/>
      <c r="U14" s="149"/>
      <c r="W14" s="150" t="s">
        <v>237</v>
      </c>
      <c r="X14" s="149"/>
      <c r="Y14" s="149"/>
      <c r="BF14" s="151"/>
      <c r="BG14" s="151"/>
      <c r="BH14" s="151"/>
      <c r="BI14" s="151"/>
      <c r="BM14" s="151"/>
      <c r="BN14" s="151"/>
      <c r="BO14" s="151"/>
      <c r="BY14" s="152"/>
    </row>
    <row r="15" ht="15.75" customHeight="1">
      <c r="C15" s="149"/>
      <c r="D15" s="149"/>
      <c r="H15" s="150" t="s">
        <v>238</v>
      </c>
      <c r="I15" s="149"/>
      <c r="J15" s="149"/>
      <c r="K15" s="149"/>
      <c r="L15" s="149"/>
      <c r="M15" s="149"/>
      <c r="N15" s="149"/>
      <c r="O15" s="149"/>
      <c r="P15" s="149"/>
      <c r="R15" s="143"/>
      <c r="T15" s="149"/>
      <c r="U15" s="149"/>
      <c r="W15" s="150" t="s">
        <v>239</v>
      </c>
      <c r="X15" s="149"/>
      <c r="Y15" s="149"/>
      <c r="BF15" s="151"/>
      <c r="BG15" s="151"/>
      <c r="BH15" s="151"/>
      <c r="BI15" s="151"/>
      <c r="BM15" s="151"/>
      <c r="BN15" s="151"/>
      <c r="BO15" s="151"/>
      <c r="BY15" s="152"/>
    </row>
    <row r="16" ht="15.75" customHeight="1">
      <c r="C16" s="149"/>
      <c r="D16" s="149"/>
      <c r="H16" s="150" t="s">
        <v>240</v>
      </c>
      <c r="I16" s="149"/>
      <c r="J16" s="149"/>
      <c r="K16" s="149"/>
      <c r="L16" s="149"/>
      <c r="M16" s="149"/>
      <c r="N16" s="149"/>
      <c r="O16" s="149"/>
      <c r="P16" s="149"/>
      <c r="R16" s="143"/>
      <c r="T16" s="149"/>
      <c r="U16" s="149"/>
      <c r="W16" s="150" t="s">
        <v>241</v>
      </c>
      <c r="X16" s="149"/>
      <c r="Y16" s="149"/>
      <c r="BF16" s="151"/>
      <c r="BG16" s="151"/>
      <c r="BH16" s="151"/>
      <c r="BI16" s="151"/>
      <c r="BM16" s="151"/>
      <c r="BN16" s="151"/>
      <c r="BO16" s="151"/>
      <c r="BY16" s="152"/>
    </row>
    <row r="17" ht="15.75" customHeight="1">
      <c r="C17" s="149"/>
      <c r="D17" s="149"/>
      <c r="H17" s="153" t="s">
        <v>242</v>
      </c>
      <c r="I17" s="149"/>
      <c r="J17" s="149"/>
      <c r="K17" s="149"/>
      <c r="L17" s="149"/>
      <c r="M17" s="149"/>
      <c r="N17" s="149"/>
      <c r="O17" s="149"/>
      <c r="P17" s="149"/>
      <c r="R17" s="143"/>
      <c r="T17" s="149"/>
      <c r="U17" s="149"/>
      <c r="W17" s="150" t="s">
        <v>243</v>
      </c>
      <c r="X17" s="149"/>
      <c r="Y17" s="149"/>
      <c r="BF17" s="151"/>
      <c r="BG17" s="151"/>
      <c r="BH17" s="151"/>
      <c r="BI17" s="151"/>
      <c r="BM17" s="151"/>
      <c r="BN17" s="151"/>
      <c r="BO17" s="151"/>
      <c r="BY17" s="152"/>
    </row>
    <row r="18" ht="15.75" customHeight="1">
      <c r="C18" s="149"/>
      <c r="D18" s="149"/>
      <c r="H18" s="150" t="s">
        <v>130</v>
      </c>
      <c r="I18" s="149"/>
      <c r="J18" s="149"/>
      <c r="K18" s="149"/>
      <c r="L18" s="149"/>
      <c r="M18" s="149"/>
      <c r="N18" s="149"/>
      <c r="O18" s="149"/>
      <c r="P18" s="149"/>
      <c r="R18" s="143"/>
      <c r="T18" s="149"/>
      <c r="U18" s="149"/>
      <c r="W18" s="150" t="s">
        <v>244</v>
      </c>
      <c r="X18" s="149"/>
      <c r="Y18" s="149"/>
      <c r="BF18" s="151"/>
      <c r="BG18" s="151"/>
      <c r="BH18" s="151"/>
      <c r="BI18" s="151"/>
      <c r="BM18" s="151"/>
      <c r="BN18" s="151"/>
      <c r="BO18" s="151"/>
      <c r="BY18" s="152"/>
    </row>
    <row r="19" ht="15.75" customHeight="1">
      <c r="C19" s="149"/>
      <c r="D19" s="149"/>
      <c r="H19" s="150" t="s">
        <v>132</v>
      </c>
      <c r="I19" s="149"/>
      <c r="J19" s="149"/>
      <c r="K19" s="149"/>
      <c r="L19" s="149"/>
      <c r="M19" s="149"/>
      <c r="N19" s="149"/>
      <c r="O19" s="149"/>
      <c r="P19" s="149"/>
      <c r="R19" s="143"/>
      <c r="T19" s="149"/>
      <c r="U19" s="149"/>
      <c r="W19" s="150" t="s">
        <v>245</v>
      </c>
      <c r="X19" s="149"/>
      <c r="Y19" s="149"/>
      <c r="BF19" s="151"/>
      <c r="BG19" s="151"/>
      <c r="BH19" s="151"/>
      <c r="BI19" s="151"/>
      <c r="BM19" s="151"/>
      <c r="BN19" s="151"/>
      <c r="BO19" s="151"/>
      <c r="BY19" s="152"/>
    </row>
    <row r="20" ht="15.75" customHeight="1">
      <c r="C20" s="149"/>
      <c r="D20" s="149"/>
      <c r="H20" s="150" t="s">
        <v>133</v>
      </c>
      <c r="I20" s="149"/>
      <c r="J20" s="149"/>
      <c r="K20" s="149"/>
      <c r="L20" s="149"/>
      <c r="M20" s="149"/>
      <c r="N20" s="149"/>
      <c r="O20" s="149"/>
      <c r="P20" s="149"/>
      <c r="R20" s="143"/>
      <c r="T20" s="149"/>
      <c r="U20" s="149"/>
      <c r="W20" s="150" t="s">
        <v>246</v>
      </c>
      <c r="X20" s="149"/>
      <c r="Y20" s="149"/>
      <c r="BF20" s="151"/>
      <c r="BG20" s="151"/>
      <c r="BH20" s="151"/>
      <c r="BI20" s="151"/>
      <c r="BM20" s="151"/>
      <c r="BN20" s="151"/>
      <c r="BO20" s="151"/>
      <c r="BY20" s="152"/>
    </row>
    <row r="21" ht="15.75" customHeight="1">
      <c r="C21" s="149"/>
      <c r="D21" s="149"/>
      <c r="H21" s="153" t="s">
        <v>247</v>
      </c>
      <c r="I21" s="149"/>
      <c r="J21" s="149"/>
      <c r="K21" s="149"/>
      <c r="L21" s="149"/>
      <c r="M21" s="149"/>
      <c r="N21" s="149"/>
      <c r="O21" s="149"/>
      <c r="P21" s="149"/>
      <c r="R21" s="143"/>
      <c r="T21" s="149"/>
      <c r="U21" s="149"/>
      <c r="W21" s="150" t="s">
        <v>248</v>
      </c>
      <c r="X21" s="149"/>
      <c r="Y21" s="149"/>
      <c r="BF21" s="151"/>
      <c r="BG21" s="151"/>
      <c r="BH21" s="151"/>
      <c r="BI21" s="151"/>
      <c r="BM21" s="151"/>
      <c r="BN21" s="151"/>
      <c r="BO21" s="151"/>
      <c r="BY21" s="152"/>
    </row>
    <row r="22" ht="15.75" customHeight="1">
      <c r="C22" s="149"/>
      <c r="D22" s="149"/>
      <c r="H22" s="150" t="s">
        <v>249</v>
      </c>
      <c r="I22" s="149"/>
      <c r="J22" s="149"/>
      <c r="K22" s="149"/>
      <c r="L22" s="149"/>
      <c r="M22" s="149"/>
      <c r="N22" s="149"/>
      <c r="O22" s="149"/>
      <c r="P22" s="149"/>
      <c r="R22" s="143"/>
      <c r="T22" s="149"/>
      <c r="U22" s="149"/>
      <c r="W22" s="150" t="s">
        <v>250</v>
      </c>
      <c r="X22" s="149"/>
      <c r="Y22" s="149"/>
      <c r="BF22" s="151"/>
      <c r="BG22" s="151"/>
      <c r="BH22" s="151"/>
      <c r="BI22" s="151"/>
      <c r="BM22" s="151"/>
      <c r="BN22" s="151"/>
      <c r="BO22" s="151"/>
      <c r="BY22" s="152"/>
    </row>
    <row r="23" ht="15.75" customHeight="1">
      <c r="C23" s="149"/>
      <c r="D23" s="149"/>
      <c r="H23" s="150" t="s">
        <v>136</v>
      </c>
      <c r="I23" s="149"/>
      <c r="J23" s="149"/>
      <c r="K23" s="149"/>
      <c r="L23" s="149"/>
      <c r="M23" s="149"/>
      <c r="N23" s="149"/>
      <c r="O23" s="149"/>
      <c r="P23" s="149"/>
      <c r="R23" s="143"/>
      <c r="T23" s="149"/>
      <c r="U23" s="149"/>
      <c r="W23" s="150" t="s">
        <v>251</v>
      </c>
      <c r="X23" s="149"/>
      <c r="Y23" s="149"/>
      <c r="BF23" s="151"/>
      <c r="BG23" s="151"/>
      <c r="BH23" s="151"/>
      <c r="BI23" s="151"/>
      <c r="BM23" s="151"/>
      <c r="BN23" s="151"/>
      <c r="BO23" s="151"/>
      <c r="BY23" s="152"/>
    </row>
    <row r="24" ht="15.75" customHeight="1">
      <c r="C24" s="149"/>
      <c r="D24" s="149"/>
      <c r="H24" s="150" t="s">
        <v>137</v>
      </c>
      <c r="I24" s="149"/>
      <c r="J24" s="149"/>
      <c r="K24" s="149"/>
      <c r="L24" s="149"/>
      <c r="M24" s="149"/>
      <c r="N24" s="149"/>
      <c r="O24" s="149"/>
      <c r="P24" s="149"/>
      <c r="R24" s="143"/>
      <c r="T24" s="149"/>
      <c r="U24" s="149"/>
      <c r="W24" s="150" t="s">
        <v>252</v>
      </c>
      <c r="X24" s="149"/>
      <c r="Y24" s="149"/>
      <c r="BF24" s="151"/>
      <c r="BG24" s="151"/>
      <c r="BH24" s="151"/>
      <c r="BI24" s="151"/>
      <c r="BM24" s="151"/>
      <c r="BN24" s="151"/>
      <c r="BO24" s="151"/>
      <c r="BY24" s="152"/>
    </row>
    <row r="25" ht="15.75" customHeight="1">
      <c r="C25" s="149"/>
      <c r="D25" s="149"/>
      <c r="H25" s="150" t="s">
        <v>138</v>
      </c>
      <c r="I25" s="149"/>
      <c r="J25" s="149"/>
      <c r="K25" s="149"/>
      <c r="L25" s="149"/>
      <c r="M25" s="149"/>
      <c r="N25" s="149"/>
      <c r="O25" s="149"/>
      <c r="P25" s="149"/>
      <c r="R25" s="143"/>
      <c r="T25" s="149"/>
      <c r="U25" s="149"/>
      <c r="W25" s="150" t="s">
        <v>253</v>
      </c>
      <c r="X25" s="149"/>
      <c r="Y25" s="149"/>
      <c r="BF25" s="151"/>
      <c r="BG25" s="151"/>
      <c r="BH25" s="151"/>
      <c r="BI25" s="151"/>
      <c r="BM25" s="151"/>
      <c r="BN25" s="151"/>
      <c r="BO25" s="151"/>
      <c r="BY25" s="152"/>
    </row>
    <row r="26" ht="15.75" customHeight="1">
      <c r="C26" s="149"/>
      <c r="D26" s="149"/>
      <c r="H26" s="150" t="s">
        <v>254</v>
      </c>
      <c r="I26" s="149"/>
      <c r="J26" s="149"/>
      <c r="K26" s="149"/>
      <c r="L26" s="149"/>
      <c r="M26" s="149"/>
      <c r="N26" s="149"/>
      <c r="O26" s="149"/>
      <c r="P26" s="149"/>
      <c r="R26" s="143"/>
      <c r="T26" s="149"/>
      <c r="U26" s="149"/>
      <c r="W26" s="149"/>
      <c r="X26" s="149"/>
      <c r="Y26" s="149"/>
      <c r="BF26" s="151"/>
      <c r="BG26" s="151"/>
      <c r="BH26" s="151"/>
      <c r="BI26" s="151"/>
      <c r="BM26" s="151"/>
      <c r="BN26" s="151"/>
      <c r="BO26" s="151"/>
      <c r="BY26" s="152"/>
    </row>
    <row r="27" ht="15.75" customHeight="1">
      <c r="C27" s="149"/>
      <c r="D27" s="149"/>
      <c r="H27" s="150" t="s">
        <v>255</v>
      </c>
      <c r="I27" s="149"/>
      <c r="J27" s="149"/>
      <c r="K27" s="149"/>
      <c r="L27" s="149"/>
      <c r="M27" s="149"/>
      <c r="N27" s="149"/>
      <c r="O27" s="149"/>
      <c r="P27" s="149"/>
      <c r="R27" s="143"/>
      <c r="T27" s="149"/>
      <c r="U27" s="149"/>
      <c r="W27" s="149"/>
      <c r="X27" s="149"/>
      <c r="Y27" s="149"/>
      <c r="BF27" s="151"/>
      <c r="BG27" s="151"/>
      <c r="BH27" s="151"/>
      <c r="BI27" s="151"/>
      <c r="BM27" s="151"/>
      <c r="BN27" s="151"/>
      <c r="BO27" s="151"/>
      <c r="BY27" s="152"/>
    </row>
    <row r="28" ht="15.75" customHeight="1">
      <c r="C28" s="149"/>
      <c r="D28" s="149"/>
      <c r="H28" s="150" t="s">
        <v>256</v>
      </c>
      <c r="I28" s="149"/>
      <c r="J28" s="149"/>
      <c r="K28" s="149"/>
      <c r="L28" s="149"/>
      <c r="M28" s="149"/>
      <c r="N28" s="149"/>
      <c r="O28" s="149"/>
      <c r="P28" s="149"/>
      <c r="R28" s="143"/>
      <c r="T28" s="149"/>
      <c r="U28" s="149"/>
      <c r="W28" s="149"/>
      <c r="X28" s="149"/>
      <c r="Y28" s="149"/>
      <c r="BF28" s="151"/>
      <c r="BG28" s="151"/>
      <c r="BH28" s="151"/>
      <c r="BI28" s="151"/>
      <c r="BM28" s="151"/>
      <c r="BN28" s="151"/>
      <c r="BO28" s="151"/>
      <c r="BY28" s="152"/>
    </row>
    <row r="29" ht="15.75" customHeight="1">
      <c r="C29" s="149"/>
      <c r="D29" s="149"/>
      <c r="H29" s="150" t="s">
        <v>143</v>
      </c>
      <c r="I29" s="149"/>
      <c r="J29" s="149"/>
      <c r="K29" s="149"/>
      <c r="L29" s="149"/>
      <c r="M29" s="149"/>
      <c r="N29" s="149"/>
      <c r="O29" s="149"/>
      <c r="P29" s="149"/>
      <c r="R29" s="143"/>
      <c r="T29" s="149"/>
      <c r="U29" s="149"/>
      <c r="W29" s="149"/>
      <c r="X29" s="149"/>
      <c r="Y29" s="149"/>
      <c r="BF29" s="151"/>
      <c r="BG29" s="151"/>
      <c r="BH29" s="151"/>
      <c r="BI29" s="151"/>
      <c r="BM29" s="151"/>
      <c r="BN29" s="151"/>
      <c r="BO29" s="151"/>
      <c r="BY29" s="152"/>
    </row>
    <row r="30" ht="15.75" customHeight="1">
      <c r="C30" s="149"/>
      <c r="D30" s="149"/>
      <c r="H30" s="150" t="s">
        <v>144</v>
      </c>
      <c r="I30" s="149"/>
      <c r="J30" s="149"/>
      <c r="K30" s="149"/>
      <c r="L30" s="149"/>
      <c r="M30" s="149"/>
      <c r="N30" s="149"/>
      <c r="O30" s="149"/>
      <c r="P30" s="149"/>
      <c r="R30" s="143"/>
      <c r="T30" s="149"/>
      <c r="U30" s="149"/>
      <c r="W30" s="149"/>
      <c r="X30" s="149"/>
      <c r="Y30" s="149"/>
      <c r="BF30" s="151"/>
      <c r="BG30" s="151"/>
      <c r="BH30" s="151"/>
      <c r="BI30" s="151"/>
      <c r="BM30" s="151"/>
      <c r="BN30" s="151"/>
      <c r="BO30" s="151"/>
      <c r="BY30" s="152"/>
    </row>
    <row r="31" ht="15.75" customHeight="1">
      <c r="C31" s="149"/>
      <c r="D31" s="149"/>
      <c r="H31" s="150" t="s">
        <v>145</v>
      </c>
      <c r="I31" s="149"/>
      <c r="J31" s="149"/>
      <c r="K31" s="149"/>
      <c r="L31" s="149"/>
      <c r="M31" s="149"/>
      <c r="N31" s="149"/>
      <c r="O31" s="149"/>
      <c r="P31" s="149"/>
      <c r="R31" s="143"/>
      <c r="T31" s="149"/>
      <c r="U31" s="149"/>
      <c r="W31" s="149"/>
      <c r="X31" s="149"/>
      <c r="Y31" s="149"/>
      <c r="BF31" s="151"/>
      <c r="BG31" s="151"/>
      <c r="BH31" s="151"/>
      <c r="BI31" s="151"/>
      <c r="BM31" s="151"/>
      <c r="BN31" s="151"/>
      <c r="BO31" s="151"/>
      <c r="BY31" s="152"/>
    </row>
    <row r="32" ht="15.75" customHeight="1">
      <c r="C32" s="149"/>
      <c r="D32" s="149"/>
      <c r="H32" s="150" t="s">
        <v>257</v>
      </c>
      <c r="I32" s="149"/>
      <c r="J32" s="149"/>
      <c r="K32" s="149"/>
      <c r="L32" s="149"/>
      <c r="M32" s="149"/>
      <c r="N32" s="149"/>
      <c r="O32" s="149"/>
      <c r="P32" s="149"/>
      <c r="R32" s="143"/>
      <c r="T32" s="149"/>
      <c r="U32" s="149"/>
      <c r="W32" s="149"/>
      <c r="X32" s="149"/>
      <c r="Y32" s="149"/>
      <c r="BF32" s="151"/>
      <c r="BG32" s="151"/>
      <c r="BH32" s="151"/>
      <c r="BI32" s="151"/>
      <c r="BM32" s="151"/>
      <c r="BN32" s="151"/>
      <c r="BO32" s="151"/>
      <c r="BY32" s="152"/>
    </row>
    <row r="33" ht="15.75" customHeight="1">
      <c r="C33" s="149"/>
      <c r="D33" s="149"/>
      <c r="H33" s="150" t="s">
        <v>140</v>
      </c>
      <c r="I33" s="149"/>
      <c r="J33" s="149"/>
      <c r="K33" s="149"/>
      <c r="L33" s="149"/>
      <c r="M33" s="149"/>
      <c r="N33" s="149"/>
      <c r="O33" s="149"/>
      <c r="P33" s="149"/>
      <c r="R33" s="143"/>
      <c r="T33" s="149"/>
      <c r="U33" s="149"/>
      <c r="W33" s="149"/>
      <c r="X33" s="149"/>
      <c r="Y33" s="149"/>
      <c r="BF33" s="151"/>
      <c r="BG33" s="151"/>
      <c r="BH33" s="151"/>
      <c r="BI33" s="151"/>
      <c r="BM33" s="151"/>
      <c r="BN33" s="151"/>
      <c r="BO33" s="151"/>
      <c r="BY33" s="152"/>
    </row>
    <row r="34" ht="15.75" customHeight="1">
      <c r="C34" s="149"/>
      <c r="D34" s="149"/>
      <c r="H34" s="150" t="s">
        <v>45</v>
      </c>
      <c r="I34" s="149"/>
      <c r="J34" s="149"/>
      <c r="K34" s="149"/>
      <c r="L34" s="149"/>
      <c r="M34" s="149"/>
      <c r="N34" s="149"/>
      <c r="O34" s="149"/>
      <c r="P34" s="149"/>
      <c r="R34" s="143"/>
      <c r="T34" s="149"/>
      <c r="U34" s="149"/>
      <c r="W34" s="149"/>
      <c r="X34" s="149"/>
      <c r="Y34" s="149"/>
      <c r="BF34" s="151"/>
      <c r="BG34" s="151"/>
      <c r="BH34" s="151"/>
      <c r="BI34" s="151"/>
      <c r="BM34" s="151"/>
      <c r="BN34" s="151"/>
      <c r="BO34" s="151"/>
      <c r="BY34" s="152"/>
    </row>
    <row r="35" ht="15.75" customHeight="1">
      <c r="C35" s="149"/>
      <c r="D35" s="149"/>
      <c r="H35" s="150"/>
      <c r="I35" s="149"/>
      <c r="J35" s="149"/>
      <c r="K35" s="149"/>
      <c r="L35" s="149"/>
      <c r="M35" s="149"/>
      <c r="N35" s="149"/>
      <c r="O35" s="149"/>
      <c r="P35" s="149"/>
      <c r="R35" s="143"/>
      <c r="T35" s="149"/>
      <c r="U35" s="149"/>
      <c r="W35" s="149"/>
      <c r="X35" s="149"/>
      <c r="Y35" s="149"/>
      <c r="BF35" s="151"/>
      <c r="BG35" s="151"/>
      <c r="BH35" s="151"/>
      <c r="BI35" s="151"/>
      <c r="BM35" s="151"/>
      <c r="BN35" s="151"/>
      <c r="BO35" s="151"/>
      <c r="BY35" s="152"/>
    </row>
    <row r="36" ht="15.75" customHeight="1">
      <c r="C36" s="149"/>
      <c r="D36" s="149"/>
      <c r="H36" s="149"/>
      <c r="I36" s="149"/>
      <c r="J36" s="149"/>
      <c r="K36" s="149"/>
      <c r="L36" s="149"/>
      <c r="M36" s="149"/>
      <c r="N36" s="149"/>
      <c r="O36" s="149"/>
      <c r="P36" s="149"/>
      <c r="R36" s="143"/>
      <c r="T36" s="149"/>
      <c r="U36" s="149"/>
      <c r="W36" s="149"/>
      <c r="X36" s="149"/>
      <c r="Y36" s="149"/>
      <c r="BF36" s="151"/>
      <c r="BG36" s="151"/>
      <c r="BH36" s="151"/>
      <c r="BI36" s="151"/>
      <c r="BM36" s="151"/>
      <c r="BN36" s="151"/>
      <c r="BO36" s="151"/>
      <c r="BY36" s="152"/>
    </row>
    <row r="37" ht="15.75" customHeight="1">
      <c r="C37" s="149"/>
      <c r="D37" s="149"/>
      <c r="H37" s="149"/>
      <c r="I37" s="149"/>
      <c r="J37" s="149"/>
      <c r="K37" s="149"/>
      <c r="L37" s="149"/>
      <c r="M37" s="149"/>
      <c r="N37" s="149"/>
      <c r="O37" s="149"/>
      <c r="P37" s="149"/>
      <c r="R37" s="143"/>
      <c r="T37" s="149"/>
      <c r="U37" s="149"/>
      <c r="W37" s="149"/>
      <c r="X37" s="149"/>
      <c r="Y37" s="149"/>
      <c r="BF37" s="151"/>
      <c r="BG37" s="151"/>
      <c r="BH37" s="151"/>
      <c r="BI37" s="151"/>
      <c r="BM37" s="151"/>
      <c r="BN37" s="151"/>
      <c r="BO37" s="151"/>
      <c r="BY37" s="152"/>
    </row>
    <row r="38" ht="15.75" customHeight="1">
      <c r="C38" s="149"/>
      <c r="D38" s="149"/>
      <c r="H38" s="149"/>
      <c r="I38" s="149"/>
      <c r="J38" s="149"/>
      <c r="K38" s="149"/>
      <c r="L38" s="149"/>
      <c r="M38" s="149"/>
      <c r="N38" s="149"/>
      <c r="O38" s="149"/>
      <c r="P38" s="149"/>
      <c r="R38" s="143"/>
      <c r="T38" s="149"/>
      <c r="U38" s="149"/>
      <c r="W38" s="149"/>
      <c r="X38" s="149"/>
      <c r="Y38" s="149"/>
      <c r="BF38" s="151"/>
      <c r="BG38" s="151"/>
      <c r="BH38" s="151"/>
      <c r="BI38" s="151"/>
      <c r="BM38" s="151"/>
      <c r="BN38" s="151"/>
      <c r="BO38" s="151"/>
      <c r="BY38" s="152"/>
    </row>
    <row r="39" ht="15.75" customHeight="1">
      <c r="C39" s="149"/>
      <c r="D39" s="149"/>
      <c r="H39" s="149"/>
      <c r="I39" s="149"/>
      <c r="J39" s="149"/>
      <c r="K39" s="149"/>
      <c r="L39" s="149"/>
      <c r="M39" s="149"/>
      <c r="N39" s="149"/>
      <c r="O39" s="149"/>
      <c r="P39" s="149"/>
      <c r="R39" s="143"/>
      <c r="T39" s="149"/>
      <c r="U39" s="149"/>
      <c r="W39" s="149"/>
      <c r="X39" s="149"/>
      <c r="Y39" s="149"/>
      <c r="BF39" s="151"/>
      <c r="BG39" s="151"/>
      <c r="BH39" s="151"/>
      <c r="BI39" s="151"/>
      <c r="BM39" s="151"/>
      <c r="BN39" s="151"/>
      <c r="BO39" s="151"/>
      <c r="BY39" s="152"/>
    </row>
    <row r="40" ht="15.75" customHeight="1">
      <c r="C40" s="149"/>
      <c r="D40" s="149"/>
      <c r="H40" s="149"/>
      <c r="I40" s="149"/>
      <c r="J40" s="149"/>
      <c r="K40" s="149"/>
      <c r="L40" s="149"/>
      <c r="M40" s="149"/>
      <c r="N40" s="149"/>
      <c r="O40" s="149"/>
      <c r="P40" s="149"/>
      <c r="R40" s="143"/>
      <c r="T40" s="149"/>
      <c r="U40" s="149"/>
      <c r="W40" s="149"/>
      <c r="X40" s="149"/>
      <c r="Y40" s="149"/>
      <c r="BF40" s="151"/>
      <c r="BG40" s="151"/>
      <c r="BH40" s="151"/>
      <c r="BI40" s="151"/>
      <c r="BM40" s="151"/>
      <c r="BN40" s="151"/>
      <c r="BO40" s="151"/>
      <c r="BY40" s="152"/>
    </row>
    <row r="41" ht="15.75" customHeight="1">
      <c r="C41" s="149"/>
      <c r="D41" s="149"/>
      <c r="H41" s="149"/>
      <c r="I41" s="149"/>
      <c r="J41" s="149"/>
      <c r="K41" s="149"/>
      <c r="L41" s="149"/>
      <c r="M41" s="149"/>
      <c r="N41" s="149"/>
      <c r="O41" s="149"/>
      <c r="P41" s="149"/>
      <c r="R41" s="143"/>
      <c r="T41" s="149"/>
      <c r="U41" s="149"/>
      <c r="W41" s="149"/>
      <c r="X41" s="149"/>
      <c r="Y41" s="149"/>
      <c r="BF41" s="151"/>
      <c r="BG41" s="151"/>
      <c r="BH41" s="151"/>
      <c r="BI41" s="151"/>
      <c r="BM41" s="151"/>
      <c r="BN41" s="151"/>
      <c r="BO41" s="151"/>
      <c r="BY41" s="152"/>
    </row>
    <row r="42" ht="15.75" customHeight="1">
      <c r="C42" s="149"/>
      <c r="D42" s="149"/>
      <c r="H42" s="149"/>
      <c r="I42" s="149"/>
      <c r="J42" s="149"/>
      <c r="K42" s="149"/>
      <c r="L42" s="149"/>
      <c r="M42" s="149"/>
      <c r="N42" s="149"/>
      <c r="O42" s="149"/>
      <c r="P42" s="149"/>
      <c r="R42" s="143"/>
      <c r="T42" s="149"/>
      <c r="U42" s="149"/>
      <c r="W42" s="149"/>
      <c r="X42" s="149"/>
      <c r="Y42" s="149"/>
      <c r="BF42" s="151"/>
      <c r="BG42" s="151"/>
      <c r="BH42" s="151"/>
      <c r="BI42" s="151"/>
      <c r="BM42" s="151"/>
      <c r="BN42" s="151"/>
      <c r="BO42" s="151"/>
      <c r="BY42" s="152"/>
    </row>
    <row r="43" ht="15.75" customHeight="1">
      <c r="C43" s="149"/>
      <c r="D43" s="149"/>
      <c r="H43" s="149"/>
      <c r="I43" s="149"/>
      <c r="J43" s="149"/>
      <c r="K43" s="149"/>
      <c r="L43" s="149"/>
      <c r="M43" s="149"/>
      <c r="N43" s="149"/>
      <c r="O43" s="149"/>
      <c r="P43" s="149"/>
      <c r="R43" s="143"/>
      <c r="T43" s="149"/>
      <c r="U43" s="149"/>
      <c r="W43" s="149"/>
      <c r="X43" s="149"/>
      <c r="Y43" s="149"/>
      <c r="BF43" s="151"/>
      <c r="BG43" s="151"/>
      <c r="BH43" s="151"/>
      <c r="BI43" s="151"/>
      <c r="BM43" s="151"/>
      <c r="BN43" s="151"/>
      <c r="BO43" s="151"/>
      <c r="BY43" s="152"/>
    </row>
    <row r="44" ht="15.75" customHeight="1">
      <c r="C44" s="149"/>
      <c r="D44" s="149"/>
      <c r="H44" s="149"/>
      <c r="I44" s="149"/>
      <c r="J44" s="149"/>
      <c r="K44" s="149"/>
      <c r="L44" s="149"/>
      <c r="M44" s="149"/>
      <c r="N44" s="149"/>
      <c r="O44" s="149"/>
      <c r="P44" s="149"/>
      <c r="R44" s="143"/>
      <c r="T44" s="149"/>
      <c r="U44" s="149"/>
      <c r="W44" s="149"/>
      <c r="X44" s="149"/>
      <c r="Y44" s="149"/>
      <c r="BF44" s="151"/>
      <c r="BG44" s="151"/>
      <c r="BH44" s="151"/>
      <c r="BI44" s="151"/>
      <c r="BM44" s="151"/>
      <c r="BN44" s="151"/>
      <c r="BO44" s="151"/>
      <c r="BY44" s="152"/>
    </row>
    <row r="45" ht="15.75" customHeight="1">
      <c r="C45" s="149"/>
      <c r="D45" s="149"/>
      <c r="H45" s="149"/>
      <c r="I45" s="149"/>
      <c r="J45" s="149"/>
      <c r="K45" s="149"/>
      <c r="L45" s="149"/>
      <c r="M45" s="149"/>
      <c r="N45" s="149"/>
      <c r="O45" s="149"/>
      <c r="P45" s="149"/>
      <c r="R45" s="143"/>
      <c r="T45" s="149"/>
      <c r="U45" s="149"/>
      <c r="W45" s="149"/>
      <c r="X45" s="149"/>
      <c r="Y45" s="149"/>
      <c r="BF45" s="151"/>
      <c r="BG45" s="151"/>
      <c r="BH45" s="151"/>
      <c r="BI45" s="151"/>
      <c r="BM45" s="151"/>
      <c r="BN45" s="151"/>
      <c r="BO45" s="151"/>
      <c r="BY45" s="152"/>
    </row>
    <row r="46" ht="15.75" customHeight="1">
      <c r="C46" s="149"/>
      <c r="D46" s="149"/>
      <c r="H46" s="149"/>
      <c r="I46" s="149"/>
      <c r="J46" s="149"/>
      <c r="K46" s="149"/>
      <c r="L46" s="149"/>
      <c r="M46" s="149"/>
      <c r="N46" s="149"/>
      <c r="O46" s="149"/>
      <c r="P46" s="149"/>
      <c r="R46" s="143"/>
      <c r="T46" s="149"/>
      <c r="U46" s="149"/>
      <c r="W46" s="149"/>
      <c r="X46" s="149"/>
      <c r="Y46" s="149"/>
      <c r="BF46" s="151"/>
      <c r="BG46" s="151"/>
      <c r="BH46" s="151"/>
      <c r="BI46" s="151"/>
      <c r="BM46" s="151"/>
      <c r="BN46" s="151"/>
      <c r="BO46" s="151"/>
      <c r="BY46" s="152"/>
    </row>
    <row r="47" ht="15.75" customHeight="1">
      <c r="C47" s="149"/>
      <c r="D47" s="149"/>
      <c r="H47" s="149"/>
      <c r="I47" s="149"/>
      <c r="J47" s="149"/>
      <c r="K47" s="149"/>
      <c r="L47" s="149"/>
      <c r="M47" s="149"/>
      <c r="N47" s="149"/>
      <c r="O47" s="149"/>
      <c r="P47" s="149"/>
      <c r="R47" s="143"/>
      <c r="T47" s="149"/>
      <c r="U47" s="149"/>
      <c r="W47" s="149"/>
      <c r="X47" s="149"/>
      <c r="Y47" s="149"/>
      <c r="BF47" s="151"/>
      <c r="BG47" s="151"/>
      <c r="BH47" s="151"/>
      <c r="BI47" s="151"/>
      <c r="BM47" s="151"/>
      <c r="BN47" s="151"/>
      <c r="BO47" s="151"/>
      <c r="BY47" s="152"/>
    </row>
    <row r="48" ht="15.75" customHeight="1">
      <c r="C48" s="149"/>
      <c r="D48" s="149"/>
      <c r="H48" s="149"/>
      <c r="I48" s="149"/>
      <c r="J48" s="149"/>
      <c r="K48" s="149"/>
      <c r="L48" s="149"/>
      <c r="M48" s="149"/>
      <c r="N48" s="149"/>
      <c r="O48" s="149"/>
      <c r="P48" s="149"/>
      <c r="R48" s="143"/>
      <c r="T48" s="149"/>
      <c r="U48" s="149"/>
      <c r="W48" s="149"/>
      <c r="X48" s="149"/>
      <c r="Y48" s="149"/>
      <c r="BF48" s="151"/>
      <c r="BG48" s="151"/>
      <c r="BH48" s="151"/>
      <c r="BI48" s="151"/>
      <c r="BM48" s="151"/>
      <c r="BN48" s="151"/>
      <c r="BO48" s="151"/>
      <c r="BY48" s="152"/>
    </row>
    <row r="49" ht="15.75" customHeight="1">
      <c r="C49" s="149"/>
      <c r="D49" s="149"/>
      <c r="H49" s="149"/>
      <c r="I49" s="149"/>
      <c r="J49" s="149"/>
      <c r="K49" s="149"/>
      <c r="L49" s="149"/>
      <c r="M49" s="149"/>
      <c r="N49" s="149"/>
      <c r="O49" s="149"/>
      <c r="P49" s="149"/>
      <c r="R49" s="143"/>
      <c r="T49" s="149"/>
      <c r="U49" s="149"/>
      <c r="W49" s="149"/>
      <c r="X49" s="149"/>
      <c r="Y49" s="149"/>
      <c r="BF49" s="151"/>
      <c r="BG49" s="151"/>
      <c r="BH49" s="151"/>
      <c r="BI49" s="151"/>
      <c r="BM49" s="151"/>
      <c r="BN49" s="151"/>
      <c r="BO49" s="151"/>
      <c r="BY49" s="152"/>
    </row>
    <row r="50" ht="15.75" customHeight="1">
      <c r="C50" s="149"/>
      <c r="D50" s="149"/>
      <c r="H50" s="149"/>
      <c r="I50" s="149"/>
      <c r="J50" s="149"/>
      <c r="K50" s="149"/>
      <c r="L50" s="149"/>
      <c r="M50" s="149"/>
      <c r="N50" s="149"/>
      <c r="O50" s="149"/>
      <c r="P50" s="149"/>
      <c r="R50" s="143"/>
      <c r="T50" s="149"/>
      <c r="U50" s="149"/>
      <c r="W50" s="149"/>
      <c r="X50" s="149"/>
      <c r="Y50" s="149"/>
      <c r="BF50" s="151"/>
      <c r="BG50" s="151"/>
      <c r="BH50" s="151"/>
      <c r="BI50" s="151"/>
      <c r="BM50" s="151"/>
      <c r="BN50" s="151"/>
      <c r="BO50" s="151"/>
      <c r="BY50" s="152"/>
    </row>
    <row r="51" ht="15.75" customHeight="1">
      <c r="C51" s="149"/>
      <c r="D51" s="149"/>
      <c r="H51" s="149"/>
      <c r="I51" s="149"/>
      <c r="J51" s="149"/>
      <c r="K51" s="149"/>
      <c r="L51" s="149"/>
      <c r="M51" s="149"/>
      <c r="N51" s="149"/>
      <c r="O51" s="149"/>
      <c r="P51" s="149"/>
      <c r="R51" s="143"/>
      <c r="T51" s="149"/>
      <c r="U51" s="149"/>
      <c r="W51" s="149"/>
      <c r="X51" s="149"/>
      <c r="Y51" s="149"/>
      <c r="BF51" s="151"/>
      <c r="BG51" s="151"/>
      <c r="BH51" s="151"/>
      <c r="BI51" s="151"/>
      <c r="BM51" s="151"/>
      <c r="BN51" s="151"/>
      <c r="BO51" s="151"/>
      <c r="BY51" s="152"/>
    </row>
    <row r="52" ht="15.75" customHeight="1">
      <c r="C52" s="149"/>
      <c r="D52" s="149"/>
      <c r="H52" s="149"/>
      <c r="I52" s="149"/>
      <c r="J52" s="149"/>
      <c r="K52" s="149"/>
      <c r="L52" s="149"/>
      <c r="M52" s="149"/>
      <c r="N52" s="149"/>
      <c r="O52" s="149"/>
      <c r="P52" s="149"/>
      <c r="R52" s="143"/>
      <c r="T52" s="149"/>
      <c r="U52" s="149"/>
      <c r="W52" s="149"/>
      <c r="X52" s="149"/>
      <c r="Y52" s="149"/>
      <c r="BF52" s="151"/>
      <c r="BG52" s="151"/>
      <c r="BH52" s="151"/>
      <c r="BI52" s="151"/>
      <c r="BM52" s="151"/>
      <c r="BN52" s="151"/>
      <c r="BO52" s="151"/>
      <c r="BY52" s="152"/>
    </row>
    <row r="53" ht="15.75" customHeight="1">
      <c r="C53" s="149"/>
      <c r="D53" s="149"/>
      <c r="H53" s="149"/>
      <c r="I53" s="149"/>
      <c r="J53" s="149"/>
      <c r="K53" s="149"/>
      <c r="L53" s="149"/>
      <c r="M53" s="149"/>
      <c r="N53" s="149"/>
      <c r="O53" s="149"/>
      <c r="P53" s="149"/>
      <c r="R53" s="143"/>
      <c r="T53" s="149"/>
      <c r="U53" s="149"/>
      <c r="W53" s="149"/>
      <c r="X53" s="149"/>
      <c r="Y53" s="149"/>
      <c r="BF53" s="151"/>
      <c r="BG53" s="151"/>
      <c r="BH53" s="151"/>
      <c r="BI53" s="151"/>
      <c r="BM53" s="151"/>
      <c r="BN53" s="151"/>
      <c r="BO53" s="151"/>
      <c r="BY53" s="152"/>
    </row>
    <row r="54" ht="15.75" customHeight="1">
      <c r="C54" s="149"/>
      <c r="D54" s="149"/>
      <c r="H54" s="149"/>
      <c r="I54" s="149"/>
      <c r="J54" s="149"/>
      <c r="K54" s="149"/>
      <c r="L54" s="149"/>
      <c r="M54" s="149"/>
      <c r="N54" s="149"/>
      <c r="O54" s="149"/>
      <c r="P54" s="149"/>
      <c r="R54" s="143"/>
      <c r="T54" s="149"/>
      <c r="U54" s="149"/>
      <c r="W54" s="149"/>
      <c r="X54" s="149"/>
      <c r="Y54" s="149"/>
      <c r="BF54" s="151"/>
      <c r="BG54" s="151"/>
      <c r="BH54" s="151"/>
      <c r="BI54" s="151"/>
      <c r="BM54" s="151"/>
      <c r="BN54" s="151"/>
      <c r="BO54" s="151"/>
      <c r="BY54" s="152"/>
    </row>
    <row r="55" ht="15.75" customHeight="1">
      <c r="C55" s="149"/>
      <c r="D55" s="149"/>
      <c r="H55" s="149"/>
      <c r="I55" s="149"/>
      <c r="J55" s="149"/>
      <c r="K55" s="149"/>
      <c r="L55" s="149"/>
      <c r="M55" s="149"/>
      <c r="N55" s="149"/>
      <c r="O55" s="149"/>
      <c r="P55" s="149"/>
      <c r="R55" s="143"/>
      <c r="T55" s="149"/>
      <c r="U55" s="149"/>
      <c r="W55" s="149"/>
      <c r="X55" s="149"/>
      <c r="Y55" s="149"/>
      <c r="BF55" s="151"/>
      <c r="BG55" s="151"/>
      <c r="BH55" s="151"/>
      <c r="BI55" s="151"/>
      <c r="BM55" s="151"/>
      <c r="BN55" s="151"/>
      <c r="BO55" s="151"/>
      <c r="BY55" s="152"/>
    </row>
    <row r="56" ht="15.75" customHeight="1">
      <c r="C56" s="149"/>
      <c r="D56" s="149"/>
      <c r="H56" s="149"/>
      <c r="I56" s="149"/>
      <c r="J56" s="149"/>
      <c r="K56" s="149"/>
      <c r="L56" s="149"/>
      <c r="M56" s="149"/>
      <c r="N56" s="149"/>
      <c r="O56" s="149"/>
      <c r="P56" s="149"/>
      <c r="R56" s="143"/>
      <c r="T56" s="149"/>
      <c r="U56" s="149"/>
      <c r="W56" s="149"/>
      <c r="X56" s="149"/>
      <c r="Y56" s="149"/>
      <c r="BF56" s="151"/>
      <c r="BG56" s="151"/>
      <c r="BH56" s="151"/>
      <c r="BI56" s="151"/>
      <c r="BM56" s="151"/>
      <c r="BN56" s="151"/>
      <c r="BO56" s="151"/>
      <c r="BY56" s="152"/>
    </row>
    <row r="57" ht="15.75" customHeight="1">
      <c r="C57" s="149"/>
      <c r="D57" s="149"/>
      <c r="H57" s="149"/>
      <c r="I57" s="149"/>
      <c r="J57" s="149"/>
      <c r="K57" s="149"/>
      <c r="L57" s="149"/>
      <c r="M57" s="149"/>
      <c r="N57" s="149"/>
      <c r="O57" s="149"/>
      <c r="P57" s="149"/>
      <c r="R57" s="143"/>
      <c r="T57" s="149"/>
      <c r="U57" s="149"/>
      <c r="W57" s="149"/>
      <c r="X57" s="149"/>
      <c r="Y57" s="149"/>
      <c r="BF57" s="151"/>
      <c r="BG57" s="151"/>
      <c r="BH57" s="151"/>
      <c r="BI57" s="151"/>
      <c r="BM57" s="151"/>
      <c r="BN57" s="151"/>
      <c r="BO57" s="151"/>
      <c r="BY57" s="152"/>
    </row>
    <row r="58" ht="15.75" customHeight="1">
      <c r="C58" s="149"/>
      <c r="D58" s="149"/>
      <c r="H58" s="149"/>
      <c r="I58" s="149"/>
      <c r="J58" s="149"/>
      <c r="K58" s="149"/>
      <c r="L58" s="149"/>
      <c r="M58" s="149"/>
      <c r="N58" s="149"/>
      <c r="O58" s="149"/>
      <c r="P58" s="149"/>
      <c r="R58" s="143"/>
      <c r="T58" s="149"/>
      <c r="U58" s="149"/>
      <c r="W58" s="149"/>
      <c r="X58" s="149"/>
      <c r="Y58" s="149"/>
      <c r="BF58" s="151"/>
      <c r="BG58" s="151"/>
      <c r="BH58" s="151"/>
      <c r="BI58" s="151"/>
      <c r="BM58" s="151"/>
      <c r="BN58" s="151"/>
      <c r="BO58" s="151"/>
      <c r="BY58" s="152"/>
    </row>
    <row r="59" ht="15.75" customHeight="1">
      <c r="C59" s="149"/>
      <c r="D59" s="149"/>
      <c r="H59" s="149"/>
      <c r="I59" s="149"/>
      <c r="J59" s="149"/>
      <c r="K59" s="149"/>
      <c r="L59" s="149"/>
      <c r="M59" s="149"/>
      <c r="N59" s="149"/>
      <c r="O59" s="149"/>
      <c r="P59" s="149"/>
      <c r="R59" s="143"/>
      <c r="T59" s="149"/>
      <c r="U59" s="149"/>
      <c r="W59" s="149"/>
      <c r="X59" s="149"/>
      <c r="Y59" s="149"/>
      <c r="BF59" s="151"/>
      <c r="BG59" s="151"/>
      <c r="BH59" s="151"/>
      <c r="BI59" s="151"/>
      <c r="BM59" s="151"/>
      <c r="BN59" s="151"/>
      <c r="BO59" s="151"/>
      <c r="BY59" s="152"/>
    </row>
    <row r="60" ht="15.75" customHeight="1">
      <c r="C60" s="149"/>
      <c r="D60" s="149"/>
      <c r="H60" s="149"/>
      <c r="I60" s="149"/>
      <c r="J60" s="149"/>
      <c r="K60" s="149"/>
      <c r="L60" s="149"/>
      <c r="M60" s="149"/>
      <c r="N60" s="149"/>
      <c r="O60" s="149"/>
      <c r="P60" s="149"/>
      <c r="R60" s="143"/>
      <c r="T60" s="149"/>
      <c r="U60" s="149"/>
      <c r="W60" s="149"/>
      <c r="X60" s="149"/>
      <c r="Y60" s="149"/>
      <c r="BF60" s="151"/>
      <c r="BG60" s="151"/>
      <c r="BH60" s="151"/>
      <c r="BI60" s="151"/>
      <c r="BM60" s="151"/>
      <c r="BN60" s="151"/>
      <c r="BO60" s="151"/>
      <c r="BY60" s="152"/>
    </row>
    <row r="61" ht="15.75" customHeight="1">
      <c r="C61" s="149"/>
      <c r="D61" s="149"/>
      <c r="H61" s="149"/>
      <c r="I61" s="149"/>
      <c r="J61" s="149"/>
      <c r="K61" s="149"/>
      <c r="L61" s="149"/>
      <c r="M61" s="149"/>
      <c r="N61" s="149"/>
      <c r="O61" s="149"/>
      <c r="P61" s="149"/>
      <c r="R61" s="143"/>
      <c r="T61" s="149"/>
      <c r="U61" s="149"/>
      <c r="W61" s="149"/>
      <c r="X61" s="149"/>
      <c r="Y61" s="149"/>
      <c r="BF61" s="151"/>
      <c r="BG61" s="151"/>
      <c r="BH61" s="151"/>
      <c r="BI61" s="151"/>
      <c r="BM61" s="151"/>
      <c r="BN61" s="151"/>
      <c r="BO61" s="151"/>
      <c r="BY61" s="152"/>
    </row>
    <row r="62" ht="15.75" customHeight="1">
      <c r="C62" s="149"/>
      <c r="D62" s="149"/>
      <c r="H62" s="149"/>
      <c r="I62" s="149"/>
      <c r="J62" s="149"/>
      <c r="K62" s="149"/>
      <c r="L62" s="149"/>
      <c r="M62" s="149"/>
      <c r="N62" s="149"/>
      <c r="O62" s="149"/>
      <c r="P62" s="149"/>
      <c r="R62" s="143"/>
      <c r="T62" s="149"/>
      <c r="U62" s="149"/>
      <c r="W62" s="149"/>
      <c r="X62" s="149"/>
      <c r="Y62" s="149"/>
      <c r="BF62" s="151"/>
      <c r="BG62" s="151"/>
      <c r="BH62" s="151"/>
      <c r="BI62" s="151"/>
      <c r="BM62" s="151"/>
      <c r="BN62" s="151"/>
      <c r="BO62" s="151"/>
      <c r="BY62" s="152"/>
    </row>
    <row r="63" ht="15.75" customHeight="1">
      <c r="C63" s="149"/>
      <c r="D63" s="149"/>
      <c r="H63" s="149"/>
      <c r="I63" s="149"/>
      <c r="J63" s="149"/>
      <c r="K63" s="149"/>
      <c r="L63" s="149"/>
      <c r="M63" s="149"/>
      <c r="N63" s="149"/>
      <c r="O63" s="149"/>
      <c r="P63" s="149"/>
      <c r="R63" s="143"/>
      <c r="T63" s="149"/>
      <c r="U63" s="149"/>
      <c r="W63" s="149"/>
      <c r="X63" s="149"/>
      <c r="Y63" s="149"/>
      <c r="BF63" s="151"/>
      <c r="BG63" s="151"/>
      <c r="BH63" s="151"/>
      <c r="BI63" s="151"/>
      <c r="BM63" s="151"/>
      <c r="BN63" s="151"/>
      <c r="BO63" s="151"/>
      <c r="BY63" s="152"/>
    </row>
    <row r="64" ht="15.75" customHeight="1">
      <c r="C64" s="149"/>
      <c r="D64" s="149"/>
      <c r="H64" s="149"/>
      <c r="I64" s="149"/>
      <c r="J64" s="149"/>
      <c r="K64" s="149"/>
      <c r="L64" s="149"/>
      <c r="M64" s="149"/>
      <c r="N64" s="149"/>
      <c r="O64" s="149"/>
      <c r="P64" s="149"/>
      <c r="R64" s="143"/>
      <c r="T64" s="149"/>
      <c r="U64" s="149"/>
      <c r="W64" s="149"/>
      <c r="X64" s="149"/>
      <c r="Y64" s="149"/>
      <c r="BF64" s="151"/>
      <c r="BG64" s="151"/>
      <c r="BH64" s="151"/>
      <c r="BI64" s="151"/>
      <c r="BM64" s="151"/>
      <c r="BN64" s="151"/>
      <c r="BO64" s="151"/>
      <c r="BY64" s="152"/>
    </row>
    <row r="65" ht="15.75" customHeight="1">
      <c r="C65" s="149"/>
      <c r="D65" s="149"/>
      <c r="H65" s="149"/>
      <c r="I65" s="149"/>
      <c r="J65" s="149"/>
      <c r="K65" s="149"/>
      <c r="L65" s="149"/>
      <c r="M65" s="149"/>
      <c r="N65" s="149"/>
      <c r="O65" s="149"/>
      <c r="P65" s="149"/>
      <c r="R65" s="143"/>
      <c r="T65" s="149"/>
      <c r="U65" s="149"/>
      <c r="W65" s="149"/>
      <c r="X65" s="149"/>
      <c r="Y65" s="149"/>
      <c r="BF65" s="151"/>
      <c r="BG65" s="151"/>
      <c r="BH65" s="151"/>
      <c r="BI65" s="151"/>
      <c r="BM65" s="151"/>
      <c r="BN65" s="151"/>
      <c r="BO65" s="151"/>
      <c r="BY65" s="152"/>
    </row>
    <row r="66" ht="15.75" customHeight="1">
      <c r="C66" s="149"/>
      <c r="D66" s="149"/>
      <c r="H66" s="149"/>
      <c r="I66" s="149"/>
      <c r="J66" s="149"/>
      <c r="K66" s="149"/>
      <c r="L66" s="149"/>
      <c r="M66" s="149"/>
      <c r="N66" s="149"/>
      <c r="O66" s="149"/>
      <c r="P66" s="149"/>
      <c r="R66" s="143"/>
      <c r="T66" s="149"/>
      <c r="U66" s="149"/>
      <c r="W66" s="149"/>
      <c r="X66" s="149"/>
      <c r="Y66" s="149"/>
      <c r="BF66" s="151"/>
      <c r="BG66" s="151"/>
      <c r="BH66" s="151"/>
      <c r="BI66" s="151"/>
      <c r="BM66" s="151"/>
      <c r="BN66" s="151"/>
      <c r="BO66" s="151"/>
      <c r="BY66" s="152"/>
    </row>
    <row r="67" ht="15.75" customHeight="1">
      <c r="C67" s="149"/>
      <c r="D67" s="149"/>
      <c r="H67" s="149"/>
      <c r="I67" s="149"/>
      <c r="J67" s="149"/>
      <c r="K67" s="149"/>
      <c r="L67" s="149"/>
      <c r="M67" s="149"/>
      <c r="N67" s="149"/>
      <c r="O67" s="149"/>
      <c r="P67" s="149"/>
      <c r="R67" s="143"/>
      <c r="T67" s="149"/>
      <c r="U67" s="149"/>
      <c r="W67" s="149"/>
      <c r="X67" s="149"/>
      <c r="Y67" s="149"/>
      <c r="BF67" s="151"/>
      <c r="BG67" s="151"/>
      <c r="BH67" s="151"/>
      <c r="BI67" s="151"/>
      <c r="BM67" s="151"/>
      <c r="BN67" s="151"/>
      <c r="BO67" s="151"/>
      <c r="BY67" s="152"/>
    </row>
    <row r="68" ht="15.75" customHeight="1">
      <c r="C68" s="149"/>
      <c r="D68" s="149"/>
      <c r="H68" s="149"/>
      <c r="I68" s="149"/>
      <c r="J68" s="149"/>
      <c r="K68" s="149"/>
      <c r="L68" s="149"/>
      <c r="M68" s="149"/>
      <c r="N68" s="149"/>
      <c r="O68" s="149"/>
      <c r="P68" s="149"/>
      <c r="R68" s="143"/>
      <c r="T68" s="149"/>
      <c r="U68" s="149"/>
      <c r="W68" s="149"/>
      <c r="X68" s="149"/>
      <c r="Y68" s="149"/>
      <c r="BF68" s="151"/>
      <c r="BG68" s="151"/>
      <c r="BH68" s="151"/>
      <c r="BI68" s="151"/>
      <c r="BM68" s="151"/>
      <c r="BN68" s="151"/>
      <c r="BO68" s="151"/>
      <c r="BY68" s="152"/>
    </row>
    <row r="69" ht="15.75" customHeight="1">
      <c r="C69" s="149"/>
      <c r="D69" s="149"/>
      <c r="H69" s="149"/>
      <c r="I69" s="149"/>
      <c r="J69" s="149"/>
      <c r="K69" s="149"/>
      <c r="L69" s="149"/>
      <c r="M69" s="149"/>
      <c r="N69" s="149"/>
      <c r="O69" s="149"/>
      <c r="P69" s="149"/>
      <c r="R69" s="143"/>
      <c r="T69" s="149"/>
      <c r="U69" s="149"/>
      <c r="W69" s="149"/>
      <c r="X69" s="149"/>
      <c r="Y69" s="149"/>
      <c r="BF69" s="151"/>
      <c r="BG69" s="151"/>
      <c r="BH69" s="151"/>
      <c r="BI69" s="151"/>
      <c r="BM69" s="151"/>
      <c r="BN69" s="151"/>
      <c r="BO69" s="151"/>
      <c r="BY69" s="152"/>
    </row>
    <row r="70" ht="15.75" customHeight="1">
      <c r="C70" s="149"/>
      <c r="D70" s="149"/>
      <c r="H70" s="149"/>
      <c r="I70" s="149"/>
      <c r="J70" s="149"/>
      <c r="K70" s="149"/>
      <c r="L70" s="149"/>
      <c r="M70" s="149"/>
      <c r="N70" s="149"/>
      <c r="O70" s="149"/>
      <c r="P70" s="149"/>
      <c r="R70" s="143"/>
      <c r="T70" s="149"/>
      <c r="U70" s="149"/>
      <c r="W70" s="149"/>
      <c r="X70" s="149"/>
      <c r="Y70" s="149"/>
      <c r="BF70" s="151"/>
      <c r="BG70" s="151"/>
      <c r="BH70" s="151"/>
      <c r="BI70" s="151"/>
      <c r="BM70" s="151"/>
      <c r="BN70" s="151"/>
      <c r="BO70" s="151"/>
      <c r="BY70" s="152"/>
    </row>
    <row r="71" ht="15.75" customHeight="1">
      <c r="C71" s="149"/>
      <c r="D71" s="149"/>
      <c r="H71" s="149"/>
      <c r="I71" s="149"/>
      <c r="J71" s="149"/>
      <c r="K71" s="149"/>
      <c r="L71" s="149"/>
      <c r="M71" s="149"/>
      <c r="N71" s="149"/>
      <c r="O71" s="149"/>
      <c r="P71" s="149"/>
      <c r="R71" s="143"/>
      <c r="T71" s="149"/>
      <c r="U71" s="149"/>
      <c r="W71" s="149"/>
      <c r="X71" s="149"/>
      <c r="Y71" s="149"/>
      <c r="BF71" s="151"/>
      <c r="BG71" s="151"/>
      <c r="BH71" s="151"/>
      <c r="BI71" s="151"/>
      <c r="BM71" s="151"/>
      <c r="BN71" s="151"/>
      <c r="BO71" s="151"/>
      <c r="BY71" s="152"/>
    </row>
    <row r="72" ht="15.75" customHeight="1">
      <c r="C72" s="149"/>
      <c r="D72" s="149"/>
      <c r="H72" s="149"/>
      <c r="I72" s="149"/>
      <c r="J72" s="149"/>
      <c r="K72" s="149"/>
      <c r="L72" s="149"/>
      <c r="M72" s="149"/>
      <c r="N72" s="149"/>
      <c r="O72" s="149"/>
      <c r="P72" s="149"/>
      <c r="R72" s="143"/>
      <c r="T72" s="149"/>
      <c r="U72" s="149"/>
      <c r="W72" s="149"/>
      <c r="X72" s="149"/>
      <c r="Y72" s="149"/>
      <c r="BF72" s="151"/>
      <c r="BG72" s="151"/>
      <c r="BH72" s="151"/>
      <c r="BI72" s="151"/>
      <c r="BM72" s="151"/>
      <c r="BN72" s="151"/>
      <c r="BO72" s="151"/>
      <c r="BY72" s="152"/>
    </row>
    <row r="73" ht="15.75" customHeight="1">
      <c r="C73" s="149"/>
      <c r="D73" s="149"/>
      <c r="H73" s="149"/>
      <c r="I73" s="149"/>
      <c r="J73" s="149"/>
      <c r="K73" s="149"/>
      <c r="L73" s="149"/>
      <c r="M73" s="149"/>
      <c r="N73" s="149"/>
      <c r="O73" s="149"/>
      <c r="P73" s="149"/>
      <c r="R73" s="143"/>
      <c r="T73" s="149"/>
      <c r="U73" s="149"/>
      <c r="W73" s="149"/>
      <c r="X73" s="149"/>
      <c r="Y73" s="149"/>
      <c r="BF73" s="151"/>
      <c r="BG73" s="151"/>
      <c r="BH73" s="151"/>
      <c r="BI73" s="151"/>
      <c r="BM73" s="151"/>
      <c r="BN73" s="151"/>
      <c r="BO73" s="151"/>
      <c r="BY73" s="152"/>
    </row>
    <row r="74" ht="15.75" customHeight="1">
      <c r="C74" s="149"/>
      <c r="D74" s="149"/>
      <c r="H74" s="149"/>
      <c r="I74" s="149"/>
      <c r="J74" s="149"/>
      <c r="K74" s="149"/>
      <c r="L74" s="149"/>
      <c r="M74" s="149"/>
      <c r="N74" s="149"/>
      <c r="O74" s="149"/>
      <c r="P74" s="149"/>
      <c r="R74" s="143"/>
      <c r="T74" s="149"/>
      <c r="U74" s="149"/>
      <c r="W74" s="149"/>
      <c r="X74" s="149"/>
      <c r="Y74" s="149"/>
      <c r="BF74" s="151"/>
      <c r="BG74" s="151"/>
      <c r="BH74" s="151"/>
      <c r="BI74" s="151"/>
      <c r="BM74" s="151"/>
      <c r="BN74" s="151"/>
      <c r="BO74" s="151"/>
      <c r="BY74" s="152"/>
    </row>
    <row r="75" ht="15.75" customHeight="1">
      <c r="C75" s="149"/>
      <c r="D75" s="149"/>
      <c r="H75" s="149"/>
      <c r="I75" s="149"/>
      <c r="J75" s="149"/>
      <c r="K75" s="149"/>
      <c r="L75" s="149"/>
      <c r="M75" s="149"/>
      <c r="N75" s="149"/>
      <c r="O75" s="149"/>
      <c r="P75" s="149"/>
      <c r="R75" s="143"/>
      <c r="T75" s="149"/>
      <c r="U75" s="149"/>
      <c r="W75" s="149"/>
      <c r="X75" s="149"/>
      <c r="Y75" s="149"/>
      <c r="BF75" s="151"/>
      <c r="BG75" s="151"/>
      <c r="BH75" s="151"/>
      <c r="BI75" s="151"/>
      <c r="BM75" s="151"/>
      <c r="BN75" s="151"/>
      <c r="BO75" s="151"/>
      <c r="BY75" s="152"/>
    </row>
    <row r="76" ht="15.75" customHeight="1">
      <c r="C76" s="149"/>
      <c r="D76" s="149"/>
      <c r="H76" s="149"/>
      <c r="I76" s="149"/>
      <c r="J76" s="149"/>
      <c r="K76" s="149"/>
      <c r="L76" s="149"/>
      <c r="M76" s="149"/>
      <c r="N76" s="149"/>
      <c r="O76" s="149"/>
      <c r="P76" s="149"/>
      <c r="R76" s="143"/>
      <c r="T76" s="149"/>
      <c r="U76" s="149"/>
      <c r="W76" s="149"/>
      <c r="X76" s="149"/>
      <c r="Y76" s="149"/>
      <c r="BF76" s="151"/>
      <c r="BG76" s="151"/>
      <c r="BH76" s="151"/>
      <c r="BI76" s="151"/>
      <c r="BM76" s="151"/>
      <c r="BN76" s="151"/>
      <c r="BO76" s="151"/>
      <c r="BY76" s="152"/>
    </row>
    <row r="77" ht="15.75" customHeight="1">
      <c r="C77" s="149"/>
      <c r="D77" s="149"/>
      <c r="H77" s="149"/>
      <c r="I77" s="149"/>
      <c r="J77" s="149"/>
      <c r="K77" s="149"/>
      <c r="L77" s="149"/>
      <c r="M77" s="149"/>
      <c r="N77" s="149"/>
      <c r="O77" s="149"/>
      <c r="P77" s="149"/>
      <c r="R77" s="143"/>
      <c r="T77" s="149"/>
      <c r="U77" s="149"/>
      <c r="W77" s="149"/>
      <c r="X77" s="149"/>
      <c r="Y77" s="149"/>
      <c r="BF77" s="151"/>
      <c r="BG77" s="151"/>
      <c r="BH77" s="151"/>
      <c r="BI77" s="151"/>
      <c r="BM77" s="151"/>
      <c r="BN77" s="151"/>
      <c r="BO77" s="151"/>
      <c r="BY77" s="152"/>
    </row>
    <row r="78" ht="15.75" customHeight="1">
      <c r="C78" s="149"/>
      <c r="D78" s="149"/>
      <c r="H78" s="149"/>
      <c r="I78" s="149"/>
      <c r="J78" s="149"/>
      <c r="K78" s="149"/>
      <c r="L78" s="149"/>
      <c r="M78" s="149"/>
      <c r="N78" s="149"/>
      <c r="O78" s="149"/>
      <c r="P78" s="149"/>
      <c r="R78" s="143"/>
      <c r="T78" s="149"/>
      <c r="U78" s="149"/>
      <c r="W78" s="149"/>
      <c r="X78" s="149"/>
      <c r="Y78" s="149"/>
      <c r="BF78" s="151"/>
      <c r="BG78" s="151"/>
      <c r="BH78" s="151"/>
      <c r="BI78" s="151"/>
      <c r="BM78" s="151"/>
      <c r="BN78" s="151"/>
      <c r="BO78" s="151"/>
      <c r="BY78" s="152"/>
    </row>
    <row r="79" ht="15.75" customHeight="1">
      <c r="C79" s="149"/>
      <c r="D79" s="149"/>
      <c r="H79" s="149"/>
      <c r="I79" s="149"/>
      <c r="J79" s="149"/>
      <c r="K79" s="149"/>
      <c r="L79" s="149"/>
      <c r="M79" s="149"/>
      <c r="N79" s="149"/>
      <c r="O79" s="149"/>
      <c r="P79" s="149"/>
      <c r="R79" s="143"/>
      <c r="T79" s="149"/>
      <c r="U79" s="149"/>
      <c r="W79" s="149"/>
      <c r="X79" s="149"/>
      <c r="Y79" s="149"/>
      <c r="BF79" s="151"/>
      <c r="BG79" s="151"/>
      <c r="BH79" s="151"/>
      <c r="BI79" s="151"/>
      <c r="BM79" s="151"/>
      <c r="BN79" s="151"/>
      <c r="BO79" s="151"/>
      <c r="BY79" s="152"/>
    </row>
    <row r="80" ht="15.75" customHeight="1">
      <c r="C80" s="149"/>
      <c r="D80" s="149"/>
      <c r="H80" s="149"/>
      <c r="I80" s="149"/>
      <c r="J80" s="149"/>
      <c r="K80" s="149"/>
      <c r="L80" s="149"/>
      <c r="M80" s="149"/>
      <c r="N80" s="149"/>
      <c r="O80" s="149"/>
      <c r="P80" s="149"/>
      <c r="R80" s="143"/>
      <c r="T80" s="149"/>
      <c r="U80" s="149"/>
      <c r="W80" s="149"/>
      <c r="X80" s="149"/>
      <c r="Y80" s="149"/>
      <c r="BF80" s="151"/>
      <c r="BG80" s="151"/>
      <c r="BH80" s="151"/>
      <c r="BI80" s="151"/>
      <c r="BM80" s="151"/>
      <c r="BN80" s="151"/>
      <c r="BO80" s="151"/>
      <c r="BY80" s="152"/>
    </row>
    <row r="81" ht="15.75" customHeight="1">
      <c r="C81" s="149"/>
      <c r="D81" s="149"/>
      <c r="H81" s="149"/>
      <c r="I81" s="149"/>
      <c r="J81" s="149"/>
      <c r="K81" s="149"/>
      <c r="L81" s="149"/>
      <c r="M81" s="149"/>
      <c r="N81" s="149"/>
      <c r="O81" s="149"/>
      <c r="P81" s="149"/>
      <c r="R81" s="143"/>
      <c r="T81" s="149"/>
      <c r="U81" s="149"/>
      <c r="W81" s="149"/>
      <c r="X81" s="149"/>
      <c r="Y81" s="149"/>
      <c r="BF81" s="151"/>
      <c r="BG81" s="151"/>
      <c r="BH81" s="151"/>
      <c r="BI81" s="151"/>
      <c r="BM81" s="151"/>
      <c r="BN81" s="151"/>
      <c r="BO81" s="151"/>
      <c r="BY81" s="152"/>
    </row>
    <row r="82" ht="15.75" customHeight="1">
      <c r="C82" s="149"/>
      <c r="D82" s="149"/>
      <c r="H82" s="149"/>
      <c r="I82" s="149"/>
      <c r="J82" s="149"/>
      <c r="K82" s="149"/>
      <c r="L82" s="149"/>
      <c r="M82" s="149"/>
      <c r="N82" s="149"/>
      <c r="O82" s="149"/>
      <c r="P82" s="149"/>
      <c r="R82" s="143"/>
      <c r="T82" s="149"/>
      <c r="U82" s="149"/>
      <c r="W82" s="149"/>
      <c r="X82" s="149"/>
      <c r="Y82" s="149"/>
      <c r="BF82" s="151"/>
      <c r="BG82" s="151"/>
      <c r="BH82" s="151"/>
      <c r="BI82" s="151"/>
      <c r="BM82" s="151"/>
      <c r="BN82" s="151"/>
      <c r="BO82" s="151"/>
      <c r="BY82" s="152"/>
    </row>
    <row r="83" ht="15.75" customHeight="1">
      <c r="C83" s="149"/>
      <c r="D83" s="149"/>
      <c r="H83" s="149"/>
      <c r="I83" s="149"/>
      <c r="J83" s="149"/>
      <c r="K83" s="149"/>
      <c r="L83" s="149"/>
      <c r="M83" s="149"/>
      <c r="N83" s="149"/>
      <c r="O83" s="149"/>
      <c r="P83" s="149"/>
      <c r="R83" s="143"/>
      <c r="T83" s="149"/>
      <c r="U83" s="149"/>
      <c r="W83" s="149"/>
      <c r="X83" s="149"/>
      <c r="Y83" s="149"/>
      <c r="BF83" s="151"/>
      <c r="BG83" s="151"/>
      <c r="BH83" s="151"/>
      <c r="BI83" s="151"/>
      <c r="BM83" s="151"/>
      <c r="BN83" s="151"/>
      <c r="BO83" s="151"/>
      <c r="BY83" s="152"/>
    </row>
    <row r="84" ht="15.75" customHeight="1">
      <c r="C84" s="149"/>
      <c r="D84" s="149"/>
      <c r="H84" s="149"/>
      <c r="I84" s="149"/>
      <c r="J84" s="149"/>
      <c r="K84" s="149"/>
      <c r="L84" s="149"/>
      <c r="M84" s="149"/>
      <c r="N84" s="149"/>
      <c r="O84" s="149"/>
      <c r="P84" s="149"/>
      <c r="R84" s="143"/>
      <c r="T84" s="149"/>
      <c r="U84" s="149"/>
      <c r="W84" s="149"/>
      <c r="X84" s="149"/>
      <c r="Y84" s="149"/>
      <c r="BF84" s="151"/>
      <c r="BG84" s="151"/>
      <c r="BH84" s="151"/>
      <c r="BI84" s="151"/>
      <c r="BM84" s="151"/>
      <c r="BN84" s="151"/>
      <c r="BO84" s="151"/>
      <c r="BY84" s="152"/>
    </row>
    <row r="85" ht="15.75" customHeight="1">
      <c r="C85" s="149"/>
      <c r="D85" s="149"/>
      <c r="H85" s="149"/>
      <c r="I85" s="149"/>
      <c r="J85" s="149"/>
      <c r="K85" s="149"/>
      <c r="L85" s="149"/>
      <c r="M85" s="149"/>
      <c r="N85" s="149"/>
      <c r="O85" s="149"/>
      <c r="P85" s="149"/>
      <c r="R85" s="143"/>
      <c r="T85" s="149"/>
      <c r="U85" s="149"/>
      <c r="W85" s="149"/>
      <c r="X85" s="149"/>
      <c r="Y85" s="149"/>
      <c r="BF85" s="151"/>
      <c r="BG85" s="151"/>
      <c r="BH85" s="151"/>
      <c r="BI85" s="151"/>
      <c r="BM85" s="151"/>
      <c r="BN85" s="151"/>
      <c r="BO85" s="151"/>
      <c r="BY85" s="152"/>
    </row>
    <row r="86" ht="15.75" customHeight="1">
      <c r="C86" s="149"/>
      <c r="D86" s="149"/>
      <c r="H86" s="149"/>
      <c r="I86" s="149"/>
      <c r="J86" s="149"/>
      <c r="K86" s="149"/>
      <c r="L86" s="149"/>
      <c r="M86" s="149"/>
      <c r="N86" s="149"/>
      <c r="O86" s="149"/>
      <c r="P86" s="149"/>
      <c r="R86" s="143"/>
      <c r="T86" s="149"/>
      <c r="U86" s="149"/>
      <c r="W86" s="149"/>
      <c r="X86" s="149"/>
      <c r="Y86" s="149"/>
      <c r="BF86" s="151"/>
      <c r="BG86" s="151"/>
      <c r="BH86" s="151"/>
      <c r="BI86" s="151"/>
      <c r="BM86" s="151"/>
      <c r="BN86" s="151"/>
      <c r="BO86" s="151"/>
      <c r="BY86" s="152"/>
    </row>
    <row r="87" ht="15.75" customHeight="1">
      <c r="C87" s="149"/>
      <c r="D87" s="149"/>
      <c r="H87" s="149"/>
      <c r="I87" s="149"/>
      <c r="J87" s="149"/>
      <c r="K87" s="149"/>
      <c r="L87" s="149"/>
      <c r="M87" s="149"/>
      <c r="N87" s="149"/>
      <c r="O87" s="149"/>
      <c r="P87" s="149"/>
      <c r="R87" s="143"/>
      <c r="T87" s="149"/>
      <c r="U87" s="149"/>
      <c r="W87" s="149"/>
      <c r="X87" s="149"/>
      <c r="Y87" s="149"/>
      <c r="BF87" s="151"/>
      <c r="BG87" s="151"/>
      <c r="BH87" s="151"/>
      <c r="BI87" s="151"/>
      <c r="BM87" s="151"/>
      <c r="BN87" s="151"/>
      <c r="BO87" s="151"/>
      <c r="BY87" s="152"/>
    </row>
    <row r="88" ht="15.75" customHeight="1">
      <c r="C88" s="149"/>
      <c r="D88" s="149"/>
      <c r="H88" s="149"/>
      <c r="I88" s="149"/>
      <c r="J88" s="149"/>
      <c r="K88" s="149"/>
      <c r="L88" s="149"/>
      <c r="M88" s="149"/>
      <c r="N88" s="149"/>
      <c r="O88" s="149"/>
      <c r="P88" s="149"/>
      <c r="R88" s="143"/>
      <c r="T88" s="149"/>
      <c r="U88" s="149"/>
      <c r="W88" s="149"/>
      <c r="X88" s="149"/>
      <c r="Y88" s="149"/>
      <c r="BF88" s="151"/>
      <c r="BG88" s="151"/>
      <c r="BH88" s="151"/>
      <c r="BI88" s="151"/>
      <c r="BM88" s="151"/>
      <c r="BN88" s="151"/>
      <c r="BO88" s="151"/>
      <c r="BY88" s="152"/>
    </row>
    <row r="89" ht="15.75" customHeight="1">
      <c r="C89" s="149"/>
      <c r="D89" s="149"/>
      <c r="H89" s="149"/>
      <c r="I89" s="149"/>
      <c r="J89" s="149"/>
      <c r="K89" s="149"/>
      <c r="L89" s="149"/>
      <c r="M89" s="149"/>
      <c r="N89" s="149"/>
      <c r="O89" s="149"/>
      <c r="P89" s="149"/>
      <c r="R89" s="143"/>
      <c r="T89" s="149"/>
      <c r="U89" s="149"/>
      <c r="W89" s="149"/>
      <c r="X89" s="149"/>
      <c r="Y89" s="149"/>
      <c r="BF89" s="151"/>
      <c r="BG89" s="151"/>
      <c r="BH89" s="151"/>
      <c r="BI89" s="151"/>
      <c r="BM89" s="151"/>
      <c r="BN89" s="151"/>
      <c r="BO89" s="151"/>
      <c r="BY89" s="152"/>
    </row>
    <row r="90" ht="15.75" customHeight="1">
      <c r="C90" s="149"/>
      <c r="D90" s="149"/>
      <c r="H90" s="149"/>
      <c r="I90" s="149"/>
      <c r="J90" s="149"/>
      <c r="K90" s="149"/>
      <c r="L90" s="149"/>
      <c r="M90" s="149"/>
      <c r="N90" s="149"/>
      <c r="O90" s="149"/>
      <c r="P90" s="149"/>
      <c r="R90" s="143"/>
      <c r="T90" s="149"/>
      <c r="U90" s="149"/>
      <c r="W90" s="149"/>
      <c r="X90" s="149"/>
      <c r="Y90" s="149"/>
      <c r="BF90" s="151"/>
      <c r="BG90" s="151"/>
      <c r="BH90" s="151"/>
      <c r="BI90" s="151"/>
      <c r="BM90" s="151"/>
      <c r="BN90" s="151"/>
      <c r="BO90" s="151"/>
      <c r="BY90" s="152"/>
    </row>
    <row r="91" ht="15.75" customHeight="1">
      <c r="C91" s="149"/>
      <c r="D91" s="149"/>
      <c r="H91" s="149"/>
      <c r="I91" s="149"/>
      <c r="J91" s="149"/>
      <c r="K91" s="149"/>
      <c r="L91" s="149"/>
      <c r="M91" s="149"/>
      <c r="N91" s="149"/>
      <c r="O91" s="149"/>
      <c r="P91" s="149"/>
      <c r="R91" s="143"/>
      <c r="T91" s="149"/>
      <c r="U91" s="149"/>
      <c r="W91" s="149"/>
      <c r="X91" s="149"/>
      <c r="Y91" s="149"/>
      <c r="BF91" s="151"/>
      <c r="BG91" s="151"/>
      <c r="BH91" s="151"/>
      <c r="BI91" s="151"/>
      <c r="BM91" s="151"/>
      <c r="BN91" s="151"/>
      <c r="BO91" s="151"/>
      <c r="BY91" s="152"/>
    </row>
    <row r="92" ht="15.75" customHeight="1">
      <c r="C92" s="149"/>
      <c r="D92" s="149"/>
      <c r="H92" s="149"/>
      <c r="I92" s="149"/>
      <c r="J92" s="149"/>
      <c r="K92" s="149"/>
      <c r="L92" s="149"/>
      <c r="M92" s="149"/>
      <c r="N92" s="149"/>
      <c r="O92" s="149"/>
      <c r="P92" s="149"/>
      <c r="R92" s="143"/>
      <c r="T92" s="149"/>
      <c r="U92" s="149"/>
      <c r="W92" s="149"/>
      <c r="X92" s="149"/>
      <c r="Y92" s="149"/>
      <c r="BF92" s="151"/>
      <c r="BG92" s="151"/>
      <c r="BH92" s="151"/>
      <c r="BI92" s="151"/>
      <c r="BM92" s="151"/>
      <c r="BN92" s="151"/>
      <c r="BO92" s="151"/>
      <c r="BY92" s="152"/>
    </row>
    <row r="93" ht="15.75" customHeight="1">
      <c r="C93" s="149"/>
      <c r="D93" s="149"/>
      <c r="H93" s="149"/>
      <c r="I93" s="149"/>
      <c r="J93" s="149"/>
      <c r="K93" s="149"/>
      <c r="L93" s="149"/>
      <c r="M93" s="149"/>
      <c r="N93" s="149"/>
      <c r="O93" s="149"/>
      <c r="P93" s="149"/>
      <c r="T93" s="149"/>
      <c r="U93" s="149"/>
      <c r="W93" s="149"/>
      <c r="X93" s="149"/>
      <c r="Y93" s="149"/>
      <c r="BF93" s="151"/>
      <c r="BG93" s="151"/>
      <c r="BH93" s="151"/>
      <c r="BI93" s="151"/>
      <c r="BM93" s="151"/>
      <c r="BN93" s="151"/>
      <c r="BO93" s="151"/>
      <c r="BY93" s="152"/>
    </row>
    <row r="94" ht="15.75" customHeight="1">
      <c r="C94" s="149"/>
      <c r="D94" s="149"/>
      <c r="H94" s="149"/>
      <c r="I94" s="149"/>
      <c r="J94" s="149"/>
      <c r="K94" s="149"/>
      <c r="L94" s="149"/>
      <c r="M94" s="149"/>
      <c r="N94" s="149"/>
      <c r="O94" s="149"/>
      <c r="P94" s="149"/>
      <c r="T94" s="149"/>
      <c r="U94" s="149"/>
      <c r="W94" s="149"/>
      <c r="X94" s="149"/>
      <c r="Y94" s="149"/>
      <c r="BF94" s="151"/>
      <c r="BG94" s="151"/>
      <c r="BH94" s="151"/>
      <c r="BI94" s="151"/>
      <c r="BM94" s="151"/>
      <c r="BN94" s="151"/>
      <c r="BO94" s="151"/>
      <c r="BY94" s="152"/>
    </row>
    <row r="95" ht="15.75" customHeight="1">
      <c r="C95" s="149"/>
      <c r="D95" s="149"/>
      <c r="H95" s="149"/>
      <c r="I95" s="149"/>
      <c r="J95" s="149"/>
      <c r="K95" s="149"/>
      <c r="L95" s="149"/>
      <c r="M95" s="149"/>
      <c r="N95" s="149"/>
      <c r="O95" s="149"/>
      <c r="P95" s="149"/>
      <c r="T95" s="149"/>
      <c r="U95" s="149"/>
      <c r="W95" s="149"/>
      <c r="X95" s="149"/>
      <c r="Y95" s="149"/>
      <c r="BF95" s="151"/>
      <c r="BG95" s="151"/>
      <c r="BH95" s="151"/>
      <c r="BI95" s="151"/>
      <c r="BM95" s="151"/>
      <c r="BN95" s="151"/>
      <c r="BO95" s="151"/>
      <c r="BY95" s="152"/>
    </row>
    <row r="96" ht="15.75" customHeight="1">
      <c r="C96" s="149"/>
      <c r="D96" s="149"/>
      <c r="H96" s="149"/>
      <c r="I96" s="149"/>
      <c r="J96" s="149"/>
      <c r="K96" s="149"/>
      <c r="L96" s="149"/>
      <c r="M96" s="149"/>
      <c r="N96" s="149"/>
      <c r="O96" s="149"/>
      <c r="P96" s="149"/>
      <c r="T96" s="149"/>
      <c r="U96" s="149"/>
      <c r="W96" s="149"/>
      <c r="X96" s="149"/>
      <c r="Y96" s="149"/>
      <c r="BF96" s="151"/>
      <c r="BG96" s="151"/>
      <c r="BH96" s="151"/>
      <c r="BI96" s="151"/>
      <c r="BM96" s="151"/>
      <c r="BN96" s="151"/>
      <c r="BO96" s="151"/>
      <c r="BY96" s="152"/>
    </row>
    <row r="97" ht="15.75" customHeight="1">
      <c r="C97" s="149"/>
      <c r="D97" s="149"/>
      <c r="H97" s="149"/>
      <c r="I97" s="149"/>
      <c r="J97" s="149"/>
      <c r="K97" s="149"/>
      <c r="L97" s="149"/>
      <c r="M97" s="149"/>
      <c r="N97" s="149"/>
      <c r="O97" s="149"/>
      <c r="P97" s="149"/>
      <c r="T97" s="149"/>
      <c r="U97" s="149"/>
      <c r="W97" s="149"/>
      <c r="X97" s="149"/>
      <c r="Y97" s="149"/>
      <c r="BF97" s="151"/>
      <c r="BG97" s="151"/>
      <c r="BH97" s="151"/>
      <c r="BI97" s="151"/>
      <c r="BM97" s="151"/>
      <c r="BN97" s="151"/>
      <c r="BO97" s="151"/>
      <c r="BY97" s="152"/>
    </row>
    <row r="98" ht="15.75" customHeight="1">
      <c r="C98" s="149"/>
      <c r="D98" s="149"/>
      <c r="H98" s="149"/>
      <c r="I98" s="149"/>
      <c r="J98" s="149"/>
      <c r="K98" s="149"/>
      <c r="L98" s="149"/>
      <c r="M98" s="149"/>
      <c r="N98" s="149"/>
      <c r="O98" s="149"/>
      <c r="P98" s="149"/>
      <c r="T98" s="149"/>
      <c r="U98" s="149"/>
      <c r="W98" s="149"/>
      <c r="X98" s="149"/>
      <c r="Y98" s="149"/>
      <c r="BF98" s="151"/>
      <c r="BG98" s="151"/>
      <c r="BH98" s="151"/>
      <c r="BI98" s="151"/>
      <c r="BM98" s="151"/>
      <c r="BN98" s="151"/>
      <c r="BO98" s="151"/>
      <c r="BY98" s="152"/>
    </row>
    <row r="99" ht="15.75" customHeight="1">
      <c r="C99" s="149"/>
      <c r="D99" s="149"/>
      <c r="H99" s="149"/>
      <c r="I99" s="149"/>
      <c r="J99" s="149"/>
      <c r="K99" s="149"/>
      <c r="L99" s="149"/>
      <c r="M99" s="149"/>
      <c r="N99" s="149"/>
      <c r="O99" s="149"/>
      <c r="P99" s="149"/>
      <c r="T99" s="149"/>
      <c r="U99" s="149"/>
      <c r="W99" s="149"/>
      <c r="X99" s="149"/>
      <c r="Y99" s="149"/>
      <c r="BF99" s="151"/>
      <c r="BG99" s="151"/>
      <c r="BH99" s="151"/>
      <c r="BI99" s="151"/>
      <c r="BM99" s="151"/>
      <c r="BN99" s="151"/>
      <c r="BO99" s="151"/>
      <c r="BY99" s="152"/>
    </row>
    <row r="100" ht="15.75" customHeight="1">
      <c r="C100" s="149"/>
      <c r="D100" s="149"/>
      <c r="H100" s="149"/>
      <c r="I100" s="149"/>
      <c r="J100" s="149"/>
      <c r="K100" s="149"/>
      <c r="L100" s="149"/>
      <c r="M100" s="149"/>
      <c r="N100" s="149"/>
      <c r="O100" s="149"/>
      <c r="P100" s="149"/>
      <c r="T100" s="149"/>
      <c r="U100" s="149"/>
      <c r="W100" s="149"/>
      <c r="X100" s="149"/>
      <c r="Y100" s="149"/>
      <c r="BF100" s="151"/>
      <c r="BG100" s="151"/>
      <c r="BH100" s="151"/>
      <c r="BI100" s="151"/>
      <c r="BM100" s="151"/>
      <c r="BN100" s="151"/>
      <c r="BO100" s="151"/>
      <c r="BY100" s="152"/>
    </row>
    <row r="101" ht="15.75" customHeight="1">
      <c r="C101" s="149"/>
      <c r="D101" s="149"/>
      <c r="H101" s="149"/>
      <c r="I101" s="149"/>
      <c r="J101" s="149"/>
      <c r="K101" s="149"/>
      <c r="L101" s="149"/>
      <c r="M101" s="149"/>
      <c r="N101" s="149"/>
      <c r="O101" s="149"/>
      <c r="P101" s="149"/>
      <c r="T101" s="149"/>
      <c r="U101" s="149"/>
      <c r="W101" s="149"/>
      <c r="X101" s="149"/>
      <c r="Y101" s="149"/>
      <c r="BF101" s="151"/>
      <c r="BG101" s="151"/>
      <c r="BH101" s="151"/>
      <c r="BI101" s="151"/>
      <c r="BM101" s="151"/>
      <c r="BN101" s="151"/>
      <c r="BO101" s="151"/>
      <c r="BY101" s="152"/>
    </row>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3">
    <mergeCell ref="AJ3:AJ4"/>
    <mergeCell ref="AK3:AK4"/>
    <mergeCell ref="AL3:AL4"/>
    <mergeCell ref="AM3:AM4"/>
    <mergeCell ref="AC1:AC4"/>
    <mergeCell ref="AD1:AD4"/>
    <mergeCell ref="AE1:AE4"/>
    <mergeCell ref="AF1:AF4"/>
    <mergeCell ref="AG1:AG4"/>
    <mergeCell ref="AH1:AK2"/>
    <mergeCell ref="AL1:AN2"/>
    <mergeCell ref="AN3:AN4"/>
    <mergeCell ref="A1:A4"/>
    <mergeCell ref="B1:B4"/>
    <mergeCell ref="C1:C4"/>
    <mergeCell ref="D1:D4"/>
    <mergeCell ref="E1:E4"/>
    <mergeCell ref="F1:F4"/>
    <mergeCell ref="G1:G4"/>
    <mergeCell ref="V1:V4"/>
    <mergeCell ref="W1:W4"/>
    <mergeCell ref="X1:X4"/>
    <mergeCell ref="Y1:Y4"/>
    <mergeCell ref="Z1:Z4"/>
    <mergeCell ref="AA1:AA4"/>
    <mergeCell ref="AB1:AB4"/>
    <mergeCell ref="I2:P2"/>
    <mergeCell ref="I3:K3"/>
    <mergeCell ref="M3:N3"/>
    <mergeCell ref="L3:L4"/>
    <mergeCell ref="O3:O4"/>
    <mergeCell ref="H1:H4"/>
    <mergeCell ref="I1:P1"/>
    <mergeCell ref="Q1:Q4"/>
    <mergeCell ref="R1:R4"/>
    <mergeCell ref="S1:S4"/>
    <mergeCell ref="T1:T4"/>
    <mergeCell ref="U1:U4"/>
    <mergeCell ref="P3:P4"/>
    <mergeCell ref="AH3:AH4"/>
    <mergeCell ref="AI3:AI4"/>
    <mergeCell ref="AR3:AR4"/>
    <mergeCell ref="AS3:AS4"/>
    <mergeCell ref="AX3:AX4"/>
    <mergeCell ref="AY3:BF3"/>
    <mergeCell ref="BQ3:BQ4"/>
    <mergeCell ref="BR3:BR4"/>
    <mergeCell ref="BT3:BT4"/>
    <mergeCell ref="BU3:BU4"/>
    <mergeCell ref="BV3:BV4"/>
    <mergeCell ref="BW3:BW4"/>
    <mergeCell ref="AO1:AT2"/>
    <mergeCell ref="AU1:BQ2"/>
    <mergeCell ref="BR1:BX2"/>
    <mergeCell ref="BY1:BY4"/>
    <mergeCell ref="AO3:AO4"/>
    <mergeCell ref="AP3:AP4"/>
    <mergeCell ref="AQ3:AQ4"/>
    <mergeCell ref="BX3:BX4"/>
    <mergeCell ref="AT3:AT4"/>
    <mergeCell ref="AU3:AU4"/>
    <mergeCell ref="AV3:AV4"/>
    <mergeCell ref="AW3:AW4"/>
    <mergeCell ref="BG3:BG4"/>
    <mergeCell ref="BH3:BH4"/>
    <mergeCell ref="BI3:BI4"/>
    <mergeCell ref="BJ3:BJ4"/>
    <mergeCell ref="BK3:BK4"/>
    <mergeCell ref="BL3:BL4"/>
    <mergeCell ref="BM3:BM4"/>
    <mergeCell ref="BN3:BN4"/>
    <mergeCell ref="BO3:BO4"/>
    <mergeCell ref="BP3:BP4"/>
  </mergeCells>
  <dataValidations>
    <dataValidation type="list" allowBlank="1" showErrorMessage="1" sqref="X6:X101">
      <formula1>Hoja2!$H$2:$H$5</formula1>
    </dataValidation>
    <dataValidation type="list" allowBlank="1" showErrorMessage="1" sqref="T6:T101">
      <formula1>upz!$A$15:$A$36</formula1>
    </dataValidation>
    <dataValidation type="list" allowBlank="1" showErrorMessage="1" sqref="Y6:Y101">
      <formula1>Hoja2!$I$2:$I$15</formula1>
    </dataValidation>
    <dataValidation type="list" allowBlank="1" showErrorMessage="1" sqref="U34">
      <formula1>INDIRECT(upz!A188)</formula1>
    </dataValidation>
    <dataValidation type="list" allowBlank="1" showErrorMessage="1" sqref="I6:P35 H36:P101">
      <formula1>Hoja2!$E$2:$E$14</formula1>
    </dataValidation>
    <dataValidation type="list" allowBlank="1" showErrorMessage="1" sqref="U35:U101">
      <formula1>INDIRECT(upz!A188)</formula1>
    </dataValidation>
    <dataValidation type="list" allowBlank="1" showErrorMessage="1" sqref="C6:C101">
      <formula1>Hoja2!$A$2:$A$4</formula1>
    </dataValidation>
    <dataValidation type="list" allowBlank="1" showErrorMessage="1" sqref="R6:R92">
      <formula1>Hoja2!$F$2:$F$3</formula1>
    </dataValidation>
    <dataValidation type="list" allowBlank="1" showErrorMessage="1" sqref="D6 D15:D101">
      <formula1>Hoja2!$C$2:$C$9</formula1>
    </dataValidation>
    <dataValidation type="list" allowBlank="1" showErrorMessage="1" sqref="U6:U33">
      <formula1>INDIRECT(upz!A161)</formula1>
    </dataValidation>
    <dataValidation type="list" allowBlank="1" showErrorMessage="1" sqref="W26:W101">
      <formula1>Hoja2!$G$2:$G$3</formula1>
    </dataValidation>
  </dataValidations>
  <printOptions/>
  <pageMargins bottom="0.75" footer="0.0" header="0.0" left="0.7" right="0.7" top="0.75"/>
  <pageSetup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61.5"/>
    <col customWidth="1" min="2" max="2" width="39.5"/>
    <col customWidth="1" min="3" max="3" width="61.5"/>
    <col customWidth="1" min="4" max="4" width="67.0"/>
    <col customWidth="1" min="5" max="5" width="60.5"/>
    <col customWidth="1" min="6" max="6" width="66.13"/>
    <col customWidth="1" min="7" max="7" width="74.63"/>
    <col customWidth="1" min="8" max="26" width="14.5"/>
  </cols>
  <sheetData>
    <row r="1" ht="72.75" customHeight="1">
      <c r="A1" s="154" t="s">
        <v>258</v>
      </c>
      <c r="B1" s="155" t="s">
        <v>259</v>
      </c>
      <c r="C1" s="64"/>
      <c r="D1" s="154" t="s">
        <v>13</v>
      </c>
      <c r="E1" s="156" t="s">
        <v>260</v>
      </c>
      <c r="F1" s="154" t="s">
        <v>261</v>
      </c>
      <c r="G1" s="154" t="s">
        <v>262</v>
      </c>
      <c r="H1" s="148"/>
      <c r="I1" s="148"/>
      <c r="J1" s="148"/>
      <c r="K1" s="148"/>
      <c r="L1" s="148"/>
      <c r="M1" s="148"/>
      <c r="N1" s="148"/>
      <c r="O1" s="148"/>
      <c r="P1" s="148"/>
      <c r="Q1" s="148"/>
      <c r="R1" s="148"/>
      <c r="S1" s="148"/>
      <c r="T1" s="148"/>
      <c r="U1" s="148"/>
      <c r="V1" s="148"/>
      <c r="W1" s="148"/>
      <c r="X1" s="148"/>
      <c r="Y1" s="148"/>
      <c r="Z1" s="148"/>
    </row>
    <row r="2" ht="237.0" customHeight="1">
      <c r="A2" s="148" t="s">
        <v>263</v>
      </c>
      <c r="B2" s="147" t="s">
        <v>264</v>
      </c>
      <c r="C2" s="147" t="s">
        <v>265</v>
      </c>
      <c r="D2" s="157" t="s">
        <v>266</v>
      </c>
      <c r="E2" s="158" t="s">
        <v>267</v>
      </c>
      <c r="F2" s="159" t="s">
        <v>268</v>
      </c>
      <c r="G2" s="160" t="s">
        <v>269</v>
      </c>
      <c r="H2" s="148"/>
      <c r="I2" s="148"/>
      <c r="J2" s="148"/>
      <c r="K2" s="148"/>
      <c r="L2" s="148"/>
      <c r="M2" s="148"/>
      <c r="N2" s="148"/>
      <c r="O2" s="148"/>
      <c r="P2" s="148"/>
      <c r="Q2" s="148"/>
      <c r="R2" s="148"/>
      <c r="S2" s="148"/>
      <c r="T2" s="148"/>
      <c r="U2" s="148"/>
      <c r="V2" s="148"/>
      <c r="W2" s="148"/>
      <c r="X2" s="148"/>
      <c r="Y2" s="148"/>
      <c r="Z2" s="148"/>
    </row>
    <row r="3" ht="189.0" customHeight="1">
      <c r="A3" s="161" t="s">
        <v>270</v>
      </c>
      <c r="B3" s="147" t="s">
        <v>271</v>
      </c>
      <c r="C3" s="147" t="s">
        <v>272</v>
      </c>
      <c r="D3" s="162" t="s">
        <v>273</v>
      </c>
      <c r="E3" s="106" t="s">
        <v>274</v>
      </c>
      <c r="F3" s="144" t="s">
        <v>275</v>
      </c>
      <c r="G3" s="145" t="s">
        <v>276</v>
      </c>
      <c r="H3" s="148"/>
      <c r="I3" s="148"/>
      <c r="J3" s="148"/>
      <c r="K3" s="148"/>
      <c r="L3" s="148"/>
      <c r="M3" s="148"/>
      <c r="N3" s="148"/>
      <c r="O3" s="148"/>
      <c r="P3" s="148"/>
      <c r="Q3" s="148"/>
      <c r="R3" s="148"/>
      <c r="S3" s="148"/>
      <c r="T3" s="148"/>
      <c r="U3" s="148"/>
      <c r="V3" s="148"/>
      <c r="W3" s="148"/>
      <c r="X3" s="148"/>
      <c r="Y3" s="148"/>
      <c r="Z3" s="148"/>
    </row>
    <row r="4" ht="49.5" customHeight="1">
      <c r="A4" s="161" t="s">
        <v>277</v>
      </c>
      <c r="B4" s="147" t="s">
        <v>278</v>
      </c>
      <c r="C4" s="147" t="s">
        <v>279</v>
      </c>
      <c r="D4" s="162" t="s">
        <v>280</v>
      </c>
      <c r="E4" s="106" t="s">
        <v>281</v>
      </c>
      <c r="F4" s="144" t="s">
        <v>282</v>
      </c>
      <c r="G4" s="145" t="s">
        <v>283</v>
      </c>
      <c r="H4" s="148"/>
      <c r="I4" s="148"/>
      <c r="J4" s="148"/>
      <c r="K4" s="148"/>
      <c r="L4" s="148"/>
      <c r="M4" s="148"/>
      <c r="N4" s="148"/>
      <c r="O4" s="148"/>
      <c r="P4" s="148"/>
      <c r="Q4" s="148"/>
      <c r="R4" s="148"/>
      <c r="S4" s="148"/>
      <c r="T4" s="148"/>
      <c r="U4" s="148"/>
      <c r="V4" s="148"/>
      <c r="W4" s="148"/>
      <c r="X4" s="148"/>
      <c r="Y4" s="148"/>
      <c r="Z4" s="148"/>
    </row>
    <row r="5" ht="49.5" customHeight="1">
      <c r="A5" s="161" t="s">
        <v>284</v>
      </c>
      <c r="B5" s="147" t="s">
        <v>285</v>
      </c>
      <c r="C5" s="147" t="s">
        <v>286</v>
      </c>
      <c r="D5" s="163"/>
      <c r="E5" s="106" t="s">
        <v>287</v>
      </c>
      <c r="F5" s="106" t="s">
        <v>288</v>
      </c>
      <c r="G5" s="157" t="s">
        <v>289</v>
      </c>
      <c r="H5" s="148"/>
      <c r="I5" s="148"/>
      <c r="J5" s="148"/>
      <c r="K5" s="148"/>
      <c r="L5" s="148"/>
      <c r="M5" s="148"/>
      <c r="N5" s="148"/>
      <c r="O5" s="148"/>
      <c r="P5" s="148"/>
      <c r="Q5" s="148"/>
      <c r="R5" s="148"/>
      <c r="S5" s="148"/>
      <c r="T5" s="148"/>
      <c r="U5" s="148"/>
      <c r="V5" s="148"/>
      <c r="W5" s="148"/>
      <c r="X5" s="148"/>
      <c r="Y5" s="148"/>
      <c r="Z5" s="148"/>
    </row>
    <row r="6" ht="197.25" customHeight="1">
      <c r="A6" s="161" t="s">
        <v>290</v>
      </c>
      <c r="B6" s="147" t="s">
        <v>291</v>
      </c>
      <c r="C6" s="147" t="s">
        <v>292</v>
      </c>
      <c r="D6" s="164"/>
      <c r="E6" s="106" t="s">
        <v>293</v>
      </c>
      <c r="F6" s="106" t="s">
        <v>294</v>
      </c>
      <c r="G6" s="162" t="s">
        <v>295</v>
      </c>
      <c r="H6" s="148"/>
      <c r="I6" s="148"/>
      <c r="J6" s="148"/>
      <c r="K6" s="148"/>
      <c r="L6" s="148"/>
      <c r="M6" s="148"/>
      <c r="N6" s="148"/>
      <c r="O6" s="148"/>
      <c r="P6" s="148"/>
      <c r="Q6" s="148"/>
      <c r="R6" s="148"/>
      <c r="S6" s="148"/>
      <c r="T6" s="148"/>
      <c r="U6" s="148"/>
      <c r="V6" s="148"/>
      <c r="W6" s="148"/>
      <c r="X6" s="148"/>
      <c r="Y6" s="148"/>
      <c r="Z6" s="148"/>
    </row>
    <row r="7" ht="185.25" customHeight="1">
      <c r="A7" s="161" t="s">
        <v>296</v>
      </c>
      <c r="B7" s="147" t="s">
        <v>297</v>
      </c>
      <c r="C7" s="147" t="s">
        <v>298</v>
      </c>
      <c r="D7" s="164"/>
      <c r="E7" s="106" t="s">
        <v>299</v>
      </c>
      <c r="F7" s="106" t="s">
        <v>300</v>
      </c>
      <c r="G7" s="162" t="s">
        <v>301</v>
      </c>
      <c r="H7" s="148"/>
      <c r="I7" s="148"/>
      <c r="J7" s="148"/>
      <c r="K7" s="148"/>
      <c r="L7" s="148"/>
      <c r="M7" s="148"/>
      <c r="N7" s="148"/>
      <c r="O7" s="148"/>
      <c r="P7" s="148"/>
      <c r="Q7" s="148"/>
      <c r="R7" s="148"/>
      <c r="S7" s="148"/>
      <c r="T7" s="148"/>
      <c r="U7" s="148"/>
      <c r="V7" s="148"/>
      <c r="W7" s="148"/>
      <c r="X7" s="148"/>
      <c r="Y7" s="148"/>
      <c r="Z7" s="148"/>
    </row>
    <row r="8" ht="121.5" customHeight="1">
      <c r="A8" s="165" t="s">
        <v>302</v>
      </c>
      <c r="B8" s="147" t="s">
        <v>303</v>
      </c>
      <c r="C8" s="147" t="s">
        <v>304</v>
      </c>
      <c r="D8" s="164"/>
      <c r="E8" s="106" t="s">
        <v>305</v>
      </c>
      <c r="F8" s="164"/>
      <c r="G8" s="145" t="s">
        <v>306</v>
      </c>
      <c r="H8" s="148"/>
      <c r="I8" s="148"/>
      <c r="J8" s="148"/>
      <c r="K8" s="148"/>
      <c r="L8" s="148"/>
      <c r="M8" s="148"/>
      <c r="N8" s="148"/>
      <c r="O8" s="148"/>
      <c r="P8" s="148"/>
      <c r="Q8" s="148"/>
      <c r="R8" s="148"/>
      <c r="S8" s="148"/>
      <c r="T8" s="148"/>
      <c r="U8" s="148"/>
      <c r="V8" s="148"/>
      <c r="W8" s="148"/>
      <c r="X8" s="148"/>
      <c r="Y8" s="148"/>
      <c r="Z8" s="148"/>
    </row>
    <row r="9" ht="171.75" customHeight="1">
      <c r="A9" s="161" t="s">
        <v>307</v>
      </c>
      <c r="B9" s="147" t="s">
        <v>308</v>
      </c>
      <c r="C9" s="147" t="s">
        <v>309</v>
      </c>
      <c r="D9" s="164"/>
      <c r="E9" s="106" t="s">
        <v>310</v>
      </c>
      <c r="F9" s="164"/>
      <c r="G9" s="145" t="s">
        <v>311</v>
      </c>
      <c r="H9" s="148"/>
      <c r="I9" s="148"/>
      <c r="J9" s="148"/>
      <c r="K9" s="148"/>
      <c r="L9" s="148"/>
      <c r="M9" s="148"/>
      <c r="N9" s="148"/>
      <c r="O9" s="148"/>
      <c r="P9" s="148"/>
      <c r="Q9" s="148"/>
      <c r="R9" s="148"/>
      <c r="S9" s="148"/>
      <c r="T9" s="148"/>
      <c r="U9" s="148"/>
      <c r="V9" s="148"/>
      <c r="W9" s="148"/>
      <c r="X9" s="148"/>
      <c r="Y9" s="148"/>
      <c r="Z9" s="148"/>
    </row>
    <row r="10" ht="90.0" customHeight="1">
      <c r="A10" s="148"/>
      <c r="B10" s="147" t="s">
        <v>312</v>
      </c>
      <c r="C10" s="147" t="s">
        <v>313</v>
      </c>
      <c r="D10" s="164"/>
      <c r="E10" s="106" t="s">
        <v>314</v>
      </c>
      <c r="F10" s="164"/>
      <c r="G10" s="145" t="s">
        <v>315</v>
      </c>
      <c r="H10" s="148"/>
      <c r="I10" s="148"/>
      <c r="J10" s="148"/>
      <c r="K10" s="148"/>
      <c r="L10" s="148"/>
      <c r="M10" s="148"/>
      <c r="N10" s="148"/>
      <c r="O10" s="148"/>
      <c r="P10" s="148"/>
      <c r="Q10" s="148"/>
      <c r="R10" s="148"/>
      <c r="S10" s="148"/>
      <c r="T10" s="148"/>
      <c r="U10" s="148"/>
      <c r="V10" s="148"/>
      <c r="W10" s="148"/>
      <c r="X10" s="148"/>
      <c r="Y10" s="148"/>
      <c r="Z10" s="148"/>
    </row>
    <row r="11" ht="77.25" customHeight="1">
      <c r="A11" s="148"/>
      <c r="B11" s="147" t="s">
        <v>316</v>
      </c>
      <c r="C11" s="147" t="s">
        <v>317</v>
      </c>
      <c r="D11" s="164"/>
      <c r="E11" s="106" t="s">
        <v>318</v>
      </c>
      <c r="F11" s="164"/>
      <c r="G11" s="145" t="s">
        <v>319</v>
      </c>
      <c r="H11" s="148"/>
      <c r="I11" s="148"/>
      <c r="J11" s="148"/>
      <c r="K11" s="148"/>
      <c r="L11" s="148"/>
      <c r="M11" s="148"/>
      <c r="N11" s="148"/>
      <c r="O11" s="148"/>
      <c r="P11" s="148"/>
      <c r="Q11" s="148"/>
      <c r="R11" s="148"/>
      <c r="S11" s="148"/>
      <c r="T11" s="148"/>
      <c r="U11" s="148"/>
      <c r="V11" s="148"/>
      <c r="W11" s="148"/>
      <c r="X11" s="148"/>
      <c r="Y11" s="148"/>
      <c r="Z11" s="148"/>
    </row>
    <row r="12" ht="79.5" customHeight="1">
      <c r="A12" s="166"/>
      <c r="B12" s="147" t="s">
        <v>320</v>
      </c>
      <c r="C12" s="147" t="s">
        <v>321</v>
      </c>
      <c r="D12" s="164"/>
      <c r="E12" s="147" t="s">
        <v>322</v>
      </c>
      <c r="F12" s="164"/>
      <c r="G12" s="164"/>
      <c r="H12" s="148"/>
      <c r="I12" s="148"/>
      <c r="J12" s="148"/>
      <c r="K12" s="148"/>
      <c r="L12" s="148"/>
      <c r="M12" s="148"/>
      <c r="N12" s="148"/>
      <c r="O12" s="148"/>
      <c r="P12" s="148"/>
      <c r="Q12" s="148"/>
      <c r="R12" s="148"/>
      <c r="S12" s="148"/>
      <c r="T12" s="148"/>
      <c r="U12" s="148"/>
      <c r="V12" s="148"/>
      <c r="W12" s="148"/>
      <c r="X12" s="148"/>
      <c r="Y12" s="148"/>
      <c r="Z12" s="148"/>
    </row>
    <row r="13" ht="79.5" customHeight="1">
      <c r="A13" s="166"/>
      <c r="B13" s="147" t="s">
        <v>323</v>
      </c>
      <c r="C13" s="147" t="s">
        <v>324</v>
      </c>
      <c r="D13" s="164"/>
      <c r="E13" s="147" t="s">
        <v>325</v>
      </c>
      <c r="F13" s="164"/>
      <c r="G13" s="148"/>
      <c r="H13" s="148"/>
      <c r="I13" s="148"/>
      <c r="J13" s="148"/>
      <c r="K13" s="148"/>
      <c r="L13" s="148"/>
      <c r="M13" s="148"/>
      <c r="N13" s="148"/>
      <c r="O13" s="148"/>
      <c r="P13" s="148"/>
      <c r="Q13" s="148"/>
      <c r="R13" s="148"/>
      <c r="S13" s="148"/>
      <c r="T13" s="148"/>
      <c r="U13" s="148"/>
      <c r="V13" s="148"/>
      <c r="W13" s="148"/>
      <c r="X13" s="148"/>
      <c r="Y13" s="148"/>
      <c r="Z13" s="148"/>
    </row>
    <row r="14" ht="116.25" customHeight="1">
      <c r="A14" s="166"/>
      <c r="B14" s="147" t="s">
        <v>326</v>
      </c>
      <c r="C14" s="147" t="s">
        <v>327</v>
      </c>
      <c r="D14" s="164"/>
      <c r="E14" s="147" t="s">
        <v>328</v>
      </c>
      <c r="F14" s="164"/>
      <c r="G14" s="148"/>
      <c r="H14" s="148"/>
      <c r="I14" s="148"/>
      <c r="J14" s="148"/>
      <c r="K14" s="148"/>
      <c r="L14" s="148"/>
      <c r="M14" s="148"/>
      <c r="N14" s="148"/>
      <c r="O14" s="148"/>
      <c r="P14" s="148"/>
      <c r="Q14" s="148"/>
      <c r="R14" s="148"/>
      <c r="S14" s="148"/>
      <c r="T14" s="148"/>
      <c r="U14" s="148"/>
      <c r="V14" s="148"/>
      <c r="W14" s="148"/>
      <c r="X14" s="148"/>
      <c r="Y14" s="148"/>
      <c r="Z14" s="148"/>
    </row>
    <row r="15" ht="148.5" customHeight="1">
      <c r="A15" s="166"/>
      <c r="B15" s="147" t="s">
        <v>329</v>
      </c>
      <c r="C15" s="147" t="s">
        <v>330</v>
      </c>
      <c r="D15" s="164"/>
      <c r="E15" s="147" t="s">
        <v>331</v>
      </c>
      <c r="F15" s="164"/>
      <c r="G15" s="148"/>
      <c r="H15" s="148"/>
      <c r="I15" s="148"/>
      <c r="J15" s="148"/>
      <c r="K15" s="148"/>
      <c r="L15" s="148"/>
      <c r="M15" s="148"/>
      <c r="N15" s="148"/>
      <c r="O15" s="148"/>
      <c r="P15" s="148"/>
      <c r="Q15" s="148"/>
      <c r="R15" s="148"/>
      <c r="S15" s="148"/>
      <c r="T15" s="148"/>
      <c r="U15" s="148"/>
      <c r="V15" s="148"/>
      <c r="W15" s="148"/>
      <c r="X15" s="148"/>
      <c r="Y15" s="148"/>
      <c r="Z15" s="148"/>
    </row>
    <row r="16" ht="49.5" customHeight="1">
      <c r="A16" s="148"/>
      <c r="B16" s="147" t="s">
        <v>332</v>
      </c>
      <c r="C16" s="147" t="s">
        <v>333</v>
      </c>
      <c r="D16" s="148"/>
      <c r="E16" s="148"/>
      <c r="F16" s="164"/>
      <c r="G16" s="148"/>
      <c r="H16" s="148"/>
      <c r="I16" s="148"/>
      <c r="J16" s="148"/>
      <c r="K16" s="148"/>
      <c r="L16" s="148"/>
      <c r="M16" s="148"/>
      <c r="N16" s="148"/>
      <c r="O16" s="148"/>
      <c r="P16" s="148"/>
      <c r="Q16" s="148"/>
      <c r="R16" s="148"/>
      <c r="S16" s="148"/>
      <c r="T16" s="148"/>
      <c r="U16" s="148"/>
      <c r="V16" s="148"/>
      <c r="W16" s="148"/>
      <c r="X16" s="148"/>
      <c r="Y16" s="148"/>
      <c r="Z16" s="148"/>
    </row>
    <row r="17" ht="49.5" customHeight="1">
      <c r="A17" s="148"/>
      <c r="B17" s="147" t="s">
        <v>334</v>
      </c>
      <c r="C17" s="147" t="s">
        <v>335</v>
      </c>
      <c r="D17" s="148"/>
      <c r="E17" s="148"/>
      <c r="F17" s="164"/>
      <c r="G17" s="148"/>
      <c r="H17" s="148"/>
      <c r="I17" s="148"/>
      <c r="J17" s="148"/>
      <c r="K17" s="148"/>
      <c r="L17" s="148"/>
      <c r="M17" s="148"/>
      <c r="N17" s="148"/>
      <c r="O17" s="148"/>
      <c r="P17" s="148"/>
      <c r="Q17" s="148"/>
      <c r="R17" s="148"/>
      <c r="S17" s="148"/>
      <c r="T17" s="148"/>
      <c r="U17" s="148"/>
      <c r="V17" s="148"/>
      <c r="W17" s="148"/>
      <c r="X17" s="148"/>
      <c r="Y17" s="148"/>
      <c r="Z17" s="148"/>
    </row>
    <row r="18" ht="49.5" customHeight="1">
      <c r="A18" s="148"/>
      <c r="B18" s="147" t="s">
        <v>336</v>
      </c>
      <c r="C18" s="147" t="s">
        <v>337</v>
      </c>
      <c r="D18" s="148"/>
      <c r="E18" s="148"/>
      <c r="F18" s="164"/>
      <c r="G18" s="148"/>
      <c r="H18" s="148"/>
      <c r="I18" s="148"/>
      <c r="J18" s="148"/>
      <c r="K18" s="148"/>
      <c r="L18" s="148"/>
      <c r="M18" s="148"/>
      <c r="N18" s="148"/>
      <c r="O18" s="148"/>
      <c r="P18" s="148"/>
      <c r="Q18" s="148"/>
      <c r="R18" s="148"/>
      <c r="S18" s="148"/>
      <c r="T18" s="148"/>
      <c r="U18" s="148"/>
      <c r="V18" s="148"/>
      <c r="W18" s="148"/>
      <c r="X18" s="148"/>
      <c r="Y18" s="148"/>
      <c r="Z18" s="148"/>
    </row>
    <row r="19" ht="49.5" customHeight="1">
      <c r="A19" s="148"/>
      <c r="B19" s="147" t="s">
        <v>338</v>
      </c>
      <c r="C19" s="147" t="s">
        <v>339</v>
      </c>
      <c r="D19" s="148"/>
      <c r="E19" s="148"/>
      <c r="F19" s="164"/>
      <c r="G19" s="148"/>
      <c r="H19" s="148"/>
      <c r="I19" s="148"/>
      <c r="J19" s="148"/>
      <c r="K19" s="148"/>
      <c r="L19" s="148"/>
      <c r="M19" s="148"/>
      <c r="N19" s="148"/>
      <c r="O19" s="148"/>
      <c r="P19" s="148"/>
      <c r="Q19" s="148"/>
      <c r="R19" s="148"/>
      <c r="S19" s="148"/>
      <c r="T19" s="148"/>
      <c r="U19" s="148"/>
      <c r="V19" s="148"/>
      <c r="W19" s="148"/>
      <c r="X19" s="148"/>
      <c r="Y19" s="148"/>
      <c r="Z19" s="148"/>
    </row>
    <row r="20" ht="49.5" customHeight="1">
      <c r="A20" s="148"/>
      <c r="B20" s="147" t="s">
        <v>340</v>
      </c>
      <c r="C20" s="147" t="s">
        <v>341</v>
      </c>
      <c r="D20" s="148"/>
      <c r="E20" s="148"/>
      <c r="F20" s="164"/>
      <c r="G20" s="148"/>
      <c r="H20" s="148"/>
      <c r="I20" s="148"/>
      <c r="J20" s="148"/>
      <c r="K20" s="148"/>
      <c r="L20" s="148"/>
      <c r="M20" s="148"/>
      <c r="N20" s="148"/>
      <c r="O20" s="148"/>
      <c r="P20" s="148"/>
      <c r="Q20" s="148"/>
      <c r="R20" s="148"/>
      <c r="S20" s="148"/>
      <c r="T20" s="148"/>
      <c r="U20" s="148"/>
      <c r="V20" s="148"/>
      <c r="W20" s="148"/>
      <c r="X20" s="148"/>
      <c r="Y20" s="148"/>
      <c r="Z20" s="148"/>
    </row>
    <row r="21" ht="49.5" customHeight="1">
      <c r="A21" s="148"/>
      <c r="B21" s="147" t="s">
        <v>342</v>
      </c>
      <c r="C21" s="147" t="s">
        <v>343</v>
      </c>
      <c r="D21" s="148"/>
      <c r="E21" s="148"/>
      <c r="F21" s="164"/>
      <c r="G21" s="148"/>
      <c r="H21" s="148"/>
      <c r="I21" s="148"/>
      <c r="J21" s="148"/>
      <c r="K21" s="148"/>
      <c r="L21" s="148"/>
      <c r="M21" s="148"/>
      <c r="N21" s="148"/>
      <c r="O21" s="148"/>
      <c r="P21" s="148"/>
      <c r="Q21" s="148"/>
      <c r="R21" s="148"/>
      <c r="S21" s="148"/>
      <c r="T21" s="148"/>
      <c r="U21" s="148"/>
      <c r="V21" s="148"/>
      <c r="W21" s="148"/>
      <c r="X21" s="148"/>
      <c r="Y21" s="148"/>
      <c r="Z21" s="148"/>
    </row>
    <row r="22" ht="49.5" customHeight="1">
      <c r="A22" s="148"/>
      <c r="B22" s="147" t="s">
        <v>344</v>
      </c>
      <c r="C22" s="147" t="s">
        <v>345</v>
      </c>
      <c r="D22" s="148"/>
      <c r="E22" s="148"/>
      <c r="F22" s="164"/>
      <c r="G22" s="148"/>
      <c r="H22" s="148"/>
      <c r="I22" s="148"/>
      <c r="J22" s="148"/>
      <c r="K22" s="148"/>
      <c r="L22" s="148"/>
      <c r="M22" s="148"/>
      <c r="N22" s="148"/>
      <c r="O22" s="148"/>
      <c r="P22" s="148"/>
      <c r="Q22" s="148"/>
      <c r="R22" s="148"/>
      <c r="S22" s="148"/>
      <c r="T22" s="148"/>
      <c r="U22" s="148"/>
      <c r="V22" s="148"/>
      <c r="W22" s="148"/>
      <c r="X22" s="148"/>
      <c r="Y22" s="148"/>
      <c r="Z22" s="148"/>
    </row>
    <row r="23" ht="49.5" customHeight="1">
      <c r="A23" s="148"/>
      <c r="B23" s="147" t="s">
        <v>346</v>
      </c>
      <c r="C23" s="147" t="s">
        <v>347</v>
      </c>
      <c r="D23" s="148"/>
      <c r="E23" s="148"/>
      <c r="F23" s="164"/>
      <c r="G23" s="148"/>
      <c r="H23" s="148"/>
      <c r="I23" s="148"/>
      <c r="J23" s="148"/>
      <c r="K23" s="148"/>
      <c r="L23" s="148"/>
      <c r="M23" s="148"/>
      <c r="N23" s="148"/>
      <c r="O23" s="148"/>
      <c r="P23" s="148"/>
      <c r="Q23" s="148"/>
      <c r="R23" s="148"/>
      <c r="S23" s="148"/>
      <c r="T23" s="148"/>
      <c r="U23" s="148"/>
      <c r="V23" s="148"/>
      <c r="W23" s="148"/>
      <c r="X23" s="148"/>
      <c r="Y23" s="148"/>
      <c r="Z23" s="148"/>
    </row>
    <row r="24" ht="49.5" customHeight="1">
      <c r="A24" s="148"/>
      <c r="B24" s="147" t="s">
        <v>348</v>
      </c>
      <c r="C24" s="147" t="s">
        <v>349</v>
      </c>
      <c r="D24" s="148"/>
      <c r="E24" s="148"/>
      <c r="F24" s="164"/>
      <c r="G24" s="148"/>
      <c r="H24" s="148"/>
      <c r="I24" s="148"/>
      <c r="J24" s="148"/>
      <c r="K24" s="148"/>
      <c r="L24" s="148"/>
      <c r="M24" s="148"/>
      <c r="N24" s="148"/>
      <c r="O24" s="148"/>
      <c r="P24" s="148"/>
      <c r="Q24" s="148"/>
      <c r="R24" s="148"/>
      <c r="S24" s="148"/>
      <c r="T24" s="148"/>
      <c r="U24" s="148"/>
      <c r="V24" s="148"/>
      <c r="W24" s="148"/>
      <c r="X24" s="148"/>
      <c r="Y24" s="148"/>
      <c r="Z24" s="148"/>
    </row>
    <row r="25" ht="49.5" customHeight="1">
      <c r="A25" s="148"/>
      <c r="B25" s="147" t="s">
        <v>350</v>
      </c>
      <c r="C25" s="147" t="s">
        <v>351</v>
      </c>
      <c r="D25" s="148"/>
      <c r="E25" s="148"/>
      <c r="F25" s="164"/>
      <c r="G25" s="148"/>
      <c r="H25" s="148"/>
      <c r="I25" s="148"/>
      <c r="J25" s="148"/>
      <c r="K25" s="148"/>
      <c r="L25" s="148"/>
      <c r="M25" s="148"/>
      <c r="N25" s="148"/>
      <c r="O25" s="148"/>
      <c r="P25" s="148"/>
      <c r="Q25" s="148"/>
      <c r="R25" s="148"/>
      <c r="S25" s="148"/>
      <c r="T25" s="148"/>
      <c r="U25" s="148"/>
      <c r="V25" s="148"/>
      <c r="W25" s="148"/>
      <c r="X25" s="148"/>
      <c r="Y25" s="148"/>
      <c r="Z25" s="148"/>
    </row>
    <row r="26" ht="49.5" customHeight="1">
      <c r="A26" s="148"/>
      <c r="B26" s="147" t="s">
        <v>352</v>
      </c>
      <c r="C26" s="147" t="s">
        <v>353</v>
      </c>
      <c r="D26" s="148"/>
      <c r="E26" s="148"/>
      <c r="F26" s="164"/>
      <c r="G26" s="148"/>
      <c r="H26" s="148"/>
      <c r="I26" s="148"/>
      <c r="J26" s="148"/>
      <c r="K26" s="148"/>
      <c r="L26" s="148"/>
      <c r="M26" s="148"/>
      <c r="N26" s="148"/>
      <c r="O26" s="148"/>
      <c r="P26" s="148"/>
      <c r="Q26" s="148"/>
      <c r="R26" s="148"/>
      <c r="S26" s="148"/>
      <c r="T26" s="148"/>
      <c r="U26" s="148"/>
      <c r="V26" s="148"/>
      <c r="W26" s="148"/>
      <c r="X26" s="148"/>
      <c r="Y26" s="148"/>
      <c r="Z26" s="148"/>
    </row>
    <row r="27" ht="49.5" customHeight="1">
      <c r="A27" s="148"/>
      <c r="B27" s="147" t="s">
        <v>354</v>
      </c>
      <c r="C27" s="147" t="s">
        <v>355</v>
      </c>
      <c r="D27" s="148"/>
      <c r="E27" s="148"/>
      <c r="F27" s="164"/>
      <c r="G27" s="148"/>
      <c r="H27" s="148"/>
      <c r="I27" s="148"/>
      <c r="J27" s="148"/>
      <c r="K27" s="148"/>
      <c r="L27" s="148"/>
      <c r="M27" s="148"/>
      <c r="N27" s="148"/>
      <c r="O27" s="148"/>
      <c r="P27" s="148"/>
      <c r="Q27" s="148"/>
      <c r="R27" s="148"/>
      <c r="S27" s="148"/>
      <c r="T27" s="148"/>
      <c r="U27" s="148"/>
      <c r="V27" s="148"/>
      <c r="W27" s="148"/>
      <c r="X27" s="148"/>
      <c r="Y27" s="148"/>
      <c r="Z27" s="148"/>
    </row>
    <row r="28" ht="49.5" customHeight="1">
      <c r="A28" s="148"/>
      <c r="B28" s="147" t="s">
        <v>356</v>
      </c>
      <c r="C28" s="147" t="s">
        <v>357</v>
      </c>
      <c r="D28" s="148"/>
      <c r="E28" s="148"/>
      <c r="F28" s="164"/>
      <c r="G28" s="148"/>
      <c r="H28" s="148"/>
      <c r="I28" s="148"/>
      <c r="J28" s="148"/>
      <c r="K28" s="148"/>
      <c r="L28" s="148"/>
      <c r="M28" s="148"/>
      <c r="N28" s="148"/>
      <c r="O28" s="148"/>
      <c r="P28" s="148"/>
      <c r="Q28" s="148"/>
      <c r="R28" s="148"/>
      <c r="S28" s="148"/>
      <c r="T28" s="148"/>
      <c r="U28" s="148"/>
      <c r="V28" s="148"/>
      <c r="W28" s="148"/>
      <c r="X28" s="148"/>
      <c r="Y28" s="148"/>
      <c r="Z28" s="148"/>
    </row>
    <row r="29" ht="49.5" customHeight="1">
      <c r="A29" s="148"/>
      <c r="B29" s="147" t="s">
        <v>43</v>
      </c>
      <c r="C29" s="147" t="s">
        <v>358</v>
      </c>
      <c r="D29" s="148"/>
      <c r="E29" s="148"/>
      <c r="F29" s="164"/>
      <c r="G29" s="148"/>
      <c r="H29" s="148"/>
      <c r="I29" s="148"/>
      <c r="J29" s="148"/>
      <c r="K29" s="148"/>
      <c r="L29" s="148"/>
      <c r="M29" s="148"/>
      <c r="N29" s="148"/>
      <c r="O29" s="148"/>
      <c r="P29" s="148"/>
      <c r="Q29" s="148"/>
      <c r="R29" s="148"/>
      <c r="S29" s="148"/>
      <c r="T29" s="148"/>
      <c r="U29" s="148"/>
      <c r="V29" s="148"/>
      <c r="W29" s="148"/>
      <c r="X29" s="148"/>
      <c r="Y29" s="148"/>
      <c r="Z29" s="148"/>
    </row>
    <row r="30" ht="49.5" customHeight="1">
      <c r="A30" s="148"/>
      <c r="B30" s="147" t="s">
        <v>359</v>
      </c>
      <c r="C30" s="147" t="s">
        <v>360</v>
      </c>
      <c r="D30" s="148"/>
      <c r="E30" s="148"/>
      <c r="F30" s="164"/>
      <c r="G30" s="148"/>
      <c r="H30" s="148"/>
      <c r="I30" s="148"/>
      <c r="J30" s="148"/>
      <c r="K30" s="148"/>
      <c r="L30" s="148"/>
      <c r="M30" s="148"/>
      <c r="N30" s="148"/>
      <c r="O30" s="148"/>
      <c r="P30" s="148"/>
      <c r="Q30" s="148"/>
      <c r="R30" s="148"/>
      <c r="S30" s="148"/>
      <c r="T30" s="148"/>
      <c r="U30" s="148"/>
      <c r="V30" s="148"/>
      <c r="W30" s="148"/>
      <c r="X30" s="148"/>
      <c r="Y30" s="148"/>
      <c r="Z30" s="148"/>
    </row>
    <row r="31" ht="49.5" customHeight="1">
      <c r="A31" s="148"/>
      <c r="B31" s="147" t="s">
        <v>361</v>
      </c>
      <c r="C31" s="147" t="s">
        <v>362</v>
      </c>
      <c r="D31" s="148"/>
      <c r="E31" s="148"/>
      <c r="F31" s="164"/>
      <c r="G31" s="148"/>
      <c r="H31" s="148"/>
      <c r="I31" s="148"/>
      <c r="J31" s="148"/>
      <c r="K31" s="148"/>
      <c r="L31" s="148"/>
      <c r="M31" s="148"/>
      <c r="N31" s="148"/>
      <c r="O31" s="148"/>
      <c r="P31" s="148"/>
      <c r="Q31" s="148"/>
      <c r="R31" s="148"/>
      <c r="S31" s="148"/>
      <c r="T31" s="148"/>
      <c r="U31" s="148"/>
      <c r="V31" s="148"/>
      <c r="W31" s="148"/>
      <c r="X31" s="148"/>
      <c r="Y31" s="148"/>
      <c r="Z31" s="148"/>
    </row>
    <row r="32" ht="49.5" customHeight="1">
      <c r="A32" s="148"/>
      <c r="B32" s="147" t="s">
        <v>363</v>
      </c>
      <c r="C32" s="147" t="s">
        <v>364</v>
      </c>
      <c r="D32" s="148"/>
      <c r="E32" s="148"/>
      <c r="F32" s="164"/>
      <c r="G32" s="148"/>
      <c r="H32" s="148"/>
      <c r="I32" s="148"/>
      <c r="J32" s="148"/>
      <c r="K32" s="148"/>
      <c r="L32" s="148"/>
      <c r="M32" s="148"/>
      <c r="N32" s="148"/>
      <c r="O32" s="148"/>
      <c r="P32" s="148"/>
      <c r="Q32" s="148"/>
      <c r="R32" s="148"/>
      <c r="S32" s="148"/>
      <c r="T32" s="148"/>
      <c r="U32" s="148"/>
      <c r="V32" s="148"/>
      <c r="W32" s="148"/>
      <c r="X32" s="148"/>
      <c r="Y32" s="148"/>
      <c r="Z32" s="148"/>
    </row>
    <row r="33" ht="49.5" customHeight="1">
      <c r="A33" s="148"/>
      <c r="B33" s="147" t="s">
        <v>365</v>
      </c>
      <c r="C33" s="147" t="s">
        <v>366</v>
      </c>
      <c r="D33" s="148"/>
      <c r="E33" s="148"/>
      <c r="F33" s="164"/>
      <c r="G33" s="148"/>
      <c r="H33" s="148"/>
      <c r="I33" s="148"/>
      <c r="J33" s="148"/>
      <c r="K33" s="148"/>
      <c r="L33" s="148"/>
      <c r="M33" s="148"/>
      <c r="N33" s="148"/>
      <c r="O33" s="148"/>
      <c r="P33" s="148"/>
      <c r="Q33" s="148"/>
      <c r="R33" s="148"/>
      <c r="S33" s="148"/>
      <c r="T33" s="148"/>
      <c r="U33" s="148"/>
      <c r="V33" s="148"/>
      <c r="W33" s="148"/>
      <c r="X33" s="148"/>
      <c r="Y33" s="148"/>
      <c r="Z33" s="148"/>
    </row>
    <row r="34" ht="49.5" customHeight="1">
      <c r="A34" s="148"/>
      <c r="B34" s="147" t="s">
        <v>367</v>
      </c>
      <c r="C34" s="147" t="s">
        <v>368</v>
      </c>
      <c r="D34" s="148"/>
      <c r="E34" s="148"/>
      <c r="F34" s="164"/>
      <c r="G34" s="148"/>
      <c r="H34" s="148"/>
      <c r="I34" s="148"/>
      <c r="J34" s="148"/>
      <c r="K34" s="148"/>
      <c r="L34" s="148"/>
      <c r="M34" s="148"/>
      <c r="N34" s="148"/>
      <c r="O34" s="148"/>
      <c r="P34" s="148"/>
      <c r="Q34" s="148"/>
      <c r="R34" s="148"/>
      <c r="S34" s="148"/>
      <c r="T34" s="148"/>
      <c r="U34" s="148"/>
      <c r="V34" s="148"/>
      <c r="W34" s="148"/>
      <c r="X34" s="148"/>
      <c r="Y34" s="148"/>
      <c r="Z34" s="148"/>
    </row>
    <row r="35" ht="49.5" customHeight="1">
      <c r="A35" s="148"/>
      <c r="B35" s="147" t="s">
        <v>369</v>
      </c>
      <c r="C35" s="147" t="s">
        <v>370</v>
      </c>
      <c r="D35" s="148"/>
      <c r="E35" s="148"/>
      <c r="F35" s="164"/>
      <c r="G35" s="148"/>
      <c r="H35" s="148"/>
      <c r="I35" s="148"/>
      <c r="J35" s="148"/>
      <c r="K35" s="148"/>
      <c r="L35" s="148"/>
      <c r="M35" s="148"/>
      <c r="N35" s="148"/>
      <c r="O35" s="148"/>
      <c r="P35" s="148"/>
      <c r="Q35" s="148"/>
      <c r="R35" s="148"/>
      <c r="S35" s="148"/>
      <c r="T35" s="148"/>
      <c r="U35" s="148"/>
      <c r="V35" s="148"/>
      <c r="W35" s="148"/>
      <c r="X35" s="148"/>
      <c r="Y35" s="148"/>
      <c r="Z35" s="148"/>
    </row>
    <row r="36" ht="49.5" customHeight="1">
      <c r="A36" s="148"/>
      <c r="B36" s="147" t="s">
        <v>371</v>
      </c>
      <c r="C36" s="147" t="s">
        <v>372</v>
      </c>
      <c r="D36" s="148"/>
      <c r="E36" s="148"/>
      <c r="F36" s="164"/>
      <c r="G36" s="148"/>
      <c r="H36" s="148"/>
      <c r="I36" s="148"/>
      <c r="J36" s="148"/>
      <c r="K36" s="148"/>
      <c r="L36" s="148"/>
      <c r="M36" s="148"/>
      <c r="N36" s="148"/>
      <c r="O36" s="148"/>
      <c r="P36" s="148"/>
      <c r="Q36" s="148"/>
      <c r="R36" s="148"/>
      <c r="S36" s="148"/>
      <c r="T36" s="148"/>
      <c r="U36" s="148"/>
      <c r="V36" s="148"/>
      <c r="W36" s="148"/>
      <c r="X36" s="148"/>
      <c r="Y36" s="148"/>
      <c r="Z36" s="148"/>
    </row>
    <row r="37" ht="74.25" customHeight="1">
      <c r="A37" s="148"/>
      <c r="B37" s="147" t="s">
        <v>373</v>
      </c>
      <c r="C37" s="147" t="s">
        <v>374</v>
      </c>
      <c r="D37" s="148"/>
      <c r="E37" s="148"/>
      <c r="F37" s="164"/>
      <c r="G37" s="148"/>
      <c r="H37" s="148"/>
      <c r="I37" s="148"/>
      <c r="J37" s="148"/>
      <c r="K37" s="148"/>
      <c r="L37" s="148"/>
      <c r="M37" s="148"/>
      <c r="N37" s="148"/>
      <c r="O37" s="148"/>
      <c r="P37" s="148"/>
      <c r="Q37" s="148"/>
      <c r="R37" s="148"/>
      <c r="S37" s="148"/>
      <c r="T37" s="148"/>
      <c r="U37" s="148"/>
      <c r="V37" s="148"/>
      <c r="W37" s="148"/>
      <c r="X37" s="148"/>
      <c r="Y37" s="148"/>
      <c r="Z37" s="148"/>
    </row>
    <row r="38" ht="49.5" customHeight="1">
      <c r="A38" s="148"/>
      <c r="B38" s="147" t="s">
        <v>60</v>
      </c>
      <c r="C38" s="147" t="s">
        <v>375</v>
      </c>
      <c r="D38" s="148"/>
      <c r="E38" s="148"/>
      <c r="F38" s="164"/>
      <c r="G38" s="148"/>
      <c r="H38" s="148"/>
      <c r="I38" s="148"/>
      <c r="J38" s="148"/>
      <c r="K38" s="148"/>
      <c r="L38" s="148"/>
      <c r="M38" s="148"/>
      <c r="N38" s="148"/>
      <c r="O38" s="148"/>
      <c r="P38" s="148"/>
      <c r="Q38" s="148"/>
      <c r="R38" s="148"/>
      <c r="S38" s="148"/>
      <c r="T38" s="148"/>
      <c r="U38" s="148"/>
      <c r="V38" s="148"/>
      <c r="W38" s="148"/>
      <c r="X38" s="148"/>
      <c r="Y38" s="148"/>
      <c r="Z38" s="148"/>
    </row>
    <row r="39" ht="49.5" customHeight="1">
      <c r="A39" s="148"/>
      <c r="B39" s="147" t="s">
        <v>376</v>
      </c>
      <c r="C39" s="147" t="s">
        <v>377</v>
      </c>
      <c r="D39" s="148"/>
      <c r="E39" s="148"/>
      <c r="F39" s="164"/>
      <c r="G39" s="148"/>
      <c r="H39" s="148"/>
      <c r="I39" s="148"/>
      <c r="J39" s="148"/>
      <c r="K39" s="148"/>
      <c r="L39" s="148"/>
      <c r="M39" s="148"/>
      <c r="N39" s="148"/>
      <c r="O39" s="148"/>
      <c r="P39" s="148"/>
      <c r="Q39" s="148"/>
      <c r="R39" s="148"/>
      <c r="S39" s="148"/>
      <c r="T39" s="148"/>
      <c r="U39" s="148"/>
      <c r="V39" s="148"/>
      <c r="W39" s="148"/>
      <c r="X39" s="148"/>
      <c r="Y39" s="148"/>
      <c r="Z39" s="148"/>
    </row>
    <row r="40" ht="49.5" customHeight="1">
      <c r="A40" s="148"/>
      <c r="B40" s="147" t="s">
        <v>378</v>
      </c>
      <c r="C40" s="147" t="s">
        <v>379</v>
      </c>
      <c r="D40" s="148"/>
      <c r="E40" s="148"/>
      <c r="F40" s="164"/>
      <c r="G40" s="148"/>
      <c r="H40" s="148"/>
      <c r="I40" s="148"/>
      <c r="J40" s="148"/>
      <c r="K40" s="148"/>
      <c r="L40" s="148"/>
      <c r="M40" s="148"/>
      <c r="N40" s="148"/>
      <c r="O40" s="148"/>
      <c r="P40" s="148"/>
      <c r="Q40" s="148"/>
      <c r="R40" s="148"/>
      <c r="S40" s="148"/>
      <c r="T40" s="148"/>
      <c r="U40" s="148"/>
      <c r="V40" s="148"/>
      <c r="W40" s="148"/>
      <c r="X40" s="148"/>
      <c r="Y40" s="148"/>
      <c r="Z40" s="148"/>
    </row>
    <row r="41" ht="49.5" customHeight="1">
      <c r="A41" s="148"/>
      <c r="B41" s="147" t="s">
        <v>380</v>
      </c>
      <c r="C41" s="147" t="s">
        <v>381</v>
      </c>
      <c r="D41" s="148"/>
      <c r="E41" s="148"/>
      <c r="F41" s="164"/>
      <c r="G41" s="148"/>
      <c r="H41" s="148"/>
      <c r="I41" s="148"/>
      <c r="J41" s="148"/>
      <c r="K41" s="148"/>
      <c r="L41" s="148"/>
      <c r="M41" s="148"/>
      <c r="N41" s="148"/>
      <c r="O41" s="148"/>
      <c r="P41" s="148"/>
      <c r="Q41" s="148"/>
      <c r="R41" s="148"/>
      <c r="S41" s="148"/>
      <c r="T41" s="148"/>
      <c r="U41" s="148"/>
      <c r="V41" s="148"/>
      <c r="W41" s="148"/>
      <c r="X41" s="148"/>
      <c r="Y41" s="148"/>
      <c r="Z41" s="148"/>
    </row>
    <row r="42" ht="49.5" customHeight="1">
      <c r="A42" s="148"/>
      <c r="B42" s="147" t="s">
        <v>382</v>
      </c>
      <c r="C42" s="147" t="s">
        <v>383</v>
      </c>
      <c r="D42" s="148"/>
      <c r="E42" s="148"/>
      <c r="F42" s="164"/>
      <c r="G42" s="148"/>
      <c r="H42" s="148"/>
      <c r="I42" s="148"/>
      <c r="J42" s="148"/>
      <c r="K42" s="148"/>
      <c r="L42" s="148"/>
      <c r="M42" s="148"/>
      <c r="N42" s="148"/>
      <c r="O42" s="148"/>
      <c r="P42" s="148"/>
      <c r="Q42" s="148"/>
      <c r="R42" s="148"/>
      <c r="S42" s="148"/>
      <c r="T42" s="148"/>
      <c r="U42" s="148"/>
      <c r="V42" s="148"/>
      <c r="W42" s="148"/>
      <c r="X42" s="148"/>
      <c r="Y42" s="148"/>
      <c r="Z42" s="148"/>
    </row>
    <row r="43" ht="49.5" customHeight="1">
      <c r="A43" s="148"/>
      <c r="B43" s="147" t="s">
        <v>384</v>
      </c>
      <c r="C43" s="147" t="s">
        <v>385</v>
      </c>
      <c r="D43" s="148"/>
      <c r="E43" s="148"/>
      <c r="F43" s="164"/>
      <c r="G43" s="148"/>
      <c r="H43" s="148"/>
      <c r="I43" s="148"/>
      <c r="J43" s="148"/>
      <c r="K43" s="148"/>
      <c r="L43" s="148"/>
      <c r="M43" s="148"/>
      <c r="N43" s="148"/>
      <c r="O43" s="148"/>
      <c r="P43" s="148"/>
      <c r="Q43" s="148"/>
      <c r="R43" s="148"/>
      <c r="S43" s="148"/>
      <c r="T43" s="148"/>
      <c r="U43" s="148"/>
      <c r="V43" s="148"/>
      <c r="W43" s="148"/>
      <c r="X43" s="148"/>
      <c r="Y43" s="148"/>
      <c r="Z43" s="148"/>
    </row>
    <row r="44" ht="49.5" customHeight="1">
      <c r="A44" s="148"/>
      <c r="B44" s="147" t="s">
        <v>386</v>
      </c>
      <c r="C44" s="147" t="s">
        <v>387</v>
      </c>
      <c r="D44" s="148"/>
      <c r="E44" s="148"/>
      <c r="F44" s="164"/>
      <c r="G44" s="148"/>
      <c r="H44" s="148"/>
      <c r="I44" s="148"/>
      <c r="J44" s="148"/>
      <c r="K44" s="148"/>
      <c r="L44" s="148"/>
      <c r="M44" s="148"/>
      <c r="N44" s="148"/>
      <c r="O44" s="148"/>
      <c r="P44" s="148"/>
      <c r="Q44" s="148"/>
      <c r="R44" s="148"/>
      <c r="S44" s="148"/>
      <c r="T44" s="148"/>
      <c r="U44" s="148"/>
      <c r="V44" s="148"/>
      <c r="W44" s="148"/>
      <c r="X44" s="148"/>
      <c r="Y44" s="148"/>
      <c r="Z44" s="148"/>
    </row>
    <row r="45" ht="49.5" customHeight="1">
      <c r="A45" s="148"/>
      <c r="B45" s="147" t="s">
        <v>388</v>
      </c>
      <c r="C45" s="147" t="s">
        <v>389</v>
      </c>
      <c r="D45" s="148"/>
      <c r="E45" s="148"/>
      <c r="F45" s="164"/>
      <c r="G45" s="148"/>
      <c r="H45" s="148"/>
      <c r="I45" s="148"/>
      <c r="J45" s="148"/>
      <c r="K45" s="148"/>
      <c r="L45" s="148"/>
      <c r="M45" s="148"/>
      <c r="N45" s="148"/>
      <c r="O45" s="148"/>
      <c r="P45" s="148"/>
      <c r="Q45" s="148"/>
      <c r="R45" s="148"/>
      <c r="S45" s="148"/>
      <c r="T45" s="148"/>
      <c r="U45" s="148"/>
      <c r="V45" s="148"/>
      <c r="W45" s="148"/>
      <c r="X45" s="148"/>
      <c r="Y45" s="148"/>
      <c r="Z45" s="148"/>
    </row>
    <row r="46" ht="49.5" customHeight="1">
      <c r="A46" s="148"/>
      <c r="B46" s="147" t="s">
        <v>390</v>
      </c>
      <c r="C46" s="147" t="s">
        <v>391</v>
      </c>
      <c r="D46" s="148"/>
      <c r="E46" s="148"/>
      <c r="F46" s="164"/>
      <c r="G46" s="148"/>
      <c r="H46" s="148"/>
      <c r="I46" s="148"/>
      <c r="J46" s="148"/>
      <c r="K46" s="148"/>
      <c r="L46" s="148"/>
      <c r="M46" s="148"/>
      <c r="N46" s="148"/>
      <c r="O46" s="148"/>
      <c r="P46" s="148"/>
      <c r="Q46" s="148"/>
      <c r="R46" s="148"/>
      <c r="S46" s="148"/>
      <c r="T46" s="148"/>
      <c r="U46" s="148"/>
      <c r="V46" s="148"/>
      <c r="W46" s="148"/>
      <c r="X46" s="148"/>
      <c r="Y46" s="148"/>
      <c r="Z46" s="148"/>
    </row>
    <row r="47" ht="49.5" customHeight="1">
      <c r="A47" s="148"/>
      <c r="B47" s="147" t="s">
        <v>392</v>
      </c>
      <c r="C47" s="147" t="s">
        <v>393</v>
      </c>
      <c r="D47" s="148"/>
      <c r="E47" s="148"/>
      <c r="F47" s="164"/>
      <c r="G47" s="148"/>
      <c r="H47" s="148"/>
      <c r="I47" s="148"/>
      <c r="J47" s="148"/>
      <c r="K47" s="148"/>
      <c r="L47" s="148"/>
      <c r="M47" s="148"/>
      <c r="N47" s="148"/>
      <c r="O47" s="148"/>
      <c r="P47" s="148"/>
      <c r="Q47" s="148"/>
      <c r="R47" s="148"/>
      <c r="S47" s="148"/>
      <c r="T47" s="148"/>
      <c r="U47" s="148"/>
      <c r="V47" s="148"/>
      <c r="W47" s="148"/>
      <c r="X47" s="148"/>
      <c r="Y47" s="148"/>
      <c r="Z47" s="148"/>
    </row>
    <row r="48" ht="49.5" customHeight="1">
      <c r="A48" s="148"/>
      <c r="B48" s="147" t="s">
        <v>394</v>
      </c>
      <c r="C48" s="147" t="s">
        <v>395</v>
      </c>
      <c r="D48" s="148"/>
      <c r="E48" s="148"/>
      <c r="F48" s="164"/>
      <c r="G48" s="148"/>
      <c r="H48" s="148"/>
      <c r="I48" s="148"/>
      <c r="J48" s="148"/>
      <c r="K48" s="148"/>
      <c r="L48" s="148"/>
      <c r="M48" s="148"/>
      <c r="N48" s="148"/>
      <c r="O48" s="148"/>
      <c r="P48" s="148"/>
      <c r="Q48" s="148"/>
      <c r="R48" s="148"/>
      <c r="S48" s="148"/>
      <c r="T48" s="148"/>
      <c r="U48" s="148"/>
      <c r="V48" s="148"/>
      <c r="W48" s="148"/>
      <c r="X48" s="148"/>
      <c r="Y48" s="148"/>
      <c r="Z48" s="148"/>
    </row>
    <row r="49" ht="49.5" customHeight="1">
      <c r="A49" s="148"/>
      <c r="B49" s="147" t="s">
        <v>396</v>
      </c>
      <c r="C49" s="147" t="s">
        <v>397</v>
      </c>
      <c r="D49" s="148"/>
      <c r="E49" s="148"/>
      <c r="F49" s="164"/>
      <c r="G49" s="148"/>
      <c r="H49" s="148"/>
      <c r="I49" s="148"/>
      <c r="J49" s="148"/>
      <c r="K49" s="148"/>
      <c r="L49" s="148"/>
      <c r="M49" s="148"/>
      <c r="N49" s="148"/>
      <c r="O49" s="148"/>
      <c r="P49" s="148"/>
      <c r="Q49" s="148"/>
      <c r="R49" s="148"/>
      <c r="S49" s="148"/>
      <c r="T49" s="148"/>
      <c r="U49" s="148"/>
      <c r="V49" s="148"/>
      <c r="W49" s="148"/>
      <c r="X49" s="148"/>
      <c r="Y49" s="148"/>
      <c r="Z49" s="148"/>
    </row>
    <row r="50" ht="49.5" customHeight="1">
      <c r="A50" s="148"/>
      <c r="B50" s="147" t="s">
        <v>398</v>
      </c>
      <c r="C50" s="147" t="s">
        <v>399</v>
      </c>
      <c r="D50" s="148"/>
      <c r="E50" s="148"/>
      <c r="F50" s="164"/>
      <c r="G50" s="148"/>
      <c r="H50" s="148"/>
      <c r="I50" s="148"/>
      <c r="J50" s="148"/>
      <c r="K50" s="148"/>
      <c r="L50" s="148"/>
      <c r="M50" s="148"/>
      <c r="N50" s="148"/>
      <c r="O50" s="148"/>
      <c r="P50" s="148"/>
      <c r="Q50" s="148"/>
      <c r="R50" s="148"/>
      <c r="S50" s="148"/>
      <c r="T50" s="148"/>
      <c r="U50" s="148"/>
      <c r="V50" s="148"/>
      <c r="W50" s="148"/>
      <c r="X50" s="148"/>
      <c r="Y50" s="148"/>
      <c r="Z50" s="148"/>
    </row>
    <row r="51" ht="49.5" customHeight="1">
      <c r="A51" s="148"/>
      <c r="B51" s="147" t="s">
        <v>400</v>
      </c>
      <c r="C51" s="147" t="s">
        <v>401</v>
      </c>
      <c r="D51" s="148"/>
      <c r="E51" s="148"/>
      <c r="F51" s="164"/>
      <c r="G51" s="148"/>
      <c r="H51" s="148"/>
      <c r="I51" s="148"/>
      <c r="J51" s="148"/>
      <c r="K51" s="148"/>
      <c r="L51" s="148"/>
      <c r="M51" s="148"/>
      <c r="N51" s="148"/>
      <c r="O51" s="148"/>
      <c r="P51" s="148"/>
      <c r="Q51" s="148"/>
      <c r="R51" s="148"/>
      <c r="S51" s="148"/>
      <c r="T51" s="148"/>
      <c r="U51" s="148"/>
      <c r="V51" s="148"/>
      <c r="W51" s="148"/>
      <c r="X51" s="148"/>
      <c r="Y51" s="148"/>
      <c r="Z51" s="148"/>
    </row>
    <row r="52" ht="49.5" customHeight="1">
      <c r="A52" s="148"/>
      <c r="B52" s="147" t="s">
        <v>402</v>
      </c>
      <c r="C52" s="147" t="s">
        <v>403</v>
      </c>
      <c r="D52" s="148"/>
      <c r="E52" s="148"/>
      <c r="F52" s="164"/>
      <c r="G52" s="148"/>
      <c r="H52" s="148"/>
      <c r="I52" s="148"/>
      <c r="J52" s="148"/>
      <c r="K52" s="148"/>
      <c r="L52" s="148"/>
      <c r="M52" s="148"/>
      <c r="N52" s="148"/>
      <c r="O52" s="148"/>
      <c r="P52" s="148"/>
      <c r="Q52" s="148"/>
      <c r="R52" s="148"/>
      <c r="S52" s="148"/>
      <c r="T52" s="148"/>
      <c r="U52" s="148"/>
      <c r="V52" s="148"/>
      <c r="W52" s="148"/>
      <c r="X52" s="148"/>
      <c r="Y52" s="148"/>
      <c r="Z52" s="148"/>
    </row>
    <row r="53" ht="49.5" customHeight="1">
      <c r="A53" s="148"/>
      <c r="B53" s="147" t="s">
        <v>404</v>
      </c>
      <c r="C53" s="147" t="s">
        <v>405</v>
      </c>
      <c r="D53" s="148"/>
      <c r="E53" s="148"/>
      <c r="F53" s="164"/>
      <c r="G53" s="148"/>
      <c r="H53" s="148"/>
      <c r="I53" s="148"/>
      <c r="J53" s="148"/>
      <c r="K53" s="148"/>
      <c r="L53" s="148"/>
      <c r="M53" s="148"/>
      <c r="N53" s="148"/>
      <c r="O53" s="148"/>
      <c r="P53" s="148"/>
      <c r="Q53" s="148"/>
      <c r="R53" s="148"/>
      <c r="S53" s="148"/>
      <c r="T53" s="148"/>
      <c r="U53" s="148"/>
      <c r="V53" s="148"/>
      <c r="W53" s="148"/>
      <c r="X53" s="148"/>
      <c r="Y53" s="148"/>
      <c r="Z53" s="148"/>
    </row>
    <row r="54" ht="49.5" customHeight="1">
      <c r="A54" s="148"/>
      <c r="B54" s="147" t="s">
        <v>406</v>
      </c>
      <c r="C54" s="147" t="s">
        <v>407</v>
      </c>
      <c r="D54" s="148"/>
      <c r="E54" s="148"/>
      <c r="F54" s="164"/>
      <c r="G54" s="148"/>
      <c r="H54" s="148"/>
      <c r="I54" s="148"/>
      <c r="J54" s="148"/>
      <c r="K54" s="148"/>
      <c r="L54" s="148"/>
      <c r="M54" s="148"/>
      <c r="N54" s="148"/>
      <c r="O54" s="148"/>
      <c r="P54" s="148"/>
      <c r="Q54" s="148"/>
      <c r="R54" s="148"/>
      <c r="S54" s="148"/>
      <c r="T54" s="148"/>
      <c r="U54" s="148"/>
      <c r="V54" s="148"/>
      <c r="W54" s="148"/>
      <c r="X54" s="148"/>
      <c r="Y54" s="148"/>
      <c r="Z54" s="148"/>
    </row>
    <row r="55" ht="49.5" customHeight="1">
      <c r="A55" s="148"/>
      <c r="B55" s="167"/>
      <c r="C55" s="167"/>
      <c r="D55" s="148"/>
      <c r="E55" s="148"/>
      <c r="F55" s="164"/>
      <c r="G55" s="148"/>
      <c r="H55" s="148"/>
      <c r="I55" s="148"/>
      <c r="J55" s="148"/>
      <c r="K55" s="148"/>
      <c r="L55" s="148"/>
      <c r="M55" s="148"/>
      <c r="N55" s="148"/>
      <c r="O55" s="148"/>
      <c r="P55" s="148"/>
      <c r="Q55" s="148"/>
      <c r="R55" s="148"/>
      <c r="S55" s="148"/>
      <c r="T55" s="148"/>
      <c r="U55" s="148"/>
      <c r="V55" s="148"/>
      <c r="W55" s="148"/>
      <c r="X55" s="148"/>
      <c r="Y55" s="148"/>
      <c r="Z55" s="148"/>
    </row>
    <row r="56" ht="49.5" customHeight="1">
      <c r="A56" s="148"/>
      <c r="B56" s="167"/>
      <c r="C56" s="167"/>
      <c r="D56" s="148"/>
      <c r="E56" s="148"/>
      <c r="F56" s="164"/>
      <c r="G56" s="148"/>
      <c r="H56" s="148"/>
      <c r="I56" s="148"/>
      <c r="J56" s="148"/>
      <c r="K56" s="148"/>
      <c r="L56" s="148"/>
      <c r="M56" s="148"/>
      <c r="N56" s="148"/>
      <c r="O56" s="148"/>
      <c r="P56" s="148"/>
      <c r="Q56" s="148"/>
      <c r="R56" s="148"/>
      <c r="S56" s="148"/>
      <c r="T56" s="148"/>
      <c r="U56" s="148"/>
      <c r="V56" s="148"/>
      <c r="W56" s="148"/>
      <c r="X56" s="148"/>
      <c r="Y56" s="148"/>
      <c r="Z56" s="148"/>
    </row>
    <row r="57" ht="49.5" customHeight="1">
      <c r="A57" s="148"/>
      <c r="B57" s="167"/>
      <c r="C57" s="167"/>
      <c r="D57" s="148"/>
      <c r="E57" s="148"/>
      <c r="F57" s="164"/>
      <c r="G57" s="148"/>
      <c r="H57" s="148"/>
      <c r="I57" s="148"/>
      <c r="J57" s="148"/>
      <c r="K57" s="148"/>
      <c r="L57" s="148"/>
      <c r="M57" s="148"/>
      <c r="N57" s="148"/>
      <c r="O57" s="148"/>
      <c r="P57" s="148"/>
      <c r="Q57" s="148"/>
      <c r="R57" s="148"/>
      <c r="S57" s="148"/>
      <c r="T57" s="148"/>
      <c r="U57" s="148"/>
      <c r="V57" s="148"/>
      <c r="W57" s="148"/>
      <c r="X57" s="148"/>
      <c r="Y57" s="148"/>
      <c r="Z57" s="148"/>
    </row>
    <row r="58" ht="49.5" customHeight="1">
      <c r="A58" s="148"/>
      <c r="B58" s="167"/>
      <c r="C58" s="167"/>
      <c r="D58" s="148"/>
      <c r="E58" s="148"/>
      <c r="F58" s="164"/>
      <c r="G58" s="148"/>
      <c r="H58" s="148"/>
      <c r="I58" s="148"/>
      <c r="J58" s="148"/>
      <c r="K58" s="148"/>
      <c r="L58" s="148"/>
      <c r="M58" s="148"/>
      <c r="N58" s="148"/>
      <c r="O58" s="148"/>
      <c r="P58" s="148"/>
      <c r="Q58" s="148"/>
      <c r="R58" s="148"/>
      <c r="S58" s="148"/>
      <c r="T58" s="148"/>
      <c r="U58" s="148"/>
      <c r="V58" s="148"/>
      <c r="W58" s="148"/>
      <c r="X58" s="148"/>
      <c r="Y58" s="148"/>
      <c r="Z58" s="148"/>
    </row>
    <row r="59" ht="49.5" customHeight="1">
      <c r="A59" s="148"/>
      <c r="B59" s="167"/>
      <c r="C59" s="167"/>
      <c r="D59" s="148"/>
      <c r="E59" s="148"/>
      <c r="F59" s="164"/>
      <c r="G59" s="148"/>
      <c r="H59" s="148"/>
      <c r="I59" s="148"/>
      <c r="J59" s="148"/>
      <c r="K59" s="148"/>
      <c r="L59" s="148"/>
      <c r="M59" s="148"/>
      <c r="N59" s="148"/>
      <c r="O59" s="148"/>
      <c r="P59" s="148"/>
      <c r="Q59" s="148"/>
      <c r="R59" s="148"/>
      <c r="S59" s="148"/>
      <c r="T59" s="148"/>
      <c r="U59" s="148"/>
      <c r="V59" s="148"/>
      <c r="W59" s="148"/>
      <c r="X59" s="148"/>
      <c r="Y59" s="148"/>
      <c r="Z59" s="148"/>
    </row>
    <row r="60" ht="49.5" customHeight="1">
      <c r="A60" s="148"/>
      <c r="B60" s="167"/>
      <c r="C60" s="167"/>
      <c r="D60" s="148"/>
      <c r="E60" s="148"/>
      <c r="F60" s="164"/>
      <c r="G60" s="148"/>
      <c r="H60" s="148"/>
      <c r="I60" s="148"/>
      <c r="J60" s="148"/>
      <c r="K60" s="148"/>
      <c r="L60" s="148"/>
      <c r="M60" s="148"/>
      <c r="N60" s="148"/>
      <c r="O60" s="148"/>
      <c r="P60" s="148"/>
      <c r="Q60" s="148"/>
      <c r="R60" s="148"/>
      <c r="S60" s="148"/>
      <c r="T60" s="148"/>
      <c r="U60" s="148"/>
      <c r="V60" s="148"/>
      <c r="W60" s="148"/>
      <c r="X60" s="148"/>
      <c r="Y60" s="148"/>
      <c r="Z60" s="148"/>
    </row>
    <row r="61" ht="49.5" customHeight="1">
      <c r="A61" s="148"/>
      <c r="B61" s="167"/>
      <c r="C61" s="167"/>
      <c r="D61" s="148"/>
      <c r="E61" s="148"/>
      <c r="F61" s="164"/>
      <c r="G61" s="148"/>
      <c r="H61" s="148"/>
      <c r="I61" s="148"/>
      <c r="J61" s="148"/>
      <c r="K61" s="148"/>
      <c r="L61" s="148"/>
      <c r="M61" s="148"/>
      <c r="N61" s="148"/>
      <c r="O61" s="148"/>
      <c r="P61" s="148"/>
      <c r="Q61" s="148"/>
      <c r="R61" s="148"/>
      <c r="S61" s="148"/>
      <c r="T61" s="148"/>
      <c r="U61" s="148"/>
      <c r="V61" s="148"/>
      <c r="W61" s="148"/>
      <c r="X61" s="148"/>
      <c r="Y61" s="148"/>
      <c r="Z61" s="148"/>
    </row>
    <row r="62" ht="49.5" customHeight="1">
      <c r="A62" s="148"/>
      <c r="B62" s="167"/>
      <c r="C62" s="167"/>
      <c r="D62" s="148"/>
      <c r="E62" s="148"/>
      <c r="F62" s="164"/>
      <c r="G62" s="148"/>
      <c r="H62" s="148"/>
      <c r="I62" s="148"/>
      <c r="J62" s="148"/>
      <c r="K62" s="148"/>
      <c r="L62" s="148"/>
      <c r="M62" s="148"/>
      <c r="N62" s="148"/>
      <c r="O62" s="148"/>
      <c r="P62" s="148"/>
      <c r="Q62" s="148"/>
      <c r="R62" s="148"/>
      <c r="S62" s="148"/>
      <c r="T62" s="148"/>
      <c r="U62" s="148"/>
      <c r="V62" s="148"/>
      <c r="W62" s="148"/>
      <c r="X62" s="148"/>
      <c r="Y62" s="148"/>
      <c r="Z62" s="148"/>
    </row>
    <row r="63" ht="49.5" customHeight="1">
      <c r="A63" s="148"/>
      <c r="B63" s="167"/>
      <c r="C63" s="167"/>
      <c r="D63" s="148"/>
      <c r="E63" s="148"/>
      <c r="F63" s="164"/>
      <c r="G63" s="148"/>
      <c r="H63" s="148"/>
      <c r="I63" s="148"/>
      <c r="J63" s="148"/>
      <c r="K63" s="148"/>
      <c r="L63" s="148"/>
      <c r="M63" s="148"/>
      <c r="N63" s="148"/>
      <c r="O63" s="148"/>
      <c r="P63" s="148"/>
      <c r="Q63" s="148"/>
      <c r="R63" s="148"/>
      <c r="S63" s="148"/>
      <c r="T63" s="148"/>
      <c r="U63" s="148"/>
      <c r="V63" s="148"/>
      <c r="W63" s="148"/>
      <c r="X63" s="148"/>
      <c r="Y63" s="148"/>
      <c r="Z63" s="148"/>
    </row>
    <row r="64" ht="49.5" customHeight="1">
      <c r="A64" s="148"/>
      <c r="B64" s="167"/>
      <c r="C64" s="167"/>
      <c r="D64" s="148"/>
      <c r="E64" s="148"/>
      <c r="F64" s="164"/>
      <c r="G64" s="148"/>
      <c r="H64" s="148"/>
      <c r="I64" s="148"/>
      <c r="J64" s="148"/>
      <c r="K64" s="148"/>
      <c r="L64" s="148"/>
      <c r="M64" s="148"/>
      <c r="N64" s="148"/>
      <c r="O64" s="148"/>
      <c r="P64" s="148"/>
      <c r="Q64" s="148"/>
      <c r="R64" s="148"/>
      <c r="S64" s="148"/>
      <c r="T64" s="148"/>
      <c r="U64" s="148"/>
      <c r="V64" s="148"/>
      <c r="W64" s="148"/>
      <c r="X64" s="148"/>
      <c r="Y64" s="148"/>
      <c r="Z64" s="148"/>
    </row>
    <row r="65" ht="49.5" customHeight="1">
      <c r="A65" s="148"/>
      <c r="B65" s="167"/>
      <c r="C65" s="167"/>
      <c r="D65" s="148"/>
      <c r="E65" s="148"/>
      <c r="F65" s="164"/>
      <c r="G65" s="148"/>
      <c r="H65" s="148"/>
      <c r="I65" s="148"/>
      <c r="J65" s="148"/>
      <c r="K65" s="148"/>
      <c r="L65" s="148"/>
      <c r="M65" s="148"/>
      <c r="N65" s="148"/>
      <c r="O65" s="148"/>
      <c r="P65" s="148"/>
      <c r="Q65" s="148"/>
      <c r="R65" s="148"/>
      <c r="S65" s="148"/>
      <c r="T65" s="148"/>
      <c r="U65" s="148"/>
      <c r="V65" s="148"/>
      <c r="W65" s="148"/>
      <c r="X65" s="148"/>
      <c r="Y65" s="148"/>
      <c r="Z65" s="148"/>
    </row>
    <row r="66" ht="49.5" customHeight="1">
      <c r="A66" s="148"/>
      <c r="B66" s="167"/>
      <c r="C66" s="167"/>
      <c r="D66" s="148"/>
      <c r="E66" s="148"/>
      <c r="F66" s="164"/>
      <c r="G66" s="148"/>
      <c r="H66" s="148"/>
      <c r="I66" s="148"/>
      <c r="J66" s="148"/>
      <c r="K66" s="148"/>
      <c r="L66" s="148"/>
      <c r="M66" s="148"/>
      <c r="N66" s="148"/>
      <c r="O66" s="148"/>
      <c r="P66" s="148"/>
      <c r="Q66" s="148"/>
      <c r="R66" s="148"/>
      <c r="S66" s="148"/>
      <c r="T66" s="148"/>
      <c r="U66" s="148"/>
      <c r="V66" s="148"/>
      <c r="W66" s="148"/>
      <c r="X66" s="148"/>
      <c r="Y66" s="148"/>
      <c r="Z66" s="148"/>
    </row>
    <row r="67" ht="49.5" customHeight="1">
      <c r="A67" s="148"/>
      <c r="B67" s="167"/>
      <c r="C67" s="167"/>
      <c r="D67" s="148"/>
      <c r="E67" s="148"/>
      <c r="F67" s="164"/>
      <c r="G67" s="148"/>
      <c r="H67" s="148"/>
      <c r="I67" s="148"/>
      <c r="J67" s="148"/>
      <c r="K67" s="148"/>
      <c r="L67" s="148"/>
      <c r="M67" s="148"/>
      <c r="N67" s="148"/>
      <c r="O67" s="148"/>
      <c r="P67" s="148"/>
      <c r="Q67" s="148"/>
      <c r="R67" s="148"/>
      <c r="S67" s="148"/>
      <c r="T67" s="148"/>
      <c r="U67" s="148"/>
      <c r="V67" s="148"/>
      <c r="W67" s="148"/>
      <c r="X67" s="148"/>
      <c r="Y67" s="148"/>
      <c r="Z67" s="148"/>
    </row>
    <row r="68" ht="49.5" customHeight="1">
      <c r="A68" s="148"/>
      <c r="B68" s="167"/>
      <c r="C68" s="167"/>
      <c r="D68" s="148"/>
      <c r="E68" s="148"/>
      <c r="F68" s="164"/>
      <c r="G68" s="148"/>
      <c r="H68" s="148"/>
      <c r="I68" s="148"/>
      <c r="J68" s="148"/>
      <c r="K68" s="148"/>
      <c r="L68" s="148"/>
      <c r="M68" s="148"/>
      <c r="N68" s="148"/>
      <c r="O68" s="148"/>
      <c r="P68" s="148"/>
      <c r="Q68" s="148"/>
      <c r="R68" s="148"/>
      <c r="S68" s="148"/>
      <c r="T68" s="148"/>
      <c r="U68" s="148"/>
      <c r="V68" s="148"/>
      <c r="W68" s="148"/>
      <c r="X68" s="148"/>
      <c r="Y68" s="148"/>
      <c r="Z68" s="148"/>
    </row>
    <row r="69" ht="49.5" customHeight="1">
      <c r="A69" s="148"/>
      <c r="B69" s="167"/>
      <c r="C69" s="167"/>
      <c r="D69" s="148"/>
      <c r="E69" s="148"/>
      <c r="F69" s="164"/>
      <c r="G69" s="148"/>
      <c r="H69" s="148"/>
      <c r="I69" s="148"/>
      <c r="J69" s="148"/>
      <c r="K69" s="148"/>
      <c r="L69" s="148"/>
      <c r="M69" s="148"/>
      <c r="N69" s="148"/>
      <c r="O69" s="148"/>
      <c r="P69" s="148"/>
      <c r="Q69" s="148"/>
      <c r="R69" s="148"/>
      <c r="S69" s="148"/>
      <c r="T69" s="148"/>
      <c r="U69" s="148"/>
      <c r="V69" s="148"/>
      <c r="W69" s="148"/>
      <c r="X69" s="148"/>
      <c r="Y69" s="148"/>
      <c r="Z69" s="148"/>
    </row>
    <row r="70" ht="49.5" customHeight="1">
      <c r="A70" s="148"/>
      <c r="B70" s="167"/>
      <c r="C70" s="167"/>
      <c r="D70" s="148"/>
      <c r="E70" s="148"/>
      <c r="F70" s="164"/>
      <c r="G70" s="148"/>
      <c r="H70" s="148"/>
      <c r="I70" s="148"/>
      <c r="J70" s="148"/>
      <c r="K70" s="148"/>
      <c r="L70" s="148"/>
      <c r="M70" s="148"/>
      <c r="N70" s="148"/>
      <c r="O70" s="148"/>
      <c r="P70" s="148"/>
      <c r="Q70" s="148"/>
      <c r="R70" s="148"/>
      <c r="S70" s="148"/>
      <c r="T70" s="148"/>
      <c r="U70" s="148"/>
      <c r="V70" s="148"/>
      <c r="W70" s="148"/>
      <c r="X70" s="148"/>
      <c r="Y70" s="148"/>
      <c r="Z70" s="148"/>
    </row>
    <row r="71" ht="49.5" customHeight="1">
      <c r="A71" s="148"/>
      <c r="B71" s="167"/>
      <c r="C71" s="167"/>
      <c r="D71" s="148"/>
      <c r="E71" s="148"/>
      <c r="F71" s="164"/>
      <c r="G71" s="148"/>
      <c r="H71" s="148"/>
      <c r="I71" s="148"/>
      <c r="J71" s="148"/>
      <c r="K71" s="148"/>
      <c r="L71" s="148"/>
      <c r="M71" s="148"/>
      <c r="N71" s="148"/>
      <c r="O71" s="148"/>
      <c r="P71" s="148"/>
      <c r="Q71" s="148"/>
      <c r="R71" s="148"/>
      <c r="S71" s="148"/>
      <c r="T71" s="148"/>
      <c r="U71" s="148"/>
      <c r="V71" s="148"/>
      <c r="W71" s="148"/>
      <c r="X71" s="148"/>
      <c r="Y71" s="148"/>
      <c r="Z71" s="148"/>
    </row>
    <row r="72" ht="49.5" customHeight="1">
      <c r="A72" s="148"/>
      <c r="B72" s="167"/>
      <c r="C72" s="167"/>
      <c r="D72" s="148"/>
      <c r="E72" s="148"/>
      <c r="F72" s="164"/>
      <c r="G72" s="148"/>
      <c r="H72" s="148"/>
      <c r="I72" s="148"/>
      <c r="J72" s="148"/>
      <c r="K72" s="148"/>
      <c r="L72" s="148"/>
      <c r="M72" s="148"/>
      <c r="N72" s="148"/>
      <c r="O72" s="148"/>
      <c r="P72" s="148"/>
      <c r="Q72" s="148"/>
      <c r="R72" s="148"/>
      <c r="S72" s="148"/>
      <c r="T72" s="148"/>
      <c r="U72" s="148"/>
      <c r="V72" s="148"/>
      <c r="W72" s="148"/>
      <c r="X72" s="148"/>
      <c r="Y72" s="148"/>
      <c r="Z72" s="148"/>
    </row>
    <row r="73" ht="49.5" customHeight="1">
      <c r="A73" s="148"/>
      <c r="B73" s="167"/>
      <c r="C73" s="167"/>
      <c r="D73" s="148"/>
      <c r="E73" s="148"/>
      <c r="F73" s="164"/>
      <c r="G73" s="148"/>
      <c r="H73" s="148"/>
      <c r="I73" s="148"/>
      <c r="J73" s="148"/>
      <c r="K73" s="148"/>
      <c r="L73" s="148"/>
      <c r="M73" s="148"/>
      <c r="N73" s="148"/>
      <c r="O73" s="148"/>
      <c r="P73" s="148"/>
      <c r="Q73" s="148"/>
      <c r="R73" s="148"/>
      <c r="S73" s="148"/>
      <c r="T73" s="148"/>
      <c r="U73" s="148"/>
      <c r="V73" s="148"/>
      <c r="W73" s="148"/>
      <c r="X73" s="148"/>
      <c r="Y73" s="148"/>
      <c r="Z73" s="148"/>
    </row>
    <row r="74" ht="49.5" customHeight="1">
      <c r="A74" s="148"/>
      <c r="B74" s="167"/>
      <c r="C74" s="167"/>
      <c r="D74" s="148"/>
      <c r="E74" s="148"/>
      <c r="F74" s="164"/>
      <c r="G74" s="148"/>
      <c r="H74" s="148"/>
      <c r="I74" s="148"/>
      <c r="J74" s="148"/>
      <c r="K74" s="148"/>
      <c r="L74" s="148"/>
      <c r="M74" s="148"/>
      <c r="N74" s="148"/>
      <c r="O74" s="148"/>
      <c r="P74" s="148"/>
      <c r="Q74" s="148"/>
      <c r="R74" s="148"/>
      <c r="S74" s="148"/>
      <c r="T74" s="148"/>
      <c r="U74" s="148"/>
      <c r="V74" s="148"/>
      <c r="W74" s="148"/>
      <c r="X74" s="148"/>
      <c r="Y74" s="148"/>
      <c r="Z74" s="148"/>
    </row>
    <row r="75" ht="49.5" customHeight="1">
      <c r="A75" s="148"/>
      <c r="B75" s="167"/>
      <c r="C75" s="167"/>
      <c r="D75" s="148"/>
      <c r="E75" s="148"/>
      <c r="F75" s="164"/>
      <c r="G75" s="148"/>
      <c r="H75" s="148"/>
      <c r="I75" s="148"/>
      <c r="J75" s="148"/>
      <c r="K75" s="148"/>
      <c r="L75" s="148"/>
      <c r="M75" s="148"/>
      <c r="N75" s="148"/>
      <c r="O75" s="148"/>
      <c r="P75" s="148"/>
      <c r="Q75" s="148"/>
      <c r="R75" s="148"/>
      <c r="S75" s="148"/>
      <c r="T75" s="148"/>
      <c r="U75" s="148"/>
      <c r="V75" s="148"/>
      <c r="W75" s="148"/>
      <c r="X75" s="148"/>
      <c r="Y75" s="148"/>
      <c r="Z75" s="148"/>
    </row>
    <row r="76" ht="49.5" customHeight="1">
      <c r="A76" s="148"/>
      <c r="B76" s="167"/>
      <c r="C76" s="167"/>
      <c r="D76" s="148"/>
      <c r="E76" s="148"/>
      <c r="F76" s="164"/>
      <c r="G76" s="148"/>
      <c r="H76" s="148"/>
      <c r="I76" s="148"/>
      <c r="J76" s="148"/>
      <c r="K76" s="148"/>
      <c r="L76" s="148"/>
      <c r="M76" s="148"/>
      <c r="N76" s="148"/>
      <c r="O76" s="148"/>
      <c r="P76" s="148"/>
      <c r="Q76" s="148"/>
      <c r="R76" s="148"/>
      <c r="S76" s="148"/>
      <c r="T76" s="148"/>
      <c r="U76" s="148"/>
      <c r="V76" s="148"/>
      <c r="W76" s="148"/>
      <c r="X76" s="148"/>
      <c r="Y76" s="148"/>
      <c r="Z76" s="148"/>
    </row>
    <row r="77" ht="49.5" customHeight="1">
      <c r="A77" s="148"/>
      <c r="B77" s="167"/>
      <c r="C77" s="167"/>
      <c r="D77" s="148"/>
      <c r="E77" s="148"/>
      <c r="F77" s="164"/>
      <c r="G77" s="148"/>
      <c r="H77" s="148"/>
      <c r="I77" s="148"/>
      <c r="J77" s="148"/>
      <c r="K77" s="148"/>
      <c r="L77" s="148"/>
      <c r="M77" s="148"/>
      <c r="N77" s="148"/>
      <c r="O77" s="148"/>
      <c r="P77" s="148"/>
      <c r="Q77" s="148"/>
      <c r="R77" s="148"/>
      <c r="S77" s="148"/>
      <c r="T77" s="148"/>
      <c r="U77" s="148"/>
      <c r="V77" s="148"/>
      <c r="W77" s="148"/>
      <c r="X77" s="148"/>
      <c r="Y77" s="148"/>
      <c r="Z77" s="148"/>
    </row>
    <row r="78" ht="49.5" customHeight="1">
      <c r="A78" s="148"/>
      <c r="B78" s="167"/>
      <c r="C78" s="167"/>
      <c r="D78" s="148"/>
      <c r="E78" s="148"/>
      <c r="F78" s="164"/>
      <c r="G78" s="148"/>
      <c r="H78" s="148"/>
      <c r="I78" s="148"/>
      <c r="J78" s="148"/>
      <c r="K78" s="148"/>
      <c r="L78" s="148"/>
      <c r="M78" s="148"/>
      <c r="N78" s="148"/>
      <c r="O78" s="148"/>
      <c r="P78" s="148"/>
      <c r="Q78" s="148"/>
      <c r="R78" s="148"/>
      <c r="S78" s="148"/>
      <c r="T78" s="148"/>
      <c r="U78" s="148"/>
      <c r="V78" s="148"/>
      <c r="W78" s="148"/>
      <c r="X78" s="148"/>
      <c r="Y78" s="148"/>
      <c r="Z78" s="148"/>
    </row>
    <row r="79" ht="49.5" customHeight="1">
      <c r="A79" s="148"/>
      <c r="B79" s="167"/>
      <c r="C79" s="167"/>
      <c r="D79" s="148"/>
      <c r="E79" s="148"/>
      <c r="F79" s="164"/>
      <c r="G79" s="148"/>
      <c r="H79" s="148"/>
      <c r="I79" s="148"/>
      <c r="J79" s="148"/>
      <c r="K79" s="148"/>
      <c r="L79" s="148"/>
      <c r="M79" s="148"/>
      <c r="N79" s="148"/>
      <c r="O79" s="148"/>
      <c r="P79" s="148"/>
      <c r="Q79" s="148"/>
      <c r="R79" s="148"/>
      <c r="S79" s="148"/>
      <c r="T79" s="148"/>
      <c r="U79" s="148"/>
      <c r="V79" s="148"/>
      <c r="W79" s="148"/>
      <c r="X79" s="148"/>
      <c r="Y79" s="148"/>
      <c r="Z79" s="148"/>
    </row>
    <row r="80" ht="49.5" customHeight="1">
      <c r="A80" s="148"/>
      <c r="B80" s="167"/>
      <c r="C80" s="167"/>
      <c r="D80" s="148"/>
      <c r="E80" s="148"/>
      <c r="F80" s="164"/>
      <c r="G80" s="148"/>
      <c r="H80" s="148"/>
      <c r="I80" s="148"/>
      <c r="J80" s="148"/>
      <c r="K80" s="148"/>
      <c r="L80" s="148"/>
      <c r="M80" s="148"/>
      <c r="N80" s="148"/>
      <c r="O80" s="148"/>
      <c r="P80" s="148"/>
      <c r="Q80" s="148"/>
      <c r="R80" s="148"/>
      <c r="S80" s="148"/>
      <c r="T80" s="148"/>
      <c r="U80" s="148"/>
      <c r="V80" s="148"/>
      <c r="W80" s="148"/>
      <c r="X80" s="148"/>
      <c r="Y80" s="148"/>
      <c r="Z80" s="148"/>
    </row>
    <row r="81" ht="49.5" customHeight="1">
      <c r="A81" s="148"/>
      <c r="B81" s="167"/>
      <c r="C81" s="167"/>
      <c r="D81" s="148"/>
      <c r="E81" s="148"/>
      <c r="F81" s="164"/>
      <c r="G81" s="148"/>
      <c r="H81" s="148"/>
      <c r="I81" s="148"/>
      <c r="J81" s="148"/>
      <c r="K81" s="148"/>
      <c r="L81" s="148"/>
      <c r="M81" s="148"/>
      <c r="N81" s="148"/>
      <c r="O81" s="148"/>
      <c r="P81" s="148"/>
      <c r="Q81" s="148"/>
      <c r="R81" s="148"/>
      <c r="S81" s="148"/>
      <c r="T81" s="148"/>
      <c r="U81" s="148"/>
      <c r="V81" s="148"/>
      <c r="W81" s="148"/>
      <c r="X81" s="148"/>
      <c r="Y81" s="148"/>
      <c r="Z81" s="148"/>
    </row>
    <row r="82" ht="49.5" customHeight="1">
      <c r="A82" s="148"/>
      <c r="B82" s="167"/>
      <c r="C82" s="167"/>
      <c r="D82" s="148"/>
      <c r="E82" s="148"/>
      <c r="F82" s="164"/>
      <c r="G82" s="148"/>
      <c r="H82" s="148"/>
      <c r="I82" s="148"/>
      <c r="J82" s="148"/>
      <c r="K82" s="148"/>
      <c r="L82" s="148"/>
      <c r="M82" s="148"/>
      <c r="N82" s="148"/>
      <c r="O82" s="148"/>
      <c r="P82" s="148"/>
      <c r="Q82" s="148"/>
      <c r="R82" s="148"/>
      <c r="S82" s="148"/>
      <c r="T82" s="148"/>
      <c r="U82" s="148"/>
      <c r="V82" s="148"/>
      <c r="W82" s="148"/>
      <c r="X82" s="148"/>
      <c r="Y82" s="148"/>
      <c r="Z82" s="148"/>
    </row>
    <row r="83" ht="49.5" customHeight="1">
      <c r="A83" s="148"/>
      <c r="B83" s="167"/>
      <c r="C83" s="167"/>
      <c r="D83" s="148"/>
      <c r="E83" s="148"/>
      <c r="F83" s="164"/>
      <c r="G83" s="148"/>
      <c r="H83" s="148"/>
      <c r="I83" s="148"/>
      <c r="J83" s="148"/>
      <c r="K83" s="148"/>
      <c r="L83" s="148"/>
      <c r="M83" s="148"/>
      <c r="N83" s="148"/>
      <c r="O83" s="148"/>
      <c r="P83" s="148"/>
      <c r="Q83" s="148"/>
      <c r="R83" s="148"/>
      <c r="S83" s="148"/>
      <c r="T83" s="148"/>
      <c r="U83" s="148"/>
      <c r="V83" s="148"/>
      <c r="W83" s="148"/>
      <c r="X83" s="148"/>
      <c r="Y83" s="148"/>
      <c r="Z83" s="148"/>
    </row>
    <row r="84" ht="49.5" customHeight="1">
      <c r="A84" s="148"/>
      <c r="B84" s="167"/>
      <c r="C84" s="167"/>
      <c r="D84" s="148"/>
      <c r="E84" s="148"/>
      <c r="F84" s="164"/>
      <c r="G84" s="148"/>
      <c r="H84" s="148"/>
      <c r="I84" s="148"/>
      <c r="J84" s="148"/>
      <c r="K84" s="148"/>
      <c r="L84" s="148"/>
      <c r="M84" s="148"/>
      <c r="N84" s="148"/>
      <c r="O84" s="148"/>
      <c r="P84" s="148"/>
      <c r="Q84" s="148"/>
      <c r="R84" s="148"/>
      <c r="S84" s="148"/>
      <c r="T84" s="148"/>
      <c r="U84" s="148"/>
      <c r="V84" s="148"/>
      <c r="W84" s="148"/>
      <c r="X84" s="148"/>
      <c r="Y84" s="148"/>
      <c r="Z84" s="148"/>
    </row>
    <row r="85" ht="49.5" customHeight="1">
      <c r="A85" s="148"/>
      <c r="B85" s="167"/>
      <c r="C85" s="167"/>
      <c r="D85" s="148"/>
      <c r="E85" s="148"/>
      <c r="F85" s="164"/>
      <c r="G85" s="148"/>
      <c r="H85" s="148"/>
      <c r="I85" s="148"/>
      <c r="J85" s="148"/>
      <c r="K85" s="148"/>
      <c r="L85" s="148"/>
      <c r="M85" s="148"/>
      <c r="N85" s="148"/>
      <c r="O85" s="148"/>
      <c r="P85" s="148"/>
      <c r="Q85" s="148"/>
      <c r="R85" s="148"/>
      <c r="S85" s="148"/>
      <c r="T85" s="148"/>
      <c r="U85" s="148"/>
      <c r="V85" s="148"/>
      <c r="W85" s="148"/>
      <c r="X85" s="148"/>
      <c r="Y85" s="148"/>
      <c r="Z85" s="148"/>
    </row>
    <row r="86" ht="49.5" customHeight="1">
      <c r="A86" s="148"/>
      <c r="B86" s="167"/>
      <c r="C86" s="167"/>
      <c r="D86" s="148"/>
      <c r="E86" s="148"/>
      <c r="F86" s="164"/>
      <c r="G86" s="148"/>
      <c r="H86" s="148"/>
      <c r="I86" s="148"/>
      <c r="J86" s="148"/>
      <c r="K86" s="148"/>
      <c r="L86" s="148"/>
      <c r="M86" s="148"/>
      <c r="N86" s="148"/>
      <c r="O86" s="148"/>
      <c r="P86" s="148"/>
      <c r="Q86" s="148"/>
      <c r="R86" s="148"/>
      <c r="S86" s="148"/>
      <c r="T86" s="148"/>
      <c r="U86" s="148"/>
      <c r="V86" s="148"/>
      <c r="W86" s="148"/>
      <c r="X86" s="148"/>
      <c r="Y86" s="148"/>
      <c r="Z86" s="148"/>
    </row>
    <row r="87" ht="49.5" customHeight="1">
      <c r="A87" s="148"/>
      <c r="B87" s="167"/>
      <c r="C87" s="167"/>
      <c r="D87" s="148"/>
      <c r="E87" s="148"/>
      <c r="F87" s="164"/>
      <c r="G87" s="148"/>
      <c r="H87" s="148"/>
      <c r="I87" s="148"/>
      <c r="J87" s="148"/>
      <c r="K87" s="148"/>
      <c r="L87" s="148"/>
      <c r="M87" s="148"/>
      <c r="N87" s="148"/>
      <c r="O87" s="148"/>
      <c r="P87" s="148"/>
      <c r="Q87" s="148"/>
      <c r="R87" s="148"/>
      <c r="S87" s="148"/>
      <c r="T87" s="148"/>
      <c r="U87" s="148"/>
      <c r="V87" s="148"/>
      <c r="W87" s="148"/>
      <c r="X87" s="148"/>
      <c r="Y87" s="148"/>
      <c r="Z87" s="148"/>
    </row>
    <row r="88" ht="49.5" customHeight="1">
      <c r="A88" s="148"/>
      <c r="B88" s="167"/>
      <c r="C88" s="167"/>
      <c r="D88" s="148"/>
      <c r="E88" s="148"/>
      <c r="F88" s="164"/>
      <c r="G88" s="148"/>
      <c r="H88" s="148"/>
      <c r="I88" s="148"/>
      <c r="J88" s="148"/>
      <c r="K88" s="148"/>
      <c r="L88" s="148"/>
      <c r="M88" s="148"/>
      <c r="N88" s="148"/>
      <c r="O88" s="148"/>
      <c r="P88" s="148"/>
      <c r="Q88" s="148"/>
      <c r="R88" s="148"/>
      <c r="S88" s="148"/>
      <c r="T88" s="148"/>
      <c r="U88" s="148"/>
      <c r="V88" s="148"/>
      <c r="W88" s="148"/>
      <c r="X88" s="148"/>
      <c r="Y88" s="148"/>
      <c r="Z88" s="148"/>
    </row>
    <row r="89" ht="49.5" customHeight="1">
      <c r="A89" s="148"/>
      <c r="B89" s="167"/>
      <c r="C89" s="167"/>
      <c r="D89" s="148"/>
      <c r="E89" s="148"/>
      <c r="F89" s="164"/>
      <c r="G89" s="148"/>
      <c r="H89" s="148"/>
      <c r="I89" s="148"/>
      <c r="J89" s="148"/>
      <c r="K89" s="148"/>
      <c r="L89" s="148"/>
      <c r="M89" s="148"/>
      <c r="N89" s="148"/>
      <c r="O89" s="148"/>
      <c r="P89" s="148"/>
      <c r="Q89" s="148"/>
      <c r="R89" s="148"/>
      <c r="S89" s="148"/>
      <c r="T89" s="148"/>
      <c r="U89" s="148"/>
      <c r="V89" s="148"/>
      <c r="W89" s="148"/>
      <c r="X89" s="148"/>
      <c r="Y89" s="148"/>
      <c r="Z89" s="148"/>
    </row>
    <row r="90" ht="49.5" customHeight="1">
      <c r="A90" s="148"/>
      <c r="B90" s="167"/>
      <c r="C90" s="167"/>
      <c r="D90" s="148"/>
      <c r="E90" s="148"/>
      <c r="F90" s="164"/>
      <c r="G90" s="148"/>
      <c r="H90" s="148"/>
      <c r="I90" s="148"/>
      <c r="J90" s="148"/>
      <c r="K90" s="148"/>
      <c r="L90" s="148"/>
      <c r="M90" s="148"/>
      <c r="N90" s="148"/>
      <c r="O90" s="148"/>
      <c r="P90" s="148"/>
      <c r="Q90" s="148"/>
      <c r="R90" s="148"/>
      <c r="S90" s="148"/>
      <c r="T90" s="148"/>
      <c r="U90" s="148"/>
      <c r="V90" s="148"/>
      <c r="W90" s="148"/>
      <c r="X90" s="148"/>
      <c r="Y90" s="148"/>
      <c r="Z90" s="148"/>
    </row>
    <row r="91" ht="49.5" customHeight="1">
      <c r="A91" s="148"/>
      <c r="B91" s="167"/>
      <c r="C91" s="167"/>
      <c r="D91" s="148"/>
      <c r="E91" s="148"/>
      <c r="F91" s="164"/>
      <c r="G91" s="148"/>
      <c r="H91" s="148"/>
      <c r="I91" s="148"/>
      <c r="J91" s="148"/>
      <c r="K91" s="148"/>
      <c r="L91" s="148"/>
      <c r="M91" s="148"/>
      <c r="N91" s="148"/>
      <c r="O91" s="148"/>
      <c r="P91" s="148"/>
      <c r="Q91" s="148"/>
      <c r="R91" s="148"/>
      <c r="S91" s="148"/>
      <c r="T91" s="148"/>
      <c r="U91" s="148"/>
      <c r="V91" s="148"/>
      <c r="W91" s="148"/>
      <c r="X91" s="148"/>
      <c r="Y91" s="148"/>
      <c r="Z91" s="148"/>
    </row>
    <row r="92" ht="49.5" customHeight="1">
      <c r="A92" s="148"/>
      <c r="B92" s="167"/>
      <c r="C92" s="167"/>
      <c r="D92" s="148"/>
      <c r="E92" s="148"/>
      <c r="F92" s="164"/>
      <c r="G92" s="148"/>
      <c r="H92" s="148"/>
      <c r="I92" s="148"/>
      <c r="J92" s="148"/>
      <c r="K92" s="148"/>
      <c r="L92" s="148"/>
      <c r="M92" s="148"/>
      <c r="N92" s="148"/>
      <c r="O92" s="148"/>
      <c r="P92" s="148"/>
      <c r="Q92" s="148"/>
      <c r="R92" s="148"/>
      <c r="S92" s="148"/>
      <c r="T92" s="148"/>
      <c r="U92" s="148"/>
      <c r="V92" s="148"/>
      <c r="W92" s="148"/>
      <c r="X92" s="148"/>
      <c r="Y92" s="148"/>
      <c r="Z92" s="148"/>
    </row>
    <row r="93" ht="49.5" customHeight="1">
      <c r="A93" s="148"/>
      <c r="B93" s="167"/>
      <c r="C93" s="167"/>
      <c r="D93" s="148"/>
      <c r="E93" s="148"/>
      <c r="F93" s="164"/>
      <c r="G93" s="148"/>
      <c r="H93" s="148"/>
      <c r="I93" s="148"/>
      <c r="J93" s="148"/>
      <c r="K93" s="148"/>
      <c r="L93" s="148"/>
      <c r="M93" s="148"/>
      <c r="N93" s="148"/>
      <c r="O93" s="148"/>
      <c r="P93" s="148"/>
      <c r="Q93" s="148"/>
      <c r="R93" s="148"/>
      <c r="S93" s="148"/>
      <c r="T93" s="148"/>
      <c r="U93" s="148"/>
      <c r="V93" s="148"/>
      <c r="W93" s="148"/>
      <c r="X93" s="148"/>
      <c r="Y93" s="148"/>
      <c r="Z93" s="148"/>
    </row>
    <row r="94" ht="49.5" customHeight="1">
      <c r="A94" s="148"/>
      <c r="B94" s="167"/>
      <c r="C94" s="167"/>
      <c r="D94" s="148"/>
      <c r="E94" s="148"/>
      <c r="F94" s="164"/>
      <c r="G94" s="148"/>
      <c r="H94" s="148"/>
      <c r="I94" s="148"/>
      <c r="J94" s="148"/>
      <c r="K94" s="148"/>
      <c r="L94" s="148"/>
      <c r="M94" s="148"/>
      <c r="N94" s="148"/>
      <c r="O94" s="148"/>
      <c r="P94" s="148"/>
      <c r="Q94" s="148"/>
      <c r="R94" s="148"/>
      <c r="S94" s="148"/>
      <c r="T94" s="148"/>
      <c r="U94" s="148"/>
      <c r="V94" s="148"/>
      <c r="W94" s="148"/>
      <c r="X94" s="148"/>
      <c r="Y94" s="148"/>
      <c r="Z94" s="148"/>
    </row>
    <row r="95" ht="49.5" customHeight="1">
      <c r="A95" s="148"/>
      <c r="B95" s="167"/>
      <c r="C95" s="167"/>
      <c r="D95" s="148"/>
      <c r="E95" s="148"/>
      <c r="F95" s="164"/>
      <c r="G95" s="148"/>
      <c r="H95" s="148"/>
      <c r="I95" s="148"/>
      <c r="J95" s="148"/>
      <c r="K95" s="148"/>
      <c r="L95" s="148"/>
      <c r="M95" s="148"/>
      <c r="N95" s="148"/>
      <c r="O95" s="148"/>
      <c r="P95" s="148"/>
      <c r="Q95" s="148"/>
      <c r="R95" s="148"/>
      <c r="S95" s="148"/>
      <c r="T95" s="148"/>
      <c r="U95" s="148"/>
      <c r="V95" s="148"/>
      <c r="W95" s="148"/>
      <c r="X95" s="148"/>
      <c r="Y95" s="148"/>
      <c r="Z95" s="148"/>
    </row>
    <row r="96" ht="49.5" customHeight="1">
      <c r="A96" s="148"/>
      <c r="B96" s="167"/>
      <c r="C96" s="167"/>
      <c r="D96" s="148"/>
      <c r="E96" s="148"/>
      <c r="F96" s="164"/>
      <c r="G96" s="148"/>
      <c r="H96" s="148"/>
      <c r="I96" s="148"/>
      <c r="J96" s="148"/>
      <c r="K96" s="148"/>
      <c r="L96" s="148"/>
      <c r="M96" s="148"/>
      <c r="N96" s="148"/>
      <c r="O96" s="148"/>
      <c r="P96" s="148"/>
      <c r="Q96" s="148"/>
      <c r="R96" s="148"/>
      <c r="S96" s="148"/>
      <c r="T96" s="148"/>
      <c r="U96" s="148"/>
      <c r="V96" s="148"/>
      <c r="W96" s="148"/>
      <c r="X96" s="148"/>
      <c r="Y96" s="148"/>
      <c r="Z96" s="148"/>
    </row>
    <row r="97" ht="49.5" customHeight="1">
      <c r="A97" s="148"/>
      <c r="B97" s="167"/>
      <c r="C97" s="167"/>
      <c r="D97" s="148"/>
      <c r="E97" s="148"/>
      <c r="F97" s="148"/>
      <c r="G97" s="148"/>
      <c r="H97" s="148"/>
      <c r="I97" s="148"/>
      <c r="J97" s="148"/>
      <c r="K97" s="148"/>
      <c r="L97" s="148"/>
      <c r="M97" s="148"/>
      <c r="N97" s="148"/>
      <c r="O97" s="148"/>
      <c r="P97" s="148"/>
      <c r="Q97" s="148"/>
      <c r="R97" s="148"/>
      <c r="S97" s="148"/>
      <c r="T97" s="148"/>
      <c r="U97" s="148"/>
      <c r="V97" s="148"/>
      <c r="W97" s="148"/>
      <c r="X97" s="148"/>
      <c r="Y97" s="148"/>
      <c r="Z97" s="148"/>
    </row>
    <row r="98" ht="49.5" customHeight="1">
      <c r="A98" s="148"/>
      <c r="B98" s="167"/>
      <c r="C98" s="167"/>
      <c r="D98" s="148"/>
      <c r="E98" s="148"/>
      <c r="F98" s="148"/>
      <c r="G98" s="148"/>
      <c r="H98" s="148"/>
      <c r="I98" s="148"/>
      <c r="J98" s="148"/>
      <c r="K98" s="148"/>
      <c r="L98" s="148"/>
      <c r="M98" s="148"/>
      <c r="N98" s="148"/>
      <c r="O98" s="148"/>
      <c r="P98" s="148"/>
      <c r="Q98" s="148"/>
      <c r="R98" s="148"/>
      <c r="S98" s="148"/>
      <c r="T98" s="148"/>
      <c r="U98" s="148"/>
      <c r="V98" s="148"/>
      <c r="W98" s="148"/>
      <c r="X98" s="148"/>
      <c r="Y98" s="148"/>
      <c r="Z98" s="148"/>
    </row>
    <row r="99" ht="49.5" customHeight="1">
      <c r="A99" s="148"/>
      <c r="B99" s="167"/>
      <c r="C99" s="167"/>
      <c r="D99" s="148"/>
      <c r="E99" s="148"/>
      <c r="F99" s="148"/>
      <c r="G99" s="148"/>
      <c r="H99" s="148"/>
      <c r="I99" s="148"/>
      <c r="J99" s="148"/>
      <c r="K99" s="148"/>
      <c r="L99" s="148"/>
      <c r="M99" s="148"/>
      <c r="N99" s="148"/>
      <c r="O99" s="148"/>
      <c r="P99" s="148"/>
      <c r="Q99" s="148"/>
      <c r="R99" s="148"/>
      <c r="S99" s="148"/>
      <c r="T99" s="148"/>
      <c r="U99" s="148"/>
      <c r="V99" s="148"/>
      <c r="W99" s="148"/>
      <c r="X99" s="148"/>
      <c r="Y99" s="148"/>
      <c r="Z99" s="148"/>
    </row>
    <row r="100" ht="49.5" customHeight="1">
      <c r="A100" s="148"/>
      <c r="B100" s="167"/>
      <c r="C100" s="167"/>
      <c r="D100" s="148"/>
      <c r="E100" s="148"/>
      <c r="F100" s="148"/>
      <c r="G100" s="148"/>
      <c r="H100" s="148"/>
      <c r="I100" s="148"/>
      <c r="J100" s="148"/>
      <c r="K100" s="148"/>
      <c r="L100" s="148"/>
      <c r="M100" s="148"/>
      <c r="N100" s="148"/>
      <c r="O100" s="148"/>
      <c r="P100" s="148"/>
      <c r="Q100" s="148"/>
      <c r="R100" s="148"/>
      <c r="S100" s="148"/>
      <c r="T100" s="148"/>
      <c r="U100" s="148"/>
      <c r="V100" s="148"/>
      <c r="W100" s="148"/>
      <c r="X100" s="148"/>
      <c r="Y100" s="148"/>
      <c r="Z100" s="148"/>
    </row>
    <row r="101" ht="49.5" customHeight="1">
      <c r="A101" s="148"/>
      <c r="B101" s="167"/>
      <c r="C101" s="167"/>
      <c r="D101" s="148"/>
      <c r="E101" s="148"/>
      <c r="F101" s="148"/>
      <c r="G101" s="148"/>
      <c r="H101" s="148"/>
      <c r="I101" s="148"/>
      <c r="J101" s="148"/>
      <c r="K101" s="148"/>
      <c r="L101" s="148"/>
      <c r="M101" s="148"/>
      <c r="N101" s="148"/>
      <c r="O101" s="148"/>
      <c r="P101" s="148"/>
      <c r="Q101" s="148"/>
      <c r="R101" s="148"/>
      <c r="S101" s="148"/>
      <c r="T101" s="148"/>
      <c r="U101" s="148"/>
      <c r="V101" s="148"/>
      <c r="W101" s="148"/>
      <c r="X101" s="148"/>
      <c r="Y101" s="148"/>
      <c r="Z101" s="148"/>
    </row>
    <row r="102" ht="49.5" customHeight="1">
      <c r="A102" s="148"/>
      <c r="B102" s="167"/>
      <c r="C102" s="167"/>
      <c r="D102" s="148"/>
      <c r="E102" s="148"/>
      <c r="F102" s="148"/>
      <c r="G102" s="148"/>
      <c r="H102" s="148"/>
      <c r="I102" s="148"/>
      <c r="J102" s="148"/>
      <c r="K102" s="148"/>
      <c r="L102" s="148"/>
      <c r="M102" s="148"/>
      <c r="N102" s="148"/>
      <c r="O102" s="148"/>
      <c r="P102" s="148"/>
      <c r="Q102" s="148"/>
      <c r="R102" s="148"/>
      <c r="S102" s="148"/>
      <c r="T102" s="148"/>
      <c r="U102" s="148"/>
      <c r="V102" s="148"/>
      <c r="W102" s="148"/>
      <c r="X102" s="148"/>
      <c r="Y102" s="148"/>
      <c r="Z102" s="148"/>
    </row>
    <row r="103" ht="49.5" customHeight="1">
      <c r="A103" s="148"/>
      <c r="B103" s="167"/>
      <c r="C103" s="167"/>
      <c r="D103" s="148"/>
      <c r="E103" s="148"/>
      <c r="F103" s="148"/>
      <c r="G103" s="148"/>
      <c r="H103" s="148"/>
      <c r="I103" s="148"/>
      <c r="J103" s="148"/>
      <c r="K103" s="148"/>
      <c r="L103" s="148"/>
      <c r="M103" s="148"/>
      <c r="N103" s="148"/>
      <c r="O103" s="148"/>
      <c r="P103" s="148"/>
      <c r="Q103" s="148"/>
      <c r="R103" s="148"/>
      <c r="S103" s="148"/>
      <c r="T103" s="148"/>
      <c r="U103" s="148"/>
      <c r="V103" s="148"/>
      <c r="W103" s="148"/>
      <c r="X103" s="148"/>
      <c r="Y103" s="148"/>
      <c r="Z103" s="148"/>
    </row>
    <row r="104" ht="49.5" customHeight="1">
      <c r="A104" s="148"/>
      <c r="B104" s="167"/>
      <c r="C104" s="167"/>
      <c r="D104" s="148"/>
      <c r="E104" s="148"/>
      <c r="F104" s="148"/>
      <c r="G104" s="148"/>
      <c r="H104" s="148"/>
      <c r="I104" s="148"/>
      <c r="J104" s="148"/>
      <c r="K104" s="148"/>
      <c r="L104" s="148"/>
      <c r="M104" s="148"/>
      <c r="N104" s="148"/>
      <c r="O104" s="148"/>
      <c r="P104" s="148"/>
      <c r="Q104" s="148"/>
      <c r="R104" s="148"/>
      <c r="S104" s="148"/>
      <c r="T104" s="148"/>
      <c r="U104" s="148"/>
      <c r="V104" s="148"/>
      <c r="W104" s="148"/>
      <c r="X104" s="148"/>
      <c r="Y104" s="148"/>
      <c r="Z104" s="148"/>
    </row>
    <row r="105" ht="49.5" customHeight="1">
      <c r="A105" s="148"/>
      <c r="B105" s="167"/>
      <c r="C105" s="167"/>
      <c r="D105" s="148"/>
      <c r="E105" s="148"/>
      <c r="F105" s="148"/>
      <c r="G105" s="148"/>
      <c r="H105" s="148"/>
      <c r="I105" s="148"/>
      <c r="J105" s="148"/>
      <c r="K105" s="148"/>
      <c r="L105" s="148"/>
      <c r="M105" s="148"/>
      <c r="N105" s="148"/>
      <c r="O105" s="148"/>
      <c r="P105" s="148"/>
      <c r="Q105" s="148"/>
      <c r="R105" s="148"/>
      <c r="S105" s="148"/>
      <c r="T105" s="148"/>
      <c r="U105" s="148"/>
      <c r="V105" s="148"/>
      <c r="W105" s="148"/>
      <c r="X105" s="148"/>
      <c r="Y105" s="148"/>
      <c r="Z105" s="148"/>
    </row>
    <row r="106" ht="49.5" customHeight="1">
      <c r="A106" s="148"/>
      <c r="B106" s="167"/>
      <c r="C106" s="167"/>
      <c r="D106" s="148"/>
      <c r="E106" s="148"/>
      <c r="F106" s="148"/>
      <c r="G106" s="148"/>
      <c r="H106" s="148"/>
      <c r="I106" s="148"/>
      <c r="J106" s="148"/>
      <c r="K106" s="148"/>
      <c r="L106" s="148"/>
      <c r="M106" s="148"/>
      <c r="N106" s="148"/>
      <c r="O106" s="148"/>
      <c r="P106" s="148"/>
      <c r="Q106" s="148"/>
      <c r="R106" s="148"/>
      <c r="S106" s="148"/>
      <c r="T106" s="148"/>
      <c r="U106" s="148"/>
      <c r="V106" s="148"/>
      <c r="W106" s="148"/>
      <c r="X106" s="148"/>
      <c r="Y106" s="148"/>
      <c r="Z106" s="148"/>
    </row>
    <row r="107" ht="49.5" customHeight="1">
      <c r="A107" s="148"/>
      <c r="B107" s="167"/>
      <c r="C107" s="167"/>
      <c r="D107" s="148"/>
      <c r="E107" s="148"/>
      <c r="F107" s="148"/>
      <c r="G107" s="148"/>
      <c r="H107" s="148"/>
      <c r="I107" s="148"/>
      <c r="J107" s="148"/>
      <c r="K107" s="148"/>
      <c r="L107" s="148"/>
      <c r="M107" s="148"/>
      <c r="N107" s="148"/>
      <c r="O107" s="148"/>
      <c r="P107" s="148"/>
      <c r="Q107" s="148"/>
      <c r="R107" s="148"/>
      <c r="S107" s="148"/>
      <c r="T107" s="148"/>
      <c r="U107" s="148"/>
      <c r="V107" s="148"/>
      <c r="W107" s="148"/>
      <c r="X107" s="148"/>
      <c r="Y107" s="148"/>
      <c r="Z107" s="148"/>
    </row>
    <row r="108" ht="49.5" customHeight="1">
      <c r="A108" s="148"/>
      <c r="B108" s="167"/>
      <c r="C108" s="167"/>
      <c r="D108" s="148"/>
      <c r="E108" s="148"/>
      <c r="F108" s="148"/>
      <c r="G108" s="148"/>
      <c r="H108" s="148"/>
      <c r="I108" s="148"/>
      <c r="J108" s="148"/>
      <c r="K108" s="148"/>
      <c r="L108" s="148"/>
      <c r="M108" s="148"/>
      <c r="N108" s="148"/>
      <c r="O108" s="148"/>
      <c r="P108" s="148"/>
      <c r="Q108" s="148"/>
      <c r="R108" s="148"/>
      <c r="S108" s="148"/>
      <c r="T108" s="148"/>
      <c r="U108" s="148"/>
      <c r="V108" s="148"/>
      <c r="W108" s="148"/>
      <c r="X108" s="148"/>
      <c r="Y108" s="148"/>
      <c r="Z108" s="148"/>
    </row>
    <row r="109" ht="49.5" customHeight="1">
      <c r="A109" s="148"/>
      <c r="B109" s="167"/>
      <c r="C109" s="167"/>
      <c r="D109" s="148"/>
      <c r="E109" s="148"/>
      <c r="F109" s="148"/>
      <c r="G109" s="148"/>
      <c r="H109" s="148"/>
      <c r="I109" s="148"/>
      <c r="J109" s="148"/>
      <c r="K109" s="148"/>
      <c r="L109" s="148"/>
      <c r="M109" s="148"/>
      <c r="N109" s="148"/>
      <c r="O109" s="148"/>
      <c r="P109" s="148"/>
      <c r="Q109" s="148"/>
      <c r="R109" s="148"/>
      <c r="S109" s="148"/>
      <c r="T109" s="148"/>
      <c r="U109" s="148"/>
      <c r="V109" s="148"/>
      <c r="W109" s="148"/>
      <c r="X109" s="148"/>
      <c r="Y109" s="148"/>
      <c r="Z109" s="148"/>
    </row>
    <row r="110" ht="49.5" customHeight="1">
      <c r="A110" s="148"/>
      <c r="B110" s="167"/>
      <c r="C110" s="167"/>
      <c r="D110" s="148"/>
      <c r="E110" s="148"/>
      <c r="F110" s="148"/>
      <c r="G110" s="148"/>
      <c r="H110" s="148"/>
      <c r="I110" s="148"/>
      <c r="J110" s="148"/>
      <c r="K110" s="148"/>
      <c r="L110" s="148"/>
      <c r="M110" s="148"/>
      <c r="N110" s="148"/>
      <c r="O110" s="148"/>
      <c r="P110" s="148"/>
      <c r="Q110" s="148"/>
      <c r="R110" s="148"/>
      <c r="S110" s="148"/>
      <c r="T110" s="148"/>
      <c r="U110" s="148"/>
      <c r="V110" s="148"/>
      <c r="W110" s="148"/>
      <c r="X110" s="148"/>
      <c r="Y110" s="148"/>
      <c r="Z110" s="148"/>
    </row>
    <row r="111" ht="49.5" customHeight="1">
      <c r="A111" s="148"/>
      <c r="B111" s="167"/>
      <c r="C111" s="167"/>
      <c r="D111" s="148"/>
      <c r="E111" s="148"/>
      <c r="F111" s="148"/>
      <c r="G111" s="148"/>
      <c r="H111" s="148"/>
      <c r="I111" s="148"/>
      <c r="J111" s="148"/>
      <c r="K111" s="148"/>
      <c r="L111" s="148"/>
      <c r="M111" s="148"/>
      <c r="N111" s="148"/>
      <c r="O111" s="148"/>
      <c r="P111" s="148"/>
      <c r="Q111" s="148"/>
      <c r="R111" s="148"/>
      <c r="S111" s="148"/>
      <c r="T111" s="148"/>
      <c r="U111" s="148"/>
      <c r="V111" s="148"/>
      <c r="W111" s="148"/>
      <c r="X111" s="148"/>
      <c r="Y111" s="148"/>
      <c r="Z111" s="148"/>
    </row>
    <row r="112" ht="49.5" customHeight="1">
      <c r="A112" s="148"/>
      <c r="B112" s="167"/>
      <c r="C112" s="167"/>
      <c r="D112" s="148"/>
      <c r="E112" s="148"/>
      <c r="F112" s="148"/>
      <c r="G112" s="148"/>
      <c r="H112" s="148"/>
      <c r="I112" s="148"/>
      <c r="J112" s="148"/>
      <c r="K112" s="148"/>
      <c r="L112" s="148"/>
      <c r="M112" s="148"/>
      <c r="N112" s="148"/>
      <c r="O112" s="148"/>
      <c r="P112" s="148"/>
      <c r="Q112" s="148"/>
      <c r="R112" s="148"/>
      <c r="S112" s="148"/>
      <c r="T112" s="148"/>
      <c r="U112" s="148"/>
      <c r="V112" s="148"/>
      <c r="W112" s="148"/>
      <c r="X112" s="148"/>
      <c r="Y112" s="148"/>
      <c r="Z112" s="148"/>
    </row>
    <row r="113" ht="49.5" customHeight="1">
      <c r="A113" s="148"/>
      <c r="B113" s="167"/>
      <c r="C113" s="167"/>
      <c r="D113" s="148"/>
      <c r="E113" s="148"/>
      <c r="F113" s="148"/>
      <c r="G113" s="148"/>
      <c r="H113" s="148"/>
      <c r="I113" s="148"/>
      <c r="J113" s="148"/>
      <c r="K113" s="148"/>
      <c r="L113" s="148"/>
      <c r="M113" s="148"/>
      <c r="N113" s="148"/>
      <c r="O113" s="148"/>
      <c r="P113" s="148"/>
      <c r="Q113" s="148"/>
      <c r="R113" s="148"/>
      <c r="S113" s="148"/>
      <c r="T113" s="148"/>
      <c r="U113" s="148"/>
      <c r="V113" s="148"/>
      <c r="W113" s="148"/>
      <c r="X113" s="148"/>
      <c r="Y113" s="148"/>
      <c r="Z113" s="148"/>
    </row>
    <row r="114" ht="49.5" customHeight="1">
      <c r="A114" s="148"/>
      <c r="B114" s="167"/>
      <c r="C114" s="167"/>
      <c r="D114" s="148"/>
      <c r="E114" s="148"/>
      <c r="F114" s="148"/>
      <c r="G114" s="148"/>
      <c r="H114" s="148"/>
      <c r="I114" s="148"/>
      <c r="J114" s="148"/>
      <c r="K114" s="148"/>
      <c r="L114" s="148"/>
      <c r="M114" s="148"/>
      <c r="N114" s="148"/>
      <c r="O114" s="148"/>
      <c r="P114" s="148"/>
      <c r="Q114" s="148"/>
      <c r="R114" s="148"/>
      <c r="S114" s="148"/>
      <c r="T114" s="148"/>
      <c r="U114" s="148"/>
      <c r="V114" s="148"/>
      <c r="W114" s="148"/>
      <c r="X114" s="148"/>
      <c r="Y114" s="148"/>
      <c r="Z114" s="148"/>
    </row>
    <row r="115" ht="49.5" customHeight="1">
      <c r="A115" s="148"/>
      <c r="B115" s="167"/>
      <c r="C115" s="167"/>
      <c r="D115" s="148"/>
      <c r="E115" s="148"/>
      <c r="F115" s="148"/>
      <c r="G115" s="148"/>
      <c r="H115" s="148"/>
      <c r="I115" s="148"/>
      <c r="J115" s="148"/>
      <c r="K115" s="148"/>
      <c r="L115" s="148"/>
      <c r="M115" s="148"/>
      <c r="N115" s="148"/>
      <c r="O115" s="148"/>
      <c r="P115" s="148"/>
      <c r="Q115" s="148"/>
      <c r="R115" s="148"/>
      <c r="S115" s="148"/>
      <c r="T115" s="148"/>
      <c r="U115" s="148"/>
      <c r="V115" s="148"/>
      <c r="W115" s="148"/>
      <c r="X115" s="148"/>
      <c r="Y115" s="148"/>
      <c r="Z115" s="148"/>
    </row>
    <row r="116" ht="49.5" customHeight="1">
      <c r="A116" s="148"/>
      <c r="B116" s="167"/>
      <c r="C116" s="167"/>
      <c r="D116" s="148"/>
      <c r="E116" s="148"/>
      <c r="F116" s="148"/>
      <c r="G116" s="148"/>
      <c r="H116" s="148"/>
      <c r="I116" s="148"/>
      <c r="J116" s="148"/>
      <c r="K116" s="148"/>
      <c r="L116" s="148"/>
      <c r="M116" s="148"/>
      <c r="N116" s="148"/>
      <c r="O116" s="148"/>
      <c r="P116" s="148"/>
      <c r="Q116" s="148"/>
      <c r="R116" s="148"/>
      <c r="S116" s="148"/>
      <c r="T116" s="148"/>
      <c r="U116" s="148"/>
      <c r="V116" s="148"/>
      <c r="W116" s="148"/>
      <c r="X116" s="148"/>
      <c r="Y116" s="148"/>
      <c r="Z116" s="148"/>
    </row>
    <row r="117" ht="49.5" customHeight="1">
      <c r="A117" s="148"/>
      <c r="B117" s="167"/>
      <c r="C117" s="167"/>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row>
    <row r="118" ht="49.5" customHeight="1">
      <c r="A118" s="148"/>
      <c r="B118" s="167"/>
      <c r="C118" s="167"/>
      <c r="D118" s="148"/>
      <c r="E118" s="148"/>
      <c r="F118" s="148"/>
      <c r="G118" s="148"/>
      <c r="H118" s="148"/>
      <c r="I118" s="148"/>
      <c r="J118" s="148"/>
      <c r="K118" s="148"/>
      <c r="L118" s="148"/>
      <c r="M118" s="148"/>
      <c r="N118" s="148"/>
      <c r="O118" s="148"/>
      <c r="P118" s="148"/>
      <c r="Q118" s="148"/>
      <c r="R118" s="148"/>
      <c r="S118" s="148"/>
      <c r="T118" s="148"/>
      <c r="U118" s="148"/>
      <c r="V118" s="148"/>
      <c r="W118" s="148"/>
      <c r="X118" s="148"/>
      <c r="Y118" s="148"/>
      <c r="Z118" s="148"/>
    </row>
    <row r="119" ht="49.5" customHeight="1">
      <c r="A119" s="148"/>
      <c r="B119" s="167"/>
      <c r="C119" s="167"/>
      <c r="D119" s="148"/>
      <c r="E119" s="148"/>
      <c r="F119" s="148"/>
      <c r="G119" s="148"/>
      <c r="H119" s="148"/>
      <c r="I119" s="148"/>
      <c r="J119" s="148"/>
      <c r="K119" s="148"/>
      <c r="L119" s="148"/>
      <c r="M119" s="148"/>
      <c r="N119" s="148"/>
      <c r="O119" s="148"/>
      <c r="P119" s="148"/>
      <c r="Q119" s="148"/>
      <c r="R119" s="148"/>
      <c r="S119" s="148"/>
      <c r="T119" s="148"/>
      <c r="U119" s="148"/>
      <c r="V119" s="148"/>
      <c r="W119" s="148"/>
      <c r="X119" s="148"/>
      <c r="Y119" s="148"/>
      <c r="Z119" s="148"/>
    </row>
    <row r="120" ht="49.5" customHeight="1">
      <c r="A120" s="148"/>
      <c r="B120" s="167"/>
      <c r="C120" s="167"/>
      <c r="D120" s="148"/>
      <c r="E120" s="148"/>
      <c r="F120" s="148"/>
      <c r="G120" s="148"/>
      <c r="H120" s="148"/>
      <c r="I120" s="148"/>
      <c r="J120" s="148"/>
      <c r="K120" s="148"/>
      <c r="L120" s="148"/>
      <c r="M120" s="148"/>
      <c r="N120" s="148"/>
      <c r="O120" s="148"/>
      <c r="P120" s="148"/>
      <c r="Q120" s="148"/>
      <c r="R120" s="148"/>
      <c r="S120" s="148"/>
      <c r="T120" s="148"/>
      <c r="U120" s="148"/>
      <c r="V120" s="148"/>
      <c r="W120" s="148"/>
      <c r="X120" s="148"/>
      <c r="Y120" s="148"/>
      <c r="Z120" s="148"/>
    </row>
    <row r="121" ht="49.5" customHeight="1">
      <c r="A121" s="148"/>
      <c r="B121" s="167"/>
      <c r="C121" s="167"/>
      <c r="D121" s="148"/>
      <c r="E121" s="148"/>
      <c r="F121" s="148"/>
      <c r="G121" s="148"/>
      <c r="H121" s="148"/>
      <c r="I121" s="148"/>
      <c r="J121" s="148"/>
      <c r="K121" s="148"/>
      <c r="L121" s="148"/>
      <c r="M121" s="148"/>
      <c r="N121" s="148"/>
      <c r="O121" s="148"/>
      <c r="P121" s="148"/>
      <c r="Q121" s="148"/>
      <c r="R121" s="148"/>
      <c r="S121" s="148"/>
      <c r="T121" s="148"/>
      <c r="U121" s="148"/>
      <c r="V121" s="148"/>
      <c r="W121" s="148"/>
      <c r="X121" s="148"/>
      <c r="Y121" s="148"/>
      <c r="Z121" s="148"/>
    </row>
    <row r="122" ht="49.5" customHeight="1">
      <c r="A122" s="148"/>
      <c r="B122" s="167"/>
      <c r="C122" s="167"/>
      <c r="D122" s="148"/>
      <c r="E122" s="148"/>
      <c r="F122" s="148"/>
      <c r="G122" s="148"/>
      <c r="H122" s="148"/>
      <c r="I122" s="148"/>
      <c r="J122" s="148"/>
      <c r="K122" s="148"/>
      <c r="L122" s="148"/>
      <c r="M122" s="148"/>
      <c r="N122" s="148"/>
      <c r="O122" s="148"/>
      <c r="P122" s="148"/>
      <c r="Q122" s="148"/>
      <c r="R122" s="148"/>
      <c r="S122" s="148"/>
      <c r="T122" s="148"/>
      <c r="U122" s="148"/>
      <c r="V122" s="148"/>
      <c r="W122" s="148"/>
      <c r="X122" s="148"/>
      <c r="Y122" s="148"/>
      <c r="Z122" s="148"/>
    </row>
    <row r="123" ht="49.5" customHeight="1">
      <c r="A123" s="148"/>
      <c r="B123" s="167"/>
      <c r="C123" s="167"/>
      <c r="D123" s="148"/>
      <c r="E123" s="148"/>
      <c r="F123" s="148"/>
      <c r="G123" s="148"/>
      <c r="H123" s="148"/>
      <c r="I123" s="148"/>
      <c r="J123" s="148"/>
      <c r="K123" s="148"/>
      <c r="L123" s="148"/>
      <c r="M123" s="148"/>
      <c r="N123" s="148"/>
      <c r="O123" s="148"/>
      <c r="P123" s="148"/>
      <c r="Q123" s="148"/>
      <c r="R123" s="148"/>
      <c r="S123" s="148"/>
      <c r="T123" s="148"/>
      <c r="U123" s="148"/>
      <c r="V123" s="148"/>
      <c r="W123" s="148"/>
      <c r="X123" s="148"/>
      <c r="Y123" s="148"/>
      <c r="Z123" s="148"/>
    </row>
    <row r="124" ht="49.5" customHeight="1">
      <c r="A124" s="148"/>
      <c r="B124" s="167"/>
      <c r="C124" s="167"/>
      <c r="D124" s="148"/>
      <c r="E124" s="148"/>
      <c r="F124" s="148"/>
      <c r="G124" s="148"/>
      <c r="H124" s="148"/>
      <c r="I124" s="148"/>
      <c r="J124" s="148"/>
      <c r="K124" s="148"/>
      <c r="L124" s="148"/>
      <c r="M124" s="148"/>
      <c r="N124" s="148"/>
      <c r="O124" s="148"/>
      <c r="P124" s="148"/>
      <c r="Q124" s="148"/>
      <c r="R124" s="148"/>
      <c r="S124" s="148"/>
      <c r="T124" s="148"/>
      <c r="U124" s="148"/>
      <c r="V124" s="148"/>
      <c r="W124" s="148"/>
      <c r="X124" s="148"/>
      <c r="Y124" s="148"/>
      <c r="Z124" s="148"/>
    </row>
    <row r="125" ht="49.5" customHeight="1">
      <c r="A125" s="148"/>
      <c r="B125" s="167"/>
      <c r="C125" s="167"/>
      <c r="D125" s="148"/>
      <c r="E125" s="148"/>
      <c r="F125" s="148"/>
      <c r="G125" s="148"/>
      <c r="H125" s="148"/>
      <c r="I125" s="148"/>
      <c r="J125" s="148"/>
      <c r="K125" s="148"/>
      <c r="L125" s="148"/>
      <c r="M125" s="148"/>
      <c r="N125" s="148"/>
      <c r="O125" s="148"/>
      <c r="P125" s="148"/>
      <c r="Q125" s="148"/>
      <c r="R125" s="148"/>
      <c r="S125" s="148"/>
      <c r="T125" s="148"/>
      <c r="U125" s="148"/>
      <c r="V125" s="148"/>
      <c r="W125" s="148"/>
      <c r="X125" s="148"/>
      <c r="Y125" s="148"/>
      <c r="Z125" s="148"/>
    </row>
    <row r="126" ht="49.5" customHeight="1">
      <c r="A126" s="148"/>
      <c r="B126" s="167"/>
      <c r="C126" s="167"/>
      <c r="D126" s="148"/>
      <c r="E126" s="148"/>
      <c r="F126" s="148"/>
      <c r="G126" s="148"/>
      <c r="H126" s="148"/>
      <c r="I126" s="148"/>
      <c r="J126" s="148"/>
      <c r="K126" s="148"/>
      <c r="L126" s="148"/>
      <c r="M126" s="148"/>
      <c r="N126" s="148"/>
      <c r="O126" s="148"/>
      <c r="P126" s="148"/>
      <c r="Q126" s="148"/>
      <c r="R126" s="148"/>
      <c r="S126" s="148"/>
      <c r="T126" s="148"/>
      <c r="U126" s="148"/>
      <c r="V126" s="148"/>
      <c r="W126" s="148"/>
      <c r="X126" s="148"/>
      <c r="Y126" s="148"/>
      <c r="Z126" s="148"/>
    </row>
    <row r="127" ht="49.5" customHeight="1">
      <c r="A127" s="148"/>
      <c r="B127" s="167"/>
      <c r="C127" s="167"/>
      <c r="D127" s="148"/>
      <c r="E127" s="148"/>
      <c r="F127" s="148"/>
      <c r="G127" s="148"/>
      <c r="H127" s="148"/>
      <c r="I127" s="148"/>
      <c r="J127" s="148"/>
      <c r="K127" s="148"/>
      <c r="L127" s="148"/>
      <c r="M127" s="148"/>
      <c r="N127" s="148"/>
      <c r="O127" s="148"/>
      <c r="P127" s="148"/>
      <c r="Q127" s="148"/>
      <c r="R127" s="148"/>
      <c r="S127" s="148"/>
      <c r="T127" s="148"/>
      <c r="U127" s="148"/>
      <c r="V127" s="148"/>
      <c r="W127" s="148"/>
      <c r="X127" s="148"/>
      <c r="Y127" s="148"/>
      <c r="Z127" s="148"/>
    </row>
    <row r="128" ht="49.5" customHeight="1">
      <c r="A128" s="148"/>
      <c r="B128" s="167"/>
      <c r="C128" s="167"/>
      <c r="D128" s="148"/>
      <c r="E128" s="148"/>
      <c r="F128" s="148"/>
      <c r="G128" s="148"/>
      <c r="H128" s="148"/>
      <c r="I128" s="148"/>
      <c r="J128" s="148"/>
      <c r="K128" s="148"/>
      <c r="L128" s="148"/>
      <c r="M128" s="148"/>
      <c r="N128" s="148"/>
      <c r="O128" s="148"/>
      <c r="P128" s="148"/>
      <c r="Q128" s="148"/>
      <c r="R128" s="148"/>
      <c r="S128" s="148"/>
      <c r="T128" s="148"/>
      <c r="U128" s="148"/>
      <c r="V128" s="148"/>
      <c r="W128" s="148"/>
      <c r="X128" s="148"/>
      <c r="Y128" s="148"/>
      <c r="Z128" s="148"/>
    </row>
    <row r="129" ht="49.5" customHeight="1">
      <c r="A129" s="148"/>
      <c r="B129" s="167"/>
      <c r="C129" s="167"/>
      <c r="D129" s="148"/>
      <c r="E129" s="148"/>
      <c r="F129" s="148"/>
      <c r="G129" s="148"/>
      <c r="H129" s="148"/>
      <c r="I129" s="148"/>
      <c r="J129" s="148"/>
      <c r="K129" s="148"/>
      <c r="L129" s="148"/>
      <c r="M129" s="148"/>
      <c r="N129" s="148"/>
      <c r="O129" s="148"/>
      <c r="P129" s="148"/>
      <c r="Q129" s="148"/>
      <c r="R129" s="148"/>
      <c r="S129" s="148"/>
      <c r="T129" s="148"/>
      <c r="U129" s="148"/>
      <c r="V129" s="148"/>
      <c r="W129" s="148"/>
      <c r="X129" s="148"/>
      <c r="Y129" s="148"/>
      <c r="Z129" s="148"/>
    </row>
    <row r="130" ht="49.5" customHeight="1">
      <c r="A130" s="148"/>
      <c r="B130" s="167"/>
      <c r="C130" s="167"/>
      <c r="D130" s="148"/>
      <c r="E130" s="148"/>
      <c r="F130" s="148"/>
      <c r="G130" s="148"/>
      <c r="H130" s="148"/>
      <c r="I130" s="148"/>
      <c r="J130" s="148"/>
      <c r="K130" s="148"/>
      <c r="L130" s="148"/>
      <c r="M130" s="148"/>
      <c r="N130" s="148"/>
      <c r="O130" s="148"/>
      <c r="P130" s="148"/>
      <c r="Q130" s="148"/>
      <c r="R130" s="148"/>
      <c r="S130" s="148"/>
      <c r="T130" s="148"/>
      <c r="U130" s="148"/>
      <c r="V130" s="148"/>
      <c r="W130" s="148"/>
      <c r="X130" s="148"/>
      <c r="Y130" s="148"/>
      <c r="Z130" s="148"/>
    </row>
    <row r="131" ht="49.5" customHeight="1">
      <c r="A131" s="148"/>
      <c r="B131" s="167"/>
      <c r="C131" s="167"/>
      <c r="D131" s="148"/>
      <c r="E131" s="148"/>
      <c r="F131" s="148"/>
      <c r="G131" s="148"/>
      <c r="H131" s="148"/>
      <c r="I131" s="148"/>
      <c r="J131" s="148"/>
      <c r="K131" s="148"/>
      <c r="L131" s="148"/>
      <c r="M131" s="148"/>
      <c r="N131" s="148"/>
      <c r="O131" s="148"/>
      <c r="P131" s="148"/>
      <c r="Q131" s="148"/>
      <c r="R131" s="148"/>
      <c r="S131" s="148"/>
      <c r="T131" s="148"/>
      <c r="U131" s="148"/>
      <c r="V131" s="148"/>
      <c r="W131" s="148"/>
      <c r="X131" s="148"/>
      <c r="Y131" s="148"/>
      <c r="Z131" s="148"/>
    </row>
    <row r="132" ht="49.5" customHeight="1">
      <c r="A132" s="148"/>
      <c r="B132" s="167"/>
      <c r="C132" s="167"/>
      <c r="D132" s="148"/>
      <c r="E132" s="148"/>
      <c r="F132" s="148"/>
      <c r="G132" s="148"/>
      <c r="H132" s="148"/>
      <c r="I132" s="148"/>
      <c r="J132" s="148"/>
      <c r="K132" s="148"/>
      <c r="L132" s="148"/>
      <c r="M132" s="148"/>
      <c r="N132" s="148"/>
      <c r="O132" s="148"/>
      <c r="P132" s="148"/>
      <c r="Q132" s="148"/>
      <c r="R132" s="148"/>
      <c r="S132" s="148"/>
      <c r="T132" s="148"/>
      <c r="U132" s="148"/>
      <c r="V132" s="148"/>
      <c r="W132" s="148"/>
      <c r="X132" s="148"/>
      <c r="Y132" s="148"/>
      <c r="Z132" s="148"/>
    </row>
    <row r="133" ht="49.5" customHeight="1">
      <c r="A133" s="148"/>
      <c r="B133" s="167"/>
      <c r="C133" s="167"/>
      <c r="D133" s="148"/>
      <c r="E133" s="148"/>
      <c r="F133" s="148"/>
      <c r="G133" s="148"/>
      <c r="H133" s="148"/>
      <c r="I133" s="148"/>
      <c r="J133" s="148"/>
      <c r="K133" s="148"/>
      <c r="L133" s="148"/>
      <c r="M133" s="148"/>
      <c r="N133" s="148"/>
      <c r="O133" s="148"/>
      <c r="P133" s="148"/>
      <c r="Q133" s="148"/>
      <c r="R133" s="148"/>
      <c r="S133" s="148"/>
      <c r="T133" s="148"/>
      <c r="U133" s="148"/>
      <c r="V133" s="148"/>
      <c r="W133" s="148"/>
      <c r="X133" s="148"/>
      <c r="Y133" s="148"/>
      <c r="Z133" s="148"/>
    </row>
    <row r="134" ht="49.5" customHeight="1">
      <c r="A134" s="148"/>
      <c r="B134" s="167"/>
      <c r="C134" s="167"/>
      <c r="D134" s="148"/>
      <c r="E134" s="148"/>
      <c r="F134" s="148"/>
      <c r="G134" s="148"/>
      <c r="H134" s="148"/>
      <c r="I134" s="148"/>
      <c r="J134" s="148"/>
      <c r="K134" s="148"/>
      <c r="L134" s="148"/>
      <c r="M134" s="148"/>
      <c r="N134" s="148"/>
      <c r="O134" s="148"/>
      <c r="P134" s="148"/>
      <c r="Q134" s="148"/>
      <c r="R134" s="148"/>
      <c r="S134" s="148"/>
      <c r="T134" s="148"/>
      <c r="U134" s="148"/>
      <c r="V134" s="148"/>
      <c r="W134" s="148"/>
      <c r="X134" s="148"/>
      <c r="Y134" s="148"/>
      <c r="Z134" s="148"/>
    </row>
    <row r="135" ht="49.5" customHeight="1">
      <c r="A135" s="148"/>
      <c r="B135" s="167"/>
      <c r="C135" s="167"/>
      <c r="D135" s="148"/>
      <c r="E135" s="148"/>
      <c r="F135" s="148"/>
      <c r="G135" s="148"/>
      <c r="H135" s="148"/>
      <c r="I135" s="148"/>
      <c r="J135" s="148"/>
      <c r="K135" s="148"/>
      <c r="L135" s="148"/>
      <c r="M135" s="148"/>
      <c r="N135" s="148"/>
      <c r="O135" s="148"/>
      <c r="P135" s="148"/>
      <c r="Q135" s="148"/>
      <c r="R135" s="148"/>
      <c r="S135" s="148"/>
      <c r="T135" s="148"/>
      <c r="U135" s="148"/>
      <c r="V135" s="148"/>
      <c r="W135" s="148"/>
      <c r="X135" s="148"/>
      <c r="Y135" s="148"/>
      <c r="Z135" s="148"/>
    </row>
    <row r="136" ht="49.5" customHeight="1">
      <c r="A136" s="148"/>
      <c r="B136" s="167"/>
      <c r="C136" s="167"/>
      <c r="D136" s="148"/>
      <c r="E136" s="148"/>
      <c r="F136" s="148"/>
      <c r="G136" s="148"/>
      <c r="H136" s="148"/>
      <c r="I136" s="148"/>
      <c r="J136" s="148"/>
      <c r="K136" s="148"/>
      <c r="L136" s="148"/>
      <c r="M136" s="148"/>
      <c r="N136" s="148"/>
      <c r="O136" s="148"/>
      <c r="P136" s="148"/>
      <c r="Q136" s="148"/>
      <c r="R136" s="148"/>
      <c r="S136" s="148"/>
      <c r="T136" s="148"/>
      <c r="U136" s="148"/>
      <c r="V136" s="148"/>
      <c r="W136" s="148"/>
      <c r="X136" s="148"/>
      <c r="Y136" s="148"/>
      <c r="Z136" s="148"/>
    </row>
    <row r="137" ht="49.5" customHeight="1">
      <c r="A137" s="148"/>
      <c r="B137" s="167"/>
      <c r="C137" s="167"/>
      <c r="D137" s="148"/>
      <c r="E137" s="148"/>
      <c r="F137" s="148"/>
      <c r="G137" s="148"/>
      <c r="H137" s="148"/>
      <c r="I137" s="148"/>
      <c r="J137" s="148"/>
      <c r="K137" s="148"/>
      <c r="L137" s="148"/>
      <c r="M137" s="148"/>
      <c r="N137" s="148"/>
      <c r="O137" s="148"/>
      <c r="P137" s="148"/>
      <c r="Q137" s="148"/>
      <c r="R137" s="148"/>
      <c r="S137" s="148"/>
      <c r="T137" s="148"/>
      <c r="U137" s="148"/>
      <c r="V137" s="148"/>
      <c r="W137" s="148"/>
      <c r="X137" s="148"/>
      <c r="Y137" s="148"/>
      <c r="Z137" s="148"/>
    </row>
    <row r="138" ht="49.5" customHeight="1">
      <c r="A138" s="148"/>
      <c r="B138" s="167"/>
      <c r="C138" s="167"/>
      <c r="D138" s="148"/>
      <c r="E138" s="148"/>
      <c r="F138" s="148"/>
      <c r="G138" s="148"/>
      <c r="H138" s="148"/>
      <c r="I138" s="148"/>
      <c r="J138" s="148"/>
      <c r="K138" s="148"/>
      <c r="L138" s="148"/>
      <c r="M138" s="148"/>
      <c r="N138" s="148"/>
      <c r="O138" s="148"/>
      <c r="P138" s="148"/>
      <c r="Q138" s="148"/>
      <c r="R138" s="148"/>
      <c r="S138" s="148"/>
      <c r="T138" s="148"/>
      <c r="U138" s="148"/>
      <c r="V138" s="148"/>
      <c r="W138" s="148"/>
      <c r="X138" s="148"/>
      <c r="Y138" s="148"/>
      <c r="Z138" s="148"/>
    </row>
    <row r="139" ht="49.5" customHeight="1">
      <c r="A139" s="148"/>
      <c r="B139" s="167"/>
      <c r="C139" s="167"/>
      <c r="D139" s="148"/>
      <c r="E139" s="148"/>
      <c r="F139" s="148"/>
      <c r="G139" s="148"/>
      <c r="H139" s="148"/>
      <c r="I139" s="148"/>
      <c r="J139" s="148"/>
      <c r="K139" s="148"/>
      <c r="L139" s="148"/>
      <c r="M139" s="148"/>
      <c r="N139" s="148"/>
      <c r="O139" s="148"/>
      <c r="P139" s="148"/>
      <c r="Q139" s="148"/>
      <c r="R139" s="148"/>
      <c r="S139" s="148"/>
      <c r="T139" s="148"/>
      <c r="U139" s="148"/>
      <c r="V139" s="148"/>
      <c r="W139" s="148"/>
      <c r="X139" s="148"/>
      <c r="Y139" s="148"/>
      <c r="Z139" s="148"/>
    </row>
    <row r="140" ht="49.5" customHeight="1">
      <c r="A140" s="148"/>
      <c r="B140" s="167"/>
      <c r="C140" s="167"/>
      <c r="D140" s="148"/>
      <c r="E140" s="148"/>
      <c r="F140" s="148"/>
      <c r="G140" s="148"/>
      <c r="H140" s="148"/>
      <c r="I140" s="148"/>
      <c r="J140" s="148"/>
      <c r="K140" s="148"/>
      <c r="L140" s="148"/>
      <c r="M140" s="148"/>
      <c r="N140" s="148"/>
      <c r="O140" s="148"/>
      <c r="P140" s="148"/>
      <c r="Q140" s="148"/>
      <c r="R140" s="148"/>
      <c r="S140" s="148"/>
      <c r="T140" s="148"/>
      <c r="U140" s="148"/>
      <c r="V140" s="148"/>
      <c r="W140" s="148"/>
      <c r="X140" s="148"/>
      <c r="Y140" s="148"/>
      <c r="Z140" s="148"/>
    </row>
    <row r="141" ht="49.5" customHeight="1">
      <c r="A141" s="148"/>
      <c r="B141" s="167"/>
      <c r="C141" s="167"/>
      <c r="D141" s="148"/>
      <c r="E141" s="148"/>
      <c r="F141" s="148"/>
      <c r="G141" s="148"/>
      <c r="H141" s="148"/>
      <c r="I141" s="148"/>
      <c r="J141" s="148"/>
      <c r="K141" s="148"/>
      <c r="L141" s="148"/>
      <c r="M141" s="148"/>
      <c r="N141" s="148"/>
      <c r="O141" s="148"/>
      <c r="P141" s="148"/>
      <c r="Q141" s="148"/>
      <c r="R141" s="148"/>
      <c r="S141" s="148"/>
      <c r="T141" s="148"/>
      <c r="U141" s="148"/>
      <c r="V141" s="148"/>
      <c r="W141" s="148"/>
      <c r="X141" s="148"/>
      <c r="Y141" s="148"/>
      <c r="Z141" s="148"/>
    </row>
    <row r="142" ht="49.5" customHeight="1">
      <c r="A142" s="148"/>
      <c r="B142" s="167"/>
      <c r="C142" s="167"/>
      <c r="D142" s="148"/>
      <c r="E142" s="148"/>
      <c r="F142" s="148"/>
      <c r="G142" s="148"/>
      <c r="H142" s="148"/>
      <c r="I142" s="148"/>
      <c r="J142" s="148"/>
      <c r="K142" s="148"/>
      <c r="L142" s="148"/>
      <c r="M142" s="148"/>
      <c r="N142" s="148"/>
      <c r="O142" s="148"/>
      <c r="P142" s="148"/>
      <c r="Q142" s="148"/>
      <c r="R142" s="148"/>
      <c r="S142" s="148"/>
      <c r="T142" s="148"/>
      <c r="U142" s="148"/>
      <c r="V142" s="148"/>
      <c r="W142" s="148"/>
      <c r="X142" s="148"/>
      <c r="Y142" s="148"/>
      <c r="Z142" s="148"/>
    </row>
    <row r="143" ht="49.5" customHeight="1">
      <c r="A143" s="148"/>
      <c r="B143" s="167"/>
      <c r="C143" s="167"/>
      <c r="D143" s="148"/>
      <c r="E143" s="148"/>
      <c r="F143" s="148"/>
      <c r="G143" s="148"/>
      <c r="H143" s="148"/>
      <c r="I143" s="148"/>
      <c r="J143" s="148"/>
      <c r="K143" s="148"/>
      <c r="L143" s="148"/>
      <c r="M143" s="148"/>
      <c r="N143" s="148"/>
      <c r="O143" s="148"/>
      <c r="P143" s="148"/>
      <c r="Q143" s="148"/>
      <c r="R143" s="148"/>
      <c r="S143" s="148"/>
      <c r="T143" s="148"/>
      <c r="U143" s="148"/>
      <c r="V143" s="148"/>
      <c r="W143" s="148"/>
      <c r="X143" s="148"/>
      <c r="Y143" s="148"/>
      <c r="Z143" s="148"/>
    </row>
    <row r="144" ht="49.5" customHeight="1">
      <c r="A144" s="148"/>
      <c r="B144" s="167"/>
      <c r="C144" s="167"/>
      <c r="D144" s="148"/>
      <c r="E144" s="148"/>
      <c r="F144" s="148"/>
      <c r="G144" s="148"/>
      <c r="H144" s="148"/>
      <c r="I144" s="148"/>
      <c r="J144" s="148"/>
      <c r="K144" s="148"/>
      <c r="L144" s="148"/>
      <c r="M144" s="148"/>
      <c r="N144" s="148"/>
      <c r="O144" s="148"/>
      <c r="P144" s="148"/>
      <c r="Q144" s="148"/>
      <c r="R144" s="148"/>
      <c r="S144" s="148"/>
      <c r="T144" s="148"/>
      <c r="U144" s="148"/>
      <c r="V144" s="148"/>
      <c r="W144" s="148"/>
      <c r="X144" s="148"/>
      <c r="Y144" s="148"/>
      <c r="Z144" s="148"/>
    </row>
    <row r="145" ht="49.5" customHeight="1">
      <c r="A145" s="148"/>
      <c r="B145" s="167"/>
      <c r="C145" s="167"/>
      <c r="D145" s="148"/>
      <c r="E145" s="148"/>
      <c r="F145" s="148"/>
      <c r="G145" s="148"/>
      <c r="H145" s="148"/>
      <c r="I145" s="148"/>
      <c r="J145" s="148"/>
      <c r="K145" s="148"/>
      <c r="L145" s="148"/>
      <c r="M145" s="148"/>
      <c r="N145" s="148"/>
      <c r="O145" s="148"/>
      <c r="P145" s="148"/>
      <c r="Q145" s="148"/>
      <c r="R145" s="148"/>
      <c r="S145" s="148"/>
      <c r="T145" s="148"/>
      <c r="U145" s="148"/>
      <c r="V145" s="148"/>
      <c r="W145" s="148"/>
      <c r="X145" s="148"/>
      <c r="Y145" s="148"/>
      <c r="Z145" s="148"/>
    </row>
    <row r="146" ht="49.5" customHeight="1">
      <c r="A146" s="148"/>
      <c r="B146" s="167"/>
      <c r="C146" s="167"/>
      <c r="D146" s="148"/>
      <c r="E146" s="148"/>
      <c r="F146" s="148"/>
      <c r="G146" s="148"/>
      <c r="H146" s="148"/>
      <c r="I146" s="148"/>
      <c r="J146" s="148"/>
      <c r="K146" s="148"/>
      <c r="L146" s="148"/>
      <c r="M146" s="148"/>
      <c r="N146" s="148"/>
      <c r="O146" s="148"/>
      <c r="P146" s="148"/>
      <c r="Q146" s="148"/>
      <c r="R146" s="148"/>
      <c r="S146" s="148"/>
      <c r="T146" s="148"/>
      <c r="U146" s="148"/>
      <c r="V146" s="148"/>
      <c r="W146" s="148"/>
      <c r="X146" s="148"/>
      <c r="Y146" s="148"/>
      <c r="Z146" s="148"/>
    </row>
    <row r="147" ht="49.5" customHeight="1">
      <c r="A147" s="148"/>
      <c r="B147" s="167"/>
      <c r="C147" s="167"/>
      <c r="D147" s="148"/>
      <c r="E147" s="148"/>
      <c r="F147" s="148"/>
      <c r="G147" s="148"/>
      <c r="H147" s="148"/>
      <c r="I147" s="148"/>
      <c r="J147" s="148"/>
      <c r="K147" s="148"/>
      <c r="L147" s="148"/>
      <c r="M147" s="148"/>
      <c r="N147" s="148"/>
      <c r="O147" s="148"/>
      <c r="P147" s="148"/>
      <c r="Q147" s="148"/>
      <c r="R147" s="148"/>
      <c r="S147" s="148"/>
      <c r="T147" s="148"/>
      <c r="U147" s="148"/>
      <c r="V147" s="148"/>
      <c r="W147" s="148"/>
      <c r="X147" s="148"/>
      <c r="Y147" s="148"/>
      <c r="Z147" s="148"/>
    </row>
    <row r="148" ht="49.5" customHeight="1">
      <c r="A148" s="148"/>
      <c r="B148" s="167"/>
      <c r="C148" s="167"/>
      <c r="D148" s="148"/>
      <c r="E148" s="148"/>
      <c r="F148" s="148"/>
      <c r="G148" s="148"/>
      <c r="H148" s="148"/>
      <c r="I148" s="148"/>
      <c r="J148" s="148"/>
      <c r="K148" s="148"/>
      <c r="L148" s="148"/>
      <c r="M148" s="148"/>
      <c r="N148" s="148"/>
      <c r="O148" s="148"/>
      <c r="P148" s="148"/>
      <c r="Q148" s="148"/>
      <c r="R148" s="148"/>
      <c r="S148" s="148"/>
      <c r="T148" s="148"/>
      <c r="U148" s="148"/>
      <c r="V148" s="148"/>
      <c r="W148" s="148"/>
      <c r="X148" s="148"/>
      <c r="Y148" s="148"/>
      <c r="Z148" s="148"/>
    </row>
    <row r="149" ht="49.5" customHeight="1">
      <c r="A149" s="148"/>
      <c r="B149" s="167"/>
      <c r="C149" s="167"/>
      <c r="D149" s="148"/>
      <c r="E149" s="148"/>
      <c r="F149" s="148"/>
      <c r="G149" s="148"/>
      <c r="H149" s="148"/>
      <c r="I149" s="148"/>
      <c r="J149" s="148"/>
      <c r="K149" s="148"/>
      <c r="L149" s="148"/>
      <c r="M149" s="148"/>
      <c r="N149" s="148"/>
      <c r="O149" s="148"/>
      <c r="P149" s="148"/>
      <c r="Q149" s="148"/>
      <c r="R149" s="148"/>
      <c r="S149" s="148"/>
      <c r="T149" s="148"/>
      <c r="U149" s="148"/>
      <c r="V149" s="148"/>
      <c r="W149" s="148"/>
      <c r="X149" s="148"/>
      <c r="Y149" s="148"/>
      <c r="Z149" s="148"/>
    </row>
    <row r="150" ht="49.5" customHeight="1">
      <c r="A150" s="148"/>
      <c r="B150" s="167"/>
      <c r="C150" s="167"/>
      <c r="D150" s="148"/>
      <c r="E150" s="148"/>
      <c r="F150" s="148"/>
      <c r="G150" s="148"/>
      <c r="H150" s="148"/>
      <c r="I150" s="148"/>
      <c r="J150" s="148"/>
      <c r="K150" s="148"/>
      <c r="L150" s="148"/>
      <c r="M150" s="148"/>
      <c r="N150" s="148"/>
      <c r="O150" s="148"/>
      <c r="P150" s="148"/>
      <c r="Q150" s="148"/>
      <c r="R150" s="148"/>
      <c r="S150" s="148"/>
      <c r="T150" s="148"/>
      <c r="U150" s="148"/>
      <c r="V150" s="148"/>
      <c r="W150" s="148"/>
      <c r="X150" s="148"/>
      <c r="Y150" s="148"/>
      <c r="Z150" s="148"/>
    </row>
    <row r="151" ht="49.5" customHeight="1">
      <c r="A151" s="148"/>
      <c r="B151" s="167"/>
      <c r="C151" s="167"/>
      <c r="D151" s="148"/>
      <c r="E151" s="148"/>
      <c r="F151" s="148"/>
      <c r="G151" s="148"/>
      <c r="H151" s="148"/>
      <c r="I151" s="148"/>
      <c r="J151" s="148"/>
      <c r="K151" s="148"/>
      <c r="L151" s="148"/>
      <c r="M151" s="148"/>
      <c r="N151" s="148"/>
      <c r="O151" s="148"/>
      <c r="P151" s="148"/>
      <c r="Q151" s="148"/>
      <c r="R151" s="148"/>
      <c r="S151" s="148"/>
      <c r="T151" s="148"/>
      <c r="U151" s="148"/>
      <c r="V151" s="148"/>
      <c r="W151" s="148"/>
      <c r="X151" s="148"/>
      <c r="Y151" s="148"/>
      <c r="Z151" s="148"/>
    </row>
    <row r="152" ht="49.5" customHeight="1">
      <c r="A152" s="148"/>
      <c r="B152" s="167"/>
      <c r="C152" s="167"/>
      <c r="D152" s="148"/>
      <c r="E152" s="148"/>
      <c r="F152" s="148"/>
      <c r="G152" s="148"/>
      <c r="H152" s="148"/>
      <c r="I152" s="148"/>
      <c r="J152" s="148"/>
      <c r="K152" s="148"/>
      <c r="L152" s="148"/>
      <c r="M152" s="148"/>
      <c r="N152" s="148"/>
      <c r="O152" s="148"/>
      <c r="P152" s="148"/>
      <c r="Q152" s="148"/>
      <c r="R152" s="148"/>
      <c r="S152" s="148"/>
      <c r="T152" s="148"/>
      <c r="U152" s="148"/>
      <c r="V152" s="148"/>
      <c r="W152" s="148"/>
      <c r="X152" s="148"/>
      <c r="Y152" s="148"/>
      <c r="Z152" s="148"/>
    </row>
    <row r="153" ht="49.5" customHeight="1">
      <c r="A153" s="148"/>
      <c r="B153" s="167"/>
      <c r="C153" s="167"/>
      <c r="D153" s="148"/>
      <c r="E153" s="148"/>
      <c r="F153" s="148"/>
      <c r="G153" s="148"/>
      <c r="H153" s="148"/>
      <c r="I153" s="148"/>
      <c r="J153" s="148"/>
      <c r="K153" s="148"/>
      <c r="L153" s="148"/>
      <c r="M153" s="148"/>
      <c r="N153" s="148"/>
      <c r="O153" s="148"/>
      <c r="P153" s="148"/>
      <c r="Q153" s="148"/>
      <c r="R153" s="148"/>
      <c r="S153" s="148"/>
      <c r="T153" s="148"/>
      <c r="U153" s="148"/>
      <c r="V153" s="148"/>
      <c r="W153" s="148"/>
      <c r="X153" s="148"/>
      <c r="Y153" s="148"/>
      <c r="Z153" s="148"/>
    </row>
    <row r="154" ht="49.5" customHeight="1">
      <c r="A154" s="148"/>
      <c r="B154" s="167"/>
      <c r="C154" s="167"/>
      <c r="D154" s="148"/>
      <c r="E154" s="148"/>
      <c r="F154" s="148"/>
      <c r="G154" s="148"/>
      <c r="H154" s="148"/>
      <c r="I154" s="148"/>
      <c r="J154" s="148"/>
      <c r="K154" s="148"/>
      <c r="L154" s="148"/>
      <c r="M154" s="148"/>
      <c r="N154" s="148"/>
      <c r="O154" s="148"/>
      <c r="P154" s="148"/>
      <c r="Q154" s="148"/>
      <c r="R154" s="148"/>
      <c r="S154" s="148"/>
      <c r="T154" s="148"/>
      <c r="U154" s="148"/>
      <c r="V154" s="148"/>
      <c r="W154" s="148"/>
      <c r="X154" s="148"/>
      <c r="Y154" s="148"/>
      <c r="Z154" s="148"/>
    </row>
    <row r="155" ht="49.5" customHeight="1">
      <c r="A155" s="148"/>
      <c r="B155" s="167"/>
      <c r="C155" s="167"/>
      <c r="D155" s="148"/>
      <c r="E155" s="148"/>
      <c r="F155" s="148"/>
      <c r="G155" s="148"/>
      <c r="H155" s="148"/>
      <c r="I155" s="148"/>
      <c r="J155" s="148"/>
      <c r="K155" s="148"/>
      <c r="L155" s="148"/>
      <c r="M155" s="148"/>
      <c r="N155" s="148"/>
      <c r="O155" s="148"/>
      <c r="P155" s="148"/>
      <c r="Q155" s="148"/>
      <c r="R155" s="148"/>
      <c r="S155" s="148"/>
      <c r="T155" s="148"/>
      <c r="U155" s="148"/>
      <c r="V155" s="148"/>
      <c r="W155" s="148"/>
      <c r="X155" s="148"/>
      <c r="Y155" s="148"/>
      <c r="Z155" s="148"/>
    </row>
    <row r="156" ht="49.5" customHeight="1">
      <c r="A156" s="148"/>
      <c r="B156" s="167"/>
      <c r="C156" s="167"/>
      <c r="D156" s="148"/>
      <c r="E156" s="148"/>
      <c r="F156" s="148"/>
      <c r="G156" s="148"/>
      <c r="H156" s="148"/>
      <c r="I156" s="148"/>
      <c r="J156" s="148"/>
      <c r="K156" s="148"/>
      <c r="L156" s="148"/>
      <c r="M156" s="148"/>
      <c r="N156" s="148"/>
      <c r="O156" s="148"/>
      <c r="P156" s="148"/>
      <c r="Q156" s="148"/>
      <c r="R156" s="148"/>
      <c r="S156" s="148"/>
      <c r="T156" s="148"/>
      <c r="U156" s="148"/>
      <c r="V156" s="148"/>
      <c r="W156" s="148"/>
      <c r="X156" s="148"/>
      <c r="Y156" s="148"/>
      <c r="Z156" s="148"/>
    </row>
    <row r="157" ht="49.5" customHeight="1">
      <c r="A157" s="148"/>
      <c r="B157" s="167"/>
      <c r="C157" s="167"/>
      <c r="D157" s="148"/>
      <c r="E157" s="148"/>
      <c r="F157" s="148"/>
      <c r="G157" s="148"/>
      <c r="H157" s="148"/>
      <c r="I157" s="148"/>
      <c r="J157" s="148"/>
      <c r="K157" s="148"/>
      <c r="L157" s="148"/>
      <c r="M157" s="148"/>
      <c r="N157" s="148"/>
      <c r="O157" s="148"/>
      <c r="P157" s="148"/>
      <c r="Q157" s="148"/>
      <c r="R157" s="148"/>
      <c r="S157" s="148"/>
      <c r="T157" s="148"/>
      <c r="U157" s="148"/>
      <c r="V157" s="148"/>
      <c r="W157" s="148"/>
      <c r="X157" s="148"/>
      <c r="Y157" s="148"/>
      <c r="Z157" s="148"/>
    </row>
    <row r="158" ht="49.5" customHeight="1">
      <c r="A158" s="148"/>
      <c r="B158" s="167"/>
      <c r="C158" s="167"/>
      <c r="D158" s="148"/>
      <c r="E158" s="148"/>
      <c r="F158" s="148"/>
      <c r="G158" s="148"/>
      <c r="H158" s="148"/>
      <c r="I158" s="148"/>
      <c r="J158" s="148"/>
      <c r="K158" s="148"/>
      <c r="L158" s="148"/>
      <c r="M158" s="148"/>
      <c r="N158" s="148"/>
      <c r="O158" s="148"/>
      <c r="P158" s="148"/>
      <c r="Q158" s="148"/>
      <c r="R158" s="148"/>
      <c r="S158" s="148"/>
      <c r="T158" s="148"/>
      <c r="U158" s="148"/>
      <c r="V158" s="148"/>
      <c r="W158" s="148"/>
      <c r="X158" s="148"/>
      <c r="Y158" s="148"/>
      <c r="Z158" s="148"/>
    </row>
    <row r="159" ht="49.5" customHeight="1">
      <c r="A159" s="148"/>
      <c r="B159" s="167"/>
      <c r="C159" s="167"/>
      <c r="D159" s="148"/>
      <c r="E159" s="148"/>
      <c r="F159" s="148"/>
      <c r="G159" s="148"/>
      <c r="H159" s="148"/>
      <c r="I159" s="148"/>
      <c r="J159" s="148"/>
      <c r="K159" s="148"/>
      <c r="L159" s="148"/>
      <c r="M159" s="148"/>
      <c r="N159" s="148"/>
      <c r="O159" s="148"/>
      <c r="P159" s="148"/>
      <c r="Q159" s="148"/>
      <c r="R159" s="148"/>
      <c r="S159" s="148"/>
      <c r="T159" s="148"/>
      <c r="U159" s="148"/>
      <c r="V159" s="148"/>
      <c r="W159" s="148"/>
      <c r="X159" s="148"/>
      <c r="Y159" s="148"/>
      <c r="Z159" s="148"/>
    </row>
    <row r="160" ht="49.5" customHeight="1">
      <c r="A160" s="148"/>
      <c r="B160" s="167"/>
      <c r="C160" s="167"/>
      <c r="D160" s="148"/>
      <c r="E160" s="148"/>
      <c r="F160" s="148"/>
      <c r="G160" s="148"/>
      <c r="H160" s="148"/>
      <c r="I160" s="148"/>
      <c r="J160" s="148"/>
      <c r="K160" s="148"/>
      <c r="L160" s="148"/>
      <c r="M160" s="148"/>
      <c r="N160" s="148"/>
      <c r="O160" s="148"/>
      <c r="P160" s="148"/>
      <c r="Q160" s="148"/>
      <c r="R160" s="148"/>
      <c r="S160" s="148"/>
      <c r="T160" s="148"/>
      <c r="U160" s="148"/>
      <c r="V160" s="148"/>
      <c r="W160" s="148"/>
      <c r="X160" s="148"/>
      <c r="Y160" s="148"/>
      <c r="Z160" s="148"/>
    </row>
    <row r="161" ht="49.5" customHeight="1">
      <c r="A161" s="148"/>
      <c r="B161" s="167"/>
      <c r="C161" s="167"/>
      <c r="D161" s="148"/>
      <c r="E161" s="148"/>
      <c r="F161" s="148"/>
      <c r="G161" s="148"/>
      <c r="H161" s="148"/>
      <c r="I161" s="148"/>
      <c r="J161" s="148"/>
      <c r="K161" s="148"/>
      <c r="L161" s="148"/>
      <c r="M161" s="148"/>
      <c r="N161" s="148"/>
      <c r="O161" s="148"/>
      <c r="P161" s="148"/>
      <c r="Q161" s="148"/>
      <c r="R161" s="148"/>
      <c r="S161" s="148"/>
      <c r="T161" s="148"/>
      <c r="U161" s="148"/>
      <c r="V161" s="148"/>
      <c r="W161" s="148"/>
      <c r="X161" s="148"/>
      <c r="Y161" s="148"/>
      <c r="Z161" s="148"/>
    </row>
    <row r="162" ht="49.5" customHeight="1">
      <c r="A162" s="148"/>
      <c r="B162" s="167"/>
      <c r="C162" s="167"/>
      <c r="D162" s="148"/>
      <c r="E162" s="148"/>
      <c r="F162" s="148"/>
      <c r="G162" s="148"/>
      <c r="H162" s="148"/>
      <c r="I162" s="148"/>
      <c r="J162" s="148"/>
      <c r="K162" s="148"/>
      <c r="L162" s="148"/>
      <c r="M162" s="148"/>
      <c r="N162" s="148"/>
      <c r="O162" s="148"/>
      <c r="P162" s="148"/>
      <c r="Q162" s="148"/>
      <c r="R162" s="148"/>
      <c r="S162" s="148"/>
      <c r="T162" s="148"/>
      <c r="U162" s="148"/>
      <c r="V162" s="148"/>
      <c r="W162" s="148"/>
      <c r="X162" s="148"/>
      <c r="Y162" s="148"/>
      <c r="Z162" s="148"/>
    </row>
    <row r="163" ht="49.5" customHeight="1">
      <c r="A163" s="148"/>
      <c r="B163" s="167"/>
      <c r="C163" s="167"/>
      <c r="D163" s="148"/>
      <c r="E163" s="148"/>
      <c r="F163" s="148"/>
      <c r="G163" s="148"/>
      <c r="H163" s="148"/>
      <c r="I163" s="148"/>
      <c r="J163" s="148"/>
      <c r="K163" s="148"/>
      <c r="L163" s="148"/>
      <c r="M163" s="148"/>
      <c r="N163" s="148"/>
      <c r="O163" s="148"/>
      <c r="P163" s="148"/>
      <c r="Q163" s="148"/>
      <c r="R163" s="148"/>
      <c r="S163" s="148"/>
      <c r="T163" s="148"/>
      <c r="U163" s="148"/>
      <c r="V163" s="148"/>
      <c r="W163" s="148"/>
      <c r="X163" s="148"/>
      <c r="Y163" s="148"/>
      <c r="Z163" s="148"/>
    </row>
    <row r="164" ht="49.5" customHeight="1">
      <c r="A164" s="148"/>
      <c r="B164" s="167"/>
      <c r="C164" s="167"/>
      <c r="D164" s="148"/>
      <c r="E164" s="148"/>
      <c r="F164" s="148"/>
      <c r="G164" s="148"/>
      <c r="H164" s="148"/>
      <c r="I164" s="148"/>
      <c r="J164" s="148"/>
      <c r="K164" s="148"/>
      <c r="L164" s="148"/>
      <c r="M164" s="148"/>
      <c r="N164" s="148"/>
      <c r="O164" s="148"/>
      <c r="P164" s="148"/>
      <c r="Q164" s="148"/>
      <c r="R164" s="148"/>
      <c r="S164" s="148"/>
      <c r="T164" s="148"/>
      <c r="U164" s="148"/>
      <c r="V164" s="148"/>
      <c r="W164" s="148"/>
      <c r="X164" s="148"/>
      <c r="Y164" s="148"/>
      <c r="Z164" s="148"/>
    </row>
    <row r="165" ht="49.5" customHeight="1">
      <c r="A165" s="148"/>
      <c r="B165" s="167"/>
      <c r="C165" s="167"/>
      <c r="D165" s="148"/>
      <c r="E165" s="148"/>
      <c r="F165" s="148"/>
      <c r="G165" s="148"/>
      <c r="H165" s="148"/>
      <c r="I165" s="148"/>
      <c r="J165" s="148"/>
      <c r="K165" s="148"/>
      <c r="L165" s="148"/>
      <c r="M165" s="148"/>
      <c r="N165" s="148"/>
      <c r="O165" s="148"/>
      <c r="P165" s="148"/>
      <c r="Q165" s="148"/>
      <c r="R165" s="148"/>
      <c r="S165" s="148"/>
      <c r="T165" s="148"/>
      <c r="U165" s="148"/>
      <c r="V165" s="148"/>
      <c r="W165" s="148"/>
      <c r="X165" s="148"/>
      <c r="Y165" s="148"/>
      <c r="Z165" s="148"/>
    </row>
    <row r="166" ht="49.5" customHeight="1">
      <c r="A166" s="148"/>
      <c r="B166" s="167"/>
      <c r="C166" s="167"/>
      <c r="D166" s="148"/>
      <c r="E166" s="148"/>
      <c r="F166" s="148"/>
      <c r="G166" s="148"/>
      <c r="H166" s="148"/>
      <c r="I166" s="148"/>
      <c r="J166" s="148"/>
      <c r="K166" s="148"/>
      <c r="L166" s="148"/>
      <c r="M166" s="148"/>
      <c r="N166" s="148"/>
      <c r="O166" s="148"/>
      <c r="P166" s="148"/>
      <c r="Q166" s="148"/>
      <c r="R166" s="148"/>
      <c r="S166" s="148"/>
      <c r="T166" s="148"/>
      <c r="U166" s="148"/>
      <c r="V166" s="148"/>
      <c r="W166" s="148"/>
      <c r="X166" s="148"/>
      <c r="Y166" s="148"/>
      <c r="Z166" s="148"/>
    </row>
    <row r="167" ht="49.5" customHeight="1">
      <c r="A167" s="148"/>
      <c r="B167" s="167"/>
      <c r="C167" s="167"/>
      <c r="D167" s="148"/>
      <c r="E167" s="148"/>
      <c r="F167" s="148"/>
      <c r="G167" s="148"/>
      <c r="H167" s="148"/>
      <c r="I167" s="148"/>
      <c r="J167" s="148"/>
      <c r="K167" s="148"/>
      <c r="L167" s="148"/>
      <c r="M167" s="148"/>
      <c r="N167" s="148"/>
      <c r="O167" s="148"/>
      <c r="P167" s="148"/>
      <c r="Q167" s="148"/>
      <c r="R167" s="148"/>
      <c r="S167" s="148"/>
      <c r="T167" s="148"/>
      <c r="U167" s="148"/>
      <c r="V167" s="148"/>
      <c r="W167" s="148"/>
      <c r="X167" s="148"/>
      <c r="Y167" s="148"/>
      <c r="Z167" s="148"/>
    </row>
    <row r="168" ht="49.5" customHeight="1">
      <c r="A168" s="148"/>
      <c r="B168" s="167"/>
      <c r="C168" s="167"/>
      <c r="D168" s="148"/>
      <c r="E168" s="148"/>
      <c r="F168" s="148"/>
      <c r="G168" s="148"/>
      <c r="H168" s="148"/>
      <c r="I168" s="148"/>
      <c r="J168" s="148"/>
      <c r="K168" s="148"/>
      <c r="L168" s="148"/>
      <c r="M168" s="148"/>
      <c r="N168" s="148"/>
      <c r="O168" s="148"/>
      <c r="P168" s="148"/>
      <c r="Q168" s="148"/>
      <c r="R168" s="148"/>
      <c r="S168" s="148"/>
      <c r="T168" s="148"/>
      <c r="U168" s="148"/>
      <c r="V168" s="148"/>
      <c r="W168" s="148"/>
      <c r="X168" s="148"/>
      <c r="Y168" s="148"/>
      <c r="Z168" s="148"/>
    </row>
    <row r="169" ht="49.5" customHeight="1">
      <c r="A169" s="148"/>
      <c r="B169" s="167"/>
      <c r="C169" s="167"/>
      <c r="D169" s="148"/>
      <c r="E169" s="148"/>
      <c r="F169" s="148"/>
      <c r="G169" s="148"/>
      <c r="H169" s="148"/>
      <c r="I169" s="148"/>
      <c r="J169" s="148"/>
      <c r="K169" s="148"/>
      <c r="L169" s="148"/>
      <c r="M169" s="148"/>
      <c r="N169" s="148"/>
      <c r="O169" s="148"/>
      <c r="P169" s="148"/>
      <c r="Q169" s="148"/>
      <c r="R169" s="148"/>
      <c r="S169" s="148"/>
      <c r="T169" s="148"/>
      <c r="U169" s="148"/>
      <c r="V169" s="148"/>
      <c r="W169" s="148"/>
      <c r="X169" s="148"/>
      <c r="Y169" s="148"/>
      <c r="Z169" s="148"/>
    </row>
    <row r="170" ht="49.5" customHeight="1">
      <c r="A170" s="148"/>
      <c r="B170" s="167"/>
      <c r="C170" s="167"/>
      <c r="D170" s="148"/>
      <c r="E170" s="148"/>
      <c r="F170" s="148"/>
      <c r="G170" s="148"/>
      <c r="H170" s="148"/>
      <c r="I170" s="148"/>
      <c r="J170" s="148"/>
      <c r="K170" s="148"/>
      <c r="L170" s="148"/>
      <c r="M170" s="148"/>
      <c r="N170" s="148"/>
      <c r="O170" s="148"/>
      <c r="P170" s="148"/>
      <c r="Q170" s="148"/>
      <c r="R170" s="148"/>
      <c r="S170" s="148"/>
      <c r="T170" s="148"/>
      <c r="U170" s="148"/>
      <c r="V170" s="148"/>
      <c r="W170" s="148"/>
      <c r="X170" s="148"/>
      <c r="Y170" s="148"/>
      <c r="Z170" s="148"/>
    </row>
    <row r="171" ht="49.5" customHeight="1">
      <c r="A171" s="148"/>
      <c r="B171" s="167"/>
      <c r="C171" s="167"/>
      <c r="D171" s="148"/>
      <c r="E171" s="148"/>
      <c r="F171" s="148"/>
      <c r="G171" s="148"/>
      <c r="H171" s="148"/>
      <c r="I171" s="148"/>
      <c r="J171" s="148"/>
      <c r="K171" s="148"/>
      <c r="L171" s="148"/>
      <c r="M171" s="148"/>
      <c r="N171" s="148"/>
      <c r="O171" s="148"/>
      <c r="P171" s="148"/>
      <c r="Q171" s="148"/>
      <c r="R171" s="148"/>
      <c r="S171" s="148"/>
      <c r="T171" s="148"/>
      <c r="U171" s="148"/>
      <c r="V171" s="148"/>
      <c r="W171" s="148"/>
      <c r="X171" s="148"/>
      <c r="Y171" s="148"/>
      <c r="Z171" s="148"/>
    </row>
    <row r="172" ht="49.5" customHeight="1">
      <c r="A172" s="148"/>
      <c r="B172" s="167"/>
      <c r="C172" s="167"/>
      <c r="D172" s="148"/>
      <c r="E172" s="148"/>
      <c r="F172" s="148"/>
      <c r="G172" s="148"/>
      <c r="H172" s="148"/>
      <c r="I172" s="148"/>
      <c r="J172" s="148"/>
      <c r="K172" s="148"/>
      <c r="L172" s="148"/>
      <c r="M172" s="148"/>
      <c r="N172" s="148"/>
      <c r="O172" s="148"/>
      <c r="P172" s="148"/>
      <c r="Q172" s="148"/>
      <c r="R172" s="148"/>
      <c r="S172" s="148"/>
      <c r="T172" s="148"/>
      <c r="U172" s="148"/>
      <c r="V172" s="148"/>
      <c r="W172" s="148"/>
      <c r="X172" s="148"/>
      <c r="Y172" s="148"/>
      <c r="Z172" s="148"/>
    </row>
    <row r="173" ht="49.5" customHeight="1">
      <c r="A173" s="148"/>
      <c r="B173" s="167"/>
      <c r="C173" s="167"/>
      <c r="D173" s="148"/>
      <c r="E173" s="148"/>
      <c r="F173" s="148"/>
      <c r="G173" s="148"/>
      <c r="H173" s="148"/>
      <c r="I173" s="148"/>
      <c r="J173" s="148"/>
      <c r="K173" s="148"/>
      <c r="L173" s="148"/>
      <c r="M173" s="148"/>
      <c r="N173" s="148"/>
      <c r="O173" s="148"/>
      <c r="P173" s="148"/>
      <c r="Q173" s="148"/>
      <c r="R173" s="148"/>
      <c r="S173" s="148"/>
      <c r="T173" s="148"/>
      <c r="U173" s="148"/>
      <c r="V173" s="148"/>
      <c r="W173" s="148"/>
      <c r="X173" s="148"/>
      <c r="Y173" s="148"/>
      <c r="Z173" s="148"/>
    </row>
    <row r="174" ht="49.5" customHeight="1">
      <c r="A174" s="148"/>
      <c r="B174" s="167"/>
      <c r="C174" s="167"/>
      <c r="D174" s="148"/>
      <c r="E174" s="148"/>
      <c r="F174" s="148"/>
      <c r="G174" s="148"/>
      <c r="H174" s="148"/>
      <c r="I174" s="148"/>
      <c r="J174" s="148"/>
      <c r="K174" s="148"/>
      <c r="L174" s="148"/>
      <c r="M174" s="148"/>
      <c r="N174" s="148"/>
      <c r="O174" s="148"/>
      <c r="P174" s="148"/>
      <c r="Q174" s="148"/>
      <c r="R174" s="148"/>
      <c r="S174" s="148"/>
      <c r="T174" s="148"/>
      <c r="U174" s="148"/>
      <c r="V174" s="148"/>
      <c r="W174" s="148"/>
      <c r="X174" s="148"/>
      <c r="Y174" s="148"/>
      <c r="Z174" s="148"/>
    </row>
    <row r="175" ht="49.5" customHeight="1">
      <c r="A175" s="148"/>
      <c r="B175" s="167"/>
      <c r="C175" s="167"/>
      <c r="D175" s="148"/>
      <c r="E175" s="148"/>
      <c r="F175" s="148"/>
      <c r="G175" s="148"/>
      <c r="H175" s="148"/>
      <c r="I175" s="148"/>
      <c r="J175" s="148"/>
      <c r="K175" s="148"/>
      <c r="L175" s="148"/>
      <c r="M175" s="148"/>
      <c r="N175" s="148"/>
      <c r="O175" s="148"/>
      <c r="P175" s="148"/>
      <c r="Q175" s="148"/>
      <c r="R175" s="148"/>
      <c r="S175" s="148"/>
      <c r="T175" s="148"/>
      <c r="U175" s="148"/>
      <c r="V175" s="148"/>
      <c r="W175" s="148"/>
      <c r="X175" s="148"/>
      <c r="Y175" s="148"/>
      <c r="Z175" s="148"/>
    </row>
    <row r="176" ht="49.5" customHeight="1">
      <c r="A176" s="148"/>
      <c r="B176" s="167"/>
      <c r="C176" s="167"/>
      <c r="D176" s="148"/>
      <c r="E176" s="148"/>
      <c r="F176" s="148"/>
      <c r="G176" s="148"/>
      <c r="H176" s="148"/>
      <c r="I176" s="148"/>
      <c r="J176" s="148"/>
      <c r="K176" s="148"/>
      <c r="L176" s="148"/>
      <c r="M176" s="148"/>
      <c r="N176" s="148"/>
      <c r="O176" s="148"/>
      <c r="P176" s="148"/>
      <c r="Q176" s="148"/>
      <c r="R176" s="148"/>
      <c r="S176" s="148"/>
      <c r="T176" s="148"/>
      <c r="U176" s="148"/>
      <c r="V176" s="148"/>
      <c r="W176" s="148"/>
      <c r="X176" s="148"/>
      <c r="Y176" s="148"/>
      <c r="Z176" s="148"/>
    </row>
    <row r="177" ht="49.5" customHeight="1">
      <c r="A177" s="148"/>
      <c r="B177" s="167"/>
      <c r="C177" s="167"/>
      <c r="D177" s="148"/>
      <c r="E177" s="148"/>
      <c r="F177" s="148"/>
      <c r="G177" s="148"/>
      <c r="H177" s="148"/>
      <c r="I177" s="148"/>
      <c r="J177" s="148"/>
      <c r="K177" s="148"/>
      <c r="L177" s="148"/>
      <c r="M177" s="148"/>
      <c r="N177" s="148"/>
      <c r="O177" s="148"/>
      <c r="P177" s="148"/>
      <c r="Q177" s="148"/>
      <c r="R177" s="148"/>
      <c r="S177" s="148"/>
      <c r="T177" s="148"/>
      <c r="U177" s="148"/>
      <c r="V177" s="148"/>
      <c r="W177" s="148"/>
      <c r="X177" s="148"/>
      <c r="Y177" s="148"/>
      <c r="Z177" s="148"/>
    </row>
    <row r="178" ht="49.5" customHeight="1">
      <c r="A178" s="148"/>
      <c r="B178" s="167"/>
      <c r="C178" s="167"/>
      <c r="D178" s="148"/>
      <c r="E178" s="148"/>
      <c r="F178" s="148"/>
      <c r="G178" s="148"/>
      <c r="H178" s="148"/>
      <c r="I178" s="148"/>
      <c r="J178" s="148"/>
      <c r="K178" s="148"/>
      <c r="L178" s="148"/>
      <c r="M178" s="148"/>
      <c r="N178" s="148"/>
      <c r="O178" s="148"/>
      <c r="P178" s="148"/>
      <c r="Q178" s="148"/>
      <c r="R178" s="148"/>
      <c r="S178" s="148"/>
      <c r="T178" s="148"/>
      <c r="U178" s="148"/>
      <c r="V178" s="148"/>
      <c r="W178" s="148"/>
      <c r="X178" s="148"/>
      <c r="Y178" s="148"/>
      <c r="Z178" s="148"/>
    </row>
    <row r="179" ht="49.5" customHeight="1">
      <c r="A179" s="148"/>
      <c r="B179" s="167"/>
      <c r="C179" s="167"/>
      <c r="D179" s="148"/>
      <c r="E179" s="148"/>
      <c r="F179" s="148"/>
      <c r="G179" s="148"/>
      <c r="H179" s="148"/>
      <c r="I179" s="148"/>
      <c r="J179" s="148"/>
      <c r="K179" s="148"/>
      <c r="L179" s="148"/>
      <c r="M179" s="148"/>
      <c r="N179" s="148"/>
      <c r="O179" s="148"/>
      <c r="P179" s="148"/>
      <c r="Q179" s="148"/>
      <c r="R179" s="148"/>
      <c r="S179" s="148"/>
      <c r="T179" s="148"/>
      <c r="U179" s="148"/>
      <c r="V179" s="148"/>
      <c r="W179" s="148"/>
      <c r="X179" s="148"/>
      <c r="Y179" s="148"/>
      <c r="Z179" s="148"/>
    </row>
    <row r="180" ht="49.5" customHeight="1">
      <c r="A180" s="148"/>
      <c r="B180" s="167"/>
      <c r="C180" s="167"/>
      <c r="D180" s="148"/>
      <c r="E180" s="148"/>
      <c r="F180" s="148"/>
      <c r="G180" s="148"/>
      <c r="H180" s="148"/>
      <c r="I180" s="148"/>
      <c r="J180" s="148"/>
      <c r="K180" s="148"/>
      <c r="L180" s="148"/>
      <c r="M180" s="148"/>
      <c r="N180" s="148"/>
      <c r="O180" s="148"/>
      <c r="P180" s="148"/>
      <c r="Q180" s="148"/>
      <c r="R180" s="148"/>
      <c r="S180" s="148"/>
      <c r="T180" s="148"/>
      <c r="U180" s="148"/>
      <c r="V180" s="148"/>
      <c r="W180" s="148"/>
      <c r="X180" s="148"/>
      <c r="Y180" s="148"/>
      <c r="Z180" s="148"/>
    </row>
    <row r="181" ht="49.5" customHeight="1">
      <c r="A181" s="148"/>
      <c r="B181" s="167"/>
      <c r="C181" s="167"/>
      <c r="D181" s="148"/>
      <c r="E181" s="148"/>
      <c r="F181" s="148"/>
      <c r="G181" s="148"/>
      <c r="H181" s="148"/>
      <c r="I181" s="148"/>
      <c r="J181" s="148"/>
      <c r="K181" s="148"/>
      <c r="L181" s="148"/>
      <c r="M181" s="148"/>
      <c r="N181" s="148"/>
      <c r="O181" s="148"/>
      <c r="P181" s="148"/>
      <c r="Q181" s="148"/>
      <c r="R181" s="148"/>
      <c r="S181" s="148"/>
      <c r="T181" s="148"/>
      <c r="U181" s="148"/>
      <c r="V181" s="148"/>
      <c r="W181" s="148"/>
      <c r="X181" s="148"/>
      <c r="Y181" s="148"/>
      <c r="Z181" s="148"/>
    </row>
    <row r="182" ht="49.5" customHeight="1">
      <c r="A182" s="148"/>
      <c r="B182" s="167"/>
      <c r="C182" s="167"/>
      <c r="D182" s="148"/>
      <c r="E182" s="148"/>
      <c r="F182" s="148"/>
      <c r="G182" s="148"/>
      <c r="H182" s="148"/>
      <c r="I182" s="148"/>
      <c r="J182" s="148"/>
      <c r="K182" s="148"/>
      <c r="L182" s="148"/>
      <c r="M182" s="148"/>
      <c r="N182" s="148"/>
      <c r="O182" s="148"/>
      <c r="P182" s="148"/>
      <c r="Q182" s="148"/>
      <c r="R182" s="148"/>
      <c r="S182" s="148"/>
      <c r="T182" s="148"/>
      <c r="U182" s="148"/>
      <c r="V182" s="148"/>
      <c r="W182" s="148"/>
      <c r="X182" s="148"/>
      <c r="Y182" s="148"/>
      <c r="Z182" s="148"/>
    </row>
    <row r="183" ht="49.5" customHeight="1">
      <c r="A183" s="148"/>
      <c r="B183" s="167"/>
      <c r="C183" s="167"/>
      <c r="D183" s="148"/>
      <c r="E183" s="148"/>
      <c r="F183" s="148"/>
      <c r="G183" s="148"/>
      <c r="H183" s="148"/>
      <c r="I183" s="148"/>
      <c r="J183" s="148"/>
      <c r="K183" s="148"/>
      <c r="L183" s="148"/>
      <c r="M183" s="148"/>
      <c r="N183" s="148"/>
      <c r="O183" s="148"/>
      <c r="P183" s="148"/>
      <c r="Q183" s="148"/>
      <c r="R183" s="148"/>
      <c r="S183" s="148"/>
      <c r="T183" s="148"/>
      <c r="U183" s="148"/>
      <c r="V183" s="148"/>
      <c r="W183" s="148"/>
      <c r="X183" s="148"/>
      <c r="Y183" s="148"/>
      <c r="Z183" s="148"/>
    </row>
    <row r="184" ht="49.5" customHeight="1">
      <c r="A184" s="148"/>
      <c r="B184" s="167"/>
      <c r="C184" s="167"/>
      <c r="D184" s="148"/>
      <c r="E184" s="148"/>
      <c r="F184" s="148"/>
      <c r="G184" s="148"/>
      <c r="H184" s="148"/>
      <c r="I184" s="148"/>
      <c r="J184" s="148"/>
      <c r="K184" s="148"/>
      <c r="L184" s="148"/>
      <c r="M184" s="148"/>
      <c r="N184" s="148"/>
      <c r="O184" s="148"/>
      <c r="P184" s="148"/>
      <c r="Q184" s="148"/>
      <c r="R184" s="148"/>
      <c r="S184" s="148"/>
      <c r="T184" s="148"/>
      <c r="U184" s="148"/>
      <c r="V184" s="148"/>
      <c r="W184" s="148"/>
      <c r="X184" s="148"/>
      <c r="Y184" s="148"/>
      <c r="Z184" s="148"/>
    </row>
    <row r="185" ht="49.5" customHeight="1">
      <c r="A185" s="148"/>
      <c r="B185" s="167"/>
      <c r="C185" s="167"/>
      <c r="D185" s="148"/>
      <c r="E185" s="148"/>
      <c r="F185" s="148"/>
      <c r="G185" s="148"/>
      <c r="H185" s="148"/>
      <c r="I185" s="148"/>
      <c r="J185" s="148"/>
      <c r="K185" s="148"/>
      <c r="L185" s="148"/>
      <c r="M185" s="148"/>
      <c r="N185" s="148"/>
      <c r="O185" s="148"/>
      <c r="P185" s="148"/>
      <c r="Q185" s="148"/>
      <c r="R185" s="148"/>
      <c r="S185" s="148"/>
      <c r="T185" s="148"/>
      <c r="U185" s="148"/>
      <c r="V185" s="148"/>
      <c r="W185" s="148"/>
      <c r="X185" s="148"/>
      <c r="Y185" s="148"/>
      <c r="Z185" s="148"/>
    </row>
    <row r="186" ht="49.5" customHeight="1">
      <c r="A186" s="148"/>
      <c r="B186" s="167"/>
      <c r="C186" s="167"/>
      <c r="D186" s="148"/>
      <c r="E186" s="148"/>
      <c r="F186" s="148"/>
      <c r="G186" s="148"/>
      <c r="H186" s="148"/>
      <c r="I186" s="148"/>
      <c r="J186" s="148"/>
      <c r="K186" s="148"/>
      <c r="L186" s="148"/>
      <c r="M186" s="148"/>
      <c r="N186" s="148"/>
      <c r="O186" s="148"/>
      <c r="P186" s="148"/>
      <c r="Q186" s="148"/>
      <c r="R186" s="148"/>
      <c r="S186" s="148"/>
      <c r="T186" s="148"/>
      <c r="U186" s="148"/>
      <c r="V186" s="148"/>
      <c r="W186" s="148"/>
      <c r="X186" s="148"/>
      <c r="Y186" s="148"/>
      <c r="Z186" s="148"/>
    </row>
    <row r="187" ht="49.5" customHeight="1">
      <c r="A187" s="148"/>
      <c r="B187" s="167"/>
      <c r="C187" s="167"/>
      <c r="D187" s="148"/>
      <c r="E187" s="148"/>
      <c r="F187" s="148"/>
      <c r="G187" s="148"/>
      <c r="H187" s="148"/>
      <c r="I187" s="148"/>
      <c r="J187" s="148"/>
      <c r="K187" s="148"/>
      <c r="L187" s="148"/>
      <c r="M187" s="148"/>
      <c r="N187" s="148"/>
      <c r="O187" s="148"/>
      <c r="P187" s="148"/>
      <c r="Q187" s="148"/>
      <c r="R187" s="148"/>
      <c r="S187" s="148"/>
      <c r="T187" s="148"/>
      <c r="U187" s="148"/>
      <c r="V187" s="148"/>
      <c r="W187" s="148"/>
      <c r="X187" s="148"/>
      <c r="Y187" s="148"/>
      <c r="Z187" s="148"/>
    </row>
    <row r="188" ht="49.5" customHeight="1">
      <c r="A188" s="148"/>
      <c r="B188" s="167"/>
      <c r="C188" s="167"/>
      <c r="D188" s="148"/>
      <c r="E188" s="148"/>
      <c r="F188" s="148"/>
      <c r="G188" s="148"/>
      <c r="H188" s="148"/>
      <c r="I188" s="148"/>
      <c r="J188" s="148"/>
      <c r="K188" s="148"/>
      <c r="L188" s="148"/>
      <c r="M188" s="148"/>
      <c r="N188" s="148"/>
      <c r="O188" s="148"/>
      <c r="P188" s="148"/>
      <c r="Q188" s="148"/>
      <c r="R188" s="148"/>
      <c r="S188" s="148"/>
      <c r="T188" s="148"/>
      <c r="U188" s="148"/>
      <c r="V188" s="148"/>
      <c r="W188" s="148"/>
      <c r="X188" s="148"/>
      <c r="Y188" s="148"/>
      <c r="Z188" s="148"/>
    </row>
    <row r="189" ht="49.5" customHeight="1">
      <c r="A189" s="148"/>
      <c r="B189" s="167"/>
      <c r="C189" s="167"/>
      <c r="D189" s="148"/>
      <c r="E189" s="148"/>
      <c r="F189" s="148"/>
      <c r="G189" s="148"/>
      <c r="H189" s="148"/>
      <c r="I189" s="148"/>
      <c r="J189" s="148"/>
      <c r="K189" s="148"/>
      <c r="L189" s="148"/>
      <c r="M189" s="148"/>
      <c r="N189" s="148"/>
      <c r="O189" s="148"/>
      <c r="P189" s="148"/>
      <c r="Q189" s="148"/>
      <c r="R189" s="148"/>
      <c r="S189" s="148"/>
      <c r="T189" s="148"/>
      <c r="U189" s="148"/>
      <c r="V189" s="148"/>
      <c r="W189" s="148"/>
      <c r="X189" s="148"/>
      <c r="Y189" s="148"/>
      <c r="Z189" s="148"/>
    </row>
    <row r="190" ht="49.5" customHeight="1">
      <c r="A190" s="148"/>
      <c r="B190" s="167"/>
      <c r="C190" s="167"/>
      <c r="D190" s="148"/>
      <c r="E190" s="148"/>
      <c r="F190" s="148"/>
      <c r="G190" s="148"/>
      <c r="H190" s="148"/>
      <c r="I190" s="148"/>
      <c r="J190" s="148"/>
      <c r="K190" s="148"/>
      <c r="L190" s="148"/>
      <c r="M190" s="148"/>
      <c r="N190" s="148"/>
      <c r="O190" s="148"/>
      <c r="P190" s="148"/>
      <c r="Q190" s="148"/>
      <c r="R190" s="148"/>
      <c r="S190" s="148"/>
      <c r="T190" s="148"/>
      <c r="U190" s="148"/>
      <c r="V190" s="148"/>
      <c r="W190" s="148"/>
      <c r="X190" s="148"/>
      <c r="Y190" s="148"/>
      <c r="Z190" s="148"/>
    </row>
    <row r="191" ht="49.5" customHeight="1">
      <c r="A191" s="148"/>
      <c r="B191" s="167"/>
      <c r="C191" s="167"/>
      <c r="D191" s="148"/>
      <c r="E191" s="148"/>
      <c r="F191" s="148"/>
      <c r="G191" s="148"/>
      <c r="H191" s="148"/>
      <c r="I191" s="148"/>
      <c r="J191" s="148"/>
      <c r="K191" s="148"/>
      <c r="L191" s="148"/>
      <c r="M191" s="148"/>
      <c r="N191" s="148"/>
      <c r="O191" s="148"/>
      <c r="P191" s="148"/>
      <c r="Q191" s="148"/>
      <c r="R191" s="148"/>
      <c r="S191" s="148"/>
      <c r="T191" s="148"/>
      <c r="U191" s="148"/>
      <c r="V191" s="148"/>
      <c r="W191" s="148"/>
      <c r="X191" s="148"/>
      <c r="Y191" s="148"/>
      <c r="Z191" s="148"/>
    </row>
    <row r="192" ht="49.5" customHeight="1">
      <c r="A192" s="148"/>
      <c r="B192" s="167"/>
      <c r="C192" s="167"/>
      <c r="D192" s="148"/>
      <c r="E192" s="148"/>
      <c r="F192" s="148"/>
      <c r="G192" s="148"/>
      <c r="H192" s="148"/>
      <c r="I192" s="148"/>
      <c r="J192" s="148"/>
      <c r="K192" s="148"/>
      <c r="L192" s="148"/>
      <c r="M192" s="148"/>
      <c r="N192" s="148"/>
      <c r="O192" s="148"/>
      <c r="P192" s="148"/>
      <c r="Q192" s="148"/>
      <c r="R192" s="148"/>
      <c r="S192" s="148"/>
      <c r="T192" s="148"/>
      <c r="U192" s="148"/>
      <c r="V192" s="148"/>
      <c r="W192" s="148"/>
      <c r="X192" s="148"/>
      <c r="Y192" s="148"/>
      <c r="Z192" s="148"/>
    </row>
    <row r="193" ht="49.5" customHeight="1">
      <c r="A193" s="148"/>
      <c r="B193" s="167"/>
      <c r="C193" s="167"/>
      <c r="D193" s="148"/>
      <c r="E193" s="148"/>
      <c r="F193" s="148"/>
      <c r="G193" s="148"/>
      <c r="H193" s="148"/>
      <c r="I193" s="148"/>
      <c r="J193" s="148"/>
      <c r="K193" s="148"/>
      <c r="L193" s="148"/>
      <c r="M193" s="148"/>
      <c r="N193" s="148"/>
      <c r="O193" s="148"/>
      <c r="P193" s="148"/>
      <c r="Q193" s="148"/>
      <c r="R193" s="148"/>
      <c r="S193" s="148"/>
      <c r="T193" s="148"/>
      <c r="U193" s="148"/>
      <c r="V193" s="148"/>
      <c r="W193" s="148"/>
      <c r="X193" s="148"/>
      <c r="Y193" s="148"/>
      <c r="Z193" s="148"/>
    </row>
    <row r="194" ht="49.5" customHeight="1">
      <c r="A194" s="148"/>
      <c r="B194" s="167"/>
      <c r="C194" s="167"/>
      <c r="D194" s="148"/>
      <c r="E194" s="148"/>
      <c r="F194" s="148"/>
      <c r="G194" s="148"/>
      <c r="H194" s="148"/>
      <c r="I194" s="148"/>
      <c r="J194" s="148"/>
      <c r="K194" s="148"/>
      <c r="L194" s="148"/>
      <c r="M194" s="148"/>
      <c r="N194" s="148"/>
      <c r="O194" s="148"/>
      <c r="P194" s="148"/>
      <c r="Q194" s="148"/>
      <c r="R194" s="148"/>
      <c r="S194" s="148"/>
      <c r="T194" s="148"/>
      <c r="U194" s="148"/>
      <c r="V194" s="148"/>
      <c r="W194" s="148"/>
      <c r="X194" s="148"/>
      <c r="Y194" s="148"/>
      <c r="Z194" s="148"/>
    </row>
    <row r="195" ht="49.5" customHeight="1">
      <c r="A195" s="148"/>
      <c r="B195" s="167"/>
      <c r="C195" s="167"/>
      <c r="D195" s="148"/>
      <c r="E195" s="148"/>
      <c r="F195" s="148"/>
      <c r="G195" s="148"/>
      <c r="H195" s="148"/>
      <c r="I195" s="148"/>
      <c r="J195" s="148"/>
      <c r="K195" s="148"/>
      <c r="L195" s="148"/>
      <c r="M195" s="148"/>
      <c r="N195" s="148"/>
      <c r="O195" s="148"/>
      <c r="P195" s="148"/>
      <c r="Q195" s="148"/>
      <c r="R195" s="148"/>
      <c r="S195" s="148"/>
      <c r="T195" s="148"/>
      <c r="U195" s="148"/>
      <c r="V195" s="148"/>
      <c r="W195" s="148"/>
      <c r="X195" s="148"/>
      <c r="Y195" s="148"/>
      <c r="Z195" s="148"/>
    </row>
    <row r="196" ht="49.5" customHeight="1">
      <c r="A196" s="148"/>
      <c r="B196" s="167"/>
      <c r="C196" s="167"/>
      <c r="D196" s="148"/>
      <c r="E196" s="148"/>
      <c r="F196" s="148"/>
      <c r="G196" s="148"/>
      <c r="H196" s="148"/>
      <c r="I196" s="148"/>
      <c r="J196" s="148"/>
      <c r="K196" s="148"/>
      <c r="L196" s="148"/>
      <c r="M196" s="148"/>
      <c r="N196" s="148"/>
      <c r="O196" s="148"/>
      <c r="P196" s="148"/>
      <c r="Q196" s="148"/>
      <c r="R196" s="148"/>
      <c r="S196" s="148"/>
      <c r="T196" s="148"/>
      <c r="U196" s="148"/>
      <c r="V196" s="148"/>
      <c r="W196" s="148"/>
      <c r="X196" s="148"/>
      <c r="Y196" s="148"/>
      <c r="Z196" s="148"/>
    </row>
    <row r="197" ht="49.5" customHeight="1">
      <c r="A197" s="148"/>
      <c r="B197" s="167"/>
      <c r="C197" s="167"/>
      <c r="D197" s="148"/>
      <c r="E197" s="148"/>
      <c r="F197" s="148"/>
      <c r="G197" s="148"/>
      <c r="H197" s="148"/>
      <c r="I197" s="148"/>
      <c r="J197" s="148"/>
      <c r="K197" s="148"/>
      <c r="L197" s="148"/>
      <c r="M197" s="148"/>
      <c r="N197" s="148"/>
      <c r="O197" s="148"/>
      <c r="P197" s="148"/>
      <c r="Q197" s="148"/>
      <c r="R197" s="148"/>
      <c r="S197" s="148"/>
      <c r="T197" s="148"/>
      <c r="U197" s="148"/>
      <c r="V197" s="148"/>
      <c r="W197" s="148"/>
      <c r="X197" s="148"/>
      <c r="Y197" s="148"/>
      <c r="Z197" s="148"/>
    </row>
    <row r="198" ht="49.5" customHeight="1">
      <c r="A198" s="148"/>
      <c r="B198" s="167"/>
      <c r="C198" s="167"/>
      <c r="D198" s="148"/>
      <c r="E198" s="148"/>
      <c r="F198" s="148"/>
      <c r="G198" s="148"/>
      <c r="H198" s="148"/>
      <c r="I198" s="148"/>
      <c r="J198" s="148"/>
      <c r="K198" s="148"/>
      <c r="L198" s="148"/>
      <c r="M198" s="148"/>
      <c r="N198" s="148"/>
      <c r="O198" s="148"/>
      <c r="P198" s="148"/>
      <c r="Q198" s="148"/>
      <c r="R198" s="148"/>
      <c r="S198" s="148"/>
      <c r="T198" s="148"/>
      <c r="U198" s="148"/>
      <c r="V198" s="148"/>
      <c r="W198" s="148"/>
      <c r="X198" s="148"/>
      <c r="Y198" s="148"/>
      <c r="Z198" s="148"/>
    </row>
    <row r="199" ht="49.5" customHeight="1">
      <c r="A199" s="148"/>
      <c r="B199" s="167"/>
      <c r="C199" s="167"/>
      <c r="D199" s="148"/>
      <c r="E199" s="148"/>
      <c r="F199" s="148"/>
      <c r="G199" s="148"/>
      <c r="H199" s="148"/>
      <c r="I199" s="148"/>
      <c r="J199" s="148"/>
      <c r="K199" s="148"/>
      <c r="L199" s="148"/>
      <c r="M199" s="148"/>
      <c r="N199" s="148"/>
      <c r="O199" s="148"/>
      <c r="P199" s="148"/>
      <c r="Q199" s="148"/>
      <c r="R199" s="148"/>
      <c r="S199" s="148"/>
      <c r="T199" s="148"/>
      <c r="U199" s="148"/>
      <c r="V199" s="148"/>
      <c r="W199" s="148"/>
      <c r="X199" s="148"/>
      <c r="Y199" s="148"/>
      <c r="Z199" s="148"/>
    </row>
    <row r="200" ht="49.5" customHeight="1">
      <c r="A200" s="148"/>
      <c r="B200" s="167"/>
      <c r="C200" s="167"/>
      <c r="D200" s="148"/>
      <c r="E200" s="148"/>
      <c r="F200" s="148"/>
      <c r="G200" s="148"/>
      <c r="H200" s="148"/>
      <c r="I200" s="148"/>
      <c r="J200" s="148"/>
      <c r="K200" s="148"/>
      <c r="L200" s="148"/>
      <c r="M200" s="148"/>
      <c r="N200" s="148"/>
      <c r="O200" s="148"/>
      <c r="P200" s="148"/>
      <c r="Q200" s="148"/>
      <c r="R200" s="148"/>
      <c r="S200" s="148"/>
      <c r="T200" s="148"/>
      <c r="U200" s="148"/>
      <c r="V200" s="148"/>
      <c r="W200" s="148"/>
      <c r="X200" s="148"/>
      <c r="Y200" s="148"/>
      <c r="Z200" s="148"/>
    </row>
    <row r="201" ht="49.5" customHeight="1">
      <c r="A201" s="148"/>
      <c r="B201" s="167"/>
      <c r="C201" s="167"/>
      <c r="D201" s="148"/>
      <c r="E201" s="148"/>
      <c r="F201" s="148"/>
      <c r="G201" s="148"/>
      <c r="H201" s="148"/>
      <c r="I201" s="148"/>
      <c r="J201" s="148"/>
      <c r="K201" s="148"/>
      <c r="L201" s="148"/>
      <c r="M201" s="148"/>
      <c r="N201" s="148"/>
      <c r="O201" s="148"/>
      <c r="P201" s="148"/>
      <c r="Q201" s="148"/>
      <c r="R201" s="148"/>
      <c r="S201" s="148"/>
      <c r="T201" s="148"/>
      <c r="U201" s="148"/>
      <c r="V201" s="148"/>
      <c r="W201" s="148"/>
      <c r="X201" s="148"/>
      <c r="Y201" s="148"/>
      <c r="Z201" s="148"/>
    </row>
    <row r="202" ht="49.5" customHeight="1">
      <c r="A202" s="148"/>
      <c r="B202" s="167"/>
      <c r="C202" s="167"/>
      <c r="D202" s="148"/>
      <c r="E202" s="148"/>
      <c r="F202" s="148"/>
      <c r="G202" s="148"/>
      <c r="H202" s="148"/>
      <c r="I202" s="148"/>
      <c r="J202" s="148"/>
      <c r="K202" s="148"/>
      <c r="L202" s="148"/>
      <c r="M202" s="148"/>
      <c r="N202" s="148"/>
      <c r="O202" s="148"/>
      <c r="P202" s="148"/>
      <c r="Q202" s="148"/>
      <c r="R202" s="148"/>
      <c r="S202" s="148"/>
      <c r="T202" s="148"/>
      <c r="U202" s="148"/>
      <c r="V202" s="148"/>
      <c r="W202" s="148"/>
      <c r="X202" s="148"/>
      <c r="Y202" s="148"/>
      <c r="Z202" s="148"/>
    </row>
    <row r="203" ht="49.5" customHeight="1">
      <c r="A203" s="148"/>
      <c r="B203" s="167"/>
      <c r="C203" s="167"/>
      <c r="D203" s="148"/>
      <c r="E203" s="148"/>
      <c r="F203" s="148"/>
      <c r="G203" s="148"/>
      <c r="H203" s="148"/>
      <c r="I203" s="148"/>
      <c r="J203" s="148"/>
      <c r="K203" s="148"/>
      <c r="L203" s="148"/>
      <c r="M203" s="148"/>
      <c r="N203" s="148"/>
      <c r="O203" s="148"/>
      <c r="P203" s="148"/>
      <c r="Q203" s="148"/>
      <c r="R203" s="148"/>
      <c r="S203" s="148"/>
      <c r="T203" s="148"/>
      <c r="U203" s="148"/>
      <c r="V203" s="148"/>
      <c r="W203" s="148"/>
      <c r="X203" s="148"/>
      <c r="Y203" s="148"/>
      <c r="Z203" s="148"/>
    </row>
    <row r="204" ht="49.5" customHeight="1">
      <c r="A204" s="148"/>
      <c r="B204" s="167"/>
      <c r="C204" s="167"/>
      <c r="D204" s="148"/>
      <c r="E204" s="148"/>
      <c r="F204" s="148"/>
      <c r="G204" s="148"/>
      <c r="H204" s="148"/>
      <c r="I204" s="148"/>
      <c r="J204" s="148"/>
      <c r="K204" s="148"/>
      <c r="L204" s="148"/>
      <c r="M204" s="148"/>
      <c r="N204" s="148"/>
      <c r="O204" s="148"/>
      <c r="P204" s="148"/>
      <c r="Q204" s="148"/>
      <c r="R204" s="148"/>
      <c r="S204" s="148"/>
      <c r="T204" s="148"/>
      <c r="U204" s="148"/>
      <c r="V204" s="148"/>
      <c r="W204" s="148"/>
      <c r="X204" s="148"/>
      <c r="Y204" s="148"/>
      <c r="Z204" s="148"/>
    </row>
    <row r="205" ht="49.5" customHeight="1">
      <c r="A205" s="148"/>
      <c r="B205" s="167"/>
      <c r="C205" s="167"/>
      <c r="D205" s="148"/>
      <c r="E205" s="148"/>
      <c r="F205" s="148"/>
      <c r="G205" s="148"/>
      <c r="H205" s="148"/>
      <c r="I205" s="148"/>
      <c r="J205" s="148"/>
      <c r="K205" s="148"/>
      <c r="L205" s="148"/>
      <c r="M205" s="148"/>
      <c r="N205" s="148"/>
      <c r="O205" s="148"/>
      <c r="P205" s="148"/>
      <c r="Q205" s="148"/>
      <c r="R205" s="148"/>
      <c r="S205" s="148"/>
      <c r="T205" s="148"/>
      <c r="U205" s="148"/>
      <c r="V205" s="148"/>
      <c r="W205" s="148"/>
      <c r="X205" s="148"/>
      <c r="Y205" s="148"/>
      <c r="Z205" s="148"/>
    </row>
    <row r="206" ht="49.5" customHeight="1">
      <c r="A206" s="148"/>
      <c r="B206" s="167"/>
      <c r="C206" s="167"/>
      <c r="D206" s="148"/>
      <c r="E206" s="148"/>
      <c r="F206" s="148"/>
      <c r="G206" s="148"/>
      <c r="H206" s="148"/>
      <c r="I206" s="148"/>
      <c r="J206" s="148"/>
      <c r="K206" s="148"/>
      <c r="L206" s="148"/>
      <c r="M206" s="148"/>
      <c r="N206" s="148"/>
      <c r="O206" s="148"/>
      <c r="P206" s="148"/>
      <c r="Q206" s="148"/>
      <c r="R206" s="148"/>
      <c r="S206" s="148"/>
      <c r="T206" s="148"/>
      <c r="U206" s="148"/>
      <c r="V206" s="148"/>
      <c r="W206" s="148"/>
      <c r="X206" s="148"/>
      <c r="Y206" s="148"/>
      <c r="Z206" s="148"/>
    </row>
    <row r="207" ht="49.5" customHeight="1">
      <c r="A207" s="148"/>
      <c r="B207" s="167"/>
      <c r="C207" s="167"/>
      <c r="D207" s="148"/>
      <c r="E207" s="148"/>
      <c r="F207" s="148"/>
      <c r="G207" s="148"/>
      <c r="H207" s="148"/>
      <c r="I207" s="148"/>
      <c r="J207" s="148"/>
      <c r="K207" s="148"/>
      <c r="L207" s="148"/>
      <c r="M207" s="148"/>
      <c r="N207" s="148"/>
      <c r="O207" s="148"/>
      <c r="P207" s="148"/>
      <c r="Q207" s="148"/>
      <c r="R207" s="148"/>
      <c r="S207" s="148"/>
      <c r="T207" s="148"/>
      <c r="U207" s="148"/>
      <c r="V207" s="148"/>
      <c r="W207" s="148"/>
      <c r="X207" s="148"/>
      <c r="Y207" s="148"/>
      <c r="Z207" s="148"/>
    </row>
    <row r="208" ht="49.5" customHeight="1">
      <c r="A208" s="148"/>
      <c r="B208" s="167"/>
      <c r="C208" s="167"/>
      <c r="D208" s="148"/>
      <c r="E208" s="148"/>
      <c r="F208" s="148"/>
      <c r="G208" s="148"/>
      <c r="H208" s="148"/>
      <c r="I208" s="148"/>
      <c r="J208" s="148"/>
      <c r="K208" s="148"/>
      <c r="L208" s="148"/>
      <c r="M208" s="148"/>
      <c r="N208" s="148"/>
      <c r="O208" s="148"/>
      <c r="P208" s="148"/>
      <c r="Q208" s="148"/>
      <c r="R208" s="148"/>
      <c r="S208" s="148"/>
      <c r="T208" s="148"/>
      <c r="U208" s="148"/>
      <c r="V208" s="148"/>
      <c r="W208" s="148"/>
      <c r="X208" s="148"/>
      <c r="Y208" s="148"/>
      <c r="Z208" s="148"/>
    </row>
    <row r="209" ht="49.5" customHeight="1">
      <c r="A209" s="148"/>
      <c r="B209" s="167"/>
      <c r="C209" s="167"/>
      <c r="D209" s="148"/>
      <c r="E209" s="148"/>
      <c r="F209" s="148"/>
      <c r="G209" s="148"/>
      <c r="H209" s="148"/>
      <c r="I209" s="148"/>
      <c r="J209" s="148"/>
      <c r="K209" s="148"/>
      <c r="L209" s="148"/>
      <c r="M209" s="148"/>
      <c r="N209" s="148"/>
      <c r="O209" s="148"/>
      <c r="P209" s="148"/>
      <c r="Q209" s="148"/>
      <c r="R209" s="148"/>
      <c r="S209" s="148"/>
      <c r="T209" s="148"/>
      <c r="U209" s="148"/>
      <c r="V209" s="148"/>
      <c r="W209" s="148"/>
      <c r="X209" s="148"/>
      <c r="Y209" s="148"/>
      <c r="Z209" s="148"/>
    </row>
    <row r="210" ht="49.5" customHeight="1">
      <c r="A210" s="148"/>
      <c r="B210" s="167"/>
      <c r="C210" s="167"/>
      <c r="D210" s="148"/>
      <c r="E210" s="148"/>
      <c r="F210" s="148"/>
      <c r="G210" s="148"/>
      <c r="H210" s="148"/>
      <c r="I210" s="148"/>
      <c r="J210" s="148"/>
      <c r="K210" s="148"/>
      <c r="L210" s="148"/>
      <c r="M210" s="148"/>
      <c r="N210" s="148"/>
      <c r="O210" s="148"/>
      <c r="P210" s="148"/>
      <c r="Q210" s="148"/>
      <c r="R210" s="148"/>
      <c r="S210" s="148"/>
      <c r="T210" s="148"/>
      <c r="U210" s="148"/>
      <c r="V210" s="148"/>
      <c r="W210" s="148"/>
      <c r="X210" s="148"/>
      <c r="Y210" s="148"/>
      <c r="Z210" s="148"/>
    </row>
    <row r="211" ht="49.5" customHeight="1">
      <c r="A211" s="148"/>
      <c r="B211" s="167"/>
      <c r="C211" s="167"/>
      <c r="D211" s="148"/>
      <c r="E211" s="148"/>
      <c r="F211" s="148"/>
      <c r="G211" s="148"/>
      <c r="H211" s="148"/>
      <c r="I211" s="148"/>
      <c r="J211" s="148"/>
      <c r="K211" s="148"/>
      <c r="L211" s="148"/>
      <c r="M211" s="148"/>
      <c r="N211" s="148"/>
      <c r="O211" s="148"/>
      <c r="P211" s="148"/>
      <c r="Q211" s="148"/>
      <c r="R211" s="148"/>
      <c r="S211" s="148"/>
      <c r="T211" s="148"/>
      <c r="U211" s="148"/>
      <c r="V211" s="148"/>
      <c r="W211" s="148"/>
      <c r="X211" s="148"/>
      <c r="Y211" s="148"/>
      <c r="Z211" s="148"/>
    </row>
    <row r="212" ht="49.5" customHeight="1">
      <c r="A212" s="148"/>
      <c r="B212" s="167"/>
      <c r="C212" s="167"/>
      <c r="D212" s="148"/>
      <c r="E212" s="148"/>
      <c r="F212" s="148"/>
      <c r="G212" s="148"/>
      <c r="H212" s="148"/>
      <c r="I212" s="148"/>
      <c r="J212" s="148"/>
      <c r="K212" s="148"/>
      <c r="L212" s="148"/>
      <c r="M212" s="148"/>
      <c r="N212" s="148"/>
      <c r="O212" s="148"/>
      <c r="P212" s="148"/>
      <c r="Q212" s="148"/>
      <c r="R212" s="148"/>
      <c r="S212" s="148"/>
      <c r="T212" s="148"/>
      <c r="U212" s="148"/>
      <c r="V212" s="148"/>
      <c r="W212" s="148"/>
      <c r="X212" s="148"/>
      <c r="Y212" s="148"/>
      <c r="Z212" s="148"/>
    </row>
    <row r="213" ht="49.5" customHeight="1">
      <c r="A213" s="148"/>
      <c r="B213" s="167"/>
      <c r="C213" s="167"/>
      <c r="D213" s="148"/>
      <c r="E213" s="148"/>
      <c r="F213" s="148"/>
      <c r="G213" s="148"/>
      <c r="H213" s="148"/>
      <c r="I213" s="148"/>
      <c r="J213" s="148"/>
      <c r="K213" s="148"/>
      <c r="L213" s="148"/>
      <c r="M213" s="148"/>
      <c r="N213" s="148"/>
      <c r="O213" s="148"/>
      <c r="P213" s="148"/>
      <c r="Q213" s="148"/>
      <c r="R213" s="148"/>
      <c r="S213" s="148"/>
      <c r="T213" s="148"/>
      <c r="U213" s="148"/>
      <c r="V213" s="148"/>
      <c r="W213" s="148"/>
      <c r="X213" s="148"/>
      <c r="Y213" s="148"/>
      <c r="Z213" s="148"/>
    </row>
    <row r="214" ht="49.5" customHeight="1">
      <c r="A214" s="148"/>
      <c r="B214" s="167"/>
      <c r="C214" s="167"/>
      <c r="D214" s="148"/>
      <c r="E214" s="148"/>
      <c r="F214" s="148"/>
      <c r="G214" s="148"/>
      <c r="H214" s="148"/>
      <c r="I214" s="148"/>
      <c r="J214" s="148"/>
      <c r="K214" s="148"/>
      <c r="L214" s="148"/>
      <c r="M214" s="148"/>
      <c r="N214" s="148"/>
      <c r="O214" s="148"/>
      <c r="P214" s="148"/>
      <c r="Q214" s="148"/>
      <c r="R214" s="148"/>
      <c r="S214" s="148"/>
      <c r="T214" s="148"/>
      <c r="U214" s="148"/>
      <c r="V214" s="148"/>
      <c r="W214" s="148"/>
      <c r="X214" s="148"/>
      <c r="Y214" s="148"/>
      <c r="Z214" s="148"/>
    </row>
    <row r="215" ht="49.5" customHeight="1">
      <c r="A215" s="148"/>
      <c r="B215" s="167"/>
      <c r="C215" s="167"/>
      <c r="D215" s="148"/>
      <c r="E215" s="148"/>
      <c r="F215" s="148"/>
      <c r="G215" s="148"/>
      <c r="H215" s="148"/>
      <c r="I215" s="148"/>
      <c r="J215" s="148"/>
      <c r="K215" s="148"/>
      <c r="L215" s="148"/>
      <c r="M215" s="148"/>
      <c r="N215" s="148"/>
      <c r="O215" s="148"/>
      <c r="P215" s="148"/>
      <c r="Q215" s="148"/>
      <c r="R215" s="148"/>
      <c r="S215" s="148"/>
      <c r="T215" s="148"/>
      <c r="U215" s="148"/>
      <c r="V215" s="148"/>
      <c r="W215" s="148"/>
      <c r="X215" s="148"/>
      <c r="Y215" s="148"/>
      <c r="Z215" s="148"/>
    </row>
    <row r="216" ht="49.5" customHeight="1">
      <c r="A216" s="148"/>
      <c r="B216" s="167"/>
      <c r="C216" s="167"/>
      <c r="D216" s="148"/>
      <c r="E216" s="148"/>
      <c r="F216" s="148"/>
      <c r="G216" s="148"/>
      <c r="H216" s="148"/>
      <c r="I216" s="148"/>
      <c r="J216" s="148"/>
      <c r="K216" s="148"/>
      <c r="L216" s="148"/>
      <c r="M216" s="148"/>
      <c r="N216" s="148"/>
      <c r="O216" s="148"/>
      <c r="P216" s="148"/>
      <c r="Q216" s="148"/>
      <c r="R216" s="148"/>
      <c r="S216" s="148"/>
      <c r="T216" s="148"/>
      <c r="U216" s="148"/>
      <c r="V216" s="148"/>
      <c r="W216" s="148"/>
      <c r="X216" s="148"/>
      <c r="Y216" s="148"/>
      <c r="Z216" s="148"/>
    </row>
    <row r="217" ht="49.5" customHeight="1">
      <c r="A217" s="148"/>
      <c r="B217" s="167"/>
      <c r="C217" s="167"/>
      <c r="D217" s="148"/>
      <c r="E217" s="148"/>
      <c r="F217" s="148"/>
      <c r="G217" s="148"/>
      <c r="H217" s="148"/>
      <c r="I217" s="148"/>
      <c r="J217" s="148"/>
      <c r="K217" s="148"/>
      <c r="L217" s="148"/>
      <c r="M217" s="148"/>
      <c r="N217" s="148"/>
      <c r="O217" s="148"/>
      <c r="P217" s="148"/>
      <c r="Q217" s="148"/>
      <c r="R217" s="148"/>
      <c r="S217" s="148"/>
      <c r="T217" s="148"/>
      <c r="U217" s="148"/>
      <c r="V217" s="148"/>
      <c r="W217" s="148"/>
      <c r="X217" s="148"/>
      <c r="Y217" s="148"/>
      <c r="Z217" s="148"/>
    </row>
    <row r="218" ht="49.5" customHeight="1">
      <c r="A218" s="148"/>
      <c r="B218" s="167"/>
      <c r="C218" s="167"/>
      <c r="D218" s="148"/>
      <c r="E218" s="148"/>
      <c r="F218" s="148"/>
      <c r="G218" s="148"/>
      <c r="H218" s="148"/>
      <c r="I218" s="148"/>
      <c r="J218" s="148"/>
      <c r="K218" s="148"/>
      <c r="L218" s="148"/>
      <c r="M218" s="148"/>
      <c r="N218" s="148"/>
      <c r="O218" s="148"/>
      <c r="P218" s="148"/>
      <c r="Q218" s="148"/>
      <c r="R218" s="148"/>
      <c r="S218" s="148"/>
      <c r="T218" s="148"/>
      <c r="U218" s="148"/>
      <c r="V218" s="148"/>
      <c r="W218" s="148"/>
      <c r="X218" s="148"/>
      <c r="Y218" s="148"/>
      <c r="Z218" s="148"/>
    </row>
    <row r="219" ht="49.5" customHeight="1">
      <c r="A219" s="148"/>
      <c r="B219" s="167"/>
      <c r="C219" s="167"/>
      <c r="D219" s="148"/>
      <c r="E219" s="148"/>
      <c r="F219" s="148"/>
      <c r="G219" s="148"/>
      <c r="H219" s="148"/>
      <c r="I219" s="148"/>
      <c r="J219" s="148"/>
      <c r="K219" s="148"/>
      <c r="L219" s="148"/>
      <c r="M219" s="148"/>
      <c r="N219" s="148"/>
      <c r="O219" s="148"/>
      <c r="P219" s="148"/>
      <c r="Q219" s="148"/>
      <c r="R219" s="148"/>
      <c r="S219" s="148"/>
      <c r="T219" s="148"/>
      <c r="U219" s="148"/>
      <c r="V219" s="148"/>
      <c r="W219" s="148"/>
      <c r="X219" s="148"/>
      <c r="Y219" s="148"/>
      <c r="Z219" s="148"/>
    </row>
    <row r="220" ht="49.5" customHeight="1">
      <c r="A220" s="148"/>
      <c r="B220" s="167"/>
      <c r="C220" s="167"/>
      <c r="D220" s="148"/>
      <c r="E220" s="148"/>
      <c r="F220" s="148"/>
      <c r="G220" s="148"/>
      <c r="H220" s="148"/>
      <c r="I220" s="148"/>
      <c r="J220" s="148"/>
      <c r="K220" s="148"/>
      <c r="L220" s="148"/>
      <c r="M220" s="148"/>
      <c r="N220" s="148"/>
      <c r="O220" s="148"/>
      <c r="P220" s="148"/>
      <c r="Q220" s="148"/>
      <c r="R220" s="148"/>
      <c r="S220" s="148"/>
      <c r="T220" s="148"/>
      <c r="U220" s="148"/>
      <c r="V220" s="148"/>
      <c r="W220" s="148"/>
      <c r="X220" s="148"/>
      <c r="Y220" s="148"/>
      <c r="Z220" s="148"/>
    </row>
    <row r="221" ht="49.5" customHeight="1">
      <c r="A221" s="148"/>
      <c r="B221" s="167"/>
      <c r="C221" s="167"/>
      <c r="D221" s="148"/>
      <c r="E221" s="148"/>
      <c r="F221" s="148"/>
      <c r="G221" s="148"/>
      <c r="H221" s="148"/>
      <c r="I221" s="148"/>
      <c r="J221" s="148"/>
      <c r="K221" s="148"/>
      <c r="L221" s="148"/>
      <c r="M221" s="148"/>
      <c r="N221" s="148"/>
      <c r="O221" s="148"/>
      <c r="P221" s="148"/>
      <c r="Q221" s="148"/>
      <c r="R221" s="148"/>
      <c r="S221" s="148"/>
      <c r="T221" s="148"/>
      <c r="U221" s="148"/>
      <c r="V221" s="148"/>
      <c r="W221" s="148"/>
      <c r="X221" s="148"/>
      <c r="Y221" s="148"/>
      <c r="Z221" s="148"/>
    </row>
    <row r="222" ht="49.5" customHeight="1">
      <c r="A222" s="148"/>
      <c r="B222" s="167"/>
      <c r="C222" s="167"/>
      <c r="D222" s="148"/>
      <c r="E222" s="148"/>
      <c r="F222" s="148"/>
      <c r="G222" s="148"/>
      <c r="H222" s="148"/>
      <c r="I222" s="148"/>
      <c r="J222" s="148"/>
      <c r="K222" s="148"/>
      <c r="L222" s="148"/>
      <c r="M222" s="148"/>
      <c r="N222" s="148"/>
      <c r="O222" s="148"/>
      <c r="P222" s="148"/>
      <c r="Q222" s="148"/>
      <c r="R222" s="148"/>
      <c r="S222" s="148"/>
      <c r="T222" s="148"/>
      <c r="U222" s="148"/>
      <c r="V222" s="148"/>
      <c r="W222" s="148"/>
      <c r="X222" s="148"/>
      <c r="Y222" s="148"/>
      <c r="Z222" s="148"/>
    </row>
    <row r="223" ht="49.5" customHeight="1">
      <c r="A223" s="148"/>
      <c r="B223" s="167"/>
      <c r="C223" s="167"/>
      <c r="D223" s="148"/>
      <c r="E223" s="148"/>
      <c r="F223" s="148"/>
      <c r="G223" s="148"/>
      <c r="H223" s="148"/>
      <c r="I223" s="148"/>
      <c r="J223" s="148"/>
      <c r="K223" s="148"/>
      <c r="L223" s="148"/>
      <c r="M223" s="148"/>
      <c r="N223" s="148"/>
      <c r="O223" s="148"/>
      <c r="P223" s="148"/>
      <c r="Q223" s="148"/>
      <c r="R223" s="148"/>
      <c r="S223" s="148"/>
      <c r="T223" s="148"/>
      <c r="U223" s="148"/>
      <c r="V223" s="148"/>
      <c r="W223" s="148"/>
      <c r="X223" s="148"/>
      <c r="Y223" s="148"/>
      <c r="Z223" s="148"/>
    </row>
    <row r="224" ht="49.5" customHeight="1">
      <c r="A224" s="148"/>
      <c r="B224" s="167"/>
      <c r="C224" s="167"/>
      <c r="D224" s="148"/>
      <c r="E224" s="148"/>
      <c r="F224" s="148"/>
      <c r="G224" s="148"/>
      <c r="H224" s="148"/>
      <c r="I224" s="148"/>
      <c r="J224" s="148"/>
      <c r="K224" s="148"/>
      <c r="L224" s="148"/>
      <c r="M224" s="148"/>
      <c r="N224" s="148"/>
      <c r="O224" s="148"/>
      <c r="P224" s="148"/>
      <c r="Q224" s="148"/>
      <c r="R224" s="148"/>
      <c r="S224" s="148"/>
      <c r="T224" s="148"/>
      <c r="U224" s="148"/>
      <c r="V224" s="148"/>
      <c r="W224" s="148"/>
      <c r="X224" s="148"/>
      <c r="Y224" s="148"/>
      <c r="Z224" s="148"/>
    </row>
    <row r="225" ht="49.5" customHeight="1">
      <c r="A225" s="148"/>
      <c r="B225" s="167"/>
      <c r="C225" s="167"/>
      <c r="D225" s="148"/>
      <c r="E225" s="148"/>
      <c r="F225" s="148"/>
      <c r="G225" s="148"/>
      <c r="H225" s="148"/>
      <c r="I225" s="148"/>
      <c r="J225" s="148"/>
      <c r="K225" s="148"/>
      <c r="L225" s="148"/>
      <c r="M225" s="148"/>
      <c r="N225" s="148"/>
      <c r="O225" s="148"/>
      <c r="P225" s="148"/>
      <c r="Q225" s="148"/>
      <c r="R225" s="148"/>
      <c r="S225" s="148"/>
      <c r="T225" s="148"/>
      <c r="U225" s="148"/>
      <c r="V225" s="148"/>
      <c r="W225" s="148"/>
      <c r="X225" s="148"/>
      <c r="Y225" s="148"/>
      <c r="Z225" s="148"/>
    </row>
    <row r="226" ht="49.5" customHeight="1">
      <c r="A226" s="148"/>
      <c r="B226" s="167"/>
      <c r="C226" s="167"/>
      <c r="D226" s="148"/>
      <c r="E226" s="148"/>
      <c r="F226" s="148"/>
      <c r="G226" s="148"/>
      <c r="H226" s="148"/>
      <c r="I226" s="148"/>
      <c r="J226" s="148"/>
      <c r="K226" s="148"/>
      <c r="L226" s="148"/>
      <c r="M226" s="148"/>
      <c r="N226" s="148"/>
      <c r="O226" s="148"/>
      <c r="P226" s="148"/>
      <c r="Q226" s="148"/>
      <c r="R226" s="148"/>
      <c r="S226" s="148"/>
      <c r="T226" s="148"/>
      <c r="U226" s="148"/>
      <c r="V226" s="148"/>
      <c r="W226" s="148"/>
      <c r="X226" s="148"/>
      <c r="Y226" s="148"/>
      <c r="Z226" s="148"/>
    </row>
    <row r="227" ht="49.5" customHeight="1">
      <c r="A227" s="148"/>
      <c r="B227" s="167"/>
      <c r="C227" s="167"/>
      <c r="D227" s="148"/>
      <c r="E227" s="148"/>
      <c r="F227" s="148"/>
      <c r="G227" s="148"/>
      <c r="H227" s="148"/>
      <c r="I227" s="148"/>
      <c r="J227" s="148"/>
      <c r="K227" s="148"/>
      <c r="L227" s="148"/>
      <c r="M227" s="148"/>
      <c r="N227" s="148"/>
      <c r="O227" s="148"/>
      <c r="P227" s="148"/>
      <c r="Q227" s="148"/>
      <c r="R227" s="148"/>
      <c r="S227" s="148"/>
      <c r="T227" s="148"/>
      <c r="U227" s="148"/>
      <c r="V227" s="148"/>
      <c r="W227" s="148"/>
      <c r="X227" s="148"/>
      <c r="Y227" s="148"/>
      <c r="Z227" s="148"/>
    </row>
    <row r="228" ht="49.5" customHeight="1">
      <c r="A228" s="148"/>
      <c r="B228" s="167"/>
      <c r="C228" s="167"/>
      <c r="D228" s="148"/>
      <c r="E228" s="148"/>
      <c r="F228" s="148"/>
      <c r="G228" s="148"/>
      <c r="H228" s="148"/>
      <c r="I228" s="148"/>
      <c r="J228" s="148"/>
      <c r="K228" s="148"/>
      <c r="L228" s="148"/>
      <c r="M228" s="148"/>
      <c r="N228" s="148"/>
      <c r="O228" s="148"/>
      <c r="P228" s="148"/>
      <c r="Q228" s="148"/>
      <c r="R228" s="148"/>
      <c r="S228" s="148"/>
      <c r="T228" s="148"/>
      <c r="U228" s="148"/>
      <c r="V228" s="148"/>
      <c r="W228" s="148"/>
      <c r="X228" s="148"/>
      <c r="Y228" s="148"/>
      <c r="Z228" s="148"/>
    </row>
    <row r="229" ht="49.5" customHeight="1">
      <c r="A229" s="148"/>
      <c r="B229" s="167"/>
      <c r="C229" s="167"/>
      <c r="D229" s="148"/>
      <c r="E229" s="148"/>
      <c r="F229" s="148"/>
      <c r="G229" s="148"/>
      <c r="H229" s="148"/>
      <c r="I229" s="148"/>
      <c r="J229" s="148"/>
      <c r="K229" s="148"/>
      <c r="L229" s="148"/>
      <c r="M229" s="148"/>
      <c r="N229" s="148"/>
      <c r="O229" s="148"/>
      <c r="P229" s="148"/>
      <c r="Q229" s="148"/>
      <c r="R229" s="148"/>
      <c r="S229" s="148"/>
      <c r="T229" s="148"/>
      <c r="U229" s="148"/>
      <c r="V229" s="148"/>
      <c r="W229" s="148"/>
      <c r="X229" s="148"/>
      <c r="Y229" s="148"/>
      <c r="Z229" s="148"/>
    </row>
    <row r="230" ht="49.5" customHeight="1">
      <c r="A230" s="148"/>
      <c r="B230" s="167"/>
      <c r="C230" s="167"/>
      <c r="D230" s="148"/>
      <c r="E230" s="148"/>
      <c r="F230" s="148"/>
      <c r="G230" s="148"/>
      <c r="H230" s="148"/>
      <c r="I230" s="148"/>
      <c r="J230" s="148"/>
      <c r="K230" s="148"/>
      <c r="L230" s="148"/>
      <c r="M230" s="148"/>
      <c r="N230" s="148"/>
      <c r="O230" s="148"/>
      <c r="P230" s="148"/>
      <c r="Q230" s="148"/>
      <c r="R230" s="148"/>
      <c r="S230" s="148"/>
      <c r="T230" s="148"/>
      <c r="U230" s="148"/>
      <c r="V230" s="148"/>
      <c r="W230" s="148"/>
      <c r="X230" s="148"/>
      <c r="Y230" s="148"/>
      <c r="Z230" s="148"/>
    </row>
    <row r="231" ht="49.5" customHeight="1">
      <c r="A231" s="148"/>
      <c r="B231" s="167"/>
      <c r="C231" s="167"/>
      <c r="D231" s="148"/>
      <c r="E231" s="148"/>
      <c r="F231" s="148"/>
      <c r="G231" s="148"/>
      <c r="H231" s="148"/>
      <c r="I231" s="148"/>
      <c r="J231" s="148"/>
      <c r="K231" s="148"/>
      <c r="L231" s="148"/>
      <c r="M231" s="148"/>
      <c r="N231" s="148"/>
      <c r="O231" s="148"/>
      <c r="P231" s="148"/>
      <c r="Q231" s="148"/>
      <c r="R231" s="148"/>
      <c r="S231" s="148"/>
      <c r="T231" s="148"/>
      <c r="U231" s="148"/>
      <c r="V231" s="148"/>
      <c r="W231" s="148"/>
      <c r="X231" s="148"/>
      <c r="Y231" s="148"/>
      <c r="Z231" s="148"/>
    </row>
    <row r="232" ht="49.5" customHeight="1">
      <c r="A232" s="148"/>
      <c r="B232" s="167"/>
      <c r="C232" s="167"/>
      <c r="D232" s="148"/>
      <c r="E232" s="148"/>
      <c r="F232" s="148"/>
      <c r="G232" s="148"/>
      <c r="H232" s="148"/>
      <c r="I232" s="148"/>
      <c r="J232" s="148"/>
      <c r="K232" s="148"/>
      <c r="L232" s="148"/>
      <c r="M232" s="148"/>
      <c r="N232" s="148"/>
      <c r="O232" s="148"/>
      <c r="P232" s="148"/>
      <c r="Q232" s="148"/>
      <c r="R232" s="148"/>
      <c r="S232" s="148"/>
      <c r="T232" s="148"/>
      <c r="U232" s="148"/>
      <c r="V232" s="148"/>
      <c r="W232" s="148"/>
      <c r="X232" s="148"/>
      <c r="Y232" s="148"/>
      <c r="Z232" s="148"/>
    </row>
    <row r="233" ht="49.5" customHeight="1">
      <c r="A233" s="148"/>
      <c r="B233" s="167"/>
      <c r="C233" s="167"/>
      <c r="D233" s="148"/>
      <c r="E233" s="148"/>
      <c r="F233" s="148"/>
      <c r="G233" s="148"/>
      <c r="H233" s="148"/>
      <c r="I233" s="148"/>
      <c r="J233" s="148"/>
      <c r="K233" s="148"/>
      <c r="L233" s="148"/>
      <c r="M233" s="148"/>
      <c r="N233" s="148"/>
      <c r="O233" s="148"/>
      <c r="P233" s="148"/>
      <c r="Q233" s="148"/>
      <c r="R233" s="148"/>
      <c r="S233" s="148"/>
      <c r="T233" s="148"/>
      <c r="U233" s="148"/>
      <c r="V233" s="148"/>
      <c r="W233" s="148"/>
      <c r="X233" s="148"/>
      <c r="Y233" s="148"/>
      <c r="Z233" s="148"/>
    </row>
    <row r="234" ht="49.5" customHeight="1">
      <c r="A234" s="148"/>
      <c r="B234" s="167"/>
      <c r="C234" s="167"/>
      <c r="D234" s="148"/>
      <c r="E234" s="148"/>
      <c r="F234" s="148"/>
      <c r="G234" s="148"/>
      <c r="H234" s="148"/>
      <c r="I234" s="148"/>
      <c r="J234" s="148"/>
      <c r="K234" s="148"/>
      <c r="L234" s="148"/>
      <c r="M234" s="148"/>
      <c r="N234" s="148"/>
      <c r="O234" s="148"/>
      <c r="P234" s="148"/>
      <c r="Q234" s="148"/>
      <c r="R234" s="148"/>
      <c r="S234" s="148"/>
      <c r="T234" s="148"/>
      <c r="U234" s="148"/>
      <c r="V234" s="148"/>
      <c r="W234" s="148"/>
      <c r="X234" s="148"/>
      <c r="Y234" s="148"/>
      <c r="Z234" s="148"/>
    </row>
    <row r="235" ht="49.5" customHeight="1">
      <c r="A235" s="148"/>
      <c r="B235" s="167"/>
      <c r="C235" s="167"/>
      <c r="D235" s="148"/>
      <c r="E235" s="148"/>
      <c r="F235" s="148"/>
      <c r="G235" s="148"/>
      <c r="H235" s="148"/>
      <c r="I235" s="148"/>
      <c r="J235" s="148"/>
      <c r="K235" s="148"/>
      <c r="L235" s="148"/>
      <c r="M235" s="148"/>
      <c r="N235" s="148"/>
      <c r="O235" s="148"/>
      <c r="P235" s="148"/>
      <c r="Q235" s="148"/>
      <c r="R235" s="148"/>
      <c r="S235" s="148"/>
      <c r="T235" s="148"/>
      <c r="U235" s="148"/>
      <c r="V235" s="148"/>
      <c r="W235" s="148"/>
      <c r="X235" s="148"/>
      <c r="Y235" s="148"/>
      <c r="Z235" s="148"/>
    </row>
    <row r="236" ht="49.5" customHeight="1">
      <c r="A236" s="148"/>
      <c r="B236" s="167"/>
      <c r="C236" s="167"/>
      <c r="D236" s="148"/>
      <c r="E236" s="148"/>
      <c r="F236" s="148"/>
      <c r="G236" s="148"/>
      <c r="H236" s="148"/>
      <c r="I236" s="148"/>
      <c r="J236" s="148"/>
      <c r="K236" s="148"/>
      <c r="L236" s="148"/>
      <c r="M236" s="148"/>
      <c r="N236" s="148"/>
      <c r="O236" s="148"/>
      <c r="P236" s="148"/>
      <c r="Q236" s="148"/>
      <c r="R236" s="148"/>
      <c r="S236" s="148"/>
      <c r="T236" s="148"/>
      <c r="U236" s="148"/>
      <c r="V236" s="148"/>
      <c r="W236" s="148"/>
      <c r="X236" s="148"/>
      <c r="Y236" s="148"/>
      <c r="Z236" s="148"/>
    </row>
    <row r="237" ht="49.5" customHeight="1">
      <c r="A237" s="148"/>
      <c r="B237" s="167"/>
      <c r="C237" s="167"/>
      <c r="D237" s="148"/>
      <c r="E237" s="148"/>
      <c r="F237" s="148"/>
      <c r="G237" s="148"/>
      <c r="H237" s="148"/>
      <c r="I237" s="148"/>
      <c r="J237" s="148"/>
      <c r="K237" s="148"/>
      <c r="L237" s="148"/>
      <c r="M237" s="148"/>
      <c r="N237" s="148"/>
      <c r="O237" s="148"/>
      <c r="P237" s="148"/>
      <c r="Q237" s="148"/>
      <c r="R237" s="148"/>
      <c r="S237" s="148"/>
      <c r="T237" s="148"/>
      <c r="U237" s="148"/>
      <c r="V237" s="148"/>
      <c r="W237" s="148"/>
      <c r="X237" s="148"/>
      <c r="Y237" s="148"/>
      <c r="Z237" s="148"/>
    </row>
    <row r="238" ht="49.5" customHeight="1">
      <c r="A238" s="148"/>
      <c r="B238" s="167"/>
      <c r="C238" s="167"/>
      <c r="D238" s="148"/>
      <c r="E238" s="148"/>
      <c r="F238" s="148"/>
      <c r="G238" s="148"/>
      <c r="H238" s="148"/>
      <c r="I238" s="148"/>
      <c r="J238" s="148"/>
      <c r="K238" s="148"/>
      <c r="L238" s="148"/>
      <c r="M238" s="148"/>
      <c r="N238" s="148"/>
      <c r="O238" s="148"/>
      <c r="P238" s="148"/>
      <c r="Q238" s="148"/>
      <c r="R238" s="148"/>
      <c r="S238" s="148"/>
      <c r="T238" s="148"/>
      <c r="U238" s="148"/>
      <c r="V238" s="148"/>
      <c r="W238" s="148"/>
      <c r="X238" s="148"/>
      <c r="Y238" s="148"/>
      <c r="Z238" s="148"/>
    </row>
    <row r="239" ht="49.5" customHeight="1">
      <c r="A239" s="148"/>
      <c r="B239" s="167"/>
      <c r="C239" s="167"/>
      <c r="D239" s="148"/>
      <c r="E239" s="148"/>
      <c r="F239" s="148"/>
      <c r="G239" s="148"/>
      <c r="H239" s="148"/>
      <c r="I239" s="148"/>
      <c r="J239" s="148"/>
      <c r="K239" s="148"/>
      <c r="L239" s="148"/>
      <c r="M239" s="148"/>
      <c r="N239" s="148"/>
      <c r="O239" s="148"/>
      <c r="P239" s="148"/>
      <c r="Q239" s="148"/>
      <c r="R239" s="148"/>
      <c r="S239" s="148"/>
      <c r="T239" s="148"/>
      <c r="U239" s="148"/>
      <c r="V239" s="148"/>
      <c r="W239" s="148"/>
      <c r="X239" s="148"/>
      <c r="Y239" s="148"/>
      <c r="Z239" s="148"/>
    </row>
    <row r="240" ht="49.5" customHeight="1">
      <c r="A240" s="148"/>
      <c r="B240" s="167"/>
      <c r="C240" s="167"/>
      <c r="D240" s="148"/>
      <c r="E240" s="148"/>
      <c r="F240" s="148"/>
      <c r="G240" s="148"/>
      <c r="H240" s="148"/>
      <c r="I240" s="148"/>
      <c r="J240" s="148"/>
      <c r="K240" s="148"/>
      <c r="L240" s="148"/>
      <c r="M240" s="148"/>
      <c r="N240" s="148"/>
      <c r="O240" s="148"/>
      <c r="P240" s="148"/>
      <c r="Q240" s="148"/>
      <c r="R240" s="148"/>
      <c r="S240" s="148"/>
      <c r="T240" s="148"/>
      <c r="U240" s="148"/>
      <c r="V240" s="148"/>
      <c r="W240" s="148"/>
      <c r="X240" s="148"/>
      <c r="Y240" s="148"/>
      <c r="Z240" s="148"/>
    </row>
    <row r="241" ht="49.5" customHeight="1">
      <c r="A241" s="148"/>
      <c r="B241" s="167"/>
      <c r="C241" s="167"/>
      <c r="D241" s="148"/>
      <c r="E241" s="148"/>
      <c r="F241" s="148"/>
      <c r="G241" s="148"/>
      <c r="H241" s="148"/>
      <c r="I241" s="148"/>
      <c r="J241" s="148"/>
      <c r="K241" s="148"/>
      <c r="L241" s="148"/>
      <c r="M241" s="148"/>
      <c r="N241" s="148"/>
      <c r="O241" s="148"/>
      <c r="P241" s="148"/>
      <c r="Q241" s="148"/>
      <c r="R241" s="148"/>
      <c r="S241" s="148"/>
      <c r="T241" s="148"/>
      <c r="U241" s="148"/>
      <c r="V241" s="148"/>
      <c r="W241" s="148"/>
      <c r="X241" s="148"/>
      <c r="Y241" s="148"/>
      <c r="Z241" s="148"/>
    </row>
    <row r="242" ht="49.5" customHeight="1">
      <c r="A242" s="148"/>
      <c r="B242" s="167"/>
      <c r="C242" s="167"/>
      <c r="D242" s="148"/>
      <c r="E242" s="148"/>
      <c r="F242" s="148"/>
      <c r="G242" s="148"/>
      <c r="H242" s="148"/>
      <c r="I242" s="148"/>
      <c r="J242" s="148"/>
      <c r="K242" s="148"/>
      <c r="L242" s="148"/>
      <c r="M242" s="148"/>
      <c r="N242" s="148"/>
      <c r="O242" s="148"/>
      <c r="P242" s="148"/>
      <c r="Q242" s="148"/>
      <c r="R242" s="148"/>
      <c r="S242" s="148"/>
      <c r="T242" s="148"/>
      <c r="U242" s="148"/>
      <c r="V242" s="148"/>
      <c r="W242" s="148"/>
      <c r="X242" s="148"/>
      <c r="Y242" s="148"/>
      <c r="Z242" s="148"/>
    </row>
    <row r="243" ht="49.5" customHeight="1">
      <c r="A243" s="148"/>
      <c r="B243" s="167"/>
      <c r="C243" s="167"/>
      <c r="D243" s="148"/>
      <c r="E243" s="148"/>
      <c r="F243" s="148"/>
      <c r="G243" s="148"/>
      <c r="H243" s="148"/>
      <c r="I243" s="148"/>
      <c r="J243" s="148"/>
      <c r="K243" s="148"/>
      <c r="L243" s="148"/>
      <c r="M243" s="148"/>
      <c r="N243" s="148"/>
      <c r="O243" s="148"/>
      <c r="P243" s="148"/>
      <c r="Q243" s="148"/>
      <c r="R243" s="148"/>
      <c r="S243" s="148"/>
      <c r="T243" s="148"/>
      <c r="U243" s="148"/>
      <c r="V243" s="148"/>
      <c r="W243" s="148"/>
      <c r="X243" s="148"/>
      <c r="Y243" s="148"/>
      <c r="Z243" s="148"/>
    </row>
    <row r="244" ht="49.5" customHeight="1">
      <c r="A244" s="148"/>
      <c r="B244" s="167"/>
      <c r="C244" s="167"/>
      <c r="D244" s="148"/>
      <c r="E244" s="148"/>
      <c r="F244" s="148"/>
      <c r="G244" s="148"/>
      <c r="H244" s="148"/>
      <c r="I244" s="148"/>
      <c r="J244" s="148"/>
      <c r="K244" s="148"/>
      <c r="L244" s="148"/>
      <c r="M244" s="148"/>
      <c r="N244" s="148"/>
      <c r="O244" s="148"/>
      <c r="P244" s="148"/>
      <c r="Q244" s="148"/>
      <c r="R244" s="148"/>
      <c r="S244" s="148"/>
      <c r="T244" s="148"/>
      <c r="U244" s="148"/>
      <c r="V244" s="148"/>
      <c r="W244" s="148"/>
      <c r="X244" s="148"/>
      <c r="Y244" s="148"/>
      <c r="Z244" s="148"/>
    </row>
    <row r="245" ht="49.5" customHeight="1">
      <c r="A245" s="148"/>
      <c r="B245" s="167"/>
      <c r="C245" s="167"/>
      <c r="D245" s="148"/>
      <c r="E245" s="148"/>
      <c r="F245" s="148"/>
      <c r="G245" s="148"/>
      <c r="H245" s="148"/>
      <c r="I245" s="148"/>
      <c r="J245" s="148"/>
      <c r="K245" s="148"/>
      <c r="L245" s="148"/>
      <c r="M245" s="148"/>
      <c r="N245" s="148"/>
      <c r="O245" s="148"/>
      <c r="P245" s="148"/>
      <c r="Q245" s="148"/>
      <c r="R245" s="148"/>
      <c r="S245" s="148"/>
      <c r="T245" s="148"/>
      <c r="U245" s="148"/>
      <c r="V245" s="148"/>
      <c r="W245" s="148"/>
      <c r="X245" s="148"/>
      <c r="Y245" s="148"/>
      <c r="Z245" s="148"/>
    </row>
    <row r="246" ht="49.5" customHeight="1">
      <c r="A246" s="148"/>
      <c r="B246" s="167"/>
      <c r="C246" s="167"/>
      <c r="D246" s="148"/>
      <c r="E246" s="148"/>
      <c r="F246" s="148"/>
      <c r="G246" s="148"/>
      <c r="H246" s="148"/>
      <c r="I246" s="148"/>
      <c r="J246" s="148"/>
      <c r="K246" s="148"/>
      <c r="L246" s="148"/>
      <c r="M246" s="148"/>
      <c r="N246" s="148"/>
      <c r="O246" s="148"/>
      <c r="P246" s="148"/>
      <c r="Q246" s="148"/>
      <c r="R246" s="148"/>
      <c r="S246" s="148"/>
      <c r="T246" s="148"/>
      <c r="U246" s="148"/>
      <c r="V246" s="148"/>
      <c r="W246" s="148"/>
      <c r="X246" s="148"/>
      <c r="Y246" s="148"/>
      <c r="Z246" s="148"/>
    </row>
    <row r="247" ht="49.5" customHeight="1">
      <c r="A247" s="148"/>
      <c r="B247" s="167"/>
      <c r="C247" s="167"/>
      <c r="D247" s="148"/>
      <c r="E247" s="148"/>
      <c r="F247" s="148"/>
      <c r="G247" s="148"/>
      <c r="H247" s="148"/>
      <c r="I247" s="148"/>
      <c r="J247" s="148"/>
      <c r="K247" s="148"/>
      <c r="L247" s="148"/>
      <c r="M247" s="148"/>
      <c r="N247" s="148"/>
      <c r="O247" s="148"/>
      <c r="P247" s="148"/>
      <c r="Q247" s="148"/>
      <c r="R247" s="148"/>
      <c r="S247" s="148"/>
      <c r="T247" s="148"/>
      <c r="U247" s="148"/>
      <c r="V247" s="148"/>
      <c r="W247" s="148"/>
      <c r="X247" s="148"/>
      <c r="Y247" s="148"/>
      <c r="Z247" s="148"/>
    </row>
    <row r="248" ht="49.5" customHeight="1">
      <c r="A248" s="148"/>
      <c r="B248" s="167"/>
      <c r="C248" s="167"/>
      <c r="D248" s="148"/>
      <c r="E248" s="148"/>
      <c r="F248" s="148"/>
      <c r="G248" s="148"/>
      <c r="H248" s="148"/>
      <c r="I248" s="148"/>
      <c r="J248" s="148"/>
      <c r="K248" s="148"/>
      <c r="L248" s="148"/>
      <c r="M248" s="148"/>
      <c r="N248" s="148"/>
      <c r="O248" s="148"/>
      <c r="P248" s="148"/>
      <c r="Q248" s="148"/>
      <c r="R248" s="148"/>
      <c r="S248" s="148"/>
      <c r="T248" s="148"/>
      <c r="U248" s="148"/>
      <c r="V248" s="148"/>
      <c r="W248" s="148"/>
      <c r="X248" s="148"/>
      <c r="Y248" s="148"/>
      <c r="Z248" s="148"/>
    </row>
    <row r="249" ht="49.5" customHeight="1">
      <c r="A249" s="148"/>
      <c r="B249" s="167"/>
      <c r="C249" s="167"/>
      <c r="D249" s="148"/>
      <c r="E249" s="148"/>
      <c r="F249" s="148"/>
      <c r="G249" s="148"/>
      <c r="H249" s="148"/>
      <c r="I249" s="148"/>
      <c r="J249" s="148"/>
      <c r="K249" s="148"/>
      <c r="L249" s="148"/>
      <c r="M249" s="148"/>
      <c r="N249" s="148"/>
      <c r="O249" s="148"/>
      <c r="P249" s="148"/>
      <c r="Q249" s="148"/>
      <c r="R249" s="148"/>
      <c r="S249" s="148"/>
      <c r="T249" s="148"/>
      <c r="U249" s="148"/>
      <c r="V249" s="148"/>
      <c r="W249" s="148"/>
      <c r="X249" s="148"/>
      <c r="Y249" s="148"/>
      <c r="Z249" s="148"/>
    </row>
    <row r="250" ht="49.5" customHeight="1">
      <c r="A250" s="148"/>
      <c r="B250" s="167"/>
      <c r="C250" s="167"/>
      <c r="D250" s="148"/>
      <c r="E250" s="148"/>
      <c r="F250" s="148"/>
      <c r="G250" s="148"/>
      <c r="H250" s="148"/>
      <c r="I250" s="148"/>
      <c r="J250" s="148"/>
      <c r="K250" s="148"/>
      <c r="L250" s="148"/>
      <c r="M250" s="148"/>
      <c r="N250" s="148"/>
      <c r="O250" s="148"/>
      <c r="P250" s="148"/>
      <c r="Q250" s="148"/>
      <c r="R250" s="148"/>
      <c r="S250" s="148"/>
      <c r="T250" s="148"/>
      <c r="U250" s="148"/>
      <c r="V250" s="148"/>
      <c r="W250" s="148"/>
      <c r="X250" s="148"/>
      <c r="Y250" s="148"/>
      <c r="Z250" s="148"/>
    </row>
    <row r="251" ht="49.5" customHeight="1">
      <c r="A251" s="148"/>
      <c r="B251" s="167"/>
      <c r="C251" s="167"/>
      <c r="D251" s="148"/>
      <c r="E251" s="148"/>
      <c r="F251" s="148"/>
      <c r="G251" s="148"/>
      <c r="H251" s="148"/>
      <c r="I251" s="148"/>
      <c r="J251" s="148"/>
      <c r="K251" s="148"/>
      <c r="L251" s="148"/>
      <c r="M251" s="148"/>
      <c r="N251" s="148"/>
      <c r="O251" s="148"/>
      <c r="P251" s="148"/>
      <c r="Q251" s="148"/>
      <c r="R251" s="148"/>
      <c r="S251" s="148"/>
      <c r="T251" s="148"/>
      <c r="U251" s="148"/>
      <c r="V251" s="148"/>
      <c r="W251" s="148"/>
      <c r="X251" s="148"/>
      <c r="Y251" s="148"/>
      <c r="Z251" s="148"/>
    </row>
    <row r="252" ht="49.5" customHeight="1">
      <c r="A252" s="148"/>
      <c r="B252" s="167"/>
      <c r="C252" s="167"/>
      <c r="D252" s="148"/>
      <c r="E252" s="148"/>
      <c r="F252" s="148"/>
      <c r="G252" s="148"/>
      <c r="H252" s="148"/>
      <c r="I252" s="148"/>
      <c r="J252" s="148"/>
      <c r="K252" s="148"/>
      <c r="L252" s="148"/>
      <c r="M252" s="148"/>
      <c r="N252" s="148"/>
      <c r="O252" s="148"/>
      <c r="P252" s="148"/>
      <c r="Q252" s="148"/>
      <c r="R252" s="148"/>
      <c r="S252" s="148"/>
      <c r="T252" s="148"/>
      <c r="U252" s="148"/>
      <c r="V252" s="148"/>
      <c r="W252" s="148"/>
      <c r="X252" s="148"/>
      <c r="Y252" s="148"/>
      <c r="Z252" s="148"/>
    </row>
    <row r="253" ht="49.5" customHeight="1">
      <c r="A253" s="148"/>
      <c r="B253" s="167"/>
      <c r="C253" s="167"/>
      <c r="D253" s="148"/>
      <c r="E253" s="148"/>
      <c r="F253" s="148"/>
      <c r="G253" s="148"/>
      <c r="H253" s="148"/>
      <c r="I253" s="148"/>
      <c r="J253" s="148"/>
      <c r="K253" s="148"/>
      <c r="L253" s="148"/>
      <c r="M253" s="148"/>
      <c r="N253" s="148"/>
      <c r="O253" s="148"/>
      <c r="P253" s="148"/>
      <c r="Q253" s="148"/>
      <c r="R253" s="148"/>
      <c r="S253" s="148"/>
      <c r="T253" s="148"/>
      <c r="U253" s="148"/>
      <c r="V253" s="148"/>
      <c r="W253" s="148"/>
      <c r="X253" s="148"/>
      <c r="Y253" s="148"/>
      <c r="Z253" s="148"/>
    </row>
    <row r="254" ht="49.5" customHeight="1">
      <c r="A254" s="148"/>
      <c r="B254" s="167"/>
      <c r="C254" s="167"/>
      <c r="D254" s="148"/>
      <c r="E254" s="148"/>
      <c r="F254" s="148"/>
      <c r="G254" s="148"/>
      <c r="H254" s="148"/>
      <c r="I254" s="148"/>
      <c r="J254" s="148"/>
      <c r="K254" s="148"/>
      <c r="L254" s="148"/>
      <c r="M254" s="148"/>
      <c r="N254" s="148"/>
      <c r="O254" s="148"/>
      <c r="P254" s="148"/>
      <c r="Q254" s="148"/>
      <c r="R254" s="148"/>
      <c r="S254" s="148"/>
      <c r="T254" s="148"/>
      <c r="U254" s="148"/>
      <c r="V254" s="148"/>
      <c r="W254" s="148"/>
      <c r="X254" s="148"/>
      <c r="Y254" s="148"/>
      <c r="Z254" s="148"/>
    </row>
    <row r="255" ht="49.5" customHeight="1">
      <c r="A255" s="148"/>
      <c r="B255" s="167"/>
      <c r="C255" s="167"/>
      <c r="D255" s="148"/>
      <c r="E255" s="148"/>
      <c r="F255" s="148"/>
      <c r="G255" s="148"/>
      <c r="H255" s="148"/>
      <c r="I255" s="148"/>
      <c r="J255" s="148"/>
      <c r="K255" s="148"/>
      <c r="L255" s="148"/>
      <c r="M255" s="148"/>
      <c r="N255" s="148"/>
      <c r="O255" s="148"/>
      <c r="P255" s="148"/>
      <c r="Q255" s="148"/>
      <c r="R255" s="148"/>
      <c r="S255" s="148"/>
      <c r="T255" s="148"/>
      <c r="U255" s="148"/>
      <c r="V255" s="148"/>
      <c r="W255" s="148"/>
      <c r="X255" s="148"/>
      <c r="Y255" s="148"/>
      <c r="Z255" s="148"/>
    </row>
    <row r="256" ht="49.5" customHeight="1">
      <c r="A256" s="148"/>
      <c r="B256" s="167"/>
      <c r="C256" s="167"/>
      <c r="D256" s="148"/>
      <c r="E256" s="148"/>
      <c r="F256" s="148"/>
      <c r="G256" s="148"/>
      <c r="H256" s="148"/>
      <c r="I256" s="148"/>
      <c r="J256" s="148"/>
      <c r="K256" s="148"/>
      <c r="L256" s="148"/>
      <c r="M256" s="148"/>
      <c r="N256" s="148"/>
      <c r="O256" s="148"/>
      <c r="P256" s="148"/>
      <c r="Q256" s="148"/>
      <c r="R256" s="148"/>
      <c r="S256" s="148"/>
      <c r="T256" s="148"/>
      <c r="U256" s="148"/>
      <c r="V256" s="148"/>
      <c r="W256" s="148"/>
      <c r="X256" s="148"/>
      <c r="Y256" s="148"/>
      <c r="Z256" s="148"/>
    </row>
    <row r="257" ht="49.5" customHeight="1">
      <c r="A257" s="148"/>
      <c r="B257" s="167"/>
      <c r="C257" s="167"/>
      <c r="D257" s="148"/>
      <c r="E257" s="148"/>
      <c r="F257" s="148"/>
      <c r="G257" s="148"/>
      <c r="H257" s="148"/>
      <c r="I257" s="148"/>
      <c r="J257" s="148"/>
      <c r="K257" s="148"/>
      <c r="L257" s="148"/>
      <c r="M257" s="148"/>
      <c r="N257" s="148"/>
      <c r="O257" s="148"/>
      <c r="P257" s="148"/>
      <c r="Q257" s="148"/>
      <c r="R257" s="148"/>
      <c r="S257" s="148"/>
      <c r="T257" s="148"/>
      <c r="U257" s="148"/>
      <c r="V257" s="148"/>
      <c r="W257" s="148"/>
      <c r="X257" s="148"/>
      <c r="Y257" s="148"/>
      <c r="Z257" s="148"/>
    </row>
    <row r="258" ht="49.5" customHeight="1">
      <c r="A258" s="148"/>
      <c r="B258" s="167"/>
      <c r="C258" s="167"/>
      <c r="D258" s="148"/>
      <c r="E258" s="148"/>
      <c r="F258" s="148"/>
      <c r="G258" s="148"/>
      <c r="H258" s="148"/>
      <c r="I258" s="148"/>
      <c r="J258" s="148"/>
      <c r="K258" s="148"/>
      <c r="L258" s="148"/>
      <c r="M258" s="148"/>
      <c r="N258" s="148"/>
      <c r="O258" s="148"/>
      <c r="P258" s="148"/>
      <c r="Q258" s="148"/>
      <c r="R258" s="148"/>
      <c r="S258" s="148"/>
      <c r="T258" s="148"/>
      <c r="U258" s="148"/>
      <c r="V258" s="148"/>
      <c r="W258" s="148"/>
      <c r="X258" s="148"/>
      <c r="Y258" s="148"/>
      <c r="Z258" s="148"/>
    </row>
    <row r="259" ht="49.5" customHeight="1">
      <c r="A259" s="148"/>
      <c r="B259" s="167"/>
      <c r="C259" s="167"/>
      <c r="D259" s="148"/>
      <c r="E259" s="148"/>
      <c r="F259" s="148"/>
      <c r="G259" s="148"/>
      <c r="H259" s="148"/>
      <c r="I259" s="148"/>
      <c r="J259" s="148"/>
      <c r="K259" s="148"/>
      <c r="L259" s="148"/>
      <c r="M259" s="148"/>
      <c r="N259" s="148"/>
      <c r="O259" s="148"/>
      <c r="P259" s="148"/>
      <c r="Q259" s="148"/>
      <c r="R259" s="148"/>
      <c r="S259" s="148"/>
      <c r="T259" s="148"/>
      <c r="U259" s="148"/>
      <c r="V259" s="148"/>
      <c r="W259" s="148"/>
      <c r="X259" s="148"/>
      <c r="Y259" s="148"/>
      <c r="Z259" s="148"/>
    </row>
    <row r="260" ht="49.5" customHeight="1">
      <c r="A260" s="148"/>
      <c r="B260" s="167"/>
      <c r="C260" s="167"/>
      <c r="D260" s="148"/>
      <c r="E260" s="148"/>
      <c r="F260" s="148"/>
      <c r="G260" s="148"/>
      <c r="H260" s="148"/>
      <c r="I260" s="148"/>
      <c r="J260" s="148"/>
      <c r="K260" s="148"/>
      <c r="L260" s="148"/>
      <c r="M260" s="148"/>
      <c r="N260" s="148"/>
      <c r="O260" s="148"/>
      <c r="P260" s="148"/>
      <c r="Q260" s="148"/>
      <c r="R260" s="148"/>
      <c r="S260" s="148"/>
      <c r="T260" s="148"/>
      <c r="U260" s="148"/>
      <c r="V260" s="148"/>
      <c r="W260" s="148"/>
      <c r="X260" s="148"/>
      <c r="Y260" s="148"/>
      <c r="Z260" s="148"/>
    </row>
    <row r="261" ht="49.5" customHeight="1">
      <c r="A261" s="148"/>
      <c r="B261" s="167"/>
      <c r="C261" s="167"/>
      <c r="D261" s="148"/>
      <c r="E261" s="148"/>
      <c r="F261" s="148"/>
      <c r="G261" s="148"/>
      <c r="H261" s="148"/>
      <c r="I261" s="148"/>
      <c r="J261" s="148"/>
      <c r="K261" s="148"/>
      <c r="L261" s="148"/>
      <c r="M261" s="148"/>
      <c r="N261" s="148"/>
      <c r="O261" s="148"/>
      <c r="P261" s="148"/>
      <c r="Q261" s="148"/>
      <c r="R261" s="148"/>
      <c r="S261" s="148"/>
      <c r="T261" s="148"/>
      <c r="U261" s="148"/>
      <c r="V261" s="148"/>
      <c r="W261" s="148"/>
      <c r="X261" s="148"/>
      <c r="Y261" s="148"/>
      <c r="Z261" s="148"/>
    </row>
    <row r="262" ht="49.5" customHeight="1">
      <c r="A262" s="148"/>
      <c r="B262" s="167"/>
      <c r="C262" s="167"/>
      <c r="D262" s="148"/>
      <c r="E262" s="148"/>
      <c r="F262" s="148"/>
      <c r="G262" s="148"/>
      <c r="H262" s="148"/>
      <c r="I262" s="148"/>
      <c r="J262" s="148"/>
      <c r="K262" s="148"/>
      <c r="L262" s="148"/>
      <c r="M262" s="148"/>
      <c r="N262" s="148"/>
      <c r="O262" s="148"/>
      <c r="P262" s="148"/>
      <c r="Q262" s="148"/>
      <c r="R262" s="148"/>
      <c r="S262" s="148"/>
      <c r="T262" s="148"/>
      <c r="U262" s="148"/>
      <c r="V262" s="148"/>
      <c r="W262" s="148"/>
      <c r="X262" s="148"/>
      <c r="Y262" s="148"/>
      <c r="Z262" s="148"/>
    </row>
    <row r="263" ht="49.5" customHeight="1">
      <c r="A263" s="148"/>
      <c r="B263" s="167"/>
      <c r="C263" s="167"/>
      <c r="D263" s="148"/>
      <c r="E263" s="148"/>
      <c r="F263" s="148"/>
      <c r="G263" s="148"/>
      <c r="H263" s="148"/>
      <c r="I263" s="148"/>
      <c r="J263" s="148"/>
      <c r="K263" s="148"/>
      <c r="L263" s="148"/>
      <c r="M263" s="148"/>
      <c r="N263" s="148"/>
      <c r="O263" s="148"/>
      <c r="P263" s="148"/>
      <c r="Q263" s="148"/>
      <c r="R263" s="148"/>
      <c r="S263" s="148"/>
      <c r="T263" s="148"/>
      <c r="U263" s="148"/>
      <c r="V263" s="148"/>
      <c r="W263" s="148"/>
      <c r="X263" s="148"/>
      <c r="Y263" s="148"/>
      <c r="Z263" s="148"/>
    </row>
    <row r="264" ht="49.5" customHeight="1">
      <c r="A264" s="148"/>
      <c r="B264" s="167"/>
      <c r="C264" s="167"/>
      <c r="D264" s="148"/>
      <c r="E264" s="148"/>
      <c r="F264" s="148"/>
      <c r="G264" s="148"/>
      <c r="H264" s="148"/>
      <c r="I264" s="148"/>
      <c r="J264" s="148"/>
      <c r="K264" s="148"/>
      <c r="L264" s="148"/>
      <c r="M264" s="148"/>
      <c r="N264" s="148"/>
      <c r="O264" s="148"/>
      <c r="P264" s="148"/>
      <c r="Q264" s="148"/>
      <c r="R264" s="148"/>
      <c r="S264" s="148"/>
      <c r="T264" s="148"/>
      <c r="U264" s="148"/>
      <c r="V264" s="148"/>
      <c r="W264" s="148"/>
      <c r="X264" s="148"/>
      <c r="Y264" s="148"/>
      <c r="Z264" s="148"/>
    </row>
    <row r="265" ht="49.5" customHeight="1">
      <c r="A265" s="148"/>
      <c r="B265" s="167"/>
      <c r="C265" s="167"/>
      <c r="D265" s="148"/>
      <c r="E265" s="148"/>
      <c r="F265" s="148"/>
      <c r="G265" s="148"/>
      <c r="H265" s="148"/>
      <c r="I265" s="148"/>
      <c r="J265" s="148"/>
      <c r="K265" s="148"/>
      <c r="L265" s="148"/>
      <c r="M265" s="148"/>
      <c r="N265" s="148"/>
      <c r="O265" s="148"/>
      <c r="P265" s="148"/>
      <c r="Q265" s="148"/>
      <c r="R265" s="148"/>
      <c r="S265" s="148"/>
      <c r="T265" s="148"/>
      <c r="U265" s="148"/>
      <c r="V265" s="148"/>
      <c r="W265" s="148"/>
      <c r="X265" s="148"/>
      <c r="Y265" s="148"/>
      <c r="Z265" s="148"/>
    </row>
    <row r="266" ht="49.5" customHeight="1">
      <c r="A266" s="148"/>
      <c r="B266" s="167"/>
      <c r="C266" s="167"/>
      <c r="D266" s="148"/>
      <c r="E266" s="148"/>
      <c r="F266" s="148"/>
      <c r="G266" s="148"/>
      <c r="H266" s="148"/>
      <c r="I266" s="148"/>
      <c r="J266" s="148"/>
      <c r="K266" s="148"/>
      <c r="L266" s="148"/>
      <c r="M266" s="148"/>
      <c r="N266" s="148"/>
      <c r="O266" s="148"/>
      <c r="P266" s="148"/>
      <c r="Q266" s="148"/>
      <c r="R266" s="148"/>
      <c r="S266" s="148"/>
      <c r="T266" s="148"/>
      <c r="U266" s="148"/>
      <c r="V266" s="148"/>
      <c r="W266" s="148"/>
      <c r="X266" s="148"/>
      <c r="Y266" s="148"/>
      <c r="Z266" s="148"/>
    </row>
    <row r="267" ht="49.5" customHeight="1">
      <c r="A267" s="148"/>
      <c r="B267" s="167"/>
      <c r="C267" s="167"/>
      <c r="D267" s="148"/>
      <c r="E267" s="148"/>
      <c r="F267" s="148"/>
      <c r="G267" s="148"/>
      <c r="H267" s="148"/>
      <c r="I267" s="148"/>
      <c r="J267" s="148"/>
      <c r="K267" s="148"/>
      <c r="L267" s="148"/>
      <c r="M267" s="148"/>
      <c r="N267" s="148"/>
      <c r="O267" s="148"/>
      <c r="P267" s="148"/>
      <c r="Q267" s="148"/>
      <c r="R267" s="148"/>
      <c r="S267" s="148"/>
      <c r="T267" s="148"/>
      <c r="U267" s="148"/>
      <c r="V267" s="148"/>
      <c r="W267" s="148"/>
      <c r="X267" s="148"/>
      <c r="Y267" s="148"/>
      <c r="Z267" s="148"/>
    </row>
    <row r="268" ht="49.5" customHeight="1">
      <c r="A268" s="148"/>
      <c r="B268" s="167"/>
      <c r="C268" s="167"/>
      <c r="D268" s="148"/>
      <c r="E268" s="148"/>
      <c r="F268" s="148"/>
      <c r="G268" s="148"/>
      <c r="H268" s="148"/>
      <c r="I268" s="148"/>
      <c r="J268" s="148"/>
      <c r="K268" s="148"/>
      <c r="L268" s="148"/>
      <c r="M268" s="148"/>
      <c r="N268" s="148"/>
      <c r="O268" s="148"/>
      <c r="P268" s="148"/>
      <c r="Q268" s="148"/>
      <c r="R268" s="148"/>
      <c r="S268" s="148"/>
      <c r="T268" s="148"/>
      <c r="U268" s="148"/>
      <c r="V268" s="148"/>
      <c r="W268" s="148"/>
      <c r="X268" s="148"/>
      <c r="Y268" s="148"/>
      <c r="Z268" s="148"/>
    </row>
    <row r="269" ht="49.5" customHeight="1">
      <c r="A269" s="148"/>
      <c r="B269" s="167"/>
      <c r="C269" s="167"/>
      <c r="D269" s="148"/>
      <c r="E269" s="148"/>
      <c r="F269" s="148"/>
      <c r="G269" s="148"/>
      <c r="H269" s="148"/>
      <c r="I269" s="148"/>
      <c r="J269" s="148"/>
      <c r="K269" s="148"/>
      <c r="L269" s="148"/>
      <c r="M269" s="148"/>
      <c r="N269" s="148"/>
      <c r="O269" s="148"/>
      <c r="P269" s="148"/>
      <c r="Q269" s="148"/>
      <c r="R269" s="148"/>
      <c r="S269" s="148"/>
      <c r="T269" s="148"/>
      <c r="U269" s="148"/>
      <c r="V269" s="148"/>
      <c r="W269" s="148"/>
      <c r="X269" s="148"/>
      <c r="Y269" s="148"/>
      <c r="Z269" s="148"/>
    </row>
    <row r="270" ht="49.5" customHeight="1">
      <c r="A270" s="148"/>
      <c r="B270" s="167"/>
      <c r="C270" s="167"/>
      <c r="D270" s="148"/>
      <c r="E270" s="148"/>
      <c r="F270" s="148"/>
      <c r="G270" s="148"/>
      <c r="H270" s="148"/>
      <c r="I270" s="148"/>
      <c r="J270" s="148"/>
      <c r="K270" s="148"/>
      <c r="L270" s="148"/>
      <c r="M270" s="148"/>
      <c r="N270" s="148"/>
      <c r="O270" s="148"/>
      <c r="P270" s="148"/>
      <c r="Q270" s="148"/>
      <c r="R270" s="148"/>
      <c r="S270" s="148"/>
      <c r="T270" s="148"/>
      <c r="U270" s="148"/>
      <c r="V270" s="148"/>
      <c r="W270" s="148"/>
      <c r="X270" s="148"/>
      <c r="Y270" s="148"/>
      <c r="Z270" s="148"/>
    </row>
    <row r="271" ht="49.5" customHeight="1">
      <c r="A271" s="148"/>
      <c r="B271" s="167"/>
      <c r="C271" s="167"/>
      <c r="D271" s="148"/>
      <c r="E271" s="148"/>
      <c r="F271" s="148"/>
      <c r="G271" s="148"/>
      <c r="H271" s="148"/>
      <c r="I271" s="148"/>
      <c r="J271" s="148"/>
      <c r="K271" s="148"/>
      <c r="L271" s="148"/>
      <c r="M271" s="148"/>
      <c r="N271" s="148"/>
      <c r="O271" s="148"/>
      <c r="P271" s="148"/>
      <c r="Q271" s="148"/>
      <c r="R271" s="148"/>
      <c r="S271" s="148"/>
      <c r="T271" s="148"/>
      <c r="U271" s="148"/>
      <c r="V271" s="148"/>
      <c r="W271" s="148"/>
      <c r="X271" s="148"/>
      <c r="Y271" s="148"/>
      <c r="Z271" s="148"/>
    </row>
    <row r="272" ht="49.5" customHeight="1">
      <c r="A272" s="148"/>
      <c r="B272" s="167"/>
      <c r="C272" s="167"/>
      <c r="D272" s="148"/>
      <c r="E272" s="148"/>
      <c r="F272" s="148"/>
      <c r="G272" s="148"/>
      <c r="H272" s="148"/>
      <c r="I272" s="148"/>
      <c r="J272" s="148"/>
      <c r="K272" s="148"/>
      <c r="L272" s="148"/>
      <c r="M272" s="148"/>
      <c r="N272" s="148"/>
      <c r="O272" s="148"/>
      <c r="P272" s="148"/>
      <c r="Q272" s="148"/>
      <c r="R272" s="148"/>
      <c r="S272" s="148"/>
      <c r="T272" s="148"/>
      <c r="U272" s="148"/>
      <c r="V272" s="148"/>
      <c r="W272" s="148"/>
      <c r="X272" s="148"/>
      <c r="Y272" s="148"/>
      <c r="Z272" s="148"/>
    </row>
    <row r="273" ht="49.5" customHeight="1">
      <c r="A273" s="148"/>
      <c r="B273" s="167"/>
      <c r="C273" s="167"/>
      <c r="D273" s="148"/>
      <c r="E273" s="148"/>
      <c r="F273" s="148"/>
      <c r="G273" s="148"/>
      <c r="H273" s="148"/>
      <c r="I273" s="148"/>
      <c r="J273" s="148"/>
      <c r="K273" s="148"/>
      <c r="L273" s="148"/>
      <c r="M273" s="148"/>
      <c r="N273" s="148"/>
      <c r="O273" s="148"/>
      <c r="P273" s="148"/>
      <c r="Q273" s="148"/>
      <c r="R273" s="148"/>
      <c r="S273" s="148"/>
      <c r="T273" s="148"/>
      <c r="U273" s="148"/>
      <c r="V273" s="148"/>
      <c r="W273" s="148"/>
      <c r="X273" s="148"/>
      <c r="Y273" s="148"/>
      <c r="Z273" s="148"/>
    </row>
    <row r="274" ht="49.5" customHeight="1">
      <c r="A274" s="148"/>
      <c r="B274" s="167"/>
      <c r="C274" s="167"/>
      <c r="D274" s="148"/>
      <c r="E274" s="148"/>
      <c r="F274" s="148"/>
      <c r="G274" s="148"/>
      <c r="H274" s="148"/>
      <c r="I274" s="148"/>
      <c r="J274" s="148"/>
      <c r="K274" s="148"/>
      <c r="L274" s="148"/>
      <c r="M274" s="148"/>
      <c r="N274" s="148"/>
      <c r="O274" s="148"/>
      <c r="P274" s="148"/>
      <c r="Q274" s="148"/>
      <c r="R274" s="148"/>
      <c r="S274" s="148"/>
      <c r="T274" s="148"/>
      <c r="U274" s="148"/>
      <c r="V274" s="148"/>
      <c r="W274" s="148"/>
      <c r="X274" s="148"/>
      <c r="Y274" s="148"/>
      <c r="Z274" s="148"/>
    </row>
    <row r="275" ht="49.5" customHeight="1">
      <c r="A275" s="148"/>
      <c r="B275" s="167"/>
      <c r="C275" s="167"/>
      <c r="D275" s="148"/>
      <c r="E275" s="148"/>
      <c r="F275" s="148"/>
      <c r="G275" s="148"/>
      <c r="H275" s="148"/>
      <c r="I275" s="148"/>
      <c r="J275" s="148"/>
      <c r="K275" s="148"/>
      <c r="L275" s="148"/>
      <c r="M275" s="148"/>
      <c r="N275" s="148"/>
      <c r="O275" s="148"/>
      <c r="P275" s="148"/>
      <c r="Q275" s="148"/>
      <c r="R275" s="148"/>
      <c r="S275" s="148"/>
      <c r="T275" s="148"/>
      <c r="U275" s="148"/>
      <c r="V275" s="148"/>
      <c r="W275" s="148"/>
      <c r="X275" s="148"/>
      <c r="Y275" s="148"/>
      <c r="Z275" s="148"/>
    </row>
    <row r="276" ht="49.5" customHeight="1">
      <c r="A276" s="148"/>
      <c r="B276" s="167"/>
      <c r="C276" s="167"/>
      <c r="D276" s="148"/>
      <c r="E276" s="148"/>
      <c r="F276" s="148"/>
      <c r="G276" s="148"/>
      <c r="H276" s="148"/>
      <c r="I276" s="148"/>
      <c r="J276" s="148"/>
      <c r="K276" s="148"/>
      <c r="L276" s="148"/>
      <c r="M276" s="148"/>
      <c r="N276" s="148"/>
      <c r="O276" s="148"/>
      <c r="P276" s="148"/>
      <c r="Q276" s="148"/>
      <c r="R276" s="148"/>
      <c r="S276" s="148"/>
      <c r="T276" s="148"/>
      <c r="U276" s="148"/>
      <c r="V276" s="148"/>
      <c r="W276" s="148"/>
      <c r="X276" s="148"/>
      <c r="Y276" s="148"/>
      <c r="Z276" s="148"/>
    </row>
    <row r="277" ht="49.5" customHeight="1">
      <c r="A277" s="148"/>
      <c r="B277" s="167"/>
      <c r="C277" s="167"/>
      <c r="D277" s="148"/>
      <c r="E277" s="148"/>
      <c r="F277" s="148"/>
      <c r="G277" s="148"/>
      <c r="H277" s="148"/>
      <c r="I277" s="148"/>
      <c r="J277" s="148"/>
      <c r="K277" s="148"/>
      <c r="L277" s="148"/>
      <c r="M277" s="148"/>
      <c r="N277" s="148"/>
      <c r="O277" s="148"/>
      <c r="P277" s="148"/>
      <c r="Q277" s="148"/>
      <c r="R277" s="148"/>
      <c r="S277" s="148"/>
      <c r="T277" s="148"/>
      <c r="U277" s="148"/>
      <c r="V277" s="148"/>
      <c r="W277" s="148"/>
      <c r="X277" s="148"/>
      <c r="Y277" s="148"/>
      <c r="Z277" s="148"/>
    </row>
    <row r="278" ht="49.5" customHeight="1">
      <c r="A278" s="148"/>
      <c r="B278" s="167"/>
      <c r="C278" s="167"/>
      <c r="D278" s="148"/>
      <c r="E278" s="148"/>
      <c r="F278" s="148"/>
      <c r="G278" s="148"/>
      <c r="H278" s="148"/>
      <c r="I278" s="148"/>
      <c r="J278" s="148"/>
      <c r="K278" s="148"/>
      <c r="L278" s="148"/>
      <c r="M278" s="148"/>
      <c r="N278" s="148"/>
      <c r="O278" s="148"/>
      <c r="P278" s="148"/>
      <c r="Q278" s="148"/>
      <c r="R278" s="148"/>
      <c r="S278" s="148"/>
      <c r="T278" s="148"/>
      <c r="U278" s="148"/>
      <c r="V278" s="148"/>
      <c r="W278" s="148"/>
      <c r="X278" s="148"/>
      <c r="Y278" s="148"/>
      <c r="Z278" s="148"/>
    </row>
    <row r="279" ht="49.5" customHeight="1">
      <c r="A279" s="148"/>
      <c r="B279" s="167"/>
      <c r="C279" s="167"/>
      <c r="D279" s="148"/>
      <c r="E279" s="148"/>
      <c r="F279" s="148"/>
      <c r="G279" s="148"/>
      <c r="H279" s="148"/>
      <c r="I279" s="148"/>
      <c r="J279" s="148"/>
      <c r="K279" s="148"/>
      <c r="L279" s="148"/>
      <c r="M279" s="148"/>
      <c r="N279" s="148"/>
      <c r="O279" s="148"/>
      <c r="P279" s="148"/>
      <c r="Q279" s="148"/>
      <c r="R279" s="148"/>
      <c r="S279" s="148"/>
      <c r="T279" s="148"/>
      <c r="U279" s="148"/>
      <c r="V279" s="148"/>
      <c r="W279" s="148"/>
      <c r="X279" s="148"/>
      <c r="Y279" s="148"/>
      <c r="Z279" s="148"/>
    </row>
    <row r="280" ht="49.5" customHeight="1">
      <c r="A280" s="148"/>
      <c r="B280" s="167"/>
      <c r="C280" s="167"/>
      <c r="D280" s="148"/>
      <c r="E280" s="148"/>
      <c r="F280" s="148"/>
      <c r="G280" s="148"/>
      <c r="H280" s="148"/>
      <c r="I280" s="148"/>
      <c r="J280" s="148"/>
      <c r="K280" s="148"/>
      <c r="L280" s="148"/>
      <c r="M280" s="148"/>
      <c r="N280" s="148"/>
      <c r="O280" s="148"/>
      <c r="P280" s="148"/>
      <c r="Q280" s="148"/>
      <c r="R280" s="148"/>
      <c r="S280" s="148"/>
      <c r="T280" s="148"/>
      <c r="U280" s="148"/>
      <c r="V280" s="148"/>
      <c r="W280" s="148"/>
      <c r="X280" s="148"/>
      <c r="Y280" s="148"/>
      <c r="Z280" s="148"/>
    </row>
    <row r="281" ht="49.5" customHeight="1">
      <c r="A281" s="148"/>
      <c r="B281" s="167"/>
      <c r="C281" s="167"/>
      <c r="D281" s="148"/>
      <c r="E281" s="148"/>
      <c r="F281" s="148"/>
      <c r="G281" s="148"/>
      <c r="H281" s="148"/>
      <c r="I281" s="148"/>
      <c r="J281" s="148"/>
      <c r="K281" s="148"/>
      <c r="L281" s="148"/>
      <c r="M281" s="148"/>
      <c r="N281" s="148"/>
      <c r="O281" s="148"/>
      <c r="P281" s="148"/>
      <c r="Q281" s="148"/>
      <c r="R281" s="148"/>
      <c r="S281" s="148"/>
      <c r="T281" s="148"/>
      <c r="U281" s="148"/>
      <c r="V281" s="148"/>
      <c r="W281" s="148"/>
      <c r="X281" s="148"/>
      <c r="Y281" s="148"/>
      <c r="Z281" s="148"/>
    </row>
    <row r="282" ht="49.5" customHeight="1">
      <c r="A282" s="148"/>
      <c r="B282" s="167"/>
      <c r="C282" s="167"/>
      <c r="D282" s="148"/>
      <c r="E282" s="148"/>
      <c r="F282" s="148"/>
      <c r="G282" s="148"/>
      <c r="H282" s="148"/>
      <c r="I282" s="148"/>
      <c r="J282" s="148"/>
      <c r="K282" s="148"/>
      <c r="L282" s="148"/>
      <c r="M282" s="148"/>
      <c r="N282" s="148"/>
      <c r="O282" s="148"/>
      <c r="P282" s="148"/>
      <c r="Q282" s="148"/>
      <c r="R282" s="148"/>
      <c r="S282" s="148"/>
      <c r="T282" s="148"/>
      <c r="U282" s="148"/>
      <c r="V282" s="148"/>
      <c r="W282" s="148"/>
      <c r="X282" s="148"/>
      <c r="Y282" s="148"/>
      <c r="Z282" s="148"/>
    </row>
    <row r="283" ht="49.5" customHeight="1">
      <c r="A283" s="148"/>
      <c r="B283" s="167"/>
      <c r="C283" s="167"/>
      <c r="D283" s="148"/>
      <c r="E283" s="148"/>
      <c r="F283" s="148"/>
      <c r="G283" s="148"/>
      <c r="H283" s="148"/>
      <c r="I283" s="148"/>
      <c r="J283" s="148"/>
      <c r="K283" s="148"/>
      <c r="L283" s="148"/>
      <c r="M283" s="148"/>
      <c r="N283" s="148"/>
      <c r="O283" s="148"/>
      <c r="P283" s="148"/>
      <c r="Q283" s="148"/>
      <c r="R283" s="148"/>
      <c r="S283" s="148"/>
      <c r="T283" s="148"/>
      <c r="U283" s="148"/>
      <c r="V283" s="148"/>
      <c r="W283" s="148"/>
      <c r="X283" s="148"/>
      <c r="Y283" s="148"/>
      <c r="Z283" s="148"/>
    </row>
    <row r="284" ht="49.5" customHeight="1">
      <c r="A284" s="148"/>
      <c r="B284" s="167"/>
      <c r="C284" s="167"/>
      <c r="D284" s="148"/>
      <c r="E284" s="148"/>
      <c r="F284" s="148"/>
      <c r="G284" s="148"/>
      <c r="H284" s="148"/>
      <c r="I284" s="148"/>
      <c r="J284" s="148"/>
      <c r="K284" s="148"/>
      <c r="L284" s="148"/>
      <c r="M284" s="148"/>
      <c r="N284" s="148"/>
      <c r="O284" s="148"/>
      <c r="P284" s="148"/>
      <c r="Q284" s="148"/>
      <c r="R284" s="148"/>
      <c r="S284" s="148"/>
      <c r="T284" s="148"/>
      <c r="U284" s="148"/>
      <c r="V284" s="148"/>
      <c r="W284" s="148"/>
      <c r="X284" s="148"/>
      <c r="Y284" s="148"/>
      <c r="Z284" s="148"/>
    </row>
    <row r="285" ht="49.5" customHeight="1">
      <c r="A285" s="148"/>
      <c r="B285" s="167"/>
      <c r="C285" s="167"/>
      <c r="D285" s="148"/>
      <c r="E285" s="148"/>
      <c r="F285" s="148"/>
      <c r="G285" s="148"/>
      <c r="H285" s="148"/>
      <c r="I285" s="148"/>
      <c r="J285" s="148"/>
      <c r="K285" s="148"/>
      <c r="L285" s="148"/>
      <c r="M285" s="148"/>
      <c r="N285" s="148"/>
      <c r="O285" s="148"/>
      <c r="P285" s="148"/>
      <c r="Q285" s="148"/>
      <c r="R285" s="148"/>
      <c r="S285" s="148"/>
      <c r="T285" s="148"/>
      <c r="U285" s="148"/>
      <c r="V285" s="148"/>
      <c r="W285" s="148"/>
      <c r="X285" s="148"/>
      <c r="Y285" s="148"/>
      <c r="Z285" s="148"/>
    </row>
    <row r="286" ht="49.5" customHeight="1">
      <c r="A286" s="148"/>
      <c r="B286" s="167"/>
      <c r="C286" s="167"/>
      <c r="D286" s="148"/>
      <c r="E286" s="148"/>
      <c r="F286" s="148"/>
      <c r="G286" s="148"/>
      <c r="H286" s="148"/>
      <c r="I286" s="148"/>
      <c r="J286" s="148"/>
      <c r="K286" s="148"/>
      <c r="L286" s="148"/>
      <c r="M286" s="148"/>
      <c r="N286" s="148"/>
      <c r="O286" s="148"/>
      <c r="P286" s="148"/>
      <c r="Q286" s="148"/>
      <c r="R286" s="148"/>
      <c r="S286" s="148"/>
      <c r="T286" s="148"/>
      <c r="U286" s="148"/>
      <c r="V286" s="148"/>
      <c r="W286" s="148"/>
      <c r="X286" s="148"/>
      <c r="Y286" s="148"/>
      <c r="Z286" s="148"/>
    </row>
    <row r="287" ht="49.5" customHeight="1">
      <c r="A287" s="148"/>
      <c r="B287" s="167"/>
      <c r="C287" s="167"/>
      <c r="D287" s="148"/>
      <c r="E287" s="148"/>
      <c r="F287" s="148"/>
      <c r="G287" s="148"/>
      <c r="H287" s="148"/>
      <c r="I287" s="148"/>
      <c r="J287" s="148"/>
      <c r="K287" s="148"/>
      <c r="L287" s="148"/>
      <c r="M287" s="148"/>
      <c r="N287" s="148"/>
      <c r="O287" s="148"/>
      <c r="P287" s="148"/>
      <c r="Q287" s="148"/>
      <c r="R287" s="148"/>
      <c r="S287" s="148"/>
      <c r="T287" s="148"/>
      <c r="U287" s="148"/>
      <c r="V287" s="148"/>
      <c r="W287" s="148"/>
      <c r="X287" s="148"/>
      <c r="Y287" s="148"/>
      <c r="Z287" s="148"/>
    </row>
    <row r="288" ht="49.5" customHeight="1">
      <c r="A288" s="148"/>
      <c r="B288" s="167"/>
      <c r="C288" s="167"/>
      <c r="D288" s="148"/>
      <c r="E288" s="148"/>
      <c r="F288" s="148"/>
      <c r="G288" s="148"/>
      <c r="H288" s="148"/>
      <c r="I288" s="148"/>
      <c r="J288" s="148"/>
      <c r="K288" s="148"/>
      <c r="L288" s="148"/>
      <c r="M288" s="148"/>
      <c r="N288" s="148"/>
      <c r="O288" s="148"/>
      <c r="P288" s="148"/>
      <c r="Q288" s="148"/>
      <c r="R288" s="148"/>
      <c r="S288" s="148"/>
      <c r="T288" s="148"/>
      <c r="U288" s="148"/>
      <c r="V288" s="148"/>
      <c r="W288" s="148"/>
      <c r="X288" s="148"/>
      <c r="Y288" s="148"/>
      <c r="Z288" s="148"/>
    </row>
    <row r="289" ht="49.5" customHeight="1">
      <c r="A289" s="148"/>
      <c r="B289" s="167"/>
      <c r="C289" s="167"/>
      <c r="D289" s="148"/>
      <c r="E289" s="148"/>
      <c r="F289" s="148"/>
      <c r="G289" s="148"/>
      <c r="H289" s="148"/>
      <c r="I289" s="148"/>
      <c r="J289" s="148"/>
      <c r="K289" s="148"/>
      <c r="L289" s="148"/>
      <c r="M289" s="148"/>
      <c r="N289" s="148"/>
      <c r="O289" s="148"/>
      <c r="P289" s="148"/>
      <c r="Q289" s="148"/>
      <c r="R289" s="148"/>
      <c r="S289" s="148"/>
      <c r="T289" s="148"/>
      <c r="U289" s="148"/>
      <c r="V289" s="148"/>
      <c r="W289" s="148"/>
      <c r="X289" s="148"/>
      <c r="Y289" s="148"/>
      <c r="Z289" s="148"/>
    </row>
    <row r="290" ht="49.5" customHeight="1">
      <c r="A290" s="148"/>
      <c r="B290" s="167"/>
      <c r="C290" s="167"/>
      <c r="D290" s="148"/>
      <c r="E290" s="148"/>
      <c r="F290" s="148"/>
      <c r="G290" s="148"/>
      <c r="H290" s="148"/>
      <c r="I290" s="148"/>
      <c r="J290" s="148"/>
      <c r="K290" s="148"/>
      <c r="L290" s="148"/>
      <c r="M290" s="148"/>
      <c r="N290" s="148"/>
      <c r="O290" s="148"/>
      <c r="P290" s="148"/>
      <c r="Q290" s="148"/>
      <c r="R290" s="148"/>
      <c r="S290" s="148"/>
      <c r="T290" s="148"/>
      <c r="U290" s="148"/>
      <c r="V290" s="148"/>
      <c r="W290" s="148"/>
      <c r="X290" s="148"/>
      <c r="Y290" s="148"/>
      <c r="Z290" s="148"/>
    </row>
    <row r="291" ht="49.5" customHeight="1">
      <c r="A291" s="148"/>
      <c r="B291" s="167"/>
      <c r="C291" s="167"/>
      <c r="D291" s="148"/>
      <c r="E291" s="148"/>
      <c r="F291" s="148"/>
      <c r="G291" s="148"/>
      <c r="H291" s="148"/>
      <c r="I291" s="148"/>
      <c r="J291" s="148"/>
      <c r="K291" s="148"/>
      <c r="L291" s="148"/>
      <c r="M291" s="148"/>
      <c r="N291" s="148"/>
      <c r="O291" s="148"/>
      <c r="P291" s="148"/>
      <c r="Q291" s="148"/>
      <c r="R291" s="148"/>
      <c r="S291" s="148"/>
      <c r="T291" s="148"/>
      <c r="U291" s="148"/>
      <c r="V291" s="148"/>
      <c r="W291" s="148"/>
      <c r="X291" s="148"/>
      <c r="Y291" s="148"/>
      <c r="Z291" s="148"/>
    </row>
    <row r="292" ht="49.5" customHeight="1">
      <c r="A292" s="148"/>
      <c r="B292" s="167"/>
      <c r="C292" s="167"/>
      <c r="D292" s="148"/>
      <c r="E292" s="148"/>
      <c r="F292" s="148"/>
      <c r="G292" s="148"/>
      <c r="H292" s="148"/>
      <c r="I292" s="148"/>
      <c r="J292" s="148"/>
      <c r="K292" s="148"/>
      <c r="L292" s="148"/>
      <c r="M292" s="148"/>
      <c r="N292" s="148"/>
      <c r="O292" s="148"/>
      <c r="P292" s="148"/>
      <c r="Q292" s="148"/>
      <c r="R292" s="148"/>
      <c r="S292" s="148"/>
      <c r="T292" s="148"/>
      <c r="U292" s="148"/>
      <c r="V292" s="148"/>
      <c r="W292" s="148"/>
      <c r="X292" s="148"/>
      <c r="Y292" s="148"/>
      <c r="Z292" s="148"/>
    </row>
    <row r="293" ht="49.5" customHeight="1">
      <c r="A293" s="148"/>
      <c r="B293" s="167"/>
      <c r="C293" s="167"/>
      <c r="D293" s="148"/>
      <c r="E293" s="148"/>
      <c r="F293" s="148"/>
      <c r="G293" s="148"/>
      <c r="H293" s="148"/>
      <c r="I293" s="148"/>
      <c r="J293" s="148"/>
      <c r="K293" s="148"/>
      <c r="L293" s="148"/>
      <c r="M293" s="148"/>
      <c r="N293" s="148"/>
      <c r="O293" s="148"/>
      <c r="P293" s="148"/>
      <c r="Q293" s="148"/>
      <c r="R293" s="148"/>
      <c r="S293" s="148"/>
      <c r="T293" s="148"/>
      <c r="U293" s="148"/>
      <c r="V293" s="148"/>
      <c r="W293" s="148"/>
      <c r="X293" s="148"/>
      <c r="Y293" s="148"/>
      <c r="Z293" s="148"/>
    </row>
    <row r="294" ht="49.5" customHeight="1">
      <c r="A294" s="148"/>
      <c r="B294" s="167"/>
      <c r="C294" s="167"/>
      <c r="D294" s="148"/>
      <c r="E294" s="148"/>
      <c r="F294" s="148"/>
      <c r="G294" s="148"/>
      <c r="H294" s="148"/>
      <c r="I294" s="148"/>
      <c r="J294" s="148"/>
      <c r="K294" s="148"/>
      <c r="L294" s="148"/>
      <c r="M294" s="148"/>
      <c r="N294" s="148"/>
      <c r="O294" s="148"/>
      <c r="P294" s="148"/>
      <c r="Q294" s="148"/>
      <c r="R294" s="148"/>
      <c r="S294" s="148"/>
      <c r="T294" s="148"/>
      <c r="U294" s="148"/>
      <c r="V294" s="148"/>
      <c r="W294" s="148"/>
      <c r="X294" s="148"/>
      <c r="Y294" s="148"/>
      <c r="Z294" s="148"/>
    </row>
    <row r="295" ht="49.5" customHeight="1">
      <c r="A295" s="148"/>
      <c r="B295" s="167"/>
      <c r="C295" s="167"/>
      <c r="D295" s="148"/>
      <c r="E295" s="148"/>
      <c r="F295" s="148"/>
      <c r="G295" s="148"/>
      <c r="H295" s="148"/>
      <c r="I295" s="148"/>
      <c r="J295" s="148"/>
      <c r="K295" s="148"/>
      <c r="L295" s="148"/>
      <c r="M295" s="148"/>
      <c r="N295" s="148"/>
      <c r="O295" s="148"/>
      <c r="P295" s="148"/>
      <c r="Q295" s="148"/>
      <c r="R295" s="148"/>
      <c r="S295" s="148"/>
      <c r="T295" s="148"/>
      <c r="U295" s="148"/>
      <c r="V295" s="148"/>
      <c r="W295" s="148"/>
      <c r="X295" s="148"/>
      <c r="Y295" s="148"/>
      <c r="Z295" s="148"/>
    </row>
    <row r="296" ht="49.5" customHeight="1">
      <c r="A296" s="148"/>
      <c r="B296" s="167"/>
      <c r="C296" s="167"/>
      <c r="D296" s="148"/>
      <c r="E296" s="148"/>
      <c r="F296" s="148"/>
      <c r="G296" s="148"/>
      <c r="H296" s="148"/>
      <c r="I296" s="148"/>
      <c r="J296" s="148"/>
      <c r="K296" s="148"/>
      <c r="L296" s="148"/>
      <c r="M296" s="148"/>
      <c r="N296" s="148"/>
      <c r="O296" s="148"/>
      <c r="P296" s="148"/>
      <c r="Q296" s="148"/>
      <c r="R296" s="148"/>
      <c r="S296" s="148"/>
      <c r="T296" s="148"/>
      <c r="U296" s="148"/>
      <c r="V296" s="148"/>
      <c r="W296" s="148"/>
      <c r="X296" s="148"/>
      <c r="Y296" s="148"/>
      <c r="Z296" s="148"/>
    </row>
    <row r="297" ht="49.5" customHeight="1">
      <c r="A297" s="148"/>
      <c r="B297" s="167"/>
      <c r="C297" s="167"/>
      <c r="D297" s="148"/>
      <c r="E297" s="148"/>
      <c r="F297" s="148"/>
      <c r="G297" s="148"/>
      <c r="H297" s="148"/>
      <c r="I297" s="148"/>
      <c r="J297" s="148"/>
      <c r="K297" s="148"/>
      <c r="L297" s="148"/>
      <c r="M297" s="148"/>
      <c r="N297" s="148"/>
      <c r="O297" s="148"/>
      <c r="P297" s="148"/>
      <c r="Q297" s="148"/>
      <c r="R297" s="148"/>
      <c r="S297" s="148"/>
      <c r="T297" s="148"/>
      <c r="U297" s="148"/>
      <c r="V297" s="148"/>
      <c r="W297" s="148"/>
      <c r="X297" s="148"/>
      <c r="Y297" s="148"/>
      <c r="Z297" s="148"/>
    </row>
    <row r="298" ht="49.5" customHeight="1">
      <c r="A298" s="148"/>
      <c r="B298" s="167"/>
      <c r="C298" s="167"/>
      <c r="D298" s="148"/>
      <c r="E298" s="148"/>
      <c r="F298" s="148"/>
      <c r="G298" s="148"/>
      <c r="H298" s="148"/>
      <c r="I298" s="148"/>
      <c r="J298" s="148"/>
      <c r="K298" s="148"/>
      <c r="L298" s="148"/>
      <c r="M298" s="148"/>
      <c r="N298" s="148"/>
      <c r="O298" s="148"/>
      <c r="P298" s="148"/>
      <c r="Q298" s="148"/>
      <c r="R298" s="148"/>
      <c r="S298" s="148"/>
      <c r="T298" s="148"/>
      <c r="U298" s="148"/>
      <c r="V298" s="148"/>
      <c r="W298" s="148"/>
      <c r="X298" s="148"/>
      <c r="Y298" s="148"/>
      <c r="Z298" s="148"/>
    </row>
    <row r="299" ht="49.5" customHeight="1">
      <c r="A299" s="148"/>
      <c r="B299" s="167"/>
      <c r="C299" s="167"/>
      <c r="D299" s="148"/>
      <c r="E299" s="148"/>
      <c r="F299" s="148"/>
      <c r="G299" s="148"/>
      <c r="H299" s="148"/>
      <c r="I299" s="148"/>
      <c r="J299" s="148"/>
      <c r="K299" s="148"/>
      <c r="L299" s="148"/>
      <c r="M299" s="148"/>
      <c r="N299" s="148"/>
      <c r="O299" s="148"/>
      <c r="P299" s="148"/>
      <c r="Q299" s="148"/>
      <c r="R299" s="148"/>
      <c r="S299" s="148"/>
      <c r="T299" s="148"/>
      <c r="U299" s="148"/>
      <c r="V299" s="148"/>
      <c r="W299" s="148"/>
      <c r="X299" s="148"/>
      <c r="Y299" s="148"/>
      <c r="Z299" s="148"/>
    </row>
    <row r="300" ht="49.5" customHeight="1">
      <c r="A300" s="148"/>
      <c r="B300" s="167"/>
      <c r="C300" s="167"/>
      <c r="D300" s="148"/>
      <c r="E300" s="148"/>
      <c r="F300" s="148"/>
      <c r="G300" s="148"/>
      <c r="H300" s="148"/>
      <c r="I300" s="148"/>
      <c r="J300" s="148"/>
      <c r="K300" s="148"/>
      <c r="L300" s="148"/>
      <c r="M300" s="148"/>
      <c r="N300" s="148"/>
      <c r="O300" s="148"/>
      <c r="P300" s="148"/>
      <c r="Q300" s="148"/>
      <c r="R300" s="148"/>
      <c r="S300" s="148"/>
      <c r="T300" s="148"/>
      <c r="U300" s="148"/>
      <c r="V300" s="148"/>
      <c r="W300" s="148"/>
      <c r="X300" s="148"/>
      <c r="Y300" s="148"/>
      <c r="Z300" s="148"/>
    </row>
    <row r="301" ht="49.5" customHeight="1">
      <c r="A301" s="148"/>
      <c r="B301" s="167"/>
      <c r="C301" s="167"/>
      <c r="D301" s="148"/>
      <c r="E301" s="148"/>
      <c r="F301" s="148"/>
      <c r="G301" s="148"/>
      <c r="H301" s="148"/>
      <c r="I301" s="148"/>
      <c r="J301" s="148"/>
      <c r="K301" s="148"/>
      <c r="L301" s="148"/>
      <c r="M301" s="148"/>
      <c r="N301" s="148"/>
      <c r="O301" s="148"/>
      <c r="P301" s="148"/>
      <c r="Q301" s="148"/>
      <c r="R301" s="148"/>
      <c r="S301" s="148"/>
      <c r="T301" s="148"/>
      <c r="U301" s="148"/>
      <c r="V301" s="148"/>
      <c r="W301" s="148"/>
      <c r="X301" s="148"/>
      <c r="Y301" s="148"/>
      <c r="Z301" s="148"/>
    </row>
    <row r="302" ht="49.5" customHeight="1">
      <c r="A302" s="148"/>
      <c r="B302" s="167"/>
      <c r="C302" s="167"/>
      <c r="D302" s="148"/>
      <c r="E302" s="148"/>
      <c r="F302" s="148"/>
      <c r="G302" s="148"/>
      <c r="H302" s="148"/>
      <c r="I302" s="148"/>
      <c r="J302" s="148"/>
      <c r="K302" s="148"/>
      <c r="L302" s="148"/>
      <c r="M302" s="148"/>
      <c r="N302" s="148"/>
      <c r="O302" s="148"/>
      <c r="P302" s="148"/>
      <c r="Q302" s="148"/>
      <c r="R302" s="148"/>
      <c r="S302" s="148"/>
      <c r="T302" s="148"/>
      <c r="U302" s="148"/>
      <c r="V302" s="148"/>
      <c r="W302" s="148"/>
      <c r="X302" s="148"/>
      <c r="Y302" s="148"/>
      <c r="Z302" s="148"/>
    </row>
    <row r="303" ht="49.5" customHeight="1">
      <c r="A303" s="148"/>
      <c r="B303" s="167"/>
      <c r="C303" s="167"/>
      <c r="D303" s="148"/>
      <c r="E303" s="148"/>
      <c r="F303" s="148"/>
      <c r="G303" s="148"/>
      <c r="H303" s="148"/>
      <c r="I303" s="148"/>
      <c r="J303" s="148"/>
      <c r="K303" s="148"/>
      <c r="L303" s="148"/>
      <c r="M303" s="148"/>
      <c r="N303" s="148"/>
      <c r="O303" s="148"/>
      <c r="P303" s="148"/>
      <c r="Q303" s="148"/>
      <c r="R303" s="148"/>
      <c r="S303" s="148"/>
      <c r="T303" s="148"/>
      <c r="U303" s="148"/>
      <c r="V303" s="148"/>
      <c r="W303" s="148"/>
      <c r="X303" s="148"/>
      <c r="Y303" s="148"/>
      <c r="Z303" s="148"/>
    </row>
    <row r="304" ht="49.5" customHeight="1">
      <c r="A304" s="148"/>
      <c r="B304" s="167"/>
      <c r="C304" s="167"/>
      <c r="D304" s="148"/>
      <c r="E304" s="148"/>
      <c r="F304" s="148"/>
      <c r="G304" s="148"/>
      <c r="H304" s="148"/>
      <c r="I304" s="148"/>
      <c r="J304" s="148"/>
      <c r="K304" s="148"/>
      <c r="L304" s="148"/>
      <c r="M304" s="148"/>
      <c r="N304" s="148"/>
      <c r="O304" s="148"/>
      <c r="P304" s="148"/>
      <c r="Q304" s="148"/>
      <c r="R304" s="148"/>
      <c r="S304" s="148"/>
      <c r="T304" s="148"/>
      <c r="U304" s="148"/>
      <c r="V304" s="148"/>
      <c r="W304" s="148"/>
      <c r="X304" s="148"/>
      <c r="Y304" s="148"/>
      <c r="Z304" s="148"/>
    </row>
    <row r="305" ht="49.5" customHeight="1">
      <c r="A305" s="148"/>
      <c r="B305" s="167"/>
      <c r="C305" s="167"/>
      <c r="D305" s="148"/>
      <c r="E305" s="148"/>
      <c r="F305" s="148"/>
      <c r="G305" s="148"/>
      <c r="H305" s="148"/>
      <c r="I305" s="148"/>
      <c r="J305" s="148"/>
      <c r="K305" s="148"/>
      <c r="L305" s="148"/>
      <c r="M305" s="148"/>
      <c r="N305" s="148"/>
      <c r="O305" s="148"/>
      <c r="P305" s="148"/>
      <c r="Q305" s="148"/>
      <c r="R305" s="148"/>
      <c r="S305" s="148"/>
      <c r="T305" s="148"/>
      <c r="U305" s="148"/>
      <c r="V305" s="148"/>
      <c r="W305" s="148"/>
      <c r="X305" s="148"/>
      <c r="Y305" s="148"/>
      <c r="Z305" s="148"/>
    </row>
    <row r="306" ht="49.5" customHeight="1">
      <c r="A306" s="148"/>
      <c r="B306" s="167"/>
      <c r="C306" s="167"/>
      <c r="D306" s="148"/>
      <c r="E306" s="148"/>
      <c r="F306" s="148"/>
      <c r="G306" s="148"/>
      <c r="H306" s="148"/>
      <c r="I306" s="148"/>
      <c r="J306" s="148"/>
      <c r="K306" s="148"/>
      <c r="L306" s="148"/>
      <c r="M306" s="148"/>
      <c r="N306" s="148"/>
      <c r="O306" s="148"/>
      <c r="P306" s="148"/>
      <c r="Q306" s="148"/>
      <c r="R306" s="148"/>
      <c r="S306" s="148"/>
      <c r="T306" s="148"/>
      <c r="U306" s="148"/>
      <c r="V306" s="148"/>
      <c r="W306" s="148"/>
      <c r="X306" s="148"/>
      <c r="Y306" s="148"/>
      <c r="Z306" s="148"/>
    </row>
    <row r="307" ht="49.5" customHeight="1">
      <c r="A307" s="148"/>
      <c r="B307" s="167"/>
      <c r="C307" s="167"/>
      <c r="D307" s="148"/>
      <c r="E307" s="148"/>
      <c r="F307" s="148"/>
      <c r="G307" s="148"/>
      <c r="H307" s="148"/>
      <c r="I307" s="148"/>
      <c r="J307" s="148"/>
      <c r="K307" s="148"/>
      <c r="L307" s="148"/>
      <c r="M307" s="148"/>
      <c r="N307" s="148"/>
      <c r="O307" s="148"/>
      <c r="P307" s="148"/>
      <c r="Q307" s="148"/>
      <c r="R307" s="148"/>
      <c r="S307" s="148"/>
      <c r="T307" s="148"/>
      <c r="U307" s="148"/>
      <c r="V307" s="148"/>
      <c r="W307" s="148"/>
      <c r="X307" s="148"/>
      <c r="Y307" s="148"/>
      <c r="Z307" s="148"/>
    </row>
    <row r="308" ht="49.5" customHeight="1">
      <c r="A308" s="148"/>
      <c r="B308" s="167"/>
      <c r="C308" s="167"/>
      <c r="D308" s="148"/>
      <c r="E308" s="148"/>
      <c r="F308" s="148"/>
      <c r="G308" s="148"/>
      <c r="H308" s="148"/>
      <c r="I308" s="148"/>
      <c r="J308" s="148"/>
      <c r="K308" s="148"/>
      <c r="L308" s="148"/>
      <c r="M308" s="148"/>
      <c r="N308" s="148"/>
      <c r="O308" s="148"/>
      <c r="P308" s="148"/>
      <c r="Q308" s="148"/>
      <c r="R308" s="148"/>
      <c r="S308" s="148"/>
      <c r="T308" s="148"/>
      <c r="U308" s="148"/>
      <c r="V308" s="148"/>
      <c r="W308" s="148"/>
      <c r="X308" s="148"/>
      <c r="Y308" s="148"/>
      <c r="Z308" s="148"/>
    </row>
    <row r="309" ht="49.5" customHeight="1">
      <c r="A309" s="148"/>
      <c r="B309" s="167"/>
      <c r="C309" s="167"/>
      <c r="D309" s="148"/>
      <c r="E309" s="148"/>
      <c r="F309" s="148"/>
      <c r="G309" s="148"/>
      <c r="H309" s="148"/>
      <c r="I309" s="148"/>
      <c r="J309" s="148"/>
      <c r="K309" s="148"/>
      <c r="L309" s="148"/>
      <c r="M309" s="148"/>
      <c r="N309" s="148"/>
      <c r="O309" s="148"/>
      <c r="P309" s="148"/>
      <c r="Q309" s="148"/>
      <c r="R309" s="148"/>
      <c r="S309" s="148"/>
      <c r="T309" s="148"/>
      <c r="U309" s="148"/>
      <c r="V309" s="148"/>
      <c r="W309" s="148"/>
      <c r="X309" s="148"/>
      <c r="Y309" s="148"/>
      <c r="Z309" s="148"/>
    </row>
    <row r="310" ht="49.5" customHeight="1">
      <c r="A310" s="148"/>
      <c r="B310" s="167"/>
      <c r="C310" s="167"/>
      <c r="D310" s="148"/>
      <c r="E310" s="148"/>
      <c r="F310" s="148"/>
      <c r="G310" s="148"/>
      <c r="H310" s="148"/>
      <c r="I310" s="148"/>
      <c r="J310" s="148"/>
      <c r="K310" s="148"/>
      <c r="L310" s="148"/>
      <c r="M310" s="148"/>
      <c r="N310" s="148"/>
      <c r="O310" s="148"/>
      <c r="P310" s="148"/>
      <c r="Q310" s="148"/>
      <c r="R310" s="148"/>
      <c r="S310" s="148"/>
      <c r="T310" s="148"/>
      <c r="U310" s="148"/>
      <c r="V310" s="148"/>
      <c r="W310" s="148"/>
      <c r="X310" s="148"/>
      <c r="Y310" s="148"/>
      <c r="Z310" s="148"/>
    </row>
    <row r="311" ht="49.5" customHeight="1">
      <c r="A311" s="148"/>
      <c r="B311" s="167"/>
      <c r="C311" s="167"/>
      <c r="D311" s="148"/>
      <c r="E311" s="148"/>
      <c r="F311" s="148"/>
      <c r="G311" s="148"/>
      <c r="H311" s="148"/>
      <c r="I311" s="148"/>
      <c r="J311" s="148"/>
      <c r="K311" s="148"/>
      <c r="L311" s="148"/>
      <c r="M311" s="148"/>
      <c r="N311" s="148"/>
      <c r="O311" s="148"/>
      <c r="P311" s="148"/>
      <c r="Q311" s="148"/>
      <c r="R311" s="148"/>
      <c r="S311" s="148"/>
      <c r="T311" s="148"/>
      <c r="U311" s="148"/>
      <c r="V311" s="148"/>
      <c r="W311" s="148"/>
      <c r="X311" s="148"/>
      <c r="Y311" s="148"/>
      <c r="Z311" s="148"/>
    </row>
    <row r="312" ht="49.5" customHeight="1">
      <c r="A312" s="148"/>
      <c r="B312" s="167"/>
      <c r="C312" s="167"/>
      <c r="D312" s="148"/>
      <c r="E312" s="148"/>
      <c r="F312" s="148"/>
      <c r="G312" s="148"/>
      <c r="H312" s="148"/>
      <c r="I312" s="148"/>
      <c r="J312" s="148"/>
      <c r="K312" s="148"/>
      <c r="L312" s="148"/>
      <c r="M312" s="148"/>
      <c r="N312" s="148"/>
      <c r="O312" s="148"/>
      <c r="P312" s="148"/>
      <c r="Q312" s="148"/>
      <c r="R312" s="148"/>
      <c r="S312" s="148"/>
      <c r="T312" s="148"/>
      <c r="U312" s="148"/>
      <c r="V312" s="148"/>
      <c r="W312" s="148"/>
      <c r="X312" s="148"/>
      <c r="Y312" s="148"/>
      <c r="Z312" s="148"/>
    </row>
    <row r="313" ht="49.5" customHeight="1">
      <c r="A313" s="148"/>
      <c r="B313" s="167"/>
      <c r="C313" s="167"/>
      <c r="D313" s="148"/>
      <c r="E313" s="148"/>
      <c r="F313" s="148"/>
      <c r="G313" s="148"/>
      <c r="H313" s="148"/>
      <c r="I313" s="148"/>
      <c r="J313" s="148"/>
      <c r="K313" s="148"/>
      <c r="L313" s="148"/>
      <c r="M313" s="148"/>
      <c r="N313" s="148"/>
      <c r="O313" s="148"/>
      <c r="P313" s="148"/>
      <c r="Q313" s="148"/>
      <c r="R313" s="148"/>
      <c r="S313" s="148"/>
      <c r="T313" s="148"/>
      <c r="U313" s="148"/>
      <c r="V313" s="148"/>
      <c r="W313" s="148"/>
      <c r="X313" s="148"/>
      <c r="Y313" s="148"/>
      <c r="Z313" s="148"/>
    </row>
    <row r="314" ht="49.5" customHeight="1">
      <c r="A314" s="148"/>
      <c r="B314" s="167"/>
      <c r="C314" s="167"/>
      <c r="D314" s="148"/>
      <c r="E314" s="148"/>
      <c r="F314" s="148"/>
      <c r="G314" s="148"/>
      <c r="H314" s="148"/>
      <c r="I314" s="148"/>
      <c r="J314" s="148"/>
      <c r="K314" s="148"/>
      <c r="L314" s="148"/>
      <c r="M314" s="148"/>
      <c r="N314" s="148"/>
      <c r="O314" s="148"/>
      <c r="P314" s="148"/>
      <c r="Q314" s="148"/>
      <c r="R314" s="148"/>
      <c r="S314" s="148"/>
      <c r="T314" s="148"/>
      <c r="U314" s="148"/>
      <c r="V314" s="148"/>
      <c r="W314" s="148"/>
      <c r="X314" s="148"/>
      <c r="Y314" s="148"/>
      <c r="Z314" s="148"/>
    </row>
    <row r="315" ht="49.5" customHeight="1">
      <c r="A315" s="148"/>
      <c r="B315" s="167"/>
      <c r="C315" s="167"/>
      <c r="D315" s="148"/>
      <c r="E315" s="148"/>
      <c r="F315" s="148"/>
      <c r="G315" s="148"/>
      <c r="H315" s="148"/>
      <c r="I315" s="148"/>
      <c r="J315" s="148"/>
      <c r="K315" s="148"/>
      <c r="L315" s="148"/>
      <c r="M315" s="148"/>
      <c r="N315" s="148"/>
      <c r="O315" s="148"/>
      <c r="P315" s="148"/>
      <c r="Q315" s="148"/>
      <c r="R315" s="148"/>
      <c r="S315" s="148"/>
      <c r="T315" s="148"/>
      <c r="U315" s="148"/>
      <c r="V315" s="148"/>
      <c r="W315" s="148"/>
      <c r="X315" s="148"/>
      <c r="Y315" s="148"/>
      <c r="Z315" s="148"/>
    </row>
    <row r="316" ht="49.5" customHeight="1">
      <c r="A316" s="148"/>
      <c r="B316" s="167"/>
      <c r="C316" s="167"/>
      <c r="D316" s="148"/>
      <c r="E316" s="148"/>
      <c r="F316" s="148"/>
      <c r="G316" s="148"/>
      <c r="H316" s="148"/>
      <c r="I316" s="148"/>
      <c r="J316" s="148"/>
      <c r="K316" s="148"/>
      <c r="L316" s="148"/>
      <c r="M316" s="148"/>
      <c r="N316" s="148"/>
      <c r="O316" s="148"/>
      <c r="P316" s="148"/>
      <c r="Q316" s="148"/>
      <c r="R316" s="148"/>
      <c r="S316" s="148"/>
      <c r="T316" s="148"/>
      <c r="U316" s="148"/>
      <c r="V316" s="148"/>
      <c r="W316" s="148"/>
      <c r="X316" s="148"/>
      <c r="Y316" s="148"/>
      <c r="Z316" s="148"/>
    </row>
    <row r="317" ht="49.5" customHeight="1">
      <c r="A317" s="148"/>
      <c r="B317" s="167"/>
      <c r="C317" s="167"/>
      <c r="D317" s="148"/>
      <c r="E317" s="148"/>
      <c r="F317" s="148"/>
      <c r="G317" s="148"/>
      <c r="H317" s="148"/>
      <c r="I317" s="148"/>
      <c r="J317" s="148"/>
      <c r="K317" s="148"/>
      <c r="L317" s="148"/>
      <c r="M317" s="148"/>
      <c r="N317" s="148"/>
      <c r="O317" s="148"/>
      <c r="P317" s="148"/>
      <c r="Q317" s="148"/>
      <c r="R317" s="148"/>
      <c r="S317" s="148"/>
      <c r="T317" s="148"/>
      <c r="U317" s="148"/>
      <c r="V317" s="148"/>
      <c r="W317" s="148"/>
      <c r="X317" s="148"/>
      <c r="Y317" s="148"/>
      <c r="Z317" s="148"/>
    </row>
    <row r="318" ht="49.5" customHeight="1">
      <c r="A318" s="148"/>
      <c r="B318" s="167"/>
      <c r="C318" s="167"/>
      <c r="D318" s="148"/>
      <c r="E318" s="148"/>
      <c r="F318" s="148"/>
      <c r="G318" s="148"/>
      <c r="H318" s="148"/>
      <c r="I318" s="148"/>
      <c r="J318" s="148"/>
      <c r="K318" s="148"/>
      <c r="L318" s="148"/>
      <c r="M318" s="148"/>
      <c r="N318" s="148"/>
      <c r="O318" s="148"/>
      <c r="P318" s="148"/>
      <c r="Q318" s="148"/>
      <c r="R318" s="148"/>
      <c r="S318" s="148"/>
      <c r="T318" s="148"/>
      <c r="U318" s="148"/>
      <c r="V318" s="148"/>
      <c r="W318" s="148"/>
      <c r="X318" s="148"/>
      <c r="Y318" s="148"/>
      <c r="Z318" s="148"/>
    </row>
    <row r="319" ht="49.5" customHeight="1">
      <c r="A319" s="148"/>
      <c r="B319" s="167"/>
      <c r="C319" s="167"/>
      <c r="D319" s="148"/>
      <c r="E319" s="148"/>
      <c r="F319" s="148"/>
      <c r="G319" s="148"/>
      <c r="H319" s="148"/>
      <c r="I319" s="148"/>
      <c r="J319" s="148"/>
      <c r="K319" s="148"/>
      <c r="L319" s="148"/>
      <c r="M319" s="148"/>
      <c r="N319" s="148"/>
      <c r="O319" s="148"/>
      <c r="P319" s="148"/>
      <c r="Q319" s="148"/>
      <c r="R319" s="148"/>
      <c r="S319" s="148"/>
      <c r="T319" s="148"/>
      <c r="U319" s="148"/>
      <c r="V319" s="148"/>
      <c r="W319" s="148"/>
      <c r="X319" s="148"/>
      <c r="Y319" s="148"/>
      <c r="Z319" s="148"/>
    </row>
    <row r="320" ht="49.5" customHeight="1">
      <c r="A320" s="148"/>
      <c r="B320" s="167"/>
      <c r="C320" s="167"/>
      <c r="D320" s="148"/>
      <c r="E320" s="148"/>
      <c r="F320" s="148"/>
      <c r="G320" s="148"/>
      <c r="H320" s="148"/>
      <c r="I320" s="148"/>
      <c r="J320" s="148"/>
      <c r="K320" s="148"/>
      <c r="L320" s="148"/>
      <c r="M320" s="148"/>
      <c r="N320" s="148"/>
      <c r="O320" s="148"/>
      <c r="P320" s="148"/>
      <c r="Q320" s="148"/>
      <c r="R320" s="148"/>
      <c r="S320" s="148"/>
      <c r="T320" s="148"/>
      <c r="U320" s="148"/>
      <c r="V320" s="148"/>
      <c r="W320" s="148"/>
      <c r="X320" s="148"/>
      <c r="Y320" s="148"/>
      <c r="Z320" s="148"/>
    </row>
    <row r="321" ht="49.5" customHeight="1">
      <c r="A321" s="148"/>
      <c r="B321" s="167"/>
      <c r="C321" s="167"/>
      <c r="D321" s="148"/>
      <c r="E321" s="148"/>
      <c r="F321" s="148"/>
      <c r="G321" s="148"/>
      <c r="H321" s="148"/>
      <c r="I321" s="148"/>
      <c r="J321" s="148"/>
      <c r="K321" s="148"/>
      <c r="L321" s="148"/>
      <c r="M321" s="148"/>
      <c r="N321" s="148"/>
      <c r="O321" s="148"/>
      <c r="P321" s="148"/>
      <c r="Q321" s="148"/>
      <c r="R321" s="148"/>
      <c r="S321" s="148"/>
      <c r="T321" s="148"/>
      <c r="U321" s="148"/>
      <c r="V321" s="148"/>
      <c r="W321" s="148"/>
      <c r="X321" s="148"/>
      <c r="Y321" s="148"/>
      <c r="Z321" s="148"/>
    </row>
    <row r="322" ht="49.5" customHeight="1">
      <c r="A322" s="148"/>
      <c r="B322" s="167"/>
      <c r="C322" s="167"/>
      <c r="D322" s="148"/>
      <c r="E322" s="148"/>
      <c r="F322" s="148"/>
      <c r="G322" s="148"/>
      <c r="H322" s="148"/>
      <c r="I322" s="148"/>
      <c r="J322" s="148"/>
      <c r="K322" s="148"/>
      <c r="L322" s="148"/>
      <c r="M322" s="148"/>
      <c r="N322" s="148"/>
      <c r="O322" s="148"/>
      <c r="P322" s="148"/>
      <c r="Q322" s="148"/>
      <c r="R322" s="148"/>
      <c r="S322" s="148"/>
      <c r="T322" s="148"/>
      <c r="U322" s="148"/>
      <c r="V322" s="148"/>
      <c r="W322" s="148"/>
      <c r="X322" s="148"/>
      <c r="Y322" s="148"/>
      <c r="Z322" s="148"/>
    </row>
    <row r="323" ht="49.5" customHeight="1">
      <c r="A323" s="148"/>
      <c r="B323" s="167"/>
      <c r="C323" s="167"/>
      <c r="D323" s="148"/>
      <c r="E323" s="148"/>
      <c r="F323" s="148"/>
      <c r="G323" s="148"/>
      <c r="H323" s="148"/>
      <c r="I323" s="148"/>
      <c r="J323" s="148"/>
      <c r="K323" s="148"/>
      <c r="L323" s="148"/>
      <c r="M323" s="148"/>
      <c r="N323" s="148"/>
      <c r="O323" s="148"/>
      <c r="P323" s="148"/>
      <c r="Q323" s="148"/>
      <c r="R323" s="148"/>
      <c r="S323" s="148"/>
      <c r="T323" s="148"/>
      <c r="U323" s="148"/>
      <c r="V323" s="148"/>
      <c r="W323" s="148"/>
      <c r="X323" s="148"/>
      <c r="Y323" s="148"/>
      <c r="Z323" s="148"/>
    </row>
    <row r="324" ht="49.5" customHeight="1">
      <c r="A324" s="148"/>
      <c r="B324" s="167"/>
      <c r="C324" s="167"/>
      <c r="D324" s="148"/>
      <c r="E324" s="148"/>
      <c r="F324" s="148"/>
      <c r="G324" s="148"/>
      <c r="H324" s="148"/>
      <c r="I324" s="148"/>
      <c r="J324" s="148"/>
      <c r="K324" s="148"/>
      <c r="L324" s="148"/>
      <c r="M324" s="148"/>
      <c r="N324" s="148"/>
      <c r="O324" s="148"/>
      <c r="P324" s="148"/>
      <c r="Q324" s="148"/>
      <c r="R324" s="148"/>
      <c r="S324" s="148"/>
      <c r="T324" s="148"/>
      <c r="U324" s="148"/>
      <c r="V324" s="148"/>
      <c r="W324" s="148"/>
      <c r="X324" s="148"/>
      <c r="Y324" s="148"/>
      <c r="Z324" s="148"/>
    </row>
    <row r="325" ht="49.5" customHeight="1">
      <c r="A325" s="148"/>
      <c r="B325" s="167"/>
      <c r="C325" s="167"/>
      <c r="D325" s="148"/>
      <c r="E325" s="148"/>
      <c r="F325" s="148"/>
      <c r="G325" s="148"/>
      <c r="H325" s="148"/>
      <c r="I325" s="148"/>
      <c r="J325" s="148"/>
      <c r="K325" s="148"/>
      <c r="L325" s="148"/>
      <c r="M325" s="148"/>
      <c r="N325" s="148"/>
      <c r="O325" s="148"/>
      <c r="P325" s="148"/>
      <c r="Q325" s="148"/>
      <c r="R325" s="148"/>
      <c r="S325" s="148"/>
      <c r="T325" s="148"/>
      <c r="U325" s="148"/>
      <c r="V325" s="148"/>
      <c r="W325" s="148"/>
      <c r="X325" s="148"/>
      <c r="Y325" s="148"/>
      <c r="Z325" s="148"/>
    </row>
    <row r="326" ht="49.5" customHeight="1">
      <c r="A326" s="148"/>
      <c r="B326" s="167"/>
      <c r="C326" s="167"/>
      <c r="D326" s="148"/>
      <c r="E326" s="148"/>
      <c r="F326" s="148"/>
      <c r="G326" s="148"/>
      <c r="H326" s="148"/>
      <c r="I326" s="148"/>
      <c r="J326" s="148"/>
      <c r="K326" s="148"/>
      <c r="L326" s="148"/>
      <c r="M326" s="148"/>
      <c r="N326" s="148"/>
      <c r="O326" s="148"/>
      <c r="P326" s="148"/>
      <c r="Q326" s="148"/>
      <c r="R326" s="148"/>
      <c r="S326" s="148"/>
      <c r="T326" s="148"/>
      <c r="U326" s="148"/>
      <c r="V326" s="148"/>
      <c r="W326" s="148"/>
      <c r="X326" s="148"/>
      <c r="Y326" s="148"/>
      <c r="Z326" s="148"/>
    </row>
    <row r="327" ht="49.5" customHeight="1">
      <c r="A327" s="148"/>
      <c r="B327" s="167"/>
      <c r="C327" s="167"/>
      <c r="D327" s="148"/>
      <c r="E327" s="148"/>
      <c r="F327" s="148"/>
      <c r="G327" s="148"/>
      <c r="H327" s="148"/>
      <c r="I327" s="148"/>
      <c r="J327" s="148"/>
      <c r="K327" s="148"/>
      <c r="L327" s="148"/>
      <c r="M327" s="148"/>
      <c r="N327" s="148"/>
      <c r="O327" s="148"/>
      <c r="P327" s="148"/>
      <c r="Q327" s="148"/>
      <c r="R327" s="148"/>
      <c r="S327" s="148"/>
      <c r="T327" s="148"/>
      <c r="U327" s="148"/>
      <c r="V327" s="148"/>
      <c r="W327" s="148"/>
      <c r="X327" s="148"/>
      <c r="Y327" s="148"/>
      <c r="Z327" s="148"/>
    </row>
    <row r="328" ht="49.5" customHeight="1">
      <c r="A328" s="148"/>
      <c r="B328" s="167"/>
      <c r="C328" s="167"/>
      <c r="D328" s="148"/>
      <c r="E328" s="148"/>
      <c r="F328" s="148"/>
      <c r="G328" s="148"/>
      <c r="H328" s="148"/>
      <c r="I328" s="148"/>
      <c r="J328" s="148"/>
      <c r="K328" s="148"/>
      <c r="L328" s="148"/>
      <c r="M328" s="148"/>
      <c r="N328" s="148"/>
      <c r="O328" s="148"/>
      <c r="P328" s="148"/>
      <c r="Q328" s="148"/>
      <c r="R328" s="148"/>
      <c r="S328" s="148"/>
      <c r="T328" s="148"/>
      <c r="U328" s="148"/>
      <c r="V328" s="148"/>
      <c r="W328" s="148"/>
      <c r="X328" s="148"/>
      <c r="Y328" s="148"/>
      <c r="Z328" s="148"/>
    </row>
    <row r="329" ht="49.5" customHeight="1">
      <c r="A329" s="148"/>
      <c r="B329" s="167"/>
      <c r="C329" s="167"/>
      <c r="D329" s="148"/>
      <c r="E329" s="148"/>
      <c r="F329" s="148"/>
      <c r="G329" s="148"/>
      <c r="H329" s="148"/>
      <c r="I329" s="148"/>
      <c r="J329" s="148"/>
      <c r="K329" s="148"/>
      <c r="L329" s="148"/>
      <c r="M329" s="148"/>
      <c r="N329" s="148"/>
      <c r="O329" s="148"/>
      <c r="P329" s="148"/>
      <c r="Q329" s="148"/>
      <c r="R329" s="148"/>
      <c r="S329" s="148"/>
      <c r="T329" s="148"/>
      <c r="U329" s="148"/>
      <c r="V329" s="148"/>
      <c r="W329" s="148"/>
      <c r="X329" s="148"/>
      <c r="Y329" s="148"/>
      <c r="Z329" s="148"/>
    </row>
    <row r="330" ht="49.5" customHeight="1">
      <c r="A330" s="148"/>
      <c r="B330" s="167"/>
      <c r="C330" s="167"/>
      <c r="D330" s="148"/>
      <c r="E330" s="148"/>
      <c r="F330" s="148"/>
      <c r="G330" s="148"/>
      <c r="H330" s="148"/>
      <c r="I330" s="148"/>
      <c r="J330" s="148"/>
      <c r="K330" s="148"/>
      <c r="L330" s="148"/>
      <c r="M330" s="148"/>
      <c r="N330" s="148"/>
      <c r="O330" s="148"/>
      <c r="P330" s="148"/>
      <c r="Q330" s="148"/>
      <c r="R330" s="148"/>
      <c r="S330" s="148"/>
      <c r="T330" s="148"/>
      <c r="U330" s="148"/>
      <c r="V330" s="148"/>
      <c r="W330" s="148"/>
      <c r="X330" s="148"/>
      <c r="Y330" s="148"/>
      <c r="Z330" s="148"/>
    </row>
    <row r="331" ht="49.5" customHeight="1">
      <c r="A331" s="148"/>
      <c r="B331" s="167"/>
      <c r="C331" s="167"/>
      <c r="D331" s="148"/>
      <c r="E331" s="148"/>
      <c r="F331" s="148"/>
      <c r="G331" s="148"/>
      <c r="H331" s="148"/>
      <c r="I331" s="148"/>
      <c r="J331" s="148"/>
      <c r="K331" s="148"/>
      <c r="L331" s="148"/>
      <c r="M331" s="148"/>
      <c r="N331" s="148"/>
      <c r="O331" s="148"/>
      <c r="P331" s="148"/>
      <c r="Q331" s="148"/>
      <c r="R331" s="148"/>
      <c r="S331" s="148"/>
      <c r="T331" s="148"/>
      <c r="U331" s="148"/>
      <c r="V331" s="148"/>
      <c r="W331" s="148"/>
      <c r="X331" s="148"/>
      <c r="Y331" s="148"/>
      <c r="Z331" s="148"/>
    </row>
    <row r="332" ht="49.5" customHeight="1">
      <c r="A332" s="148"/>
      <c r="B332" s="167"/>
      <c r="C332" s="167"/>
      <c r="D332" s="148"/>
      <c r="E332" s="148"/>
      <c r="F332" s="148"/>
      <c r="G332" s="148"/>
      <c r="H332" s="148"/>
      <c r="I332" s="148"/>
      <c r="J332" s="148"/>
      <c r="K332" s="148"/>
      <c r="L332" s="148"/>
      <c r="M332" s="148"/>
      <c r="N332" s="148"/>
      <c r="O332" s="148"/>
      <c r="P332" s="148"/>
      <c r="Q332" s="148"/>
      <c r="R332" s="148"/>
      <c r="S332" s="148"/>
      <c r="T332" s="148"/>
      <c r="U332" s="148"/>
      <c r="V332" s="148"/>
      <c r="W332" s="148"/>
      <c r="X332" s="148"/>
      <c r="Y332" s="148"/>
      <c r="Z332" s="148"/>
    </row>
    <row r="333" ht="49.5" customHeight="1">
      <c r="A333" s="148"/>
      <c r="B333" s="167"/>
      <c r="C333" s="167"/>
      <c r="D333" s="148"/>
      <c r="E333" s="148"/>
      <c r="F333" s="148"/>
      <c r="G333" s="148"/>
      <c r="H333" s="148"/>
      <c r="I333" s="148"/>
      <c r="J333" s="148"/>
      <c r="K333" s="148"/>
      <c r="L333" s="148"/>
      <c r="M333" s="148"/>
      <c r="N333" s="148"/>
      <c r="O333" s="148"/>
      <c r="P333" s="148"/>
      <c r="Q333" s="148"/>
      <c r="R333" s="148"/>
      <c r="S333" s="148"/>
      <c r="T333" s="148"/>
      <c r="U333" s="148"/>
      <c r="V333" s="148"/>
      <c r="W333" s="148"/>
      <c r="X333" s="148"/>
      <c r="Y333" s="148"/>
      <c r="Z333" s="148"/>
    </row>
    <row r="334" ht="49.5" customHeight="1">
      <c r="A334" s="148"/>
      <c r="B334" s="167"/>
      <c r="C334" s="167"/>
      <c r="D334" s="148"/>
      <c r="E334" s="148"/>
      <c r="F334" s="148"/>
      <c r="G334" s="148"/>
      <c r="H334" s="148"/>
      <c r="I334" s="148"/>
      <c r="J334" s="148"/>
      <c r="K334" s="148"/>
      <c r="L334" s="148"/>
      <c r="M334" s="148"/>
      <c r="N334" s="148"/>
      <c r="O334" s="148"/>
      <c r="P334" s="148"/>
      <c r="Q334" s="148"/>
      <c r="R334" s="148"/>
      <c r="S334" s="148"/>
      <c r="T334" s="148"/>
      <c r="U334" s="148"/>
      <c r="V334" s="148"/>
      <c r="W334" s="148"/>
      <c r="X334" s="148"/>
      <c r="Y334" s="148"/>
      <c r="Z334" s="148"/>
    </row>
    <row r="335" ht="49.5" customHeight="1">
      <c r="A335" s="148"/>
      <c r="B335" s="167"/>
      <c r="C335" s="167"/>
      <c r="D335" s="148"/>
      <c r="E335" s="148"/>
      <c r="F335" s="148"/>
      <c r="G335" s="148"/>
      <c r="H335" s="148"/>
      <c r="I335" s="148"/>
      <c r="J335" s="148"/>
      <c r="K335" s="148"/>
      <c r="L335" s="148"/>
      <c r="M335" s="148"/>
      <c r="N335" s="148"/>
      <c r="O335" s="148"/>
      <c r="P335" s="148"/>
      <c r="Q335" s="148"/>
      <c r="R335" s="148"/>
      <c r="S335" s="148"/>
      <c r="T335" s="148"/>
      <c r="U335" s="148"/>
      <c r="V335" s="148"/>
      <c r="W335" s="148"/>
      <c r="X335" s="148"/>
      <c r="Y335" s="148"/>
      <c r="Z335" s="148"/>
    </row>
    <row r="336" ht="49.5" customHeight="1">
      <c r="A336" s="148"/>
      <c r="B336" s="167"/>
      <c r="C336" s="167"/>
      <c r="D336" s="148"/>
      <c r="E336" s="148"/>
      <c r="F336" s="148"/>
      <c r="G336" s="148"/>
      <c r="H336" s="148"/>
      <c r="I336" s="148"/>
      <c r="J336" s="148"/>
      <c r="K336" s="148"/>
      <c r="L336" s="148"/>
      <c r="M336" s="148"/>
      <c r="N336" s="148"/>
      <c r="O336" s="148"/>
      <c r="P336" s="148"/>
      <c r="Q336" s="148"/>
      <c r="R336" s="148"/>
      <c r="S336" s="148"/>
      <c r="T336" s="148"/>
      <c r="U336" s="148"/>
      <c r="V336" s="148"/>
      <c r="W336" s="148"/>
      <c r="X336" s="148"/>
      <c r="Y336" s="148"/>
      <c r="Z336" s="148"/>
    </row>
    <row r="337" ht="49.5" customHeight="1">
      <c r="A337" s="148"/>
      <c r="B337" s="167"/>
      <c r="C337" s="167"/>
      <c r="D337" s="148"/>
      <c r="E337" s="148"/>
      <c r="F337" s="148"/>
      <c r="G337" s="148"/>
      <c r="H337" s="148"/>
      <c r="I337" s="148"/>
      <c r="J337" s="148"/>
      <c r="K337" s="148"/>
      <c r="L337" s="148"/>
      <c r="M337" s="148"/>
      <c r="N337" s="148"/>
      <c r="O337" s="148"/>
      <c r="P337" s="148"/>
      <c r="Q337" s="148"/>
      <c r="R337" s="148"/>
      <c r="S337" s="148"/>
      <c r="T337" s="148"/>
      <c r="U337" s="148"/>
      <c r="V337" s="148"/>
      <c r="W337" s="148"/>
      <c r="X337" s="148"/>
      <c r="Y337" s="148"/>
      <c r="Z337" s="148"/>
    </row>
    <row r="338" ht="49.5" customHeight="1">
      <c r="A338" s="148"/>
      <c r="B338" s="167"/>
      <c r="C338" s="167"/>
      <c r="D338" s="148"/>
      <c r="E338" s="148"/>
      <c r="F338" s="148"/>
      <c r="G338" s="148"/>
      <c r="H338" s="148"/>
      <c r="I338" s="148"/>
      <c r="J338" s="148"/>
      <c r="K338" s="148"/>
      <c r="L338" s="148"/>
      <c r="M338" s="148"/>
      <c r="N338" s="148"/>
      <c r="O338" s="148"/>
      <c r="P338" s="148"/>
      <c r="Q338" s="148"/>
      <c r="R338" s="148"/>
      <c r="S338" s="148"/>
      <c r="T338" s="148"/>
      <c r="U338" s="148"/>
      <c r="V338" s="148"/>
      <c r="W338" s="148"/>
      <c r="X338" s="148"/>
      <c r="Y338" s="148"/>
      <c r="Z338" s="148"/>
    </row>
    <row r="339" ht="49.5" customHeight="1">
      <c r="A339" s="148"/>
      <c r="B339" s="167"/>
      <c r="C339" s="167"/>
      <c r="D339" s="148"/>
      <c r="E339" s="148"/>
      <c r="F339" s="148"/>
      <c r="G339" s="148"/>
      <c r="H339" s="148"/>
      <c r="I339" s="148"/>
      <c r="J339" s="148"/>
      <c r="K339" s="148"/>
      <c r="L339" s="148"/>
      <c r="M339" s="148"/>
      <c r="N339" s="148"/>
      <c r="O339" s="148"/>
      <c r="P339" s="148"/>
      <c r="Q339" s="148"/>
      <c r="R339" s="148"/>
      <c r="S339" s="148"/>
      <c r="T339" s="148"/>
      <c r="U339" s="148"/>
      <c r="V339" s="148"/>
      <c r="W339" s="148"/>
      <c r="X339" s="148"/>
      <c r="Y339" s="148"/>
      <c r="Z339" s="148"/>
    </row>
    <row r="340" ht="49.5" customHeight="1">
      <c r="A340" s="148"/>
      <c r="B340" s="167"/>
      <c r="C340" s="167"/>
      <c r="D340" s="148"/>
      <c r="E340" s="148"/>
      <c r="F340" s="148"/>
      <c r="G340" s="148"/>
      <c r="H340" s="148"/>
      <c r="I340" s="148"/>
      <c r="J340" s="148"/>
      <c r="K340" s="148"/>
      <c r="L340" s="148"/>
      <c r="M340" s="148"/>
      <c r="N340" s="148"/>
      <c r="O340" s="148"/>
      <c r="P340" s="148"/>
      <c r="Q340" s="148"/>
      <c r="R340" s="148"/>
      <c r="S340" s="148"/>
      <c r="T340" s="148"/>
      <c r="U340" s="148"/>
      <c r="V340" s="148"/>
      <c r="W340" s="148"/>
      <c r="X340" s="148"/>
      <c r="Y340" s="148"/>
      <c r="Z340" s="148"/>
    </row>
    <row r="341" ht="49.5" customHeight="1">
      <c r="A341" s="148"/>
      <c r="B341" s="167"/>
      <c r="C341" s="167"/>
      <c r="D341" s="148"/>
      <c r="E341" s="148"/>
      <c r="F341" s="148"/>
      <c r="G341" s="148"/>
      <c r="H341" s="148"/>
      <c r="I341" s="148"/>
      <c r="J341" s="148"/>
      <c r="K341" s="148"/>
      <c r="L341" s="148"/>
      <c r="M341" s="148"/>
      <c r="N341" s="148"/>
      <c r="O341" s="148"/>
      <c r="P341" s="148"/>
      <c r="Q341" s="148"/>
      <c r="R341" s="148"/>
      <c r="S341" s="148"/>
      <c r="T341" s="148"/>
      <c r="U341" s="148"/>
      <c r="V341" s="148"/>
      <c r="W341" s="148"/>
      <c r="X341" s="148"/>
      <c r="Y341" s="148"/>
      <c r="Z341" s="148"/>
    </row>
    <row r="342" ht="49.5" customHeight="1">
      <c r="A342" s="148"/>
      <c r="B342" s="167"/>
      <c r="C342" s="167"/>
      <c r="D342" s="148"/>
      <c r="E342" s="148"/>
      <c r="F342" s="148"/>
      <c r="G342" s="148"/>
      <c r="H342" s="148"/>
      <c r="I342" s="148"/>
      <c r="J342" s="148"/>
      <c r="K342" s="148"/>
      <c r="L342" s="148"/>
      <c r="M342" s="148"/>
      <c r="N342" s="148"/>
      <c r="O342" s="148"/>
      <c r="P342" s="148"/>
      <c r="Q342" s="148"/>
      <c r="R342" s="148"/>
      <c r="S342" s="148"/>
      <c r="T342" s="148"/>
      <c r="U342" s="148"/>
      <c r="V342" s="148"/>
      <c r="W342" s="148"/>
      <c r="X342" s="148"/>
      <c r="Y342" s="148"/>
      <c r="Z342" s="148"/>
    </row>
    <row r="343" ht="49.5" customHeight="1">
      <c r="A343" s="148"/>
      <c r="B343" s="167"/>
      <c r="C343" s="167"/>
      <c r="D343" s="148"/>
      <c r="E343" s="148"/>
      <c r="F343" s="148"/>
      <c r="G343" s="148"/>
      <c r="H343" s="148"/>
      <c r="I343" s="148"/>
      <c r="J343" s="148"/>
      <c r="K343" s="148"/>
      <c r="L343" s="148"/>
      <c r="M343" s="148"/>
      <c r="N343" s="148"/>
      <c r="O343" s="148"/>
      <c r="P343" s="148"/>
      <c r="Q343" s="148"/>
      <c r="R343" s="148"/>
      <c r="S343" s="148"/>
      <c r="T343" s="148"/>
      <c r="U343" s="148"/>
      <c r="V343" s="148"/>
      <c r="W343" s="148"/>
      <c r="X343" s="148"/>
      <c r="Y343" s="148"/>
      <c r="Z343" s="148"/>
    </row>
    <row r="344" ht="49.5" customHeight="1">
      <c r="A344" s="148"/>
      <c r="B344" s="167"/>
      <c r="C344" s="167"/>
      <c r="D344" s="148"/>
      <c r="E344" s="148"/>
      <c r="F344" s="148"/>
      <c r="G344" s="148"/>
      <c r="H344" s="148"/>
      <c r="I344" s="148"/>
      <c r="J344" s="148"/>
      <c r="K344" s="148"/>
      <c r="L344" s="148"/>
      <c r="M344" s="148"/>
      <c r="N344" s="148"/>
      <c r="O344" s="148"/>
      <c r="P344" s="148"/>
      <c r="Q344" s="148"/>
      <c r="R344" s="148"/>
      <c r="S344" s="148"/>
      <c r="T344" s="148"/>
      <c r="U344" s="148"/>
      <c r="V344" s="148"/>
      <c r="W344" s="148"/>
      <c r="X344" s="148"/>
      <c r="Y344" s="148"/>
      <c r="Z344" s="148"/>
    </row>
    <row r="345" ht="49.5" customHeight="1">
      <c r="A345" s="148"/>
      <c r="B345" s="167"/>
      <c r="C345" s="167"/>
      <c r="D345" s="148"/>
      <c r="E345" s="148"/>
      <c r="F345" s="148"/>
      <c r="G345" s="148"/>
      <c r="H345" s="148"/>
      <c r="I345" s="148"/>
      <c r="J345" s="148"/>
      <c r="K345" s="148"/>
      <c r="L345" s="148"/>
      <c r="M345" s="148"/>
      <c r="N345" s="148"/>
      <c r="O345" s="148"/>
      <c r="P345" s="148"/>
      <c r="Q345" s="148"/>
      <c r="R345" s="148"/>
      <c r="S345" s="148"/>
      <c r="T345" s="148"/>
      <c r="U345" s="148"/>
      <c r="V345" s="148"/>
      <c r="W345" s="148"/>
      <c r="X345" s="148"/>
      <c r="Y345" s="148"/>
      <c r="Z345" s="148"/>
    </row>
    <row r="346" ht="49.5" customHeight="1">
      <c r="A346" s="148"/>
      <c r="B346" s="167"/>
      <c r="C346" s="167"/>
      <c r="D346" s="148"/>
      <c r="E346" s="148"/>
      <c r="F346" s="148"/>
      <c r="G346" s="148"/>
      <c r="H346" s="148"/>
      <c r="I346" s="148"/>
      <c r="J346" s="148"/>
      <c r="K346" s="148"/>
      <c r="L346" s="148"/>
      <c r="M346" s="148"/>
      <c r="N346" s="148"/>
      <c r="O346" s="148"/>
      <c r="P346" s="148"/>
      <c r="Q346" s="148"/>
      <c r="R346" s="148"/>
      <c r="S346" s="148"/>
      <c r="T346" s="148"/>
      <c r="U346" s="148"/>
      <c r="V346" s="148"/>
      <c r="W346" s="148"/>
      <c r="X346" s="148"/>
      <c r="Y346" s="148"/>
      <c r="Z346" s="148"/>
    </row>
    <row r="347" ht="49.5" customHeight="1">
      <c r="A347" s="148"/>
      <c r="B347" s="167"/>
      <c r="C347" s="167"/>
      <c r="D347" s="148"/>
      <c r="E347" s="148"/>
      <c r="F347" s="148"/>
      <c r="G347" s="148"/>
      <c r="H347" s="148"/>
      <c r="I347" s="148"/>
      <c r="J347" s="148"/>
      <c r="K347" s="148"/>
      <c r="L347" s="148"/>
      <c r="M347" s="148"/>
      <c r="N347" s="148"/>
      <c r="O347" s="148"/>
      <c r="P347" s="148"/>
      <c r="Q347" s="148"/>
      <c r="R347" s="148"/>
      <c r="S347" s="148"/>
      <c r="T347" s="148"/>
      <c r="U347" s="148"/>
      <c r="V347" s="148"/>
      <c r="W347" s="148"/>
      <c r="X347" s="148"/>
      <c r="Y347" s="148"/>
      <c r="Z347" s="148"/>
    </row>
    <row r="348" ht="49.5" customHeight="1">
      <c r="A348" s="148"/>
      <c r="B348" s="167"/>
      <c r="C348" s="167"/>
      <c r="D348" s="148"/>
      <c r="E348" s="148"/>
      <c r="F348" s="148"/>
      <c r="G348" s="148"/>
      <c r="H348" s="148"/>
      <c r="I348" s="148"/>
      <c r="J348" s="148"/>
      <c r="K348" s="148"/>
      <c r="L348" s="148"/>
      <c r="M348" s="148"/>
      <c r="N348" s="148"/>
      <c r="O348" s="148"/>
      <c r="P348" s="148"/>
      <c r="Q348" s="148"/>
      <c r="R348" s="148"/>
      <c r="S348" s="148"/>
      <c r="T348" s="148"/>
      <c r="U348" s="148"/>
      <c r="V348" s="148"/>
      <c r="W348" s="148"/>
      <c r="X348" s="148"/>
      <c r="Y348" s="148"/>
      <c r="Z348" s="148"/>
    </row>
    <row r="349" ht="49.5" customHeight="1">
      <c r="A349" s="148"/>
      <c r="B349" s="167"/>
      <c r="C349" s="167"/>
      <c r="D349" s="148"/>
      <c r="E349" s="148"/>
      <c r="F349" s="148"/>
      <c r="G349" s="148"/>
      <c r="H349" s="148"/>
      <c r="I349" s="148"/>
      <c r="J349" s="148"/>
      <c r="K349" s="148"/>
      <c r="L349" s="148"/>
      <c r="M349" s="148"/>
      <c r="N349" s="148"/>
      <c r="O349" s="148"/>
      <c r="P349" s="148"/>
      <c r="Q349" s="148"/>
      <c r="R349" s="148"/>
      <c r="S349" s="148"/>
      <c r="T349" s="148"/>
      <c r="U349" s="148"/>
      <c r="V349" s="148"/>
      <c r="W349" s="148"/>
      <c r="X349" s="148"/>
      <c r="Y349" s="148"/>
      <c r="Z349" s="148"/>
    </row>
    <row r="350" ht="49.5" customHeight="1">
      <c r="A350" s="148"/>
      <c r="B350" s="167"/>
      <c r="C350" s="167"/>
      <c r="D350" s="148"/>
      <c r="E350" s="148"/>
      <c r="F350" s="148"/>
      <c r="G350" s="148"/>
      <c r="H350" s="148"/>
      <c r="I350" s="148"/>
      <c r="J350" s="148"/>
      <c r="K350" s="148"/>
      <c r="L350" s="148"/>
      <c r="M350" s="148"/>
      <c r="N350" s="148"/>
      <c r="O350" s="148"/>
      <c r="P350" s="148"/>
      <c r="Q350" s="148"/>
      <c r="R350" s="148"/>
      <c r="S350" s="148"/>
      <c r="T350" s="148"/>
      <c r="U350" s="148"/>
      <c r="V350" s="148"/>
      <c r="W350" s="148"/>
      <c r="X350" s="148"/>
      <c r="Y350" s="148"/>
      <c r="Z350" s="148"/>
    </row>
    <row r="351" ht="49.5" customHeight="1">
      <c r="A351" s="148"/>
      <c r="B351" s="167"/>
      <c r="C351" s="167"/>
      <c r="D351" s="148"/>
      <c r="E351" s="148"/>
      <c r="F351" s="148"/>
      <c r="G351" s="148"/>
      <c r="H351" s="148"/>
      <c r="I351" s="148"/>
      <c r="J351" s="148"/>
      <c r="K351" s="148"/>
      <c r="L351" s="148"/>
      <c r="M351" s="148"/>
      <c r="N351" s="148"/>
      <c r="O351" s="148"/>
      <c r="P351" s="148"/>
      <c r="Q351" s="148"/>
      <c r="R351" s="148"/>
      <c r="S351" s="148"/>
      <c r="T351" s="148"/>
      <c r="U351" s="148"/>
      <c r="V351" s="148"/>
      <c r="W351" s="148"/>
      <c r="X351" s="148"/>
      <c r="Y351" s="148"/>
      <c r="Z351" s="148"/>
    </row>
    <row r="352" ht="49.5" customHeight="1">
      <c r="A352" s="148"/>
      <c r="B352" s="167"/>
      <c r="C352" s="167"/>
      <c r="D352" s="148"/>
      <c r="E352" s="148"/>
      <c r="F352" s="148"/>
      <c r="G352" s="148"/>
      <c r="H352" s="148"/>
      <c r="I352" s="148"/>
      <c r="J352" s="148"/>
      <c r="K352" s="148"/>
      <c r="L352" s="148"/>
      <c r="M352" s="148"/>
      <c r="N352" s="148"/>
      <c r="O352" s="148"/>
      <c r="P352" s="148"/>
      <c r="Q352" s="148"/>
      <c r="R352" s="148"/>
      <c r="S352" s="148"/>
      <c r="T352" s="148"/>
      <c r="U352" s="148"/>
      <c r="V352" s="148"/>
      <c r="W352" s="148"/>
      <c r="X352" s="148"/>
      <c r="Y352" s="148"/>
      <c r="Z352" s="148"/>
    </row>
    <row r="353" ht="49.5" customHeight="1">
      <c r="A353" s="148"/>
      <c r="B353" s="167"/>
      <c r="C353" s="167"/>
      <c r="D353" s="148"/>
      <c r="E353" s="148"/>
      <c r="F353" s="148"/>
      <c r="G353" s="148"/>
      <c r="H353" s="148"/>
      <c r="I353" s="148"/>
      <c r="J353" s="148"/>
      <c r="K353" s="148"/>
      <c r="L353" s="148"/>
      <c r="M353" s="148"/>
      <c r="N353" s="148"/>
      <c r="O353" s="148"/>
      <c r="P353" s="148"/>
      <c r="Q353" s="148"/>
      <c r="R353" s="148"/>
      <c r="S353" s="148"/>
      <c r="T353" s="148"/>
      <c r="U353" s="148"/>
      <c r="V353" s="148"/>
      <c r="W353" s="148"/>
      <c r="X353" s="148"/>
      <c r="Y353" s="148"/>
      <c r="Z353" s="148"/>
    </row>
    <row r="354" ht="49.5" customHeight="1">
      <c r="A354" s="148"/>
      <c r="B354" s="167"/>
      <c r="C354" s="167"/>
      <c r="D354" s="148"/>
      <c r="E354" s="148"/>
      <c r="F354" s="148"/>
      <c r="G354" s="148"/>
      <c r="H354" s="148"/>
      <c r="I354" s="148"/>
      <c r="J354" s="148"/>
      <c r="K354" s="148"/>
      <c r="L354" s="148"/>
      <c r="M354" s="148"/>
      <c r="N354" s="148"/>
      <c r="O354" s="148"/>
      <c r="P354" s="148"/>
      <c r="Q354" s="148"/>
      <c r="R354" s="148"/>
      <c r="S354" s="148"/>
      <c r="T354" s="148"/>
      <c r="U354" s="148"/>
      <c r="V354" s="148"/>
      <c r="W354" s="148"/>
      <c r="X354" s="148"/>
      <c r="Y354" s="148"/>
      <c r="Z354" s="148"/>
    </row>
    <row r="355" ht="49.5" customHeight="1">
      <c r="A355" s="148"/>
      <c r="B355" s="167"/>
      <c r="C355" s="167"/>
      <c r="D355" s="148"/>
      <c r="E355" s="148"/>
      <c r="F355" s="148"/>
      <c r="G355" s="148"/>
      <c r="H355" s="148"/>
      <c r="I355" s="148"/>
      <c r="J355" s="148"/>
      <c r="K355" s="148"/>
      <c r="L355" s="148"/>
      <c r="M355" s="148"/>
      <c r="N355" s="148"/>
      <c r="O355" s="148"/>
      <c r="P355" s="148"/>
      <c r="Q355" s="148"/>
      <c r="R355" s="148"/>
      <c r="S355" s="148"/>
      <c r="T355" s="148"/>
      <c r="U355" s="148"/>
      <c r="V355" s="148"/>
      <c r="W355" s="148"/>
      <c r="X355" s="148"/>
      <c r="Y355" s="148"/>
      <c r="Z355" s="148"/>
    </row>
    <row r="356" ht="49.5" customHeight="1">
      <c r="A356" s="148"/>
      <c r="B356" s="167"/>
      <c r="C356" s="167"/>
      <c r="D356" s="148"/>
      <c r="E356" s="148"/>
      <c r="F356" s="148"/>
      <c r="G356" s="148"/>
      <c r="H356" s="148"/>
      <c r="I356" s="148"/>
      <c r="J356" s="148"/>
      <c r="K356" s="148"/>
      <c r="L356" s="148"/>
      <c r="M356" s="148"/>
      <c r="N356" s="148"/>
      <c r="O356" s="148"/>
      <c r="P356" s="148"/>
      <c r="Q356" s="148"/>
      <c r="R356" s="148"/>
      <c r="S356" s="148"/>
      <c r="T356" s="148"/>
      <c r="U356" s="148"/>
      <c r="V356" s="148"/>
      <c r="W356" s="148"/>
      <c r="X356" s="148"/>
      <c r="Y356" s="148"/>
      <c r="Z356" s="148"/>
    </row>
    <row r="357" ht="49.5" customHeight="1">
      <c r="A357" s="148"/>
      <c r="B357" s="167"/>
      <c r="C357" s="167"/>
      <c r="D357" s="148"/>
      <c r="E357" s="148"/>
      <c r="F357" s="148"/>
      <c r="G357" s="148"/>
      <c r="H357" s="148"/>
      <c r="I357" s="148"/>
      <c r="J357" s="148"/>
      <c r="K357" s="148"/>
      <c r="L357" s="148"/>
      <c r="M357" s="148"/>
      <c r="N357" s="148"/>
      <c r="O357" s="148"/>
      <c r="P357" s="148"/>
      <c r="Q357" s="148"/>
      <c r="R357" s="148"/>
      <c r="S357" s="148"/>
      <c r="T357" s="148"/>
      <c r="U357" s="148"/>
      <c r="V357" s="148"/>
      <c r="W357" s="148"/>
      <c r="X357" s="148"/>
      <c r="Y357" s="148"/>
      <c r="Z357" s="148"/>
    </row>
    <row r="358" ht="49.5" customHeight="1">
      <c r="A358" s="148"/>
      <c r="B358" s="167"/>
      <c r="C358" s="167"/>
      <c r="D358" s="148"/>
      <c r="E358" s="148"/>
      <c r="F358" s="148"/>
      <c r="G358" s="148"/>
      <c r="H358" s="148"/>
      <c r="I358" s="148"/>
      <c r="J358" s="148"/>
      <c r="K358" s="148"/>
      <c r="L358" s="148"/>
      <c r="M358" s="148"/>
      <c r="N358" s="148"/>
      <c r="O358" s="148"/>
      <c r="P358" s="148"/>
      <c r="Q358" s="148"/>
      <c r="R358" s="148"/>
      <c r="S358" s="148"/>
      <c r="T358" s="148"/>
      <c r="U358" s="148"/>
      <c r="V358" s="148"/>
      <c r="W358" s="148"/>
      <c r="X358" s="148"/>
      <c r="Y358" s="148"/>
      <c r="Z358" s="148"/>
    </row>
    <row r="359" ht="49.5" customHeight="1">
      <c r="A359" s="148"/>
      <c r="B359" s="167"/>
      <c r="C359" s="167"/>
      <c r="D359" s="148"/>
      <c r="E359" s="148"/>
      <c r="F359" s="148"/>
      <c r="G359" s="148"/>
      <c r="H359" s="148"/>
      <c r="I359" s="148"/>
      <c r="J359" s="148"/>
      <c r="K359" s="148"/>
      <c r="L359" s="148"/>
      <c r="M359" s="148"/>
      <c r="N359" s="148"/>
      <c r="O359" s="148"/>
      <c r="P359" s="148"/>
      <c r="Q359" s="148"/>
      <c r="R359" s="148"/>
      <c r="S359" s="148"/>
      <c r="T359" s="148"/>
      <c r="U359" s="148"/>
      <c r="V359" s="148"/>
      <c r="W359" s="148"/>
      <c r="X359" s="148"/>
      <c r="Y359" s="148"/>
      <c r="Z359" s="148"/>
    </row>
    <row r="360" ht="49.5" customHeight="1">
      <c r="A360" s="148"/>
      <c r="B360" s="167"/>
      <c r="C360" s="167"/>
      <c r="D360" s="148"/>
      <c r="E360" s="148"/>
      <c r="F360" s="148"/>
      <c r="G360" s="148"/>
      <c r="H360" s="148"/>
      <c r="I360" s="148"/>
      <c r="J360" s="148"/>
      <c r="K360" s="148"/>
      <c r="L360" s="148"/>
      <c r="M360" s="148"/>
      <c r="N360" s="148"/>
      <c r="O360" s="148"/>
      <c r="P360" s="148"/>
      <c r="Q360" s="148"/>
      <c r="R360" s="148"/>
      <c r="S360" s="148"/>
      <c r="T360" s="148"/>
      <c r="U360" s="148"/>
      <c r="V360" s="148"/>
      <c r="W360" s="148"/>
      <c r="X360" s="148"/>
      <c r="Y360" s="148"/>
      <c r="Z360" s="148"/>
    </row>
    <row r="361" ht="49.5" customHeight="1">
      <c r="A361" s="148"/>
      <c r="B361" s="167"/>
      <c r="C361" s="167"/>
      <c r="D361" s="148"/>
      <c r="E361" s="148"/>
      <c r="F361" s="148"/>
      <c r="G361" s="148"/>
      <c r="H361" s="148"/>
      <c r="I361" s="148"/>
      <c r="J361" s="148"/>
      <c r="K361" s="148"/>
      <c r="L361" s="148"/>
      <c r="M361" s="148"/>
      <c r="N361" s="148"/>
      <c r="O361" s="148"/>
      <c r="P361" s="148"/>
      <c r="Q361" s="148"/>
      <c r="R361" s="148"/>
      <c r="S361" s="148"/>
      <c r="T361" s="148"/>
      <c r="U361" s="148"/>
      <c r="V361" s="148"/>
      <c r="W361" s="148"/>
      <c r="X361" s="148"/>
      <c r="Y361" s="148"/>
      <c r="Z361" s="148"/>
    </row>
    <row r="362" ht="49.5" customHeight="1">
      <c r="A362" s="148"/>
      <c r="B362" s="167"/>
      <c r="C362" s="167"/>
      <c r="D362" s="148"/>
      <c r="E362" s="148"/>
      <c r="F362" s="148"/>
      <c r="G362" s="148"/>
      <c r="H362" s="148"/>
      <c r="I362" s="148"/>
      <c r="J362" s="148"/>
      <c r="K362" s="148"/>
      <c r="L362" s="148"/>
      <c r="M362" s="148"/>
      <c r="N362" s="148"/>
      <c r="O362" s="148"/>
      <c r="P362" s="148"/>
      <c r="Q362" s="148"/>
      <c r="R362" s="148"/>
      <c r="S362" s="148"/>
      <c r="T362" s="148"/>
      <c r="U362" s="148"/>
      <c r="V362" s="148"/>
      <c r="W362" s="148"/>
      <c r="X362" s="148"/>
      <c r="Y362" s="148"/>
      <c r="Z362" s="148"/>
    </row>
    <row r="363" ht="49.5" customHeight="1">
      <c r="A363" s="148"/>
      <c r="B363" s="167"/>
      <c r="C363" s="167"/>
      <c r="D363" s="148"/>
      <c r="E363" s="148"/>
      <c r="F363" s="148"/>
      <c r="G363" s="148"/>
      <c r="H363" s="148"/>
      <c r="I363" s="148"/>
      <c r="J363" s="148"/>
      <c r="K363" s="148"/>
      <c r="L363" s="148"/>
      <c r="M363" s="148"/>
      <c r="N363" s="148"/>
      <c r="O363" s="148"/>
      <c r="P363" s="148"/>
      <c r="Q363" s="148"/>
      <c r="R363" s="148"/>
      <c r="S363" s="148"/>
      <c r="T363" s="148"/>
      <c r="U363" s="148"/>
      <c r="V363" s="148"/>
      <c r="W363" s="148"/>
      <c r="X363" s="148"/>
      <c r="Y363" s="148"/>
      <c r="Z363" s="148"/>
    </row>
    <row r="364" ht="49.5" customHeight="1">
      <c r="A364" s="148"/>
      <c r="B364" s="167"/>
      <c r="C364" s="167"/>
      <c r="D364" s="148"/>
      <c r="E364" s="148"/>
      <c r="F364" s="148"/>
      <c r="G364" s="148"/>
      <c r="H364" s="148"/>
      <c r="I364" s="148"/>
      <c r="J364" s="148"/>
      <c r="K364" s="148"/>
      <c r="L364" s="148"/>
      <c r="M364" s="148"/>
      <c r="N364" s="148"/>
      <c r="O364" s="148"/>
      <c r="P364" s="148"/>
      <c r="Q364" s="148"/>
      <c r="R364" s="148"/>
      <c r="S364" s="148"/>
      <c r="T364" s="148"/>
      <c r="U364" s="148"/>
      <c r="V364" s="148"/>
      <c r="W364" s="148"/>
      <c r="X364" s="148"/>
      <c r="Y364" s="148"/>
      <c r="Z364" s="148"/>
    </row>
    <row r="365" ht="49.5" customHeight="1">
      <c r="A365" s="148"/>
      <c r="B365" s="167"/>
      <c r="C365" s="167"/>
      <c r="D365" s="148"/>
      <c r="E365" s="148"/>
      <c r="F365" s="148"/>
      <c r="G365" s="148"/>
      <c r="H365" s="148"/>
      <c r="I365" s="148"/>
      <c r="J365" s="148"/>
      <c r="K365" s="148"/>
      <c r="L365" s="148"/>
      <c r="M365" s="148"/>
      <c r="N365" s="148"/>
      <c r="O365" s="148"/>
      <c r="P365" s="148"/>
      <c r="Q365" s="148"/>
      <c r="R365" s="148"/>
      <c r="S365" s="148"/>
      <c r="T365" s="148"/>
      <c r="U365" s="148"/>
      <c r="V365" s="148"/>
      <c r="W365" s="148"/>
      <c r="X365" s="148"/>
      <c r="Y365" s="148"/>
      <c r="Z365" s="148"/>
    </row>
    <row r="366" ht="49.5" customHeight="1">
      <c r="A366" s="148"/>
      <c r="B366" s="167"/>
      <c r="C366" s="167"/>
      <c r="D366" s="148"/>
      <c r="E366" s="148"/>
      <c r="F366" s="148"/>
      <c r="G366" s="148"/>
      <c r="H366" s="148"/>
      <c r="I366" s="148"/>
      <c r="J366" s="148"/>
      <c r="K366" s="148"/>
      <c r="L366" s="148"/>
      <c r="M366" s="148"/>
      <c r="N366" s="148"/>
      <c r="O366" s="148"/>
      <c r="P366" s="148"/>
      <c r="Q366" s="148"/>
      <c r="R366" s="148"/>
      <c r="S366" s="148"/>
      <c r="T366" s="148"/>
      <c r="U366" s="148"/>
      <c r="V366" s="148"/>
      <c r="W366" s="148"/>
      <c r="X366" s="148"/>
      <c r="Y366" s="148"/>
      <c r="Z366" s="148"/>
    </row>
    <row r="367" ht="49.5" customHeight="1">
      <c r="A367" s="148"/>
      <c r="B367" s="167"/>
      <c r="C367" s="167"/>
      <c r="D367" s="148"/>
      <c r="E367" s="148"/>
      <c r="F367" s="148"/>
      <c r="G367" s="148"/>
      <c r="H367" s="148"/>
      <c r="I367" s="148"/>
      <c r="J367" s="148"/>
      <c r="K367" s="148"/>
      <c r="L367" s="148"/>
      <c r="M367" s="148"/>
      <c r="N367" s="148"/>
      <c r="O367" s="148"/>
      <c r="P367" s="148"/>
      <c r="Q367" s="148"/>
      <c r="R367" s="148"/>
      <c r="S367" s="148"/>
      <c r="T367" s="148"/>
      <c r="U367" s="148"/>
      <c r="V367" s="148"/>
      <c r="W367" s="148"/>
      <c r="X367" s="148"/>
      <c r="Y367" s="148"/>
      <c r="Z367" s="148"/>
    </row>
    <row r="368" ht="49.5" customHeight="1">
      <c r="A368" s="148"/>
      <c r="B368" s="167"/>
      <c r="C368" s="167"/>
      <c r="D368" s="148"/>
      <c r="E368" s="148"/>
      <c r="F368" s="148"/>
      <c r="G368" s="148"/>
      <c r="H368" s="148"/>
      <c r="I368" s="148"/>
      <c r="J368" s="148"/>
      <c r="K368" s="148"/>
      <c r="L368" s="148"/>
      <c r="M368" s="148"/>
      <c r="N368" s="148"/>
      <c r="O368" s="148"/>
      <c r="P368" s="148"/>
      <c r="Q368" s="148"/>
      <c r="R368" s="148"/>
      <c r="S368" s="148"/>
      <c r="T368" s="148"/>
      <c r="U368" s="148"/>
      <c r="V368" s="148"/>
      <c r="W368" s="148"/>
      <c r="X368" s="148"/>
      <c r="Y368" s="148"/>
      <c r="Z368" s="148"/>
    </row>
    <row r="369" ht="49.5" customHeight="1">
      <c r="A369" s="148"/>
      <c r="B369" s="167"/>
      <c r="C369" s="167"/>
      <c r="D369" s="148"/>
      <c r="E369" s="148"/>
      <c r="F369" s="148"/>
      <c r="G369" s="148"/>
      <c r="H369" s="148"/>
      <c r="I369" s="148"/>
      <c r="J369" s="148"/>
      <c r="K369" s="148"/>
      <c r="L369" s="148"/>
      <c r="M369" s="148"/>
      <c r="N369" s="148"/>
      <c r="O369" s="148"/>
      <c r="P369" s="148"/>
      <c r="Q369" s="148"/>
      <c r="R369" s="148"/>
      <c r="S369" s="148"/>
      <c r="T369" s="148"/>
      <c r="U369" s="148"/>
      <c r="V369" s="148"/>
      <c r="W369" s="148"/>
      <c r="X369" s="148"/>
      <c r="Y369" s="148"/>
      <c r="Z369" s="148"/>
    </row>
    <row r="370" ht="49.5" customHeight="1">
      <c r="A370" s="148"/>
      <c r="B370" s="167"/>
      <c r="C370" s="167"/>
      <c r="D370" s="148"/>
      <c r="E370" s="148"/>
      <c r="F370" s="148"/>
      <c r="G370" s="148"/>
      <c r="H370" s="148"/>
      <c r="I370" s="148"/>
      <c r="J370" s="148"/>
      <c r="K370" s="148"/>
      <c r="L370" s="148"/>
      <c r="M370" s="148"/>
      <c r="N370" s="148"/>
      <c r="O370" s="148"/>
      <c r="P370" s="148"/>
      <c r="Q370" s="148"/>
      <c r="R370" s="148"/>
      <c r="S370" s="148"/>
      <c r="T370" s="148"/>
      <c r="U370" s="148"/>
      <c r="V370" s="148"/>
      <c r="W370" s="148"/>
      <c r="X370" s="148"/>
      <c r="Y370" s="148"/>
      <c r="Z370" s="148"/>
    </row>
    <row r="371" ht="49.5" customHeight="1">
      <c r="A371" s="148"/>
      <c r="B371" s="167"/>
      <c r="C371" s="167"/>
      <c r="D371" s="148"/>
      <c r="E371" s="148"/>
      <c r="F371" s="148"/>
      <c r="G371" s="148"/>
      <c r="H371" s="148"/>
      <c r="I371" s="148"/>
      <c r="J371" s="148"/>
      <c r="K371" s="148"/>
      <c r="L371" s="148"/>
      <c r="M371" s="148"/>
      <c r="N371" s="148"/>
      <c r="O371" s="148"/>
      <c r="P371" s="148"/>
      <c r="Q371" s="148"/>
      <c r="R371" s="148"/>
      <c r="S371" s="148"/>
      <c r="T371" s="148"/>
      <c r="U371" s="148"/>
      <c r="V371" s="148"/>
      <c r="W371" s="148"/>
      <c r="X371" s="148"/>
      <c r="Y371" s="148"/>
      <c r="Z371" s="148"/>
    </row>
    <row r="372" ht="49.5" customHeight="1">
      <c r="A372" s="148"/>
      <c r="B372" s="167"/>
      <c r="C372" s="167"/>
      <c r="D372" s="148"/>
      <c r="E372" s="148"/>
      <c r="F372" s="148"/>
      <c r="G372" s="148"/>
      <c r="H372" s="148"/>
      <c r="I372" s="148"/>
      <c r="J372" s="148"/>
      <c r="K372" s="148"/>
      <c r="L372" s="148"/>
      <c r="M372" s="148"/>
      <c r="N372" s="148"/>
      <c r="O372" s="148"/>
      <c r="P372" s="148"/>
      <c r="Q372" s="148"/>
      <c r="R372" s="148"/>
      <c r="S372" s="148"/>
      <c r="T372" s="148"/>
      <c r="U372" s="148"/>
      <c r="V372" s="148"/>
      <c r="W372" s="148"/>
      <c r="X372" s="148"/>
      <c r="Y372" s="148"/>
      <c r="Z372" s="148"/>
    </row>
    <row r="373" ht="49.5" customHeight="1">
      <c r="A373" s="148"/>
      <c r="B373" s="167"/>
      <c r="C373" s="167"/>
      <c r="D373" s="148"/>
      <c r="E373" s="148"/>
      <c r="F373" s="148"/>
      <c r="G373" s="148"/>
      <c r="H373" s="148"/>
      <c r="I373" s="148"/>
      <c r="J373" s="148"/>
      <c r="K373" s="148"/>
      <c r="L373" s="148"/>
      <c r="M373" s="148"/>
      <c r="N373" s="148"/>
      <c r="O373" s="148"/>
      <c r="P373" s="148"/>
      <c r="Q373" s="148"/>
      <c r="R373" s="148"/>
      <c r="S373" s="148"/>
      <c r="T373" s="148"/>
      <c r="U373" s="148"/>
      <c r="V373" s="148"/>
      <c r="W373" s="148"/>
      <c r="X373" s="148"/>
      <c r="Y373" s="148"/>
      <c r="Z373" s="148"/>
    </row>
    <row r="374" ht="49.5" customHeight="1">
      <c r="A374" s="148"/>
      <c r="B374" s="167"/>
      <c r="C374" s="167"/>
      <c r="D374" s="148"/>
      <c r="E374" s="148"/>
      <c r="F374" s="148"/>
      <c r="G374" s="148"/>
      <c r="H374" s="148"/>
      <c r="I374" s="148"/>
      <c r="J374" s="148"/>
      <c r="K374" s="148"/>
      <c r="L374" s="148"/>
      <c r="M374" s="148"/>
      <c r="N374" s="148"/>
      <c r="O374" s="148"/>
      <c r="P374" s="148"/>
      <c r="Q374" s="148"/>
      <c r="R374" s="148"/>
      <c r="S374" s="148"/>
      <c r="T374" s="148"/>
      <c r="U374" s="148"/>
      <c r="V374" s="148"/>
      <c r="W374" s="148"/>
      <c r="X374" s="148"/>
      <c r="Y374" s="148"/>
      <c r="Z374" s="148"/>
    </row>
    <row r="375" ht="49.5" customHeight="1">
      <c r="A375" s="148"/>
      <c r="B375" s="167"/>
      <c r="C375" s="167"/>
      <c r="D375" s="148"/>
      <c r="E375" s="148"/>
      <c r="F375" s="148"/>
      <c r="G375" s="148"/>
      <c r="H375" s="148"/>
      <c r="I375" s="148"/>
      <c r="J375" s="148"/>
      <c r="K375" s="148"/>
      <c r="L375" s="148"/>
      <c r="M375" s="148"/>
      <c r="N375" s="148"/>
      <c r="O375" s="148"/>
      <c r="P375" s="148"/>
      <c r="Q375" s="148"/>
      <c r="R375" s="148"/>
      <c r="S375" s="148"/>
      <c r="T375" s="148"/>
      <c r="U375" s="148"/>
      <c r="V375" s="148"/>
      <c r="W375" s="148"/>
      <c r="X375" s="148"/>
      <c r="Y375" s="148"/>
      <c r="Z375" s="148"/>
    </row>
    <row r="376" ht="49.5" customHeight="1">
      <c r="A376" s="148"/>
      <c r="B376" s="167"/>
      <c r="C376" s="167"/>
      <c r="D376" s="148"/>
      <c r="E376" s="148"/>
      <c r="F376" s="148"/>
      <c r="G376" s="148"/>
      <c r="H376" s="148"/>
      <c r="I376" s="148"/>
      <c r="J376" s="148"/>
      <c r="K376" s="148"/>
      <c r="L376" s="148"/>
      <c r="M376" s="148"/>
      <c r="N376" s="148"/>
      <c r="O376" s="148"/>
      <c r="P376" s="148"/>
      <c r="Q376" s="148"/>
      <c r="R376" s="148"/>
      <c r="S376" s="148"/>
      <c r="T376" s="148"/>
      <c r="U376" s="148"/>
      <c r="V376" s="148"/>
      <c r="W376" s="148"/>
      <c r="X376" s="148"/>
      <c r="Y376" s="148"/>
      <c r="Z376" s="148"/>
    </row>
    <row r="377" ht="49.5" customHeight="1">
      <c r="A377" s="148"/>
      <c r="B377" s="167"/>
      <c r="C377" s="167"/>
      <c r="D377" s="148"/>
      <c r="E377" s="148"/>
      <c r="F377" s="148"/>
      <c r="G377" s="148"/>
      <c r="H377" s="148"/>
      <c r="I377" s="148"/>
      <c r="J377" s="148"/>
      <c r="K377" s="148"/>
      <c r="L377" s="148"/>
      <c r="M377" s="148"/>
      <c r="N377" s="148"/>
      <c r="O377" s="148"/>
      <c r="P377" s="148"/>
      <c r="Q377" s="148"/>
      <c r="R377" s="148"/>
      <c r="S377" s="148"/>
      <c r="T377" s="148"/>
      <c r="U377" s="148"/>
      <c r="V377" s="148"/>
      <c r="W377" s="148"/>
      <c r="X377" s="148"/>
      <c r="Y377" s="148"/>
      <c r="Z377" s="148"/>
    </row>
    <row r="378" ht="49.5" customHeight="1">
      <c r="A378" s="148"/>
      <c r="B378" s="167"/>
      <c r="C378" s="167"/>
      <c r="D378" s="148"/>
      <c r="E378" s="148"/>
      <c r="F378" s="148"/>
      <c r="G378" s="148"/>
      <c r="H378" s="148"/>
      <c r="I378" s="148"/>
      <c r="J378" s="148"/>
      <c r="K378" s="148"/>
      <c r="L378" s="148"/>
      <c r="M378" s="148"/>
      <c r="N378" s="148"/>
      <c r="O378" s="148"/>
      <c r="P378" s="148"/>
      <c r="Q378" s="148"/>
      <c r="R378" s="148"/>
      <c r="S378" s="148"/>
      <c r="T378" s="148"/>
      <c r="U378" s="148"/>
      <c r="V378" s="148"/>
      <c r="W378" s="148"/>
      <c r="X378" s="148"/>
      <c r="Y378" s="148"/>
      <c r="Z378" s="148"/>
    </row>
    <row r="379" ht="49.5" customHeight="1">
      <c r="A379" s="148"/>
      <c r="B379" s="167"/>
      <c r="C379" s="167"/>
      <c r="D379" s="148"/>
      <c r="E379" s="148"/>
      <c r="F379" s="148"/>
      <c r="G379" s="148"/>
      <c r="H379" s="148"/>
      <c r="I379" s="148"/>
      <c r="J379" s="148"/>
      <c r="K379" s="148"/>
      <c r="L379" s="148"/>
      <c r="M379" s="148"/>
      <c r="N379" s="148"/>
      <c r="O379" s="148"/>
      <c r="P379" s="148"/>
      <c r="Q379" s="148"/>
      <c r="R379" s="148"/>
      <c r="S379" s="148"/>
      <c r="T379" s="148"/>
      <c r="U379" s="148"/>
      <c r="V379" s="148"/>
      <c r="W379" s="148"/>
      <c r="X379" s="148"/>
      <c r="Y379" s="148"/>
      <c r="Z379" s="148"/>
    </row>
    <row r="380" ht="49.5" customHeight="1">
      <c r="A380" s="148"/>
      <c r="B380" s="167"/>
      <c r="C380" s="167"/>
      <c r="D380" s="148"/>
      <c r="E380" s="148"/>
      <c r="F380" s="148"/>
      <c r="G380" s="148"/>
      <c r="H380" s="148"/>
      <c r="I380" s="148"/>
      <c r="J380" s="148"/>
      <c r="K380" s="148"/>
      <c r="L380" s="148"/>
      <c r="M380" s="148"/>
      <c r="N380" s="148"/>
      <c r="O380" s="148"/>
      <c r="P380" s="148"/>
      <c r="Q380" s="148"/>
      <c r="R380" s="148"/>
      <c r="S380" s="148"/>
      <c r="T380" s="148"/>
      <c r="U380" s="148"/>
      <c r="V380" s="148"/>
      <c r="W380" s="148"/>
      <c r="X380" s="148"/>
      <c r="Y380" s="148"/>
      <c r="Z380" s="148"/>
    </row>
    <row r="381" ht="49.5" customHeight="1">
      <c r="A381" s="148"/>
      <c r="B381" s="167"/>
      <c r="C381" s="167"/>
      <c r="D381" s="148"/>
      <c r="E381" s="148"/>
      <c r="F381" s="148"/>
      <c r="G381" s="148"/>
      <c r="H381" s="148"/>
      <c r="I381" s="148"/>
      <c r="J381" s="148"/>
      <c r="K381" s="148"/>
      <c r="L381" s="148"/>
      <c r="M381" s="148"/>
      <c r="N381" s="148"/>
      <c r="O381" s="148"/>
      <c r="P381" s="148"/>
      <c r="Q381" s="148"/>
      <c r="R381" s="148"/>
      <c r="S381" s="148"/>
      <c r="T381" s="148"/>
      <c r="U381" s="148"/>
      <c r="V381" s="148"/>
      <c r="W381" s="148"/>
      <c r="X381" s="148"/>
      <c r="Y381" s="148"/>
      <c r="Z381" s="148"/>
    </row>
    <row r="382" ht="49.5" customHeight="1">
      <c r="A382" s="148"/>
      <c r="B382" s="167"/>
      <c r="C382" s="167"/>
      <c r="D382" s="148"/>
      <c r="E382" s="148"/>
      <c r="F382" s="148"/>
      <c r="G382" s="148"/>
      <c r="H382" s="148"/>
      <c r="I382" s="148"/>
      <c r="J382" s="148"/>
      <c r="K382" s="148"/>
      <c r="L382" s="148"/>
      <c r="M382" s="148"/>
      <c r="N382" s="148"/>
      <c r="O382" s="148"/>
      <c r="P382" s="148"/>
      <c r="Q382" s="148"/>
      <c r="R382" s="148"/>
      <c r="S382" s="148"/>
      <c r="T382" s="148"/>
      <c r="U382" s="148"/>
      <c r="V382" s="148"/>
      <c r="W382" s="148"/>
      <c r="X382" s="148"/>
      <c r="Y382" s="148"/>
      <c r="Z382" s="148"/>
    </row>
    <row r="383" ht="49.5" customHeight="1">
      <c r="A383" s="148"/>
      <c r="B383" s="167"/>
      <c r="C383" s="167"/>
      <c r="D383" s="148"/>
      <c r="E383" s="148"/>
      <c r="F383" s="148"/>
      <c r="G383" s="148"/>
      <c r="H383" s="148"/>
      <c r="I383" s="148"/>
      <c r="J383" s="148"/>
      <c r="K383" s="148"/>
      <c r="L383" s="148"/>
      <c r="M383" s="148"/>
      <c r="N383" s="148"/>
      <c r="O383" s="148"/>
      <c r="P383" s="148"/>
      <c r="Q383" s="148"/>
      <c r="R383" s="148"/>
      <c r="S383" s="148"/>
      <c r="T383" s="148"/>
      <c r="U383" s="148"/>
      <c r="V383" s="148"/>
      <c r="W383" s="148"/>
      <c r="X383" s="148"/>
      <c r="Y383" s="148"/>
      <c r="Z383" s="148"/>
    </row>
    <row r="384" ht="49.5" customHeight="1">
      <c r="A384" s="148"/>
      <c r="B384" s="167"/>
      <c r="C384" s="167"/>
      <c r="D384" s="148"/>
      <c r="E384" s="148"/>
      <c r="F384" s="148"/>
      <c r="G384" s="148"/>
      <c r="H384" s="148"/>
      <c r="I384" s="148"/>
      <c r="J384" s="148"/>
      <c r="K384" s="148"/>
      <c r="L384" s="148"/>
      <c r="M384" s="148"/>
      <c r="N384" s="148"/>
      <c r="O384" s="148"/>
      <c r="P384" s="148"/>
      <c r="Q384" s="148"/>
      <c r="R384" s="148"/>
      <c r="S384" s="148"/>
      <c r="T384" s="148"/>
      <c r="U384" s="148"/>
      <c r="V384" s="148"/>
      <c r="W384" s="148"/>
      <c r="X384" s="148"/>
      <c r="Y384" s="148"/>
      <c r="Z384" s="148"/>
    </row>
    <row r="385" ht="49.5" customHeight="1">
      <c r="A385" s="148"/>
      <c r="B385" s="167"/>
      <c r="C385" s="167"/>
      <c r="D385" s="148"/>
      <c r="E385" s="148"/>
      <c r="F385" s="148"/>
      <c r="G385" s="148"/>
      <c r="H385" s="148"/>
      <c r="I385" s="148"/>
      <c r="J385" s="148"/>
      <c r="K385" s="148"/>
      <c r="L385" s="148"/>
      <c r="M385" s="148"/>
      <c r="N385" s="148"/>
      <c r="O385" s="148"/>
      <c r="P385" s="148"/>
      <c r="Q385" s="148"/>
      <c r="R385" s="148"/>
      <c r="S385" s="148"/>
      <c r="T385" s="148"/>
      <c r="U385" s="148"/>
      <c r="V385" s="148"/>
      <c r="W385" s="148"/>
      <c r="X385" s="148"/>
      <c r="Y385" s="148"/>
      <c r="Z385" s="148"/>
    </row>
    <row r="386" ht="49.5" customHeight="1">
      <c r="A386" s="148"/>
      <c r="B386" s="167"/>
      <c r="C386" s="167"/>
      <c r="D386" s="148"/>
      <c r="E386" s="148"/>
      <c r="F386" s="148"/>
      <c r="G386" s="148"/>
      <c r="H386" s="148"/>
      <c r="I386" s="148"/>
      <c r="J386" s="148"/>
      <c r="K386" s="148"/>
      <c r="L386" s="148"/>
      <c r="M386" s="148"/>
      <c r="N386" s="148"/>
      <c r="O386" s="148"/>
      <c r="P386" s="148"/>
      <c r="Q386" s="148"/>
      <c r="R386" s="148"/>
      <c r="S386" s="148"/>
      <c r="T386" s="148"/>
      <c r="U386" s="148"/>
      <c r="V386" s="148"/>
      <c r="W386" s="148"/>
      <c r="X386" s="148"/>
      <c r="Y386" s="148"/>
      <c r="Z386" s="148"/>
    </row>
    <row r="387" ht="49.5" customHeight="1">
      <c r="A387" s="148"/>
      <c r="B387" s="167"/>
      <c r="C387" s="167"/>
      <c r="D387" s="148"/>
      <c r="E387" s="148"/>
      <c r="F387" s="148"/>
      <c r="G387" s="148"/>
      <c r="H387" s="148"/>
      <c r="I387" s="148"/>
      <c r="J387" s="148"/>
      <c r="K387" s="148"/>
      <c r="L387" s="148"/>
      <c r="M387" s="148"/>
      <c r="N387" s="148"/>
      <c r="O387" s="148"/>
      <c r="P387" s="148"/>
      <c r="Q387" s="148"/>
      <c r="R387" s="148"/>
      <c r="S387" s="148"/>
      <c r="T387" s="148"/>
      <c r="U387" s="148"/>
      <c r="V387" s="148"/>
      <c r="W387" s="148"/>
      <c r="X387" s="148"/>
      <c r="Y387" s="148"/>
      <c r="Z387" s="148"/>
    </row>
    <row r="388" ht="49.5" customHeight="1">
      <c r="A388" s="148"/>
      <c r="B388" s="167"/>
      <c r="C388" s="167"/>
      <c r="D388" s="148"/>
      <c r="E388" s="148"/>
      <c r="F388" s="148"/>
      <c r="G388" s="148"/>
      <c r="H388" s="148"/>
      <c r="I388" s="148"/>
      <c r="J388" s="148"/>
      <c r="K388" s="148"/>
      <c r="L388" s="148"/>
      <c r="M388" s="148"/>
      <c r="N388" s="148"/>
      <c r="O388" s="148"/>
      <c r="P388" s="148"/>
      <c r="Q388" s="148"/>
      <c r="R388" s="148"/>
      <c r="S388" s="148"/>
      <c r="T388" s="148"/>
      <c r="U388" s="148"/>
      <c r="V388" s="148"/>
      <c r="W388" s="148"/>
      <c r="X388" s="148"/>
      <c r="Y388" s="148"/>
      <c r="Z388" s="148"/>
    </row>
    <row r="389" ht="49.5" customHeight="1">
      <c r="A389" s="148"/>
      <c r="B389" s="167"/>
      <c r="C389" s="167"/>
      <c r="D389" s="148"/>
      <c r="E389" s="148"/>
      <c r="F389" s="148"/>
      <c r="G389" s="148"/>
      <c r="H389" s="148"/>
      <c r="I389" s="148"/>
      <c r="J389" s="148"/>
      <c r="K389" s="148"/>
      <c r="L389" s="148"/>
      <c r="M389" s="148"/>
      <c r="N389" s="148"/>
      <c r="O389" s="148"/>
      <c r="P389" s="148"/>
      <c r="Q389" s="148"/>
      <c r="R389" s="148"/>
      <c r="S389" s="148"/>
      <c r="T389" s="148"/>
      <c r="U389" s="148"/>
      <c r="V389" s="148"/>
      <c r="W389" s="148"/>
      <c r="X389" s="148"/>
      <c r="Y389" s="148"/>
      <c r="Z389" s="148"/>
    </row>
    <row r="390" ht="49.5" customHeight="1">
      <c r="A390" s="148"/>
      <c r="B390" s="167"/>
      <c r="C390" s="167"/>
      <c r="D390" s="148"/>
      <c r="E390" s="148"/>
      <c r="F390" s="148"/>
      <c r="G390" s="148"/>
      <c r="H390" s="148"/>
      <c r="I390" s="148"/>
      <c r="J390" s="148"/>
      <c r="K390" s="148"/>
      <c r="L390" s="148"/>
      <c r="M390" s="148"/>
      <c r="N390" s="148"/>
      <c r="O390" s="148"/>
      <c r="P390" s="148"/>
      <c r="Q390" s="148"/>
      <c r="R390" s="148"/>
      <c r="S390" s="148"/>
      <c r="T390" s="148"/>
      <c r="U390" s="148"/>
      <c r="V390" s="148"/>
      <c r="W390" s="148"/>
      <c r="X390" s="148"/>
      <c r="Y390" s="148"/>
      <c r="Z390" s="148"/>
    </row>
    <row r="391" ht="49.5" customHeight="1">
      <c r="A391" s="148"/>
      <c r="B391" s="167"/>
      <c r="C391" s="167"/>
      <c r="D391" s="148"/>
      <c r="E391" s="148"/>
      <c r="F391" s="148"/>
      <c r="G391" s="148"/>
      <c r="H391" s="148"/>
      <c r="I391" s="148"/>
      <c r="J391" s="148"/>
      <c r="K391" s="148"/>
      <c r="L391" s="148"/>
      <c r="M391" s="148"/>
      <c r="N391" s="148"/>
      <c r="O391" s="148"/>
      <c r="P391" s="148"/>
      <c r="Q391" s="148"/>
      <c r="R391" s="148"/>
      <c r="S391" s="148"/>
      <c r="T391" s="148"/>
      <c r="U391" s="148"/>
      <c r="V391" s="148"/>
      <c r="W391" s="148"/>
      <c r="X391" s="148"/>
      <c r="Y391" s="148"/>
      <c r="Z391" s="148"/>
    </row>
    <row r="392" ht="49.5" customHeight="1">
      <c r="A392" s="148"/>
      <c r="B392" s="167"/>
      <c r="C392" s="167"/>
      <c r="D392" s="148"/>
      <c r="E392" s="148"/>
      <c r="F392" s="148"/>
      <c r="G392" s="148"/>
      <c r="H392" s="148"/>
      <c r="I392" s="148"/>
      <c r="J392" s="148"/>
      <c r="K392" s="148"/>
      <c r="L392" s="148"/>
      <c r="M392" s="148"/>
      <c r="N392" s="148"/>
      <c r="O392" s="148"/>
      <c r="P392" s="148"/>
      <c r="Q392" s="148"/>
      <c r="R392" s="148"/>
      <c r="S392" s="148"/>
      <c r="T392" s="148"/>
      <c r="U392" s="148"/>
      <c r="V392" s="148"/>
      <c r="W392" s="148"/>
      <c r="X392" s="148"/>
      <c r="Y392" s="148"/>
      <c r="Z392" s="148"/>
    </row>
    <row r="393" ht="49.5" customHeight="1">
      <c r="A393" s="148"/>
      <c r="B393" s="167"/>
      <c r="C393" s="167"/>
      <c r="D393" s="148"/>
      <c r="E393" s="148"/>
      <c r="F393" s="148"/>
      <c r="G393" s="148"/>
      <c r="H393" s="148"/>
      <c r="I393" s="148"/>
      <c r="J393" s="148"/>
      <c r="K393" s="148"/>
      <c r="L393" s="148"/>
      <c r="M393" s="148"/>
      <c r="N393" s="148"/>
      <c r="O393" s="148"/>
      <c r="P393" s="148"/>
      <c r="Q393" s="148"/>
      <c r="R393" s="148"/>
      <c r="S393" s="148"/>
      <c r="T393" s="148"/>
      <c r="U393" s="148"/>
      <c r="V393" s="148"/>
      <c r="W393" s="148"/>
      <c r="X393" s="148"/>
      <c r="Y393" s="148"/>
      <c r="Z393" s="148"/>
    </row>
    <row r="394" ht="49.5" customHeight="1">
      <c r="A394" s="148"/>
      <c r="B394" s="167"/>
      <c r="C394" s="167"/>
      <c r="D394" s="148"/>
      <c r="E394" s="148"/>
      <c r="F394" s="148"/>
      <c r="G394" s="148"/>
      <c r="H394" s="148"/>
      <c r="I394" s="148"/>
      <c r="J394" s="148"/>
      <c r="K394" s="148"/>
      <c r="L394" s="148"/>
      <c r="M394" s="148"/>
      <c r="N394" s="148"/>
      <c r="O394" s="148"/>
      <c r="P394" s="148"/>
      <c r="Q394" s="148"/>
      <c r="R394" s="148"/>
      <c r="S394" s="148"/>
      <c r="T394" s="148"/>
      <c r="U394" s="148"/>
      <c r="V394" s="148"/>
      <c r="W394" s="148"/>
      <c r="X394" s="148"/>
      <c r="Y394" s="148"/>
      <c r="Z394" s="148"/>
    </row>
    <row r="395" ht="49.5" customHeight="1">
      <c r="A395" s="148"/>
      <c r="B395" s="167"/>
      <c r="C395" s="167"/>
      <c r="D395" s="148"/>
      <c r="E395" s="148"/>
      <c r="F395" s="148"/>
      <c r="G395" s="148"/>
      <c r="H395" s="148"/>
      <c r="I395" s="148"/>
      <c r="J395" s="148"/>
      <c r="K395" s="148"/>
      <c r="L395" s="148"/>
      <c r="M395" s="148"/>
      <c r="N395" s="148"/>
      <c r="O395" s="148"/>
      <c r="P395" s="148"/>
      <c r="Q395" s="148"/>
      <c r="R395" s="148"/>
      <c r="S395" s="148"/>
      <c r="T395" s="148"/>
      <c r="U395" s="148"/>
      <c r="V395" s="148"/>
      <c r="W395" s="148"/>
      <c r="X395" s="148"/>
      <c r="Y395" s="148"/>
      <c r="Z395" s="148"/>
    </row>
    <row r="396" ht="49.5" customHeight="1">
      <c r="A396" s="148"/>
      <c r="B396" s="167"/>
      <c r="C396" s="167"/>
      <c r="D396" s="148"/>
      <c r="E396" s="148"/>
      <c r="F396" s="148"/>
      <c r="G396" s="148"/>
      <c r="H396" s="148"/>
      <c r="I396" s="148"/>
      <c r="J396" s="148"/>
      <c r="K396" s="148"/>
      <c r="L396" s="148"/>
      <c r="M396" s="148"/>
      <c r="N396" s="148"/>
      <c r="O396" s="148"/>
      <c r="P396" s="148"/>
      <c r="Q396" s="148"/>
      <c r="R396" s="148"/>
      <c r="S396" s="148"/>
      <c r="T396" s="148"/>
      <c r="U396" s="148"/>
      <c r="V396" s="148"/>
      <c r="W396" s="148"/>
      <c r="X396" s="148"/>
      <c r="Y396" s="148"/>
      <c r="Z396" s="148"/>
    </row>
    <row r="397" ht="49.5" customHeight="1">
      <c r="A397" s="148"/>
      <c r="B397" s="167"/>
      <c r="C397" s="167"/>
      <c r="D397" s="148"/>
      <c r="E397" s="148"/>
      <c r="F397" s="148"/>
      <c r="G397" s="148"/>
      <c r="H397" s="148"/>
      <c r="I397" s="148"/>
      <c r="J397" s="148"/>
      <c r="K397" s="148"/>
      <c r="L397" s="148"/>
      <c r="M397" s="148"/>
      <c r="N397" s="148"/>
      <c r="O397" s="148"/>
      <c r="P397" s="148"/>
      <c r="Q397" s="148"/>
      <c r="R397" s="148"/>
      <c r="S397" s="148"/>
      <c r="T397" s="148"/>
      <c r="U397" s="148"/>
      <c r="V397" s="148"/>
      <c r="W397" s="148"/>
      <c r="X397" s="148"/>
      <c r="Y397" s="148"/>
      <c r="Z397" s="148"/>
    </row>
    <row r="398" ht="49.5" customHeight="1">
      <c r="A398" s="148"/>
      <c r="B398" s="167"/>
      <c r="C398" s="167"/>
      <c r="D398" s="148"/>
      <c r="E398" s="148"/>
      <c r="F398" s="148"/>
      <c r="G398" s="148"/>
      <c r="H398" s="148"/>
      <c r="I398" s="148"/>
      <c r="J398" s="148"/>
      <c r="K398" s="148"/>
      <c r="L398" s="148"/>
      <c r="M398" s="148"/>
      <c r="N398" s="148"/>
      <c r="O398" s="148"/>
      <c r="P398" s="148"/>
      <c r="Q398" s="148"/>
      <c r="R398" s="148"/>
      <c r="S398" s="148"/>
      <c r="T398" s="148"/>
      <c r="U398" s="148"/>
      <c r="V398" s="148"/>
      <c r="W398" s="148"/>
      <c r="X398" s="148"/>
      <c r="Y398" s="148"/>
      <c r="Z398" s="148"/>
    </row>
    <row r="399" ht="49.5" customHeight="1">
      <c r="A399" s="148"/>
      <c r="B399" s="167"/>
      <c r="C399" s="167"/>
      <c r="D399" s="148"/>
      <c r="E399" s="148"/>
      <c r="F399" s="148"/>
      <c r="G399" s="148"/>
      <c r="H399" s="148"/>
      <c r="I399" s="148"/>
      <c r="J399" s="148"/>
      <c r="K399" s="148"/>
      <c r="L399" s="148"/>
      <c r="M399" s="148"/>
      <c r="N399" s="148"/>
      <c r="O399" s="148"/>
      <c r="P399" s="148"/>
      <c r="Q399" s="148"/>
      <c r="R399" s="148"/>
      <c r="S399" s="148"/>
      <c r="T399" s="148"/>
      <c r="U399" s="148"/>
      <c r="V399" s="148"/>
      <c r="W399" s="148"/>
      <c r="X399" s="148"/>
      <c r="Y399" s="148"/>
      <c r="Z399" s="148"/>
    </row>
    <row r="400" ht="49.5" customHeight="1">
      <c r="A400" s="148"/>
      <c r="B400" s="167"/>
      <c r="C400" s="167"/>
      <c r="D400" s="148"/>
      <c r="E400" s="148"/>
      <c r="F400" s="148"/>
      <c r="G400" s="148"/>
      <c r="H400" s="148"/>
      <c r="I400" s="148"/>
      <c r="J400" s="148"/>
      <c r="K400" s="148"/>
      <c r="L400" s="148"/>
      <c r="M400" s="148"/>
      <c r="N400" s="148"/>
      <c r="O400" s="148"/>
      <c r="P400" s="148"/>
      <c r="Q400" s="148"/>
      <c r="R400" s="148"/>
      <c r="S400" s="148"/>
      <c r="T400" s="148"/>
      <c r="U400" s="148"/>
      <c r="V400" s="148"/>
      <c r="W400" s="148"/>
      <c r="X400" s="148"/>
      <c r="Y400" s="148"/>
      <c r="Z400" s="148"/>
    </row>
    <row r="401" ht="49.5" customHeight="1">
      <c r="A401" s="148"/>
      <c r="B401" s="167"/>
      <c r="C401" s="167"/>
      <c r="D401" s="148"/>
      <c r="E401" s="148"/>
      <c r="F401" s="148"/>
      <c r="G401" s="148"/>
      <c r="H401" s="148"/>
      <c r="I401" s="148"/>
      <c r="J401" s="148"/>
      <c r="K401" s="148"/>
      <c r="L401" s="148"/>
      <c r="M401" s="148"/>
      <c r="N401" s="148"/>
      <c r="O401" s="148"/>
      <c r="P401" s="148"/>
      <c r="Q401" s="148"/>
      <c r="R401" s="148"/>
      <c r="S401" s="148"/>
      <c r="T401" s="148"/>
      <c r="U401" s="148"/>
      <c r="V401" s="148"/>
      <c r="W401" s="148"/>
      <c r="X401" s="148"/>
      <c r="Y401" s="148"/>
      <c r="Z401" s="148"/>
    </row>
    <row r="402" ht="49.5" customHeight="1">
      <c r="A402" s="148"/>
      <c r="B402" s="167"/>
      <c r="C402" s="167"/>
      <c r="D402" s="148"/>
      <c r="E402" s="148"/>
      <c r="F402" s="148"/>
      <c r="G402" s="148"/>
      <c r="H402" s="148"/>
      <c r="I402" s="148"/>
      <c r="J402" s="148"/>
      <c r="K402" s="148"/>
      <c r="L402" s="148"/>
      <c r="M402" s="148"/>
      <c r="N402" s="148"/>
      <c r="O402" s="148"/>
      <c r="P402" s="148"/>
      <c r="Q402" s="148"/>
      <c r="R402" s="148"/>
      <c r="S402" s="148"/>
      <c r="T402" s="148"/>
      <c r="U402" s="148"/>
      <c r="V402" s="148"/>
      <c r="W402" s="148"/>
      <c r="X402" s="148"/>
      <c r="Y402" s="148"/>
      <c r="Z402" s="148"/>
    </row>
    <row r="403" ht="49.5" customHeight="1">
      <c r="A403" s="148"/>
      <c r="B403" s="167"/>
      <c r="C403" s="167"/>
      <c r="D403" s="148"/>
      <c r="E403" s="148"/>
      <c r="F403" s="148"/>
      <c r="G403" s="148"/>
      <c r="H403" s="148"/>
      <c r="I403" s="148"/>
      <c r="J403" s="148"/>
      <c r="K403" s="148"/>
      <c r="L403" s="148"/>
      <c r="M403" s="148"/>
      <c r="N403" s="148"/>
      <c r="O403" s="148"/>
      <c r="P403" s="148"/>
      <c r="Q403" s="148"/>
      <c r="R403" s="148"/>
      <c r="S403" s="148"/>
      <c r="T403" s="148"/>
      <c r="U403" s="148"/>
      <c r="V403" s="148"/>
      <c r="W403" s="148"/>
      <c r="X403" s="148"/>
      <c r="Y403" s="148"/>
      <c r="Z403" s="148"/>
    </row>
    <row r="404" ht="49.5" customHeight="1">
      <c r="A404" s="148"/>
      <c r="B404" s="167"/>
      <c r="C404" s="167"/>
      <c r="D404" s="148"/>
      <c r="E404" s="148"/>
      <c r="F404" s="148"/>
      <c r="G404" s="148"/>
      <c r="H404" s="148"/>
      <c r="I404" s="148"/>
      <c r="J404" s="148"/>
      <c r="K404" s="148"/>
      <c r="L404" s="148"/>
      <c r="M404" s="148"/>
      <c r="N404" s="148"/>
      <c r="O404" s="148"/>
      <c r="P404" s="148"/>
      <c r="Q404" s="148"/>
      <c r="R404" s="148"/>
      <c r="S404" s="148"/>
      <c r="T404" s="148"/>
      <c r="U404" s="148"/>
      <c r="V404" s="148"/>
      <c r="W404" s="148"/>
      <c r="X404" s="148"/>
      <c r="Y404" s="148"/>
      <c r="Z404" s="148"/>
    </row>
    <row r="405" ht="49.5" customHeight="1">
      <c r="A405" s="148"/>
      <c r="B405" s="167"/>
      <c r="C405" s="167"/>
      <c r="D405" s="148"/>
      <c r="E405" s="148"/>
      <c r="F405" s="148"/>
      <c r="G405" s="148"/>
      <c r="H405" s="148"/>
      <c r="I405" s="148"/>
      <c r="J405" s="148"/>
      <c r="K405" s="148"/>
      <c r="L405" s="148"/>
      <c r="M405" s="148"/>
      <c r="N405" s="148"/>
      <c r="O405" s="148"/>
      <c r="P405" s="148"/>
      <c r="Q405" s="148"/>
      <c r="R405" s="148"/>
      <c r="S405" s="148"/>
      <c r="T405" s="148"/>
      <c r="U405" s="148"/>
      <c r="V405" s="148"/>
      <c r="W405" s="148"/>
      <c r="X405" s="148"/>
      <c r="Y405" s="148"/>
      <c r="Z405" s="148"/>
    </row>
    <row r="406" ht="49.5" customHeight="1">
      <c r="A406" s="148"/>
      <c r="B406" s="167"/>
      <c r="C406" s="167"/>
      <c r="D406" s="148"/>
      <c r="E406" s="148"/>
      <c r="F406" s="148"/>
      <c r="G406" s="148"/>
      <c r="H406" s="148"/>
      <c r="I406" s="148"/>
      <c r="J406" s="148"/>
      <c r="K406" s="148"/>
      <c r="L406" s="148"/>
      <c r="M406" s="148"/>
      <c r="N406" s="148"/>
      <c r="O406" s="148"/>
      <c r="P406" s="148"/>
      <c r="Q406" s="148"/>
      <c r="R406" s="148"/>
      <c r="S406" s="148"/>
      <c r="T406" s="148"/>
      <c r="U406" s="148"/>
      <c r="V406" s="148"/>
      <c r="W406" s="148"/>
      <c r="X406" s="148"/>
      <c r="Y406" s="148"/>
      <c r="Z406" s="148"/>
    </row>
    <row r="407" ht="49.5" customHeight="1">
      <c r="A407" s="148"/>
      <c r="B407" s="167"/>
      <c r="C407" s="167"/>
      <c r="D407" s="148"/>
      <c r="E407" s="148"/>
      <c r="F407" s="148"/>
      <c r="G407" s="148"/>
      <c r="H407" s="148"/>
      <c r="I407" s="148"/>
      <c r="J407" s="148"/>
      <c r="K407" s="148"/>
      <c r="L407" s="148"/>
      <c r="M407" s="148"/>
      <c r="N407" s="148"/>
      <c r="O407" s="148"/>
      <c r="P407" s="148"/>
      <c r="Q407" s="148"/>
      <c r="R407" s="148"/>
      <c r="S407" s="148"/>
      <c r="T407" s="148"/>
      <c r="U407" s="148"/>
      <c r="V407" s="148"/>
      <c r="W407" s="148"/>
      <c r="X407" s="148"/>
      <c r="Y407" s="148"/>
      <c r="Z407" s="148"/>
    </row>
    <row r="408" ht="49.5" customHeight="1">
      <c r="A408" s="148"/>
      <c r="B408" s="167"/>
      <c r="C408" s="167"/>
      <c r="D408" s="148"/>
      <c r="E408" s="148"/>
      <c r="F408" s="148"/>
      <c r="G408" s="148"/>
      <c r="H408" s="148"/>
      <c r="I408" s="148"/>
      <c r="J408" s="148"/>
      <c r="K408" s="148"/>
      <c r="L408" s="148"/>
      <c r="M408" s="148"/>
      <c r="N408" s="148"/>
      <c r="O408" s="148"/>
      <c r="P408" s="148"/>
      <c r="Q408" s="148"/>
      <c r="R408" s="148"/>
      <c r="S408" s="148"/>
      <c r="T408" s="148"/>
      <c r="U408" s="148"/>
      <c r="V408" s="148"/>
      <c r="W408" s="148"/>
      <c r="X408" s="148"/>
      <c r="Y408" s="148"/>
      <c r="Z408" s="148"/>
    </row>
    <row r="409" ht="49.5" customHeight="1">
      <c r="A409" s="148"/>
      <c r="B409" s="167"/>
      <c r="C409" s="167"/>
      <c r="D409" s="148"/>
      <c r="E409" s="148"/>
      <c r="F409" s="148"/>
      <c r="G409" s="148"/>
      <c r="H409" s="148"/>
      <c r="I409" s="148"/>
      <c r="J409" s="148"/>
      <c r="K409" s="148"/>
      <c r="L409" s="148"/>
      <c r="M409" s="148"/>
      <c r="N409" s="148"/>
      <c r="O409" s="148"/>
      <c r="P409" s="148"/>
      <c r="Q409" s="148"/>
      <c r="R409" s="148"/>
      <c r="S409" s="148"/>
      <c r="T409" s="148"/>
      <c r="U409" s="148"/>
      <c r="V409" s="148"/>
      <c r="W409" s="148"/>
      <c r="X409" s="148"/>
      <c r="Y409" s="148"/>
      <c r="Z409" s="148"/>
    </row>
    <row r="410" ht="49.5" customHeight="1">
      <c r="A410" s="148"/>
      <c r="B410" s="167"/>
      <c r="C410" s="167"/>
      <c r="D410" s="148"/>
      <c r="E410" s="148"/>
      <c r="F410" s="148"/>
      <c r="G410" s="148"/>
      <c r="H410" s="148"/>
      <c r="I410" s="148"/>
      <c r="J410" s="148"/>
      <c r="K410" s="148"/>
      <c r="L410" s="148"/>
      <c r="M410" s="148"/>
      <c r="N410" s="148"/>
      <c r="O410" s="148"/>
      <c r="P410" s="148"/>
      <c r="Q410" s="148"/>
      <c r="R410" s="148"/>
      <c r="S410" s="148"/>
      <c r="T410" s="148"/>
      <c r="U410" s="148"/>
      <c r="V410" s="148"/>
      <c r="W410" s="148"/>
      <c r="X410" s="148"/>
      <c r="Y410" s="148"/>
      <c r="Z410" s="148"/>
    </row>
    <row r="411" ht="49.5" customHeight="1">
      <c r="A411" s="148"/>
      <c r="B411" s="167"/>
      <c r="C411" s="167"/>
      <c r="D411" s="148"/>
      <c r="E411" s="148"/>
      <c r="F411" s="148"/>
      <c r="G411" s="148"/>
      <c r="H411" s="148"/>
      <c r="I411" s="148"/>
      <c r="J411" s="148"/>
      <c r="K411" s="148"/>
      <c r="L411" s="148"/>
      <c r="M411" s="148"/>
      <c r="N411" s="148"/>
      <c r="O411" s="148"/>
      <c r="P411" s="148"/>
      <c r="Q411" s="148"/>
      <c r="R411" s="148"/>
      <c r="S411" s="148"/>
      <c r="T411" s="148"/>
      <c r="U411" s="148"/>
      <c r="V411" s="148"/>
      <c r="W411" s="148"/>
      <c r="X411" s="148"/>
      <c r="Y411" s="148"/>
      <c r="Z411" s="148"/>
    </row>
    <row r="412" ht="49.5" customHeight="1">
      <c r="A412" s="148"/>
      <c r="B412" s="167"/>
      <c r="C412" s="167"/>
      <c r="D412" s="148"/>
      <c r="E412" s="148"/>
      <c r="F412" s="148"/>
      <c r="G412" s="148"/>
      <c r="H412" s="148"/>
      <c r="I412" s="148"/>
      <c r="J412" s="148"/>
      <c r="K412" s="148"/>
      <c r="L412" s="148"/>
      <c r="M412" s="148"/>
      <c r="N412" s="148"/>
      <c r="O412" s="148"/>
      <c r="P412" s="148"/>
      <c r="Q412" s="148"/>
      <c r="R412" s="148"/>
      <c r="S412" s="148"/>
      <c r="T412" s="148"/>
      <c r="U412" s="148"/>
      <c r="V412" s="148"/>
      <c r="W412" s="148"/>
      <c r="X412" s="148"/>
      <c r="Y412" s="148"/>
      <c r="Z412" s="148"/>
    </row>
    <row r="413" ht="49.5" customHeight="1">
      <c r="A413" s="148"/>
      <c r="B413" s="167"/>
      <c r="C413" s="167"/>
      <c r="D413" s="148"/>
      <c r="E413" s="148"/>
      <c r="F413" s="148"/>
      <c r="G413" s="148"/>
      <c r="H413" s="148"/>
      <c r="I413" s="148"/>
      <c r="J413" s="148"/>
      <c r="K413" s="148"/>
      <c r="L413" s="148"/>
      <c r="M413" s="148"/>
      <c r="N413" s="148"/>
      <c r="O413" s="148"/>
      <c r="P413" s="148"/>
      <c r="Q413" s="148"/>
      <c r="R413" s="148"/>
      <c r="S413" s="148"/>
      <c r="T413" s="148"/>
      <c r="U413" s="148"/>
      <c r="V413" s="148"/>
      <c r="W413" s="148"/>
      <c r="X413" s="148"/>
      <c r="Y413" s="148"/>
      <c r="Z413" s="148"/>
    </row>
    <row r="414" ht="49.5" customHeight="1">
      <c r="A414" s="148"/>
      <c r="B414" s="167"/>
      <c r="C414" s="167"/>
      <c r="D414" s="148"/>
      <c r="E414" s="148"/>
      <c r="F414" s="148"/>
      <c r="G414" s="148"/>
      <c r="H414" s="148"/>
      <c r="I414" s="148"/>
      <c r="J414" s="148"/>
      <c r="K414" s="148"/>
      <c r="L414" s="148"/>
      <c r="M414" s="148"/>
      <c r="N414" s="148"/>
      <c r="O414" s="148"/>
      <c r="P414" s="148"/>
      <c r="Q414" s="148"/>
      <c r="R414" s="148"/>
      <c r="S414" s="148"/>
      <c r="T414" s="148"/>
      <c r="U414" s="148"/>
      <c r="V414" s="148"/>
      <c r="W414" s="148"/>
      <c r="X414" s="148"/>
      <c r="Y414" s="148"/>
      <c r="Z414" s="148"/>
    </row>
    <row r="415" ht="49.5" customHeight="1">
      <c r="A415" s="148"/>
      <c r="B415" s="167"/>
      <c r="C415" s="167"/>
      <c r="D415" s="148"/>
      <c r="E415" s="148"/>
      <c r="F415" s="148"/>
      <c r="G415" s="148"/>
      <c r="H415" s="148"/>
      <c r="I415" s="148"/>
      <c r="J415" s="148"/>
      <c r="K415" s="148"/>
      <c r="L415" s="148"/>
      <c r="M415" s="148"/>
      <c r="N415" s="148"/>
      <c r="O415" s="148"/>
      <c r="P415" s="148"/>
      <c r="Q415" s="148"/>
      <c r="R415" s="148"/>
      <c r="S415" s="148"/>
      <c r="T415" s="148"/>
      <c r="U415" s="148"/>
      <c r="V415" s="148"/>
      <c r="W415" s="148"/>
      <c r="X415" s="148"/>
      <c r="Y415" s="148"/>
      <c r="Z415" s="148"/>
    </row>
    <row r="416" ht="49.5" customHeight="1">
      <c r="A416" s="148"/>
      <c r="B416" s="167"/>
      <c r="C416" s="167"/>
      <c r="D416" s="148"/>
      <c r="E416" s="148"/>
      <c r="F416" s="148"/>
      <c r="G416" s="148"/>
      <c r="H416" s="148"/>
      <c r="I416" s="148"/>
      <c r="J416" s="148"/>
      <c r="K416" s="148"/>
      <c r="L416" s="148"/>
      <c r="M416" s="148"/>
      <c r="N416" s="148"/>
      <c r="O416" s="148"/>
      <c r="P416" s="148"/>
      <c r="Q416" s="148"/>
      <c r="R416" s="148"/>
      <c r="S416" s="148"/>
      <c r="T416" s="148"/>
      <c r="U416" s="148"/>
      <c r="V416" s="148"/>
      <c r="W416" s="148"/>
      <c r="X416" s="148"/>
      <c r="Y416" s="148"/>
      <c r="Z416" s="148"/>
    </row>
    <row r="417" ht="49.5" customHeight="1">
      <c r="A417" s="148"/>
      <c r="B417" s="167"/>
      <c r="C417" s="167"/>
      <c r="D417" s="148"/>
      <c r="E417" s="148"/>
      <c r="F417" s="148"/>
      <c r="G417" s="148"/>
      <c r="H417" s="148"/>
      <c r="I417" s="148"/>
      <c r="J417" s="148"/>
      <c r="K417" s="148"/>
      <c r="L417" s="148"/>
      <c r="M417" s="148"/>
      <c r="N417" s="148"/>
      <c r="O417" s="148"/>
      <c r="P417" s="148"/>
      <c r="Q417" s="148"/>
      <c r="R417" s="148"/>
      <c r="S417" s="148"/>
      <c r="T417" s="148"/>
      <c r="U417" s="148"/>
      <c r="V417" s="148"/>
      <c r="W417" s="148"/>
      <c r="X417" s="148"/>
      <c r="Y417" s="148"/>
      <c r="Z417" s="148"/>
    </row>
    <row r="418" ht="49.5" customHeight="1">
      <c r="A418" s="148"/>
      <c r="B418" s="167"/>
      <c r="C418" s="167"/>
      <c r="D418" s="148"/>
      <c r="E418" s="148"/>
      <c r="F418" s="148"/>
      <c r="G418" s="148"/>
      <c r="H418" s="148"/>
      <c r="I418" s="148"/>
      <c r="J418" s="148"/>
      <c r="K418" s="148"/>
      <c r="L418" s="148"/>
      <c r="M418" s="148"/>
      <c r="N418" s="148"/>
      <c r="O418" s="148"/>
      <c r="P418" s="148"/>
      <c r="Q418" s="148"/>
      <c r="R418" s="148"/>
      <c r="S418" s="148"/>
      <c r="T418" s="148"/>
      <c r="U418" s="148"/>
      <c r="V418" s="148"/>
      <c r="W418" s="148"/>
      <c r="X418" s="148"/>
      <c r="Y418" s="148"/>
      <c r="Z418" s="148"/>
    </row>
    <row r="419" ht="49.5" customHeight="1">
      <c r="A419" s="148"/>
      <c r="B419" s="167"/>
      <c r="C419" s="167"/>
      <c r="D419" s="148"/>
      <c r="E419" s="148"/>
      <c r="F419" s="148"/>
      <c r="G419" s="148"/>
      <c r="H419" s="148"/>
      <c r="I419" s="148"/>
      <c r="J419" s="148"/>
      <c r="K419" s="148"/>
      <c r="L419" s="148"/>
      <c r="M419" s="148"/>
      <c r="N419" s="148"/>
      <c r="O419" s="148"/>
      <c r="P419" s="148"/>
      <c r="Q419" s="148"/>
      <c r="R419" s="148"/>
      <c r="S419" s="148"/>
      <c r="T419" s="148"/>
      <c r="U419" s="148"/>
      <c r="V419" s="148"/>
      <c r="W419" s="148"/>
      <c r="X419" s="148"/>
      <c r="Y419" s="148"/>
      <c r="Z419" s="148"/>
    </row>
    <row r="420" ht="49.5" customHeight="1">
      <c r="A420" s="148"/>
      <c r="B420" s="167"/>
      <c r="C420" s="167"/>
      <c r="D420" s="148"/>
      <c r="E420" s="148"/>
      <c r="F420" s="148"/>
      <c r="G420" s="148"/>
      <c r="H420" s="148"/>
      <c r="I420" s="148"/>
      <c r="J420" s="148"/>
      <c r="K420" s="148"/>
      <c r="L420" s="148"/>
      <c r="M420" s="148"/>
      <c r="N420" s="148"/>
      <c r="O420" s="148"/>
      <c r="P420" s="148"/>
      <c r="Q420" s="148"/>
      <c r="R420" s="148"/>
      <c r="S420" s="148"/>
      <c r="T420" s="148"/>
      <c r="U420" s="148"/>
      <c r="V420" s="148"/>
      <c r="W420" s="148"/>
      <c r="X420" s="148"/>
      <c r="Y420" s="148"/>
      <c r="Z420" s="148"/>
    </row>
    <row r="421" ht="49.5" customHeight="1">
      <c r="A421" s="148"/>
      <c r="B421" s="167"/>
      <c r="C421" s="167"/>
      <c r="D421" s="148"/>
      <c r="E421" s="148"/>
      <c r="F421" s="148"/>
      <c r="G421" s="148"/>
      <c r="H421" s="148"/>
      <c r="I421" s="148"/>
      <c r="J421" s="148"/>
      <c r="K421" s="148"/>
      <c r="L421" s="148"/>
      <c r="M421" s="148"/>
      <c r="N421" s="148"/>
      <c r="O421" s="148"/>
      <c r="P421" s="148"/>
      <c r="Q421" s="148"/>
      <c r="R421" s="148"/>
      <c r="S421" s="148"/>
      <c r="T421" s="148"/>
      <c r="U421" s="148"/>
      <c r="V421" s="148"/>
      <c r="W421" s="148"/>
      <c r="X421" s="148"/>
      <c r="Y421" s="148"/>
      <c r="Z421" s="148"/>
    </row>
    <row r="422" ht="49.5" customHeight="1">
      <c r="A422" s="148"/>
      <c r="B422" s="167"/>
      <c r="C422" s="167"/>
      <c r="D422" s="148"/>
      <c r="E422" s="148"/>
      <c r="F422" s="148"/>
      <c r="G422" s="148"/>
      <c r="H422" s="148"/>
      <c r="I422" s="148"/>
      <c r="J422" s="148"/>
      <c r="K422" s="148"/>
      <c r="L422" s="148"/>
      <c r="M422" s="148"/>
      <c r="N422" s="148"/>
      <c r="O422" s="148"/>
      <c r="P422" s="148"/>
      <c r="Q422" s="148"/>
      <c r="R422" s="148"/>
      <c r="S422" s="148"/>
      <c r="T422" s="148"/>
      <c r="U422" s="148"/>
      <c r="V422" s="148"/>
      <c r="W422" s="148"/>
      <c r="X422" s="148"/>
      <c r="Y422" s="148"/>
      <c r="Z422" s="148"/>
    </row>
    <row r="423" ht="49.5" customHeight="1">
      <c r="A423" s="148"/>
      <c r="B423" s="167"/>
      <c r="C423" s="167"/>
      <c r="D423" s="148"/>
      <c r="E423" s="148"/>
      <c r="F423" s="148"/>
      <c r="G423" s="148"/>
      <c r="H423" s="148"/>
      <c r="I423" s="148"/>
      <c r="J423" s="148"/>
      <c r="K423" s="148"/>
      <c r="L423" s="148"/>
      <c r="M423" s="148"/>
      <c r="N423" s="148"/>
      <c r="O423" s="148"/>
      <c r="P423" s="148"/>
      <c r="Q423" s="148"/>
      <c r="R423" s="148"/>
      <c r="S423" s="148"/>
      <c r="T423" s="148"/>
      <c r="U423" s="148"/>
      <c r="V423" s="148"/>
      <c r="W423" s="148"/>
      <c r="X423" s="148"/>
      <c r="Y423" s="148"/>
      <c r="Z423" s="148"/>
    </row>
    <row r="424" ht="49.5" customHeight="1">
      <c r="A424" s="148"/>
      <c r="B424" s="167"/>
      <c r="C424" s="167"/>
      <c r="D424" s="148"/>
      <c r="E424" s="148"/>
      <c r="F424" s="148"/>
      <c r="G424" s="148"/>
      <c r="H424" s="148"/>
      <c r="I424" s="148"/>
      <c r="J424" s="148"/>
      <c r="K424" s="148"/>
      <c r="L424" s="148"/>
      <c r="M424" s="148"/>
      <c r="N424" s="148"/>
      <c r="O424" s="148"/>
      <c r="P424" s="148"/>
      <c r="Q424" s="148"/>
      <c r="R424" s="148"/>
      <c r="S424" s="148"/>
      <c r="T424" s="148"/>
      <c r="U424" s="148"/>
      <c r="V424" s="148"/>
      <c r="W424" s="148"/>
      <c r="X424" s="148"/>
      <c r="Y424" s="148"/>
      <c r="Z424" s="148"/>
    </row>
    <row r="425" ht="49.5" customHeight="1">
      <c r="A425" s="148"/>
      <c r="B425" s="167"/>
      <c r="C425" s="167"/>
      <c r="D425" s="148"/>
      <c r="E425" s="148"/>
      <c r="F425" s="148"/>
      <c r="G425" s="148"/>
      <c r="H425" s="148"/>
      <c r="I425" s="148"/>
      <c r="J425" s="148"/>
      <c r="K425" s="148"/>
      <c r="L425" s="148"/>
      <c r="M425" s="148"/>
      <c r="N425" s="148"/>
      <c r="O425" s="148"/>
      <c r="P425" s="148"/>
      <c r="Q425" s="148"/>
      <c r="R425" s="148"/>
      <c r="S425" s="148"/>
      <c r="T425" s="148"/>
      <c r="U425" s="148"/>
      <c r="V425" s="148"/>
      <c r="W425" s="148"/>
      <c r="X425" s="148"/>
      <c r="Y425" s="148"/>
      <c r="Z425" s="148"/>
    </row>
    <row r="426" ht="49.5" customHeight="1">
      <c r="A426" s="148"/>
      <c r="B426" s="167"/>
      <c r="C426" s="167"/>
      <c r="D426" s="148"/>
      <c r="E426" s="148"/>
      <c r="F426" s="148"/>
      <c r="G426" s="148"/>
      <c r="H426" s="148"/>
      <c r="I426" s="148"/>
      <c r="J426" s="148"/>
      <c r="K426" s="148"/>
      <c r="L426" s="148"/>
      <c r="M426" s="148"/>
      <c r="N426" s="148"/>
      <c r="O426" s="148"/>
      <c r="P426" s="148"/>
      <c r="Q426" s="148"/>
      <c r="R426" s="148"/>
      <c r="S426" s="148"/>
      <c r="T426" s="148"/>
      <c r="U426" s="148"/>
      <c r="V426" s="148"/>
      <c r="W426" s="148"/>
      <c r="X426" s="148"/>
      <c r="Y426" s="148"/>
      <c r="Z426" s="148"/>
    </row>
    <row r="427" ht="49.5" customHeight="1">
      <c r="A427" s="148"/>
      <c r="B427" s="167"/>
      <c r="C427" s="167"/>
      <c r="D427" s="148"/>
      <c r="E427" s="148"/>
      <c r="F427" s="148"/>
      <c r="G427" s="148"/>
      <c r="H427" s="148"/>
      <c r="I427" s="148"/>
      <c r="J427" s="148"/>
      <c r="K427" s="148"/>
      <c r="L427" s="148"/>
      <c r="M427" s="148"/>
      <c r="N427" s="148"/>
      <c r="O427" s="148"/>
      <c r="P427" s="148"/>
      <c r="Q427" s="148"/>
      <c r="R427" s="148"/>
      <c r="S427" s="148"/>
      <c r="T427" s="148"/>
      <c r="U427" s="148"/>
      <c r="V427" s="148"/>
      <c r="W427" s="148"/>
      <c r="X427" s="148"/>
      <c r="Y427" s="148"/>
      <c r="Z427" s="148"/>
    </row>
    <row r="428" ht="49.5" customHeight="1">
      <c r="A428" s="148"/>
      <c r="B428" s="167"/>
      <c r="C428" s="167"/>
      <c r="D428" s="148"/>
      <c r="E428" s="148"/>
      <c r="F428" s="148"/>
      <c r="G428" s="148"/>
      <c r="H428" s="148"/>
      <c r="I428" s="148"/>
      <c r="J428" s="148"/>
      <c r="K428" s="148"/>
      <c r="L428" s="148"/>
      <c r="M428" s="148"/>
      <c r="N428" s="148"/>
      <c r="O428" s="148"/>
      <c r="P428" s="148"/>
      <c r="Q428" s="148"/>
      <c r="R428" s="148"/>
      <c r="S428" s="148"/>
      <c r="T428" s="148"/>
      <c r="U428" s="148"/>
      <c r="V428" s="148"/>
      <c r="W428" s="148"/>
      <c r="X428" s="148"/>
      <c r="Y428" s="148"/>
      <c r="Z428" s="148"/>
    </row>
    <row r="429" ht="49.5" customHeight="1">
      <c r="A429" s="148"/>
      <c r="B429" s="167"/>
      <c r="C429" s="167"/>
      <c r="D429" s="148"/>
      <c r="E429" s="148"/>
      <c r="F429" s="148"/>
      <c r="G429" s="148"/>
      <c r="H429" s="148"/>
      <c r="I429" s="148"/>
      <c r="J429" s="148"/>
      <c r="K429" s="148"/>
      <c r="L429" s="148"/>
      <c r="M429" s="148"/>
      <c r="N429" s="148"/>
      <c r="O429" s="148"/>
      <c r="P429" s="148"/>
      <c r="Q429" s="148"/>
      <c r="R429" s="148"/>
      <c r="S429" s="148"/>
      <c r="T429" s="148"/>
      <c r="U429" s="148"/>
      <c r="V429" s="148"/>
      <c r="W429" s="148"/>
      <c r="X429" s="148"/>
      <c r="Y429" s="148"/>
      <c r="Z429" s="148"/>
    </row>
    <row r="430" ht="49.5" customHeight="1">
      <c r="A430" s="148"/>
      <c r="B430" s="167"/>
      <c r="C430" s="167"/>
      <c r="D430" s="148"/>
      <c r="E430" s="148"/>
      <c r="F430" s="148"/>
      <c r="G430" s="148"/>
      <c r="H430" s="148"/>
      <c r="I430" s="148"/>
      <c r="J430" s="148"/>
      <c r="K430" s="148"/>
      <c r="L430" s="148"/>
      <c r="M430" s="148"/>
      <c r="N430" s="148"/>
      <c r="O430" s="148"/>
      <c r="P430" s="148"/>
      <c r="Q430" s="148"/>
      <c r="R430" s="148"/>
      <c r="S430" s="148"/>
      <c r="T430" s="148"/>
      <c r="U430" s="148"/>
      <c r="V430" s="148"/>
      <c r="W430" s="148"/>
      <c r="X430" s="148"/>
      <c r="Y430" s="148"/>
      <c r="Z430" s="148"/>
    </row>
    <row r="431" ht="49.5" customHeight="1">
      <c r="A431" s="148"/>
      <c r="B431" s="167"/>
      <c r="C431" s="167"/>
      <c r="D431" s="148"/>
      <c r="E431" s="148"/>
      <c r="F431" s="148"/>
      <c r="G431" s="148"/>
      <c r="H431" s="148"/>
      <c r="I431" s="148"/>
      <c r="J431" s="148"/>
      <c r="K431" s="148"/>
      <c r="L431" s="148"/>
      <c r="M431" s="148"/>
      <c r="N431" s="148"/>
      <c r="O431" s="148"/>
      <c r="P431" s="148"/>
      <c r="Q431" s="148"/>
      <c r="R431" s="148"/>
      <c r="S431" s="148"/>
      <c r="T431" s="148"/>
      <c r="U431" s="148"/>
      <c r="V431" s="148"/>
      <c r="W431" s="148"/>
      <c r="X431" s="148"/>
      <c r="Y431" s="148"/>
      <c r="Z431" s="148"/>
    </row>
    <row r="432" ht="49.5" customHeight="1">
      <c r="A432" s="148"/>
      <c r="B432" s="167"/>
      <c r="C432" s="167"/>
      <c r="D432" s="148"/>
      <c r="E432" s="148"/>
      <c r="F432" s="148"/>
      <c r="G432" s="148"/>
      <c r="H432" s="148"/>
      <c r="I432" s="148"/>
      <c r="J432" s="148"/>
      <c r="K432" s="148"/>
      <c r="L432" s="148"/>
      <c r="M432" s="148"/>
      <c r="N432" s="148"/>
      <c r="O432" s="148"/>
      <c r="P432" s="148"/>
      <c r="Q432" s="148"/>
      <c r="R432" s="148"/>
      <c r="S432" s="148"/>
      <c r="T432" s="148"/>
      <c r="U432" s="148"/>
      <c r="V432" s="148"/>
      <c r="W432" s="148"/>
      <c r="X432" s="148"/>
      <c r="Y432" s="148"/>
      <c r="Z432" s="148"/>
    </row>
    <row r="433" ht="49.5" customHeight="1">
      <c r="A433" s="148"/>
      <c r="B433" s="167"/>
      <c r="C433" s="167"/>
      <c r="D433" s="148"/>
      <c r="E433" s="148"/>
      <c r="F433" s="148"/>
      <c r="G433" s="148"/>
      <c r="H433" s="148"/>
      <c r="I433" s="148"/>
      <c r="J433" s="148"/>
      <c r="K433" s="148"/>
      <c r="L433" s="148"/>
      <c r="M433" s="148"/>
      <c r="N433" s="148"/>
      <c r="O433" s="148"/>
      <c r="P433" s="148"/>
      <c r="Q433" s="148"/>
      <c r="R433" s="148"/>
      <c r="S433" s="148"/>
      <c r="T433" s="148"/>
      <c r="U433" s="148"/>
      <c r="V433" s="148"/>
      <c r="W433" s="148"/>
      <c r="X433" s="148"/>
      <c r="Y433" s="148"/>
      <c r="Z433" s="148"/>
    </row>
    <row r="434" ht="49.5" customHeight="1">
      <c r="A434" s="148"/>
      <c r="B434" s="167"/>
      <c r="C434" s="167"/>
      <c r="D434" s="148"/>
      <c r="E434" s="148"/>
      <c r="F434" s="148"/>
      <c r="G434" s="148"/>
      <c r="H434" s="148"/>
      <c r="I434" s="148"/>
      <c r="J434" s="148"/>
      <c r="K434" s="148"/>
      <c r="L434" s="148"/>
      <c r="M434" s="148"/>
      <c r="N434" s="148"/>
      <c r="O434" s="148"/>
      <c r="P434" s="148"/>
      <c r="Q434" s="148"/>
      <c r="R434" s="148"/>
      <c r="S434" s="148"/>
      <c r="T434" s="148"/>
      <c r="U434" s="148"/>
      <c r="V434" s="148"/>
      <c r="W434" s="148"/>
      <c r="X434" s="148"/>
      <c r="Y434" s="148"/>
      <c r="Z434" s="148"/>
    </row>
    <row r="435" ht="49.5" customHeight="1">
      <c r="A435" s="148"/>
      <c r="B435" s="167"/>
      <c r="C435" s="167"/>
      <c r="D435" s="148"/>
      <c r="E435" s="148"/>
      <c r="F435" s="148"/>
      <c r="G435" s="148"/>
      <c r="H435" s="148"/>
      <c r="I435" s="148"/>
      <c r="J435" s="148"/>
      <c r="K435" s="148"/>
      <c r="L435" s="148"/>
      <c r="M435" s="148"/>
      <c r="N435" s="148"/>
      <c r="O435" s="148"/>
      <c r="P435" s="148"/>
      <c r="Q435" s="148"/>
      <c r="R435" s="148"/>
      <c r="S435" s="148"/>
      <c r="T435" s="148"/>
      <c r="U435" s="148"/>
      <c r="V435" s="148"/>
      <c r="W435" s="148"/>
      <c r="X435" s="148"/>
      <c r="Y435" s="148"/>
      <c r="Z435" s="148"/>
    </row>
    <row r="436" ht="49.5" customHeight="1">
      <c r="A436" s="148"/>
      <c r="B436" s="167"/>
      <c r="C436" s="167"/>
      <c r="D436" s="148"/>
      <c r="E436" s="148"/>
      <c r="F436" s="148"/>
      <c r="G436" s="148"/>
      <c r="H436" s="148"/>
      <c r="I436" s="148"/>
      <c r="J436" s="148"/>
      <c r="K436" s="148"/>
      <c r="L436" s="148"/>
      <c r="M436" s="148"/>
      <c r="N436" s="148"/>
      <c r="O436" s="148"/>
      <c r="P436" s="148"/>
      <c r="Q436" s="148"/>
      <c r="R436" s="148"/>
      <c r="S436" s="148"/>
      <c r="T436" s="148"/>
      <c r="U436" s="148"/>
      <c r="V436" s="148"/>
      <c r="W436" s="148"/>
      <c r="X436" s="148"/>
      <c r="Y436" s="148"/>
      <c r="Z436" s="148"/>
    </row>
    <row r="437" ht="49.5" customHeight="1">
      <c r="A437" s="148"/>
      <c r="B437" s="167"/>
      <c r="C437" s="167"/>
      <c r="D437" s="148"/>
      <c r="E437" s="148"/>
      <c r="F437" s="148"/>
      <c r="G437" s="148"/>
      <c r="H437" s="148"/>
      <c r="I437" s="148"/>
      <c r="J437" s="148"/>
      <c r="K437" s="148"/>
      <c r="L437" s="148"/>
      <c r="M437" s="148"/>
      <c r="N437" s="148"/>
      <c r="O437" s="148"/>
      <c r="P437" s="148"/>
      <c r="Q437" s="148"/>
      <c r="R437" s="148"/>
      <c r="S437" s="148"/>
      <c r="T437" s="148"/>
      <c r="U437" s="148"/>
      <c r="V437" s="148"/>
      <c r="W437" s="148"/>
      <c r="X437" s="148"/>
      <c r="Y437" s="148"/>
      <c r="Z437" s="148"/>
    </row>
    <row r="438" ht="49.5" customHeight="1">
      <c r="A438" s="148"/>
      <c r="B438" s="167"/>
      <c r="C438" s="167"/>
      <c r="D438" s="148"/>
      <c r="E438" s="148"/>
      <c r="F438" s="148"/>
      <c r="G438" s="148"/>
      <c r="H438" s="148"/>
      <c r="I438" s="148"/>
      <c r="J438" s="148"/>
      <c r="K438" s="148"/>
      <c r="L438" s="148"/>
      <c r="M438" s="148"/>
      <c r="N438" s="148"/>
      <c r="O438" s="148"/>
      <c r="P438" s="148"/>
      <c r="Q438" s="148"/>
      <c r="R438" s="148"/>
      <c r="S438" s="148"/>
      <c r="T438" s="148"/>
      <c r="U438" s="148"/>
      <c r="V438" s="148"/>
      <c r="W438" s="148"/>
      <c r="X438" s="148"/>
      <c r="Y438" s="148"/>
      <c r="Z438" s="148"/>
    </row>
    <row r="439" ht="49.5" customHeight="1">
      <c r="A439" s="148"/>
      <c r="B439" s="167"/>
      <c r="C439" s="167"/>
      <c r="D439" s="148"/>
      <c r="E439" s="148"/>
      <c r="F439" s="148"/>
      <c r="G439" s="148"/>
      <c r="H439" s="148"/>
      <c r="I439" s="148"/>
      <c r="J439" s="148"/>
      <c r="K439" s="148"/>
      <c r="L439" s="148"/>
      <c r="M439" s="148"/>
      <c r="N439" s="148"/>
      <c r="O439" s="148"/>
      <c r="P439" s="148"/>
      <c r="Q439" s="148"/>
      <c r="R439" s="148"/>
      <c r="S439" s="148"/>
      <c r="T439" s="148"/>
      <c r="U439" s="148"/>
      <c r="V439" s="148"/>
      <c r="W439" s="148"/>
      <c r="X439" s="148"/>
      <c r="Y439" s="148"/>
      <c r="Z439" s="148"/>
    </row>
    <row r="440" ht="49.5" customHeight="1">
      <c r="A440" s="148"/>
      <c r="B440" s="167"/>
      <c r="C440" s="167"/>
      <c r="D440" s="148"/>
      <c r="E440" s="148"/>
      <c r="F440" s="148"/>
      <c r="G440" s="148"/>
      <c r="H440" s="148"/>
      <c r="I440" s="148"/>
      <c r="J440" s="148"/>
      <c r="K440" s="148"/>
      <c r="L440" s="148"/>
      <c r="M440" s="148"/>
      <c r="N440" s="148"/>
      <c r="O440" s="148"/>
      <c r="P440" s="148"/>
      <c r="Q440" s="148"/>
      <c r="R440" s="148"/>
      <c r="S440" s="148"/>
      <c r="T440" s="148"/>
      <c r="U440" s="148"/>
      <c r="V440" s="148"/>
      <c r="W440" s="148"/>
      <c r="X440" s="148"/>
      <c r="Y440" s="148"/>
      <c r="Z440" s="148"/>
    </row>
    <row r="441" ht="49.5" customHeight="1">
      <c r="A441" s="148"/>
      <c r="B441" s="167"/>
      <c r="C441" s="167"/>
      <c r="D441" s="148"/>
      <c r="E441" s="148"/>
      <c r="F441" s="148"/>
      <c r="G441" s="148"/>
      <c r="H441" s="148"/>
      <c r="I441" s="148"/>
      <c r="J441" s="148"/>
      <c r="K441" s="148"/>
      <c r="L441" s="148"/>
      <c r="M441" s="148"/>
      <c r="N441" s="148"/>
      <c r="O441" s="148"/>
      <c r="P441" s="148"/>
      <c r="Q441" s="148"/>
      <c r="R441" s="148"/>
      <c r="S441" s="148"/>
      <c r="T441" s="148"/>
      <c r="U441" s="148"/>
      <c r="V441" s="148"/>
      <c r="W441" s="148"/>
      <c r="X441" s="148"/>
      <c r="Y441" s="148"/>
      <c r="Z441" s="148"/>
    </row>
    <row r="442" ht="49.5" customHeight="1">
      <c r="A442" s="148"/>
      <c r="B442" s="167"/>
      <c r="C442" s="167"/>
      <c r="D442" s="148"/>
      <c r="E442" s="148"/>
      <c r="F442" s="148"/>
      <c r="G442" s="148"/>
      <c r="H442" s="148"/>
      <c r="I442" s="148"/>
      <c r="J442" s="148"/>
      <c r="K442" s="148"/>
      <c r="L442" s="148"/>
      <c r="M442" s="148"/>
      <c r="N442" s="148"/>
      <c r="O442" s="148"/>
      <c r="P442" s="148"/>
      <c r="Q442" s="148"/>
      <c r="R442" s="148"/>
      <c r="S442" s="148"/>
      <c r="T442" s="148"/>
      <c r="U442" s="148"/>
      <c r="V442" s="148"/>
      <c r="W442" s="148"/>
      <c r="X442" s="148"/>
      <c r="Y442" s="148"/>
      <c r="Z442" s="148"/>
    </row>
    <row r="443" ht="49.5" customHeight="1">
      <c r="A443" s="148"/>
      <c r="B443" s="167"/>
      <c r="C443" s="167"/>
      <c r="D443" s="148"/>
      <c r="E443" s="148"/>
      <c r="F443" s="148"/>
      <c r="G443" s="148"/>
      <c r="H443" s="148"/>
      <c r="I443" s="148"/>
      <c r="J443" s="148"/>
      <c r="K443" s="148"/>
      <c r="L443" s="148"/>
      <c r="M443" s="148"/>
      <c r="N443" s="148"/>
      <c r="O443" s="148"/>
      <c r="P443" s="148"/>
      <c r="Q443" s="148"/>
      <c r="R443" s="148"/>
      <c r="S443" s="148"/>
      <c r="T443" s="148"/>
      <c r="U443" s="148"/>
      <c r="V443" s="148"/>
      <c r="W443" s="148"/>
      <c r="X443" s="148"/>
      <c r="Y443" s="148"/>
      <c r="Z443" s="148"/>
    </row>
    <row r="444" ht="49.5" customHeight="1">
      <c r="A444" s="148"/>
      <c r="B444" s="167"/>
      <c r="C444" s="167"/>
      <c r="D444" s="148"/>
      <c r="E444" s="148"/>
      <c r="F444" s="148"/>
      <c r="G444" s="148"/>
      <c r="H444" s="148"/>
      <c r="I444" s="148"/>
      <c r="J444" s="148"/>
      <c r="K444" s="148"/>
      <c r="L444" s="148"/>
      <c r="M444" s="148"/>
      <c r="N444" s="148"/>
      <c r="O444" s="148"/>
      <c r="P444" s="148"/>
      <c r="Q444" s="148"/>
      <c r="R444" s="148"/>
      <c r="S444" s="148"/>
      <c r="T444" s="148"/>
      <c r="U444" s="148"/>
      <c r="V444" s="148"/>
      <c r="W444" s="148"/>
      <c r="X444" s="148"/>
      <c r="Y444" s="148"/>
      <c r="Z444" s="148"/>
    </row>
    <row r="445" ht="49.5" customHeight="1">
      <c r="A445" s="148"/>
      <c r="B445" s="167"/>
      <c r="C445" s="167"/>
      <c r="D445" s="148"/>
      <c r="E445" s="148"/>
      <c r="F445" s="148"/>
      <c r="G445" s="148"/>
      <c r="H445" s="148"/>
      <c r="I445" s="148"/>
      <c r="J445" s="148"/>
      <c r="K445" s="148"/>
      <c r="L445" s="148"/>
      <c r="M445" s="148"/>
      <c r="N445" s="148"/>
      <c r="O445" s="148"/>
      <c r="P445" s="148"/>
      <c r="Q445" s="148"/>
      <c r="R445" s="148"/>
      <c r="S445" s="148"/>
      <c r="T445" s="148"/>
      <c r="U445" s="148"/>
      <c r="V445" s="148"/>
      <c r="W445" s="148"/>
      <c r="X445" s="148"/>
      <c r="Y445" s="148"/>
      <c r="Z445" s="148"/>
    </row>
    <row r="446" ht="49.5" customHeight="1">
      <c r="A446" s="148"/>
      <c r="B446" s="167"/>
      <c r="C446" s="167"/>
      <c r="D446" s="148"/>
      <c r="E446" s="148"/>
      <c r="F446" s="148"/>
      <c r="G446" s="148"/>
      <c r="H446" s="148"/>
      <c r="I446" s="148"/>
      <c r="J446" s="148"/>
      <c r="K446" s="148"/>
      <c r="L446" s="148"/>
      <c r="M446" s="148"/>
      <c r="N446" s="148"/>
      <c r="O446" s="148"/>
      <c r="P446" s="148"/>
      <c r="Q446" s="148"/>
      <c r="R446" s="148"/>
      <c r="S446" s="148"/>
      <c r="T446" s="148"/>
      <c r="U446" s="148"/>
      <c r="V446" s="148"/>
      <c r="W446" s="148"/>
      <c r="X446" s="148"/>
      <c r="Y446" s="148"/>
      <c r="Z446" s="148"/>
    </row>
    <row r="447" ht="49.5" customHeight="1">
      <c r="A447" s="148"/>
      <c r="B447" s="167"/>
      <c r="C447" s="167"/>
      <c r="D447" s="148"/>
      <c r="E447" s="148"/>
      <c r="F447" s="148"/>
      <c r="G447" s="148"/>
      <c r="H447" s="148"/>
      <c r="I447" s="148"/>
      <c r="J447" s="148"/>
      <c r="K447" s="148"/>
      <c r="L447" s="148"/>
      <c r="M447" s="148"/>
      <c r="N447" s="148"/>
      <c r="O447" s="148"/>
      <c r="P447" s="148"/>
      <c r="Q447" s="148"/>
      <c r="R447" s="148"/>
      <c r="S447" s="148"/>
      <c r="T447" s="148"/>
      <c r="U447" s="148"/>
      <c r="V447" s="148"/>
      <c r="W447" s="148"/>
      <c r="X447" s="148"/>
      <c r="Y447" s="148"/>
      <c r="Z447" s="148"/>
    </row>
    <row r="448" ht="49.5" customHeight="1">
      <c r="A448" s="148"/>
      <c r="B448" s="167"/>
      <c r="C448" s="167"/>
      <c r="D448" s="148"/>
      <c r="E448" s="148"/>
      <c r="F448" s="148"/>
      <c r="G448" s="148"/>
      <c r="H448" s="148"/>
      <c r="I448" s="148"/>
      <c r="J448" s="148"/>
      <c r="K448" s="148"/>
      <c r="L448" s="148"/>
      <c r="M448" s="148"/>
      <c r="N448" s="148"/>
      <c r="O448" s="148"/>
      <c r="P448" s="148"/>
      <c r="Q448" s="148"/>
      <c r="R448" s="148"/>
      <c r="S448" s="148"/>
      <c r="T448" s="148"/>
      <c r="U448" s="148"/>
      <c r="V448" s="148"/>
      <c r="W448" s="148"/>
      <c r="X448" s="148"/>
      <c r="Y448" s="148"/>
      <c r="Z448" s="148"/>
    </row>
    <row r="449" ht="49.5" customHeight="1">
      <c r="A449" s="148"/>
      <c r="B449" s="167"/>
      <c r="C449" s="167"/>
      <c r="D449" s="148"/>
      <c r="E449" s="148"/>
      <c r="F449" s="148"/>
      <c r="G449" s="148"/>
      <c r="H449" s="148"/>
      <c r="I449" s="148"/>
      <c r="J449" s="148"/>
      <c r="K449" s="148"/>
      <c r="L449" s="148"/>
      <c r="M449" s="148"/>
      <c r="N449" s="148"/>
      <c r="O449" s="148"/>
      <c r="P449" s="148"/>
      <c r="Q449" s="148"/>
      <c r="R449" s="148"/>
      <c r="S449" s="148"/>
      <c r="T449" s="148"/>
      <c r="U449" s="148"/>
      <c r="V449" s="148"/>
      <c r="W449" s="148"/>
      <c r="X449" s="148"/>
      <c r="Y449" s="148"/>
      <c r="Z449" s="148"/>
    </row>
    <row r="450" ht="49.5" customHeight="1">
      <c r="A450" s="148"/>
      <c r="B450" s="167"/>
      <c r="C450" s="167"/>
      <c r="D450" s="148"/>
      <c r="E450" s="148"/>
      <c r="F450" s="148"/>
      <c r="G450" s="148"/>
      <c r="H450" s="148"/>
      <c r="I450" s="148"/>
      <c r="J450" s="148"/>
      <c r="K450" s="148"/>
      <c r="L450" s="148"/>
      <c r="M450" s="148"/>
      <c r="N450" s="148"/>
      <c r="O450" s="148"/>
      <c r="P450" s="148"/>
      <c r="Q450" s="148"/>
      <c r="R450" s="148"/>
      <c r="S450" s="148"/>
      <c r="T450" s="148"/>
      <c r="U450" s="148"/>
      <c r="V450" s="148"/>
      <c r="W450" s="148"/>
      <c r="X450" s="148"/>
      <c r="Y450" s="148"/>
      <c r="Z450" s="148"/>
    </row>
    <row r="451" ht="49.5" customHeight="1">
      <c r="A451" s="148"/>
      <c r="B451" s="167"/>
      <c r="C451" s="167"/>
      <c r="D451" s="148"/>
      <c r="E451" s="148"/>
      <c r="F451" s="148"/>
      <c r="G451" s="148"/>
      <c r="H451" s="148"/>
      <c r="I451" s="148"/>
      <c r="J451" s="148"/>
      <c r="K451" s="148"/>
      <c r="L451" s="148"/>
      <c r="M451" s="148"/>
      <c r="N451" s="148"/>
      <c r="O451" s="148"/>
      <c r="P451" s="148"/>
      <c r="Q451" s="148"/>
      <c r="R451" s="148"/>
      <c r="S451" s="148"/>
      <c r="T451" s="148"/>
      <c r="U451" s="148"/>
      <c r="V451" s="148"/>
      <c r="W451" s="148"/>
      <c r="X451" s="148"/>
      <c r="Y451" s="148"/>
      <c r="Z451" s="148"/>
    </row>
    <row r="452" ht="49.5" customHeight="1">
      <c r="A452" s="148"/>
      <c r="B452" s="167"/>
      <c r="C452" s="167"/>
      <c r="D452" s="148"/>
      <c r="E452" s="148"/>
      <c r="F452" s="148"/>
      <c r="G452" s="148"/>
      <c r="H452" s="148"/>
      <c r="I452" s="148"/>
      <c r="J452" s="148"/>
      <c r="K452" s="148"/>
      <c r="L452" s="148"/>
      <c r="M452" s="148"/>
      <c r="N452" s="148"/>
      <c r="O452" s="148"/>
      <c r="P452" s="148"/>
      <c r="Q452" s="148"/>
      <c r="R452" s="148"/>
      <c r="S452" s="148"/>
      <c r="T452" s="148"/>
      <c r="U452" s="148"/>
      <c r="V452" s="148"/>
      <c r="W452" s="148"/>
      <c r="X452" s="148"/>
      <c r="Y452" s="148"/>
      <c r="Z452" s="148"/>
    </row>
    <row r="453" ht="49.5" customHeight="1">
      <c r="A453" s="148"/>
      <c r="B453" s="167"/>
      <c r="C453" s="167"/>
      <c r="D453" s="148"/>
      <c r="E453" s="148"/>
      <c r="F453" s="148"/>
      <c r="G453" s="148"/>
      <c r="H453" s="148"/>
      <c r="I453" s="148"/>
      <c r="J453" s="148"/>
      <c r="K453" s="148"/>
      <c r="L453" s="148"/>
      <c r="M453" s="148"/>
      <c r="N453" s="148"/>
      <c r="O453" s="148"/>
      <c r="P453" s="148"/>
      <c r="Q453" s="148"/>
      <c r="R453" s="148"/>
      <c r="S453" s="148"/>
      <c r="T453" s="148"/>
      <c r="U453" s="148"/>
      <c r="V453" s="148"/>
      <c r="W453" s="148"/>
      <c r="X453" s="148"/>
      <c r="Y453" s="148"/>
      <c r="Z453" s="148"/>
    </row>
    <row r="454" ht="49.5" customHeight="1">
      <c r="A454" s="148"/>
      <c r="B454" s="167"/>
      <c r="C454" s="167"/>
      <c r="D454" s="148"/>
      <c r="E454" s="148"/>
      <c r="F454" s="148"/>
      <c r="G454" s="148"/>
      <c r="H454" s="148"/>
      <c r="I454" s="148"/>
      <c r="J454" s="148"/>
      <c r="K454" s="148"/>
      <c r="L454" s="148"/>
      <c r="M454" s="148"/>
      <c r="N454" s="148"/>
      <c r="O454" s="148"/>
      <c r="P454" s="148"/>
      <c r="Q454" s="148"/>
      <c r="R454" s="148"/>
      <c r="S454" s="148"/>
      <c r="T454" s="148"/>
      <c r="U454" s="148"/>
      <c r="V454" s="148"/>
      <c r="W454" s="148"/>
      <c r="X454" s="148"/>
      <c r="Y454" s="148"/>
      <c r="Z454" s="148"/>
    </row>
    <row r="455" ht="49.5" customHeight="1">
      <c r="A455" s="148"/>
      <c r="B455" s="167"/>
      <c r="C455" s="167"/>
      <c r="D455" s="148"/>
      <c r="E455" s="148"/>
      <c r="F455" s="148"/>
      <c r="G455" s="148"/>
      <c r="H455" s="148"/>
      <c r="I455" s="148"/>
      <c r="J455" s="148"/>
      <c r="K455" s="148"/>
      <c r="L455" s="148"/>
      <c r="M455" s="148"/>
      <c r="N455" s="148"/>
      <c r="O455" s="148"/>
      <c r="P455" s="148"/>
      <c r="Q455" s="148"/>
      <c r="R455" s="148"/>
      <c r="S455" s="148"/>
      <c r="T455" s="148"/>
      <c r="U455" s="148"/>
      <c r="V455" s="148"/>
      <c r="W455" s="148"/>
      <c r="X455" s="148"/>
      <c r="Y455" s="148"/>
      <c r="Z455" s="148"/>
    </row>
    <row r="456" ht="49.5" customHeight="1">
      <c r="A456" s="148"/>
      <c r="B456" s="167"/>
      <c r="C456" s="167"/>
      <c r="D456" s="148"/>
      <c r="E456" s="148"/>
      <c r="F456" s="148"/>
      <c r="G456" s="148"/>
      <c r="H456" s="148"/>
      <c r="I456" s="148"/>
      <c r="J456" s="148"/>
      <c r="K456" s="148"/>
      <c r="L456" s="148"/>
      <c r="M456" s="148"/>
      <c r="N456" s="148"/>
      <c r="O456" s="148"/>
      <c r="P456" s="148"/>
      <c r="Q456" s="148"/>
      <c r="R456" s="148"/>
      <c r="S456" s="148"/>
      <c r="T456" s="148"/>
      <c r="U456" s="148"/>
      <c r="V456" s="148"/>
      <c r="W456" s="148"/>
      <c r="X456" s="148"/>
      <c r="Y456" s="148"/>
      <c r="Z456" s="148"/>
    </row>
    <row r="457" ht="49.5" customHeight="1">
      <c r="A457" s="148"/>
      <c r="B457" s="167"/>
      <c r="C457" s="167"/>
      <c r="D457" s="148"/>
      <c r="E457" s="148"/>
      <c r="F457" s="148"/>
      <c r="G457" s="148"/>
      <c r="H457" s="148"/>
      <c r="I457" s="148"/>
      <c r="J457" s="148"/>
      <c r="K457" s="148"/>
      <c r="L457" s="148"/>
      <c r="M457" s="148"/>
      <c r="N457" s="148"/>
      <c r="O457" s="148"/>
      <c r="P457" s="148"/>
      <c r="Q457" s="148"/>
      <c r="R457" s="148"/>
      <c r="S457" s="148"/>
      <c r="T457" s="148"/>
      <c r="U457" s="148"/>
      <c r="V457" s="148"/>
      <c r="W457" s="148"/>
      <c r="X457" s="148"/>
      <c r="Y457" s="148"/>
      <c r="Z457" s="148"/>
    </row>
    <row r="458" ht="49.5" customHeight="1">
      <c r="A458" s="148"/>
      <c r="B458" s="167"/>
      <c r="C458" s="167"/>
      <c r="D458" s="148"/>
      <c r="E458" s="148"/>
      <c r="F458" s="148"/>
      <c r="G458" s="148"/>
      <c r="H458" s="148"/>
      <c r="I458" s="148"/>
      <c r="J458" s="148"/>
      <c r="K458" s="148"/>
      <c r="L458" s="148"/>
      <c r="M458" s="148"/>
      <c r="N458" s="148"/>
      <c r="O458" s="148"/>
      <c r="P458" s="148"/>
      <c r="Q458" s="148"/>
      <c r="R458" s="148"/>
      <c r="S458" s="148"/>
      <c r="T458" s="148"/>
      <c r="U458" s="148"/>
      <c r="V458" s="148"/>
      <c r="W458" s="148"/>
      <c r="X458" s="148"/>
      <c r="Y458" s="148"/>
      <c r="Z458" s="148"/>
    </row>
    <row r="459" ht="49.5" customHeight="1">
      <c r="A459" s="148"/>
      <c r="B459" s="167"/>
      <c r="C459" s="167"/>
      <c r="D459" s="148"/>
      <c r="E459" s="148"/>
      <c r="F459" s="148"/>
      <c r="G459" s="148"/>
      <c r="H459" s="148"/>
      <c r="I459" s="148"/>
      <c r="J459" s="148"/>
      <c r="K459" s="148"/>
      <c r="L459" s="148"/>
      <c r="M459" s="148"/>
      <c r="N459" s="148"/>
      <c r="O459" s="148"/>
      <c r="P459" s="148"/>
      <c r="Q459" s="148"/>
      <c r="R459" s="148"/>
      <c r="S459" s="148"/>
      <c r="T459" s="148"/>
      <c r="U459" s="148"/>
      <c r="V459" s="148"/>
      <c r="W459" s="148"/>
      <c r="X459" s="148"/>
      <c r="Y459" s="148"/>
      <c r="Z459" s="148"/>
    </row>
    <row r="460" ht="49.5" customHeight="1">
      <c r="A460" s="148"/>
      <c r="B460" s="167"/>
      <c r="C460" s="167"/>
      <c r="D460" s="148"/>
      <c r="E460" s="148"/>
      <c r="F460" s="148"/>
      <c r="G460" s="148"/>
      <c r="H460" s="148"/>
      <c r="I460" s="148"/>
      <c r="J460" s="148"/>
      <c r="K460" s="148"/>
      <c r="L460" s="148"/>
      <c r="M460" s="148"/>
      <c r="N460" s="148"/>
      <c r="O460" s="148"/>
      <c r="P460" s="148"/>
      <c r="Q460" s="148"/>
      <c r="R460" s="148"/>
      <c r="S460" s="148"/>
      <c r="T460" s="148"/>
      <c r="U460" s="148"/>
      <c r="V460" s="148"/>
      <c r="W460" s="148"/>
      <c r="X460" s="148"/>
      <c r="Y460" s="148"/>
      <c r="Z460" s="148"/>
    </row>
    <row r="461" ht="49.5" customHeight="1">
      <c r="A461" s="148"/>
      <c r="B461" s="167"/>
      <c r="C461" s="167"/>
      <c r="D461" s="148"/>
      <c r="E461" s="148"/>
      <c r="F461" s="148"/>
      <c r="G461" s="148"/>
      <c r="H461" s="148"/>
      <c r="I461" s="148"/>
      <c r="J461" s="148"/>
      <c r="K461" s="148"/>
      <c r="L461" s="148"/>
      <c r="M461" s="148"/>
      <c r="N461" s="148"/>
      <c r="O461" s="148"/>
      <c r="P461" s="148"/>
      <c r="Q461" s="148"/>
      <c r="R461" s="148"/>
      <c r="S461" s="148"/>
      <c r="T461" s="148"/>
      <c r="U461" s="148"/>
      <c r="V461" s="148"/>
      <c r="W461" s="148"/>
      <c r="X461" s="148"/>
      <c r="Y461" s="148"/>
      <c r="Z461" s="148"/>
    </row>
    <row r="462" ht="49.5" customHeight="1">
      <c r="A462" s="148"/>
      <c r="B462" s="167"/>
      <c r="C462" s="167"/>
      <c r="D462" s="148"/>
      <c r="E462" s="148"/>
      <c r="F462" s="148"/>
      <c r="G462" s="148"/>
      <c r="H462" s="148"/>
      <c r="I462" s="148"/>
      <c r="J462" s="148"/>
      <c r="K462" s="148"/>
      <c r="L462" s="148"/>
      <c r="M462" s="148"/>
      <c r="N462" s="148"/>
      <c r="O462" s="148"/>
      <c r="P462" s="148"/>
      <c r="Q462" s="148"/>
      <c r="R462" s="148"/>
      <c r="S462" s="148"/>
      <c r="T462" s="148"/>
      <c r="U462" s="148"/>
      <c r="V462" s="148"/>
      <c r="W462" s="148"/>
      <c r="X462" s="148"/>
      <c r="Y462" s="148"/>
      <c r="Z462" s="148"/>
    </row>
    <row r="463" ht="49.5" customHeight="1">
      <c r="A463" s="148"/>
      <c r="B463" s="167"/>
      <c r="C463" s="167"/>
      <c r="D463" s="148"/>
      <c r="E463" s="148"/>
      <c r="F463" s="148"/>
      <c r="G463" s="148"/>
      <c r="H463" s="148"/>
      <c r="I463" s="148"/>
      <c r="J463" s="148"/>
      <c r="K463" s="148"/>
      <c r="L463" s="148"/>
      <c r="M463" s="148"/>
      <c r="N463" s="148"/>
      <c r="O463" s="148"/>
      <c r="P463" s="148"/>
      <c r="Q463" s="148"/>
      <c r="R463" s="148"/>
      <c r="S463" s="148"/>
      <c r="T463" s="148"/>
      <c r="U463" s="148"/>
      <c r="V463" s="148"/>
      <c r="W463" s="148"/>
      <c r="X463" s="148"/>
      <c r="Y463" s="148"/>
      <c r="Z463" s="148"/>
    </row>
    <row r="464" ht="49.5" customHeight="1">
      <c r="A464" s="148"/>
      <c r="B464" s="167"/>
      <c r="C464" s="167"/>
      <c r="D464" s="148"/>
      <c r="E464" s="148"/>
      <c r="F464" s="148"/>
      <c r="G464" s="148"/>
      <c r="H464" s="148"/>
      <c r="I464" s="148"/>
      <c r="J464" s="148"/>
      <c r="K464" s="148"/>
      <c r="L464" s="148"/>
      <c r="M464" s="148"/>
      <c r="N464" s="148"/>
      <c r="O464" s="148"/>
      <c r="P464" s="148"/>
      <c r="Q464" s="148"/>
      <c r="R464" s="148"/>
      <c r="S464" s="148"/>
      <c r="T464" s="148"/>
      <c r="U464" s="148"/>
      <c r="V464" s="148"/>
      <c r="W464" s="148"/>
      <c r="X464" s="148"/>
      <c r="Y464" s="148"/>
      <c r="Z464" s="148"/>
    </row>
    <row r="465" ht="49.5" customHeight="1">
      <c r="A465" s="148"/>
      <c r="B465" s="167"/>
      <c r="C465" s="167"/>
      <c r="D465" s="148"/>
      <c r="E465" s="148"/>
      <c r="F465" s="148"/>
      <c r="G465" s="148"/>
      <c r="H465" s="148"/>
      <c r="I465" s="148"/>
      <c r="J465" s="148"/>
      <c r="K465" s="148"/>
      <c r="L465" s="148"/>
      <c r="M465" s="148"/>
      <c r="N465" s="148"/>
      <c r="O465" s="148"/>
      <c r="P465" s="148"/>
      <c r="Q465" s="148"/>
      <c r="R465" s="148"/>
      <c r="S465" s="148"/>
      <c r="T465" s="148"/>
      <c r="U465" s="148"/>
      <c r="V465" s="148"/>
      <c r="W465" s="148"/>
      <c r="X465" s="148"/>
      <c r="Y465" s="148"/>
      <c r="Z465" s="148"/>
    </row>
    <row r="466" ht="49.5" customHeight="1">
      <c r="A466" s="148"/>
      <c r="B466" s="167"/>
      <c r="C466" s="167"/>
      <c r="D466" s="148"/>
      <c r="E466" s="148"/>
      <c r="F466" s="148"/>
      <c r="G466" s="148"/>
      <c r="H466" s="148"/>
      <c r="I466" s="148"/>
      <c r="J466" s="148"/>
      <c r="K466" s="148"/>
      <c r="L466" s="148"/>
      <c r="M466" s="148"/>
      <c r="N466" s="148"/>
      <c r="O466" s="148"/>
      <c r="P466" s="148"/>
      <c r="Q466" s="148"/>
      <c r="R466" s="148"/>
      <c r="S466" s="148"/>
      <c r="T466" s="148"/>
      <c r="U466" s="148"/>
      <c r="V466" s="148"/>
      <c r="W466" s="148"/>
      <c r="X466" s="148"/>
      <c r="Y466" s="148"/>
      <c r="Z466" s="148"/>
    </row>
    <row r="467" ht="49.5" customHeight="1">
      <c r="A467" s="148"/>
      <c r="B467" s="167"/>
      <c r="C467" s="167"/>
      <c r="D467" s="148"/>
      <c r="E467" s="148"/>
      <c r="F467" s="148"/>
      <c r="G467" s="148"/>
      <c r="H467" s="148"/>
      <c r="I467" s="148"/>
      <c r="J467" s="148"/>
      <c r="K467" s="148"/>
      <c r="L467" s="148"/>
      <c r="M467" s="148"/>
      <c r="N467" s="148"/>
      <c r="O467" s="148"/>
      <c r="P467" s="148"/>
      <c r="Q467" s="148"/>
      <c r="R467" s="148"/>
      <c r="S467" s="148"/>
      <c r="T467" s="148"/>
      <c r="U467" s="148"/>
      <c r="V467" s="148"/>
      <c r="W467" s="148"/>
      <c r="X467" s="148"/>
      <c r="Y467" s="148"/>
      <c r="Z467" s="148"/>
    </row>
    <row r="468" ht="49.5" customHeight="1">
      <c r="A468" s="148"/>
      <c r="B468" s="167"/>
      <c r="C468" s="167"/>
      <c r="D468" s="148"/>
      <c r="E468" s="148"/>
      <c r="F468" s="148"/>
      <c r="G468" s="148"/>
      <c r="H468" s="148"/>
      <c r="I468" s="148"/>
      <c r="J468" s="148"/>
      <c r="K468" s="148"/>
      <c r="L468" s="148"/>
      <c r="M468" s="148"/>
      <c r="N468" s="148"/>
      <c r="O468" s="148"/>
      <c r="P468" s="148"/>
      <c r="Q468" s="148"/>
      <c r="R468" s="148"/>
      <c r="S468" s="148"/>
      <c r="T468" s="148"/>
      <c r="U468" s="148"/>
      <c r="V468" s="148"/>
      <c r="W468" s="148"/>
      <c r="X468" s="148"/>
      <c r="Y468" s="148"/>
      <c r="Z468" s="148"/>
    </row>
    <row r="469" ht="49.5" customHeight="1">
      <c r="A469" s="148"/>
      <c r="B469" s="167"/>
      <c r="C469" s="167"/>
      <c r="D469" s="148"/>
      <c r="E469" s="148"/>
      <c r="F469" s="148"/>
      <c r="G469" s="148"/>
      <c r="H469" s="148"/>
      <c r="I469" s="148"/>
      <c r="J469" s="148"/>
      <c r="K469" s="148"/>
      <c r="L469" s="148"/>
      <c r="M469" s="148"/>
      <c r="N469" s="148"/>
      <c r="O469" s="148"/>
      <c r="P469" s="148"/>
      <c r="Q469" s="148"/>
      <c r="R469" s="148"/>
      <c r="S469" s="148"/>
      <c r="T469" s="148"/>
      <c r="U469" s="148"/>
      <c r="V469" s="148"/>
      <c r="W469" s="148"/>
      <c r="X469" s="148"/>
      <c r="Y469" s="148"/>
      <c r="Z469" s="148"/>
    </row>
    <row r="470" ht="49.5" customHeight="1">
      <c r="A470" s="148"/>
      <c r="B470" s="167"/>
      <c r="C470" s="167"/>
      <c r="D470" s="148"/>
      <c r="E470" s="148"/>
      <c r="F470" s="148"/>
      <c r="G470" s="148"/>
      <c r="H470" s="148"/>
      <c r="I470" s="148"/>
      <c r="J470" s="148"/>
      <c r="K470" s="148"/>
      <c r="L470" s="148"/>
      <c r="M470" s="148"/>
      <c r="N470" s="148"/>
      <c r="O470" s="148"/>
      <c r="P470" s="148"/>
      <c r="Q470" s="148"/>
      <c r="R470" s="148"/>
      <c r="S470" s="148"/>
      <c r="T470" s="148"/>
      <c r="U470" s="148"/>
      <c r="V470" s="148"/>
      <c r="W470" s="148"/>
      <c r="X470" s="148"/>
      <c r="Y470" s="148"/>
      <c r="Z470" s="148"/>
    </row>
    <row r="471" ht="49.5" customHeight="1">
      <c r="A471" s="148"/>
      <c r="B471" s="167"/>
      <c r="C471" s="167"/>
      <c r="D471" s="148"/>
      <c r="E471" s="148"/>
      <c r="F471" s="148"/>
      <c r="G471" s="148"/>
      <c r="H471" s="148"/>
      <c r="I471" s="148"/>
      <c r="J471" s="148"/>
      <c r="K471" s="148"/>
      <c r="L471" s="148"/>
      <c r="M471" s="148"/>
      <c r="N471" s="148"/>
      <c r="O471" s="148"/>
      <c r="P471" s="148"/>
      <c r="Q471" s="148"/>
      <c r="R471" s="148"/>
      <c r="S471" s="148"/>
      <c r="T471" s="148"/>
      <c r="U471" s="148"/>
      <c r="V471" s="148"/>
      <c r="W471" s="148"/>
      <c r="X471" s="148"/>
      <c r="Y471" s="148"/>
      <c r="Z471" s="148"/>
    </row>
    <row r="472" ht="49.5" customHeight="1">
      <c r="A472" s="148"/>
      <c r="B472" s="167"/>
      <c r="C472" s="167"/>
      <c r="D472" s="148"/>
      <c r="E472" s="148"/>
      <c r="F472" s="148"/>
      <c r="G472" s="148"/>
      <c r="H472" s="148"/>
      <c r="I472" s="148"/>
      <c r="J472" s="148"/>
      <c r="K472" s="148"/>
      <c r="L472" s="148"/>
      <c r="M472" s="148"/>
      <c r="N472" s="148"/>
      <c r="O472" s="148"/>
      <c r="P472" s="148"/>
      <c r="Q472" s="148"/>
      <c r="R472" s="148"/>
      <c r="S472" s="148"/>
      <c r="T472" s="148"/>
      <c r="U472" s="148"/>
      <c r="V472" s="148"/>
      <c r="W472" s="148"/>
      <c r="X472" s="148"/>
      <c r="Y472" s="148"/>
      <c r="Z472" s="148"/>
    </row>
    <row r="473" ht="49.5" customHeight="1">
      <c r="A473" s="148"/>
      <c r="B473" s="167"/>
      <c r="C473" s="167"/>
      <c r="D473" s="148"/>
      <c r="E473" s="148"/>
      <c r="F473" s="148"/>
      <c r="G473" s="148"/>
      <c r="H473" s="148"/>
      <c r="I473" s="148"/>
      <c r="J473" s="148"/>
      <c r="K473" s="148"/>
      <c r="L473" s="148"/>
      <c r="M473" s="148"/>
      <c r="N473" s="148"/>
      <c r="O473" s="148"/>
      <c r="P473" s="148"/>
      <c r="Q473" s="148"/>
      <c r="R473" s="148"/>
      <c r="S473" s="148"/>
      <c r="T473" s="148"/>
      <c r="U473" s="148"/>
      <c r="V473" s="148"/>
      <c r="W473" s="148"/>
      <c r="X473" s="148"/>
      <c r="Y473" s="148"/>
      <c r="Z473" s="148"/>
    </row>
    <row r="474" ht="49.5" customHeight="1">
      <c r="A474" s="148"/>
      <c r="B474" s="167"/>
      <c r="C474" s="167"/>
      <c r="D474" s="148"/>
      <c r="E474" s="148"/>
      <c r="F474" s="148"/>
      <c r="G474" s="148"/>
      <c r="H474" s="148"/>
      <c r="I474" s="148"/>
      <c r="J474" s="148"/>
      <c r="K474" s="148"/>
      <c r="L474" s="148"/>
      <c r="M474" s="148"/>
      <c r="N474" s="148"/>
      <c r="O474" s="148"/>
      <c r="P474" s="148"/>
      <c r="Q474" s="148"/>
      <c r="R474" s="148"/>
      <c r="S474" s="148"/>
      <c r="T474" s="148"/>
      <c r="U474" s="148"/>
      <c r="V474" s="148"/>
      <c r="W474" s="148"/>
      <c r="X474" s="148"/>
      <c r="Y474" s="148"/>
      <c r="Z474" s="148"/>
    </row>
    <row r="475" ht="49.5" customHeight="1">
      <c r="A475" s="148"/>
      <c r="B475" s="167"/>
      <c r="C475" s="167"/>
      <c r="D475" s="148"/>
      <c r="E475" s="148"/>
      <c r="F475" s="148"/>
      <c r="G475" s="148"/>
      <c r="H475" s="148"/>
      <c r="I475" s="148"/>
      <c r="J475" s="148"/>
      <c r="K475" s="148"/>
      <c r="L475" s="148"/>
      <c r="M475" s="148"/>
      <c r="N475" s="148"/>
      <c r="O475" s="148"/>
      <c r="P475" s="148"/>
      <c r="Q475" s="148"/>
      <c r="R475" s="148"/>
      <c r="S475" s="148"/>
      <c r="T475" s="148"/>
      <c r="U475" s="148"/>
      <c r="V475" s="148"/>
      <c r="W475" s="148"/>
      <c r="X475" s="148"/>
      <c r="Y475" s="148"/>
      <c r="Z475" s="148"/>
    </row>
    <row r="476" ht="49.5" customHeight="1">
      <c r="A476" s="148"/>
      <c r="B476" s="167"/>
      <c r="C476" s="167"/>
      <c r="D476" s="148"/>
      <c r="E476" s="148"/>
      <c r="F476" s="148"/>
      <c r="G476" s="148"/>
      <c r="H476" s="148"/>
      <c r="I476" s="148"/>
      <c r="J476" s="148"/>
      <c r="K476" s="148"/>
      <c r="L476" s="148"/>
      <c r="M476" s="148"/>
      <c r="N476" s="148"/>
      <c r="O476" s="148"/>
      <c r="P476" s="148"/>
      <c r="Q476" s="148"/>
      <c r="R476" s="148"/>
      <c r="S476" s="148"/>
      <c r="T476" s="148"/>
      <c r="U476" s="148"/>
      <c r="V476" s="148"/>
      <c r="W476" s="148"/>
      <c r="X476" s="148"/>
      <c r="Y476" s="148"/>
      <c r="Z476" s="148"/>
    </row>
    <row r="477" ht="49.5" customHeight="1">
      <c r="A477" s="148"/>
      <c r="B477" s="167"/>
      <c r="C477" s="167"/>
      <c r="D477" s="148"/>
      <c r="E477" s="148"/>
      <c r="F477" s="148"/>
      <c r="G477" s="148"/>
      <c r="H477" s="148"/>
      <c r="I477" s="148"/>
      <c r="J477" s="148"/>
      <c r="K477" s="148"/>
      <c r="L477" s="148"/>
      <c r="M477" s="148"/>
      <c r="N477" s="148"/>
      <c r="O477" s="148"/>
      <c r="P477" s="148"/>
      <c r="Q477" s="148"/>
      <c r="R477" s="148"/>
      <c r="S477" s="148"/>
      <c r="T477" s="148"/>
      <c r="U477" s="148"/>
      <c r="V477" s="148"/>
      <c r="W477" s="148"/>
      <c r="X477" s="148"/>
      <c r="Y477" s="148"/>
      <c r="Z477" s="148"/>
    </row>
    <row r="478" ht="49.5" customHeight="1">
      <c r="A478" s="148"/>
      <c r="B478" s="167"/>
      <c r="C478" s="167"/>
      <c r="D478" s="148"/>
      <c r="E478" s="148"/>
      <c r="F478" s="148"/>
      <c r="G478" s="148"/>
      <c r="H478" s="148"/>
      <c r="I478" s="148"/>
      <c r="J478" s="148"/>
      <c r="K478" s="148"/>
      <c r="L478" s="148"/>
      <c r="M478" s="148"/>
      <c r="N478" s="148"/>
      <c r="O478" s="148"/>
      <c r="P478" s="148"/>
      <c r="Q478" s="148"/>
      <c r="R478" s="148"/>
      <c r="S478" s="148"/>
      <c r="T478" s="148"/>
      <c r="U478" s="148"/>
      <c r="V478" s="148"/>
      <c r="W478" s="148"/>
      <c r="X478" s="148"/>
      <c r="Y478" s="148"/>
      <c r="Z478" s="148"/>
    </row>
    <row r="479" ht="49.5" customHeight="1">
      <c r="A479" s="148"/>
      <c r="B479" s="167"/>
      <c r="C479" s="167"/>
      <c r="D479" s="148"/>
      <c r="E479" s="148"/>
      <c r="F479" s="148"/>
      <c r="G479" s="148"/>
      <c r="H479" s="148"/>
      <c r="I479" s="148"/>
      <c r="J479" s="148"/>
      <c r="K479" s="148"/>
      <c r="L479" s="148"/>
      <c r="M479" s="148"/>
      <c r="N479" s="148"/>
      <c r="O479" s="148"/>
      <c r="P479" s="148"/>
      <c r="Q479" s="148"/>
      <c r="R479" s="148"/>
      <c r="S479" s="148"/>
      <c r="T479" s="148"/>
      <c r="U479" s="148"/>
      <c r="V479" s="148"/>
      <c r="W479" s="148"/>
      <c r="X479" s="148"/>
      <c r="Y479" s="148"/>
      <c r="Z479" s="148"/>
    </row>
    <row r="480" ht="49.5" customHeight="1">
      <c r="A480" s="148"/>
      <c r="B480" s="167"/>
      <c r="C480" s="167"/>
      <c r="D480" s="148"/>
      <c r="E480" s="148"/>
      <c r="F480" s="148"/>
      <c r="G480" s="148"/>
      <c r="H480" s="148"/>
      <c r="I480" s="148"/>
      <c r="J480" s="148"/>
      <c r="K480" s="148"/>
      <c r="L480" s="148"/>
      <c r="M480" s="148"/>
      <c r="N480" s="148"/>
      <c r="O480" s="148"/>
      <c r="P480" s="148"/>
      <c r="Q480" s="148"/>
      <c r="R480" s="148"/>
      <c r="S480" s="148"/>
      <c r="T480" s="148"/>
      <c r="U480" s="148"/>
      <c r="V480" s="148"/>
      <c r="W480" s="148"/>
      <c r="X480" s="148"/>
      <c r="Y480" s="148"/>
      <c r="Z480" s="148"/>
    </row>
    <row r="481" ht="49.5" customHeight="1">
      <c r="A481" s="148"/>
      <c r="B481" s="167"/>
      <c r="C481" s="167"/>
      <c r="D481" s="148"/>
      <c r="E481" s="148"/>
      <c r="F481" s="148"/>
      <c r="G481" s="148"/>
      <c r="H481" s="148"/>
      <c r="I481" s="148"/>
      <c r="J481" s="148"/>
      <c r="K481" s="148"/>
      <c r="L481" s="148"/>
      <c r="M481" s="148"/>
      <c r="N481" s="148"/>
      <c r="O481" s="148"/>
      <c r="P481" s="148"/>
      <c r="Q481" s="148"/>
      <c r="R481" s="148"/>
      <c r="S481" s="148"/>
      <c r="T481" s="148"/>
      <c r="U481" s="148"/>
      <c r="V481" s="148"/>
      <c r="W481" s="148"/>
      <c r="X481" s="148"/>
      <c r="Y481" s="148"/>
      <c r="Z481" s="148"/>
    </row>
    <row r="482" ht="49.5" customHeight="1">
      <c r="A482" s="148"/>
      <c r="B482" s="167"/>
      <c r="C482" s="167"/>
      <c r="D482" s="148"/>
      <c r="E482" s="148"/>
      <c r="F482" s="148"/>
      <c r="G482" s="148"/>
      <c r="H482" s="148"/>
      <c r="I482" s="148"/>
      <c r="J482" s="148"/>
      <c r="K482" s="148"/>
      <c r="L482" s="148"/>
      <c r="M482" s="148"/>
      <c r="N482" s="148"/>
      <c r="O482" s="148"/>
      <c r="P482" s="148"/>
      <c r="Q482" s="148"/>
      <c r="R482" s="148"/>
      <c r="S482" s="148"/>
      <c r="T482" s="148"/>
      <c r="U482" s="148"/>
      <c r="V482" s="148"/>
      <c r="W482" s="148"/>
      <c r="X482" s="148"/>
      <c r="Y482" s="148"/>
      <c r="Z482" s="148"/>
    </row>
    <row r="483" ht="49.5" customHeight="1">
      <c r="A483" s="148"/>
      <c r="B483" s="167"/>
      <c r="C483" s="167"/>
      <c r="D483" s="148"/>
      <c r="E483" s="148"/>
      <c r="F483" s="148"/>
      <c r="G483" s="148"/>
      <c r="H483" s="148"/>
      <c r="I483" s="148"/>
      <c r="J483" s="148"/>
      <c r="K483" s="148"/>
      <c r="L483" s="148"/>
      <c r="M483" s="148"/>
      <c r="N483" s="148"/>
      <c r="O483" s="148"/>
      <c r="P483" s="148"/>
      <c r="Q483" s="148"/>
      <c r="R483" s="148"/>
      <c r="S483" s="148"/>
      <c r="T483" s="148"/>
      <c r="U483" s="148"/>
      <c r="V483" s="148"/>
      <c r="W483" s="148"/>
      <c r="X483" s="148"/>
      <c r="Y483" s="148"/>
      <c r="Z483" s="148"/>
    </row>
    <row r="484" ht="49.5" customHeight="1">
      <c r="A484" s="148"/>
      <c r="B484" s="167"/>
      <c r="C484" s="167"/>
      <c r="D484" s="148"/>
      <c r="E484" s="148"/>
      <c r="F484" s="148"/>
      <c r="G484" s="148"/>
      <c r="H484" s="148"/>
      <c r="I484" s="148"/>
      <c r="J484" s="148"/>
      <c r="K484" s="148"/>
      <c r="L484" s="148"/>
      <c r="M484" s="148"/>
      <c r="N484" s="148"/>
      <c r="O484" s="148"/>
      <c r="P484" s="148"/>
      <c r="Q484" s="148"/>
      <c r="R484" s="148"/>
      <c r="S484" s="148"/>
      <c r="T484" s="148"/>
      <c r="U484" s="148"/>
      <c r="V484" s="148"/>
      <c r="W484" s="148"/>
      <c r="X484" s="148"/>
      <c r="Y484" s="148"/>
      <c r="Z484" s="148"/>
    </row>
    <row r="485" ht="49.5" customHeight="1">
      <c r="A485" s="148"/>
      <c r="B485" s="167"/>
      <c r="C485" s="167"/>
      <c r="D485" s="148"/>
      <c r="E485" s="148"/>
      <c r="F485" s="148"/>
      <c r="G485" s="148"/>
      <c r="H485" s="148"/>
      <c r="I485" s="148"/>
      <c r="J485" s="148"/>
      <c r="K485" s="148"/>
      <c r="L485" s="148"/>
      <c r="M485" s="148"/>
      <c r="N485" s="148"/>
      <c r="O485" s="148"/>
      <c r="P485" s="148"/>
      <c r="Q485" s="148"/>
      <c r="R485" s="148"/>
      <c r="S485" s="148"/>
      <c r="T485" s="148"/>
      <c r="U485" s="148"/>
      <c r="V485" s="148"/>
      <c r="W485" s="148"/>
      <c r="X485" s="148"/>
      <c r="Y485" s="148"/>
      <c r="Z485" s="148"/>
    </row>
    <row r="486" ht="49.5" customHeight="1">
      <c r="A486" s="148"/>
      <c r="B486" s="167"/>
      <c r="C486" s="167"/>
      <c r="D486" s="148"/>
      <c r="E486" s="148"/>
      <c r="F486" s="148"/>
      <c r="G486" s="148"/>
      <c r="H486" s="148"/>
      <c r="I486" s="148"/>
      <c r="J486" s="148"/>
      <c r="K486" s="148"/>
      <c r="L486" s="148"/>
      <c r="M486" s="148"/>
      <c r="N486" s="148"/>
      <c r="O486" s="148"/>
      <c r="P486" s="148"/>
      <c r="Q486" s="148"/>
      <c r="R486" s="148"/>
      <c r="S486" s="148"/>
      <c r="T486" s="148"/>
      <c r="U486" s="148"/>
      <c r="V486" s="148"/>
      <c r="W486" s="148"/>
      <c r="X486" s="148"/>
      <c r="Y486" s="148"/>
      <c r="Z486" s="148"/>
    </row>
    <row r="487" ht="49.5" customHeight="1">
      <c r="A487" s="148"/>
      <c r="B487" s="167"/>
      <c r="C487" s="167"/>
      <c r="D487" s="148"/>
      <c r="E487" s="148"/>
      <c r="F487" s="148"/>
      <c r="G487" s="148"/>
      <c r="H487" s="148"/>
      <c r="I487" s="148"/>
      <c r="J487" s="148"/>
      <c r="K487" s="148"/>
      <c r="L487" s="148"/>
      <c r="M487" s="148"/>
      <c r="N487" s="148"/>
      <c r="O487" s="148"/>
      <c r="P487" s="148"/>
      <c r="Q487" s="148"/>
      <c r="R487" s="148"/>
      <c r="S487" s="148"/>
      <c r="T487" s="148"/>
      <c r="U487" s="148"/>
      <c r="V487" s="148"/>
      <c r="W487" s="148"/>
      <c r="X487" s="148"/>
      <c r="Y487" s="148"/>
      <c r="Z487" s="148"/>
    </row>
    <row r="488" ht="49.5" customHeight="1">
      <c r="A488" s="148"/>
      <c r="B488" s="167"/>
      <c r="C488" s="167"/>
      <c r="D488" s="148"/>
      <c r="E488" s="148"/>
      <c r="F488" s="148"/>
      <c r="G488" s="148"/>
      <c r="H488" s="148"/>
      <c r="I488" s="148"/>
      <c r="J488" s="148"/>
      <c r="K488" s="148"/>
      <c r="L488" s="148"/>
      <c r="M488" s="148"/>
      <c r="N488" s="148"/>
      <c r="O488" s="148"/>
      <c r="P488" s="148"/>
      <c r="Q488" s="148"/>
      <c r="R488" s="148"/>
      <c r="S488" s="148"/>
      <c r="T488" s="148"/>
      <c r="U488" s="148"/>
      <c r="V488" s="148"/>
      <c r="W488" s="148"/>
      <c r="X488" s="148"/>
      <c r="Y488" s="148"/>
      <c r="Z488" s="148"/>
    </row>
    <row r="489" ht="49.5" customHeight="1">
      <c r="A489" s="148"/>
      <c r="B489" s="167"/>
      <c r="C489" s="167"/>
      <c r="D489" s="148"/>
      <c r="E489" s="148"/>
      <c r="F489" s="148"/>
      <c r="G489" s="148"/>
      <c r="H489" s="148"/>
      <c r="I489" s="148"/>
      <c r="J489" s="148"/>
      <c r="K489" s="148"/>
      <c r="L489" s="148"/>
      <c r="M489" s="148"/>
      <c r="N489" s="148"/>
      <c r="O489" s="148"/>
      <c r="P489" s="148"/>
      <c r="Q489" s="148"/>
      <c r="R489" s="148"/>
      <c r="S489" s="148"/>
      <c r="T489" s="148"/>
      <c r="U489" s="148"/>
      <c r="V489" s="148"/>
      <c r="W489" s="148"/>
      <c r="X489" s="148"/>
      <c r="Y489" s="148"/>
      <c r="Z489" s="148"/>
    </row>
    <row r="490" ht="49.5" customHeight="1">
      <c r="A490" s="148"/>
      <c r="B490" s="167"/>
      <c r="C490" s="167"/>
      <c r="D490" s="148"/>
      <c r="E490" s="148"/>
      <c r="F490" s="148"/>
      <c r="G490" s="148"/>
      <c r="H490" s="148"/>
      <c r="I490" s="148"/>
      <c r="J490" s="148"/>
      <c r="K490" s="148"/>
      <c r="L490" s="148"/>
      <c r="M490" s="148"/>
      <c r="N490" s="148"/>
      <c r="O490" s="148"/>
      <c r="P490" s="148"/>
      <c r="Q490" s="148"/>
      <c r="R490" s="148"/>
      <c r="S490" s="148"/>
      <c r="T490" s="148"/>
      <c r="U490" s="148"/>
      <c r="V490" s="148"/>
      <c r="W490" s="148"/>
      <c r="X490" s="148"/>
      <c r="Y490" s="148"/>
      <c r="Z490" s="148"/>
    </row>
    <row r="491" ht="49.5" customHeight="1">
      <c r="A491" s="148"/>
      <c r="B491" s="167"/>
      <c r="C491" s="167"/>
      <c r="D491" s="148"/>
      <c r="E491" s="148"/>
      <c r="F491" s="148"/>
      <c r="G491" s="148"/>
      <c r="H491" s="148"/>
      <c r="I491" s="148"/>
      <c r="J491" s="148"/>
      <c r="K491" s="148"/>
      <c r="L491" s="148"/>
      <c r="M491" s="148"/>
      <c r="N491" s="148"/>
      <c r="O491" s="148"/>
      <c r="P491" s="148"/>
      <c r="Q491" s="148"/>
      <c r="R491" s="148"/>
      <c r="S491" s="148"/>
      <c r="T491" s="148"/>
      <c r="U491" s="148"/>
      <c r="V491" s="148"/>
      <c r="W491" s="148"/>
      <c r="X491" s="148"/>
      <c r="Y491" s="148"/>
      <c r="Z491" s="148"/>
    </row>
    <row r="492" ht="49.5" customHeight="1">
      <c r="A492" s="148"/>
      <c r="B492" s="167"/>
      <c r="C492" s="167"/>
      <c r="D492" s="148"/>
      <c r="E492" s="148"/>
      <c r="F492" s="148"/>
      <c r="G492" s="148"/>
      <c r="H492" s="148"/>
      <c r="I492" s="148"/>
      <c r="J492" s="148"/>
      <c r="K492" s="148"/>
      <c r="L492" s="148"/>
      <c r="M492" s="148"/>
      <c r="N492" s="148"/>
      <c r="O492" s="148"/>
      <c r="P492" s="148"/>
      <c r="Q492" s="148"/>
      <c r="R492" s="148"/>
      <c r="S492" s="148"/>
      <c r="T492" s="148"/>
      <c r="U492" s="148"/>
      <c r="V492" s="148"/>
      <c r="W492" s="148"/>
      <c r="X492" s="148"/>
      <c r="Y492" s="148"/>
      <c r="Z492" s="148"/>
    </row>
    <row r="493" ht="49.5" customHeight="1">
      <c r="A493" s="148"/>
      <c r="B493" s="167"/>
      <c r="C493" s="167"/>
      <c r="D493" s="148"/>
      <c r="E493" s="148"/>
      <c r="F493" s="148"/>
      <c r="G493" s="148"/>
      <c r="H493" s="148"/>
      <c r="I493" s="148"/>
      <c r="J493" s="148"/>
      <c r="K493" s="148"/>
      <c r="L493" s="148"/>
      <c r="M493" s="148"/>
      <c r="N493" s="148"/>
      <c r="O493" s="148"/>
      <c r="P493" s="148"/>
      <c r="Q493" s="148"/>
      <c r="R493" s="148"/>
      <c r="S493" s="148"/>
      <c r="T493" s="148"/>
      <c r="U493" s="148"/>
      <c r="V493" s="148"/>
      <c r="W493" s="148"/>
      <c r="X493" s="148"/>
      <c r="Y493" s="148"/>
      <c r="Z493" s="148"/>
    </row>
    <row r="494" ht="49.5" customHeight="1">
      <c r="A494" s="148"/>
      <c r="B494" s="167"/>
      <c r="C494" s="167"/>
      <c r="D494" s="148"/>
      <c r="E494" s="148"/>
      <c r="F494" s="148"/>
      <c r="G494" s="148"/>
      <c r="H494" s="148"/>
      <c r="I494" s="148"/>
      <c r="J494" s="148"/>
      <c r="K494" s="148"/>
      <c r="L494" s="148"/>
      <c r="M494" s="148"/>
      <c r="N494" s="148"/>
      <c r="O494" s="148"/>
      <c r="P494" s="148"/>
      <c r="Q494" s="148"/>
      <c r="R494" s="148"/>
      <c r="S494" s="148"/>
      <c r="T494" s="148"/>
      <c r="U494" s="148"/>
      <c r="V494" s="148"/>
      <c r="W494" s="148"/>
      <c r="X494" s="148"/>
      <c r="Y494" s="148"/>
      <c r="Z494" s="148"/>
    </row>
    <row r="495" ht="49.5" customHeight="1">
      <c r="A495" s="148"/>
      <c r="B495" s="167"/>
      <c r="C495" s="167"/>
      <c r="D495" s="148"/>
      <c r="E495" s="148"/>
      <c r="F495" s="148"/>
      <c r="G495" s="148"/>
      <c r="H495" s="148"/>
      <c r="I495" s="148"/>
      <c r="J495" s="148"/>
      <c r="K495" s="148"/>
      <c r="L495" s="148"/>
      <c r="M495" s="148"/>
      <c r="N495" s="148"/>
      <c r="O495" s="148"/>
      <c r="P495" s="148"/>
      <c r="Q495" s="148"/>
      <c r="R495" s="148"/>
      <c r="S495" s="148"/>
      <c r="T495" s="148"/>
      <c r="U495" s="148"/>
      <c r="V495" s="148"/>
      <c r="W495" s="148"/>
      <c r="X495" s="148"/>
      <c r="Y495" s="148"/>
      <c r="Z495" s="148"/>
    </row>
    <row r="496" ht="49.5" customHeight="1">
      <c r="A496" s="148"/>
      <c r="B496" s="167"/>
      <c r="C496" s="167"/>
      <c r="D496" s="148"/>
      <c r="E496" s="148"/>
      <c r="F496" s="148"/>
      <c r="G496" s="148"/>
      <c r="H496" s="148"/>
      <c r="I496" s="148"/>
      <c r="J496" s="148"/>
      <c r="K496" s="148"/>
      <c r="L496" s="148"/>
      <c r="M496" s="148"/>
      <c r="N496" s="148"/>
      <c r="O496" s="148"/>
      <c r="P496" s="148"/>
      <c r="Q496" s="148"/>
      <c r="R496" s="148"/>
      <c r="S496" s="148"/>
      <c r="T496" s="148"/>
      <c r="U496" s="148"/>
      <c r="V496" s="148"/>
      <c r="W496" s="148"/>
      <c r="X496" s="148"/>
      <c r="Y496" s="148"/>
      <c r="Z496" s="148"/>
    </row>
    <row r="497" ht="49.5" customHeight="1">
      <c r="A497" s="148"/>
      <c r="B497" s="167"/>
      <c r="C497" s="167"/>
      <c r="D497" s="148"/>
      <c r="E497" s="148"/>
      <c r="F497" s="148"/>
      <c r="G497" s="148"/>
      <c r="H497" s="148"/>
      <c r="I497" s="148"/>
      <c r="J497" s="148"/>
      <c r="K497" s="148"/>
      <c r="L497" s="148"/>
      <c r="M497" s="148"/>
      <c r="N497" s="148"/>
      <c r="O497" s="148"/>
      <c r="P497" s="148"/>
      <c r="Q497" s="148"/>
      <c r="R497" s="148"/>
      <c r="S497" s="148"/>
      <c r="T497" s="148"/>
      <c r="U497" s="148"/>
      <c r="V497" s="148"/>
      <c r="W497" s="148"/>
      <c r="X497" s="148"/>
      <c r="Y497" s="148"/>
      <c r="Z497" s="148"/>
    </row>
    <row r="498" ht="49.5" customHeight="1">
      <c r="A498" s="148"/>
      <c r="B498" s="167"/>
      <c r="C498" s="167"/>
      <c r="D498" s="148"/>
      <c r="E498" s="148"/>
      <c r="F498" s="148"/>
      <c r="G498" s="148"/>
      <c r="H498" s="148"/>
      <c r="I498" s="148"/>
      <c r="J498" s="148"/>
      <c r="K498" s="148"/>
      <c r="L498" s="148"/>
      <c r="M498" s="148"/>
      <c r="N498" s="148"/>
      <c r="O498" s="148"/>
      <c r="P498" s="148"/>
      <c r="Q498" s="148"/>
      <c r="R498" s="148"/>
      <c r="S498" s="148"/>
      <c r="T498" s="148"/>
      <c r="U498" s="148"/>
      <c r="V498" s="148"/>
      <c r="W498" s="148"/>
      <c r="X498" s="148"/>
      <c r="Y498" s="148"/>
      <c r="Z498" s="148"/>
    </row>
    <row r="499" ht="49.5" customHeight="1">
      <c r="A499" s="148"/>
      <c r="B499" s="167"/>
      <c r="C499" s="167"/>
      <c r="D499" s="148"/>
      <c r="E499" s="148"/>
      <c r="F499" s="148"/>
      <c r="G499" s="148"/>
      <c r="H499" s="148"/>
      <c r="I499" s="148"/>
      <c r="J499" s="148"/>
      <c r="K499" s="148"/>
      <c r="L499" s="148"/>
      <c r="M499" s="148"/>
      <c r="N499" s="148"/>
      <c r="O499" s="148"/>
      <c r="P499" s="148"/>
      <c r="Q499" s="148"/>
      <c r="R499" s="148"/>
      <c r="S499" s="148"/>
      <c r="T499" s="148"/>
      <c r="U499" s="148"/>
      <c r="V499" s="148"/>
      <c r="W499" s="148"/>
      <c r="X499" s="148"/>
      <c r="Y499" s="148"/>
      <c r="Z499" s="148"/>
    </row>
    <row r="500" ht="49.5" customHeight="1">
      <c r="A500" s="148"/>
      <c r="B500" s="167"/>
      <c r="C500" s="167"/>
      <c r="D500" s="148"/>
      <c r="E500" s="148"/>
      <c r="F500" s="148"/>
      <c r="G500" s="148"/>
      <c r="H500" s="148"/>
      <c r="I500" s="148"/>
      <c r="J500" s="148"/>
      <c r="K500" s="148"/>
      <c r="L500" s="148"/>
      <c r="M500" s="148"/>
      <c r="N500" s="148"/>
      <c r="O500" s="148"/>
      <c r="P500" s="148"/>
      <c r="Q500" s="148"/>
      <c r="R500" s="148"/>
      <c r="S500" s="148"/>
      <c r="T500" s="148"/>
      <c r="U500" s="148"/>
      <c r="V500" s="148"/>
      <c r="W500" s="148"/>
      <c r="X500" s="148"/>
      <c r="Y500" s="148"/>
      <c r="Z500" s="148"/>
    </row>
    <row r="501" ht="49.5" customHeight="1">
      <c r="A501" s="148"/>
      <c r="B501" s="167"/>
      <c r="C501" s="167"/>
      <c r="D501" s="148"/>
      <c r="E501" s="148"/>
      <c r="F501" s="148"/>
      <c r="G501" s="148"/>
      <c r="H501" s="148"/>
      <c r="I501" s="148"/>
      <c r="J501" s="148"/>
      <c r="K501" s="148"/>
      <c r="L501" s="148"/>
      <c r="M501" s="148"/>
      <c r="N501" s="148"/>
      <c r="O501" s="148"/>
      <c r="P501" s="148"/>
      <c r="Q501" s="148"/>
      <c r="R501" s="148"/>
      <c r="S501" s="148"/>
      <c r="T501" s="148"/>
      <c r="U501" s="148"/>
      <c r="V501" s="148"/>
      <c r="W501" s="148"/>
      <c r="X501" s="148"/>
      <c r="Y501" s="148"/>
      <c r="Z501" s="148"/>
    </row>
    <row r="502" ht="49.5" customHeight="1">
      <c r="A502" s="148"/>
      <c r="B502" s="167"/>
      <c r="C502" s="167"/>
      <c r="D502" s="148"/>
      <c r="E502" s="148"/>
      <c r="F502" s="148"/>
      <c r="G502" s="148"/>
      <c r="H502" s="148"/>
      <c r="I502" s="148"/>
      <c r="J502" s="148"/>
      <c r="K502" s="148"/>
      <c r="L502" s="148"/>
      <c r="M502" s="148"/>
      <c r="N502" s="148"/>
      <c r="O502" s="148"/>
      <c r="P502" s="148"/>
      <c r="Q502" s="148"/>
      <c r="R502" s="148"/>
      <c r="S502" s="148"/>
      <c r="T502" s="148"/>
      <c r="U502" s="148"/>
      <c r="V502" s="148"/>
      <c r="W502" s="148"/>
      <c r="X502" s="148"/>
      <c r="Y502" s="148"/>
      <c r="Z502" s="148"/>
    </row>
    <row r="503" ht="49.5" customHeight="1">
      <c r="A503" s="148"/>
      <c r="B503" s="167"/>
      <c r="C503" s="167"/>
      <c r="D503" s="148"/>
      <c r="E503" s="148"/>
      <c r="F503" s="148"/>
      <c r="G503" s="148"/>
      <c r="H503" s="148"/>
      <c r="I503" s="148"/>
      <c r="J503" s="148"/>
      <c r="K503" s="148"/>
      <c r="L503" s="148"/>
      <c r="M503" s="148"/>
      <c r="N503" s="148"/>
      <c r="O503" s="148"/>
      <c r="P503" s="148"/>
      <c r="Q503" s="148"/>
      <c r="R503" s="148"/>
      <c r="S503" s="148"/>
      <c r="T503" s="148"/>
      <c r="U503" s="148"/>
      <c r="V503" s="148"/>
      <c r="W503" s="148"/>
      <c r="X503" s="148"/>
      <c r="Y503" s="148"/>
      <c r="Z503" s="148"/>
    </row>
    <row r="504" ht="49.5" customHeight="1">
      <c r="A504" s="148"/>
      <c r="B504" s="167"/>
      <c r="C504" s="167"/>
      <c r="D504" s="148"/>
      <c r="E504" s="148"/>
      <c r="F504" s="148"/>
      <c r="G504" s="148"/>
      <c r="H504" s="148"/>
      <c r="I504" s="148"/>
      <c r="J504" s="148"/>
      <c r="K504" s="148"/>
      <c r="L504" s="148"/>
      <c r="M504" s="148"/>
      <c r="N504" s="148"/>
      <c r="O504" s="148"/>
      <c r="P504" s="148"/>
      <c r="Q504" s="148"/>
      <c r="R504" s="148"/>
      <c r="S504" s="148"/>
      <c r="T504" s="148"/>
      <c r="U504" s="148"/>
      <c r="V504" s="148"/>
      <c r="W504" s="148"/>
      <c r="X504" s="148"/>
      <c r="Y504" s="148"/>
      <c r="Z504" s="148"/>
    </row>
    <row r="505" ht="49.5" customHeight="1">
      <c r="A505" s="148"/>
      <c r="B505" s="167"/>
      <c r="C505" s="167"/>
      <c r="D505" s="148"/>
      <c r="E505" s="148"/>
      <c r="F505" s="148"/>
      <c r="G505" s="148"/>
      <c r="H505" s="148"/>
      <c r="I505" s="148"/>
      <c r="J505" s="148"/>
      <c r="K505" s="148"/>
      <c r="L505" s="148"/>
      <c r="M505" s="148"/>
      <c r="N505" s="148"/>
      <c r="O505" s="148"/>
      <c r="P505" s="148"/>
      <c r="Q505" s="148"/>
      <c r="R505" s="148"/>
      <c r="S505" s="148"/>
      <c r="T505" s="148"/>
      <c r="U505" s="148"/>
      <c r="V505" s="148"/>
      <c r="W505" s="148"/>
      <c r="X505" s="148"/>
      <c r="Y505" s="148"/>
      <c r="Z505" s="148"/>
    </row>
    <row r="506" ht="49.5" customHeight="1">
      <c r="A506" s="148"/>
      <c r="B506" s="167"/>
      <c r="C506" s="167"/>
      <c r="D506" s="148"/>
      <c r="E506" s="148"/>
      <c r="F506" s="148"/>
      <c r="G506" s="148"/>
      <c r="H506" s="148"/>
      <c r="I506" s="148"/>
      <c r="J506" s="148"/>
      <c r="K506" s="148"/>
      <c r="L506" s="148"/>
      <c r="M506" s="148"/>
      <c r="N506" s="148"/>
      <c r="O506" s="148"/>
      <c r="P506" s="148"/>
      <c r="Q506" s="148"/>
      <c r="R506" s="148"/>
      <c r="S506" s="148"/>
      <c r="T506" s="148"/>
      <c r="U506" s="148"/>
      <c r="V506" s="148"/>
      <c r="W506" s="148"/>
      <c r="X506" s="148"/>
      <c r="Y506" s="148"/>
      <c r="Z506" s="148"/>
    </row>
    <row r="507" ht="49.5" customHeight="1">
      <c r="A507" s="148"/>
      <c r="B507" s="167"/>
      <c r="C507" s="167"/>
      <c r="D507" s="148"/>
      <c r="E507" s="148"/>
      <c r="F507" s="148"/>
      <c r="G507" s="148"/>
      <c r="H507" s="148"/>
      <c r="I507" s="148"/>
      <c r="J507" s="148"/>
      <c r="K507" s="148"/>
      <c r="L507" s="148"/>
      <c r="M507" s="148"/>
      <c r="N507" s="148"/>
      <c r="O507" s="148"/>
      <c r="P507" s="148"/>
      <c r="Q507" s="148"/>
      <c r="R507" s="148"/>
      <c r="S507" s="148"/>
      <c r="T507" s="148"/>
      <c r="U507" s="148"/>
      <c r="V507" s="148"/>
      <c r="W507" s="148"/>
      <c r="X507" s="148"/>
      <c r="Y507" s="148"/>
      <c r="Z507" s="148"/>
    </row>
    <row r="508" ht="49.5" customHeight="1">
      <c r="A508" s="148"/>
      <c r="B508" s="167"/>
      <c r="C508" s="167"/>
      <c r="D508" s="148"/>
      <c r="E508" s="148"/>
      <c r="F508" s="148"/>
      <c r="G508" s="148"/>
      <c r="H508" s="148"/>
      <c r="I508" s="148"/>
      <c r="J508" s="148"/>
      <c r="K508" s="148"/>
      <c r="L508" s="148"/>
      <c r="M508" s="148"/>
      <c r="N508" s="148"/>
      <c r="O508" s="148"/>
      <c r="P508" s="148"/>
      <c r="Q508" s="148"/>
      <c r="R508" s="148"/>
      <c r="S508" s="148"/>
      <c r="T508" s="148"/>
      <c r="U508" s="148"/>
      <c r="V508" s="148"/>
      <c r="W508" s="148"/>
      <c r="X508" s="148"/>
      <c r="Y508" s="148"/>
      <c r="Z508" s="148"/>
    </row>
    <row r="509" ht="49.5" customHeight="1">
      <c r="A509" s="148"/>
      <c r="B509" s="167"/>
      <c r="C509" s="167"/>
      <c r="D509" s="148"/>
      <c r="E509" s="148"/>
      <c r="F509" s="148"/>
      <c r="G509" s="148"/>
      <c r="H509" s="148"/>
      <c r="I509" s="148"/>
      <c r="J509" s="148"/>
      <c r="K509" s="148"/>
      <c r="L509" s="148"/>
      <c r="M509" s="148"/>
      <c r="N509" s="148"/>
      <c r="O509" s="148"/>
      <c r="P509" s="148"/>
      <c r="Q509" s="148"/>
      <c r="R509" s="148"/>
      <c r="S509" s="148"/>
      <c r="T509" s="148"/>
      <c r="U509" s="148"/>
      <c r="V509" s="148"/>
      <c r="W509" s="148"/>
      <c r="X509" s="148"/>
      <c r="Y509" s="148"/>
      <c r="Z509" s="148"/>
    </row>
    <row r="510" ht="49.5" customHeight="1">
      <c r="A510" s="148"/>
      <c r="B510" s="167"/>
      <c r="C510" s="167"/>
      <c r="D510" s="148"/>
      <c r="E510" s="148"/>
      <c r="F510" s="148"/>
      <c r="G510" s="148"/>
      <c r="H510" s="148"/>
      <c r="I510" s="148"/>
      <c r="J510" s="148"/>
      <c r="K510" s="148"/>
      <c r="L510" s="148"/>
      <c r="M510" s="148"/>
      <c r="N510" s="148"/>
      <c r="O510" s="148"/>
      <c r="P510" s="148"/>
      <c r="Q510" s="148"/>
      <c r="R510" s="148"/>
      <c r="S510" s="148"/>
      <c r="T510" s="148"/>
      <c r="U510" s="148"/>
      <c r="V510" s="148"/>
      <c r="W510" s="148"/>
      <c r="X510" s="148"/>
      <c r="Y510" s="148"/>
      <c r="Z510" s="148"/>
    </row>
    <row r="511" ht="49.5" customHeight="1">
      <c r="A511" s="148"/>
      <c r="B511" s="167"/>
      <c r="C511" s="167"/>
      <c r="D511" s="148"/>
      <c r="E511" s="148"/>
      <c r="F511" s="148"/>
      <c r="G511" s="148"/>
      <c r="H511" s="148"/>
      <c r="I511" s="148"/>
      <c r="J511" s="148"/>
      <c r="K511" s="148"/>
      <c r="L511" s="148"/>
      <c r="M511" s="148"/>
      <c r="N511" s="148"/>
      <c r="O511" s="148"/>
      <c r="P511" s="148"/>
      <c r="Q511" s="148"/>
      <c r="R511" s="148"/>
      <c r="S511" s="148"/>
      <c r="T511" s="148"/>
      <c r="U511" s="148"/>
      <c r="V511" s="148"/>
      <c r="W511" s="148"/>
      <c r="X511" s="148"/>
      <c r="Y511" s="148"/>
      <c r="Z511" s="148"/>
    </row>
    <row r="512" ht="49.5" customHeight="1">
      <c r="A512" s="148"/>
      <c r="B512" s="167"/>
      <c r="C512" s="167"/>
      <c r="D512" s="148"/>
      <c r="E512" s="148"/>
      <c r="F512" s="148"/>
      <c r="G512" s="148"/>
      <c r="H512" s="148"/>
      <c r="I512" s="148"/>
      <c r="J512" s="148"/>
      <c r="K512" s="148"/>
      <c r="L512" s="148"/>
      <c r="M512" s="148"/>
      <c r="N512" s="148"/>
      <c r="O512" s="148"/>
      <c r="P512" s="148"/>
      <c r="Q512" s="148"/>
      <c r="R512" s="148"/>
      <c r="S512" s="148"/>
      <c r="T512" s="148"/>
      <c r="U512" s="148"/>
      <c r="V512" s="148"/>
      <c r="W512" s="148"/>
      <c r="X512" s="148"/>
      <c r="Y512" s="148"/>
      <c r="Z512" s="148"/>
    </row>
    <row r="513" ht="49.5" customHeight="1">
      <c r="A513" s="148"/>
      <c r="B513" s="167"/>
      <c r="C513" s="167"/>
      <c r="D513" s="148"/>
      <c r="E513" s="148"/>
      <c r="F513" s="148"/>
      <c r="G513" s="148"/>
      <c r="H513" s="148"/>
      <c r="I513" s="148"/>
      <c r="J513" s="148"/>
      <c r="K513" s="148"/>
      <c r="L513" s="148"/>
      <c r="M513" s="148"/>
      <c r="N513" s="148"/>
      <c r="O513" s="148"/>
      <c r="P513" s="148"/>
      <c r="Q513" s="148"/>
      <c r="R513" s="148"/>
      <c r="S513" s="148"/>
      <c r="T513" s="148"/>
      <c r="U513" s="148"/>
      <c r="V513" s="148"/>
      <c r="W513" s="148"/>
      <c r="X513" s="148"/>
      <c r="Y513" s="148"/>
      <c r="Z513" s="148"/>
    </row>
    <row r="514" ht="49.5" customHeight="1">
      <c r="A514" s="148"/>
      <c r="B514" s="167"/>
      <c r="C514" s="167"/>
      <c r="D514" s="148"/>
      <c r="E514" s="148"/>
      <c r="F514" s="148"/>
      <c r="G514" s="148"/>
      <c r="H514" s="148"/>
      <c r="I514" s="148"/>
      <c r="J514" s="148"/>
      <c r="K514" s="148"/>
      <c r="L514" s="148"/>
      <c r="M514" s="148"/>
      <c r="N514" s="148"/>
      <c r="O514" s="148"/>
      <c r="P514" s="148"/>
      <c r="Q514" s="148"/>
      <c r="R514" s="148"/>
      <c r="S514" s="148"/>
      <c r="T514" s="148"/>
      <c r="U514" s="148"/>
      <c r="V514" s="148"/>
      <c r="W514" s="148"/>
      <c r="X514" s="148"/>
      <c r="Y514" s="148"/>
      <c r="Z514" s="148"/>
    </row>
    <row r="515" ht="49.5" customHeight="1">
      <c r="A515" s="148"/>
      <c r="B515" s="167"/>
      <c r="C515" s="167"/>
      <c r="D515" s="148"/>
      <c r="E515" s="148"/>
      <c r="F515" s="148"/>
      <c r="G515" s="148"/>
      <c r="H515" s="148"/>
      <c r="I515" s="148"/>
      <c r="J515" s="148"/>
      <c r="K515" s="148"/>
      <c r="L515" s="148"/>
      <c r="M515" s="148"/>
      <c r="N515" s="148"/>
      <c r="O515" s="148"/>
      <c r="P515" s="148"/>
      <c r="Q515" s="148"/>
      <c r="R515" s="148"/>
      <c r="S515" s="148"/>
      <c r="T515" s="148"/>
      <c r="U515" s="148"/>
      <c r="V515" s="148"/>
      <c r="W515" s="148"/>
      <c r="X515" s="148"/>
      <c r="Y515" s="148"/>
      <c r="Z515" s="148"/>
    </row>
    <row r="516" ht="49.5" customHeight="1">
      <c r="A516" s="148"/>
      <c r="B516" s="167"/>
      <c r="C516" s="167"/>
      <c r="D516" s="148"/>
      <c r="E516" s="148"/>
      <c r="F516" s="148"/>
      <c r="G516" s="148"/>
      <c r="H516" s="148"/>
      <c r="I516" s="148"/>
      <c r="J516" s="148"/>
      <c r="K516" s="148"/>
      <c r="L516" s="148"/>
      <c r="M516" s="148"/>
      <c r="N516" s="148"/>
      <c r="O516" s="148"/>
      <c r="P516" s="148"/>
      <c r="Q516" s="148"/>
      <c r="R516" s="148"/>
      <c r="S516" s="148"/>
      <c r="T516" s="148"/>
      <c r="U516" s="148"/>
      <c r="V516" s="148"/>
      <c r="W516" s="148"/>
      <c r="X516" s="148"/>
      <c r="Y516" s="148"/>
      <c r="Z516" s="148"/>
    </row>
    <row r="517" ht="49.5" customHeight="1">
      <c r="A517" s="148"/>
      <c r="B517" s="167"/>
      <c r="C517" s="167"/>
      <c r="D517" s="148"/>
      <c r="E517" s="148"/>
      <c r="F517" s="148"/>
      <c r="G517" s="148"/>
      <c r="H517" s="148"/>
      <c r="I517" s="148"/>
      <c r="J517" s="148"/>
      <c r="K517" s="148"/>
      <c r="L517" s="148"/>
      <c r="M517" s="148"/>
      <c r="N517" s="148"/>
      <c r="O517" s="148"/>
      <c r="P517" s="148"/>
      <c r="Q517" s="148"/>
      <c r="R517" s="148"/>
      <c r="S517" s="148"/>
      <c r="T517" s="148"/>
      <c r="U517" s="148"/>
      <c r="V517" s="148"/>
      <c r="W517" s="148"/>
      <c r="X517" s="148"/>
      <c r="Y517" s="148"/>
      <c r="Z517" s="148"/>
    </row>
    <row r="518" ht="49.5" customHeight="1">
      <c r="A518" s="148"/>
      <c r="B518" s="167"/>
      <c r="C518" s="167"/>
      <c r="D518" s="148"/>
      <c r="E518" s="148"/>
      <c r="F518" s="148"/>
      <c r="G518" s="148"/>
      <c r="H518" s="148"/>
      <c r="I518" s="148"/>
      <c r="J518" s="148"/>
      <c r="K518" s="148"/>
      <c r="L518" s="148"/>
      <c r="M518" s="148"/>
      <c r="N518" s="148"/>
      <c r="O518" s="148"/>
      <c r="P518" s="148"/>
      <c r="Q518" s="148"/>
      <c r="R518" s="148"/>
      <c r="S518" s="148"/>
      <c r="T518" s="148"/>
      <c r="U518" s="148"/>
      <c r="V518" s="148"/>
      <c r="W518" s="148"/>
      <c r="X518" s="148"/>
      <c r="Y518" s="148"/>
      <c r="Z518" s="148"/>
    </row>
    <row r="519" ht="49.5" customHeight="1">
      <c r="A519" s="148"/>
      <c r="B519" s="167"/>
      <c r="C519" s="167"/>
      <c r="D519" s="148"/>
      <c r="E519" s="148"/>
      <c r="F519" s="148"/>
      <c r="G519" s="148"/>
      <c r="H519" s="148"/>
      <c r="I519" s="148"/>
      <c r="J519" s="148"/>
      <c r="K519" s="148"/>
      <c r="L519" s="148"/>
      <c r="M519" s="148"/>
      <c r="N519" s="148"/>
      <c r="O519" s="148"/>
      <c r="P519" s="148"/>
      <c r="Q519" s="148"/>
      <c r="R519" s="148"/>
      <c r="S519" s="148"/>
      <c r="T519" s="148"/>
      <c r="U519" s="148"/>
      <c r="V519" s="148"/>
      <c r="W519" s="148"/>
      <c r="X519" s="148"/>
      <c r="Y519" s="148"/>
      <c r="Z519" s="148"/>
    </row>
    <row r="520" ht="49.5" customHeight="1">
      <c r="A520" s="148"/>
      <c r="B520" s="167"/>
      <c r="C520" s="167"/>
      <c r="D520" s="148"/>
      <c r="E520" s="148"/>
      <c r="F520" s="148"/>
      <c r="G520" s="148"/>
      <c r="H520" s="148"/>
      <c r="I520" s="148"/>
      <c r="J520" s="148"/>
      <c r="K520" s="148"/>
      <c r="L520" s="148"/>
      <c r="M520" s="148"/>
      <c r="N520" s="148"/>
      <c r="O520" s="148"/>
      <c r="P520" s="148"/>
      <c r="Q520" s="148"/>
      <c r="R520" s="148"/>
      <c r="S520" s="148"/>
      <c r="T520" s="148"/>
      <c r="U520" s="148"/>
      <c r="V520" s="148"/>
      <c r="W520" s="148"/>
      <c r="X520" s="148"/>
      <c r="Y520" s="148"/>
      <c r="Z520" s="148"/>
    </row>
    <row r="521" ht="49.5" customHeight="1">
      <c r="A521" s="148"/>
      <c r="B521" s="167"/>
      <c r="C521" s="167"/>
      <c r="D521" s="148"/>
      <c r="E521" s="148"/>
      <c r="F521" s="148"/>
      <c r="G521" s="148"/>
      <c r="H521" s="148"/>
      <c r="I521" s="148"/>
      <c r="J521" s="148"/>
      <c r="K521" s="148"/>
      <c r="L521" s="148"/>
      <c r="M521" s="148"/>
      <c r="N521" s="148"/>
      <c r="O521" s="148"/>
      <c r="P521" s="148"/>
      <c r="Q521" s="148"/>
      <c r="R521" s="148"/>
      <c r="S521" s="148"/>
      <c r="T521" s="148"/>
      <c r="U521" s="148"/>
      <c r="V521" s="148"/>
      <c r="W521" s="148"/>
      <c r="X521" s="148"/>
      <c r="Y521" s="148"/>
      <c r="Z521" s="148"/>
    </row>
    <row r="522" ht="49.5" customHeight="1">
      <c r="A522" s="148"/>
      <c r="B522" s="167"/>
      <c r="C522" s="167"/>
      <c r="D522" s="148"/>
      <c r="E522" s="148"/>
      <c r="F522" s="148"/>
      <c r="G522" s="148"/>
      <c r="H522" s="148"/>
      <c r="I522" s="148"/>
      <c r="J522" s="148"/>
      <c r="K522" s="148"/>
      <c r="L522" s="148"/>
      <c r="M522" s="148"/>
      <c r="N522" s="148"/>
      <c r="O522" s="148"/>
      <c r="P522" s="148"/>
      <c r="Q522" s="148"/>
      <c r="R522" s="148"/>
      <c r="S522" s="148"/>
      <c r="T522" s="148"/>
      <c r="U522" s="148"/>
      <c r="V522" s="148"/>
      <c r="W522" s="148"/>
      <c r="X522" s="148"/>
      <c r="Y522" s="148"/>
      <c r="Z522" s="148"/>
    </row>
    <row r="523" ht="49.5" customHeight="1">
      <c r="A523" s="148"/>
      <c r="B523" s="167"/>
      <c r="C523" s="167"/>
      <c r="D523" s="148"/>
      <c r="E523" s="148"/>
      <c r="F523" s="148"/>
      <c r="G523" s="148"/>
      <c r="H523" s="148"/>
      <c r="I523" s="148"/>
      <c r="J523" s="148"/>
      <c r="K523" s="148"/>
      <c r="L523" s="148"/>
      <c r="M523" s="148"/>
      <c r="N523" s="148"/>
      <c r="O523" s="148"/>
      <c r="P523" s="148"/>
      <c r="Q523" s="148"/>
      <c r="R523" s="148"/>
      <c r="S523" s="148"/>
      <c r="T523" s="148"/>
      <c r="U523" s="148"/>
      <c r="V523" s="148"/>
      <c r="W523" s="148"/>
      <c r="X523" s="148"/>
      <c r="Y523" s="148"/>
      <c r="Z523" s="148"/>
    </row>
    <row r="524" ht="49.5" customHeight="1">
      <c r="A524" s="148"/>
      <c r="B524" s="167"/>
      <c r="C524" s="167"/>
      <c r="D524" s="148"/>
      <c r="E524" s="148"/>
      <c r="F524" s="148"/>
      <c r="G524" s="148"/>
      <c r="H524" s="148"/>
      <c r="I524" s="148"/>
      <c r="J524" s="148"/>
      <c r="K524" s="148"/>
      <c r="L524" s="148"/>
      <c r="M524" s="148"/>
      <c r="N524" s="148"/>
      <c r="O524" s="148"/>
      <c r="P524" s="148"/>
      <c r="Q524" s="148"/>
      <c r="R524" s="148"/>
      <c r="S524" s="148"/>
      <c r="T524" s="148"/>
      <c r="U524" s="148"/>
      <c r="V524" s="148"/>
      <c r="W524" s="148"/>
      <c r="X524" s="148"/>
      <c r="Y524" s="148"/>
      <c r="Z524" s="148"/>
    </row>
    <row r="525" ht="49.5" customHeight="1">
      <c r="A525" s="148"/>
      <c r="B525" s="167"/>
      <c r="C525" s="167"/>
      <c r="D525" s="148"/>
      <c r="E525" s="148"/>
      <c r="F525" s="148"/>
      <c r="G525" s="148"/>
      <c r="H525" s="148"/>
      <c r="I525" s="148"/>
      <c r="J525" s="148"/>
      <c r="K525" s="148"/>
      <c r="L525" s="148"/>
      <c r="M525" s="148"/>
      <c r="N525" s="148"/>
      <c r="O525" s="148"/>
      <c r="P525" s="148"/>
      <c r="Q525" s="148"/>
      <c r="R525" s="148"/>
      <c r="S525" s="148"/>
      <c r="T525" s="148"/>
      <c r="U525" s="148"/>
      <c r="V525" s="148"/>
      <c r="W525" s="148"/>
      <c r="X525" s="148"/>
      <c r="Y525" s="148"/>
      <c r="Z525" s="148"/>
    </row>
    <row r="526" ht="49.5" customHeight="1">
      <c r="A526" s="148"/>
      <c r="B526" s="167"/>
      <c r="C526" s="167"/>
      <c r="D526" s="148"/>
      <c r="E526" s="148"/>
      <c r="F526" s="148"/>
      <c r="G526" s="148"/>
      <c r="H526" s="148"/>
      <c r="I526" s="148"/>
      <c r="J526" s="148"/>
      <c r="K526" s="148"/>
      <c r="L526" s="148"/>
      <c r="M526" s="148"/>
      <c r="N526" s="148"/>
      <c r="O526" s="148"/>
      <c r="P526" s="148"/>
      <c r="Q526" s="148"/>
      <c r="R526" s="148"/>
      <c r="S526" s="148"/>
      <c r="T526" s="148"/>
      <c r="U526" s="148"/>
      <c r="V526" s="148"/>
      <c r="W526" s="148"/>
      <c r="X526" s="148"/>
      <c r="Y526" s="148"/>
      <c r="Z526" s="148"/>
    </row>
    <row r="527" ht="49.5" customHeight="1">
      <c r="A527" s="148"/>
      <c r="B527" s="167"/>
      <c r="C527" s="167"/>
      <c r="D527" s="148"/>
      <c r="E527" s="148"/>
      <c r="F527" s="148"/>
      <c r="G527" s="148"/>
      <c r="H527" s="148"/>
      <c r="I527" s="148"/>
      <c r="J527" s="148"/>
      <c r="K527" s="148"/>
      <c r="L527" s="148"/>
      <c r="M527" s="148"/>
      <c r="N527" s="148"/>
      <c r="O527" s="148"/>
      <c r="P527" s="148"/>
      <c r="Q527" s="148"/>
      <c r="R527" s="148"/>
      <c r="S527" s="148"/>
      <c r="T527" s="148"/>
      <c r="U527" s="148"/>
      <c r="V527" s="148"/>
      <c r="W527" s="148"/>
      <c r="X527" s="148"/>
      <c r="Y527" s="148"/>
      <c r="Z527" s="148"/>
    </row>
    <row r="528" ht="49.5" customHeight="1">
      <c r="A528" s="148"/>
      <c r="B528" s="167"/>
      <c r="C528" s="167"/>
      <c r="D528" s="148"/>
      <c r="E528" s="148"/>
      <c r="F528" s="148"/>
      <c r="G528" s="148"/>
      <c r="H528" s="148"/>
      <c r="I528" s="148"/>
      <c r="J528" s="148"/>
      <c r="K528" s="148"/>
      <c r="L528" s="148"/>
      <c r="M528" s="148"/>
      <c r="N528" s="148"/>
      <c r="O528" s="148"/>
      <c r="P528" s="148"/>
      <c r="Q528" s="148"/>
      <c r="R528" s="148"/>
      <c r="S528" s="148"/>
      <c r="T528" s="148"/>
      <c r="U528" s="148"/>
      <c r="V528" s="148"/>
      <c r="W528" s="148"/>
      <c r="X528" s="148"/>
      <c r="Y528" s="148"/>
      <c r="Z528" s="148"/>
    </row>
    <row r="529" ht="49.5" customHeight="1">
      <c r="A529" s="148"/>
      <c r="B529" s="167"/>
      <c r="C529" s="167"/>
      <c r="D529" s="148"/>
      <c r="E529" s="148"/>
      <c r="F529" s="148"/>
      <c r="G529" s="148"/>
      <c r="H529" s="148"/>
      <c r="I529" s="148"/>
      <c r="J529" s="148"/>
      <c r="K529" s="148"/>
      <c r="L529" s="148"/>
      <c r="M529" s="148"/>
      <c r="N529" s="148"/>
      <c r="O529" s="148"/>
      <c r="P529" s="148"/>
      <c r="Q529" s="148"/>
      <c r="R529" s="148"/>
      <c r="S529" s="148"/>
      <c r="T529" s="148"/>
      <c r="U529" s="148"/>
      <c r="V529" s="148"/>
      <c r="W529" s="148"/>
      <c r="X529" s="148"/>
      <c r="Y529" s="148"/>
      <c r="Z529" s="148"/>
    </row>
    <row r="530" ht="49.5" customHeight="1">
      <c r="A530" s="148"/>
      <c r="B530" s="167"/>
      <c r="C530" s="167"/>
      <c r="D530" s="148"/>
      <c r="E530" s="148"/>
      <c r="F530" s="148"/>
      <c r="G530" s="148"/>
      <c r="H530" s="148"/>
      <c r="I530" s="148"/>
      <c r="J530" s="148"/>
      <c r="K530" s="148"/>
      <c r="L530" s="148"/>
      <c r="M530" s="148"/>
      <c r="N530" s="148"/>
      <c r="O530" s="148"/>
      <c r="P530" s="148"/>
      <c r="Q530" s="148"/>
      <c r="R530" s="148"/>
      <c r="S530" s="148"/>
      <c r="T530" s="148"/>
      <c r="U530" s="148"/>
      <c r="V530" s="148"/>
      <c r="W530" s="148"/>
      <c r="X530" s="148"/>
      <c r="Y530" s="148"/>
      <c r="Z530" s="148"/>
    </row>
    <row r="531" ht="49.5" customHeight="1">
      <c r="A531" s="148"/>
      <c r="B531" s="167"/>
      <c r="C531" s="167"/>
      <c r="D531" s="148"/>
      <c r="E531" s="148"/>
      <c r="F531" s="148"/>
      <c r="G531" s="148"/>
      <c r="H531" s="148"/>
      <c r="I531" s="148"/>
      <c r="J531" s="148"/>
      <c r="K531" s="148"/>
      <c r="L531" s="148"/>
      <c r="M531" s="148"/>
      <c r="N531" s="148"/>
      <c r="O531" s="148"/>
      <c r="P531" s="148"/>
      <c r="Q531" s="148"/>
      <c r="R531" s="148"/>
      <c r="S531" s="148"/>
      <c r="T531" s="148"/>
      <c r="U531" s="148"/>
      <c r="V531" s="148"/>
      <c r="W531" s="148"/>
      <c r="X531" s="148"/>
      <c r="Y531" s="148"/>
      <c r="Z531" s="148"/>
    </row>
    <row r="532" ht="49.5" customHeight="1">
      <c r="A532" s="148"/>
      <c r="B532" s="167"/>
      <c r="C532" s="167"/>
      <c r="D532" s="148"/>
      <c r="E532" s="148"/>
      <c r="F532" s="148"/>
      <c r="G532" s="148"/>
      <c r="H532" s="148"/>
      <c r="I532" s="148"/>
      <c r="J532" s="148"/>
      <c r="K532" s="148"/>
      <c r="L532" s="148"/>
      <c r="M532" s="148"/>
      <c r="N532" s="148"/>
      <c r="O532" s="148"/>
      <c r="P532" s="148"/>
      <c r="Q532" s="148"/>
      <c r="R532" s="148"/>
      <c r="S532" s="148"/>
      <c r="T532" s="148"/>
      <c r="U532" s="148"/>
      <c r="V532" s="148"/>
      <c r="W532" s="148"/>
      <c r="X532" s="148"/>
      <c r="Y532" s="148"/>
      <c r="Z532" s="148"/>
    </row>
    <row r="533" ht="49.5" customHeight="1">
      <c r="A533" s="148"/>
      <c r="B533" s="167"/>
      <c r="C533" s="167"/>
      <c r="D533" s="148"/>
      <c r="E533" s="148"/>
      <c r="F533" s="148"/>
      <c r="G533" s="148"/>
      <c r="H533" s="148"/>
      <c r="I533" s="148"/>
      <c r="J533" s="148"/>
      <c r="K533" s="148"/>
      <c r="L533" s="148"/>
      <c r="M533" s="148"/>
      <c r="N533" s="148"/>
      <c r="O533" s="148"/>
      <c r="P533" s="148"/>
      <c r="Q533" s="148"/>
      <c r="R533" s="148"/>
      <c r="S533" s="148"/>
      <c r="T533" s="148"/>
      <c r="U533" s="148"/>
      <c r="V533" s="148"/>
      <c r="W533" s="148"/>
      <c r="X533" s="148"/>
      <c r="Y533" s="148"/>
      <c r="Z533" s="148"/>
    </row>
    <row r="534" ht="49.5" customHeight="1">
      <c r="A534" s="148"/>
      <c r="B534" s="167"/>
      <c r="C534" s="167"/>
      <c r="D534" s="148"/>
      <c r="E534" s="148"/>
      <c r="F534" s="148"/>
      <c r="G534" s="148"/>
      <c r="H534" s="148"/>
      <c r="I534" s="148"/>
      <c r="J534" s="148"/>
      <c r="K534" s="148"/>
      <c r="L534" s="148"/>
      <c r="M534" s="148"/>
      <c r="N534" s="148"/>
      <c r="O534" s="148"/>
      <c r="P534" s="148"/>
      <c r="Q534" s="148"/>
      <c r="R534" s="148"/>
      <c r="S534" s="148"/>
      <c r="T534" s="148"/>
      <c r="U534" s="148"/>
      <c r="V534" s="148"/>
      <c r="W534" s="148"/>
      <c r="X534" s="148"/>
      <c r="Y534" s="148"/>
      <c r="Z534" s="148"/>
    </row>
    <row r="535" ht="49.5" customHeight="1">
      <c r="A535" s="148"/>
      <c r="B535" s="167"/>
      <c r="C535" s="167"/>
      <c r="D535" s="148"/>
      <c r="E535" s="148"/>
      <c r="F535" s="148"/>
      <c r="G535" s="148"/>
      <c r="H535" s="148"/>
      <c r="I535" s="148"/>
      <c r="J535" s="148"/>
      <c r="K535" s="148"/>
      <c r="L535" s="148"/>
      <c r="M535" s="148"/>
      <c r="N535" s="148"/>
      <c r="O535" s="148"/>
      <c r="P535" s="148"/>
      <c r="Q535" s="148"/>
      <c r="R535" s="148"/>
      <c r="S535" s="148"/>
      <c r="T535" s="148"/>
      <c r="U535" s="148"/>
      <c r="V535" s="148"/>
      <c r="W535" s="148"/>
      <c r="X535" s="148"/>
      <c r="Y535" s="148"/>
      <c r="Z535" s="148"/>
    </row>
    <row r="536" ht="49.5" customHeight="1">
      <c r="A536" s="148"/>
      <c r="B536" s="167"/>
      <c r="C536" s="167"/>
      <c r="D536" s="148"/>
      <c r="E536" s="148"/>
      <c r="F536" s="148"/>
      <c r="G536" s="148"/>
      <c r="H536" s="148"/>
      <c r="I536" s="148"/>
      <c r="J536" s="148"/>
      <c r="K536" s="148"/>
      <c r="L536" s="148"/>
      <c r="M536" s="148"/>
      <c r="N536" s="148"/>
      <c r="O536" s="148"/>
      <c r="P536" s="148"/>
      <c r="Q536" s="148"/>
      <c r="R536" s="148"/>
      <c r="S536" s="148"/>
      <c r="T536" s="148"/>
      <c r="U536" s="148"/>
      <c r="V536" s="148"/>
      <c r="W536" s="148"/>
      <c r="X536" s="148"/>
      <c r="Y536" s="148"/>
      <c r="Z536" s="148"/>
    </row>
    <row r="537" ht="49.5" customHeight="1">
      <c r="A537" s="148"/>
      <c r="B537" s="167"/>
      <c r="C537" s="167"/>
      <c r="D537" s="148"/>
      <c r="E537" s="148"/>
      <c r="F537" s="148"/>
      <c r="G537" s="148"/>
      <c r="H537" s="148"/>
      <c r="I537" s="148"/>
      <c r="J537" s="148"/>
      <c r="K537" s="148"/>
      <c r="L537" s="148"/>
      <c r="M537" s="148"/>
      <c r="N537" s="148"/>
      <c r="O537" s="148"/>
      <c r="P537" s="148"/>
      <c r="Q537" s="148"/>
      <c r="R537" s="148"/>
      <c r="S537" s="148"/>
      <c r="T537" s="148"/>
      <c r="U537" s="148"/>
      <c r="V537" s="148"/>
      <c r="W537" s="148"/>
      <c r="X537" s="148"/>
      <c r="Y537" s="148"/>
      <c r="Z537" s="148"/>
    </row>
    <row r="538" ht="49.5" customHeight="1">
      <c r="A538" s="148"/>
      <c r="B538" s="167"/>
      <c r="C538" s="167"/>
      <c r="D538" s="148"/>
      <c r="E538" s="148"/>
      <c r="F538" s="148"/>
      <c r="G538" s="148"/>
      <c r="H538" s="148"/>
      <c r="I538" s="148"/>
      <c r="J538" s="148"/>
      <c r="K538" s="148"/>
      <c r="L538" s="148"/>
      <c r="M538" s="148"/>
      <c r="N538" s="148"/>
      <c r="O538" s="148"/>
      <c r="P538" s="148"/>
      <c r="Q538" s="148"/>
      <c r="R538" s="148"/>
      <c r="S538" s="148"/>
      <c r="T538" s="148"/>
      <c r="U538" s="148"/>
      <c r="V538" s="148"/>
      <c r="W538" s="148"/>
      <c r="X538" s="148"/>
      <c r="Y538" s="148"/>
      <c r="Z538" s="148"/>
    </row>
    <row r="539" ht="49.5" customHeight="1">
      <c r="A539" s="148"/>
      <c r="B539" s="167"/>
      <c r="C539" s="167"/>
      <c r="D539" s="148"/>
      <c r="E539" s="148"/>
      <c r="F539" s="148"/>
      <c r="G539" s="148"/>
      <c r="H539" s="148"/>
      <c r="I539" s="148"/>
      <c r="J539" s="148"/>
      <c r="K539" s="148"/>
      <c r="L539" s="148"/>
      <c r="M539" s="148"/>
      <c r="N539" s="148"/>
      <c r="O539" s="148"/>
      <c r="P539" s="148"/>
      <c r="Q539" s="148"/>
      <c r="R539" s="148"/>
      <c r="S539" s="148"/>
      <c r="T539" s="148"/>
      <c r="U539" s="148"/>
      <c r="V539" s="148"/>
      <c r="W539" s="148"/>
      <c r="X539" s="148"/>
      <c r="Y539" s="148"/>
      <c r="Z539" s="148"/>
    </row>
    <row r="540" ht="49.5" customHeight="1">
      <c r="A540" s="148"/>
      <c r="B540" s="167"/>
      <c r="C540" s="167"/>
      <c r="D540" s="148"/>
      <c r="E540" s="148"/>
      <c r="F540" s="148"/>
      <c r="G540" s="148"/>
      <c r="H540" s="148"/>
      <c r="I540" s="148"/>
      <c r="J540" s="148"/>
      <c r="K540" s="148"/>
      <c r="L540" s="148"/>
      <c r="M540" s="148"/>
      <c r="N540" s="148"/>
      <c r="O540" s="148"/>
      <c r="P540" s="148"/>
      <c r="Q540" s="148"/>
      <c r="R540" s="148"/>
      <c r="S540" s="148"/>
      <c r="T540" s="148"/>
      <c r="U540" s="148"/>
      <c r="V540" s="148"/>
      <c r="W540" s="148"/>
      <c r="X540" s="148"/>
      <c r="Y540" s="148"/>
      <c r="Z540" s="148"/>
    </row>
    <row r="541" ht="49.5" customHeight="1">
      <c r="A541" s="148"/>
      <c r="B541" s="167"/>
      <c r="C541" s="167"/>
      <c r="D541" s="148"/>
      <c r="E541" s="148"/>
      <c r="F541" s="148"/>
      <c r="G541" s="148"/>
      <c r="H541" s="148"/>
      <c r="I541" s="148"/>
      <c r="J541" s="148"/>
      <c r="K541" s="148"/>
      <c r="L541" s="148"/>
      <c r="M541" s="148"/>
      <c r="N541" s="148"/>
      <c r="O541" s="148"/>
      <c r="P541" s="148"/>
      <c r="Q541" s="148"/>
      <c r="R541" s="148"/>
      <c r="S541" s="148"/>
      <c r="T541" s="148"/>
      <c r="U541" s="148"/>
      <c r="V541" s="148"/>
      <c r="W541" s="148"/>
      <c r="X541" s="148"/>
      <c r="Y541" s="148"/>
      <c r="Z541" s="148"/>
    </row>
    <row r="542" ht="49.5" customHeight="1">
      <c r="A542" s="148"/>
      <c r="B542" s="167"/>
      <c r="C542" s="167"/>
      <c r="D542" s="148"/>
      <c r="E542" s="148"/>
      <c r="F542" s="148"/>
      <c r="G542" s="148"/>
      <c r="H542" s="148"/>
      <c r="I542" s="148"/>
      <c r="J542" s="148"/>
      <c r="K542" s="148"/>
      <c r="L542" s="148"/>
      <c r="M542" s="148"/>
      <c r="N542" s="148"/>
      <c r="O542" s="148"/>
      <c r="P542" s="148"/>
      <c r="Q542" s="148"/>
      <c r="R542" s="148"/>
      <c r="S542" s="148"/>
      <c r="T542" s="148"/>
      <c r="U542" s="148"/>
      <c r="V542" s="148"/>
      <c r="W542" s="148"/>
      <c r="X542" s="148"/>
      <c r="Y542" s="148"/>
      <c r="Z542" s="148"/>
    </row>
    <row r="543" ht="49.5" customHeight="1">
      <c r="A543" s="148"/>
      <c r="B543" s="167"/>
      <c r="C543" s="167"/>
      <c r="D543" s="148"/>
      <c r="E543" s="148"/>
      <c r="F543" s="148"/>
      <c r="G543" s="148"/>
      <c r="H543" s="148"/>
      <c r="I543" s="148"/>
      <c r="J543" s="148"/>
      <c r="K543" s="148"/>
      <c r="L543" s="148"/>
      <c r="M543" s="148"/>
      <c r="N543" s="148"/>
      <c r="O543" s="148"/>
      <c r="P543" s="148"/>
      <c r="Q543" s="148"/>
      <c r="R543" s="148"/>
      <c r="S543" s="148"/>
      <c r="T543" s="148"/>
      <c r="U543" s="148"/>
      <c r="V543" s="148"/>
      <c r="W543" s="148"/>
      <c r="X543" s="148"/>
      <c r="Y543" s="148"/>
      <c r="Z543" s="148"/>
    </row>
    <row r="544" ht="49.5" customHeight="1">
      <c r="A544" s="148"/>
      <c r="B544" s="167"/>
      <c r="C544" s="167"/>
      <c r="D544" s="148"/>
      <c r="E544" s="148"/>
      <c r="F544" s="148"/>
      <c r="G544" s="148"/>
      <c r="H544" s="148"/>
      <c r="I544" s="148"/>
      <c r="J544" s="148"/>
      <c r="K544" s="148"/>
      <c r="L544" s="148"/>
      <c r="M544" s="148"/>
      <c r="N544" s="148"/>
      <c r="O544" s="148"/>
      <c r="P544" s="148"/>
      <c r="Q544" s="148"/>
      <c r="R544" s="148"/>
      <c r="S544" s="148"/>
      <c r="T544" s="148"/>
      <c r="U544" s="148"/>
      <c r="V544" s="148"/>
      <c r="W544" s="148"/>
      <c r="X544" s="148"/>
      <c r="Y544" s="148"/>
      <c r="Z544" s="148"/>
    </row>
    <row r="545" ht="49.5" customHeight="1">
      <c r="A545" s="148"/>
      <c r="B545" s="167"/>
      <c r="C545" s="167"/>
      <c r="D545" s="148"/>
      <c r="E545" s="148"/>
      <c r="F545" s="148"/>
      <c r="G545" s="148"/>
      <c r="H545" s="148"/>
      <c r="I545" s="148"/>
      <c r="J545" s="148"/>
      <c r="K545" s="148"/>
      <c r="L545" s="148"/>
      <c r="M545" s="148"/>
      <c r="N545" s="148"/>
      <c r="O545" s="148"/>
      <c r="P545" s="148"/>
      <c r="Q545" s="148"/>
      <c r="R545" s="148"/>
      <c r="S545" s="148"/>
      <c r="T545" s="148"/>
      <c r="U545" s="148"/>
      <c r="V545" s="148"/>
      <c r="W545" s="148"/>
      <c r="X545" s="148"/>
      <c r="Y545" s="148"/>
      <c r="Z545" s="148"/>
    </row>
    <row r="546" ht="49.5" customHeight="1">
      <c r="A546" s="148"/>
      <c r="B546" s="167"/>
      <c r="C546" s="167"/>
      <c r="D546" s="148"/>
      <c r="E546" s="148"/>
      <c r="F546" s="148"/>
      <c r="G546" s="148"/>
      <c r="H546" s="148"/>
      <c r="I546" s="148"/>
      <c r="J546" s="148"/>
      <c r="K546" s="148"/>
      <c r="L546" s="148"/>
      <c r="M546" s="148"/>
      <c r="N546" s="148"/>
      <c r="O546" s="148"/>
      <c r="P546" s="148"/>
      <c r="Q546" s="148"/>
      <c r="R546" s="148"/>
      <c r="S546" s="148"/>
      <c r="T546" s="148"/>
      <c r="U546" s="148"/>
      <c r="V546" s="148"/>
      <c r="W546" s="148"/>
      <c r="X546" s="148"/>
      <c r="Y546" s="148"/>
      <c r="Z546" s="148"/>
    </row>
    <row r="547" ht="49.5" customHeight="1">
      <c r="A547" s="148"/>
      <c r="B547" s="167"/>
      <c r="C547" s="167"/>
      <c r="D547" s="148"/>
      <c r="E547" s="148"/>
      <c r="F547" s="148"/>
      <c r="G547" s="148"/>
      <c r="H547" s="148"/>
      <c r="I547" s="148"/>
      <c r="J547" s="148"/>
      <c r="K547" s="148"/>
      <c r="L547" s="148"/>
      <c r="M547" s="148"/>
      <c r="N547" s="148"/>
      <c r="O547" s="148"/>
      <c r="P547" s="148"/>
      <c r="Q547" s="148"/>
      <c r="R547" s="148"/>
      <c r="S547" s="148"/>
      <c r="T547" s="148"/>
      <c r="U547" s="148"/>
      <c r="V547" s="148"/>
      <c r="W547" s="148"/>
      <c r="X547" s="148"/>
      <c r="Y547" s="148"/>
      <c r="Z547" s="148"/>
    </row>
    <row r="548" ht="49.5" customHeight="1">
      <c r="A548" s="148"/>
      <c r="B548" s="167"/>
      <c r="C548" s="167"/>
      <c r="D548" s="148"/>
      <c r="E548" s="148"/>
      <c r="F548" s="148"/>
      <c r="G548" s="148"/>
      <c r="H548" s="148"/>
      <c r="I548" s="148"/>
      <c r="J548" s="148"/>
      <c r="K548" s="148"/>
      <c r="L548" s="148"/>
      <c r="M548" s="148"/>
      <c r="N548" s="148"/>
      <c r="O548" s="148"/>
      <c r="P548" s="148"/>
      <c r="Q548" s="148"/>
      <c r="R548" s="148"/>
      <c r="S548" s="148"/>
      <c r="T548" s="148"/>
      <c r="U548" s="148"/>
      <c r="V548" s="148"/>
      <c r="W548" s="148"/>
      <c r="X548" s="148"/>
      <c r="Y548" s="148"/>
      <c r="Z548" s="148"/>
    </row>
    <row r="549" ht="49.5" customHeight="1">
      <c r="A549" s="148"/>
      <c r="B549" s="167"/>
      <c r="C549" s="167"/>
      <c r="D549" s="148"/>
      <c r="E549" s="148"/>
      <c r="F549" s="148"/>
      <c r="G549" s="148"/>
      <c r="H549" s="148"/>
      <c r="I549" s="148"/>
      <c r="J549" s="148"/>
      <c r="K549" s="148"/>
      <c r="L549" s="148"/>
      <c r="M549" s="148"/>
      <c r="N549" s="148"/>
      <c r="O549" s="148"/>
      <c r="P549" s="148"/>
      <c r="Q549" s="148"/>
      <c r="R549" s="148"/>
      <c r="S549" s="148"/>
      <c r="T549" s="148"/>
      <c r="U549" s="148"/>
      <c r="V549" s="148"/>
      <c r="W549" s="148"/>
      <c r="X549" s="148"/>
      <c r="Y549" s="148"/>
      <c r="Z549" s="148"/>
    </row>
    <row r="550" ht="49.5" customHeight="1">
      <c r="A550" s="148"/>
      <c r="B550" s="167"/>
      <c r="C550" s="167"/>
      <c r="D550" s="148"/>
      <c r="E550" s="148"/>
      <c r="F550" s="148"/>
      <c r="G550" s="148"/>
      <c r="H550" s="148"/>
      <c r="I550" s="148"/>
      <c r="J550" s="148"/>
      <c r="K550" s="148"/>
      <c r="L550" s="148"/>
      <c r="M550" s="148"/>
      <c r="N550" s="148"/>
      <c r="O550" s="148"/>
      <c r="P550" s="148"/>
      <c r="Q550" s="148"/>
      <c r="R550" s="148"/>
      <c r="S550" s="148"/>
      <c r="T550" s="148"/>
      <c r="U550" s="148"/>
      <c r="V550" s="148"/>
      <c r="W550" s="148"/>
      <c r="X550" s="148"/>
      <c r="Y550" s="148"/>
      <c r="Z550" s="148"/>
    </row>
    <row r="551" ht="49.5" customHeight="1">
      <c r="A551" s="148"/>
      <c r="B551" s="167"/>
      <c r="C551" s="167"/>
      <c r="D551" s="148"/>
      <c r="E551" s="148"/>
      <c r="F551" s="148"/>
      <c r="G551" s="148"/>
      <c r="H551" s="148"/>
      <c r="I551" s="148"/>
      <c r="J551" s="148"/>
      <c r="K551" s="148"/>
      <c r="L551" s="148"/>
      <c r="M551" s="148"/>
      <c r="N551" s="148"/>
      <c r="O551" s="148"/>
      <c r="P551" s="148"/>
      <c r="Q551" s="148"/>
      <c r="R551" s="148"/>
      <c r="S551" s="148"/>
      <c r="T551" s="148"/>
      <c r="U551" s="148"/>
      <c r="V551" s="148"/>
      <c r="W551" s="148"/>
      <c r="X551" s="148"/>
      <c r="Y551" s="148"/>
      <c r="Z551" s="148"/>
    </row>
    <row r="552" ht="49.5" customHeight="1">
      <c r="A552" s="148"/>
      <c r="B552" s="167"/>
      <c r="C552" s="167"/>
      <c r="D552" s="148"/>
      <c r="E552" s="148"/>
      <c r="F552" s="148"/>
      <c r="G552" s="148"/>
      <c r="H552" s="148"/>
      <c r="I552" s="148"/>
      <c r="J552" s="148"/>
      <c r="K552" s="148"/>
      <c r="L552" s="148"/>
      <c r="M552" s="148"/>
      <c r="N552" s="148"/>
      <c r="O552" s="148"/>
      <c r="P552" s="148"/>
      <c r="Q552" s="148"/>
      <c r="R552" s="148"/>
      <c r="S552" s="148"/>
      <c r="T552" s="148"/>
      <c r="U552" s="148"/>
      <c r="V552" s="148"/>
      <c r="W552" s="148"/>
      <c r="X552" s="148"/>
      <c r="Y552" s="148"/>
      <c r="Z552" s="148"/>
    </row>
    <row r="553" ht="49.5" customHeight="1">
      <c r="A553" s="148"/>
      <c r="B553" s="167"/>
      <c r="C553" s="167"/>
      <c r="D553" s="148"/>
      <c r="E553" s="148"/>
      <c r="F553" s="148"/>
      <c r="G553" s="148"/>
      <c r="H553" s="148"/>
      <c r="I553" s="148"/>
      <c r="J553" s="148"/>
      <c r="K553" s="148"/>
      <c r="L553" s="148"/>
      <c r="M553" s="148"/>
      <c r="N553" s="148"/>
      <c r="O553" s="148"/>
      <c r="P553" s="148"/>
      <c r="Q553" s="148"/>
      <c r="R553" s="148"/>
      <c r="S553" s="148"/>
      <c r="T553" s="148"/>
      <c r="U553" s="148"/>
      <c r="V553" s="148"/>
      <c r="W553" s="148"/>
      <c r="X553" s="148"/>
      <c r="Y553" s="148"/>
      <c r="Z553" s="148"/>
    </row>
    <row r="554" ht="49.5" customHeight="1">
      <c r="A554" s="148"/>
      <c r="B554" s="167"/>
      <c r="C554" s="167"/>
      <c r="D554" s="148"/>
      <c r="E554" s="148"/>
      <c r="F554" s="148"/>
      <c r="G554" s="148"/>
      <c r="H554" s="148"/>
      <c r="I554" s="148"/>
      <c r="J554" s="148"/>
      <c r="K554" s="148"/>
      <c r="L554" s="148"/>
      <c r="M554" s="148"/>
      <c r="N554" s="148"/>
      <c r="O554" s="148"/>
      <c r="P554" s="148"/>
      <c r="Q554" s="148"/>
      <c r="R554" s="148"/>
      <c r="S554" s="148"/>
      <c r="T554" s="148"/>
      <c r="U554" s="148"/>
      <c r="V554" s="148"/>
      <c r="W554" s="148"/>
      <c r="X554" s="148"/>
      <c r="Y554" s="148"/>
      <c r="Z554" s="148"/>
    </row>
    <row r="555" ht="49.5" customHeight="1">
      <c r="A555" s="148"/>
      <c r="B555" s="167"/>
      <c r="C555" s="167"/>
      <c r="D555" s="148"/>
      <c r="E555" s="148"/>
      <c r="F555" s="148"/>
      <c r="G555" s="148"/>
      <c r="H555" s="148"/>
      <c r="I555" s="148"/>
      <c r="J555" s="148"/>
      <c r="K555" s="148"/>
      <c r="L555" s="148"/>
      <c r="M555" s="148"/>
      <c r="N555" s="148"/>
      <c r="O555" s="148"/>
      <c r="P555" s="148"/>
      <c r="Q555" s="148"/>
      <c r="R555" s="148"/>
      <c r="S555" s="148"/>
      <c r="T555" s="148"/>
      <c r="U555" s="148"/>
      <c r="V555" s="148"/>
      <c r="W555" s="148"/>
      <c r="X555" s="148"/>
      <c r="Y555" s="148"/>
      <c r="Z555" s="148"/>
    </row>
    <row r="556" ht="49.5" customHeight="1">
      <c r="A556" s="148"/>
      <c r="B556" s="167"/>
      <c r="C556" s="167"/>
      <c r="D556" s="148"/>
      <c r="E556" s="148"/>
      <c r="F556" s="148"/>
      <c r="G556" s="148"/>
      <c r="H556" s="148"/>
      <c r="I556" s="148"/>
      <c r="J556" s="148"/>
      <c r="K556" s="148"/>
      <c r="L556" s="148"/>
      <c r="M556" s="148"/>
      <c r="N556" s="148"/>
      <c r="O556" s="148"/>
      <c r="P556" s="148"/>
      <c r="Q556" s="148"/>
      <c r="R556" s="148"/>
      <c r="S556" s="148"/>
      <c r="T556" s="148"/>
      <c r="U556" s="148"/>
      <c r="V556" s="148"/>
      <c r="W556" s="148"/>
      <c r="X556" s="148"/>
      <c r="Y556" s="148"/>
      <c r="Z556" s="148"/>
    </row>
    <row r="557" ht="49.5" customHeight="1">
      <c r="A557" s="148"/>
      <c r="B557" s="167"/>
      <c r="C557" s="167"/>
      <c r="D557" s="148"/>
      <c r="E557" s="148"/>
      <c r="F557" s="148"/>
      <c r="G557" s="148"/>
      <c r="H557" s="148"/>
      <c r="I557" s="148"/>
      <c r="J557" s="148"/>
      <c r="K557" s="148"/>
      <c r="L557" s="148"/>
      <c r="M557" s="148"/>
      <c r="N557" s="148"/>
      <c r="O557" s="148"/>
      <c r="P557" s="148"/>
      <c r="Q557" s="148"/>
      <c r="R557" s="148"/>
      <c r="S557" s="148"/>
      <c r="T557" s="148"/>
      <c r="U557" s="148"/>
      <c r="V557" s="148"/>
      <c r="W557" s="148"/>
      <c r="X557" s="148"/>
      <c r="Y557" s="148"/>
      <c r="Z557" s="148"/>
    </row>
    <row r="558" ht="49.5" customHeight="1">
      <c r="A558" s="148"/>
      <c r="B558" s="167"/>
      <c r="C558" s="167"/>
      <c r="D558" s="148"/>
      <c r="E558" s="148"/>
      <c r="F558" s="148"/>
      <c r="G558" s="148"/>
      <c r="H558" s="148"/>
      <c r="I558" s="148"/>
      <c r="J558" s="148"/>
      <c r="K558" s="148"/>
      <c r="L558" s="148"/>
      <c r="M558" s="148"/>
      <c r="N558" s="148"/>
      <c r="O558" s="148"/>
      <c r="P558" s="148"/>
      <c r="Q558" s="148"/>
      <c r="R558" s="148"/>
      <c r="S558" s="148"/>
      <c r="T558" s="148"/>
      <c r="U558" s="148"/>
      <c r="V558" s="148"/>
      <c r="W558" s="148"/>
      <c r="X558" s="148"/>
      <c r="Y558" s="148"/>
      <c r="Z558" s="148"/>
    </row>
    <row r="559" ht="49.5" customHeight="1">
      <c r="A559" s="148"/>
      <c r="B559" s="167"/>
      <c r="C559" s="167"/>
      <c r="D559" s="148"/>
      <c r="E559" s="148"/>
      <c r="F559" s="148"/>
      <c r="G559" s="148"/>
      <c r="H559" s="148"/>
      <c r="I559" s="148"/>
      <c r="J559" s="148"/>
      <c r="K559" s="148"/>
      <c r="L559" s="148"/>
      <c r="M559" s="148"/>
      <c r="N559" s="148"/>
      <c r="O559" s="148"/>
      <c r="P559" s="148"/>
      <c r="Q559" s="148"/>
      <c r="R559" s="148"/>
      <c r="S559" s="148"/>
      <c r="T559" s="148"/>
      <c r="U559" s="148"/>
      <c r="V559" s="148"/>
      <c r="W559" s="148"/>
      <c r="X559" s="148"/>
      <c r="Y559" s="148"/>
      <c r="Z559" s="148"/>
    </row>
    <row r="560" ht="49.5" customHeight="1">
      <c r="A560" s="148"/>
      <c r="B560" s="167"/>
      <c r="C560" s="167"/>
      <c r="D560" s="148"/>
      <c r="E560" s="148"/>
      <c r="F560" s="148"/>
      <c r="G560" s="148"/>
      <c r="H560" s="148"/>
      <c r="I560" s="148"/>
      <c r="J560" s="148"/>
      <c r="K560" s="148"/>
      <c r="L560" s="148"/>
      <c r="M560" s="148"/>
      <c r="N560" s="148"/>
      <c r="O560" s="148"/>
      <c r="P560" s="148"/>
      <c r="Q560" s="148"/>
      <c r="R560" s="148"/>
      <c r="S560" s="148"/>
      <c r="T560" s="148"/>
      <c r="U560" s="148"/>
      <c r="V560" s="148"/>
      <c r="W560" s="148"/>
      <c r="X560" s="148"/>
      <c r="Y560" s="148"/>
      <c r="Z560" s="148"/>
    </row>
    <row r="561" ht="49.5" customHeight="1">
      <c r="A561" s="148"/>
      <c r="B561" s="167"/>
      <c r="C561" s="167"/>
      <c r="D561" s="148"/>
      <c r="E561" s="148"/>
      <c r="F561" s="148"/>
      <c r="G561" s="148"/>
      <c r="H561" s="148"/>
      <c r="I561" s="148"/>
      <c r="J561" s="148"/>
      <c r="K561" s="148"/>
      <c r="L561" s="148"/>
      <c r="M561" s="148"/>
      <c r="N561" s="148"/>
      <c r="O561" s="148"/>
      <c r="P561" s="148"/>
      <c r="Q561" s="148"/>
      <c r="R561" s="148"/>
      <c r="S561" s="148"/>
      <c r="T561" s="148"/>
      <c r="U561" s="148"/>
      <c r="V561" s="148"/>
      <c r="W561" s="148"/>
      <c r="X561" s="148"/>
      <c r="Y561" s="148"/>
      <c r="Z561" s="148"/>
    </row>
    <row r="562" ht="49.5" customHeight="1">
      <c r="A562" s="148"/>
      <c r="B562" s="167"/>
      <c r="C562" s="167"/>
      <c r="D562" s="148"/>
      <c r="E562" s="148"/>
      <c r="F562" s="148"/>
      <c r="G562" s="148"/>
      <c r="H562" s="148"/>
      <c r="I562" s="148"/>
      <c r="J562" s="148"/>
      <c r="K562" s="148"/>
      <c r="L562" s="148"/>
      <c r="M562" s="148"/>
      <c r="N562" s="148"/>
      <c r="O562" s="148"/>
      <c r="P562" s="148"/>
      <c r="Q562" s="148"/>
      <c r="R562" s="148"/>
      <c r="S562" s="148"/>
      <c r="T562" s="148"/>
      <c r="U562" s="148"/>
      <c r="V562" s="148"/>
      <c r="W562" s="148"/>
      <c r="X562" s="148"/>
      <c r="Y562" s="148"/>
      <c r="Z562" s="148"/>
    </row>
    <row r="563" ht="49.5" customHeight="1">
      <c r="A563" s="148"/>
      <c r="B563" s="167"/>
      <c r="C563" s="167"/>
      <c r="D563" s="148"/>
      <c r="E563" s="148"/>
      <c r="F563" s="148"/>
      <c r="G563" s="148"/>
      <c r="H563" s="148"/>
      <c r="I563" s="148"/>
      <c r="J563" s="148"/>
      <c r="K563" s="148"/>
      <c r="L563" s="148"/>
      <c r="M563" s="148"/>
      <c r="N563" s="148"/>
      <c r="O563" s="148"/>
      <c r="P563" s="148"/>
      <c r="Q563" s="148"/>
      <c r="R563" s="148"/>
      <c r="S563" s="148"/>
      <c r="T563" s="148"/>
      <c r="U563" s="148"/>
      <c r="V563" s="148"/>
      <c r="W563" s="148"/>
      <c r="X563" s="148"/>
      <c r="Y563" s="148"/>
      <c r="Z563" s="148"/>
    </row>
    <row r="564" ht="49.5" customHeight="1">
      <c r="A564" s="148"/>
      <c r="B564" s="167"/>
      <c r="C564" s="167"/>
      <c r="D564" s="148"/>
      <c r="E564" s="148"/>
      <c r="F564" s="148"/>
      <c r="G564" s="148"/>
      <c r="H564" s="148"/>
      <c r="I564" s="148"/>
      <c r="J564" s="148"/>
      <c r="K564" s="148"/>
      <c r="L564" s="148"/>
      <c r="M564" s="148"/>
      <c r="N564" s="148"/>
      <c r="O564" s="148"/>
      <c r="P564" s="148"/>
      <c r="Q564" s="148"/>
      <c r="R564" s="148"/>
      <c r="S564" s="148"/>
      <c r="T564" s="148"/>
      <c r="U564" s="148"/>
      <c r="V564" s="148"/>
      <c r="W564" s="148"/>
      <c r="X564" s="148"/>
      <c r="Y564" s="148"/>
      <c r="Z564" s="148"/>
    </row>
    <row r="565" ht="49.5" customHeight="1">
      <c r="A565" s="148"/>
      <c r="B565" s="167"/>
      <c r="C565" s="167"/>
      <c r="D565" s="148"/>
      <c r="E565" s="148"/>
      <c r="F565" s="148"/>
      <c r="G565" s="148"/>
      <c r="H565" s="148"/>
      <c r="I565" s="148"/>
      <c r="J565" s="148"/>
      <c r="K565" s="148"/>
      <c r="L565" s="148"/>
      <c r="M565" s="148"/>
      <c r="N565" s="148"/>
      <c r="O565" s="148"/>
      <c r="P565" s="148"/>
      <c r="Q565" s="148"/>
      <c r="R565" s="148"/>
      <c r="S565" s="148"/>
      <c r="T565" s="148"/>
      <c r="U565" s="148"/>
      <c r="V565" s="148"/>
      <c r="W565" s="148"/>
      <c r="X565" s="148"/>
      <c r="Y565" s="148"/>
      <c r="Z565" s="148"/>
    </row>
    <row r="566" ht="49.5" customHeight="1">
      <c r="A566" s="148"/>
      <c r="B566" s="167"/>
      <c r="C566" s="167"/>
      <c r="D566" s="148"/>
      <c r="E566" s="148"/>
      <c r="F566" s="148"/>
      <c r="G566" s="148"/>
      <c r="H566" s="148"/>
      <c r="I566" s="148"/>
      <c r="J566" s="148"/>
      <c r="K566" s="148"/>
      <c r="L566" s="148"/>
      <c r="M566" s="148"/>
      <c r="N566" s="148"/>
      <c r="O566" s="148"/>
      <c r="P566" s="148"/>
      <c r="Q566" s="148"/>
      <c r="R566" s="148"/>
      <c r="S566" s="148"/>
      <c r="T566" s="148"/>
      <c r="U566" s="148"/>
      <c r="V566" s="148"/>
      <c r="W566" s="148"/>
      <c r="X566" s="148"/>
      <c r="Y566" s="148"/>
      <c r="Z566" s="148"/>
    </row>
    <row r="567" ht="49.5" customHeight="1">
      <c r="A567" s="148"/>
      <c r="B567" s="167"/>
      <c r="C567" s="167"/>
      <c r="D567" s="148"/>
      <c r="E567" s="148"/>
      <c r="F567" s="148"/>
      <c r="G567" s="148"/>
      <c r="H567" s="148"/>
      <c r="I567" s="148"/>
      <c r="J567" s="148"/>
      <c r="K567" s="148"/>
      <c r="L567" s="148"/>
      <c r="M567" s="148"/>
      <c r="N567" s="148"/>
      <c r="O567" s="148"/>
      <c r="P567" s="148"/>
      <c r="Q567" s="148"/>
      <c r="R567" s="148"/>
      <c r="S567" s="148"/>
      <c r="T567" s="148"/>
      <c r="U567" s="148"/>
      <c r="V567" s="148"/>
      <c r="W567" s="148"/>
      <c r="X567" s="148"/>
      <c r="Y567" s="148"/>
      <c r="Z567" s="148"/>
    </row>
    <row r="568" ht="49.5" customHeight="1">
      <c r="A568" s="148"/>
      <c r="B568" s="167"/>
      <c r="C568" s="167"/>
      <c r="D568" s="148"/>
      <c r="E568" s="148"/>
      <c r="F568" s="148"/>
      <c r="G568" s="148"/>
      <c r="H568" s="148"/>
      <c r="I568" s="148"/>
      <c r="J568" s="148"/>
      <c r="K568" s="148"/>
      <c r="L568" s="148"/>
      <c r="M568" s="148"/>
      <c r="N568" s="148"/>
      <c r="O568" s="148"/>
      <c r="P568" s="148"/>
      <c r="Q568" s="148"/>
      <c r="R568" s="148"/>
      <c r="S568" s="148"/>
      <c r="T568" s="148"/>
      <c r="U568" s="148"/>
      <c r="V568" s="148"/>
      <c r="W568" s="148"/>
      <c r="X568" s="148"/>
      <c r="Y568" s="148"/>
      <c r="Z568" s="148"/>
    </row>
    <row r="569" ht="49.5" customHeight="1">
      <c r="A569" s="148"/>
      <c r="B569" s="167"/>
      <c r="C569" s="167"/>
      <c r="D569" s="148"/>
      <c r="E569" s="148"/>
      <c r="F569" s="148"/>
      <c r="G569" s="148"/>
      <c r="H569" s="148"/>
      <c r="I569" s="148"/>
      <c r="J569" s="148"/>
      <c r="K569" s="148"/>
      <c r="L569" s="148"/>
      <c r="M569" s="148"/>
      <c r="N569" s="148"/>
      <c r="O569" s="148"/>
      <c r="P569" s="148"/>
      <c r="Q569" s="148"/>
      <c r="R569" s="148"/>
      <c r="S569" s="148"/>
      <c r="T569" s="148"/>
      <c r="U569" s="148"/>
      <c r="V569" s="148"/>
      <c r="W569" s="148"/>
      <c r="X569" s="148"/>
      <c r="Y569" s="148"/>
      <c r="Z569" s="148"/>
    </row>
    <row r="570" ht="49.5" customHeight="1">
      <c r="A570" s="148"/>
      <c r="B570" s="167"/>
      <c r="C570" s="167"/>
      <c r="D570" s="148"/>
      <c r="E570" s="148"/>
      <c r="F570" s="148"/>
      <c r="G570" s="148"/>
      <c r="H570" s="148"/>
      <c r="I570" s="148"/>
      <c r="J570" s="148"/>
      <c r="K570" s="148"/>
      <c r="L570" s="148"/>
      <c r="M570" s="148"/>
      <c r="N570" s="148"/>
      <c r="O570" s="148"/>
      <c r="P570" s="148"/>
      <c r="Q570" s="148"/>
      <c r="R570" s="148"/>
      <c r="S570" s="148"/>
      <c r="T570" s="148"/>
      <c r="U570" s="148"/>
      <c r="V570" s="148"/>
      <c r="W570" s="148"/>
      <c r="X570" s="148"/>
      <c r="Y570" s="148"/>
      <c r="Z570" s="148"/>
    </row>
    <row r="571" ht="49.5" customHeight="1">
      <c r="A571" s="148"/>
      <c r="B571" s="167"/>
      <c r="C571" s="167"/>
      <c r="D571" s="148"/>
      <c r="E571" s="148"/>
      <c r="F571" s="148"/>
      <c r="G571" s="148"/>
      <c r="H571" s="148"/>
      <c r="I571" s="148"/>
      <c r="J571" s="148"/>
      <c r="K571" s="148"/>
      <c r="L571" s="148"/>
      <c r="M571" s="148"/>
      <c r="N571" s="148"/>
      <c r="O571" s="148"/>
      <c r="P571" s="148"/>
      <c r="Q571" s="148"/>
      <c r="R571" s="148"/>
      <c r="S571" s="148"/>
      <c r="T571" s="148"/>
      <c r="U571" s="148"/>
      <c r="V571" s="148"/>
      <c r="W571" s="148"/>
      <c r="X571" s="148"/>
      <c r="Y571" s="148"/>
      <c r="Z571" s="148"/>
    </row>
    <row r="572" ht="49.5" customHeight="1">
      <c r="A572" s="148"/>
      <c r="B572" s="167"/>
      <c r="C572" s="167"/>
      <c r="D572" s="148"/>
      <c r="E572" s="148"/>
      <c r="F572" s="148"/>
      <c r="G572" s="148"/>
      <c r="H572" s="148"/>
      <c r="I572" s="148"/>
      <c r="J572" s="148"/>
      <c r="K572" s="148"/>
      <c r="L572" s="148"/>
      <c r="M572" s="148"/>
      <c r="N572" s="148"/>
      <c r="O572" s="148"/>
      <c r="P572" s="148"/>
      <c r="Q572" s="148"/>
      <c r="R572" s="148"/>
      <c r="S572" s="148"/>
      <c r="T572" s="148"/>
      <c r="U572" s="148"/>
      <c r="V572" s="148"/>
      <c r="W572" s="148"/>
      <c r="X572" s="148"/>
      <c r="Y572" s="148"/>
      <c r="Z572" s="148"/>
    </row>
    <row r="573" ht="49.5" customHeight="1">
      <c r="A573" s="148"/>
      <c r="B573" s="167"/>
      <c r="C573" s="167"/>
      <c r="D573" s="148"/>
      <c r="E573" s="148"/>
      <c r="F573" s="148"/>
      <c r="G573" s="148"/>
      <c r="H573" s="148"/>
      <c r="I573" s="148"/>
      <c r="J573" s="148"/>
      <c r="K573" s="148"/>
      <c r="L573" s="148"/>
      <c r="M573" s="148"/>
      <c r="N573" s="148"/>
      <c r="O573" s="148"/>
      <c r="P573" s="148"/>
      <c r="Q573" s="148"/>
      <c r="R573" s="148"/>
      <c r="S573" s="148"/>
      <c r="T573" s="148"/>
      <c r="U573" s="148"/>
      <c r="V573" s="148"/>
      <c r="W573" s="148"/>
      <c r="X573" s="148"/>
      <c r="Y573" s="148"/>
      <c r="Z573" s="148"/>
    </row>
    <row r="574" ht="49.5" customHeight="1">
      <c r="A574" s="148"/>
      <c r="B574" s="167"/>
      <c r="C574" s="167"/>
      <c r="D574" s="148"/>
      <c r="E574" s="148"/>
      <c r="F574" s="148"/>
      <c r="G574" s="148"/>
      <c r="H574" s="148"/>
      <c r="I574" s="148"/>
      <c r="J574" s="148"/>
      <c r="K574" s="148"/>
      <c r="L574" s="148"/>
      <c r="M574" s="148"/>
      <c r="N574" s="148"/>
      <c r="O574" s="148"/>
      <c r="P574" s="148"/>
      <c r="Q574" s="148"/>
      <c r="R574" s="148"/>
      <c r="S574" s="148"/>
      <c r="T574" s="148"/>
      <c r="U574" s="148"/>
      <c r="V574" s="148"/>
      <c r="W574" s="148"/>
      <c r="X574" s="148"/>
      <c r="Y574" s="148"/>
      <c r="Z574" s="148"/>
    </row>
    <row r="575" ht="49.5" customHeight="1">
      <c r="A575" s="148"/>
      <c r="B575" s="167"/>
      <c r="C575" s="167"/>
      <c r="D575" s="148"/>
      <c r="E575" s="148"/>
      <c r="F575" s="148"/>
      <c r="G575" s="148"/>
      <c r="H575" s="148"/>
      <c r="I575" s="148"/>
      <c r="J575" s="148"/>
      <c r="K575" s="148"/>
      <c r="L575" s="148"/>
      <c r="M575" s="148"/>
      <c r="N575" s="148"/>
      <c r="O575" s="148"/>
      <c r="P575" s="148"/>
      <c r="Q575" s="148"/>
      <c r="R575" s="148"/>
      <c r="S575" s="148"/>
      <c r="T575" s="148"/>
      <c r="U575" s="148"/>
      <c r="V575" s="148"/>
      <c r="W575" s="148"/>
      <c r="X575" s="148"/>
      <c r="Y575" s="148"/>
      <c r="Z575" s="148"/>
    </row>
    <row r="576" ht="49.5" customHeight="1">
      <c r="A576" s="148"/>
      <c r="B576" s="167"/>
      <c r="C576" s="167"/>
      <c r="D576" s="148"/>
      <c r="E576" s="148"/>
      <c r="F576" s="148"/>
      <c r="G576" s="148"/>
      <c r="H576" s="148"/>
      <c r="I576" s="148"/>
      <c r="J576" s="148"/>
      <c r="K576" s="148"/>
      <c r="L576" s="148"/>
      <c r="M576" s="148"/>
      <c r="N576" s="148"/>
      <c r="O576" s="148"/>
      <c r="P576" s="148"/>
      <c r="Q576" s="148"/>
      <c r="R576" s="148"/>
      <c r="S576" s="148"/>
      <c r="T576" s="148"/>
      <c r="U576" s="148"/>
      <c r="V576" s="148"/>
      <c r="W576" s="148"/>
      <c r="X576" s="148"/>
      <c r="Y576" s="148"/>
      <c r="Z576" s="148"/>
    </row>
    <row r="577" ht="49.5" customHeight="1">
      <c r="A577" s="148"/>
      <c r="B577" s="167"/>
      <c r="C577" s="167"/>
      <c r="D577" s="148"/>
      <c r="E577" s="148"/>
      <c r="F577" s="148"/>
      <c r="G577" s="148"/>
      <c r="H577" s="148"/>
      <c r="I577" s="148"/>
      <c r="J577" s="148"/>
      <c r="K577" s="148"/>
      <c r="L577" s="148"/>
      <c r="M577" s="148"/>
      <c r="N577" s="148"/>
      <c r="O577" s="148"/>
      <c r="P577" s="148"/>
      <c r="Q577" s="148"/>
      <c r="R577" s="148"/>
      <c r="S577" s="148"/>
      <c r="T577" s="148"/>
      <c r="U577" s="148"/>
      <c r="V577" s="148"/>
      <c r="W577" s="148"/>
      <c r="X577" s="148"/>
      <c r="Y577" s="148"/>
      <c r="Z577" s="148"/>
    </row>
    <row r="578" ht="49.5" customHeight="1">
      <c r="A578" s="148"/>
      <c r="B578" s="167"/>
      <c r="C578" s="167"/>
      <c r="D578" s="148"/>
      <c r="E578" s="148"/>
      <c r="F578" s="148"/>
      <c r="G578" s="148"/>
      <c r="H578" s="148"/>
      <c r="I578" s="148"/>
      <c r="J578" s="148"/>
      <c r="K578" s="148"/>
      <c r="L578" s="148"/>
      <c r="M578" s="148"/>
      <c r="N578" s="148"/>
      <c r="O578" s="148"/>
      <c r="P578" s="148"/>
      <c r="Q578" s="148"/>
      <c r="R578" s="148"/>
      <c r="S578" s="148"/>
      <c r="T578" s="148"/>
      <c r="U578" s="148"/>
      <c r="V578" s="148"/>
      <c r="W578" s="148"/>
      <c r="X578" s="148"/>
      <c r="Y578" s="148"/>
      <c r="Z578" s="148"/>
    </row>
    <row r="579" ht="49.5" customHeight="1">
      <c r="A579" s="148"/>
      <c r="B579" s="167"/>
      <c r="C579" s="167"/>
      <c r="D579" s="148"/>
      <c r="E579" s="148"/>
      <c r="F579" s="148"/>
      <c r="G579" s="148"/>
      <c r="H579" s="148"/>
      <c r="I579" s="148"/>
      <c r="J579" s="148"/>
      <c r="K579" s="148"/>
      <c r="L579" s="148"/>
      <c r="M579" s="148"/>
      <c r="N579" s="148"/>
      <c r="O579" s="148"/>
      <c r="P579" s="148"/>
      <c r="Q579" s="148"/>
      <c r="R579" s="148"/>
      <c r="S579" s="148"/>
      <c r="T579" s="148"/>
      <c r="U579" s="148"/>
      <c r="V579" s="148"/>
      <c r="W579" s="148"/>
      <c r="X579" s="148"/>
      <c r="Y579" s="148"/>
      <c r="Z579" s="148"/>
    </row>
    <row r="580" ht="49.5" customHeight="1">
      <c r="A580" s="148"/>
      <c r="B580" s="167"/>
      <c r="C580" s="167"/>
      <c r="D580" s="148"/>
      <c r="E580" s="148"/>
      <c r="F580" s="148"/>
      <c r="G580" s="148"/>
      <c r="H580" s="148"/>
      <c r="I580" s="148"/>
      <c r="J580" s="148"/>
      <c r="K580" s="148"/>
      <c r="L580" s="148"/>
      <c r="M580" s="148"/>
      <c r="N580" s="148"/>
      <c r="O580" s="148"/>
      <c r="P580" s="148"/>
      <c r="Q580" s="148"/>
      <c r="R580" s="148"/>
      <c r="S580" s="148"/>
      <c r="T580" s="148"/>
      <c r="U580" s="148"/>
      <c r="V580" s="148"/>
      <c r="W580" s="148"/>
      <c r="X580" s="148"/>
      <c r="Y580" s="148"/>
      <c r="Z580" s="148"/>
    </row>
    <row r="581" ht="49.5" customHeight="1">
      <c r="A581" s="148"/>
      <c r="B581" s="167"/>
      <c r="C581" s="167"/>
      <c r="D581" s="148"/>
      <c r="E581" s="148"/>
      <c r="F581" s="148"/>
      <c r="G581" s="148"/>
      <c r="H581" s="148"/>
      <c r="I581" s="148"/>
      <c r="J581" s="148"/>
      <c r="K581" s="148"/>
      <c r="L581" s="148"/>
      <c r="M581" s="148"/>
      <c r="N581" s="148"/>
      <c r="O581" s="148"/>
      <c r="P581" s="148"/>
      <c r="Q581" s="148"/>
      <c r="R581" s="148"/>
      <c r="S581" s="148"/>
      <c r="T581" s="148"/>
      <c r="U581" s="148"/>
      <c r="V581" s="148"/>
      <c r="W581" s="148"/>
      <c r="X581" s="148"/>
      <c r="Y581" s="148"/>
      <c r="Z581" s="148"/>
    </row>
    <row r="582" ht="49.5" customHeight="1">
      <c r="A582" s="148"/>
      <c r="B582" s="167"/>
      <c r="C582" s="167"/>
      <c r="D582" s="148"/>
      <c r="E582" s="148"/>
      <c r="F582" s="148"/>
      <c r="G582" s="148"/>
      <c r="H582" s="148"/>
      <c r="I582" s="148"/>
      <c r="J582" s="148"/>
      <c r="K582" s="148"/>
      <c r="L582" s="148"/>
      <c r="M582" s="148"/>
      <c r="N582" s="148"/>
      <c r="O582" s="148"/>
      <c r="P582" s="148"/>
      <c r="Q582" s="148"/>
      <c r="R582" s="148"/>
      <c r="S582" s="148"/>
      <c r="T582" s="148"/>
      <c r="U582" s="148"/>
      <c r="V582" s="148"/>
      <c r="W582" s="148"/>
      <c r="X582" s="148"/>
      <c r="Y582" s="148"/>
      <c r="Z582" s="148"/>
    </row>
    <row r="583" ht="49.5" customHeight="1">
      <c r="A583" s="148"/>
      <c r="B583" s="167"/>
      <c r="C583" s="167"/>
      <c r="D583" s="148"/>
      <c r="E583" s="148"/>
      <c r="F583" s="148"/>
      <c r="G583" s="148"/>
      <c r="H583" s="148"/>
      <c r="I583" s="148"/>
      <c r="J583" s="148"/>
      <c r="K583" s="148"/>
      <c r="L583" s="148"/>
      <c r="M583" s="148"/>
      <c r="N583" s="148"/>
      <c r="O583" s="148"/>
      <c r="P583" s="148"/>
      <c r="Q583" s="148"/>
      <c r="R583" s="148"/>
      <c r="S583" s="148"/>
      <c r="T583" s="148"/>
      <c r="U583" s="148"/>
      <c r="V583" s="148"/>
      <c r="W583" s="148"/>
      <c r="X583" s="148"/>
      <c r="Y583" s="148"/>
      <c r="Z583" s="148"/>
    </row>
    <row r="584" ht="49.5" customHeight="1">
      <c r="A584" s="148"/>
      <c r="B584" s="167"/>
      <c r="C584" s="167"/>
      <c r="D584" s="148"/>
      <c r="E584" s="148"/>
      <c r="F584" s="148"/>
      <c r="G584" s="148"/>
      <c r="H584" s="148"/>
      <c r="I584" s="148"/>
      <c r="J584" s="148"/>
      <c r="K584" s="148"/>
      <c r="L584" s="148"/>
      <c r="M584" s="148"/>
      <c r="N584" s="148"/>
      <c r="O584" s="148"/>
      <c r="P584" s="148"/>
      <c r="Q584" s="148"/>
      <c r="R584" s="148"/>
      <c r="S584" s="148"/>
      <c r="T584" s="148"/>
      <c r="U584" s="148"/>
      <c r="V584" s="148"/>
      <c r="W584" s="148"/>
      <c r="X584" s="148"/>
      <c r="Y584" s="148"/>
      <c r="Z584" s="148"/>
    </row>
    <row r="585" ht="49.5" customHeight="1">
      <c r="A585" s="148"/>
      <c r="B585" s="167"/>
      <c r="C585" s="167"/>
      <c r="D585" s="148"/>
      <c r="E585" s="148"/>
      <c r="F585" s="148"/>
      <c r="G585" s="148"/>
      <c r="H585" s="148"/>
      <c r="I585" s="148"/>
      <c r="J585" s="148"/>
      <c r="K585" s="148"/>
      <c r="L585" s="148"/>
      <c r="M585" s="148"/>
      <c r="N585" s="148"/>
      <c r="O585" s="148"/>
      <c r="P585" s="148"/>
      <c r="Q585" s="148"/>
      <c r="R585" s="148"/>
      <c r="S585" s="148"/>
      <c r="T585" s="148"/>
      <c r="U585" s="148"/>
      <c r="V585" s="148"/>
      <c r="W585" s="148"/>
      <c r="X585" s="148"/>
      <c r="Y585" s="148"/>
      <c r="Z585" s="148"/>
    </row>
    <row r="586" ht="49.5" customHeight="1">
      <c r="A586" s="148"/>
      <c r="B586" s="167"/>
      <c r="C586" s="167"/>
      <c r="D586" s="148"/>
      <c r="E586" s="148"/>
      <c r="F586" s="148"/>
      <c r="G586" s="148"/>
      <c r="H586" s="148"/>
      <c r="I586" s="148"/>
      <c r="J586" s="148"/>
      <c r="K586" s="148"/>
      <c r="L586" s="148"/>
      <c r="M586" s="148"/>
      <c r="N586" s="148"/>
      <c r="O586" s="148"/>
      <c r="P586" s="148"/>
      <c r="Q586" s="148"/>
      <c r="R586" s="148"/>
      <c r="S586" s="148"/>
      <c r="T586" s="148"/>
      <c r="U586" s="148"/>
      <c r="V586" s="148"/>
      <c r="W586" s="148"/>
      <c r="X586" s="148"/>
      <c r="Y586" s="148"/>
      <c r="Z586" s="148"/>
    </row>
    <row r="587" ht="49.5" customHeight="1">
      <c r="A587" s="148"/>
      <c r="B587" s="167"/>
      <c r="C587" s="167"/>
      <c r="D587" s="148"/>
      <c r="E587" s="148"/>
      <c r="F587" s="148"/>
      <c r="G587" s="148"/>
      <c r="H587" s="148"/>
      <c r="I587" s="148"/>
      <c r="J587" s="148"/>
      <c r="K587" s="148"/>
      <c r="L587" s="148"/>
      <c r="M587" s="148"/>
      <c r="N587" s="148"/>
      <c r="O587" s="148"/>
      <c r="P587" s="148"/>
      <c r="Q587" s="148"/>
      <c r="R587" s="148"/>
      <c r="S587" s="148"/>
      <c r="T587" s="148"/>
      <c r="U587" s="148"/>
      <c r="V587" s="148"/>
      <c r="W587" s="148"/>
      <c r="X587" s="148"/>
      <c r="Y587" s="148"/>
      <c r="Z587" s="148"/>
    </row>
    <row r="588" ht="49.5" customHeight="1">
      <c r="A588" s="148"/>
      <c r="B588" s="167"/>
      <c r="C588" s="167"/>
      <c r="D588" s="148"/>
      <c r="E588" s="148"/>
      <c r="F588" s="148"/>
      <c r="G588" s="148"/>
      <c r="H588" s="148"/>
      <c r="I588" s="148"/>
      <c r="J588" s="148"/>
      <c r="K588" s="148"/>
      <c r="L588" s="148"/>
      <c r="M588" s="148"/>
      <c r="N588" s="148"/>
      <c r="O588" s="148"/>
      <c r="P588" s="148"/>
      <c r="Q588" s="148"/>
      <c r="R588" s="148"/>
      <c r="S588" s="148"/>
      <c r="T588" s="148"/>
      <c r="U588" s="148"/>
      <c r="V588" s="148"/>
      <c r="W588" s="148"/>
      <c r="X588" s="148"/>
      <c r="Y588" s="148"/>
      <c r="Z588" s="148"/>
    </row>
    <row r="589" ht="49.5" customHeight="1">
      <c r="A589" s="148"/>
      <c r="B589" s="167"/>
      <c r="C589" s="167"/>
      <c r="D589" s="148"/>
      <c r="E589" s="148"/>
      <c r="F589" s="148"/>
      <c r="G589" s="148"/>
      <c r="H589" s="148"/>
      <c r="I589" s="148"/>
      <c r="J589" s="148"/>
      <c r="K589" s="148"/>
      <c r="L589" s="148"/>
      <c r="M589" s="148"/>
      <c r="N589" s="148"/>
      <c r="O589" s="148"/>
      <c r="P589" s="148"/>
      <c r="Q589" s="148"/>
      <c r="R589" s="148"/>
      <c r="S589" s="148"/>
      <c r="T589" s="148"/>
      <c r="U589" s="148"/>
      <c r="V589" s="148"/>
      <c r="W589" s="148"/>
      <c r="X589" s="148"/>
      <c r="Y589" s="148"/>
      <c r="Z589" s="148"/>
    </row>
    <row r="590" ht="49.5" customHeight="1">
      <c r="A590" s="148"/>
      <c r="B590" s="167"/>
      <c r="C590" s="167"/>
      <c r="D590" s="148"/>
      <c r="E590" s="148"/>
      <c r="F590" s="148"/>
      <c r="G590" s="148"/>
      <c r="H590" s="148"/>
      <c r="I590" s="148"/>
      <c r="J590" s="148"/>
      <c r="K590" s="148"/>
      <c r="L590" s="148"/>
      <c r="M590" s="148"/>
      <c r="N590" s="148"/>
      <c r="O590" s="148"/>
      <c r="P590" s="148"/>
      <c r="Q590" s="148"/>
      <c r="R590" s="148"/>
      <c r="S590" s="148"/>
      <c r="T590" s="148"/>
      <c r="U590" s="148"/>
      <c r="V590" s="148"/>
      <c r="W590" s="148"/>
      <c r="X590" s="148"/>
      <c r="Y590" s="148"/>
      <c r="Z590" s="148"/>
    </row>
    <row r="591" ht="49.5" customHeight="1">
      <c r="A591" s="148"/>
      <c r="B591" s="167"/>
      <c r="C591" s="167"/>
      <c r="D591" s="148"/>
      <c r="E591" s="148"/>
      <c r="F591" s="148"/>
      <c r="G591" s="148"/>
      <c r="H591" s="148"/>
      <c r="I591" s="148"/>
      <c r="J591" s="148"/>
      <c r="K591" s="148"/>
      <c r="L591" s="148"/>
      <c r="M591" s="148"/>
      <c r="N591" s="148"/>
      <c r="O591" s="148"/>
      <c r="P591" s="148"/>
      <c r="Q591" s="148"/>
      <c r="R591" s="148"/>
      <c r="S591" s="148"/>
      <c r="T591" s="148"/>
      <c r="U591" s="148"/>
      <c r="V591" s="148"/>
      <c r="W591" s="148"/>
      <c r="X591" s="148"/>
      <c r="Y591" s="148"/>
      <c r="Z591" s="148"/>
    </row>
    <row r="592" ht="49.5" customHeight="1">
      <c r="A592" s="148"/>
      <c r="B592" s="167"/>
      <c r="C592" s="167"/>
      <c r="D592" s="148"/>
      <c r="E592" s="148"/>
      <c r="F592" s="148"/>
      <c r="G592" s="148"/>
      <c r="H592" s="148"/>
      <c r="I592" s="148"/>
      <c r="J592" s="148"/>
      <c r="K592" s="148"/>
      <c r="L592" s="148"/>
      <c r="M592" s="148"/>
      <c r="N592" s="148"/>
      <c r="O592" s="148"/>
      <c r="P592" s="148"/>
      <c r="Q592" s="148"/>
      <c r="R592" s="148"/>
      <c r="S592" s="148"/>
      <c r="T592" s="148"/>
      <c r="U592" s="148"/>
      <c r="V592" s="148"/>
      <c r="W592" s="148"/>
      <c r="X592" s="148"/>
      <c r="Y592" s="148"/>
      <c r="Z592" s="148"/>
    </row>
    <row r="593" ht="49.5" customHeight="1">
      <c r="A593" s="148"/>
      <c r="B593" s="167"/>
      <c r="C593" s="167"/>
      <c r="D593" s="148"/>
      <c r="E593" s="148"/>
      <c r="F593" s="148"/>
      <c r="G593" s="148"/>
      <c r="H593" s="148"/>
      <c r="I593" s="148"/>
      <c r="J593" s="148"/>
      <c r="K593" s="148"/>
      <c r="L593" s="148"/>
      <c r="M593" s="148"/>
      <c r="N593" s="148"/>
      <c r="O593" s="148"/>
      <c r="P593" s="148"/>
      <c r="Q593" s="148"/>
      <c r="R593" s="148"/>
      <c r="S593" s="148"/>
      <c r="T593" s="148"/>
      <c r="U593" s="148"/>
      <c r="V593" s="148"/>
      <c r="W593" s="148"/>
      <c r="X593" s="148"/>
      <c r="Y593" s="148"/>
      <c r="Z593" s="148"/>
    </row>
    <row r="594" ht="49.5" customHeight="1">
      <c r="A594" s="148"/>
      <c r="B594" s="167"/>
      <c r="C594" s="167"/>
      <c r="D594" s="148"/>
      <c r="E594" s="148"/>
      <c r="F594" s="148"/>
      <c r="G594" s="148"/>
      <c r="H594" s="148"/>
      <c r="I594" s="148"/>
      <c r="J594" s="148"/>
      <c r="K594" s="148"/>
      <c r="L594" s="148"/>
      <c r="M594" s="148"/>
      <c r="N594" s="148"/>
      <c r="O594" s="148"/>
      <c r="P594" s="148"/>
      <c r="Q594" s="148"/>
      <c r="R594" s="148"/>
      <c r="S594" s="148"/>
      <c r="T594" s="148"/>
      <c r="U594" s="148"/>
      <c r="V594" s="148"/>
      <c r="W594" s="148"/>
      <c r="X594" s="148"/>
      <c r="Y594" s="148"/>
      <c r="Z594" s="148"/>
    </row>
    <row r="595" ht="49.5" customHeight="1">
      <c r="A595" s="148"/>
      <c r="B595" s="167"/>
      <c r="C595" s="167"/>
      <c r="D595" s="148"/>
      <c r="E595" s="148"/>
      <c r="F595" s="148"/>
      <c r="G595" s="148"/>
      <c r="H595" s="148"/>
      <c r="I595" s="148"/>
      <c r="J595" s="148"/>
      <c r="K595" s="148"/>
      <c r="L595" s="148"/>
      <c r="M595" s="148"/>
      <c r="N595" s="148"/>
      <c r="O595" s="148"/>
      <c r="P595" s="148"/>
      <c r="Q595" s="148"/>
      <c r="R595" s="148"/>
      <c r="S595" s="148"/>
      <c r="T595" s="148"/>
      <c r="U595" s="148"/>
      <c r="V595" s="148"/>
      <c r="W595" s="148"/>
      <c r="X595" s="148"/>
      <c r="Y595" s="148"/>
      <c r="Z595" s="148"/>
    </row>
    <row r="596" ht="49.5" customHeight="1">
      <c r="A596" s="148"/>
      <c r="B596" s="167"/>
      <c r="C596" s="167"/>
      <c r="D596" s="148"/>
      <c r="E596" s="148"/>
      <c r="F596" s="148"/>
      <c r="G596" s="148"/>
      <c r="H596" s="148"/>
      <c r="I596" s="148"/>
      <c r="J596" s="148"/>
      <c r="K596" s="148"/>
      <c r="L596" s="148"/>
      <c r="M596" s="148"/>
      <c r="N596" s="148"/>
      <c r="O596" s="148"/>
      <c r="P596" s="148"/>
      <c r="Q596" s="148"/>
      <c r="R596" s="148"/>
      <c r="S596" s="148"/>
      <c r="T596" s="148"/>
      <c r="U596" s="148"/>
      <c r="V596" s="148"/>
      <c r="W596" s="148"/>
      <c r="X596" s="148"/>
      <c r="Y596" s="148"/>
      <c r="Z596" s="148"/>
    </row>
    <row r="597" ht="49.5" customHeight="1">
      <c r="A597" s="148"/>
      <c r="B597" s="167"/>
      <c r="C597" s="167"/>
      <c r="D597" s="148"/>
      <c r="E597" s="148"/>
      <c r="F597" s="148"/>
      <c r="G597" s="148"/>
      <c r="H597" s="148"/>
      <c r="I597" s="148"/>
      <c r="J597" s="148"/>
      <c r="K597" s="148"/>
      <c r="L597" s="148"/>
      <c r="M597" s="148"/>
      <c r="N597" s="148"/>
      <c r="O597" s="148"/>
      <c r="P597" s="148"/>
      <c r="Q597" s="148"/>
      <c r="R597" s="148"/>
      <c r="S597" s="148"/>
      <c r="T597" s="148"/>
      <c r="U597" s="148"/>
      <c r="V597" s="148"/>
      <c r="W597" s="148"/>
      <c r="X597" s="148"/>
      <c r="Y597" s="148"/>
      <c r="Z597" s="148"/>
    </row>
    <row r="598" ht="49.5" customHeight="1">
      <c r="A598" s="148"/>
      <c r="B598" s="167"/>
      <c r="C598" s="167"/>
      <c r="D598" s="148"/>
      <c r="E598" s="148"/>
      <c r="F598" s="148"/>
      <c r="G598" s="148"/>
      <c r="H598" s="148"/>
      <c r="I598" s="148"/>
      <c r="J598" s="148"/>
      <c r="K598" s="148"/>
      <c r="L598" s="148"/>
      <c r="M598" s="148"/>
      <c r="N598" s="148"/>
      <c r="O598" s="148"/>
      <c r="P598" s="148"/>
      <c r="Q598" s="148"/>
      <c r="R598" s="148"/>
      <c r="S598" s="148"/>
      <c r="T598" s="148"/>
      <c r="U598" s="148"/>
      <c r="V598" s="148"/>
      <c r="W598" s="148"/>
      <c r="X598" s="148"/>
      <c r="Y598" s="148"/>
      <c r="Z598" s="148"/>
    </row>
    <row r="599" ht="49.5" customHeight="1">
      <c r="A599" s="148"/>
      <c r="B599" s="167"/>
      <c r="C599" s="167"/>
      <c r="D599" s="148"/>
      <c r="E599" s="148"/>
      <c r="F599" s="148"/>
      <c r="G599" s="148"/>
      <c r="H599" s="148"/>
      <c r="I599" s="148"/>
      <c r="J599" s="148"/>
      <c r="K599" s="148"/>
      <c r="L599" s="148"/>
      <c r="M599" s="148"/>
      <c r="N599" s="148"/>
      <c r="O599" s="148"/>
      <c r="P599" s="148"/>
      <c r="Q599" s="148"/>
      <c r="R599" s="148"/>
      <c r="S599" s="148"/>
      <c r="T599" s="148"/>
      <c r="U599" s="148"/>
      <c r="V599" s="148"/>
      <c r="W599" s="148"/>
      <c r="X599" s="148"/>
      <c r="Y599" s="148"/>
      <c r="Z599" s="148"/>
    </row>
    <row r="600" ht="49.5" customHeight="1">
      <c r="A600" s="148"/>
      <c r="B600" s="167"/>
      <c r="C600" s="167"/>
      <c r="D600" s="148"/>
      <c r="E600" s="148"/>
      <c r="F600" s="148"/>
      <c r="G600" s="148"/>
      <c r="H600" s="148"/>
      <c r="I600" s="148"/>
      <c r="J600" s="148"/>
      <c r="K600" s="148"/>
      <c r="L600" s="148"/>
      <c r="M600" s="148"/>
      <c r="N600" s="148"/>
      <c r="O600" s="148"/>
      <c r="P600" s="148"/>
      <c r="Q600" s="148"/>
      <c r="R600" s="148"/>
      <c r="S600" s="148"/>
      <c r="T600" s="148"/>
      <c r="U600" s="148"/>
      <c r="V600" s="148"/>
      <c r="W600" s="148"/>
      <c r="X600" s="148"/>
      <c r="Y600" s="148"/>
      <c r="Z600" s="148"/>
    </row>
    <row r="601" ht="49.5" customHeight="1">
      <c r="A601" s="148"/>
      <c r="B601" s="167"/>
      <c r="C601" s="167"/>
      <c r="D601" s="148"/>
      <c r="E601" s="148"/>
      <c r="F601" s="148"/>
      <c r="G601" s="148"/>
      <c r="H601" s="148"/>
      <c r="I601" s="148"/>
      <c r="J601" s="148"/>
      <c r="K601" s="148"/>
      <c r="L601" s="148"/>
      <c r="M601" s="148"/>
      <c r="N601" s="148"/>
      <c r="O601" s="148"/>
      <c r="P601" s="148"/>
      <c r="Q601" s="148"/>
      <c r="R601" s="148"/>
      <c r="S601" s="148"/>
      <c r="T601" s="148"/>
      <c r="U601" s="148"/>
      <c r="V601" s="148"/>
      <c r="W601" s="148"/>
      <c r="X601" s="148"/>
      <c r="Y601" s="148"/>
      <c r="Z601" s="148"/>
    </row>
    <row r="602" ht="49.5" customHeight="1">
      <c r="A602" s="148"/>
      <c r="B602" s="167"/>
      <c r="C602" s="167"/>
      <c r="D602" s="148"/>
      <c r="E602" s="148"/>
      <c r="F602" s="148"/>
      <c r="G602" s="148"/>
      <c r="H602" s="148"/>
      <c r="I602" s="148"/>
      <c r="J602" s="148"/>
      <c r="K602" s="148"/>
      <c r="L602" s="148"/>
      <c r="M602" s="148"/>
      <c r="N602" s="148"/>
      <c r="O602" s="148"/>
      <c r="P602" s="148"/>
      <c r="Q602" s="148"/>
      <c r="R602" s="148"/>
      <c r="S602" s="148"/>
      <c r="T602" s="148"/>
      <c r="U602" s="148"/>
      <c r="V602" s="148"/>
      <c r="W602" s="148"/>
      <c r="X602" s="148"/>
      <c r="Y602" s="148"/>
      <c r="Z602" s="148"/>
    </row>
    <row r="603" ht="49.5" customHeight="1">
      <c r="A603" s="148"/>
      <c r="B603" s="167"/>
      <c r="C603" s="167"/>
      <c r="D603" s="148"/>
      <c r="E603" s="148"/>
      <c r="F603" s="148"/>
      <c r="G603" s="148"/>
      <c r="H603" s="148"/>
      <c r="I603" s="148"/>
      <c r="J603" s="148"/>
      <c r="K603" s="148"/>
      <c r="L603" s="148"/>
      <c r="M603" s="148"/>
      <c r="N603" s="148"/>
      <c r="O603" s="148"/>
      <c r="P603" s="148"/>
      <c r="Q603" s="148"/>
      <c r="R603" s="148"/>
      <c r="S603" s="148"/>
      <c r="T603" s="148"/>
      <c r="U603" s="148"/>
      <c r="V603" s="148"/>
      <c r="W603" s="148"/>
      <c r="X603" s="148"/>
      <c r="Y603" s="148"/>
      <c r="Z603" s="148"/>
    </row>
    <row r="604" ht="49.5" customHeight="1">
      <c r="A604" s="148"/>
      <c r="B604" s="167"/>
      <c r="C604" s="167"/>
      <c r="D604" s="148"/>
      <c r="E604" s="148"/>
      <c r="F604" s="148"/>
      <c r="G604" s="148"/>
      <c r="H604" s="148"/>
      <c r="I604" s="148"/>
      <c r="J604" s="148"/>
      <c r="K604" s="148"/>
      <c r="L604" s="148"/>
      <c r="M604" s="148"/>
      <c r="N604" s="148"/>
      <c r="O604" s="148"/>
      <c r="P604" s="148"/>
      <c r="Q604" s="148"/>
      <c r="R604" s="148"/>
      <c r="S604" s="148"/>
      <c r="T604" s="148"/>
      <c r="U604" s="148"/>
      <c r="V604" s="148"/>
      <c r="W604" s="148"/>
      <c r="X604" s="148"/>
      <c r="Y604" s="148"/>
      <c r="Z604" s="148"/>
    </row>
    <row r="605" ht="49.5" customHeight="1">
      <c r="A605" s="148"/>
      <c r="B605" s="167"/>
      <c r="C605" s="167"/>
      <c r="D605" s="148"/>
      <c r="E605" s="148"/>
      <c r="F605" s="148"/>
      <c r="G605" s="148"/>
      <c r="H605" s="148"/>
      <c r="I605" s="148"/>
      <c r="J605" s="148"/>
      <c r="K605" s="148"/>
      <c r="L605" s="148"/>
      <c r="M605" s="148"/>
      <c r="N605" s="148"/>
      <c r="O605" s="148"/>
      <c r="P605" s="148"/>
      <c r="Q605" s="148"/>
      <c r="R605" s="148"/>
      <c r="S605" s="148"/>
      <c r="T605" s="148"/>
      <c r="U605" s="148"/>
      <c r="V605" s="148"/>
      <c r="W605" s="148"/>
      <c r="X605" s="148"/>
      <c r="Y605" s="148"/>
      <c r="Z605" s="148"/>
    </row>
    <row r="606" ht="49.5" customHeight="1">
      <c r="A606" s="148"/>
      <c r="B606" s="167"/>
      <c r="C606" s="167"/>
      <c r="D606" s="148"/>
      <c r="E606" s="148"/>
      <c r="F606" s="148"/>
      <c r="G606" s="148"/>
      <c r="H606" s="148"/>
      <c r="I606" s="148"/>
      <c r="J606" s="148"/>
      <c r="K606" s="148"/>
      <c r="L606" s="148"/>
      <c r="M606" s="148"/>
      <c r="N606" s="148"/>
      <c r="O606" s="148"/>
      <c r="P606" s="148"/>
      <c r="Q606" s="148"/>
      <c r="R606" s="148"/>
      <c r="S606" s="148"/>
      <c r="T606" s="148"/>
      <c r="U606" s="148"/>
      <c r="V606" s="148"/>
      <c r="W606" s="148"/>
      <c r="X606" s="148"/>
      <c r="Y606" s="148"/>
      <c r="Z606" s="148"/>
    </row>
    <row r="607" ht="49.5" customHeight="1">
      <c r="A607" s="148"/>
      <c r="B607" s="167"/>
      <c r="C607" s="167"/>
      <c r="D607" s="148"/>
      <c r="E607" s="148"/>
      <c r="F607" s="148"/>
      <c r="G607" s="148"/>
      <c r="H607" s="148"/>
      <c r="I607" s="148"/>
      <c r="J607" s="148"/>
      <c r="K607" s="148"/>
      <c r="L607" s="148"/>
      <c r="M607" s="148"/>
      <c r="N607" s="148"/>
      <c r="O607" s="148"/>
      <c r="P607" s="148"/>
      <c r="Q607" s="148"/>
      <c r="R607" s="148"/>
      <c r="S607" s="148"/>
      <c r="T607" s="148"/>
      <c r="U607" s="148"/>
      <c r="V607" s="148"/>
      <c r="W607" s="148"/>
      <c r="X607" s="148"/>
      <c r="Y607" s="148"/>
      <c r="Z607" s="148"/>
    </row>
    <row r="608" ht="49.5" customHeight="1">
      <c r="A608" s="148"/>
      <c r="B608" s="167"/>
      <c r="C608" s="167"/>
      <c r="D608" s="148"/>
      <c r="E608" s="148"/>
      <c r="F608" s="148"/>
      <c r="G608" s="148"/>
      <c r="H608" s="148"/>
      <c r="I608" s="148"/>
      <c r="J608" s="148"/>
      <c r="K608" s="148"/>
      <c r="L608" s="148"/>
      <c r="M608" s="148"/>
      <c r="N608" s="148"/>
      <c r="O608" s="148"/>
      <c r="P608" s="148"/>
      <c r="Q608" s="148"/>
      <c r="R608" s="148"/>
      <c r="S608" s="148"/>
      <c r="T608" s="148"/>
      <c r="U608" s="148"/>
      <c r="V608" s="148"/>
      <c r="W608" s="148"/>
      <c r="X608" s="148"/>
      <c r="Y608" s="148"/>
      <c r="Z608" s="148"/>
    </row>
    <row r="609" ht="49.5" customHeight="1">
      <c r="A609" s="148"/>
      <c r="B609" s="167"/>
      <c r="C609" s="167"/>
      <c r="D609" s="148"/>
      <c r="E609" s="148"/>
      <c r="F609" s="148"/>
      <c r="G609" s="148"/>
      <c r="H609" s="148"/>
      <c r="I609" s="148"/>
      <c r="J609" s="148"/>
      <c r="K609" s="148"/>
      <c r="L609" s="148"/>
      <c r="M609" s="148"/>
      <c r="N609" s="148"/>
      <c r="O609" s="148"/>
      <c r="P609" s="148"/>
      <c r="Q609" s="148"/>
      <c r="R609" s="148"/>
      <c r="S609" s="148"/>
      <c r="T609" s="148"/>
      <c r="U609" s="148"/>
      <c r="V609" s="148"/>
      <c r="W609" s="148"/>
      <c r="X609" s="148"/>
      <c r="Y609" s="148"/>
      <c r="Z609" s="148"/>
    </row>
    <row r="610" ht="49.5" customHeight="1">
      <c r="A610" s="148"/>
      <c r="B610" s="167"/>
      <c r="C610" s="167"/>
      <c r="D610" s="148"/>
      <c r="E610" s="148"/>
      <c r="F610" s="148"/>
      <c r="G610" s="148"/>
      <c r="H610" s="148"/>
      <c r="I610" s="148"/>
      <c r="J610" s="148"/>
      <c r="K610" s="148"/>
      <c r="L610" s="148"/>
      <c r="M610" s="148"/>
      <c r="N610" s="148"/>
      <c r="O610" s="148"/>
      <c r="P610" s="148"/>
      <c r="Q610" s="148"/>
      <c r="R610" s="148"/>
      <c r="S610" s="148"/>
      <c r="T610" s="148"/>
      <c r="U610" s="148"/>
      <c r="V610" s="148"/>
      <c r="W610" s="148"/>
      <c r="X610" s="148"/>
      <c r="Y610" s="148"/>
      <c r="Z610" s="148"/>
    </row>
    <row r="611" ht="49.5" customHeight="1">
      <c r="A611" s="148"/>
      <c r="B611" s="167"/>
      <c r="C611" s="167"/>
      <c r="D611" s="148"/>
      <c r="E611" s="148"/>
      <c r="F611" s="148"/>
      <c r="G611" s="148"/>
      <c r="H611" s="148"/>
      <c r="I611" s="148"/>
      <c r="J611" s="148"/>
      <c r="K611" s="148"/>
      <c r="L611" s="148"/>
      <c r="M611" s="148"/>
      <c r="N611" s="148"/>
      <c r="O611" s="148"/>
      <c r="P611" s="148"/>
      <c r="Q611" s="148"/>
      <c r="R611" s="148"/>
      <c r="S611" s="148"/>
      <c r="T611" s="148"/>
      <c r="U611" s="148"/>
      <c r="V611" s="148"/>
      <c r="W611" s="148"/>
      <c r="X611" s="148"/>
      <c r="Y611" s="148"/>
      <c r="Z611" s="148"/>
    </row>
    <row r="612" ht="49.5" customHeight="1">
      <c r="A612" s="148"/>
      <c r="B612" s="167"/>
      <c r="C612" s="167"/>
      <c r="D612" s="148"/>
      <c r="E612" s="148"/>
      <c r="F612" s="148"/>
      <c r="G612" s="148"/>
      <c r="H612" s="148"/>
      <c r="I612" s="148"/>
      <c r="J612" s="148"/>
      <c r="K612" s="148"/>
      <c r="L612" s="148"/>
      <c r="M612" s="148"/>
      <c r="N612" s="148"/>
      <c r="O612" s="148"/>
      <c r="P612" s="148"/>
      <c r="Q612" s="148"/>
      <c r="R612" s="148"/>
      <c r="S612" s="148"/>
      <c r="T612" s="148"/>
      <c r="U612" s="148"/>
      <c r="V612" s="148"/>
      <c r="W612" s="148"/>
      <c r="X612" s="148"/>
      <c r="Y612" s="148"/>
      <c r="Z612" s="148"/>
    </row>
    <row r="613" ht="49.5" customHeight="1">
      <c r="A613" s="148"/>
      <c r="B613" s="167"/>
      <c r="C613" s="167"/>
      <c r="D613" s="148"/>
      <c r="E613" s="148"/>
      <c r="F613" s="148"/>
      <c r="G613" s="148"/>
      <c r="H613" s="148"/>
      <c r="I613" s="148"/>
      <c r="J613" s="148"/>
      <c r="K613" s="148"/>
      <c r="L613" s="148"/>
      <c r="M613" s="148"/>
      <c r="N613" s="148"/>
      <c r="O613" s="148"/>
      <c r="P613" s="148"/>
      <c r="Q613" s="148"/>
      <c r="R613" s="148"/>
      <c r="S613" s="148"/>
      <c r="T613" s="148"/>
      <c r="U613" s="148"/>
      <c r="V613" s="148"/>
      <c r="W613" s="148"/>
      <c r="X613" s="148"/>
      <c r="Y613" s="148"/>
      <c r="Z613" s="148"/>
    </row>
    <row r="614" ht="49.5" customHeight="1">
      <c r="A614" s="148"/>
      <c r="B614" s="167"/>
      <c r="C614" s="167"/>
      <c r="D614" s="148"/>
      <c r="E614" s="148"/>
      <c r="F614" s="148"/>
      <c r="G614" s="148"/>
      <c r="H614" s="148"/>
      <c r="I614" s="148"/>
      <c r="J614" s="148"/>
      <c r="K614" s="148"/>
      <c r="L614" s="148"/>
      <c r="M614" s="148"/>
      <c r="N614" s="148"/>
      <c r="O614" s="148"/>
      <c r="P614" s="148"/>
      <c r="Q614" s="148"/>
      <c r="R614" s="148"/>
      <c r="S614" s="148"/>
      <c r="T614" s="148"/>
      <c r="U614" s="148"/>
      <c r="V614" s="148"/>
      <c r="W614" s="148"/>
      <c r="X614" s="148"/>
      <c r="Y614" s="148"/>
      <c r="Z614" s="148"/>
    </row>
    <row r="615" ht="49.5" customHeight="1">
      <c r="A615" s="148"/>
      <c r="B615" s="167"/>
      <c r="C615" s="167"/>
      <c r="D615" s="148"/>
      <c r="E615" s="148"/>
      <c r="F615" s="148"/>
      <c r="G615" s="148"/>
      <c r="H615" s="148"/>
      <c r="I615" s="148"/>
      <c r="J615" s="148"/>
      <c r="K615" s="148"/>
      <c r="L615" s="148"/>
      <c r="M615" s="148"/>
      <c r="N615" s="148"/>
      <c r="O615" s="148"/>
      <c r="P615" s="148"/>
      <c r="Q615" s="148"/>
      <c r="R615" s="148"/>
      <c r="S615" s="148"/>
      <c r="T615" s="148"/>
      <c r="U615" s="148"/>
      <c r="V615" s="148"/>
      <c r="W615" s="148"/>
      <c r="X615" s="148"/>
      <c r="Y615" s="148"/>
      <c r="Z615" s="148"/>
    </row>
    <row r="616" ht="49.5" customHeight="1">
      <c r="A616" s="148"/>
      <c r="B616" s="167"/>
      <c r="C616" s="167"/>
      <c r="D616" s="148"/>
      <c r="E616" s="148"/>
      <c r="F616" s="148"/>
      <c r="G616" s="148"/>
      <c r="H616" s="148"/>
      <c r="I616" s="148"/>
      <c r="J616" s="148"/>
      <c r="K616" s="148"/>
      <c r="L616" s="148"/>
      <c r="M616" s="148"/>
      <c r="N616" s="148"/>
      <c r="O616" s="148"/>
      <c r="P616" s="148"/>
      <c r="Q616" s="148"/>
      <c r="R616" s="148"/>
      <c r="S616" s="148"/>
      <c r="T616" s="148"/>
      <c r="U616" s="148"/>
      <c r="V616" s="148"/>
      <c r="W616" s="148"/>
      <c r="X616" s="148"/>
      <c r="Y616" s="148"/>
      <c r="Z616" s="148"/>
    </row>
    <row r="617" ht="49.5" customHeight="1">
      <c r="A617" s="148"/>
      <c r="B617" s="167"/>
      <c r="C617" s="167"/>
      <c r="D617" s="148"/>
      <c r="E617" s="148"/>
      <c r="F617" s="148"/>
      <c r="G617" s="148"/>
      <c r="H617" s="148"/>
      <c r="I617" s="148"/>
      <c r="J617" s="148"/>
      <c r="K617" s="148"/>
      <c r="L617" s="148"/>
      <c r="M617" s="148"/>
      <c r="N617" s="148"/>
      <c r="O617" s="148"/>
      <c r="P617" s="148"/>
      <c r="Q617" s="148"/>
      <c r="R617" s="148"/>
      <c r="S617" s="148"/>
      <c r="T617" s="148"/>
      <c r="U617" s="148"/>
      <c r="V617" s="148"/>
      <c r="W617" s="148"/>
      <c r="X617" s="148"/>
      <c r="Y617" s="148"/>
      <c r="Z617" s="148"/>
    </row>
    <row r="618" ht="49.5" customHeight="1">
      <c r="A618" s="148"/>
      <c r="B618" s="167"/>
      <c r="C618" s="167"/>
      <c r="D618" s="148"/>
      <c r="E618" s="148"/>
      <c r="F618" s="148"/>
      <c r="G618" s="148"/>
      <c r="H618" s="148"/>
      <c r="I618" s="148"/>
      <c r="J618" s="148"/>
      <c r="K618" s="148"/>
      <c r="L618" s="148"/>
      <c r="M618" s="148"/>
      <c r="N618" s="148"/>
      <c r="O618" s="148"/>
      <c r="P618" s="148"/>
      <c r="Q618" s="148"/>
      <c r="R618" s="148"/>
      <c r="S618" s="148"/>
      <c r="T618" s="148"/>
      <c r="U618" s="148"/>
      <c r="V618" s="148"/>
      <c r="W618" s="148"/>
      <c r="X618" s="148"/>
      <c r="Y618" s="148"/>
      <c r="Z618" s="148"/>
    </row>
    <row r="619" ht="49.5" customHeight="1">
      <c r="A619" s="148"/>
      <c r="B619" s="167"/>
      <c r="C619" s="167"/>
      <c r="D619" s="148"/>
      <c r="E619" s="148"/>
      <c r="F619" s="148"/>
      <c r="G619" s="148"/>
      <c r="H619" s="148"/>
      <c r="I619" s="148"/>
      <c r="J619" s="148"/>
      <c r="K619" s="148"/>
      <c r="L619" s="148"/>
      <c r="M619" s="148"/>
      <c r="N619" s="148"/>
      <c r="O619" s="148"/>
      <c r="P619" s="148"/>
      <c r="Q619" s="148"/>
      <c r="R619" s="148"/>
      <c r="S619" s="148"/>
      <c r="T619" s="148"/>
      <c r="U619" s="148"/>
      <c r="V619" s="148"/>
      <c r="W619" s="148"/>
      <c r="X619" s="148"/>
      <c r="Y619" s="148"/>
      <c r="Z619" s="148"/>
    </row>
    <row r="620" ht="49.5" customHeight="1">
      <c r="A620" s="148"/>
      <c r="B620" s="167"/>
      <c r="C620" s="167"/>
      <c r="D620" s="148"/>
      <c r="E620" s="148"/>
      <c r="F620" s="148"/>
      <c r="G620" s="148"/>
      <c r="H620" s="148"/>
      <c r="I620" s="148"/>
      <c r="J620" s="148"/>
      <c r="K620" s="148"/>
      <c r="L620" s="148"/>
      <c r="M620" s="148"/>
      <c r="N620" s="148"/>
      <c r="O620" s="148"/>
      <c r="P620" s="148"/>
      <c r="Q620" s="148"/>
      <c r="R620" s="148"/>
      <c r="S620" s="148"/>
      <c r="T620" s="148"/>
      <c r="U620" s="148"/>
      <c r="V620" s="148"/>
      <c r="W620" s="148"/>
      <c r="X620" s="148"/>
      <c r="Y620" s="148"/>
      <c r="Z620" s="148"/>
    </row>
    <row r="621" ht="49.5" customHeight="1">
      <c r="A621" s="148"/>
      <c r="B621" s="167"/>
      <c r="C621" s="167"/>
      <c r="D621" s="148"/>
      <c r="E621" s="148"/>
      <c r="F621" s="148"/>
      <c r="G621" s="148"/>
      <c r="H621" s="148"/>
      <c r="I621" s="148"/>
      <c r="J621" s="148"/>
      <c r="K621" s="148"/>
      <c r="L621" s="148"/>
      <c r="M621" s="148"/>
      <c r="N621" s="148"/>
      <c r="O621" s="148"/>
      <c r="P621" s="148"/>
      <c r="Q621" s="148"/>
      <c r="R621" s="148"/>
      <c r="S621" s="148"/>
      <c r="T621" s="148"/>
      <c r="U621" s="148"/>
      <c r="V621" s="148"/>
      <c r="W621" s="148"/>
      <c r="X621" s="148"/>
      <c r="Y621" s="148"/>
      <c r="Z621" s="148"/>
    </row>
    <row r="622" ht="49.5" customHeight="1">
      <c r="A622" s="148"/>
      <c r="B622" s="167"/>
      <c r="C622" s="167"/>
      <c r="D622" s="148"/>
      <c r="E622" s="148"/>
      <c r="F622" s="148"/>
      <c r="G622" s="148"/>
      <c r="H622" s="148"/>
      <c r="I622" s="148"/>
      <c r="J622" s="148"/>
      <c r="K622" s="148"/>
      <c r="L622" s="148"/>
      <c r="M622" s="148"/>
      <c r="N622" s="148"/>
      <c r="O622" s="148"/>
      <c r="P622" s="148"/>
      <c r="Q622" s="148"/>
      <c r="R622" s="148"/>
      <c r="S622" s="148"/>
      <c r="T622" s="148"/>
      <c r="U622" s="148"/>
      <c r="V622" s="148"/>
      <c r="W622" s="148"/>
      <c r="X622" s="148"/>
      <c r="Y622" s="148"/>
      <c r="Z622" s="148"/>
    </row>
    <row r="623" ht="49.5" customHeight="1">
      <c r="A623" s="148"/>
      <c r="B623" s="167"/>
      <c r="C623" s="167"/>
      <c r="D623" s="148"/>
      <c r="E623" s="148"/>
      <c r="F623" s="148"/>
      <c r="G623" s="148"/>
      <c r="H623" s="148"/>
      <c r="I623" s="148"/>
      <c r="J623" s="148"/>
      <c r="K623" s="148"/>
      <c r="L623" s="148"/>
      <c r="M623" s="148"/>
      <c r="N623" s="148"/>
      <c r="O623" s="148"/>
      <c r="P623" s="148"/>
      <c r="Q623" s="148"/>
      <c r="R623" s="148"/>
      <c r="S623" s="148"/>
      <c r="T623" s="148"/>
      <c r="U623" s="148"/>
      <c r="V623" s="148"/>
      <c r="W623" s="148"/>
      <c r="X623" s="148"/>
      <c r="Y623" s="148"/>
      <c r="Z623" s="148"/>
    </row>
    <row r="624" ht="49.5" customHeight="1">
      <c r="A624" s="148"/>
      <c r="B624" s="167"/>
      <c r="C624" s="167"/>
      <c r="D624" s="148"/>
      <c r="E624" s="148"/>
      <c r="F624" s="148"/>
      <c r="G624" s="148"/>
      <c r="H624" s="148"/>
      <c r="I624" s="148"/>
      <c r="J624" s="148"/>
      <c r="K624" s="148"/>
      <c r="L624" s="148"/>
      <c r="M624" s="148"/>
      <c r="N624" s="148"/>
      <c r="O624" s="148"/>
      <c r="P624" s="148"/>
      <c r="Q624" s="148"/>
      <c r="R624" s="148"/>
      <c r="S624" s="148"/>
      <c r="T624" s="148"/>
      <c r="U624" s="148"/>
      <c r="V624" s="148"/>
      <c r="W624" s="148"/>
      <c r="X624" s="148"/>
      <c r="Y624" s="148"/>
      <c r="Z624" s="148"/>
    </row>
    <row r="625" ht="49.5" customHeight="1">
      <c r="A625" s="148"/>
      <c r="B625" s="167"/>
      <c r="C625" s="167"/>
      <c r="D625" s="148"/>
      <c r="E625" s="148"/>
      <c r="F625" s="148"/>
      <c r="G625" s="148"/>
      <c r="H625" s="148"/>
      <c r="I625" s="148"/>
      <c r="J625" s="148"/>
      <c r="K625" s="148"/>
      <c r="L625" s="148"/>
      <c r="M625" s="148"/>
      <c r="N625" s="148"/>
      <c r="O625" s="148"/>
      <c r="P625" s="148"/>
      <c r="Q625" s="148"/>
      <c r="R625" s="148"/>
      <c r="S625" s="148"/>
      <c r="T625" s="148"/>
      <c r="U625" s="148"/>
      <c r="V625" s="148"/>
      <c r="W625" s="148"/>
      <c r="X625" s="148"/>
      <c r="Y625" s="148"/>
      <c r="Z625" s="148"/>
    </row>
    <row r="626" ht="49.5" customHeight="1">
      <c r="A626" s="148"/>
      <c r="B626" s="167"/>
      <c r="C626" s="167"/>
      <c r="D626" s="148"/>
      <c r="E626" s="148"/>
      <c r="F626" s="148"/>
      <c r="G626" s="148"/>
      <c r="H626" s="148"/>
      <c r="I626" s="148"/>
      <c r="J626" s="148"/>
      <c r="K626" s="148"/>
      <c r="L626" s="148"/>
      <c r="M626" s="148"/>
      <c r="N626" s="148"/>
      <c r="O626" s="148"/>
      <c r="P626" s="148"/>
      <c r="Q626" s="148"/>
      <c r="R626" s="148"/>
      <c r="S626" s="148"/>
      <c r="T626" s="148"/>
      <c r="U626" s="148"/>
      <c r="V626" s="148"/>
      <c r="W626" s="148"/>
      <c r="X626" s="148"/>
      <c r="Y626" s="148"/>
      <c r="Z626" s="148"/>
    </row>
    <row r="627" ht="49.5" customHeight="1">
      <c r="A627" s="148"/>
      <c r="B627" s="167"/>
      <c r="C627" s="167"/>
      <c r="D627" s="148"/>
      <c r="E627" s="148"/>
      <c r="F627" s="148"/>
      <c r="G627" s="148"/>
      <c r="H627" s="148"/>
      <c r="I627" s="148"/>
      <c r="J627" s="148"/>
      <c r="K627" s="148"/>
      <c r="L627" s="148"/>
      <c r="M627" s="148"/>
      <c r="N627" s="148"/>
      <c r="O627" s="148"/>
      <c r="P627" s="148"/>
      <c r="Q627" s="148"/>
      <c r="R627" s="148"/>
      <c r="S627" s="148"/>
      <c r="T627" s="148"/>
      <c r="U627" s="148"/>
      <c r="V627" s="148"/>
      <c r="W627" s="148"/>
      <c r="X627" s="148"/>
      <c r="Y627" s="148"/>
      <c r="Z627" s="148"/>
    </row>
    <row r="628" ht="49.5" customHeight="1">
      <c r="A628" s="148"/>
      <c r="B628" s="167"/>
      <c r="C628" s="167"/>
      <c r="D628" s="148"/>
      <c r="E628" s="148"/>
      <c r="F628" s="148"/>
      <c r="G628" s="148"/>
      <c r="H628" s="148"/>
      <c r="I628" s="148"/>
      <c r="J628" s="148"/>
      <c r="K628" s="148"/>
      <c r="L628" s="148"/>
      <c r="M628" s="148"/>
      <c r="N628" s="148"/>
      <c r="O628" s="148"/>
      <c r="P628" s="148"/>
      <c r="Q628" s="148"/>
      <c r="R628" s="148"/>
      <c r="S628" s="148"/>
      <c r="T628" s="148"/>
      <c r="U628" s="148"/>
      <c r="V628" s="148"/>
      <c r="W628" s="148"/>
      <c r="X628" s="148"/>
      <c r="Y628" s="148"/>
      <c r="Z628" s="148"/>
    </row>
    <row r="629" ht="49.5" customHeight="1">
      <c r="A629" s="148"/>
      <c r="B629" s="167"/>
      <c r="C629" s="167"/>
      <c r="D629" s="148"/>
      <c r="E629" s="148"/>
      <c r="F629" s="148"/>
      <c r="G629" s="148"/>
      <c r="H629" s="148"/>
      <c r="I629" s="148"/>
      <c r="J629" s="148"/>
      <c r="K629" s="148"/>
      <c r="L629" s="148"/>
      <c r="M629" s="148"/>
      <c r="N629" s="148"/>
      <c r="O629" s="148"/>
      <c r="P629" s="148"/>
      <c r="Q629" s="148"/>
      <c r="R629" s="148"/>
      <c r="S629" s="148"/>
      <c r="T629" s="148"/>
      <c r="U629" s="148"/>
      <c r="V629" s="148"/>
      <c r="W629" s="148"/>
      <c r="X629" s="148"/>
      <c r="Y629" s="148"/>
      <c r="Z629" s="148"/>
    </row>
    <row r="630" ht="49.5" customHeight="1">
      <c r="A630" s="148"/>
      <c r="B630" s="167"/>
      <c r="C630" s="167"/>
      <c r="D630" s="148"/>
      <c r="E630" s="148"/>
      <c r="F630" s="148"/>
      <c r="G630" s="148"/>
      <c r="H630" s="148"/>
      <c r="I630" s="148"/>
      <c r="J630" s="148"/>
      <c r="K630" s="148"/>
      <c r="L630" s="148"/>
      <c r="M630" s="148"/>
      <c r="N630" s="148"/>
      <c r="O630" s="148"/>
      <c r="P630" s="148"/>
      <c r="Q630" s="148"/>
      <c r="R630" s="148"/>
      <c r="S630" s="148"/>
      <c r="T630" s="148"/>
      <c r="U630" s="148"/>
      <c r="V630" s="148"/>
      <c r="W630" s="148"/>
      <c r="X630" s="148"/>
      <c r="Y630" s="148"/>
      <c r="Z630" s="148"/>
    </row>
    <row r="631" ht="49.5" customHeight="1">
      <c r="A631" s="148"/>
      <c r="B631" s="167"/>
      <c r="C631" s="167"/>
      <c r="D631" s="148"/>
      <c r="E631" s="148"/>
      <c r="F631" s="148"/>
      <c r="G631" s="148"/>
      <c r="H631" s="148"/>
      <c r="I631" s="148"/>
      <c r="J631" s="148"/>
      <c r="K631" s="148"/>
      <c r="L631" s="148"/>
      <c r="M631" s="148"/>
      <c r="N631" s="148"/>
      <c r="O631" s="148"/>
      <c r="P631" s="148"/>
      <c r="Q631" s="148"/>
      <c r="R631" s="148"/>
      <c r="S631" s="148"/>
      <c r="T631" s="148"/>
      <c r="U631" s="148"/>
      <c r="V631" s="148"/>
      <c r="W631" s="148"/>
      <c r="X631" s="148"/>
      <c r="Y631" s="148"/>
      <c r="Z631" s="148"/>
    </row>
    <row r="632" ht="49.5" customHeight="1">
      <c r="A632" s="148"/>
      <c r="B632" s="167"/>
      <c r="C632" s="167"/>
      <c r="D632" s="148"/>
      <c r="E632" s="148"/>
      <c r="F632" s="148"/>
      <c r="G632" s="148"/>
      <c r="H632" s="148"/>
      <c r="I632" s="148"/>
      <c r="J632" s="148"/>
      <c r="K632" s="148"/>
      <c r="L632" s="148"/>
      <c r="M632" s="148"/>
      <c r="N632" s="148"/>
      <c r="O632" s="148"/>
      <c r="P632" s="148"/>
      <c r="Q632" s="148"/>
      <c r="R632" s="148"/>
      <c r="S632" s="148"/>
      <c r="T632" s="148"/>
      <c r="U632" s="148"/>
      <c r="V632" s="148"/>
      <c r="W632" s="148"/>
      <c r="X632" s="148"/>
      <c r="Y632" s="148"/>
      <c r="Z632" s="148"/>
    </row>
    <row r="633" ht="49.5" customHeight="1">
      <c r="A633" s="148"/>
      <c r="B633" s="167"/>
      <c r="C633" s="167"/>
      <c r="D633" s="148"/>
      <c r="E633" s="148"/>
      <c r="F633" s="148"/>
      <c r="G633" s="148"/>
      <c r="H633" s="148"/>
      <c r="I633" s="148"/>
      <c r="J633" s="148"/>
      <c r="K633" s="148"/>
      <c r="L633" s="148"/>
      <c r="M633" s="148"/>
      <c r="N633" s="148"/>
      <c r="O633" s="148"/>
      <c r="P633" s="148"/>
      <c r="Q633" s="148"/>
      <c r="R633" s="148"/>
      <c r="S633" s="148"/>
      <c r="T633" s="148"/>
      <c r="U633" s="148"/>
      <c r="V633" s="148"/>
      <c r="W633" s="148"/>
      <c r="X633" s="148"/>
      <c r="Y633" s="148"/>
      <c r="Z633" s="148"/>
    </row>
    <row r="634" ht="49.5" customHeight="1">
      <c r="A634" s="148"/>
      <c r="B634" s="167"/>
      <c r="C634" s="167"/>
      <c r="D634" s="148"/>
      <c r="E634" s="148"/>
      <c r="F634" s="148"/>
      <c r="G634" s="148"/>
      <c r="H634" s="148"/>
      <c r="I634" s="148"/>
      <c r="J634" s="148"/>
      <c r="K634" s="148"/>
      <c r="L634" s="148"/>
      <c r="M634" s="148"/>
      <c r="N634" s="148"/>
      <c r="O634" s="148"/>
      <c r="P634" s="148"/>
      <c r="Q634" s="148"/>
      <c r="R634" s="148"/>
      <c r="S634" s="148"/>
      <c r="T634" s="148"/>
      <c r="U634" s="148"/>
      <c r="V634" s="148"/>
      <c r="W634" s="148"/>
      <c r="X634" s="148"/>
      <c r="Y634" s="148"/>
      <c r="Z634" s="148"/>
    </row>
    <row r="635" ht="49.5" customHeight="1">
      <c r="A635" s="148"/>
      <c r="B635" s="167"/>
      <c r="C635" s="167"/>
      <c r="D635" s="148"/>
      <c r="E635" s="148"/>
      <c r="F635" s="148"/>
      <c r="G635" s="148"/>
      <c r="H635" s="148"/>
      <c r="I635" s="148"/>
      <c r="J635" s="148"/>
      <c r="K635" s="148"/>
      <c r="L635" s="148"/>
      <c r="M635" s="148"/>
      <c r="N635" s="148"/>
      <c r="O635" s="148"/>
      <c r="P635" s="148"/>
      <c r="Q635" s="148"/>
      <c r="R635" s="148"/>
      <c r="S635" s="148"/>
      <c r="T635" s="148"/>
      <c r="U635" s="148"/>
      <c r="V635" s="148"/>
      <c r="W635" s="148"/>
      <c r="X635" s="148"/>
      <c r="Y635" s="148"/>
      <c r="Z635" s="148"/>
    </row>
    <row r="636" ht="49.5" customHeight="1">
      <c r="A636" s="148"/>
      <c r="B636" s="167"/>
      <c r="C636" s="167"/>
      <c r="D636" s="148"/>
      <c r="E636" s="148"/>
      <c r="F636" s="148"/>
      <c r="G636" s="148"/>
      <c r="H636" s="148"/>
      <c r="I636" s="148"/>
      <c r="J636" s="148"/>
      <c r="K636" s="148"/>
      <c r="L636" s="148"/>
      <c r="M636" s="148"/>
      <c r="N636" s="148"/>
      <c r="O636" s="148"/>
      <c r="P636" s="148"/>
      <c r="Q636" s="148"/>
      <c r="R636" s="148"/>
      <c r="S636" s="148"/>
      <c r="T636" s="148"/>
      <c r="U636" s="148"/>
      <c r="V636" s="148"/>
      <c r="W636" s="148"/>
      <c r="X636" s="148"/>
      <c r="Y636" s="148"/>
      <c r="Z636" s="148"/>
    </row>
    <row r="637" ht="49.5" customHeight="1">
      <c r="A637" s="148"/>
      <c r="B637" s="167"/>
      <c r="C637" s="167"/>
      <c r="D637" s="148"/>
      <c r="E637" s="148"/>
      <c r="F637" s="148"/>
      <c r="G637" s="148"/>
      <c r="H637" s="148"/>
      <c r="I637" s="148"/>
      <c r="J637" s="148"/>
      <c r="K637" s="148"/>
      <c r="L637" s="148"/>
      <c r="M637" s="148"/>
      <c r="N637" s="148"/>
      <c r="O637" s="148"/>
      <c r="P637" s="148"/>
      <c r="Q637" s="148"/>
      <c r="R637" s="148"/>
      <c r="S637" s="148"/>
      <c r="T637" s="148"/>
      <c r="U637" s="148"/>
      <c r="V637" s="148"/>
      <c r="W637" s="148"/>
      <c r="X637" s="148"/>
      <c r="Y637" s="148"/>
      <c r="Z637" s="148"/>
    </row>
    <row r="638" ht="49.5" customHeight="1">
      <c r="A638" s="148"/>
      <c r="B638" s="167"/>
      <c r="C638" s="167"/>
      <c r="D638" s="148"/>
      <c r="E638" s="148"/>
      <c r="F638" s="148"/>
      <c r="G638" s="148"/>
      <c r="H638" s="148"/>
      <c r="I638" s="148"/>
      <c r="J638" s="148"/>
      <c r="K638" s="148"/>
      <c r="L638" s="148"/>
      <c r="M638" s="148"/>
      <c r="N638" s="148"/>
      <c r="O638" s="148"/>
      <c r="P638" s="148"/>
      <c r="Q638" s="148"/>
      <c r="R638" s="148"/>
      <c r="S638" s="148"/>
      <c r="T638" s="148"/>
      <c r="U638" s="148"/>
      <c r="V638" s="148"/>
      <c r="W638" s="148"/>
      <c r="X638" s="148"/>
      <c r="Y638" s="148"/>
      <c r="Z638" s="148"/>
    </row>
    <row r="639" ht="49.5" customHeight="1">
      <c r="A639" s="148"/>
      <c r="B639" s="167"/>
      <c r="C639" s="167"/>
      <c r="D639" s="148"/>
      <c r="E639" s="148"/>
      <c r="F639" s="148"/>
      <c r="G639" s="148"/>
      <c r="H639" s="148"/>
      <c r="I639" s="148"/>
      <c r="J639" s="148"/>
      <c r="K639" s="148"/>
      <c r="L639" s="148"/>
      <c r="M639" s="148"/>
      <c r="N639" s="148"/>
      <c r="O639" s="148"/>
      <c r="P639" s="148"/>
      <c r="Q639" s="148"/>
      <c r="R639" s="148"/>
      <c r="S639" s="148"/>
      <c r="T639" s="148"/>
      <c r="U639" s="148"/>
      <c r="V639" s="148"/>
      <c r="W639" s="148"/>
      <c r="X639" s="148"/>
      <c r="Y639" s="148"/>
      <c r="Z639" s="148"/>
    </row>
    <row r="640" ht="49.5" customHeight="1">
      <c r="A640" s="148"/>
      <c r="B640" s="167"/>
      <c r="C640" s="167"/>
      <c r="D640" s="148"/>
      <c r="E640" s="148"/>
      <c r="F640" s="148"/>
      <c r="G640" s="148"/>
      <c r="H640" s="148"/>
      <c r="I640" s="148"/>
      <c r="J640" s="148"/>
      <c r="K640" s="148"/>
      <c r="L640" s="148"/>
      <c r="M640" s="148"/>
      <c r="N640" s="148"/>
      <c r="O640" s="148"/>
      <c r="P640" s="148"/>
      <c r="Q640" s="148"/>
      <c r="R640" s="148"/>
      <c r="S640" s="148"/>
      <c r="T640" s="148"/>
      <c r="U640" s="148"/>
      <c r="V640" s="148"/>
      <c r="W640" s="148"/>
      <c r="X640" s="148"/>
      <c r="Y640" s="148"/>
      <c r="Z640" s="148"/>
    </row>
    <row r="641" ht="49.5" customHeight="1">
      <c r="A641" s="148"/>
      <c r="B641" s="167"/>
      <c r="C641" s="167"/>
      <c r="D641" s="148"/>
      <c r="E641" s="148"/>
      <c r="F641" s="148"/>
      <c r="G641" s="148"/>
      <c r="H641" s="148"/>
      <c r="I641" s="148"/>
      <c r="J641" s="148"/>
      <c r="K641" s="148"/>
      <c r="L641" s="148"/>
      <c r="M641" s="148"/>
      <c r="N641" s="148"/>
      <c r="O641" s="148"/>
      <c r="P641" s="148"/>
      <c r="Q641" s="148"/>
      <c r="R641" s="148"/>
      <c r="S641" s="148"/>
      <c r="T641" s="148"/>
      <c r="U641" s="148"/>
      <c r="V641" s="148"/>
      <c r="W641" s="148"/>
      <c r="X641" s="148"/>
      <c r="Y641" s="148"/>
      <c r="Z641" s="148"/>
    </row>
    <row r="642" ht="49.5" customHeight="1">
      <c r="A642" s="148"/>
      <c r="B642" s="167"/>
      <c r="C642" s="167"/>
      <c r="D642" s="148"/>
      <c r="E642" s="148"/>
      <c r="F642" s="148"/>
      <c r="G642" s="148"/>
      <c r="H642" s="148"/>
      <c r="I642" s="148"/>
      <c r="J642" s="148"/>
      <c r="K642" s="148"/>
      <c r="L642" s="148"/>
      <c r="M642" s="148"/>
      <c r="N642" s="148"/>
      <c r="O642" s="148"/>
      <c r="P642" s="148"/>
      <c r="Q642" s="148"/>
      <c r="R642" s="148"/>
      <c r="S642" s="148"/>
      <c r="T642" s="148"/>
      <c r="U642" s="148"/>
      <c r="V642" s="148"/>
      <c r="W642" s="148"/>
      <c r="X642" s="148"/>
      <c r="Y642" s="148"/>
      <c r="Z642" s="148"/>
    </row>
    <row r="643" ht="49.5" customHeight="1">
      <c r="A643" s="148"/>
      <c r="B643" s="167"/>
      <c r="C643" s="167"/>
      <c r="D643" s="148"/>
      <c r="E643" s="148"/>
      <c r="F643" s="148"/>
      <c r="G643" s="148"/>
      <c r="H643" s="148"/>
      <c r="I643" s="148"/>
      <c r="J643" s="148"/>
      <c r="K643" s="148"/>
      <c r="L643" s="148"/>
      <c r="M643" s="148"/>
      <c r="N643" s="148"/>
      <c r="O643" s="148"/>
      <c r="P643" s="148"/>
      <c r="Q643" s="148"/>
      <c r="R643" s="148"/>
      <c r="S643" s="148"/>
      <c r="T643" s="148"/>
      <c r="U643" s="148"/>
      <c r="V643" s="148"/>
      <c r="W643" s="148"/>
      <c r="X643" s="148"/>
      <c r="Y643" s="148"/>
      <c r="Z643" s="148"/>
    </row>
    <row r="644" ht="49.5" customHeight="1">
      <c r="A644" s="148"/>
      <c r="B644" s="167"/>
      <c r="C644" s="167"/>
      <c r="D644" s="148"/>
      <c r="E644" s="148"/>
      <c r="F644" s="148"/>
      <c r="G644" s="148"/>
      <c r="H644" s="148"/>
      <c r="I644" s="148"/>
      <c r="J644" s="148"/>
      <c r="K644" s="148"/>
      <c r="L644" s="148"/>
      <c r="M644" s="148"/>
      <c r="N644" s="148"/>
      <c r="O644" s="148"/>
      <c r="P644" s="148"/>
      <c r="Q644" s="148"/>
      <c r="R644" s="148"/>
      <c r="S644" s="148"/>
      <c r="T644" s="148"/>
      <c r="U644" s="148"/>
      <c r="V644" s="148"/>
      <c r="W644" s="148"/>
      <c r="X644" s="148"/>
      <c r="Y644" s="148"/>
      <c r="Z644" s="148"/>
    </row>
    <row r="645" ht="49.5" customHeight="1">
      <c r="A645" s="148"/>
      <c r="B645" s="167"/>
      <c r="C645" s="167"/>
      <c r="D645" s="148"/>
      <c r="E645" s="148"/>
      <c r="F645" s="148"/>
      <c r="G645" s="148"/>
      <c r="H645" s="148"/>
      <c r="I645" s="148"/>
      <c r="J645" s="148"/>
      <c r="K645" s="148"/>
      <c r="L645" s="148"/>
      <c r="M645" s="148"/>
      <c r="N645" s="148"/>
      <c r="O645" s="148"/>
      <c r="P645" s="148"/>
      <c r="Q645" s="148"/>
      <c r="R645" s="148"/>
      <c r="S645" s="148"/>
      <c r="T645" s="148"/>
      <c r="U645" s="148"/>
      <c r="V645" s="148"/>
      <c r="W645" s="148"/>
      <c r="X645" s="148"/>
      <c r="Y645" s="148"/>
      <c r="Z645" s="148"/>
    </row>
    <row r="646" ht="49.5" customHeight="1">
      <c r="A646" s="148"/>
      <c r="B646" s="167"/>
      <c r="C646" s="167"/>
      <c r="D646" s="148"/>
      <c r="E646" s="148"/>
      <c r="F646" s="148"/>
      <c r="G646" s="148"/>
      <c r="H646" s="148"/>
      <c r="I646" s="148"/>
      <c r="J646" s="148"/>
      <c r="K646" s="148"/>
      <c r="L646" s="148"/>
      <c r="M646" s="148"/>
      <c r="N646" s="148"/>
      <c r="O646" s="148"/>
      <c r="P646" s="148"/>
      <c r="Q646" s="148"/>
      <c r="R646" s="148"/>
      <c r="S646" s="148"/>
      <c r="T646" s="148"/>
      <c r="U646" s="148"/>
      <c r="V646" s="148"/>
      <c r="W646" s="148"/>
      <c r="X646" s="148"/>
      <c r="Y646" s="148"/>
      <c r="Z646" s="148"/>
    </row>
    <row r="647" ht="49.5" customHeight="1">
      <c r="A647" s="148"/>
      <c r="B647" s="167"/>
      <c r="C647" s="167"/>
      <c r="D647" s="148"/>
      <c r="E647" s="148"/>
      <c r="F647" s="148"/>
      <c r="G647" s="148"/>
      <c r="H647" s="148"/>
      <c r="I647" s="148"/>
      <c r="J647" s="148"/>
      <c r="K647" s="148"/>
      <c r="L647" s="148"/>
      <c r="M647" s="148"/>
      <c r="N647" s="148"/>
      <c r="O647" s="148"/>
      <c r="P647" s="148"/>
      <c r="Q647" s="148"/>
      <c r="R647" s="148"/>
      <c r="S647" s="148"/>
      <c r="T647" s="148"/>
      <c r="U647" s="148"/>
      <c r="V647" s="148"/>
      <c r="W647" s="148"/>
      <c r="X647" s="148"/>
      <c r="Y647" s="148"/>
      <c r="Z647" s="148"/>
    </row>
    <row r="648" ht="49.5" customHeight="1">
      <c r="A648" s="148"/>
      <c r="B648" s="167"/>
      <c r="C648" s="167"/>
      <c r="D648" s="148"/>
      <c r="E648" s="148"/>
      <c r="F648" s="148"/>
      <c r="G648" s="148"/>
      <c r="H648" s="148"/>
      <c r="I648" s="148"/>
      <c r="J648" s="148"/>
      <c r="K648" s="148"/>
      <c r="L648" s="148"/>
      <c r="M648" s="148"/>
      <c r="N648" s="148"/>
      <c r="O648" s="148"/>
      <c r="P648" s="148"/>
      <c r="Q648" s="148"/>
      <c r="R648" s="148"/>
      <c r="S648" s="148"/>
      <c r="T648" s="148"/>
      <c r="U648" s="148"/>
      <c r="V648" s="148"/>
      <c r="W648" s="148"/>
      <c r="X648" s="148"/>
      <c r="Y648" s="148"/>
      <c r="Z648" s="148"/>
    </row>
    <row r="649" ht="49.5" customHeight="1">
      <c r="A649" s="148"/>
      <c r="B649" s="167"/>
      <c r="C649" s="167"/>
      <c r="D649" s="148"/>
      <c r="E649" s="148"/>
      <c r="F649" s="148"/>
      <c r="G649" s="148"/>
      <c r="H649" s="148"/>
      <c r="I649" s="148"/>
      <c r="J649" s="148"/>
      <c r="K649" s="148"/>
      <c r="L649" s="148"/>
      <c r="M649" s="148"/>
      <c r="N649" s="148"/>
      <c r="O649" s="148"/>
      <c r="P649" s="148"/>
      <c r="Q649" s="148"/>
      <c r="R649" s="148"/>
      <c r="S649" s="148"/>
      <c r="T649" s="148"/>
      <c r="U649" s="148"/>
      <c r="V649" s="148"/>
      <c r="W649" s="148"/>
      <c r="X649" s="148"/>
      <c r="Y649" s="148"/>
      <c r="Z649" s="148"/>
    </row>
    <row r="650" ht="49.5" customHeight="1">
      <c r="A650" s="148"/>
      <c r="B650" s="167"/>
      <c r="C650" s="167"/>
      <c r="D650" s="148"/>
      <c r="E650" s="148"/>
      <c r="F650" s="148"/>
      <c r="G650" s="148"/>
      <c r="H650" s="148"/>
      <c r="I650" s="148"/>
      <c r="J650" s="148"/>
      <c r="K650" s="148"/>
      <c r="L650" s="148"/>
      <c r="M650" s="148"/>
      <c r="N650" s="148"/>
      <c r="O650" s="148"/>
      <c r="P650" s="148"/>
      <c r="Q650" s="148"/>
      <c r="R650" s="148"/>
      <c r="S650" s="148"/>
      <c r="T650" s="148"/>
      <c r="U650" s="148"/>
      <c r="V650" s="148"/>
      <c r="W650" s="148"/>
      <c r="X650" s="148"/>
      <c r="Y650" s="148"/>
      <c r="Z650" s="148"/>
    </row>
    <row r="651" ht="49.5" customHeight="1">
      <c r="A651" s="148"/>
      <c r="B651" s="167"/>
      <c r="C651" s="167"/>
      <c r="D651" s="148"/>
      <c r="E651" s="148"/>
      <c r="F651" s="148"/>
      <c r="G651" s="148"/>
      <c r="H651" s="148"/>
      <c r="I651" s="148"/>
      <c r="J651" s="148"/>
      <c r="K651" s="148"/>
      <c r="L651" s="148"/>
      <c r="M651" s="148"/>
      <c r="N651" s="148"/>
      <c r="O651" s="148"/>
      <c r="P651" s="148"/>
      <c r="Q651" s="148"/>
      <c r="R651" s="148"/>
      <c r="S651" s="148"/>
      <c r="T651" s="148"/>
      <c r="U651" s="148"/>
      <c r="V651" s="148"/>
      <c r="W651" s="148"/>
      <c r="X651" s="148"/>
      <c r="Y651" s="148"/>
      <c r="Z651" s="148"/>
    </row>
    <row r="652" ht="49.5" customHeight="1">
      <c r="A652" s="148"/>
      <c r="B652" s="167"/>
      <c r="C652" s="167"/>
      <c r="D652" s="148"/>
      <c r="E652" s="148"/>
      <c r="F652" s="148"/>
      <c r="G652" s="148"/>
      <c r="H652" s="148"/>
      <c r="I652" s="148"/>
      <c r="J652" s="148"/>
      <c r="K652" s="148"/>
      <c r="L652" s="148"/>
      <c r="M652" s="148"/>
      <c r="N652" s="148"/>
      <c r="O652" s="148"/>
      <c r="P652" s="148"/>
      <c r="Q652" s="148"/>
      <c r="R652" s="148"/>
      <c r="S652" s="148"/>
      <c r="T652" s="148"/>
      <c r="U652" s="148"/>
      <c r="V652" s="148"/>
      <c r="W652" s="148"/>
      <c r="X652" s="148"/>
      <c r="Y652" s="148"/>
      <c r="Z652" s="148"/>
    </row>
    <row r="653" ht="49.5" customHeight="1">
      <c r="A653" s="148"/>
      <c r="B653" s="167"/>
      <c r="C653" s="167"/>
      <c r="D653" s="148"/>
      <c r="E653" s="148"/>
      <c r="F653" s="148"/>
      <c r="G653" s="148"/>
      <c r="H653" s="148"/>
      <c r="I653" s="148"/>
      <c r="J653" s="148"/>
      <c r="K653" s="148"/>
      <c r="L653" s="148"/>
      <c r="M653" s="148"/>
      <c r="N653" s="148"/>
      <c r="O653" s="148"/>
      <c r="P653" s="148"/>
      <c r="Q653" s="148"/>
      <c r="R653" s="148"/>
      <c r="S653" s="148"/>
      <c r="T653" s="148"/>
      <c r="U653" s="148"/>
      <c r="V653" s="148"/>
      <c r="W653" s="148"/>
      <c r="X653" s="148"/>
      <c r="Y653" s="148"/>
      <c r="Z653" s="148"/>
    </row>
    <row r="654" ht="49.5" customHeight="1">
      <c r="A654" s="148"/>
      <c r="B654" s="167"/>
      <c r="C654" s="167"/>
      <c r="D654" s="148"/>
      <c r="E654" s="148"/>
      <c r="F654" s="148"/>
      <c r="G654" s="148"/>
      <c r="H654" s="148"/>
      <c r="I654" s="148"/>
      <c r="J654" s="148"/>
      <c r="K654" s="148"/>
      <c r="L654" s="148"/>
      <c r="M654" s="148"/>
      <c r="N654" s="148"/>
      <c r="O654" s="148"/>
      <c r="P654" s="148"/>
      <c r="Q654" s="148"/>
      <c r="R654" s="148"/>
      <c r="S654" s="148"/>
      <c r="T654" s="148"/>
      <c r="U654" s="148"/>
      <c r="V654" s="148"/>
      <c r="W654" s="148"/>
      <c r="X654" s="148"/>
      <c r="Y654" s="148"/>
      <c r="Z654" s="148"/>
    </row>
    <row r="655" ht="49.5" customHeight="1">
      <c r="A655" s="148"/>
      <c r="B655" s="167"/>
      <c r="C655" s="167"/>
      <c r="D655" s="148"/>
      <c r="E655" s="148"/>
      <c r="F655" s="148"/>
      <c r="G655" s="148"/>
      <c r="H655" s="148"/>
      <c r="I655" s="148"/>
      <c r="J655" s="148"/>
      <c r="K655" s="148"/>
      <c r="L655" s="148"/>
      <c r="M655" s="148"/>
      <c r="N655" s="148"/>
      <c r="O655" s="148"/>
      <c r="P655" s="148"/>
      <c r="Q655" s="148"/>
      <c r="R655" s="148"/>
      <c r="S655" s="148"/>
      <c r="T655" s="148"/>
      <c r="U655" s="148"/>
      <c r="V655" s="148"/>
      <c r="W655" s="148"/>
      <c r="X655" s="148"/>
      <c r="Y655" s="148"/>
      <c r="Z655" s="148"/>
    </row>
    <row r="656" ht="49.5" customHeight="1">
      <c r="A656" s="148"/>
      <c r="B656" s="167"/>
      <c r="C656" s="167"/>
      <c r="D656" s="148"/>
      <c r="E656" s="148"/>
      <c r="F656" s="148"/>
      <c r="G656" s="148"/>
      <c r="H656" s="148"/>
      <c r="I656" s="148"/>
      <c r="J656" s="148"/>
      <c r="K656" s="148"/>
      <c r="L656" s="148"/>
      <c r="M656" s="148"/>
      <c r="N656" s="148"/>
      <c r="O656" s="148"/>
      <c r="P656" s="148"/>
      <c r="Q656" s="148"/>
      <c r="R656" s="148"/>
      <c r="S656" s="148"/>
      <c r="T656" s="148"/>
      <c r="U656" s="148"/>
      <c r="V656" s="148"/>
      <c r="W656" s="148"/>
      <c r="X656" s="148"/>
      <c r="Y656" s="148"/>
      <c r="Z656" s="148"/>
    </row>
    <row r="657" ht="49.5" customHeight="1">
      <c r="A657" s="148"/>
      <c r="B657" s="167"/>
      <c r="C657" s="167"/>
      <c r="D657" s="148"/>
      <c r="E657" s="148"/>
      <c r="F657" s="148"/>
      <c r="G657" s="148"/>
      <c r="H657" s="148"/>
      <c r="I657" s="148"/>
      <c r="J657" s="148"/>
      <c r="K657" s="148"/>
      <c r="L657" s="148"/>
      <c r="M657" s="148"/>
      <c r="N657" s="148"/>
      <c r="O657" s="148"/>
      <c r="P657" s="148"/>
      <c r="Q657" s="148"/>
      <c r="R657" s="148"/>
      <c r="S657" s="148"/>
      <c r="T657" s="148"/>
      <c r="U657" s="148"/>
      <c r="V657" s="148"/>
      <c r="W657" s="148"/>
      <c r="X657" s="148"/>
      <c r="Y657" s="148"/>
      <c r="Z657" s="148"/>
    </row>
    <row r="658" ht="49.5" customHeight="1">
      <c r="A658" s="148"/>
      <c r="B658" s="167"/>
      <c r="C658" s="167"/>
      <c r="D658" s="148"/>
      <c r="E658" s="148"/>
      <c r="F658" s="148"/>
      <c r="G658" s="148"/>
      <c r="H658" s="148"/>
      <c r="I658" s="148"/>
      <c r="J658" s="148"/>
      <c r="K658" s="148"/>
      <c r="L658" s="148"/>
      <c r="M658" s="148"/>
      <c r="N658" s="148"/>
      <c r="O658" s="148"/>
      <c r="P658" s="148"/>
      <c r="Q658" s="148"/>
      <c r="R658" s="148"/>
      <c r="S658" s="148"/>
      <c r="T658" s="148"/>
      <c r="U658" s="148"/>
      <c r="V658" s="148"/>
      <c r="W658" s="148"/>
      <c r="X658" s="148"/>
      <c r="Y658" s="148"/>
      <c r="Z658" s="148"/>
    </row>
    <row r="659" ht="49.5" customHeight="1">
      <c r="A659" s="148"/>
      <c r="B659" s="167"/>
      <c r="C659" s="167"/>
      <c r="D659" s="148"/>
      <c r="E659" s="148"/>
      <c r="F659" s="148"/>
      <c r="G659" s="148"/>
      <c r="H659" s="148"/>
      <c r="I659" s="148"/>
      <c r="J659" s="148"/>
      <c r="K659" s="148"/>
      <c r="L659" s="148"/>
      <c r="M659" s="148"/>
      <c r="N659" s="148"/>
      <c r="O659" s="148"/>
      <c r="P659" s="148"/>
      <c r="Q659" s="148"/>
      <c r="R659" s="148"/>
      <c r="S659" s="148"/>
      <c r="T659" s="148"/>
      <c r="U659" s="148"/>
      <c r="V659" s="148"/>
      <c r="W659" s="148"/>
      <c r="X659" s="148"/>
      <c r="Y659" s="148"/>
      <c r="Z659" s="148"/>
    </row>
    <row r="660" ht="49.5" customHeight="1">
      <c r="A660" s="148"/>
      <c r="B660" s="167"/>
      <c r="C660" s="167"/>
      <c r="D660" s="148"/>
      <c r="E660" s="148"/>
      <c r="F660" s="148"/>
      <c r="G660" s="148"/>
      <c r="H660" s="148"/>
      <c r="I660" s="148"/>
      <c r="J660" s="148"/>
      <c r="K660" s="148"/>
      <c r="L660" s="148"/>
      <c r="M660" s="148"/>
      <c r="N660" s="148"/>
      <c r="O660" s="148"/>
      <c r="P660" s="148"/>
      <c r="Q660" s="148"/>
      <c r="R660" s="148"/>
      <c r="S660" s="148"/>
      <c r="T660" s="148"/>
      <c r="U660" s="148"/>
      <c r="V660" s="148"/>
      <c r="W660" s="148"/>
      <c r="X660" s="148"/>
      <c r="Y660" s="148"/>
      <c r="Z660" s="148"/>
    </row>
    <row r="661" ht="49.5" customHeight="1">
      <c r="A661" s="148"/>
      <c r="B661" s="167"/>
      <c r="C661" s="167"/>
      <c r="D661" s="148"/>
      <c r="E661" s="148"/>
      <c r="F661" s="148"/>
      <c r="G661" s="148"/>
      <c r="H661" s="148"/>
      <c r="I661" s="148"/>
      <c r="J661" s="148"/>
      <c r="K661" s="148"/>
      <c r="L661" s="148"/>
      <c r="M661" s="148"/>
      <c r="N661" s="148"/>
      <c r="O661" s="148"/>
      <c r="P661" s="148"/>
      <c r="Q661" s="148"/>
      <c r="R661" s="148"/>
      <c r="S661" s="148"/>
      <c r="T661" s="148"/>
      <c r="U661" s="148"/>
      <c r="V661" s="148"/>
      <c r="W661" s="148"/>
      <c r="X661" s="148"/>
      <c r="Y661" s="148"/>
      <c r="Z661" s="148"/>
    </row>
    <row r="662" ht="49.5" customHeight="1">
      <c r="A662" s="148"/>
      <c r="B662" s="167"/>
      <c r="C662" s="167"/>
      <c r="D662" s="148"/>
      <c r="E662" s="148"/>
      <c r="F662" s="148"/>
      <c r="G662" s="148"/>
      <c r="H662" s="148"/>
      <c r="I662" s="148"/>
      <c r="J662" s="148"/>
      <c r="K662" s="148"/>
      <c r="L662" s="148"/>
      <c r="M662" s="148"/>
      <c r="N662" s="148"/>
      <c r="O662" s="148"/>
      <c r="P662" s="148"/>
      <c r="Q662" s="148"/>
      <c r="R662" s="148"/>
      <c r="S662" s="148"/>
      <c r="T662" s="148"/>
      <c r="U662" s="148"/>
      <c r="V662" s="148"/>
      <c r="W662" s="148"/>
      <c r="X662" s="148"/>
      <c r="Y662" s="148"/>
      <c r="Z662" s="148"/>
    </row>
    <row r="663" ht="49.5" customHeight="1">
      <c r="A663" s="148"/>
      <c r="B663" s="167"/>
      <c r="C663" s="167"/>
      <c r="D663" s="148"/>
      <c r="E663" s="148"/>
      <c r="F663" s="148"/>
      <c r="G663" s="148"/>
      <c r="H663" s="148"/>
      <c r="I663" s="148"/>
      <c r="J663" s="148"/>
      <c r="K663" s="148"/>
      <c r="L663" s="148"/>
      <c r="M663" s="148"/>
      <c r="N663" s="148"/>
      <c r="O663" s="148"/>
      <c r="P663" s="148"/>
      <c r="Q663" s="148"/>
      <c r="R663" s="148"/>
      <c r="S663" s="148"/>
      <c r="T663" s="148"/>
      <c r="U663" s="148"/>
      <c r="V663" s="148"/>
      <c r="W663" s="148"/>
      <c r="X663" s="148"/>
      <c r="Y663" s="148"/>
      <c r="Z663" s="148"/>
    </row>
    <row r="664" ht="49.5" customHeight="1">
      <c r="A664" s="148"/>
      <c r="B664" s="167"/>
      <c r="C664" s="167"/>
      <c r="D664" s="148"/>
      <c r="E664" s="148"/>
      <c r="F664" s="148"/>
      <c r="G664" s="148"/>
      <c r="H664" s="148"/>
      <c r="I664" s="148"/>
      <c r="J664" s="148"/>
      <c r="K664" s="148"/>
      <c r="L664" s="148"/>
      <c r="M664" s="148"/>
      <c r="N664" s="148"/>
      <c r="O664" s="148"/>
      <c r="P664" s="148"/>
      <c r="Q664" s="148"/>
      <c r="R664" s="148"/>
      <c r="S664" s="148"/>
      <c r="T664" s="148"/>
      <c r="U664" s="148"/>
      <c r="V664" s="148"/>
      <c r="W664" s="148"/>
      <c r="X664" s="148"/>
      <c r="Y664" s="148"/>
      <c r="Z664" s="148"/>
    </row>
    <row r="665" ht="49.5" customHeight="1">
      <c r="A665" s="148"/>
      <c r="B665" s="167"/>
      <c r="C665" s="167"/>
      <c r="D665" s="148"/>
      <c r="E665" s="148"/>
      <c r="F665" s="148"/>
      <c r="G665" s="148"/>
      <c r="H665" s="148"/>
      <c r="I665" s="148"/>
      <c r="J665" s="148"/>
      <c r="K665" s="148"/>
      <c r="L665" s="148"/>
      <c r="M665" s="148"/>
      <c r="N665" s="148"/>
      <c r="O665" s="148"/>
      <c r="P665" s="148"/>
      <c r="Q665" s="148"/>
      <c r="R665" s="148"/>
      <c r="S665" s="148"/>
      <c r="T665" s="148"/>
      <c r="U665" s="148"/>
      <c r="V665" s="148"/>
      <c r="W665" s="148"/>
      <c r="X665" s="148"/>
      <c r="Y665" s="148"/>
      <c r="Z665" s="148"/>
    </row>
    <row r="666" ht="49.5" customHeight="1">
      <c r="A666" s="148"/>
      <c r="B666" s="167"/>
      <c r="C666" s="167"/>
      <c r="D666" s="148"/>
      <c r="E666" s="148"/>
      <c r="F666" s="148"/>
      <c r="G666" s="148"/>
      <c r="H666" s="148"/>
      <c r="I666" s="148"/>
      <c r="J666" s="148"/>
      <c r="K666" s="148"/>
      <c r="L666" s="148"/>
      <c r="M666" s="148"/>
      <c r="N666" s="148"/>
      <c r="O666" s="148"/>
      <c r="P666" s="148"/>
      <c r="Q666" s="148"/>
      <c r="R666" s="148"/>
      <c r="S666" s="148"/>
      <c r="T666" s="148"/>
      <c r="U666" s="148"/>
      <c r="V666" s="148"/>
      <c r="W666" s="148"/>
      <c r="X666" s="148"/>
      <c r="Y666" s="148"/>
      <c r="Z666" s="148"/>
    </row>
    <row r="667" ht="49.5" customHeight="1">
      <c r="A667" s="148"/>
      <c r="B667" s="167"/>
      <c r="C667" s="167"/>
      <c r="D667" s="148"/>
      <c r="E667" s="148"/>
      <c r="F667" s="148"/>
      <c r="G667" s="148"/>
      <c r="H667" s="148"/>
      <c r="I667" s="148"/>
      <c r="J667" s="148"/>
      <c r="K667" s="148"/>
      <c r="L667" s="148"/>
      <c r="M667" s="148"/>
      <c r="N667" s="148"/>
      <c r="O667" s="148"/>
      <c r="P667" s="148"/>
      <c r="Q667" s="148"/>
      <c r="R667" s="148"/>
      <c r="S667" s="148"/>
      <c r="T667" s="148"/>
      <c r="U667" s="148"/>
      <c r="V667" s="148"/>
      <c r="W667" s="148"/>
      <c r="X667" s="148"/>
      <c r="Y667" s="148"/>
      <c r="Z667" s="148"/>
    </row>
    <row r="668" ht="49.5" customHeight="1">
      <c r="A668" s="148"/>
      <c r="B668" s="167"/>
      <c r="C668" s="167"/>
      <c r="D668" s="148"/>
      <c r="E668" s="148"/>
      <c r="F668" s="148"/>
      <c r="G668" s="148"/>
      <c r="H668" s="148"/>
      <c r="I668" s="148"/>
      <c r="J668" s="148"/>
      <c r="K668" s="148"/>
      <c r="L668" s="148"/>
      <c r="M668" s="148"/>
      <c r="N668" s="148"/>
      <c r="O668" s="148"/>
      <c r="P668" s="148"/>
      <c r="Q668" s="148"/>
      <c r="R668" s="148"/>
      <c r="S668" s="148"/>
      <c r="T668" s="148"/>
      <c r="U668" s="148"/>
      <c r="V668" s="148"/>
      <c r="W668" s="148"/>
      <c r="X668" s="148"/>
      <c r="Y668" s="148"/>
      <c r="Z668" s="148"/>
    </row>
    <row r="669" ht="49.5" customHeight="1">
      <c r="A669" s="148"/>
      <c r="B669" s="167"/>
      <c r="C669" s="167"/>
      <c r="D669" s="148"/>
      <c r="E669" s="148"/>
      <c r="F669" s="148"/>
      <c r="G669" s="148"/>
      <c r="H669" s="148"/>
      <c r="I669" s="148"/>
      <c r="J669" s="148"/>
      <c r="K669" s="148"/>
      <c r="L669" s="148"/>
      <c r="M669" s="148"/>
      <c r="N669" s="148"/>
      <c r="O669" s="148"/>
      <c r="P669" s="148"/>
      <c r="Q669" s="148"/>
      <c r="R669" s="148"/>
      <c r="S669" s="148"/>
      <c r="T669" s="148"/>
      <c r="U669" s="148"/>
      <c r="V669" s="148"/>
      <c r="W669" s="148"/>
      <c r="X669" s="148"/>
      <c r="Y669" s="148"/>
      <c r="Z669" s="148"/>
    </row>
    <row r="670" ht="49.5" customHeight="1">
      <c r="A670" s="148"/>
      <c r="B670" s="167"/>
      <c r="C670" s="167"/>
      <c r="D670" s="148"/>
      <c r="E670" s="148"/>
      <c r="F670" s="148"/>
      <c r="G670" s="148"/>
      <c r="H670" s="148"/>
      <c r="I670" s="148"/>
      <c r="J670" s="148"/>
      <c r="K670" s="148"/>
      <c r="L670" s="148"/>
      <c r="M670" s="148"/>
      <c r="N670" s="148"/>
      <c r="O670" s="148"/>
      <c r="P670" s="148"/>
      <c r="Q670" s="148"/>
      <c r="R670" s="148"/>
      <c r="S670" s="148"/>
      <c r="T670" s="148"/>
      <c r="U670" s="148"/>
      <c r="V670" s="148"/>
      <c r="W670" s="148"/>
      <c r="X670" s="148"/>
      <c r="Y670" s="148"/>
      <c r="Z670" s="148"/>
    </row>
    <row r="671" ht="49.5" customHeight="1">
      <c r="A671" s="148"/>
      <c r="B671" s="167"/>
      <c r="C671" s="167"/>
      <c r="D671" s="148"/>
      <c r="E671" s="148"/>
      <c r="F671" s="148"/>
      <c r="G671" s="148"/>
      <c r="H671" s="148"/>
      <c r="I671" s="148"/>
      <c r="J671" s="148"/>
      <c r="K671" s="148"/>
      <c r="L671" s="148"/>
      <c r="M671" s="148"/>
      <c r="N671" s="148"/>
      <c r="O671" s="148"/>
      <c r="P671" s="148"/>
      <c r="Q671" s="148"/>
      <c r="R671" s="148"/>
      <c r="S671" s="148"/>
      <c r="T671" s="148"/>
      <c r="U671" s="148"/>
      <c r="V671" s="148"/>
      <c r="W671" s="148"/>
      <c r="X671" s="148"/>
      <c r="Y671" s="148"/>
      <c r="Z671" s="148"/>
    </row>
    <row r="672" ht="49.5" customHeight="1">
      <c r="A672" s="148"/>
      <c r="B672" s="167"/>
      <c r="C672" s="167"/>
      <c r="D672" s="148"/>
      <c r="E672" s="148"/>
      <c r="F672" s="148"/>
      <c r="G672" s="148"/>
      <c r="H672" s="148"/>
      <c r="I672" s="148"/>
      <c r="J672" s="148"/>
      <c r="K672" s="148"/>
      <c r="L672" s="148"/>
      <c r="M672" s="148"/>
      <c r="N672" s="148"/>
      <c r="O672" s="148"/>
      <c r="P672" s="148"/>
      <c r="Q672" s="148"/>
      <c r="R672" s="148"/>
      <c r="S672" s="148"/>
      <c r="T672" s="148"/>
      <c r="U672" s="148"/>
      <c r="V672" s="148"/>
      <c r="W672" s="148"/>
      <c r="X672" s="148"/>
      <c r="Y672" s="148"/>
      <c r="Z672" s="148"/>
    </row>
    <row r="673" ht="49.5" customHeight="1">
      <c r="A673" s="148"/>
      <c r="B673" s="167"/>
      <c r="C673" s="167"/>
      <c r="D673" s="148"/>
      <c r="E673" s="148"/>
      <c r="F673" s="148"/>
      <c r="G673" s="148"/>
      <c r="H673" s="148"/>
      <c r="I673" s="148"/>
      <c r="J673" s="148"/>
      <c r="K673" s="148"/>
      <c r="L673" s="148"/>
      <c r="M673" s="148"/>
      <c r="N673" s="148"/>
      <c r="O673" s="148"/>
      <c r="P673" s="148"/>
      <c r="Q673" s="148"/>
      <c r="R673" s="148"/>
      <c r="S673" s="148"/>
      <c r="T673" s="148"/>
      <c r="U673" s="148"/>
      <c r="V673" s="148"/>
      <c r="W673" s="148"/>
      <c r="X673" s="148"/>
      <c r="Y673" s="148"/>
      <c r="Z673" s="148"/>
    </row>
    <row r="674" ht="49.5" customHeight="1">
      <c r="A674" s="148"/>
      <c r="B674" s="167"/>
      <c r="C674" s="167"/>
      <c r="D674" s="148"/>
      <c r="E674" s="148"/>
      <c r="F674" s="148"/>
      <c r="G674" s="148"/>
      <c r="H674" s="148"/>
      <c r="I674" s="148"/>
      <c r="J674" s="148"/>
      <c r="K674" s="148"/>
      <c r="L674" s="148"/>
      <c r="M674" s="148"/>
      <c r="N674" s="148"/>
      <c r="O674" s="148"/>
      <c r="P674" s="148"/>
      <c r="Q674" s="148"/>
      <c r="R674" s="148"/>
      <c r="S674" s="148"/>
      <c r="T674" s="148"/>
      <c r="U674" s="148"/>
      <c r="V674" s="148"/>
      <c r="W674" s="148"/>
      <c r="X674" s="148"/>
      <c r="Y674" s="148"/>
      <c r="Z674" s="148"/>
    </row>
    <row r="675" ht="49.5" customHeight="1">
      <c r="A675" s="148"/>
      <c r="B675" s="167"/>
      <c r="C675" s="167"/>
      <c r="D675" s="148"/>
      <c r="E675" s="148"/>
      <c r="F675" s="148"/>
      <c r="G675" s="148"/>
      <c r="H675" s="148"/>
      <c r="I675" s="148"/>
      <c r="J675" s="148"/>
      <c r="K675" s="148"/>
      <c r="L675" s="148"/>
      <c r="M675" s="148"/>
      <c r="N675" s="148"/>
      <c r="O675" s="148"/>
      <c r="P675" s="148"/>
      <c r="Q675" s="148"/>
      <c r="R675" s="148"/>
      <c r="S675" s="148"/>
      <c r="T675" s="148"/>
      <c r="U675" s="148"/>
      <c r="V675" s="148"/>
      <c r="W675" s="148"/>
      <c r="X675" s="148"/>
      <c r="Y675" s="148"/>
      <c r="Z675" s="148"/>
    </row>
    <row r="676" ht="49.5" customHeight="1">
      <c r="A676" s="148"/>
      <c r="B676" s="167"/>
      <c r="C676" s="167"/>
      <c r="D676" s="148"/>
      <c r="E676" s="148"/>
      <c r="F676" s="148"/>
      <c r="G676" s="148"/>
      <c r="H676" s="148"/>
      <c r="I676" s="148"/>
      <c r="J676" s="148"/>
      <c r="K676" s="148"/>
      <c r="L676" s="148"/>
      <c r="M676" s="148"/>
      <c r="N676" s="148"/>
      <c r="O676" s="148"/>
      <c r="P676" s="148"/>
      <c r="Q676" s="148"/>
      <c r="R676" s="148"/>
      <c r="S676" s="148"/>
      <c r="T676" s="148"/>
      <c r="U676" s="148"/>
      <c r="V676" s="148"/>
      <c r="W676" s="148"/>
      <c r="X676" s="148"/>
      <c r="Y676" s="148"/>
      <c r="Z676" s="148"/>
    </row>
    <row r="677" ht="49.5" customHeight="1">
      <c r="A677" s="148"/>
      <c r="B677" s="167"/>
      <c r="C677" s="167"/>
      <c r="D677" s="148"/>
      <c r="E677" s="148"/>
      <c r="F677" s="148"/>
      <c r="G677" s="148"/>
      <c r="H677" s="148"/>
      <c r="I677" s="148"/>
      <c r="J677" s="148"/>
      <c r="K677" s="148"/>
      <c r="L677" s="148"/>
      <c r="M677" s="148"/>
      <c r="N677" s="148"/>
      <c r="O677" s="148"/>
      <c r="P677" s="148"/>
      <c r="Q677" s="148"/>
      <c r="R677" s="148"/>
      <c r="S677" s="148"/>
      <c r="T677" s="148"/>
      <c r="U677" s="148"/>
      <c r="V677" s="148"/>
      <c r="W677" s="148"/>
      <c r="X677" s="148"/>
      <c r="Y677" s="148"/>
      <c r="Z677" s="148"/>
    </row>
    <row r="678" ht="49.5" customHeight="1">
      <c r="A678" s="148"/>
      <c r="B678" s="167"/>
      <c r="C678" s="167"/>
      <c r="D678" s="148"/>
      <c r="E678" s="148"/>
      <c r="F678" s="148"/>
      <c r="G678" s="148"/>
      <c r="H678" s="148"/>
      <c r="I678" s="148"/>
      <c r="J678" s="148"/>
      <c r="K678" s="148"/>
      <c r="L678" s="148"/>
      <c r="M678" s="148"/>
      <c r="N678" s="148"/>
      <c r="O678" s="148"/>
      <c r="P678" s="148"/>
      <c r="Q678" s="148"/>
      <c r="R678" s="148"/>
      <c r="S678" s="148"/>
      <c r="T678" s="148"/>
      <c r="U678" s="148"/>
      <c r="V678" s="148"/>
      <c r="W678" s="148"/>
      <c r="X678" s="148"/>
      <c r="Y678" s="148"/>
      <c r="Z678" s="148"/>
    </row>
    <row r="679" ht="49.5" customHeight="1">
      <c r="A679" s="148"/>
      <c r="B679" s="167"/>
      <c r="C679" s="167"/>
      <c r="D679" s="148"/>
      <c r="E679" s="148"/>
      <c r="F679" s="148"/>
      <c r="G679" s="148"/>
      <c r="H679" s="148"/>
      <c r="I679" s="148"/>
      <c r="J679" s="148"/>
      <c r="K679" s="148"/>
      <c r="L679" s="148"/>
      <c r="M679" s="148"/>
      <c r="N679" s="148"/>
      <c r="O679" s="148"/>
      <c r="P679" s="148"/>
      <c r="Q679" s="148"/>
      <c r="R679" s="148"/>
      <c r="S679" s="148"/>
      <c r="T679" s="148"/>
      <c r="U679" s="148"/>
      <c r="V679" s="148"/>
      <c r="W679" s="148"/>
      <c r="X679" s="148"/>
      <c r="Y679" s="148"/>
      <c r="Z679" s="148"/>
    </row>
    <row r="680" ht="49.5" customHeight="1">
      <c r="A680" s="148"/>
      <c r="B680" s="167"/>
      <c r="C680" s="167"/>
      <c r="D680" s="148"/>
      <c r="E680" s="148"/>
      <c r="F680" s="148"/>
      <c r="G680" s="148"/>
      <c r="H680" s="148"/>
      <c r="I680" s="148"/>
      <c r="J680" s="148"/>
      <c r="K680" s="148"/>
      <c r="L680" s="148"/>
      <c r="M680" s="148"/>
      <c r="N680" s="148"/>
      <c r="O680" s="148"/>
      <c r="P680" s="148"/>
      <c r="Q680" s="148"/>
      <c r="R680" s="148"/>
      <c r="S680" s="148"/>
      <c r="T680" s="148"/>
      <c r="U680" s="148"/>
      <c r="V680" s="148"/>
      <c r="W680" s="148"/>
      <c r="X680" s="148"/>
      <c r="Y680" s="148"/>
      <c r="Z680" s="148"/>
    </row>
    <row r="681" ht="49.5" customHeight="1">
      <c r="A681" s="148"/>
      <c r="B681" s="167"/>
      <c r="C681" s="167"/>
      <c r="D681" s="148"/>
      <c r="E681" s="148"/>
      <c r="F681" s="148"/>
      <c r="G681" s="148"/>
      <c r="H681" s="148"/>
      <c r="I681" s="148"/>
      <c r="J681" s="148"/>
      <c r="K681" s="148"/>
      <c r="L681" s="148"/>
      <c r="M681" s="148"/>
      <c r="N681" s="148"/>
      <c r="O681" s="148"/>
      <c r="P681" s="148"/>
      <c r="Q681" s="148"/>
      <c r="R681" s="148"/>
      <c r="S681" s="148"/>
      <c r="T681" s="148"/>
      <c r="U681" s="148"/>
      <c r="V681" s="148"/>
      <c r="W681" s="148"/>
      <c r="X681" s="148"/>
      <c r="Y681" s="148"/>
      <c r="Z681" s="148"/>
    </row>
    <row r="682" ht="49.5" customHeight="1">
      <c r="A682" s="148"/>
      <c r="B682" s="167"/>
      <c r="C682" s="167"/>
      <c r="D682" s="148"/>
      <c r="E682" s="148"/>
      <c r="F682" s="148"/>
      <c r="G682" s="148"/>
      <c r="H682" s="148"/>
      <c r="I682" s="148"/>
      <c r="J682" s="148"/>
      <c r="K682" s="148"/>
      <c r="L682" s="148"/>
      <c r="M682" s="148"/>
      <c r="N682" s="148"/>
      <c r="O682" s="148"/>
      <c r="P682" s="148"/>
      <c r="Q682" s="148"/>
      <c r="R682" s="148"/>
      <c r="S682" s="148"/>
      <c r="T682" s="148"/>
      <c r="U682" s="148"/>
      <c r="V682" s="148"/>
      <c r="W682" s="148"/>
      <c r="X682" s="148"/>
      <c r="Y682" s="148"/>
      <c r="Z682" s="148"/>
    </row>
    <row r="683" ht="49.5" customHeight="1">
      <c r="A683" s="148"/>
      <c r="B683" s="167"/>
      <c r="C683" s="167"/>
      <c r="D683" s="148"/>
      <c r="E683" s="148"/>
      <c r="F683" s="148"/>
      <c r="G683" s="148"/>
      <c r="H683" s="148"/>
      <c r="I683" s="148"/>
      <c r="J683" s="148"/>
      <c r="K683" s="148"/>
      <c r="L683" s="148"/>
      <c r="M683" s="148"/>
      <c r="N683" s="148"/>
      <c r="O683" s="148"/>
      <c r="P683" s="148"/>
      <c r="Q683" s="148"/>
      <c r="R683" s="148"/>
      <c r="S683" s="148"/>
      <c r="T683" s="148"/>
      <c r="U683" s="148"/>
      <c r="V683" s="148"/>
      <c r="W683" s="148"/>
      <c r="X683" s="148"/>
      <c r="Y683" s="148"/>
      <c r="Z683" s="148"/>
    </row>
    <row r="684" ht="49.5" customHeight="1">
      <c r="A684" s="148"/>
      <c r="B684" s="167"/>
      <c r="C684" s="167"/>
      <c r="D684" s="148"/>
      <c r="E684" s="148"/>
      <c r="F684" s="148"/>
      <c r="G684" s="148"/>
      <c r="H684" s="148"/>
      <c r="I684" s="148"/>
      <c r="J684" s="148"/>
      <c r="K684" s="148"/>
      <c r="L684" s="148"/>
      <c r="M684" s="148"/>
      <c r="N684" s="148"/>
      <c r="O684" s="148"/>
      <c r="P684" s="148"/>
      <c r="Q684" s="148"/>
      <c r="R684" s="148"/>
      <c r="S684" s="148"/>
      <c r="T684" s="148"/>
      <c r="U684" s="148"/>
      <c r="V684" s="148"/>
      <c r="W684" s="148"/>
      <c r="X684" s="148"/>
      <c r="Y684" s="148"/>
      <c r="Z684" s="148"/>
    </row>
    <row r="685" ht="49.5" customHeight="1">
      <c r="A685" s="148"/>
      <c r="B685" s="167"/>
      <c r="C685" s="167"/>
      <c r="D685" s="148"/>
      <c r="E685" s="148"/>
      <c r="F685" s="148"/>
      <c r="G685" s="148"/>
      <c r="H685" s="148"/>
      <c r="I685" s="148"/>
      <c r="J685" s="148"/>
      <c r="K685" s="148"/>
      <c r="L685" s="148"/>
      <c r="M685" s="148"/>
      <c r="N685" s="148"/>
      <c r="O685" s="148"/>
      <c r="P685" s="148"/>
      <c r="Q685" s="148"/>
      <c r="R685" s="148"/>
      <c r="S685" s="148"/>
      <c r="T685" s="148"/>
      <c r="U685" s="148"/>
      <c r="V685" s="148"/>
      <c r="W685" s="148"/>
      <c r="X685" s="148"/>
      <c r="Y685" s="148"/>
      <c r="Z685" s="148"/>
    </row>
    <row r="686" ht="49.5" customHeight="1">
      <c r="A686" s="148"/>
      <c r="B686" s="167"/>
      <c r="C686" s="167"/>
      <c r="D686" s="148"/>
      <c r="E686" s="148"/>
      <c r="F686" s="148"/>
      <c r="G686" s="148"/>
      <c r="H686" s="148"/>
      <c r="I686" s="148"/>
      <c r="J686" s="148"/>
      <c r="K686" s="148"/>
      <c r="L686" s="148"/>
      <c r="M686" s="148"/>
      <c r="N686" s="148"/>
      <c r="O686" s="148"/>
      <c r="P686" s="148"/>
      <c r="Q686" s="148"/>
      <c r="R686" s="148"/>
      <c r="S686" s="148"/>
      <c r="T686" s="148"/>
      <c r="U686" s="148"/>
      <c r="V686" s="148"/>
      <c r="W686" s="148"/>
      <c r="X686" s="148"/>
      <c r="Y686" s="148"/>
      <c r="Z686" s="148"/>
    </row>
    <row r="687" ht="49.5" customHeight="1">
      <c r="A687" s="148"/>
      <c r="B687" s="167"/>
      <c r="C687" s="167"/>
      <c r="D687" s="148"/>
      <c r="E687" s="148"/>
      <c r="F687" s="148"/>
      <c r="G687" s="148"/>
      <c r="H687" s="148"/>
      <c r="I687" s="148"/>
      <c r="J687" s="148"/>
      <c r="K687" s="148"/>
      <c r="L687" s="148"/>
      <c r="M687" s="148"/>
      <c r="N687" s="148"/>
      <c r="O687" s="148"/>
      <c r="P687" s="148"/>
      <c r="Q687" s="148"/>
      <c r="R687" s="148"/>
      <c r="S687" s="148"/>
      <c r="T687" s="148"/>
      <c r="U687" s="148"/>
      <c r="V687" s="148"/>
      <c r="W687" s="148"/>
      <c r="X687" s="148"/>
      <c r="Y687" s="148"/>
      <c r="Z687" s="148"/>
    </row>
    <row r="688" ht="49.5" customHeight="1">
      <c r="A688" s="148"/>
      <c r="B688" s="167"/>
      <c r="C688" s="167"/>
      <c r="D688" s="148"/>
      <c r="E688" s="148"/>
      <c r="F688" s="148"/>
      <c r="G688" s="148"/>
      <c r="H688" s="148"/>
      <c r="I688" s="148"/>
      <c r="J688" s="148"/>
      <c r="K688" s="148"/>
      <c r="L688" s="148"/>
      <c r="M688" s="148"/>
      <c r="N688" s="148"/>
      <c r="O688" s="148"/>
      <c r="P688" s="148"/>
      <c r="Q688" s="148"/>
      <c r="R688" s="148"/>
      <c r="S688" s="148"/>
      <c r="T688" s="148"/>
      <c r="U688" s="148"/>
      <c r="V688" s="148"/>
      <c r="W688" s="148"/>
      <c r="X688" s="148"/>
      <c r="Y688" s="148"/>
      <c r="Z688" s="148"/>
    </row>
    <row r="689" ht="49.5" customHeight="1">
      <c r="A689" s="148"/>
      <c r="B689" s="167"/>
      <c r="C689" s="167"/>
      <c r="D689" s="148"/>
      <c r="E689" s="148"/>
      <c r="F689" s="148"/>
      <c r="G689" s="148"/>
      <c r="H689" s="148"/>
      <c r="I689" s="148"/>
      <c r="J689" s="148"/>
      <c r="K689" s="148"/>
      <c r="L689" s="148"/>
      <c r="M689" s="148"/>
      <c r="N689" s="148"/>
      <c r="O689" s="148"/>
      <c r="P689" s="148"/>
      <c r="Q689" s="148"/>
      <c r="R689" s="148"/>
      <c r="S689" s="148"/>
      <c r="T689" s="148"/>
      <c r="U689" s="148"/>
      <c r="V689" s="148"/>
      <c r="W689" s="148"/>
      <c r="X689" s="148"/>
      <c r="Y689" s="148"/>
      <c r="Z689" s="148"/>
    </row>
    <row r="690" ht="49.5" customHeight="1">
      <c r="A690" s="148"/>
      <c r="B690" s="167"/>
      <c r="C690" s="167"/>
      <c r="D690" s="148"/>
      <c r="E690" s="148"/>
      <c r="F690" s="148"/>
      <c r="G690" s="148"/>
      <c r="H690" s="148"/>
      <c r="I690" s="148"/>
      <c r="J690" s="148"/>
      <c r="K690" s="148"/>
      <c r="L690" s="148"/>
      <c r="M690" s="148"/>
      <c r="N690" s="148"/>
      <c r="O690" s="148"/>
      <c r="P690" s="148"/>
      <c r="Q690" s="148"/>
      <c r="R690" s="148"/>
      <c r="S690" s="148"/>
      <c r="T690" s="148"/>
      <c r="U690" s="148"/>
      <c r="V690" s="148"/>
      <c r="W690" s="148"/>
      <c r="X690" s="148"/>
      <c r="Y690" s="148"/>
      <c r="Z690" s="148"/>
    </row>
    <row r="691" ht="49.5" customHeight="1">
      <c r="A691" s="148"/>
      <c r="B691" s="167"/>
      <c r="C691" s="167"/>
      <c r="D691" s="148"/>
      <c r="E691" s="148"/>
      <c r="F691" s="148"/>
      <c r="G691" s="148"/>
      <c r="H691" s="148"/>
      <c r="I691" s="148"/>
      <c r="J691" s="148"/>
      <c r="K691" s="148"/>
      <c r="L691" s="148"/>
      <c r="M691" s="148"/>
      <c r="N691" s="148"/>
      <c r="O691" s="148"/>
      <c r="P691" s="148"/>
      <c r="Q691" s="148"/>
      <c r="R691" s="148"/>
      <c r="S691" s="148"/>
      <c r="T691" s="148"/>
      <c r="U691" s="148"/>
      <c r="V691" s="148"/>
      <c r="W691" s="148"/>
      <c r="X691" s="148"/>
      <c r="Y691" s="148"/>
      <c r="Z691" s="148"/>
    </row>
    <row r="692" ht="49.5" customHeight="1">
      <c r="A692" s="148"/>
      <c r="B692" s="167"/>
      <c r="C692" s="167"/>
      <c r="D692" s="148"/>
      <c r="E692" s="148"/>
      <c r="F692" s="148"/>
      <c r="G692" s="148"/>
      <c r="H692" s="148"/>
      <c r="I692" s="148"/>
      <c r="J692" s="148"/>
      <c r="K692" s="148"/>
      <c r="L692" s="148"/>
      <c r="M692" s="148"/>
      <c r="N692" s="148"/>
      <c r="O692" s="148"/>
      <c r="P692" s="148"/>
      <c r="Q692" s="148"/>
      <c r="R692" s="148"/>
      <c r="S692" s="148"/>
      <c r="T692" s="148"/>
      <c r="U692" s="148"/>
      <c r="V692" s="148"/>
      <c r="W692" s="148"/>
      <c r="X692" s="148"/>
      <c r="Y692" s="148"/>
      <c r="Z692" s="148"/>
    </row>
    <row r="693" ht="49.5" customHeight="1">
      <c r="A693" s="148"/>
      <c r="B693" s="167"/>
      <c r="C693" s="167"/>
      <c r="D693" s="148"/>
      <c r="E693" s="148"/>
      <c r="F693" s="148"/>
      <c r="G693" s="148"/>
      <c r="H693" s="148"/>
      <c r="I693" s="148"/>
      <c r="J693" s="148"/>
      <c r="K693" s="148"/>
      <c r="L693" s="148"/>
      <c r="M693" s="148"/>
      <c r="N693" s="148"/>
      <c r="O693" s="148"/>
      <c r="P693" s="148"/>
      <c r="Q693" s="148"/>
      <c r="R693" s="148"/>
      <c r="S693" s="148"/>
      <c r="T693" s="148"/>
      <c r="U693" s="148"/>
      <c r="V693" s="148"/>
      <c r="W693" s="148"/>
      <c r="X693" s="148"/>
      <c r="Y693" s="148"/>
      <c r="Z693" s="148"/>
    </row>
    <row r="694" ht="49.5" customHeight="1">
      <c r="A694" s="148"/>
      <c r="B694" s="167"/>
      <c r="C694" s="167"/>
      <c r="D694" s="148"/>
      <c r="E694" s="148"/>
      <c r="F694" s="148"/>
      <c r="G694" s="148"/>
      <c r="H694" s="148"/>
      <c r="I694" s="148"/>
      <c r="J694" s="148"/>
      <c r="K694" s="148"/>
      <c r="L694" s="148"/>
      <c r="M694" s="148"/>
      <c r="N694" s="148"/>
      <c r="O694" s="148"/>
      <c r="P694" s="148"/>
      <c r="Q694" s="148"/>
      <c r="R694" s="148"/>
      <c r="S694" s="148"/>
      <c r="T694" s="148"/>
      <c r="U694" s="148"/>
      <c r="V694" s="148"/>
      <c r="W694" s="148"/>
      <c r="X694" s="148"/>
      <c r="Y694" s="148"/>
      <c r="Z694" s="148"/>
    </row>
    <row r="695" ht="49.5" customHeight="1">
      <c r="A695" s="148"/>
      <c r="B695" s="167"/>
      <c r="C695" s="167"/>
      <c r="D695" s="148"/>
      <c r="E695" s="148"/>
      <c r="F695" s="148"/>
      <c r="G695" s="148"/>
      <c r="H695" s="148"/>
      <c r="I695" s="148"/>
      <c r="J695" s="148"/>
      <c r="K695" s="148"/>
      <c r="L695" s="148"/>
      <c r="M695" s="148"/>
      <c r="N695" s="148"/>
      <c r="O695" s="148"/>
      <c r="P695" s="148"/>
      <c r="Q695" s="148"/>
      <c r="R695" s="148"/>
      <c r="S695" s="148"/>
      <c r="T695" s="148"/>
      <c r="U695" s="148"/>
      <c r="V695" s="148"/>
      <c r="W695" s="148"/>
      <c r="X695" s="148"/>
      <c r="Y695" s="148"/>
      <c r="Z695" s="148"/>
    </row>
    <row r="696" ht="49.5" customHeight="1">
      <c r="A696" s="148"/>
      <c r="B696" s="167"/>
      <c r="C696" s="167"/>
      <c r="D696" s="148"/>
      <c r="E696" s="148"/>
      <c r="F696" s="148"/>
      <c r="G696" s="148"/>
      <c r="H696" s="148"/>
      <c r="I696" s="148"/>
      <c r="J696" s="148"/>
      <c r="K696" s="148"/>
      <c r="L696" s="148"/>
      <c r="M696" s="148"/>
      <c r="N696" s="148"/>
      <c r="O696" s="148"/>
      <c r="P696" s="148"/>
      <c r="Q696" s="148"/>
      <c r="R696" s="148"/>
      <c r="S696" s="148"/>
      <c r="T696" s="148"/>
      <c r="U696" s="148"/>
      <c r="V696" s="148"/>
      <c r="W696" s="148"/>
      <c r="X696" s="148"/>
      <c r="Y696" s="148"/>
      <c r="Z696" s="148"/>
    </row>
    <row r="697" ht="49.5" customHeight="1">
      <c r="A697" s="148"/>
      <c r="B697" s="167"/>
      <c r="C697" s="167"/>
      <c r="D697" s="148"/>
      <c r="E697" s="148"/>
      <c r="F697" s="148"/>
      <c r="G697" s="148"/>
      <c r="H697" s="148"/>
      <c r="I697" s="148"/>
      <c r="J697" s="148"/>
      <c r="K697" s="148"/>
      <c r="L697" s="148"/>
      <c r="M697" s="148"/>
      <c r="N697" s="148"/>
      <c r="O697" s="148"/>
      <c r="P697" s="148"/>
      <c r="Q697" s="148"/>
      <c r="R697" s="148"/>
      <c r="S697" s="148"/>
      <c r="T697" s="148"/>
      <c r="U697" s="148"/>
      <c r="V697" s="148"/>
      <c r="W697" s="148"/>
      <c r="X697" s="148"/>
      <c r="Y697" s="148"/>
      <c r="Z697" s="148"/>
    </row>
    <row r="698" ht="49.5" customHeight="1">
      <c r="A698" s="148"/>
      <c r="B698" s="167"/>
      <c r="C698" s="167"/>
      <c r="D698" s="148"/>
      <c r="E698" s="148"/>
      <c r="F698" s="148"/>
      <c r="G698" s="148"/>
      <c r="H698" s="148"/>
      <c r="I698" s="148"/>
      <c r="J698" s="148"/>
      <c r="K698" s="148"/>
      <c r="L698" s="148"/>
      <c r="M698" s="148"/>
      <c r="N698" s="148"/>
      <c r="O698" s="148"/>
      <c r="P698" s="148"/>
      <c r="Q698" s="148"/>
      <c r="R698" s="148"/>
      <c r="S698" s="148"/>
      <c r="T698" s="148"/>
      <c r="U698" s="148"/>
      <c r="V698" s="148"/>
      <c r="W698" s="148"/>
      <c r="X698" s="148"/>
      <c r="Y698" s="148"/>
      <c r="Z698" s="148"/>
    </row>
    <row r="699" ht="49.5" customHeight="1">
      <c r="A699" s="148"/>
      <c r="B699" s="167"/>
      <c r="C699" s="167"/>
      <c r="D699" s="148"/>
      <c r="E699" s="148"/>
      <c r="F699" s="148"/>
      <c r="G699" s="148"/>
      <c r="H699" s="148"/>
      <c r="I699" s="148"/>
      <c r="J699" s="148"/>
      <c r="K699" s="148"/>
      <c r="L699" s="148"/>
      <c r="M699" s="148"/>
      <c r="N699" s="148"/>
      <c r="O699" s="148"/>
      <c r="P699" s="148"/>
      <c r="Q699" s="148"/>
      <c r="R699" s="148"/>
      <c r="S699" s="148"/>
      <c r="T699" s="148"/>
      <c r="U699" s="148"/>
      <c r="V699" s="148"/>
      <c r="W699" s="148"/>
      <c r="X699" s="148"/>
      <c r="Y699" s="148"/>
      <c r="Z699" s="148"/>
    </row>
    <row r="700" ht="49.5" customHeight="1">
      <c r="A700" s="148"/>
      <c r="B700" s="167"/>
      <c r="C700" s="167"/>
      <c r="D700" s="148"/>
      <c r="E700" s="148"/>
      <c r="F700" s="148"/>
      <c r="G700" s="148"/>
      <c r="H700" s="148"/>
      <c r="I700" s="148"/>
      <c r="J700" s="148"/>
      <c r="K700" s="148"/>
      <c r="L700" s="148"/>
      <c r="M700" s="148"/>
      <c r="N700" s="148"/>
      <c r="O700" s="148"/>
      <c r="P700" s="148"/>
      <c r="Q700" s="148"/>
      <c r="R700" s="148"/>
      <c r="S700" s="148"/>
      <c r="T700" s="148"/>
      <c r="U700" s="148"/>
      <c r="V700" s="148"/>
      <c r="W700" s="148"/>
      <c r="X700" s="148"/>
      <c r="Y700" s="148"/>
      <c r="Z700" s="148"/>
    </row>
    <row r="701" ht="49.5" customHeight="1">
      <c r="A701" s="148"/>
      <c r="B701" s="167"/>
      <c r="C701" s="167"/>
      <c r="D701" s="148"/>
      <c r="E701" s="148"/>
      <c r="F701" s="148"/>
      <c r="G701" s="148"/>
      <c r="H701" s="148"/>
      <c r="I701" s="148"/>
      <c r="J701" s="148"/>
      <c r="K701" s="148"/>
      <c r="L701" s="148"/>
      <c r="M701" s="148"/>
      <c r="N701" s="148"/>
      <c r="O701" s="148"/>
      <c r="P701" s="148"/>
      <c r="Q701" s="148"/>
      <c r="R701" s="148"/>
      <c r="S701" s="148"/>
      <c r="T701" s="148"/>
      <c r="U701" s="148"/>
      <c r="V701" s="148"/>
      <c r="W701" s="148"/>
      <c r="X701" s="148"/>
      <c r="Y701" s="148"/>
      <c r="Z701" s="148"/>
    </row>
    <row r="702" ht="49.5" customHeight="1">
      <c r="A702" s="148"/>
      <c r="B702" s="167"/>
      <c r="C702" s="167"/>
      <c r="D702" s="148"/>
      <c r="E702" s="148"/>
      <c r="F702" s="148"/>
      <c r="G702" s="148"/>
      <c r="H702" s="148"/>
      <c r="I702" s="148"/>
      <c r="J702" s="148"/>
      <c r="K702" s="148"/>
      <c r="L702" s="148"/>
      <c r="M702" s="148"/>
      <c r="N702" s="148"/>
      <c r="O702" s="148"/>
      <c r="P702" s="148"/>
      <c r="Q702" s="148"/>
      <c r="R702" s="148"/>
      <c r="S702" s="148"/>
      <c r="T702" s="148"/>
      <c r="U702" s="148"/>
      <c r="V702" s="148"/>
      <c r="W702" s="148"/>
      <c r="X702" s="148"/>
      <c r="Y702" s="148"/>
      <c r="Z702" s="148"/>
    </row>
    <row r="703" ht="49.5" customHeight="1">
      <c r="A703" s="148"/>
      <c r="B703" s="167"/>
      <c r="C703" s="167"/>
      <c r="D703" s="148"/>
      <c r="E703" s="148"/>
      <c r="F703" s="148"/>
      <c r="G703" s="148"/>
      <c r="H703" s="148"/>
      <c r="I703" s="148"/>
      <c r="J703" s="148"/>
      <c r="K703" s="148"/>
      <c r="L703" s="148"/>
      <c r="M703" s="148"/>
      <c r="N703" s="148"/>
      <c r="O703" s="148"/>
      <c r="P703" s="148"/>
      <c r="Q703" s="148"/>
      <c r="R703" s="148"/>
      <c r="S703" s="148"/>
      <c r="T703" s="148"/>
      <c r="U703" s="148"/>
      <c r="V703" s="148"/>
      <c r="W703" s="148"/>
      <c r="X703" s="148"/>
      <c r="Y703" s="148"/>
      <c r="Z703" s="148"/>
    </row>
    <row r="704" ht="49.5" customHeight="1">
      <c r="A704" s="148"/>
      <c r="B704" s="167"/>
      <c r="C704" s="167"/>
      <c r="D704" s="148"/>
      <c r="E704" s="148"/>
      <c r="F704" s="148"/>
      <c r="G704" s="148"/>
      <c r="H704" s="148"/>
      <c r="I704" s="148"/>
      <c r="J704" s="148"/>
      <c r="K704" s="148"/>
      <c r="L704" s="148"/>
      <c r="M704" s="148"/>
      <c r="N704" s="148"/>
      <c r="O704" s="148"/>
      <c r="P704" s="148"/>
      <c r="Q704" s="148"/>
      <c r="R704" s="148"/>
      <c r="S704" s="148"/>
      <c r="T704" s="148"/>
      <c r="U704" s="148"/>
      <c r="V704" s="148"/>
      <c r="W704" s="148"/>
      <c r="X704" s="148"/>
      <c r="Y704" s="148"/>
      <c r="Z704" s="148"/>
    </row>
    <row r="705" ht="49.5" customHeight="1">
      <c r="A705" s="148"/>
      <c r="B705" s="167"/>
      <c r="C705" s="167"/>
      <c r="D705" s="148"/>
      <c r="E705" s="148"/>
      <c r="F705" s="148"/>
      <c r="G705" s="148"/>
      <c r="H705" s="148"/>
      <c r="I705" s="148"/>
      <c r="J705" s="148"/>
      <c r="K705" s="148"/>
      <c r="L705" s="148"/>
      <c r="M705" s="148"/>
      <c r="N705" s="148"/>
      <c r="O705" s="148"/>
      <c r="P705" s="148"/>
      <c r="Q705" s="148"/>
      <c r="R705" s="148"/>
      <c r="S705" s="148"/>
      <c r="T705" s="148"/>
      <c r="U705" s="148"/>
      <c r="V705" s="148"/>
      <c r="W705" s="148"/>
      <c r="X705" s="148"/>
      <c r="Y705" s="148"/>
      <c r="Z705" s="148"/>
    </row>
    <row r="706" ht="49.5" customHeight="1">
      <c r="A706" s="148"/>
      <c r="B706" s="167"/>
      <c r="C706" s="167"/>
      <c r="D706" s="148"/>
      <c r="E706" s="148"/>
      <c r="F706" s="148"/>
      <c r="G706" s="148"/>
      <c r="H706" s="148"/>
      <c r="I706" s="148"/>
      <c r="J706" s="148"/>
      <c r="K706" s="148"/>
      <c r="L706" s="148"/>
      <c r="M706" s="148"/>
      <c r="N706" s="148"/>
      <c r="O706" s="148"/>
      <c r="P706" s="148"/>
      <c r="Q706" s="148"/>
      <c r="R706" s="148"/>
      <c r="S706" s="148"/>
      <c r="T706" s="148"/>
      <c r="U706" s="148"/>
      <c r="V706" s="148"/>
      <c r="W706" s="148"/>
      <c r="X706" s="148"/>
      <c r="Y706" s="148"/>
      <c r="Z706" s="148"/>
    </row>
    <row r="707" ht="49.5" customHeight="1">
      <c r="A707" s="148"/>
      <c r="B707" s="167"/>
      <c r="C707" s="167"/>
      <c r="D707" s="148"/>
      <c r="E707" s="148"/>
      <c r="F707" s="148"/>
      <c r="G707" s="148"/>
      <c r="H707" s="148"/>
      <c r="I707" s="148"/>
      <c r="J707" s="148"/>
      <c r="K707" s="148"/>
      <c r="L707" s="148"/>
      <c r="M707" s="148"/>
      <c r="N707" s="148"/>
      <c r="O707" s="148"/>
      <c r="P707" s="148"/>
      <c r="Q707" s="148"/>
      <c r="R707" s="148"/>
      <c r="S707" s="148"/>
      <c r="T707" s="148"/>
      <c r="U707" s="148"/>
      <c r="V707" s="148"/>
      <c r="W707" s="148"/>
      <c r="X707" s="148"/>
      <c r="Y707" s="148"/>
      <c r="Z707" s="148"/>
    </row>
    <row r="708" ht="49.5" customHeight="1">
      <c r="A708" s="148"/>
      <c r="B708" s="167"/>
      <c r="C708" s="167"/>
      <c r="D708" s="148"/>
      <c r="E708" s="148"/>
      <c r="F708" s="148"/>
      <c r="G708" s="148"/>
      <c r="H708" s="148"/>
      <c r="I708" s="148"/>
      <c r="J708" s="148"/>
      <c r="K708" s="148"/>
      <c r="L708" s="148"/>
      <c r="M708" s="148"/>
      <c r="N708" s="148"/>
      <c r="O708" s="148"/>
      <c r="P708" s="148"/>
      <c r="Q708" s="148"/>
      <c r="R708" s="148"/>
      <c r="S708" s="148"/>
      <c r="T708" s="148"/>
      <c r="U708" s="148"/>
      <c r="V708" s="148"/>
      <c r="W708" s="148"/>
      <c r="X708" s="148"/>
      <c r="Y708" s="148"/>
      <c r="Z708" s="148"/>
    </row>
    <row r="709" ht="49.5" customHeight="1">
      <c r="A709" s="148"/>
      <c r="B709" s="167"/>
      <c r="C709" s="167"/>
      <c r="D709" s="148"/>
      <c r="E709" s="148"/>
      <c r="F709" s="148"/>
      <c r="G709" s="148"/>
      <c r="H709" s="148"/>
      <c r="I709" s="148"/>
      <c r="J709" s="148"/>
      <c r="K709" s="148"/>
      <c r="L709" s="148"/>
      <c r="M709" s="148"/>
      <c r="N709" s="148"/>
      <c r="O709" s="148"/>
      <c r="P709" s="148"/>
      <c r="Q709" s="148"/>
      <c r="R709" s="148"/>
      <c r="S709" s="148"/>
      <c r="T709" s="148"/>
      <c r="U709" s="148"/>
      <c r="V709" s="148"/>
      <c r="W709" s="148"/>
      <c r="X709" s="148"/>
      <c r="Y709" s="148"/>
      <c r="Z709" s="148"/>
    </row>
    <row r="710" ht="49.5" customHeight="1">
      <c r="A710" s="148"/>
      <c r="B710" s="167"/>
      <c r="C710" s="167"/>
      <c r="D710" s="148"/>
      <c r="E710" s="148"/>
      <c r="F710" s="148"/>
      <c r="G710" s="148"/>
      <c r="H710" s="148"/>
      <c r="I710" s="148"/>
      <c r="J710" s="148"/>
      <c r="K710" s="148"/>
      <c r="L710" s="148"/>
      <c r="M710" s="148"/>
      <c r="N710" s="148"/>
      <c r="O710" s="148"/>
      <c r="P710" s="148"/>
      <c r="Q710" s="148"/>
      <c r="R710" s="148"/>
      <c r="S710" s="148"/>
      <c r="T710" s="148"/>
      <c r="U710" s="148"/>
      <c r="V710" s="148"/>
      <c r="W710" s="148"/>
      <c r="X710" s="148"/>
      <c r="Y710" s="148"/>
      <c r="Z710" s="148"/>
    </row>
    <row r="711" ht="49.5" customHeight="1">
      <c r="A711" s="148"/>
      <c r="B711" s="167"/>
      <c r="C711" s="167"/>
      <c r="D711" s="148"/>
      <c r="E711" s="148"/>
      <c r="F711" s="148"/>
      <c r="G711" s="148"/>
      <c r="H711" s="148"/>
      <c r="I711" s="148"/>
      <c r="J711" s="148"/>
      <c r="K711" s="148"/>
      <c r="L711" s="148"/>
      <c r="M711" s="148"/>
      <c r="N711" s="148"/>
      <c r="O711" s="148"/>
      <c r="P711" s="148"/>
      <c r="Q711" s="148"/>
      <c r="R711" s="148"/>
      <c r="S711" s="148"/>
      <c r="T711" s="148"/>
      <c r="U711" s="148"/>
      <c r="V711" s="148"/>
      <c r="W711" s="148"/>
      <c r="X711" s="148"/>
      <c r="Y711" s="148"/>
      <c r="Z711" s="148"/>
    </row>
    <row r="712" ht="49.5" customHeight="1">
      <c r="A712" s="148"/>
      <c r="B712" s="167"/>
      <c r="C712" s="167"/>
      <c r="D712" s="148"/>
      <c r="E712" s="148"/>
      <c r="F712" s="148"/>
      <c r="G712" s="148"/>
      <c r="H712" s="148"/>
      <c r="I712" s="148"/>
      <c r="J712" s="148"/>
      <c r="K712" s="148"/>
      <c r="L712" s="148"/>
      <c r="M712" s="148"/>
      <c r="N712" s="148"/>
      <c r="O712" s="148"/>
      <c r="P712" s="148"/>
      <c r="Q712" s="148"/>
      <c r="R712" s="148"/>
      <c r="S712" s="148"/>
      <c r="T712" s="148"/>
      <c r="U712" s="148"/>
      <c r="V712" s="148"/>
      <c r="W712" s="148"/>
      <c r="X712" s="148"/>
      <c r="Y712" s="148"/>
      <c r="Z712" s="148"/>
    </row>
    <row r="713" ht="49.5" customHeight="1">
      <c r="A713" s="148"/>
      <c r="B713" s="167"/>
      <c r="C713" s="167"/>
      <c r="D713" s="148"/>
      <c r="E713" s="148"/>
      <c r="F713" s="148"/>
      <c r="G713" s="148"/>
      <c r="H713" s="148"/>
      <c r="I713" s="148"/>
      <c r="J713" s="148"/>
      <c r="K713" s="148"/>
      <c r="L713" s="148"/>
      <c r="M713" s="148"/>
      <c r="N713" s="148"/>
      <c r="O713" s="148"/>
      <c r="P713" s="148"/>
      <c r="Q713" s="148"/>
      <c r="R713" s="148"/>
      <c r="S713" s="148"/>
      <c r="T713" s="148"/>
      <c r="U713" s="148"/>
      <c r="V713" s="148"/>
      <c r="W713" s="148"/>
      <c r="X713" s="148"/>
      <c r="Y713" s="148"/>
      <c r="Z713" s="148"/>
    </row>
    <row r="714" ht="49.5" customHeight="1">
      <c r="A714" s="148"/>
      <c r="B714" s="167"/>
      <c r="C714" s="167"/>
      <c r="D714" s="148"/>
      <c r="E714" s="148"/>
      <c r="F714" s="148"/>
      <c r="G714" s="148"/>
      <c r="H714" s="148"/>
      <c r="I714" s="148"/>
      <c r="J714" s="148"/>
      <c r="K714" s="148"/>
      <c r="L714" s="148"/>
      <c r="M714" s="148"/>
      <c r="N714" s="148"/>
      <c r="O714" s="148"/>
      <c r="P714" s="148"/>
      <c r="Q714" s="148"/>
      <c r="R714" s="148"/>
      <c r="S714" s="148"/>
      <c r="T714" s="148"/>
      <c r="U714" s="148"/>
      <c r="V714" s="148"/>
      <c r="W714" s="148"/>
      <c r="X714" s="148"/>
      <c r="Y714" s="148"/>
      <c r="Z714" s="148"/>
    </row>
    <row r="715" ht="49.5" customHeight="1">
      <c r="A715" s="148"/>
      <c r="B715" s="167"/>
      <c r="C715" s="167"/>
      <c r="D715" s="148"/>
      <c r="E715" s="148"/>
      <c r="F715" s="148"/>
      <c r="G715" s="148"/>
      <c r="H715" s="148"/>
      <c r="I715" s="148"/>
      <c r="J715" s="148"/>
      <c r="K715" s="148"/>
      <c r="L715" s="148"/>
      <c r="M715" s="148"/>
      <c r="N715" s="148"/>
      <c r="O715" s="148"/>
      <c r="P715" s="148"/>
      <c r="Q715" s="148"/>
      <c r="R715" s="148"/>
      <c r="S715" s="148"/>
      <c r="T715" s="148"/>
      <c r="U715" s="148"/>
      <c r="V715" s="148"/>
      <c r="W715" s="148"/>
      <c r="X715" s="148"/>
      <c r="Y715" s="148"/>
      <c r="Z715" s="148"/>
    </row>
    <row r="716" ht="49.5" customHeight="1">
      <c r="A716" s="148"/>
      <c r="B716" s="167"/>
      <c r="C716" s="167"/>
      <c r="D716" s="148"/>
      <c r="E716" s="148"/>
      <c r="F716" s="148"/>
      <c r="G716" s="148"/>
      <c r="H716" s="148"/>
      <c r="I716" s="148"/>
      <c r="J716" s="148"/>
      <c r="K716" s="148"/>
      <c r="L716" s="148"/>
      <c r="M716" s="148"/>
      <c r="N716" s="148"/>
      <c r="O716" s="148"/>
      <c r="P716" s="148"/>
      <c r="Q716" s="148"/>
      <c r="R716" s="148"/>
      <c r="S716" s="148"/>
      <c r="T716" s="148"/>
      <c r="U716" s="148"/>
      <c r="V716" s="148"/>
      <c r="W716" s="148"/>
      <c r="X716" s="148"/>
      <c r="Y716" s="148"/>
      <c r="Z716" s="148"/>
    </row>
    <row r="717" ht="49.5" customHeight="1">
      <c r="A717" s="148"/>
      <c r="B717" s="167"/>
      <c r="C717" s="167"/>
      <c r="D717" s="148"/>
      <c r="E717" s="148"/>
      <c r="F717" s="148"/>
      <c r="G717" s="148"/>
      <c r="H717" s="148"/>
      <c r="I717" s="148"/>
      <c r="J717" s="148"/>
      <c r="K717" s="148"/>
      <c r="L717" s="148"/>
      <c r="M717" s="148"/>
      <c r="N717" s="148"/>
      <c r="O717" s="148"/>
      <c r="P717" s="148"/>
      <c r="Q717" s="148"/>
      <c r="R717" s="148"/>
      <c r="S717" s="148"/>
      <c r="T717" s="148"/>
      <c r="U717" s="148"/>
      <c r="V717" s="148"/>
      <c r="W717" s="148"/>
      <c r="X717" s="148"/>
      <c r="Y717" s="148"/>
      <c r="Z717" s="148"/>
    </row>
    <row r="718" ht="49.5" customHeight="1">
      <c r="A718" s="148"/>
      <c r="B718" s="167"/>
      <c r="C718" s="167"/>
      <c r="D718" s="148"/>
      <c r="E718" s="148"/>
      <c r="F718" s="148"/>
      <c r="G718" s="148"/>
      <c r="H718" s="148"/>
      <c r="I718" s="148"/>
      <c r="J718" s="148"/>
      <c r="K718" s="148"/>
      <c r="L718" s="148"/>
      <c r="M718" s="148"/>
      <c r="N718" s="148"/>
      <c r="O718" s="148"/>
      <c r="P718" s="148"/>
      <c r="Q718" s="148"/>
      <c r="R718" s="148"/>
      <c r="S718" s="148"/>
      <c r="T718" s="148"/>
      <c r="U718" s="148"/>
      <c r="V718" s="148"/>
      <c r="W718" s="148"/>
      <c r="X718" s="148"/>
      <c r="Y718" s="148"/>
      <c r="Z718" s="148"/>
    </row>
    <row r="719" ht="49.5" customHeight="1">
      <c r="A719" s="148"/>
      <c r="B719" s="167"/>
      <c r="C719" s="167"/>
      <c r="D719" s="148"/>
      <c r="E719" s="148"/>
      <c r="F719" s="148"/>
      <c r="G719" s="148"/>
      <c r="H719" s="148"/>
      <c r="I719" s="148"/>
      <c r="J719" s="148"/>
      <c r="K719" s="148"/>
      <c r="L719" s="148"/>
      <c r="M719" s="148"/>
      <c r="N719" s="148"/>
      <c r="O719" s="148"/>
      <c r="P719" s="148"/>
      <c r="Q719" s="148"/>
      <c r="R719" s="148"/>
      <c r="S719" s="148"/>
      <c r="T719" s="148"/>
      <c r="U719" s="148"/>
      <c r="V719" s="148"/>
      <c r="W719" s="148"/>
      <c r="X719" s="148"/>
      <c r="Y719" s="148"/>
      <c r="Z719" s="148"/>
    </row>
    <row r="720" ht="49.5" customHeight="1">
      <c r="A720" s="148"/>
      <c r="B720" s="167"/>
      <c r="C720" s="167"/>
      <c r="D720" s="148"/>
      <c r="E720" s="148"/>
      <c r="F720" s="148"/>
      <c r="G720" s="148"/>
      <c r="H720" s="148"/>
      <c r="I720" s="148"/>
      <c r="J720" s="148"/>
      <c r="K720" s="148"/>
      <c r="L720" s="148"/>
      <c r="M720" s="148"/>
      <c r="N720" s="148"/>
      <c r="O720" s="148"/>
      <c r="P720" s="148"/>
      <c r="Q720" s="148"/>
      <c r="R720" s="148"/>
      <c r="S720" s="148"/>
      <c r="T720" s="148"/>
      <c r="U720" s="148"/>
      <c r="V720" s="148"/>
      <c r="W720" s="148"/>
      <c r="X720" s="148"/>
      <c r="Y720" s="148"/>
      <c r="Z720" s="148"/>
    </row>
    <row r="721" ht="49.5" customHeight="1">
      <c r="A721" s="148"/>
      <c r="B721" s="167"/>
      <c r="C721" s="167"/>
      <c r="D721" s="148"/>
      <c r="E721" s="148"/>
      <c r="F721" s="148"/>
      <c r="G721" s="148"/>
      <c r="H721" s="148"/>
      <c r="I721" s="148"/>
      <c r="J721" s="148"/>
      <c r="K721" s="148"/>
      <c r="L721" s="148"/>
      <c r="M721" s="148"/>
      <c r="N721" s="148"/>
      <c r="O721" s="148"/>
      <c r="P721" s="148"/>
      <c r="Q721" s="148"/>
      <c r="R721" s="148"/>
      <c r="S721" s="148"/>
      <c r="T721" s="148"/>
      <c r="U721" s="148"/>
      <c r="V721" s="148"/>
      <c r="W721" s="148"/>
      <c r="X721" s="148"/>
      <c r="Y721" s="148"/>
      <c r="Z721" s="148"/>
    </row>
    <row r="722" ht="49.5" customHeight="1">
      <c r="A722" s="148"/>
      <c r="B722" s="167"/>
      <c r="C722" s="167"/>
      <c r="D722" s="148"/>
      <c r="E722" s="148"/>
      <c r="F722" s="148"/>
      <c r="G722" s="148"/>
      <c r="H722" s="148"/>
      <c r="I722" s="148"/>
      <c r="J722" s="148"/>
      <c r="K722" s="148"/>
      <c r="L722" s="148"/>
      <c r="M722" s="148"/>
      <c r="N722" s="148"/>
      <c r="O722" s="148"/>
      <c r="P722" s="148"/>
      <c r="Q722" s="148"/>
      <c r="R722" s="148"/>
      <c r="S722" s="148"/>
      <c r="T722" s="148"/>
      <c r="U722" s="148"/>
      <c r="V722" s="148"/>
      <c r="W722" s="148"/>
      <c r="X722" s="148"/>
      <c r="Y722" s="148"/>
      <c r="Z722" s="148"/>
    </row>
    <row r="723" ht="49.5" customHeight="1">
      <c r="A723" s="148"/>
      <c r="B723" s="167"/>
      <c r="C723" s="167"/>
      <c r="D723" s="148"/>
      <c r="E723" s="148"/>
      <c r="F723" s="148"/>
      <c r="G723" s="148"/>
      <c r="H723" s="148"/>
      <c r="I723" s="148"/>
      <c r="J723" s="148"/>
      <c r="K723" s="148"/>
      <c r="L723" s="148"/>
      <c r="M723" s="148"/>
      <c r="N723" s="148"/>
      <c r="O723" s="148"/>
      <c r="P723" s="148"/>
      <c r="Q723" s="148"/>
      <c r="R723" s="148"/>
      <c r="S723" s="148"/>
      <c r="T723" s="148"/>
      <c r="U723" s="148"/>
      <c r="V723" s="148"/>
      <c r="W723" s="148"/>
      <c r="X723" s="148"/>
      <c r="Y723" s="148"/>
      <c r="Z723" s="148"/>
    </row>
    <row r="724" ht="49.5" customHeight="1">
      <c r="A724" s="148"/>
      <c r="B724" s="167"/>
      <c r="C724" s="167"/>
      <c r="D724" s="148"/>
      <c r="E724" s="148"/>
      <c r="F724" s="148"/>
      <c r="G724" s="148"/>
      <c r="H724" s="148"/>
      <c r="I724" s="148"/>
      <c r="J724" s="148"/>
      <c r="K724" s="148"/>
      <c r="L724" s="148"/>
      <c r="M724" s="148"/>
      <c r="N724" s="148"/>
      <c r="O724" s="148"/>
      <c r="P724" s="148"/>
      <c r="Q724" s="148"/>
      <c r="R724" s="148"/>
      <c r="S724" s="148"/>
      <c r="T724" s="148"/>
      <c r="U724" s="148"/>
      <c r="V724" s="148"/>
      <c r="W724" s="148"/>
      <c r="X724" s="148"/>
      <c r="Y724" s="148"/>
      <c r="Z724" s="148"/>
    </row>
    <row r="725" ht="49.5" customHeight="1">
      <c r="A725" s="148"/>
      <c r="B725" s="167"/>
      <c r="C725" s="167"/>
      <c r="D725" s="148"/>
      <c r="E725" s="148"/>
      <c r="F725" s="148"/>
      <c r="G725" s="148"/>
      <c r="H725" s="148"/>
      <c r="I725" s="148"/>
      <c r="J725" s="148"/>
      <c r="K725" s="148"/>
      <c r="L725" s="148"/>
      <c r="M725" s="148"/>
      <c r="N725" s="148"/>
      <c r="O725" s="148"/>
      <c r="P725" s="148"/>
      <c r="Q725" s="148"/>
      <c r="R725" s="148"/>
      <c r="S725" s="148"/>
      <c r="T725" s="148"/>
      <c r="U725" s="148"/>
      <c r="V725" s="148"/>
      <c r="W725" s="148"/>
      <c r="X725" s="148"/>
      <c r="Y725" s="148"/>
      <c r="Z725" s="148"/>
    </row>
    <row r="726" ht="49.5" customHeight="1">
      <c r="A726" s="148"/>
      <c r="B726" s="167"/>
      <c r="C726" s="167"/>
      <c r="D726" s="148"/>
      <c r="E726" s="148"/>
      <c r="F726" s="148"/>
      <c r="G726" s="148"/>
      <c r="H726" s="148"/>
      <c r="I726" s="148"/>
      <c r="J726" s="148"/>
      <c r="K726" s="148"/>
      <c r="L726" s="148"/>
      <c r="M726" s="148"/>
      <c r="N726" s="148"/>
      <c r="O726" s="148"/>
      <c r="P726" s="148"/>
      <c r="Q726" s="148"/>
      <c r="R726" s="148"/>
      <c r="S726" s="148"/>
      <c r="T726" s="148"/>
      <c r="U726" s="148"/>
      <c r="V726" s="148"/>
      <c r="W726" s="148"/>
      <c r="X726" s="148"/>
      <c r="Y726" s="148"/>
      <c r="Z726" s="148"/>
    </row>
    <row r="727" ht="49.5" customHeight="1">
      <c r="A727" s="148"/>
      <c r="B727" s="167"/>
      <c r="C727" s="167"/>
      <c r="D727" s="148"/>
      <c r="E727" s="148"/>
      <c r="F727" s="148"/>
      <c r="G727" s="148"/>
      <c r="H727" s="148"/>
      <c r="I727" s="148"/>
      <c r="J727" s="148"/>
      <c r="K727" s="148"/>
      <c r="L727" s="148"/>
      <c r="M727" s="148"/>
      <c r="N727" s="148"/>
      <c r="O727" s="148"/>
      <c r="P727" s="148"/>
      <c r="Q727" s="148"/>
      <c r="R727" s="148"/>
      <c r="S727" s="148"/>
      <c r="T727" s="148"/>
      <c r="U727" s="148"/>
      <c r="V727" s="148"/>
      <c r="W727" s="148"/>
      <c r="X727" s="148"/>
      <c r="Y727" s="148"/>
      <c r="Z727" s="148"/>
    </row>
    <row r="728" ht="49.5" customHeight="1">
      <c r="A728" s="148"/>
      <c r="B728" s="167"/>
      <c r="C728" s="167"/>
      <c r="D728" s="148"/>
      <c r="E728" s="148"/>
      <c r="F728" s="148"/>
      <c r="G728" s="148"/>
      <c r="H728" s="148"/>
      <c r="I728" s="148"/>
      <c r="J728" s="148"/>
      <c r="K728" s="148"/>
      <c r="L728" s="148"/>
      <c r="M728" s="148"/>
      <c r="N728" s="148"/>
      <c r="O728" s="148"/>
      <c r="P728" s="148"/>
      <c r="Q728" s="148"/>
      <c r="R728" s="148"/>
      <c r="S728" s="148"/>
      <c r="T728" s="148"/>
      <c r="U728" s="148"/>
      <c r="V728" s="148"/>
      <c r="W728" s="148"/>
      <c r="X728" s="148"/>
      <c r="Y728" s="148"/>
      <c r="Z728" s="148"/>
    </row>
    <row r="729" ht="49.5" customHeight="1">
      <c r="A729" s="148"/>
      <c r="B729" s="167"/>
      <c r="C729" s="167"/>
      <c r="D729" s="148"/>
      <c r="E729" s="148"/>
      <c r="F729" s="148"/>
      <c r="G729" s="148"/>
      <c r="H729" s="148"/>
      <c r="I729" s="148"/>
      <c r="J729" s="148"/>
      <c r="K729" s="148"/>
      <c r="L729" s="148"/>
      <c r="M729" s="148"/>
      <c r="N729" s="148"/>
      <c r="O729" s="148"/>
      <c r="P729" s="148"/>
      <c r="Q729" s="148"/>
      <c r="R729" s="148"/>
      <c r="S729" s="148"/>
      <c r="T729" s="148"/>
      <c r="U729" s="148"/>
      <c r="V729" s="148"/>
      <c r="W729" s="148"/>
      <c r="X729" s="148"/>
      <c r="Y729" s="148"/>
      <c r="Z729" s="148"/>
    </row>
    <row r="730" ht="49.5" customHeight="1">
      <c r="A730" s="148"/>
      <c r="B730" s="167"/>
      <c r="C730" s="167"/>
      <c r="D730" s="148"/>
      <c r="E730" s="148"/>
      <c r="F730" s="148"/>
      <c r="G730" s="148"/>
      <c r="H730" s="148"/>
      <c r="I730" s="148"/>
      <c r="J730" s="148"/>
      <c r="K730" s="148"/>
      <c r="L730" s="148"/>
      <c r="M730" s="148"/>
      <c r="N730" s="148"/>
      <c r="O730" s="148"/>
      <c r="P730" s="148"/>
      <c r="Q730" s="148"/>
      <c r="R730" s="148"/>
      <c r="S730" s="148"/>
      <c r="T730" s="148"/>
      <c r="U730" s="148"/>
      <c r="V730" s="148"/>
      <c r="W730" s="148"/>
      <c r="X730" s="148"/>
      <c r="Y730" s="148"/>
      <c r="Z730" s="148"/>
    </row>
    <row r="731" ht="49.5" customHeight="1">
      <c r="A731" s="148"/>
      <c r="B731" s="167"/>
      <c r="C731" s="167"/>
      <c r="D731" s="148"/>
      <c r="E731" s="148"/>
      <c r="F731" s="148"/>
      <c r="G731" s="148"/>
      <c r="H731" s="148"/>
      <c r="I731" s="148"/>
      <c r="J731" s="148"/>
      <c r="K731" s="148"/>
      <c r="L731" s="148"/>
      <c r="M731" s="148"/>
      <c r="N731" s="148"/>
      <c r="O731" s="148"/>
      <c r="P731" s="148"/>
      <c r="Q731" s="148"/>
      <c r="R731" s="148"/>
      <c r="S731" s="148"/>
      <c r="T731" s="148"/>
      <c r="U731" s="148"/>
      <c r="V731" s="148"/>
      <c r="W731" s="148"/>
      <c r="X731" s="148"/>
      <c r="Y731" s="148"/>
      <c r="Z731" s="148"/>
    </row>
    <row r="732" ht="49.5" customHeight="1">
      <c r="A732" s="148"/>
      <c r="B732" s="167"/>
      <c r="C732" s="167"/>
      <c r="D732" s="148"/>
      <c r="E732" s="148"/>
      <c r="F732" s="148"/>
      <c r="G732" s="148"/>
      <c r="H732" s="148"/>
      <c r="I732" s="148"/>
      <c r="J732" s="148"/>
      <c r="K732" s="148"/>
      <c r="L732" s="148"/>
      <c r="M732" s="148"/>
      <c r="N732" s="148"/>
      <c r="O732" s="148"/>
      <c r="P732" s="148"/>
      <c r="Q732" s="148"/>
      <c r="R732" s="148"/>
      <c r="S732" s="148"/>
      <c r="T732" s="148"/>
      <c r="U732" s="148"/>
      <c r="V732" s="148"/>
      <c r="W732" s="148"/>
      <c r="X732" s="148"/>
      <c r="Y732" s="148"/>
      <c r="Z732" s="148"/>
    </row>
    <row r="733" ht="49.5" customHeight="1">
      <c r="A733" s="148"/>
      <c r="B733" s="167"/>
      <c r="C733" s="167"/>
      <c r="D733" s="148"/>
      <c r="E733" s="148"/>
      <c r="F733" s="148"/>
      <c r="G733" s="148"/>
      <c r="H733" s="148"/>
      <c r="I733" s="148"/>
      <c r="J733" s="148"/>
      <c r="K733" s="148"/>
      <c r="L733" s="148"/>
      <c r="M733" s="148"/>
      <c r="N733" s="148"/>
      <c r="O733" s="148"/>
      <c r="P733" s="148"/>
      <c r="Q733" s="148"/>
      <c r="R733" s="148"/>
      <c r="S733" s="148"/>
      <c r="T733" s="148"/>
      <c r="U733" s="148"/>
      <c r="V733" s="148"/>
      <c r="W733" s="148"/>
      <c r="X733" s="148"/>
      <c r="Y733" s="148"/>
      <c r="Z733" s="148"/>
    </row>
    <row r="734" ht="49.5" customHeight="1">
      <c r="A734" s="148"/>
      <c r="B734" s="167"/>
      <c r="C734" s="167"/>
      <c r="D734" s="148"/>
      <c r="E734" s="148"/>
      <c r="F734" s="148"/>
      <c r="G734" s="148"/>
      <c r="H734" s="148"/>
      <c r="I734" s="148"/>
      <c r="J734" s="148"/>
      <c r="K734" s="148"/>
      <c r="L734" s="148"/>
      <c r="M734" s="148"/>
      <c r="N734" s="148"/>
      <c r="O734" s="148"/>
      <c r="P734" s="148"/>
      <c r="Q734" s="148"/>
      <c r="R734" s="148"/>
      <c r="S734" s="148"/>
      <c r="T734" s="148"/>
      <c r="U734" s="148"/>
      <c r="V734" s="148"/>
      <c r="W734" s="148"/>
      <c r="X734" s="148"/>
      <c r="Y734" s="148"/>
      <c r="Z734" s="148"/>
    </row>
    <row r="735" ht="49.5" customHeight="1">
      <c r="A735" s="148"/>
      <c r="B735" s="167"/>
      <c r="C735" s="167"/>
      <c r="D735" s="148"/>
      <c r="E735" s="148"/>
      <c r="F735" s="148"/>
      <c r="G735" s="148"/>
      <c r="H735" s="148"/>
      <c r="I735" s="148"/>
      <c r="J735" s="148"/>
      <c r="K735" s="148"/>
      <c r="L735" s="148"/>
      <c r="M735" s="148"/>
      <c r="N735" s="148"/>
      <c r="O735" s="148"/>
      <c r="P735" s="148"/>
      <c r="Q735" s="148"/>
      <c r="R735" s="148"/>
      <c r="S735" s="148"/>
      <c r="T735" s="148"/>
      <c r="U735" s="148"/>
      <c r="V735" s="148"/>
      <c r="W735" s="148"/>
      <c r="X735" s="148"/>
      <c r="Y735" s="148"/>
      <c r="Z735" s="148"/>
    </row>
    <row r="736" ht="49.5" customHeight="1">
      <c r="A736" s="148"/>
      <c r="B736" s="167"/>
      <c r="C736" s="167"/>
      <c r="D736" s="148"/>
      <c r="E736" s="148"/>
      <c r="F736" s="148"/>
      <c r="G736" s="148"/>
      <c r="H736" s="148"/>
      <c r="I736" s="148"/>
      <c r="J736" s="148"/>
      <c r="K736" s="148"/>
      <c r="L736" s="148"/>
      <c r="M736" s="148"/>
      <c r="N736" s="148"/>
      <c r="O736" s="148"/>
      <c r="P736" s="148"/>
      <c r="Q736" s="148"/>
      <c r="R736" s="148"/>
      <c r="S736" s="148"/>
      <c r="T736" s="148"/>
      <c r="U736" s="148"/>
      <c r="V736" s="148"/>
      <c r="W736" s="148"/>
      <c r="X736" s="148"/>
      <c r="Y736" s="148"/>
      <c r="Z736" s="148"/>
    </row>
    <row r="737" ht="49.5" customHeight="1">
      <c r="A737" s="148"/>
      <c r="B737" s="167"/>
      <c r="C737" s="167"/>
      <c r="D737" s="148"/>
      <c r="E737" s="148"/>
      <c r="F737" s="148"/>
      <c r="G737" s="148"/>
      <c r="H737" s="148"/>
      <c r="I737" s="148"/>
      <c r="J737" s="148"/>
      <c r="K737" s="148"/>
      <c r="L737" s="148"/>
      <c r="M737" s="148"/>
      <c r="N737" s="148"/>
      <c r="O737" s="148"/>
      <c r="P737" s="148"/>
      <c r="Q737" s="148"/>
      <c r="R737" s="148"/>
      <c r="S737" s="148"/>
      <c r="T737" s="148"/>
      <c r="U737" s="148"/>
      <c r="V737" s="148"/>
      <c r="W737" s="148"/>
      <c r="X737" s="148"/>
      <c r="Y737" s="148"/>
      <c r="Z737" s="148"/>
    </row>
    <row r="738" ht="49.5" customHeight="1">
      <c r="A738" s="148"/>
      <c r="B738" s="167"/>
      <c r="C738" s="167"/>
      <c r="D738" s="148"/>
      <c r="E738" s="148"/>
      <c r="F738" s="148"/>
      <c r="G738" s="148"/>
      <c r="H738" s="148"/>
      <c r="I738" s="148"/>
      <c r="J738" s="148"/>
      <c r="K738" s="148"/>
      <c r="L738" s="148"/>
      <c r="M738" s="148"/>
      <c r="N738" s="148"/>
      <c r="O738" s="148"/>
      <c r="P738" s="148"/>
      <c r="Q738" s="148"/>
      <c r="R738" s="148"/>
      <c r="S738" s="148"/>
      <c r="T738" s="148"/>
      <c r="U738" s="148"/>
      <c r="V738" s="148"/>
      <c r="W738" s="148"/>
      <c r="X738" s="148"/>
      <c r="Y738" s="148"/>
      <c r="Z738" s="148"/>
    </row>
    <row r="739" ht="49.5" customHeight="1">
      <c r="A739" s="148"/>
      <c r="B739" s="167"/>
      <c r="C739" s="167"/>
      <c r="D739" s="148"/>
      <c r="E739" s="148"/>
      <c r="F739" s="148"/>
      <c r="G739" s="148"/>
      <c r="H739" s="148"/>
      <c r="I739" s="148"/>
      <c r="J739" s="148"/>
      <c r="K739" s="148"/>
      <c r="L739" s="148"/>
      <c r="M739" s="148"/>
      <c r="N739" s="148"/>
      <c r="O739" s="148"/>
      <c r="P739" s="148"/>
      <c r="Q739" s="148"/>
      <c r="R739" s="148"/>
      <c r="S739" s="148"/>
      <c r="T739" s="148"/>
      <c r="U739" s="148"/>
      <c r="V739" s="148"/>
      <c r="W739" s="148"/>
      <c r="X739" s="148"/>
      <c r="Y739" s="148"/>
      <c r="Z739" s="148"/>
    </row>
    <row r="740" ht="49.5" customHeight="1">
      <c r="A740" s="148"/>
      <c r="B740" s="167"/>
      <c r="C740" s="167"/>
      <c r="D740" s="148"/>
      <c r="E740" s="148"/>
      <c r="F740" s="148"/>
      <c r="G740" s="148"/>
      <c r="H740" s="148"/>
      <c r="I740" s="148"/>
      <c r="J740" s="148"/>
      <c r="K740" s="148"/>
      <c r="L740" s="148"/>
      <c r="M740" s="148"/>
      <c r="N740" s="148"/>
      <c r="O740" s="148"/>
      <c r="P740" s="148"/>
      <c r="Q740" s="148"/>
      <c r="R740" s="148"/>
      <c r="S740" s="148"/>
      <c r="T740" s="148"/>
      <c r="U740" s="148"/>
      <c r="V740" s="148"/>
      <c r="W740" s="148"/>
      <c r="X740" s="148"/>
      <c r="Y740" s="148"/>
      <c r="Z740" s="148"/>
    </row>
    <row r="741" ht="49.5" customHeight="1">
      <c r="A741" s="148"/>
      <c r="B741" s="167"/>
      <c r="C741" s="167"/>
      <c r="D741" s="148"/>
      <c r="E741" s="148"/>
      <c r="F741" s="148"/>
      <c r="G741" s="148"/>
      <c r="H741" s="148"/>
      <c r="I741" s="148"/>
      <c r="J741" s="148"/>
      <c r="K741" s="148"/>
      <c r="L741" s="148"/>
      <c r="M741" s="148"/>
      <c r="N741" s="148"/>
      <c r="O741" s="148"/>
      <c r="P741" s="148"/>
      <c r="Q741" s="148"/>
      <c r="R741" s="148"/>
      <c r="S741" s="148"/>
      <c r="T741" s="148"/>
      <c r="U741" s="148"/>
      <c r="V741" s="148"/>
      <c r="W741" s="148"/>
      <c r="X741" s="148"/>
      <c r="Y741" s="148"/>
      <c r="Z741" s="148"/>
    </row>
    <row r="742" ht="49.5" customHeight="1">
      <c r="A742" s="148"/>
      <c r="B742" s="167"/>
      <c r="C742" s="167"/>
      <c r="D742" s="148"/>
      <c r="E742" s="148"/>
      <c r="F742" s="148"/>
      <c r="G742" s="148"/>
      <c r="H742" s="148"/>
      <c r="I742" s="148"/>
      <c r="J742" s="148"/>
      <c r="K742" s="148"/>
      <c r="L742" s="148"/>
      <c r="M742" s="148"/>
      <c r="N742" s="148"/>
      <c r="O742" s="148"/>
      <c r="P742" s="148"/>
      <c r="Q742" s="148"/>
      <c r="R742" s="148"/>
      <c r="S742" s="148"/>
      <c r="T742" s="148"/>
      <c r="U742" s="148"/>
      <c r="V742" s="148"/>
      <c r="W742" s="148"/>
      <c r="X742" s="148"/>
      <c r="Y742" s="148"/>
      <c r="Z742" s="148"/>
    </row>
    <row r="743" ht="49.5" customHeight="1">
      <c r="A743" s="148"/>
      <c r="B743" s="167"/>
      <c r="C743" s="167"/>
      <c r="D743" s="148"/>
      <c r="E743" s="148"/>
      <c r="F743" s="148"/>
      <c r="G743" s="148"/>
      <c r="H743" s="148"/>
      <c r="I743" s="148"/>
      <c r="J743" s="148"/>
      <c r="K743" s="148"/>
      <c r="L743" s="148"/>
      <c r="M743" s="148"/>
      <c r="N743" s="148"/>
      <c r="O743" s="148"/>
      <c r="P743" s="148"/>
      <c r="Q743" s="148"/>
      <c r="R743" s="148"/>
      <c r="S743" s="148"/>
      <c r="T743" s="148"/>
      <c r="U743" s="148"/>
      <c r="V743" s="148"/>
      <c r="W743" s="148"/>
      <c r="X743" s="148"/>
      <c r="Y743" s="148"/>
      <c r="Z743" s="148"/>
    </row>
    <row r="744" ht="49.5" customHeight="1">
      <c r="A744" s="148"/>
      <c r="B744" s="167"/>
      <c r="C744" s="167"/>
      <c r="D744" s="148"/>
      <c r="E744" s="148"/>
      <c r="F744" s="148"/>
      <c r="G744" s="148"/>
      <c r="H744" s="148"/>
      <c r="I744" s="148"/>
      <c r="J744" s="148"/>
      <c r="K744" s="148"/>
      <c r="L744" s="148"/>
      <c r="M744" s="148"/>
      <c r="N744" s="148"/>
      <c r="O744" s="148"/>
      <c r="P744" s="148"/>
      <c r="Q744" s="148"/>
      <c r="R744" s="148"/>
      <c r="S744" s="148"/>
      <c r="T744" s="148"/>
      <c r="U744" s="148"/>
      <c r="V744" s="148"/>
      <c r="W744" s="148"/>
      <c r="X744" s="148"/>
      <c r="Y744" s="148"/>
      <c r="Z744" s="148"/>
    </row>
    <row r="745" ht="49.5" customHeight="1">
      <c r="A745" s="148"/>
      <c r="B745" s="167"/>
      <c r="C745" s="167"/>
      <c r="D745" s="148"/>
      <c r="E745" s="148"/>
      <c r="F745" s="148"/>
      <c r="G745" s="148"/>
      <c r="H745" s="148"/>
      <c r="I745" s="148"/>
      <c r="J745" s="148"/>
      <c r="K745" s="148"/>
      <c r="L745" s="148"/>
      <c r="M745" s="148"/>
      <c r="N745" s="148"/>
      <c r="O745" s="148"/>
      <c r="P745" s="148"/>
      <c r="Q745" s="148"/>
      <c r="R745" s="148"/>
      <c r="S745" s="148"/>
      <c r="T745" s="148"/>
      <c r="U745" s="148"/>
      <c r="V745" s="148"/>
      <c r="W745" s="148"/>
      <c r="X745" s="148"/>
      <c r="Y745" s="148"/>
      <c r="Z745" s="148"/>
    </row>
    <row r="746" ht="49.5" customHeight="1">
      <c r="A746" s="148"/>
      <c r="B746" s="167"/>
      <c r="C746" s="167"/>
      <c r="D746" s="148"/>
      <c r="E746" s="148"/>
      <c r="F746" s="148"/>
      <c r="G746" s="148"/>
      <c r="H746" s="148"/>
      <c r="I746" s="148"/>
      <c r="J746" s="148"/>
      <c r="K746" s="148"/>
      <c r="L746" s="148"/>
      <c r="M746" s="148"/>
      <c r="N746" s="148"/>
      <c r="O746" s="148"/>
      <c r="P746" s="148"/>
      <c r="Q746" s="148"/>
      <c r="R746" s="148"/>
      <c r="S746" s="148"/>
      <c r="T746" s="148"/>
      <c r="U746" s="148"/>
      <c r="V746" s="148"/>
      <c r="W746" s="148"/>
      <c r="X746" s="148"/>
      <c r="Y746" s="148"/>
      <c r="Z746" s="148"/>
    </row>
    <row r="747" ht="49.5" customHeight="1">
      <c r="A747" s="148"/>
      <c r="B747" s="167"/>
      <c r="C747" s="167"/>
      <c r="D747" s="148"/>
      <c r="E747" s="148"/>
      <c r="F747" s="148"/>
      <c r="G747" s="148"/>
      <c r="H747" s="148"/>
      <c r="I747" s="148"/>
      <c r="J747" s="148"/>
      <c r="K747" s="148"/>
      <c r="L747" s="148"/>
      <c r="M747" s="148"/>
      <c r="N747" s="148"/>
      <c r="O747" s="148"/>
      <c r="P747" s="148"/>
      <c r="Q747" s="148"/>
      <c r="R747" s="148"/>
      <c r="S747" s="148"/>
      <c r="T747" s="148"/>
      <c r="U747" s="148"/>
      <c r="V747" s="148"/>
      <c r="W747" s="148"/>
      <c r="X747" s="148"/>
      <c r="Y747" s="148"/>
      <c r="Z747" s="148"/>
    </row>
    <row r="748" ht="49.5" customHeight="1">
      <c r="A748" s="148"/>
      <c r="B748" s="167"/>
      <c r="C748" s="167"/>
      <c r="D748" s="148"/>
      <c r="E748" s="148"/>
      <c r="F748" s="148"/>
      <c r="G748" s="148"/>
      <c r="H748" s="148"/>
      <c r="I748" s="148"/>
      <c r="J748" s="148"/>
      <c r="K748" s="148"/>
      <c r="L748" s="148"/>
      <c r="M748" s="148"/>
      <c r="N748" s="148"/>
      <c r="O748" s="148"/>
      <c r="P748" s="148"/>
      <c r="Q748" s="148"/>
      <c r="R748" s="148"/>
      <c r="S748" s="148"/>
      <c r="T748" s="148"/>
      <c r="U748" s="148"/>
      <c r="V748" s="148"/>
      <c r="W748" s="148"/>
      <c r="X748" s="148"/>
      <c r="Y748" s="148"/>
      <c r="Z748" s="148"/>
    </row>
    <row r="749" ht="49.5" customHeight="1">
      <c r="A749" s="148"/>
      <c r="B749" s="167"/>
      <c r="C749" s="167"/>
      <c r="D749" s="148"/>
      <c r="E749" s="148"/>
      <c r="F749" s="148"/>
      <c r="G749" s="148"/>
      <c r="H749" s="148"/>
      <c r="I749" s="148"/>
      <c r="J749" s="148"/>
      <c r="K749" s="148"/>
      <c r="L749" s="148"/>
      <c r="M749" s="148"/>
      <c r="N749" s="148"/>
      <c r="O749" s="148"/>
      <c r="P749" s="148"/>
      <c r="Q749" s="148"/>
      <c r="R749" s="148"/>
      <c r="S749" s="148"/>
      <c r="T749" s="148"/>
      <c r="U749" s="148"/>
      <c r="V749" s="148"/>
      <c r="W749" s="148"/>
      <c r="X749" s="148"/>
      <c r="Y749" s="148"/>
      <c r="Z749" s="148"/>
    </row>
    <row r="750" ht="49.5" customHeight="1">
      <c r="A750" s="148"/>
      <c r="B750" s="167"/>
      <c r="C750" s="167"/>
      <c r="D750" s="148"/>
      <c r="E750" s="148"/>
      <c r="F750" s="148"/>
      <c r="G750" s="148"/>
      <c r="H750" s="148"/>
      <c r="I750" s="148"/>
      <c r="J750" s="148"/>
      <c r="K750" s="148"/>
      <c r="L750" s="148"/>
      <c r="M750" s="148"/>
      <c r="N750" s="148"/>
      <c r="O750" s="148"/>
      <c r="P750" s="148"/>
      <c r="Q750" s="148"/>
      <c r="R750" s="148"/>
      <c r="S750" s="148"/>
      <c r="T750" s="148"/>
      <c r="U750" s="148"/>
      <c r="V750" s="148"/>
      <c r="W750" s="148"/>
      <c r="X750" s="148"/>
      <c r="Y750" s="148"/>
      <c r="Z750" s="148"/>
    </row>
    <row r="751" ht="49.5" customHeight="1">
      <c r="A751" s="148"/>
      <c r="B751" s="167"/>
      <c r="C751" s="167"/>
      <c r="D751" s="148"/>
      <c r="E751" s="148"/>
      <c r="F751" s="148"/>
      <c r="G751" s="148"/>
      <c r="H751" s="148"/>
      <c r="I751" s="148"/>
      <c r="J751" s="148"/>
      <c r="K751" s="148"/>
      <c r="L751" s="148"/>
      <c r="M751" s="148"/>
      <c r="N751" s="148"/>
      <c r="O751" s="148"/>
      <c r="P751" s="148"/>
      <c r="Q751" s="148"/>
      <c r="R751" s="148"/>
      <c r="S751" s="148"/>
      <c r="T751" s="148"/>
      <c r="U751" s="148"/>
      <c r="V751" s="148"/>
      <c r="W751" s="148"/>
      <c r="X751" s="148"/>
      <c r="Y751" s="148"/>
      <c r="Z751" s="148"/>
    </row>
    <row r="752" ht="49.5" customHeight="1">
      <c r="A752" s="148"/>
      <c r="B752" s="167"/>
      <c r="C752" s="167"/>
      <c r="D752" s="148"/>
      <c r="E752" s="148"/>
      <c r="F752" s="148"/>
      <c r="G752" s="148"/>
      <c r="H752" s="148"/>
      <c r="I752" s="148"/>
      <c r="J752" s="148"/>
      <c r="K752" s="148"/>
      <c r="L752" s="148"/>
      <c r="M752" s="148"/>
      <c r="N752" s="148"/>
      <c r="O752" s="148"/>
      <c r="P752" s="148"/>
      <c r="Q752" s="148"/>
      <c r="R752" s="148"/>
      <c r="S752" s="148"/>
      <c r="T752" s="148"/>
      <c r="U752" s="148"/>
      <c r="V752" s="148"/>
      <c r="W752" s="148"/>
      <c r="X752" s="148"/>
      <c r="Y752" s="148"/>
      <c r="Z752" s="148"/>
    </row>
    <row r="753" ht="49.5" customHeight="1">
      <c r="A753" s="148"/>
      <c r="B753" s="167"/>
      <c r="C753" s="167"/>
      <c r="D753" s="148"/>
      <c r="E753" s="148"/>
      <c r="F753" s="148"/>
      <c r="G753" s="148"/>
      <c r="H753" s="148"/>
      <c r="I753" s="148"/>
      <c r="J753" s="148"/>
      <c r="K753" s="148"/>
      <c r="L753" s="148"/>
      <c r="M753" s="148"/>
      <c r="N753" s="148"/>
      <c r="O753" s="148"/>
      <c r="P753" s="148"/>
      <c r="Q753" s="148"/>
      <c r="R753" s="148"/>
      <c r="S753" s="148"/>
      <c r="T753" s="148"/>
      <c r="U753" s="148"/>
      <c r="V753" s="148"/>
      <c r="W753" s="148"/>
      <c r="X753" s="148"/>
      <c r="Y753" s="148"/>
      <c r="Z753" s="148"/>
    </row>
    <row r="754" ht="49.5" customHeight="1">
      <c r="A754" s="148"/>
      <c r="B754" s="167"/>
      <c r="C754" s="167"/>
      <c r="D754" s="148"/>
      <c r="E754" s="148"/>
      <c r="F754" s="148"/>
      <c r="G754" s="148"/>
      <c r="H754" s="148"/>
      <c r="I754" s="148"/>
      <c r="J754" s="148"/>
      <c r="K754" s="148"/>
      <c r="L754" s="148"/>
      <c r="M754" s="148"/>
      <c r="N754" s="148"/>
      <c r="O754" s="148"/>
      <c r="P754" s="148"/>
      <c r="Q754" s="148"/>
      <c r="R754" s="148"/>
      <c r="S754" s="148"/>
      <c r="T754" s="148"/>
      <c r="U754" s="148"/>
      <c r="V754" s="148"/>
      <c r="W754" s="148"/>
      <c r="X754" s="148"/>
      <c r="Y754" s="148"/>
      <c r="Z754" s="148"/>
    </row>
    <row r="755" ht="49.5" customHeight="1">
      <c r="A755" s="148"/>
      <c r="B755" s="167"/>
      <c r="C755" s="167"/>
      <c r="D755" s="148"/>
      <c r="E755" s="148"/>
      <c r="F755" s="148"/>
      <c r="G755" s="148"/>
      <c r="H755" s="148"/>
      <c r="I755" s="148"/>
      <c r="J755" s="148"/>
      <c r="K755" s="148"/>
      <c r="L755" s="148"/>
      <c r="M755" s="148"/>
      <c r="N755" s="148"/>
      <c r="O755" s="148"/>
      <c r="P755" s="148"/>
      <c r="Q755" s="148"/>
      <c r="R755" s="148"/>
      <c r="S755" s="148"/>
      <c r="T755" s="148"/>
      <c r="U755" s="148"/>
      <c r="V755" s="148"/>
      <c r="W755" s="148"/>
      <c r="X755" s="148"/>
      <c r="Y755" s="148"/>
      <c r="Z755" s="148"/>
    </row>
    <row r="756" ht="49.5" customHeight="1">
      <c r="A756" s="148"/>
      <c r="B756" s="167"/>
      <c r="C756" s="167"/>
      <c r="D756" s="148"/>
      <c r="E756" s="148"/>
      <c r="F756" s="148"/>
      <c r="G756" s="148"/>
      <c r="H756" s="148"/>
      <c r="I756" s="148"/>
      <c r="J756" s="148"/>
      <c r="K756" s="148"/>
      <c r="L756" s="148"/>
      <c r="M756" s="148"/>
      <c r="N756" s="148"/>
      <c r="O756" s="148"/>
      <c r="P756" s="148"/>
      <c r="Q756" s="148"/>
      <c r="R756" s="148"/>
      <c r="S756" s="148"/>
      <c r="T756" s="148"/>
      <c r="U756" s="148"/>
      <c r="V756" s="148"/>
      <c r="W756" s="148"/>
      <c r="X756" s="148"/>
      <c r="Y756" s="148"/>
      <c r="Z756" s="148"/>
    </row>
    <row r="757" ht="49.5" customHeight="1">
      <c r="A757" s="148"/>
      <c r="B757" s="167"/>
      <c r="C757" s="167"/>
      <c r="D757" s="148"/>
      <c r="E757" s="148"/>
      <c r="F757" s="148"/>
      <c r="G757" s="148"/>
      <c r="H757" s="148"/>
      <c r="I757" s="148"/>
      <c r="J757" s="148"/>
      <c r="K757" s="148"/>
      <c r="L757" s="148"/>
      <c r="M757" s="148"/>
      <c r="N757" s="148"/>
      <c r="O757" s="148"/>
      <c r="P757" s="148"/>
      <c r="Q757" s="148"/>
      <c r="R757" s="148"/>
      <c r="S757" s="148"/>
      <c r="T757" s="148"/>
      <c r="U757" s="148"/>
      <c r="V757" s="148"/>
      <c r="W757" s="148"/>
      <c r="X757" s="148"/>
      <c r="Y757" s="148"/>
      <c r="Z757" s="148"/>
    </row>
    <row r="758" ht="49.5" customHeight="1">
      <c r="A758" s="148"/>
      <c r="B758" s="167"/>
      <c r="C758" s="167"/>
      <c r="D758" s="148"/>
      <c r="E758" s="148"/>
      <c r="F758" s="148"/>
      <c r="G758" s="148"/>
      <c r="H758" s="148"/>
      <c r="I758" s="148"/>
      <c r="J758" s="148"/>
      <c r="K758" s="148"/>
      <c r="L758" s="148"/>
      <c r="M758" s="148"/>
      <c r="N758" s="148"/>
      <c r="O758" s="148"/>
      <c r="P758" s="148"/>
      <c r="Q758" s="148"/>
      <c r="R758" s="148"/>
      <c r="S758" s="148"/>
      <c r="T758" s="148"/>
      <c r="U758" s="148"/>
      <c r="V758" s="148"/>
      <c r="W758" s="148"/>
      <c r="X758" s="148"/>
      <c r="Y758" s="148"/>
      <c r="Z758" s="148"/>
    </row>
    <row r="759" ht="49.5" customHeight="1">
      <c r="A759" s="148"/>
      <c r="B759" s="167"/>
      <c r="C759" s="167"/>
      <c r="D759" s="148"/>
      <c r="E759" s="148"/>
      <c r="F759" s="148"/>
      <c r="G759" s="148"/>
      <c r="H759" s="148"/>
      <c r="I759" s="148"/>
      <c r="J759" s="148"/>
      <c r="K759" s="148"/>
      <c r="L759" s="148"/>
      <c r="M759" s="148"/>
      <c r="N759" s="148"/>
      <c r="O759" s="148"/>
      <c r="P759" s="148"/>
      <c r="Q759" s="148"/>
      <c r="R759" s="148"/>
      <c r="S759" s="148"/>
      <c r="T759" s="148"/>
      <c r="U759" s="148"/>
      <c r="V759" s="148"/>
      <c r="W759" s="148"/>
      <c r="X759" s="148"/>
      <c r="Y759" s="148"/>
      <c r="Z759" s="148"/>
    </row>
    <row r="760" ht="49.5" customHeight="1">
      <c r="A760" s="148"/>
      <c r="B760" s="167"/>
      <c r="C760" s="167"/>
      <c r="D760" s="148"/>
      <c r="E760" s="148"/>
      <c r="F760" s="148"/>
      <c r="G760" s="148"/>
      <c r="H760" s="148"/>
      <c r="I760" s="148"/>
      <c r="J760" s="148"/>
      <c r="K760" s="148"/>
      <c r="L760" s="148"/>
      <c r="M760" s="148"/>
      <c r="N760" s="148"/>
      <c r="O760" s="148"/>
      <c r="P760" s="148"/>
      <c r="Q760" s="148"/>
      <c r="R760" s="148"/>
      <c r="S760" s="148"/>
      <c r="T760" s="148"/>
      <c r="U760" s="148"/>
      <c r="V760" s="148"/>
      <c r="W760" s="148"/>
      <c r="X760" s="148"/>
      <c r="Y760" s="148"/>
      <c r="Z760" s="148"/>
    </row>
    <row r="761" ht="49.5" customHeight="1">
      <c r="A761" s="148"/>
      <c r="B761" s="167"/>
      <c r="C761" s="167"/>
      <c r="D761" s="148"/>
      <c r="E761" s="148"/>
      <c r="F761" s="148"/>
      <c r="G761" s="148"/>
      <c r="H761" s="148"/>
      <c r="I761" s="148"/>
      <c r="J761" s="148"/>
      <c r="K761" s="148"/>
      <c r="L761" s="148"/>
      <c r="M761" s="148"/>
      <c r="N761" s="148"/>
      <c r="O761" s="148"/>
      <c r="P761" s="148"/>
      <c r="Q761" s="148"/>
      <c r="R761" s="148"/>
      <c r="S761" s="148"/>
      <c r="T761" s="148"/>
      <c r="U761" s="148"/>
      <c r="V761" s="148"/>
      <c r="W761" s="148"/>
      <c r="X761" s="148"/>
      <c r="Y761" s="148"/>
      <c r="Z761" s="148"/>
    </row>
    <row r="762" ht="49.5" customHeight="1">
      <c r="A762" s="148"/>
      <c r="B762" s="167"/>
      <c r="C762" s="167"/>
      <c r="D762" s="148"/>
      <c r="E762" s="148"/>
      <c r="F762" s="148"/>
      <c r="G762" s="148"/>
      <c r="H762" s="148"/>
      <c r="I762" s="148"/>
      <c r="J762" s="148"/>
      <c r="K762" s="148"/>
      <c r="L762" s="148"/>
      <c r="M762" s="148"/>
      <c r="N762" s="148"/>
      <c r="O762" s="148"/>
      <c r="P762" s="148"/>
      <c r="Q762" s="148"/>
      <c r="R762" s="148"/>
      <c r="S762" s="148"/>
      <c r="T762" s="148"/>
      <c r="U762" s="148"/>
      <c r="V762" s="148"/>
      <c r="W762" s="148"/>
      <c r="X762" s="148"/>
      <c r="Y762" s="148"/>
      <c r="Z762" s="148"/>
    </row>
    <row r="763" ht="49.5" customHeight="1">
      <c r="A763" s="148"/>
      <c r="B763" s="167"/>
      <c r="C763" s="167"/>
      <c r="D763" s="148"/>
      <c r="E763" s="148"/>
      <c r="F763" s="148"/>
      <c r="G763" s="148"/>
      <c r="H763" s="148"/>
      <c r="I763" s="148"/>
      <c r="J763" s="148"/>
      <c r="K763" s="148"/>
      <c r="L763" s="148"/>
      <c r="M763" s="148"/>
      <c r="N763" s="148"/>
      <c r="O763" s="148"/>
      <c r="P763" s="148"/>
      <c r="Q763" s="148"/>
      <c r="R763" s="148"/>
      <c r="S763" s="148"/>
      <c r="T763" s="148"/>
      <c r="U763" s="148"/>
      <c r="V763" s="148"/>
      <c r="W763" s="148"/>
      <c r="X763" s="148"/>
      <c r="Y763" s="148"/>
      <c r="Z763" s="148"/>
    </row>
    <row r="764" ht="49.5" customHeight="1">
      <c r="A764" s="148"/>
      <c r="B764" s="167"/>
      <c r="C764" s="167"/>
      <c r="D764" s="148"/>
      <c r="E764" s="148"/>
      <c r="F764" s="148"/>
      <c r="G764" s="148"/>
      <c r="H764" s="148"/>
      <c r="I764" s="148"/>
      <c r="J764" s="148"/>
      <c r="K764" s="148"/>
      <c r="L764" s="148"/>
      <c r="M764" s="148"/>
      <c r="N764" s="148"/>
      <c r="O764" s="148"/>
      <c r="P764" s="148"/>
      <c r="Q764" s="148"/>
      <c r="R764" s="148"/>
      <c r="S764" s="148"/>
      <c r="T764" s="148"/>
      <c r="U764" s="148"/>
      <c r="V764" s="148"/>
      <c r="W764" s="148"/>
      <c r="X764" s="148"/>
      <c r="Y764" s="148"/>
      <c r="Z764" s="148"/>
    </row>
    <row r="765" ht="49.5" customHeight="1">
      <c r="A765" s="148"/>
      <c r="B765" s="167"/>
      <c r="C765" s="167"/>
      <c r="D765" s="148"/>
      <c r="E765" s="148"/>
      <c r="F765" s="148"/>
      <c r="G765" s="148"/>
      <c r="H765" s="148"/>
      <c r="I765" s="148"/>
      <c r="J765" s="148"/>
      <c r="K765" s="148"/>
      <c r="L765" s="148"/>
      <c r="M765" s="148"/>
      <c r="N765" s="148"/>
      <c r="O765" s="148"/>
      <c r="P765" s="148"/>
      <c r="Q765" s="148"/>
      <c r="R765" s="148"/>
      <c r="S765" s="148"/>
      <c r="T765" s="148"/>
      <c r="U765" s="148"/>
      <c r="V765" s="148"/>
      <c r="W765" s="148"/>
      <c r="X765" s="148"/>
      <c r="Y765" s="148"/>
      <c r="Z765" s="148"/>
    </row>
    <row r="766" ht="49.5" customHeight="1">
      <c r="A766" s="148"/>
      <c r="B766" s="167"/>
      <c r="C766" s="167"/>
      <c r="D766" s="148"/>
      <c r="E766" s="148"/>
      <c r="F766" s="148"/>
      <c r="G766" s="148"/>
      <c r="H766" s="148"/>
      <c r="I766" s="148"/>
      <c r="J766" s="148"/>
      <c r="K766" s="148"/>
      <c r="L766" s="148"/>
      <c r="M766" s="148"/>
      <c r="N766" s="148"/>
      <c r="O766" s="148"/>
      <c r="P766" s="148"/>
      <c r="Q766" s="148"/>
      <c r="R766" s="148"/>
      <c r="S766" s="148"/>
      <c r="T766" s="148"/>
      <c r="U766" s="148"/>
      <c r="V766" s="148"/>
      <c r="W766" s="148"/>
      <c r="X766" s="148"/>
      <c r="Y766" s="148"/>
      <c r="Z766" s="148"/>
    </row>
    <row r="767" ht="49.5" customHeight="1">
      <c r="A767" s="148"/>
      <c r="B767" s="167"/>
      <c r="C767" s="167"/>
      <c r="D767" s="148"/>
      <c r="E767" s="148"/>
      <c r="F767" s="148"/>
      <c r="G767" s="148"/>
      <c r="H767" s="148"/>
      <c r="I767" s="148"/>
      <c r="J767" s="148"/>
      <c r="K767" s="148"/>
      <c r="L767" s="148"/>
      <c r="M767" s="148"/>
      <c r="N767" s="148"/>
      <c r="O767" s="148"/>
      <c r="P767" s="148"/>
      <c r="Q767" s="148"/>
      <c r="R767" s="148"/>
      <c r="S767" s="148"/>
      <c r="T767" s="148"/>
      <c r="U767" s="148"/>
      <c r="V767" s="148"/>
      <c r="W767" s="148"/>
      <c r="X767" s="148"/>
      <c r="Y767" s="148"/>
      <c r="Z767" s="148"/>
    </row>
    <row r="768" ht="49.5" customHeight="1">
      <c r="A768" s="148"/>
      <c r="B768" s="167"/>
      <c r="C768" s="167"/>
      <c r="D768" s="148"/>
      <c r="E768" s="148"/>
      <c r="F768" s="148"/>
      <c r="G768" s="148"/>
      <c r="H768" s="148"/>
      <c r="I768" s="148"/>
      <c r="J768" s="148"/>
      <c r="K768" s="148"/>
      <c r="L768" s="148"/>
      <c r="M768" s="148"/>
      <c r="N768" s="148"/>
      <c r="O768" s="148"/>
      <c r="P768" s="148"/>
      <c r="Q768" s="148"/>
      <c r="R768" s="148"/>
      <c r="S768" s="148"/>
      <c r="T768" s="148"/>
      <c r="U768" s="148"/>
      <c r="V768" s="148"/>
      <c r="W768" s="148"/>
      <c r="X768" s="148"/>
      <c r="Y768" s="148"/>
      <c r="Z768" s="148"/>
    </row>
    <row r="769" ht="49.5" customHeight="1">
      <c r="A769" s="148"/>
      <c r="B769" s="167"/>
      <c r="C769" s="167"/>
      <c r="D769" s="148"/>
      <c r="E769" s="148"/>
      <c r="F769" s="148"/>
      <c r="G769" s="148"/>
      <c r="H769" s="148"/>
      <c r="I769" s="148"/>
      <c r="J769" s="148"/>
      <c r="K769" s="148"/>
      <c r="L769" s="148"/>
      <c r="M769" s="148"/>
      <c r="N769" s="148"/>
      <c r="O769" s="148"/>
      <c r="P769" s="148"/>
      <c r="Q769" s="148"/>
      <c r="R769" s="148"/>
      <c r="S769" s="148"/>
      <c r="T769" s="148"/>
      <c r="U769" s="148"/>
      <c r="V769" s="148"/>
      <c r="W769" s="148"/>
      <c r="X769" s="148"/>
      <c r="Y769" s="148"/>
      <c r="Z769" s="148"/>
    </row>
    <row r="770" ht="49.5" customHeight="1">
      <c r="A770" s="148"/>
      <c r="B770" s="167"/>
      <c r="C770" s="167"/>
      <c r="D770" s="148"/>
      <c r="E770" s="148"/>
      <c r="F770" s="148"/>
      <c r="G770" s="148"/>
      <c r="H770" s="148"/>
      <c r="I770" s="148"/>
      <c r="J770" s="148"/>
      <c r="K770" s="148"/>
      <c r="L770" s="148"/>
      <c r="M770" s="148"/>
      <c r="N770" s="148"/>
      <c r="O770" s="148"/>
      <c r="P770" s="148"/>
      <c r="Q770" s="148"/>
      <c r="R770" s="148"/>
      <c r="S770" s="148"/>
      <c r="T770" s="148"/>
      <c r="U770" s="148"/>
      <c r="V770" s="148"/>
      <c r="W770" s="148"/>
      <c r="X770" s="148"/>
      <c r="Y770" s="148"/>
      <c r="Z770" s="148"/>
    </row>
    <row r="771" ht="49.5" customHeight="1">
      <c r="A771" s="148"/>
      <c r="B771" s="167"/>
      <c r="C771" s="167"/>
      <c r="D771" s="148"/>
      <c r="E771" s="148"/>
      <c r="F771" s="148"/>
      <c r="G771" s="148"/>
      <c r="H771" s="148"/>
      <c r="I771" s="148"/>
      <c r="J771" s="148"/>
      <c r="K771" s="148"/>
      <c r="L771" s="148"/>
      <c r="M771" s="148"/>
      <c r="N771" s="148"/>
      <c r="O771" s="148"/>
      <c r="P771" s="148"/>
      <c r="Q771" s="148"/>
      <c r="R771" s="148"/>
      <c r="S771" s="148"/>
      <c r="T771" s="148"/>
      <c r="U771" s="148"/>
      <c r="V771" s="148"/>
      <c r="W771" s="148"/>
      <c r="X771" s="148"/>
      <c r="Y771" s="148"/>
      <c r="Z771" s="148"/>
    </row>
    <row r="772" ht="49.5" customHeight="1">
      <c r="A772" s="148"/>
      <c r="B772" s="167"/>
      <c r="C772" s="167"/>
      <c r="D772" s="148"/>
      <c r="E772" s="148"/>
      <c r="F772" s="148"/>
      <c r="G772" s="148"/>
      <c r="H772" s="148"/>
      <c r="I772" s="148"/>
      <c r="J772" s="148"/>
      <c r="K772" s="148"/>
      <c r="L772" s="148"/>
      <c r="M772" s="148"/>
      <c r="N772" s="148"/>
      <c r="O772" s="148"/>
      <c r="P772" s="148"/>
      <c r="Q772" s="148"/>
      <c r="R772" s="148"/>
      <c r="S772" s="148"/>
      <c r="T772" s="148"/>
      <c r="U772" s="148"/>
      <c r="V772" s="148"/>
      <c r="W772" s="148"/>
      <c r="X772" s="148"/>
      <c r="Y772" s="148"/>
      <c r="Z772" s="148"/>
    </row>
    <row r="773" ht="49.5" customHeight="1">
      <c r="A773" s="148"/>
      <c r="B773" s="167"/>
      <c r="C773" s="167"/>
      <c r="D773" s="148"/>
      <c r="E773" s="148"/>
      <c r="F773" s="148"/>
      <c r="G773" s="148"/>
      <c r="H773" s="148"/>
      <c r="I773" s="148"/>
      <c r="J773" s="148"/>
      <c r="K773" s="148"/>
      <c r="L773" s="148"/>
      <c r="M773" s="148"/>
      <c r="N773" s="148"/>
      <c r="O773" s="148"/>
      <c r="P773" s="148"/>
      <c r="Q773" s="148"/>
      <c r="R773" s="148"/>
      <c r="S773" s="148"/>
      <c r="T773" s="148"/>
      <c r="U773" s="148"/>
      <c r="V773" s="148"/>
      <c r="W773" s="148"/>
      <c r="X773" s="148"/>
      <c r="Y773" s="148"/>
      <c r="Z773" s="148"/>
    </row>
    <row r="774" ht="49.5" customHeight="1">
      <c r="A774" s="148"/>
      <c r="B774" s="167"/>
      <c r="C774" s="167"/>
      <c r="D774" s="148"/>
      <c r="E774" s="148"/>
      <c r="F774" s="148"/>
      <c r="G774" s="148"/>
      <c r="H774" s="148"/>
      <c r="I774" s="148"/>
      <c r="J774" s="148"/>
      <c r="K774" s="148"/>
      <c r="L774" s="148"/>
      <c r="M774" s="148"/>
      <c r="N774" s="148"/>
      <c r="O774" s="148"/>
      <c r="P774" s="148"/>
      <c r="Q774" s="148"/>
      <c r="R774" s="148"/>
      <c r="S774" s="148"/>
      <c r="T774" s="148"/>
      <c r="U774" s="148"/>
      <c r="V774" s="148"/>
      <c r="W774" s="148"/>
      <c r="X774" s="148"/>
      <c r="Y774" s="148"/>
      <c r="Z774" s="148"/>
    </row>
    <row r="775" ht="49.5" customHeight="1">
      <c r="A775" s="148"/>
      <c r="B775" s="167"/>
      <c r="C775" s="167"/>
      <c r="D775" s="148"/>
      <c r="E775" s="148"/>
      <c r="F775" s="148"/>
      <c r="G775" s="148"/>
      <c r="H775" s="148"/>
      <c r="I775" s="148"/>
      <c r="J775" s="148"/>
      <c r="K775" s="148"/>
      <c r="L775" s="148"/>
      <c r="M775" s="148"/>
      <c r="N775" s="148"/>
      <c r="O775" s="148"/>
      <c r="P775" s="148"/>
      <c r="Q775" s="148"/>
      <c r="R775" s="148"/>
      <c r="S775" s="148"/>
      <c r="T775" s="148"/>
      <c r="U775" s="148"/>
      <c r="V775" s="148"/>
      <c r="W775" s="148"/>
      <c r="X775" s="148"/>
      <c r="Y775" s="148"/>
      <c r="Z775" s="148"/>
    </row>
    <row r="776" ht="49.5" customHeight="1">
      <c r="A776" s="148"/>
      <c r="B776" s="167"/>
      <c r="C776" s="167"/>
      <c r="D776" s="148"/>
      <c r="E776" s="148"/>
      <c r="F776" s="148"/>
      <c r="G776" s="148"/>
      <c r="H776" s="148"/>
      <c r="I776" s="148"/>
      <c r="J776" s="148"/>
      <c r="K776" s="148"/>
      <c r="L776" s="148"/>
      <c r="M776" s="148"/>
      <c r="N776" s="148"/>
      <c r="O776" s="148"/>
      <c r="P776" s="148"/>
      <c r="Q776" s="148"/>
      <c r="R776" s="148"/>
      <c r="S776" s="148"/>
      <c r="T776" s="148"/>
      <c r="U776" s="148"/>
      <c r="V776" s="148"/>
      <c r="W776" s="148"/>
      <c r="X776" s="148"/>
      <c r="Y776" s="148"/>
      <c r="Z776" s="148"/>
    </row>
    <row r="777" ht="49.5" customHeight="1">
      <c r="A777" s="148"/>
      <c r="B777" s="167"/>
      <c r="C777" s="167"/>
      <c r="D777" s="148"/>
      <c r="E777" s="148"/>
      <c r="F777" s="148"/>
      <c r="G777" s="148"/>
      <c r="H777" s="148"/>
      <c r="I777" s="148"/>
      <c r="J777" s="148"/>
      <c r="K777" s="148"/>
      <c r="L777" s="148"/>
      <c r="M777" s="148"/>
      <c r="N777" s="148"/>
      <c r="O777" s="148"/>
      <c r="P777" s="148"/>
      <c r="Q777" s="148"/>
      <c r="R777" s="148"/>
      <c r="S777" s="148"/>
      <c r="T777" s="148"/>
      <c r="U777" s="148"/>
      <c r="V777" s="148"/>
      <c r="W777" s="148"/>
      <c r="X777" s="148"/>
      <c r="Y777" s="148"/>
      <c r="Z777" s="148"/>
    </row>
    <row r="778" ht="49.5" customHeight="1">
      <c r="A778" s="148"/>
      <c r="B778" s="167"/>
      <c r="C778" s="167"/>
      <c r="D778" s="148"/>
      <c r="E778" s="148"/>
      <c r="F778" s="148"/>
      <c r="G778" s="148"/>
      <c r="H778" s="148"/>
      <c r="I778" s="148"/>
      <c r="J778" s="148"/>
      <c r="K778" s="148"/>
      <c r="L778" s="148"/>
      <c r="M778" s="148"/>
      <c r="N778" s="148"/>
      <c r="O778" s="148"/>
      <c r="P778" s="148"/>
      <c r="Q778" s="148"/>
      <c r="R778" s="148"/>
      <c r="S778" s="148"/>
      <c r="T778" s="148"/>
      <c r="U778" s="148"/>
      <c r="V778" s="148"/>
      <c r="W778" s="148"/>
      <c r="X778" s="148"/>
      <c r="Y778" s="148"/>
      <c r="Z778" s="148"/>
    </row>
    <row r="779" ht="49.5" customHeight="1">
      <c r="A779" s="148"/>
      <c r="B779" s="167"/>
      <c r="C779" s="167"/>
      <c r="D779" s="148"/>
      <c r="E779" s="148"/>
      <c r="F779" s="148"/>
      <c r="G779" s="148"/>
      <c r="H779" s="148"/>
      <c r="I779" s="148"/>
      <c r="J779" s="148"/>
      <c r="K779" s="148"/>
      <c r="L779" s="148"/>
      <c r="M779" s="148"/>
      <c r="N779" s="148"/>
      <c r="O779" s="148"/>
      <c r="P779" s="148"/>
      <c r="Q779" s="148"/>
      <c r="R779" s="148"/>
      <c r="S779" s="148"/>
      <c r="T779" s="148"/>
      <c r="U779" s="148"/>
      <c r="V779" s="148"/>
      <c r="W779" s="148"/>
      <c r="X779" s="148"/>
      <c r="Y779" s="148"/>
      <c r="Z779" s="148"/>
    </row>
    <row r="780" ht="49.5" customHeight="1">
      <c r="A780" s="148"/>
      <c r="B780" s="167"/>
      <c r="C780" s="167"/>
      <c r="D780" s="148"/>
      <c r="E780" s="148"/>
      <c r="F780" s="148"/>
      <c r="G780" s="148"/>
      <c r="H780" s="148"/>
      <c r="I780" s="148"/>
      <c r="J780" s="148"/>
      <c r="K780" s="148"/>
      <c r="L780" s="148"/>
      <c r="M780" s="148"/>
      <c r="N780" s="148"/>
      <c r="O780" s="148"/>
      <c r="P780" s="148"/>
      <c r="Q780" s="148"/>
      <c r="R780" s="148"/>
      <c r="S780" s="148"/>
      <c r="T780" s="148"/>
      <c r="U780" s="148"/>
      <c r="V780" s="148"/>
      <c r="W780" s="148"/>
      <c r="X780" s="148"/>
      <c r="Y780" s="148"/>
      <c r="Z780" s="148"/>
    </row>
    <row r="781" ht="49.5" customHeight="1">
      <c r="A781" s="148"/>
      <c r="B781" s="167"/>
      <c r="C781" s="167"/>
      <c r="D781" s="148"/>
      <c r="E781" s="148"/>
      <c r="F781" s="148"/>
      <c r="G781" s="148"/>
      <c r="H781" s="148"/>
      <c r="I781" s="148"/>
      <c r="J781" s="148"/>
      <c r="K781" s="148"/>
      <c r="L781" s="148"/>
      <c r="M781" s="148"/>
      <c r="N781" s="148"/>
      <c r="O781" s="148"/>
      <c r="P781" s="148"/>
      <c r="Q781" s="148"/>
      <c r="R781" s="148"/>
      <c r="S781" s="148"/>
      <c r="T781" s="148"/>
      <c r="U781" s="148"/>
      <c r="V781" s="148"/>
      <c r="W781" s="148"/>
      <c r="X781" s="148"/>
      <c r="Y781" s="148"/>
      <c r="Z781" s="148"/>
    </row>
    <row r="782" ht="49.5" customHeight="1">
      <c r="A782" s="148"/>
      <c r="B782" s="167"/>
      <c r="C782" s="167"/>
      <c r="D782" s="148"/>
      <c r="E782" s="148"/>
      <c r="F782" s="148"/>
      <c r="G782" s="148"/>
      <c r="H782" s="148"/>
      <c r="I782" s="148"/>
      <c r="J782" s="148"/>
      <c r="K782" s="148"/>
      <c r="L782" s="148"/>
      <c r="M782" s="148"/>
      <c r="N782" s="148"/>
      <c r="O782" s="148"/>
      <c r="P782" s="148"/>
      <c r="Q782" s="148"/>
      <c r="R782" s="148"/>
      <c r="S782" s="148"/>
      <c r="T782" s="148"/>
      <c r="U782" s="148"/>
      <c r="V782" s="148"/>
      <c r="W782" s="148"/>
      <c r="X782" s="148"/>
      <c r="Y782" s="148"/>
      <c r="Z782" s="148"/>
    </row>
    <row r="783" ht="49.5" customHeight="1">
      <c r="A783" s="148"/>
      <c r="B783" s="167"/>
      <c r="C783" s="167"/>
      <c r="D783" s="148"/>
      <c r="E783" s="148"/>
      <c r="F783" s="148"/>
      <c r="G783" s="148"/>
      <c r="H783" s="148"/>
      <c r="I783" s="148"/>
      <c r="J783" s="148"/>
      <c r="K783" s="148"/>
      <c r="L783" s="148"/>
      <c r="M783" s="148"/>
      <c r="N783" s="148"/>
      <c r="O783" s="148"/>
      <c r="P783" s="148"/>
      <c r="Q783" s="148"/>
      <c r="R783" s="148"/>
      <c r="S783" s="148"/>
      <c r="T783" s="148"/>
      <c r="U783" s="148"/>
      <c r="V783" s="148"/>
      <c r="W783" s="148"/>
      <c r="X783" s="148"/>
      <c r="Y783" s="148"/>
      <c r="Z783" s="148"/>
    </row>
    <row r="784" ht="49.5" customHeight="1">
      <c r="A784" s="148"/>
      <c r="B784" s="167"/>
      <c r="C784" s="167"/>
      <c r="D784" s="148"/>
      <c r="E784" s="148"/>
      <c r="F784" s="148"/>
      <c r="G784" s="148"/>
      <c r="H784" s="148"/>
      <c r="I784" s="148"/>
      <c r="J784" s="148"/>
      <c r="K784" s="148"/>
      <c r="L784" s="148"/>
      <c r="M784" s="148"/>
      <c r="N784" s="148"/>
      <c r="O784" s="148"/>
      <c r="P784" s="148"/>
      <c r="Q784" s="148"/>
      <c r="R784" s="148"/>
      <c r="S784" s="148"/>
      <c r="T784" s="148"/>
      <c r="U784" s="148"/>
      <c r="V784" s="148"/>
      <c r="W784" s="148"/>
      <c r="X784" s="148"/>
      <c r="Y784" s="148"/>
      <c r="Z784" s="148"/>
    </row>
    <row r="785" ht="49.5" customHeight="1">
      <c r="A785" s="148"/>
      <c r="B785" s="167"/>
      <c r="C785" s="167"/>
      <c r="D785" s="148"/>
      <c r="E785" s="148"/>
      <c r="F785" s="148"/>
      <c r="G785" s="148"/>
      <c r="H785" s="148"/>
      <c r="I785" s="148"/>
      <c r="J785" s="148"/>
      <c r="K785" s="148"/>
      <c r="L785" s="148"/>
      <c r="M785" s="148"/>
      <c r="N785" s="148"/>
      <c r="O785" s="148"/>
      <c r="P785" s="148"/>
      <c r="Q785" s="148"/>
      <c r="R785" s="148"/>
      <c r="S785" s="148"/>
      <c r="T785" s="148"/>
      <c r="U785" s="148"/>
      <c r="V785" s="148"/>
      <c r="W785" s="148"/>
      <c r="X785" s="148"/>
      <c r="Y785" s="148"/>
      <c r="Z785" s="148"/>
    </row>
    <row r="786" ht="49.5" customHeight="1">
      <c r="A786" s="148"/>
      <c r="B786" s="167"/>
      <c r="C786" s="167"/>
      <c r="D786" s="148"/>
      <c r="E786" s="148"/>
      <c r="F786" s="148"/>
      <c r="G786" s="148"/>
      <c r="H786" s="148"/>
      <c r="I786" s="148"/>
      <c r="J786" s="148"/>
      <c r="K786" s="148"/>
      <c r="L786" s="148"/>
      <c r="M786" s="148"/>
      <c r="N786" s="148"/>
      <c r="O786" s="148"/>
      <c r="P786" s="148"/>
      <c r="Q786" s="148"/>
      <c r="R786" s="148"/>
      <c r="S786" s="148"/>
      <c r="T786" s="148"/>
      <c r="U786" s="148"/>
      <c r="V786" s="148"/>
      <c r="W786" s="148"/>
      <c r="X786" s="148"/>
      <c r="Y786" s="148"/>
      <c r="Z786" s="148"/>
    </row>
    <row r="787" ht="49.5" customHeight="1">
      <c r="A787" s="148"/>
      <c r="B787" s="167"/>
      <c r="C787" s="167"/>
      <c r="D787" s="148"/>
      <c r="E787" s="148"/>
      <c r="F787" s="148"/>
      <c r="G787" s="148"/>
      <c r="H787" s="148"/>
      <c r="I787" s="148"/>
      <c r="J787" s="148"/>
      <c r="K787" s="148"/>
      <c r="L787" s="148"/>
      <c r="M787" s="148"/>
      <c r="N787" s="148"/>
      <c r="O787" s="148"/>
      <c r="P787" s="148"/>
      <c r="Q787" s="148"/>
      <c r="R787" s="148"/>
      <c r="S787" s="148"/>
      <c r="T787" s="148"/>
      <c r="U787" s="148"/>
      <c r="V787" s="148"/>
      <c r="W787" s="148"/>
      <c r="X787" s="148"/>
      <c r="Y787" s="148"/>
      <c r="Z787" s="148"/>
    </row>
    <row r="788" ht="49.5" customHeight="1">
      <c r="A788" s="148"/>
      <c r="B788" s="167"/>
      <c r="C788" s="167"/>
      <c r="D788" s="148"/>
      <c r="E788" s="148"/>
      <c r="F788" s="148"/>
      <c r="G788" s="148"/>
      <c r="H788" s="148"/>
      <c r="I788" s="148"/>
      <c r="J788" s="148"/>
      <c r="K788" s="148"/>
      <c r="L788" s="148"/>
      <c r="M788" s="148"/>
      <c r="N788" s="148"/>
      <c r="O788" s="148"/>
      <c r="P788" s="148"/>
      <c r="Q788" s="148"/>
      <c r="R788" s="148"/>
      <c r="S788" s="148"/>
      <c r="T788" s="148"/>
      <c r="U788" s="148"/>
      <c r="V788" s="148"/>
      <c r="W788" s="148"/>
      <c r="X788" s="148"/>
      <c r="Y788" s="148"/>
      <c r="Z788" s="148"/>
    </row>
    <row r="789" ht="49.5" customHeight="1">
      <c r="A789" s="148"/>
      <c r="B789" s="167"/>
      <c r="C789" s="167"/>
      <c r="D789" s="148"/>
      <c r="E789" s="148"/>
      <c r="F789" s="148"/>
      <c r="G789" s="148"/>
      <c r="H789" s="148"/>
      <c r="I789" s="148"/>
      <c r="J789" s="148"/>
      <c r="K789" s="148"/>
      <c r="L789" s="148"/>
      <c r="M789" s="148"/>
      <c r="N789" s="148"/>
      <c r="O789" s="148"/>
      <c r="P789" s="148"/>
      <c r="Q789" s="148"/>
      <c r="R789" s="148"/>
      <c r="S789" s="148"/>
      <c r="T789" s="148"/>
      <c r="U789" s="148"/>
      <c r="V789" s="148"/>
      <c r="W789" s="148"/>
      <c r="X789" s="148"/>
      <c r="Y789" s="148"/>
      <c r="Z789" s="148"/>
    </row>
    <row r="790" ht="49.5" customHeight="1">
      <c r="A790" s="148"/>
      <c r="B790" s="167"/>
      <c r="C790" s="167"/>
      <c r="D790" s="148"/>
      <c r="E790" s="148"/>
      <c r="F790" s="148"/>
      <c r="G790" s="148"/>
      <c r="H790" s="148"/>
      <c r="I790" s="148"/>
      <c r="J790" s="148"/>
      <c r="K790" s="148"/>
      <c r="L790" s="148"/>
      <c r="M790" s="148"/>
      <c r="N790" s="148"/>
      <c r="O790" s="148"/>
      <c r="P790" s="148"/>
      <c r="Q790" s="148"/>
      <c r="R790" s="148"/>
      <c r="S790" s="148"/>
      <c r="T790" s="148"/>
      <c r="U790" s="148"/>
      <c r="V790" s="148"/>
      <c r="W790" s="148"/>
      <c r="X790" s="148"/>
      <c r="Y790" s="148"/>
      <c r="Z790" s="148"/>
    </row>
    <row r="791" ht="49.5" customHeight="1">
      <c r="A791" s="148"/>
      <c r="B791" s="167"/>
      <c r="C791" s="167"/>
      <c r="D791" s="148"/>
      <c r="E791" s="148"/>
      <c r="F791" s="148"/>
      <c r="G791" s="148"/>
      <c r="H791" s="148"/>
      <c r="I791" s="148"/>
      <c r="J791" s="148"/>
      <c r="K791" s="148"/>
      <c r="L791" s="148"/>
      <c r="M791" s="148"/>
      <c r="N791" s="148"/>
      <c r="O791" s="148"/>
      <c r="P791" s="148"/>
      <c r="Q791" s="148"/>
      <c r="R791" s="148"/>
      <c r="S791" s="148"/>
      <c r="T791" s="148"/>
      <c r="U791" s="148"/>
      <c r="V791" s="148"/>
      <c r="W791" s="148"/>
      <c r="X791" s="148"/>
      <c r="Y791" s="148"/>
      <c r="Z791" s="148"/>
    </row>
    <row r="792" ht="49.5" customHeight="1">
      <c r="A792" s="148"/>
      <c r="B792" s="167"/>
      <c r="C792" s="167"/>
      <c r="D792" s="148"/>
      <c r="E792" s="148"/>
      <c r="F792" s="148"/>
      <c r="G792" s="148"/>
      <c r="H792" s="148"/>
      <c r="I792" s="148"/>
      <c r="J792" s="148"/>
      <c r="K792" s="148"/>
      <c r="L792" s="148"/>
      <c r="M792" s="148"/>
      <c r="N792" s="148"/>
      <c r="O792" s="148"/>
      <c r="P792" s="148"/>
      <c r="Q792" s="148"/>
      <c r="R792" s="148"/>
      <c r="S792" s="148"/>
      <c r="T792" s="148"/>
      <c r="U792" s="148"/>
      <c r="V792" s="148"/>
      <c r="W792" s="148"/>
      <c r="X792" s="148"/>
      <c r="Y792" s="148"/>
      <c r="Z792" s="148"/>
    </row>
    <row r="793" ht="49.5" customHeight="1">
      <c r="A793" s="148"/>
      <c r="B793" s="167"/>
      <c r="C793" s="167"/>
      <c r="D793" s="148"/>
      <c r="E793" s="148"/>
      <c r="F793" s="148"/>
      <c r="G793" s="148"/>
      <c r="H793" s="148"/>
      <c r="I793" s="148"/>
      <c r="J793" s="148"/>
      <c r="K793" s="148"/>
      <c r="L793" s="148"/>
      <c r="M793" s="148"/>
      <c r="N793" s="148"/>
      <c r="O793" s="148"/>
      <c r="P793" s="148"/>
      <c r="Q793" s="148"/>
      <c r="R793" s="148"/>
      <c r="S793" s="148"/>
      <c r="T793" s="148"/>
      <c r="U793" s="148"/>
      <c r="V793" s="148"/>
      <c r="W793" s="148"/>
      <c r="X793" s="148"/>
      <c r="Y793" s="148"/>
      <c r="Z793" s="148"/>
    </row>
    <row r="794" ht="49.5" customHeight="1">
      <c r="A794" s="148"/>
      <c r="B794" s="167"/>
      <c r="C794" s="167"/>
      <c r="D794" s="148"/>
      <c r="E794" s="148"/>
      <c r="F794" s="148"/>
      <c r="G794" s="148"/>
      <c r="H794" s="148"/>
      <c r="I794" s="148"/>
      <c r="J794" s="148"/>
      <c r="K794" s="148"/>
      <c r="L794" s="148"/>
      <c r="M794" s="148"/>
      <c r="N794" s="148"/>
      <c r="O794" s="148"/>
      <c r="P794" s="148"/>
      <c r="Q794" s="148"/>
      <c r="R794" s="148"/>
      <c r="S794" s="148"/>
      <c r="T794" s="148"/>
      <c r="U794" s="148"/>
      <c r="V794" s="148"/>
      <c r="W794" s="148"/>
      <c r="X794" s="148"/>
      <c r="Y794" s="148"/>
      <c r="Z794" s="148"/>
    </row>
    <row r="795" ht="49.5" customHeight="1">
      <c r="A795" s="148"/>
      <c r="B795" s="167"/>
      <c r="C795" s="167"/>
      <c r="D795" s="148"/>
      <c r="E795" s="148"/>
      <c r="F795" s="148"/>
      <c r="G795" s="148"/>
      <c r="H795" s="148"/>
      <c r="I795" s="148"/>
      <c r="J795" s="148"/>
      <c r="K795" s="148"/>
      <c r="L795" s="148"/>
      <c r="M795" s="148"/>
      <c r="N795" s="148"/>
      <c r="O795" s="148"/>
      <c r="P795" s="148"/>
      <c r="Q795" s="148"/>
      <c r="R795" s="148"/>
      <c r="S795" s="148"/>
      <c r="T795" s="148"/>
      <c r="U795" s="148"/>
      <c r="V795" s="148"/>
      <c r="W795" s="148"/>
      <c r="X795" s="148"/>
      <c r="Y795" s="148"/>
      <c r="Z795" s="148"/>
    </row>
    <row r="796" ht="49.5" customHeight="1">
      <c r="A796" s="148"/>
      <c r="B796" s="167"/>
      <c r="C796" s="167"/>
      <c r="D796" s="148"/>
      <c r="E796" s="148"/>
      <c r="F796" s="148"/>
      <c r="G796" s="148"/>
      <c r="H796" s="148"/>
      <c r="I796" s="148"/>
      <c r="J796" s="148"/>
      <c r="K796" s="148"/>
      <c r="L796" s="148"/>
      <c r="M796" s="148"/>
      <c r="N796" s="148"/>
      <c r="O796" s="148"/>
      <c r="P796" s="148"/>
      <c r="Q796" s="148"/>
      <c r="R796" s="148"/>
      <c r="S796" s="148"/>
      <c r="T796" s="148"/>
      <c r="U796" s="148"/>
      <c r="V796" s="148"/>
      <c r="W796" s="148"/>
      <c r="X796" s="148"/>
      <c r="Y796" s="148"/>
      <c r="Z796" s="148"/>
    </row>
    <row r="797" ht="49.5" customHeight="1">
      <c r="A797" s="148"/>
      <c r="B797" s="167"/>
      <c r="C797" s="167"/>
      <c r="D797" s="148"/>
      <c r="E797" s="148"/>
      <c r="F797" s="148"/>
      <c r="G797" s="148"/>
      <c r="H797" s="148"/>
      <c r="I797" s="148"/>
      <c r="J797" s="148"/>
      <c r="K797" s="148"/>
      <c r="L797" s="148"/>
      <c r="M797" s="148"/>
      <c r="N797" s="148"/>
      <c r="O797" s="148"/>
      <c r="P797" s="148"/>
      <c r="Q797" s="148"/>
      <c r="R797" s="148"/>
      <c r="S797" s="148"/>
      <c r="T797" s="148"/>
      <c r="U797" s="148"/>
      <c r="V797" s="148"/>
      <c r="W797" s="148"/>
      <c r="X797" s="148"/>
      <c r="Y797" s="148"/>
      <c r="Z797" s="148"/>
    </row>
    <row r="798" ht="49.5" customHeight="1">
      <c r="A798" s="148"/>
      <c r="B798" s="167"/>
      <c r="C798" s="167"/>
      <c r="D798" s="148"/>
      <c r="E798" s="148"/>
      <c r="F798" s="148"/>
      <c r="G798" s="148"/>
      <c r="H798" s="148"/>
      <c r="I798" s="148"/>
      <c r="J798" s="148"/>
      <c r="K798" s="148"/>
      <c r="L798" s="148"/>
      <c r="M798" s="148"/>
      <c r="N798" s="148"/>
      <c r="O798" s="148"/>
      <c r="P798" s="148"/>
      <c r="Q798" s="148"/>
      <c r="R798" s="148"/>
      <c r="S798" s="148"/>
      <c r="T798" s="148"/>
      <c r="U798" s="148"/>
      <c r="V798" s="148"/>
      <c r="W798" s="148"/>
      <c r="X798" s="148"/>
      <c r="Y798" s="148"/>
      <c r="Z798" s="148"/>
    </row>
    <row r="799" ht="49.5" customHeight="1">
      <c r="A799" s="148"/>
      <c r="B799" s="167"/>
      <c r="C799" s="167"/>
      <c r="D799" s="148"/>
      <c r="E799" s="148"/>
      <c r="F799" s="148"/>
      <c r="G799" s="148"/>
      <c r="H799" s="148"/>
      <c r="I799" s="148"/>
      <c r="J799" s="148"/>
      <c r="K799" s="148"/>
      <c r="L799" s="148"/>
      <c r="M799" s="148"/>
      <c r="N799" s="148"/>
      <c r="O799" s="148"/>
      <c r="P799" s="148"/>
      <c r="Q799" s="148"/>
      <c r="R799" s="148"/>
      <c r="S799" s="148"/>
      <c r="T799" s="148"/>
      <c r="U799" s="148"/>
      <c r="V799" s="148"/>
      <c r="W799" s="148"/>
      <c r="X799" s="148"/>
      <c r="Y799" s="148"/>
      <c r="Z799" s="148"/>
    </row>
    <row r="800" ht="49.5" customHeight="1">
      <c r="A800" s="148"/>
      <c r="B800" s="167"/>
      <c r="C800" s="167"/>
      <c r="D800" s="148"/>
      <c r="E800" s="148"/>
      <c r="F800" s="148"/>
      <c r="G800" s="148"/>
      <c r="H800" s="148"/>
      <c r="I800" s="148"/>
      <c r="J800" s="148"/>
      <c r="K800" s="148"/>
      <c r="L800" s="148"/>
      <c r="M800" s="148"/>
      <c r="N800" s="148"/>
      <c r="O800" s="148"/>
      <c r="P800" s="148"/>
      <c r="Q800" s="148"/>
      <c r="R800" s="148"/>
      <c r="S800" s="148"/>
      <c r="T800" s="148"/>
      <c r="U800" s="148"/>
      <c r="V800" s="148"/>
      <c r="W800" s="148"/>
      <c r="X800" s="148"/>
      <c r="Y800" s="148"/>
      <c r="Z800" s="148"/>
    </row>
    <row r="801" ht="49.5" customHeight="1">
      <c r="A801" s="148"/>
      <c r="B801" s="167"/>
      <c r="C801" s="167"/>
      <c r="D801" s="148"/>
      <c r="E801" s="148"/>
      <c r="F801" s="148"/>
      <c r="G801" s="148"/>
      <c r="H801" s="148"/>
      <c r="I801" s="148"/>
      <c r="J801" s="148"/>
      <c r="K801" s="148"/>
      <c r="L801" s="148"/>
      <c r="M801" s="148"/>
      <c r="N801" s="148"/>
      <c r="O801" s="148"/>
      <c r="P801" s="148"/>
      <c r="Q801" s="148"/>
      <c r="R801" s="148"/>
      <c r="S801" s="148"/>
      <c r="T801" s="148"/>
      <c r="U801" s="148"/>
      <c r="V801" s="148"/>
      <c r="W801" s="148"/>
      <c r="X801" s="148"/>
      <c r="Y801" s="148"/>
      <c r="Z801" s="148"/>
    </row>
    <row r="802" ht="49.5" customHeight="1">
      <c r="A802" s="148"/>
      <c r="B802" s="167"/>
      <c r="C802" s="167"/>
      <c r="D802" s="148"/>
      <c r="E802" s="148"/>
      <c r="F802" s="148"/>
      <c r="G802" s="148"/>
      <c r="H802" s="148"/>
      <c r="I802" s="148"/>
      <c r="J802" s="148"/>
      <c r="K802" s="148"/>
      <c r="L802" s="148"/>
      <c r="M802" s="148"/>
      <c r="N802" s="148"/>
      <c r="O802" s="148"/>
      <c r="P802" s="148"/>
      <c r="Q802" s="148"/>
      <c r="R802" s="148"/>
      <c r="S802" s="148"/>
      <c r="T802" s="148"/>
      <c r="U802" s="148"/>
      <c r="V802" s="148"/>
      <c r="W802" s="148"/>
      <c r="X802" s="148"/>
      <c r="Y802" s="148"/>
      <c r="Z802" s="148"/>
    </row>
    <row r="803" ht="49.5" customHeight="1">
      <c r="A803" s="148"/>
      <c r="B803" s="167"/>
      <c r="C803" s="167"/>
      <c r="D803" s="148"/>
      <c r="E803" s="148"/>
      <c r="F803" s="148"/>
      <c r="G803" s="148"/>
      <c r="H803" s="148"/>
      <c r="I803" s="148"/>
      <c r="J803" s="148"/>
      <c r="K803" s="148"/>
      <c r="L803" s="148"/>
      <c r="M803" s="148"/>
      <c r="N803" s="148"/>
      <c r="O803" s="148"/>
      <c r="P803" s="148"/>
      <c r="Q803" s="148"/>
      <c r="R803" s="148"/>
      <c r="S803" s="148"/>
      <c r="T803" s="148"/>
      <c r="U803" s="148"/>
      <c r="V803" s="148"/>
      <c r="W803" s="148"/>
      <c r="X803" s="148"/>
      <c r="Y803" s="148"/>
      <c r="Z803" s="148"/>
    </row>
    <row r="804" ht="49.5" customHeight="1">
      <c r="A804" s="148"/>
      <c r="B804" s="167"/>
      <c r="C804" s="167"/>
      <c r="D804" s="148"/>
      <c r="E804" s="148"/>
      <c r="F804" s="148"/>
      <c r="G804" s="148"/>
      <c r="H804" s="148"/>
      <c r="I804" s="148"/>
      <c r="J804" s="148"/>
      <c r="K804" s="148"/>
      <c r="L804" s="148"/>
      <c r="M804" s="148"/>
      <c r="N804" s="148"/>
      <c r="O804" s="148"/>
      <c r="P804" s="148"/>
      <c r="Q804" s="148"/>
      <c r="R804" s="148"/>
      <c r="S804" s="148"/>
      <c r="T804" s="148"/>
      <c r="U804" s="148"/>
      <c r="V804" s="148"/>
      <c r="W804" s="148"/>
      <c r="X804" s="148"/>
      <c r="Y804" s="148"/>
      <c r="Z804" s="148"/>
    </row>
    <row r="805" ht="49.5" customHeight="1">
      <c r="A805" s="148"/>
      <c r="B805" s="167"/>
      <c r="C805" s="167"/>
      <c r="D805" s="148"/>
      <c r="E805" s="148"/>
      <c r="F805" s="148"/>
      <c r="G805" s="148"/>
      <c r="H805" s="148"/>
      <c r="I805" s="148"/>
      <c r="J805" s="148"/>
      <c r="K805" s="148"/>
      <c r="L805" s="148"/>
      <c r="M805" s="148"/>
      <c r="N805" s="148"/>
      <c r="O805" s="148"/>
      <c r="P805" s="148"/>
      <c r="Q805" s="148"/>
      <c r="R805" s="148"/>
      <c r="S805" s="148"/>
      <c r="T805" s="148"/>
      <c r="U805" s="148"/>
      <c r="V805" s="148"/>
      <c r="W805" s="148"/>
      <c r="X805" s="148"/>
      <c r="Y805" s="148"/>
      <c r="Z805" s="148"/>
    </row>
    <row r="806" ht="49.5" customHeight="1">
      <c r="A806" s="148"/>
      <c r="B806" s="167"/>
      <c r="C806" s="167"/>
      <c r="D806" s="148"/>
      <c r="E806" s="148"/>
      <c r="F806" s="148"/>
      <c r="G806" s="148"/>
      <c r="H806" s="148"/>
      <c r="I806" s="148"/>
      <c r="J806" s="148"/>
      <c r="K806" s="148"/>
      <c r="L806" s="148"/>
      <c r="M806" s="148"/>
      <c r="N806" s="148"/>
      <c r="O806" s="148"/>
      <c r="P806" s="148"/>
      <c r="Q806" s="148"/>
      <c r="R806" s="148"/>
      <c r="S806" s="148"/>
      <c r="T806" s="148"/>
      <c r="U806" s="148"/>
      <c r="V806" s="148"/>
      <c r="W806" s="148"/>
      <c r="X806" s="148"/>
      <c r="Y806" s="148"/>
      <c r="Z806" s="148"/>
    </row>
    <row r="807" ht="49.5" customHeight="1">
      <c r="A807" s="148"/>
      <c r="B807" s="167"/>
      <c r="C807" s="167"/>
      <c r="D807" s="148"/>
      <c r="E807" s="148"/>
      <c r="F807" s="148"/>
      <c r="G807" s="148"/>
      <c r="H807" s="148"/>
      <c r="I807" s="148"/>
      <c r="J807" s="148"/>
      <c r="K807" s="148"/>
      <c r="L807" s="148"/>
      <c r="M807" s="148"/>
      <c r="N807" s="148"/>
      <c r="O807" s="148"/>
      <c r="P807" s="148"/>
      <c r="Q807" s="148"/>
      <c r="R807" s="148"/>
      <c r="S807" s="148"/>
      <c r="T807" s="148"/>
      <c r="U807" s="148"/>
      <c r="V807" s="148"/>
      <c r="W807" s="148"/>
      <c r="X807" s="148"/>
      <c r="Y807" s="148"/>
      <c r="Z807" s="148"/>
    </row>
    <row r="808" ht="49.5" customHeight="1">
      <c r="A808" s="148"/>
      <c r="B808" s="167"/>
      <c r="C808" s="167"/>
      <c r="D808" s="148"/>
      <c r="E808" s="148"/>
      <c r="F808" s="148"/>
      <c r="G808" s="148"/>
      <c r="H808" s="148"/>
      <c r="I808" s="148"/>
      <c r="J808" s="148"/>
      <c r="K808" s="148"/>
      <c r="L808" s="148"/>
      <c r="M808" s="148"/>
      <c r="N808" s="148"/>
      <c r="O808" s="148"/>
      <c r="P808" s="148"/>
      <c r="Q808" s="148"/>
      <c r="R808" s="148"/>
      <c r="S808" s="148"/>
      <c r="T808" s="148"/>
      <c r="U808" s="148"/>
      <c r="V808" s="148"/>
      <c r="W808" s="148"/>
      <c r="X808" s="148"/>
      <c r="Y808" s="148"/>
      <c r="Z808" s="148"/>
    </row>
    <row r="809" ht="49.5" customHeight="1">
      <c r="A809" s="148"/>
      <c r="B809" s="167"/>
      <c r="C809" s="167"/>
      <c r="D809" s="148"/>
      <c r="E809" s="148"/>
      <c r="F809" s="148"/>
      <c r="G809" s="148"/>
      <c r="H809" s="148"/>
      <c r="I809" s="148"/>
      <c r="J809" s="148"/>
      <c r="K809" s="148"/>
      <c r="L809" s="148"/>
      <c r="M809" s="148"/>
      <c r="N809" s="148"/>
      <c r="O809" s="148"/>
      <c r="P809" s="148"/>
      <c r="Q809" s="148"/>
      <c r="R809" s="148"/>
      <c r="S809" s="148"/>
      <c r="T809" s="148"/>
      <c r="U809" s="148"/>
      <c r="V809" s="148"/>
      <c r="W809" s="148"/>
      <c r="X809" s="148"/>
      <c r="Y809" s="148"/>
      <c r="Z809" s="148"/>
    </row>
    <row r="810" ht="49.5" customHeight="1">
      <c r="A810" s="148"/>
      <c r="B810" s="167"/>
      <c r="C810" s="167"/>
      <c r="D810" s="148"/>
      <c r="E810" s="148"/>
      <c r="F810" s="148"/>
      <c r="G810" s="148"/>
      <c r="H810" s="148"/>
      <c r="I810" s="148"/>
      <c r="J810" s="148"/>
      <c r="K810" s="148"/>
      <c r="L810" s="148"/>
      <c r="M810" s="148"/>
      <c r="N810" s="148"/>
      <c r="O810" s="148"/>
      <c r="P810" s="148"/>
      <c r="Q810" s="148"/>
      <c r="R810" s="148"/>
      <c r="S810" s="148"/>
      <c r="T810" s="148"/>
      <c r="U810" s="148"/>
      <c r="V810" s="148"/>
      <c r="W810" s="148"/>
      <c r="X810" s="148"/>
      <c r="Y810" s="148"/>
      <c r="Z810" s="148"/>
    </row>
    <row r="811" ht="49.5" customHeight="1">
      <c r="A811" s="148"/>
      <c r="B811" s="167"/>
      <c r="C811" s="167"/>
      <c r="D811" s="148"/>
      <c r="E811" s="148"/>
      <c r="F811" s="148"/>
      <c r="G811" s="148"/>
      <c r="H811" s="148"/>
      <c r="I811" s="148"/>
      <c r="J811" s="148"/>
      <c r="K811" s="148"/>
      <c r="L811" s="148"/>
      <c r="M811" s="148"/>
      <c r="N811" s="148"/>
      <c r="O811" s="148"/>
      <c r="P811" s="148"/>
      <c r="Q811" s="148"/>
      <c r="R811" s="148"/>
      <c r="S811" s="148"/>
      <c r="T811" s="148"/>
      <c r="U811" s="148"/>
      <c r="V811" s="148"/>
      <c r="W811" s="148"/>
      <c r="X811" s="148"/>
      <c r="Y811" s="148"/>
      <c r="Z811" s="148"/>
    </row>
    <row r="812" ht="49.5" customHeight="1">
      <c r="A812" s="148"/>
      <c r="B812" s="167"/>
      <c r="C812" s="167"/>
      <c r="D812" s="148"/>
      <c r="E812" s="148"/>
      <c r="F812" s="148"/>
      <c r="G812" s="148"/>
      <c r="H812" s="148"/>
      <c r="I812" s="148"/>
      <c r="J812" s="148"/>
      <c r="K812" s="148"/>
      <c r="L812" s="148"/>
      <c r="M812" s="148"/>
      <c r="N812" s="148"/>
      <c r="O812" s="148"/>
      <c r="P812" s="148"/>
      <c r="Q812" s="148"/>
      <c r="R812" s="148"/>
      <c r="S812" s="148"/>
      <c r="T812" s="148"/>
      <c r="U812" s="148"/>
      <c r="V812" s="148"/>
      <c r="W812" s="148"/>
      <c r="X812" s="148"/>
      <c r="Y812" s="148"/>
      <c r="Z812" s="148"/>
    </row>
    <row r="813" ht="49.5" customHeight="1">
      <c r="A813" s="148"/>
      <c r="B813" s="167"/>
      <c r="C813" s="167"/>
      <c r="D813" s="148"/>
      <c r="E813" s="148"/>
      <c r="F813" s="148"/>
      <c r="G813" s="148"/>
      <c r="H813" s="148"/>
      <c r="I813" s="148"/>
      <c r="J813" s="148"/>
      <c r="K813" s="148"/>
      <c r="L813" s="148"/>
      <c r="M813" s="148"/>
      <c r="N813" s="148"/>
      <c r="O813" s="148"/>
      <c r="P813" s="148"/>
      <c r="Q813" s="148"/>
      <c r="R813" s="148"/>
      <c r="S813" s="148"/>
      <c r="T813" s="148"/>
      <c r="U813" s="148"/>
      <c r="V813" s="148"/>
      <c r="W813" s="148"/>
      <c r="X813" s="148"/>
      <c r="Y813" s="148"/>
      <c r="Z813" s="148"/>
    </row>
    <row r="814" ht="49.5" customHeight="1">
      <c r="A814" s="148"/>
      <c r="B814" s="167"/>
      <c r="C814" s="167"/>
      <c r="D814" s="148"/>
      <c r="E814" s="148"/>
      <c r="F814" s="148"/>
      <c r="G814" s="148"/>
      <c r="H814" s="148"/>
      <c r="I814" s="148"/>
      <c r="J814" s="148"/>
      <c r="K814" s="148"/>
      <c r="L814" s="148"/>
      <c r="M814" s="148"/>
      <c r="N814" s="148"/>
      <c r="O814" s="148"/>
      <c r="P814" s="148"/>
      <c r="Q814" s="148"/>
      <c r="R814" s="148"/>
      <c r="S814" s="148"/>
      <c r="T814" s="148"/>
      <c r="U814" s="148"/>
      <c r="V814" s="148"/>
      <c r="W814" s="148"/>
      <c r="X814" s="148"/>
      <c r="Y814" s="148"/>
      <c r="Z814" s="148"/>
    </row>
    <row r="815" ht="49.5" customHeight="1">
      <c r="A815" s="148"/>
      <c r="B815" s="167"/>
      <c r="C815" s="167"/>
      <c r="D815" s="148"/>
      <c r="E815" s="148"/>
      <c r="F815" s="148"/>
      <c r="G815" s="148"/>
      <c r="H815" s="148"/>
      <c r="I815" s="148"/>
      <c r="J815" s="148"/>
      <c r="K815" s="148"/>
      <c r="L815" s="148"/>
      <c r="M815" s="148"/>
      <c r="N815" s="148"/>
      <c r="O815" s="148"/>
      <c r="P815" s="148"/>
      <c r="Q815" s="148"/>
      <c r="R815" s="148"/>
      <c r="S815" s="148"/>
      <c r="T815" s="148"/>
      <c r="U815" s="148"/>
      <c r="V815" s="148"/>
      <c r="W815" s="148"/>
      <c r="X815" s="148"/>
      <c r="Y815" s="148"/>
      <c r="Z815" s="148"/>
    </row>
    <row r="816" ht="49.5" customHeight="1">
      <c r="A816" s="148"/>
      <c r="B816" s="167"/>
      <c r="C816" s="167"/>
      <c r="D816" s="148"/>
      <c r="E816" s="148"/>
      <c r="F816" s="148"/>
      <c r="G816" s="148"/>
      <c r="H816" s="148"/>
      <c r="I816" s="148"/>
      <c r="J816" s="148"/>
      <c r="K816" s="148"/>
      <c r="L816" s="148"/>
      <c r="M816" s="148"/>
      <c r="N816" s="148"/>
      <c r="O816" s="148"/>
      <c r="P816" s="148"/>
      <c r="Q816" s="148"/>
      <c r="R816" s="148"/>
      <c r="S816" s="148"/>
      <c r="T816" s="148"/>
      <c r="U816" s="148"/>
      <c r="V816" s="148"/>
      <c r="W816" s="148"/>
      <c r="X816" s="148"/>
      <c r="Y816" s="148"/>
      <c r="Z816" s="148"/>
    </row>
    <row r="817" ht="49.5" customHeight="1">
      <c r="A817" s="148"/>
      <c r="B817" s="167"/>
      <c r="C817" s="167"/>
      <c r="D817" s="148"/>
      <c r="E817" s="148"/>
      <c r="F817" s="148"/>
      <c r="G817" s="148"/>
      <c r="H817" s="148"/>
      <c r="I817" s="148"/>
      <c r="J817" s="148"/>
      <c r="K817" s="148"/>
      <c r="L817" s="148"/>
      <c r="M817" s="148"/>
      <c r="N817" s="148"/>
      <c r="O817" s="148"/>
      <c r="P817" s="148"/>
      <c r="Q817" s="148"/>
      <c r="R817" s="148"/>
      <c r="S817" s="148"/>
      <c r="T817" s="148"/>
      <c r="U817" s="148"/>
      <c r="V817" s="148"/>
      <c r="W817" s="148"/>
      <c r="X817" s="148"/>
      <c r="Y817" s="148"/>
      <c r="Z817" s="148"/>
    </row>
    <row r="818" ht="49.5" customHeight="1">
      <c r="A818" s="148"/>
      <c r="B818" s="167"/>
      <c r="C818" s="167"/>
      <c r="D818" s="148"/>
      <c r="E818" s="148"/>
      <c r="F818" s="148"/>
      <c r="G818" s="148"/>
      <c r="H818" s="148"/>
      <c r="I818" s="148"/>
      <c r="J818" s="148"/>
      <c r="K818" s="148"/>
      <c r="L818" s="148"/>
      <c r="M818" s="148"/>
      <c r="N818" s="148"/>
      <c r="O818" s="148"/>
      <c r="P818" s="148"/>
      <c r="Q818" s="148"/>
      <c r="R818" s="148"/>
      <c r="S818" s="148"/>
      <c r="T818" s="148"/>
      <c r="U818" s="148"/>
      <c r="V818" s="148"/>
      <c r="W818" s="148"/>
      <c r="X818" s="148"/>
      <c r="Y818" s="148"/>
      <c r="Z818" s="148"/>
    </row>
    <row r="819" ht="49.5" customHeight="1">
      <c r="A819" s="148"/>
      <c r="B819" s="167"/>
      <c r="C819" s="167"/>
      <c r="D819" s="148"/>
      <c r="E819" s="148"/>
      <c r="F819" s="148"/>
      <c r="G819" s="148"/>
      <c r="H819" s="148"/>
      <c r="I819" s="148"/>
      <c r="J819" s="148"/>
      <c r="K819" s="148"/>
      <c r="L819" s="148"/>
      <c r="M819" s="148"/>
      <c r="N819" s="148"/>
      <c r="O819" s="148"/>
      <c r="P819" s="148"/>
      <c r="Q819" s="148"/>
      <c r="R819" s="148"/>
      <c r="S819" s="148"/>
      <c r="T819" s="148"/>
      <c r="U819" s="148"/>
      <c r="V819" s="148"/>
      <c r="W819" s="148"/>
      <c r="X819" s="148"/>
      <c r="Y819" s="148"/>
      <c r="Z819" s="148"/>
    </row>
    <row r="820" ht="49.5" customHeight="1">
      <c r="A820" s="148"/>
      <c r="B820" s="167"/>
      <c r="C820" s="167"/>
      <c r="D820" s="148"/>
      <c r="E820" s="148"/>
      <c r="F820" s="148"/>
      <c r="G820" s="148"/>
      <c r="H820" s="148"/>
      <c r="I820" s="148"/>
      <c r="J820" s="148"/>
      <c r="K820" s="148"/>
      <c r="L820" s="148"/>
      <c r="M820" s="148"/>
      <c r="N820" s="148"/>
      <c r="O820" s="148"/>
      <c r="P820" s="148"/>
      <c r="Q820" s="148"/>
      <c r="R820" s="148"/>
      <c r="S820" s="148"/>
      <c r="T820" s="148"/>
      <c r="U820" s="148"/>
      <c r="V820" s="148"/>
      <c r="W820" s="148"/>
      <c r="X820" s="148"/>
      <c r="Y820" s="148"/>
      <c r="Z820" s="148"/>
    </row>
    <row r="821" ht="49.5" customHeight="1">
      <c r="A821" s="148"/>
      <c r="B821" s="167"/>
      <c r="C821" s="167"/>
      <c r="D821" s="148"/>
      <c r="E821" s="148"/>
      <c r="F821" s="148"/>
      <c r="G821" s="148"/>
      <c r="H821" s="148"/>
      <c r="I821" s="148"/>
      <c r="J821" s="148"/>
      <c r="K821" s="148"/>
      <c r="L821" s="148"/>
      <c r="M821" s="148"/>
      <c r="N821" s="148"/>
      <c r="O821" s="148"/>
      <c r="P821" s="148"/>
      <c r="Q821" s="148"/>
      <c r="R821" s="148"/>
      <c r="S821" s="148"/>
      <c r="T821" s="148"/>
      <c r="U821" s="148"/>
      <c r="V821" s="148"/>
      <c r="W821" s="148"/>
      <c r="X821" s="148"/>
      <c r="Y821" s="148"/>
      <c r="Z821" s="148"/>
    </row>
    <row r="822" ht="49.5" customHeight="1">
      <c r="A822" s="148"/>
      <c r="B822" s="167"/>
      <c r="C822" s="167"/>
      <c r="D822" s="148"/>
      <c r="E822" s="148"/>
      <c r="F822" s="148"/>
      <c r="G822" s="148"/>
      <c r="H822" s="148"/>
      <c r="I822" s="148"/>
      <c r="J822" s="148"/>
      <c r="K822" s="148"/>
      <c r="L822" s="148"/>
      <c r="M822" s="148"/>
      <c r="N822" s="148"/>
      <c r="O822" s="148"/>
      <c r="P822" s="148"/>
      <c r="Q822" s="148"/>
      <c r="R822" s="148"/>
      <c r="S822" s="148"/>
      <c r="T822" s="148"/>
      <c r="U822" s="148"/>
      <c r="V822" s="148"/>
      <c r="W822" s="148"/>
      <c r="X822" s="148"/>
      <c r="Y822" s="148"/>
      <c r="Z822" s="148"/>
    </row>
    <row r="823" ht="49.5" customHeight="1">
      <c r="A823" s="148"/>
      <c r="B823" s="167"/>
      <c r="C823" s="167"/>
      <c r="D823" s="148"/>
      <c r="E823" s="148"/>
      <c r="F823" s="148"/>
      <c r="G823" s="148"/>
      <c r="H823" s="148"/>
      <c r="I823" s="148"/>
      <c r="J823" s="148"/>
      <c r="K823" s="148"/>
      <c r="L823" s="148"/>
      <c r="M823" s="148"/>
      <c r="N823" s="148"/>
      <c r="O823" s="148"/>
      <c r="P823" s="148"/>
      <c r="Q823" s="148"/>
      <c r="R823" s="148"/>
      <c r="S823" s="148"/>
      <c r="T823" s="148"/>
      <c r="U823" s="148"/>
      <c r="V823" s="148"/>
      <c r="W823" s="148"/>
      <c r="X823" s="148"/>
      <c r="Y823" s="148"/>
      <c r="Z823" s="148"/>
    </row>
    <row r="824" ht="49.5" customHeight="1">
      <c r="A824" s="148"/>
      <c r="B824" s="167"/>
      <c r="C824" s="167"/>
      <c r="D824" s="148"/>
      <c r="E824" s="148"/>
      <c r="F824" s="148"/>
      <c r="G824" s="148"/>
      <c r="H824" s="148"/>
      <c r="I824" s="148"/>
      <c r="J824" s="148"/>
      <c r="K824" s="148"/>
      <c r="L824" s="148"/>
      <c r="M824" s="148"/>
      <c r="N824" s="148"/>
      <c r="O824" s="148"/>
      <c r="P824" s="148"/>
      <c r="Q824" s="148"/>
      <c r="R824" s="148"/>
      <c r="S824" s="148"/>
      <c r="T824" s="148"/>
      <c r="U824" s="148"/>
      <c r="V824" s="148"/>
      <c r="W824" s="148"/>
      <c r="X824" s="148"/>
      <c r="Y824" s="148"/>
      <c r="Z824" s="148"/>
    </row>
    <row r="825" ht="49.5" customHeight="1">
      <c r="A825" s="148"/>
      <c r="B825" s="167"/>
      <c r="C825" s="167"/>
      <c r="D825" s="148"/>
      <c r="E825" s="148"/>
      <c r="F825" s="148"/>
      <c r="G825" s="148"/>
      <c r="H825" s="148"/>
      <c r="I825" s="148"/>
      <c r="J825" s="148"/>
      <c r="K825" s="148"/>
      <c r="L825" s="148"/>
      <c r="M825" s="148"/>
      <c r="N825" s="148"/>
      <c r="O825" s="148"/>
      <c r="P825" s="148"/>
      <c r="Q825" s="148"/>
      <c r="R825" s="148"/>
      <c r="S825" s="148"/>
      <c r="T825" s="148"/>
      <c r="U825" s="148"/>
      <c r="V825" s="148"/>
      <c r="W825" s="148"/>
      <c r="X825" s="148"/>
      <c r="Y825" s="148"/>
      <c r="Z825" s="148"/>
    </row>
    <row r="826" ht="49.5" customHeight="1">
      <c r="A826" s="148"/>
      <c r="B826" s="167"/>
      <c r="C826" s="167"/>
      <c r="D826" s="148"/>
      <c r="E826" s="148"/>
      <c r="F826" s="148"/>
      <c r="G826" s="148"/>
      <c r="H826" s="148"/>
      <c r="I826" s="148"/>
      <c r="J826" s="148"/>
      <c r="K826" s="148"/>
      <c r="L826" s="148"/>
      <c r="M826" s="148"/>
      <c r="N826" s="148"/>
      <c r="O826" s="148"/>
      <c r="P826" s="148"/>
      <c r="Q826" s="148"/>
      <c r="R826" s="148"/>
      <c r="S826" s="148"/>
      <c r="T826" s="148"/>
      <c r="U826" s="148"/>
      <c r="V826" s="148"/>
      <c r="W826" s="148"/>
      <c r="X826" s="148"/>
      <c r="Y826" s="148"/>
      <c r="Z826" s="148"/>
    </row>
    <row r="827" ht="49.5" customHeight="1">
      <c r="A827" s="148"/>
      <c r="B827" s="167"/>
      <c r="C827" s="167"/>
      <c r="D827" s="148"/>
      <c r="E827" s="148"/>
      <c r="F827" s="148"/>
      <c r="G827" s="148"/>
      <c r="H827" s="148"/>
      <c r="I827" s="148"/>
      <c r="J827" s="148"/>
      <c r="K827" s="148"/>
      <c r="L827" s="148"/>
      <c r="M827" s="148"/>
      <c r="N827" s="148"/>
      <c r="O827" s="148"/>
      <c r="P827" s="148"/>
      <c r="Q827" s="148"/>
      <c r="R827" s="148"/>
      <c r="S827" s="148"/>
      <c r="T827" s="148"/>
      <c r="U827" s="148"/>
      <c r="V827" s="148"/>
      <c r="W827" s="148"/>
      <c r="X827" s="148"/>
      <c r="Y827" s="148"/>
      <c r="Z827" s="148"/>
    </row>
    <row r="828" ht="49.5" customHeight="1">
      <c r="A828" s="148"/>
      <c r="B828" s="167"/>
      <c r="C828" s="167"/>
      <c r="D828" s="148"/>
      <c r="E828" s="148"/>
      <c r="F828" s="148"/>
      <c r="G828" s="148"/>
      <c r="H828" s="148"/>
      <c r="I828" s="148"/>
      <c r="J828" s="148"/>
      <c r="K828" s="148"/>
      <c r="L828" s="148"/>
      <c r="M828" s="148"/>
      <c r="N828" s="148"/>
      <c r="O828" s="148"/>
      <c r="P828" s="148"/>
      <c r="Q828" s="148"/>
      <c r="R828" s="148"/>
      <c r="S828" s="148"/>
      <c r="T828" s="148"/>
      <c r="U828" s="148"/>
      <c r="V828" s="148"/>
      <c r="W828" s="148"/>
      <c r="X828" s="148"/>
      <c r="Y828" s="148"/>
      <c r="Z828" s="148"/>
    </row>
    <row r="829" ht="49.5" customHeight="1">
      <c r="A829" s="148"/>
      <c r="B829" s="167"/>
      <c r="C829" s="167"/>
      <c r="D829" s="148"/>
      <c r="E829" s="148"/>
      <c r="F829" s="148"/>
      <c r="G829" s="148"/>
      <c r="H829" s="148"/>
      <c r="I829" s="148"/>
      <c r="J829" s="148"/>
      <c r="K829" s="148"/>
      <c r="L829" s="148"/>
      <c r="M829" s="148"/>
      <c r="N829" s="148"/>
      <c r="O829" s="148"/>
      <c r="P829" s="148"/>
      <c r="Q829" s="148"/>
      <c r="R829" s="148"/>
      <c r="S829" s="148"/>
      <c r="T829" s="148"/>
      <c r="U829" s="148"/>
      <c r="V829" s="148"/>
      <c r="W829" s="148"/>
      <c r="X829" s="148"/>
      <c r="Y829" s="148"/>
      <c r="Z829" s="148"/>
    </row>
    <row r="830" ht="49.5" customHeight="1">
      <c r="A830" s="148"/>
      <c r="B830" s="167"/>
      <c r="C830" s="167"/>
      <c r="D830" s="148"/>
      <c r="E830" s="148"/>
      <c r="F830" s="148"/>
      <c r="G830" s="148"/>
      <c r="H830" s="148"/>
      <c r="I830" s="148"/>
      <c r="J830" s="148"/>
      <c r="K830" s="148"/>
      <c r="L830" s="148"/>
      <c r="M830" s="148"/>
      <c r="N830" s="148"/>
      <c r="O830" s="148"/>
      <c r="P830" s="148"/>
      <c r="Q830" s="148"/>
      <c r="R830" s="148"/>
      <c r="S830" s="148"/>
      <c r="T830" s="148"/>
      <c r="U830" s="148"/>
      <c r="V830" s="148"/>
      <c r="W830" s="148"/>
      <c r="X830" s="148"/>
      <c r="Y830" s="148"/>
      <c r="Z830" s="148"/>
    </row>
    <row r="831" ht="49.5" customHeight="1">
      <c r="A831" s="148"/>
      <c r="B831" s="167"/>
      <c r="C831" s="167"/>
      <c r="D831" s="148"/>
      <c r="E831" s="148"/>
      <c r="F831" s="148"/>
      <c r="G831" s="148"/>
      <c r="H831" s="148"/>
      <c r="I831" s="148"/>
      <c r="J831" s="148"/>
      <c r="K831" s="148"/>
      <c r="L831" s="148"/>
      <c r="M831" s="148"/>
      <c r="N831" s="148"/>
      <c r="O831" s="148"/>
      <c r="P831" s="148"/>
      <c r="Q831" s="148"/>
      <c r="R831" s="148"/>
      <c r="S831" s="148"/>
      <c r="T831" s="148"/>
      <c r="U831" s="148"/>
      <c r="V831" s="148"/>
      <c r="W831" s="148"/>
      <c r="X831" s="148"/>
      <c r="Y831" s="148"/>
      <c r="Z831" s="148"/>
    </row>
    <row r="832" ht="49.5" customHeight="1">
      <c r="A832" s="148"/>
      <c r="B832" s="167"/>
      <c r="C832" s="167"/>
      <c r="D832" s="148"/>
      <c r="E832" s="148"/>
      <c r="F832" s="148"/>
      <c r="G832" s="148"/>
      <c r="H832" s="148"/>
      <c r="I832" s="148"/>
      <c r="J832" s="148"/>
      <c r="K832" s="148"/>
      <c r="L832" s="148"/>
      <c r="M832" s="148"/>
      <c r="N832" s="148"/>
      <c r="O832" s="148"/>
      <c r="P832" s="148"/>
      <c r="Q832" s="148"/>
      <c r="R832" s="148"/>
      <c r="S832" s="148"/>
      <c r="T832" s="148"/>
      <c r="U832" s="148"/>
      <c r="V832" s="148"/>
      <c r="W832" s="148"/>
      <c r="X832" s="148"/>
      <c r="Y832" s="148"/>
      <c r="Z832" s="148"/>
    </row>
    <row r="833" ht="49.5" customHeight="1">
      <c r="A833" s="148"/>
      <c r="B833" s="167"/>
      <c r="C833" s="167"/>
      <c r="D833" s="148"/>
      <c r="E833" s="148"/>
      <c r="F833" s="148"/>
      <c r="G833" s="148"/>
      <c r="H833" s="148"/>
      <c r="I833" s="148"/>
      <c r="J833" s="148"/>
      <c r="K833" s="148"/>
      <c r="L833" s="148"/>
      <c r="M833" s="148"/>
      <c r="N833" s="148"/>
      <c r="O833" s="148"/>
      <c r="P833" s="148"/>
      <c r="Q833" s="148"/>
      <c r="R833" s="148"/>
      <c r="S833" s="148"/>
      <c r="T833" s="148"/>
      <c r="U833" s="148"/>
      <c r="V833" s="148"/>
      <c r="W833" s="148"/>
      <c r="X833" s="148"/>
      <c r="Y833" s="148"/>
      <c r="Z833" s="148"/>
    </row>
    <row r="834" ht="49.5" customHeight="1">
      <c r="A834" s="148"/>
      <c r="B834" s="167"/>
      <c r="C834" s="167"/>
      <c r="D834" s="148"/>
      <c r="E834" s="148"/>
      <c r="F834" s="148"/>
      <c r="G834" s="148"/>
      <c r="H834" s="148"/>
      <c r="I834" s="148"/>
      <c r="J834" s="148"/>
      <c r="K834" s="148"/>
      <c r="L834" s="148"/>
      <c r="M834" s="148"/>
      <c r="N834" s="148"/>
      <c r="O834" s="148"/>
      <c r="P834" s="148"/>
      <c r="Q834" s="148"/>
      <c r="R834" s="148"/>
      <c r="S834" s="148"/>
      <c r="T834" s="148"/>
      <c r="U834" s="148"/>
      <c r="V834" s="148"/>
      <c r="W834" s="148"/>
      <c r="X834" s="148"/>
      <c r="Y834" s="148"/>
      <c r="Z834" s="148"/>
    </row>
    <row r="835" ht="49.5" customHeight="1">
      <c r="A835" s="148"/>
      <c r="B835" s="167"/>
      <c r="C835" s="167"/>
      <c r="D835" s="148"/>
      <c r="E835" s="148"/>
      <c r="F835" s="148"/>
      <c r="G835" s="148"/>
      <c r="H835" s="148"/>
      <c r="I835" s="148"/>
      <c r="J835" s="148"/>
      <c r="K835" s="148"/>
      <c r="L835" s="148"/>
      <c r="M835" s="148"/>
      <c r="N835" s="148"/>
      <c r="O835" s="148"/>
      <c r="P835" s="148"/>
      <c r="Q835" s="148"/>
      <c r="R835" s="148"/>
      <c r="S835" s="148"/>
      <c r="T835" s="148"/>
      <c r="U835" s="148"/>
      <c r="V835" s="148"/>
      <c r="W835" s="148"/>
      <c r="X835" s="148"/>
      <c r="Y835" s="148"/>
      <c r="Z835" s="148"/>
    </row>
    <row r="836" ht="49.5" customHeight="1">
      <c r="A836" s="148"/>
      <c r="B836" s="167"/>
      <c r="C836" s="167"/>
      <c r="D836" s="148"/>
      <c r="E836" s="148"/>
      <c r="F836" s="148"/>
      <c r="G836" s="148"/>
      <c r="H836" s="148"/>
      <c r="I836" s="148"/>
      <c r="J836" s="148"/>
      <c r="K836" s="148"/>
      <c r="L836" s="148"/>
      <c r="M836" s="148"/>
      <c r="N836" s="148"/>
      <c r="O836" s="148"/>
      <c r="P836" s="148"/>
      <c r="Q836" s="148"/>
      <c r="R836" s="148"/>
      <c r="S836" s="148"/>
      <c r="T836" s="148"/>
      <c r="U836" s="148"/>
      <c r="V836" s="148"/>
      <c r="W836" s="148"/>
      <c r="X836" s="148"/>
      <c r="Y836" s="148"/>
      <c r="Z836" s="148"/>
    </row>
    <row r="837" ht="49.5" customHeight="1">
      <c r="A837" s="148"/>
      <c r="B837" s="167"/>
      <c r="C837" s="167"/>
      <c r="D837" s="148"/>
      <c r="E837" s="148"/>
      <c r="F837" s="148"/>
      <c r="G837" s="148"/>
      <c r="H837" s="148"/>
      <c r="I837" s="148"/>
      <c r="J837" s="148"/>
      <c r="K837" s="148"/>
      <c r="L837" s="148"/>
      <c r="M837" s="148"/>
      <c r="N837" s="148"/>
      <c r="O837" s="148"/>
      <c r="P837" s="148"/>
      <c r="Q837" s="148"/>
      <c r="R837" s="148"/>
      <c r="S837" s="148"/>
      <c r="T837" s="148"/>
      <c r="U837" s="148"/>
      <c r="V837" s="148"/>
      <c r="W837" s="148"/>
      <c r="X837" s="148"/>
      <c r="Y837" s="148"/>
      <c r="Z837" s="148"/>
    </row>
    <row r="838" ht="49.5" customHeight="1">
      <c r="A838" s="148"/>
      <c r="B838" s="167"/>
      <c r="C838" s="167"/>
      <c r="D838" s="148"/>
      <c r="E838" s="148"/>
      <c r="F838" s="148"/>
      <c r="G838" s="148"/>
      <c r="H838" s="148"/>
      <c r="I838" s="148"/>
      <c r="J838" s="148"/>
      <c r="K838" s="148"/>
      <c r="L838" s="148"/>
      <c r="M838" s="148"/>
      <c r="N838" s="148"/>
      <c r="O838" s="148"/>
      <c r="P838" s="148"/>
      <c r="Q838" s="148"/>
      <c r="R838" s="148"/>
      <c r="S838" s="148"/>
      <c r="T838" s="148"/>
      <c r="U838" s="148"/>
      <c r="V838" s="148"/>
      <c r="W838" s="148"/>
      <c r="X838" s="148"/>
      <c r="Y838" s="148"/>
      <c r="Z838" s="148"/>
    </row>
    <row r="839" ht="49.5" customHeight="1">
      <c r="A839" s="148"/>
      <c r="B839" s="167"/>
      <c r="C839" s="167"/>
      <c r="D839" s="148"/>
      <c r="E839" s="148"/>
      <c r="F839" s="148"/>
      <c r="G839" s="148"/>
      <c r="H839" s="148"/>
      <c r="I839" s="148"/>
      <c r="J839" s="148"/>
      <c r="K839" s="148"/>
      <c r="L839" s="148"/>
      <c r="M839" s="148"/>
      <c r="N839" s="148"/>
      <c r="O839" s="148"/>
      <c r="P839" s="148"/>
      <c r="Q839" s="148"/>
      <c r="R839" s="148"/>
      <c r="S839" s="148"/>
      <c r="T839" s="148"/>
      <c r="U839" s="148"/>
      <c r="V839" s="148"/>
      <c r="W839" s="148"/>
      <c r="X839" s="148"/>
      <c r="Y839" s="148"/>
      <c r="Z839" s="148"/>
    </row>
    <row r="840" ht="49.5" customHeight="1">
      <c r="A840" s="148"/>
      <c r="B840" s="167"/>
      <c r="C840" s="167"/>
      <c r="D840" s="148"/>
      <c r="E840" s="148"/>
      <c r="F840" s="148"/>
      <c r="G840" s="148"/>
      <c r="H840" s="148"/>
      <c r="I840" s="148"/>
      <c r="J840" s="148"/>
      <c r="K840" s="148"/>
      <c r="L840" s="148"/>
      <c r="M840" s="148"/>
      <c r="N840" s="148"/>
      <c r="O840" s="148"/>
      <c r="P840" s="148"/>
      <c r="Q840" s="148"/>
      <c r="R840" s="148"/>
      <c r="S840" s="148"/>
      <c r="T840" s="148"/>
      <c r="U840" s="148"/>
      <c r="V840" s="148"/>
      <c r="W840" s="148"/>
      <c r="X840" s="148"/>
      <c r="Y840" s="148"/>
      <c r="Z840" s="148"/>
    </row>
    <row r="841" ht="49.5" customHeight="1">
      <c r="A841" s="148"/>
      <c r="B841" s="167"/>
      <c r="C841" s="167"/>
      <c r="D841" s="148"/>
      <c r="E841" s="148"/>
      <c r="F841" s="148"/>
      <c r="G841" s="148"/>
      <c r="H841" s="148"/>
      <c r="I841" s="148"/>
      <c r="J841" s="148"/>
      <c r="K841" s="148"/>
      <c r="L841" s="148"/>
      <c r="M841" s="148"/>
      <c r="N841" s="148"/>
      <c r="O841" s="148"/>
      <c r="P841" s="148"/>
      <c r="Q841" s="148"/>
      <c r="R841" s="148"/>
      <c r="S841" s="148"/>
      <c r="T841" s="148"/>
      <c r="U841" s="148"/>
      <c r="V841" s="148"/>
      <c r="W841" s="148"/>
      <c r="X841" s="148"/>
      <c r="Y841" s="148"/>
      <c r="Z841" s="148"/>
    </row>
    <row r="842" ht="49.5" customHeight="1">
      <c r="A842" s="148"/>
      <c r="B842" s="167"/>
      <c r="C842" s="167"/>
      <c r="D842" s="148"/>
      <c r="E842" s="148"/>
      <c r="F842" s="148"/>
      <c r="G842" s="148"/>
      <c r="H842" s="148"/>
      <c r="I842" s="148"/>
      <c r="J842" s="148"/>
      <c r="K842" s="148"/>
      <c r="L842" s="148"/>
      <c r="M842" s="148"/>
      <c r="N842" s="148"/>
      <c r="O842" s="148"/>
      <c r="P842" s="148"/>
      <c r="Q842" s="148"/>
      <c r="R842" s="148"/>
      <c r="S842" s="148"/>
      <c r="T842" s="148"/>
      <c r="U842" s="148"/>
      <c r="V842" s="148"/>
      <c r="W842" s="148"/>
      <c r="X842" s="148"/>
      <c r="Y842" s="148"/>
      <c r="Z842" s="148"/>
    </row>
    <row r="843" ht="49.5" customHeight="1">
      <c r="A843" s="148"/>
      <c r="B843" s="167"/>
      <c r="C843" s="167"/>
      <c r="D843" s="148"/>
      <c r="E843" s="148"/>
      <c r="F843" s="148"/>
      <c r="G843" s="148"/>
      <c r="H843" s="148"/>
      <c r="I843" s="148"/>
      <c r="J843" s="148"/>
      <c r="K843" s="148"/>
      <c r="L843" s="148"/>
      <c r="M843" s="148"/>
      <c r="N843" s="148"/>
      <c r="O843" s="148"/>
      <c r="P843" s="148"/>
      <c r="Q843" s="148"/>
      <c r="R843" s="148"/>
      <c r="S843" s="148"/>
      <c r="T843" s="148"/>
      <c r="U843" s="148"/>
      <c r="V843" s="148"/>
      <c r="W843" s="148"/>
      <c r="X843" s="148"/>
      <c r="Y843" s="148"/>
      <c r="Z843" s="148"/>
    </row>
    <row r="844" ht="49.5" customHeight="1">
      <c r="A844" s="148"/>
      <c r="B844" s="167"/>
      <c r="C844" s="167"/>
      <c r="D844" s="148"/>
      <c r="E844" s="148"/>
      <c r="F844" s="148"/>
      <c r="G844" s="148"/>
      <c r="H844" s="148"/>
      <c r="I844" s="148"/>
      <c r="J844" s="148"/>
      <c r="K844" s="148"/>
      <c r="L844" s="148"/>
      <c r="M844" s="148"/>
      <c r="N844" s="148"/>
      <c r="O844" s="148"/>
      <c r="P844" s="148"/>
      <c r="Q844" s="148"/>
      <c r="R844" s="148"/>
      <c r="S844" s="148"/>
      <c r="T844" s="148"/>
      <c r="U844" s="148"/>
      <c r="V844" s="148"/>
      <c r="W844" s="148"/>
      <c r="X844" s="148"/>
      <c r="Y844" s="148"/>
      <c r="Z844" s="148"/>
    </row>
    <row r="845" ht="49.5" customHeight="1">
      <c r="A845" s="148"/>
      <c r="B845" s="167"/>
      <c r="C845" s="167"/>
      <c r="D845" s="148"/>
      <c r="E845" s="148"/>
      <c r="F845" s="148"/>
      <c r="G845" s="148"/>
      <c r="H845" s="148"/>
      <c r="I845" s="148"/>
      <c r="J845" s="148"/>
      <c r="K845" s="148"/>
      <c r="L845" s="148"/>
      <c r="M845" s="148"/>
      <c r="N845" s="148"/>
      <c r="O845" s="148"/>
      <c r="P845" s="148"/>
      <c r="Q845" s="148"/>
      <c r="R845" s="148"/>
      <c r="S845" s="148"/>
      <c r="T845" s="148"/>
      <c r="U845" s="148"/>
      <c r="V845" s="148"/>
      <c r="W845" s="148"/>
      <c r="X845" s="148"/>
      <c r="Y845" s="148"/>
      <c r="Z845" s="148"/>
    </row>
    <row r="846" ht="49.5" customHeight="1">
      <c r="A846" s="148"/>
      <c r="B846" s="167"/>
      <c r="C846" s="167"/>
      <c r="D846" s="148"/>
      <c r="E846" s="148"/>
      <c r="F846" s="148"/>
      <c r="G846" s="148"/>
      <c r="H846" s="148"/>
      <c r="I846" s="148"/>
      <c r="J846" s="148"/>
      <c r="K846" s="148"/>
      <c r="L846" s="148"/>
      <c r="M846" s="148"/>
      <c r="N846" s="148"/>
      <c r="O846" s="148"/>
      <c r="P846" s="148"/>
      <c r="Q846" s="148"/>
      <c r="R846" s="148"/>
      <c r="S846" s="148"/>
      <c r="T846" s="148"/>
      <c r="U846" s="148"/>
      <c r="V846" s="148"/>
      <c r="W846" s="148"/>
      <c r="X846" s="148"/>
      <c r="Y846" s="148"/>
      <c r="Z846" s="148"/>
    </row>
    <row r="847" ht="49.5" customHeight="1">
      <c r="A847" s="148"/>
      <c r="B847" s="167"/>
      <c r="C847" s="167"/>
      <c r="D847" s="148"/>
      <c r="E847" s="148"/>
      <c r="F847" s="148"/>
      <c r="G847" s="148"/>
      <c r="H847" s="148"/>
      <c r="I847" s="148"/>
      <c r="J847" s="148"/>
      <c r="K847" s="148"/>
      <c r="L847" s="148"/>
      <c r="M847" s="148"/>
      <c r="N847" s="148"/>
      <c r="O847" s="148"/>
      <c r="P847" s="148"/>
      <c r="Q847" s="148"/>
      <c r="R847" s="148"/>
      <c r="S847" s="148"/>
      <c r="T847" s="148"/>
      <c r="U847" s="148"/>
      <c r="V847" s="148"/>
      <c r="W847" s="148"/>
      <c r="X847" s="148"/>
      <c r="Y847" s="148"/>
      <c r="Z847" s="148"/>
    </row>
    <row r="848" ht="49.5" customHeight="1">
      <c r="A848" s="148"/>
      <c r="B848" s="167"/>
      <c r="C848" s="167"/>
      <c r="D848" s="148"/>
      <c r="E848" s="148"/>
      <c r="F848" s="148"/>
      <c r="G848" s="148"/>
      <c r="H848" s="148"/>
      <c r="I848" s="148"/>
      <c r="J848" s="148"/>
      <c r="K848" s="148"/>
      <c r="L848" s="148"/>
      <c r="M848" s="148"/>
      <c r="N848" s="148"/>
      <c r="O848" s="148"/>
      <c r="P848" s="148"/>
      <c r="Q848" s="148"/>
      <c r="R848" s="148"/>
      <c r="S848" s="148"/>
      <c r="T848" s="148"/>
      <c r="U848" s="148"/>
      <c r="V848" s="148"/>
      <c r="W848" s="148"/>
      <c r="X848" s="148"/>
      <c r="Y848" s="148"/>
      <c r="Z848" s="148"/>
    </row>
    <row r="849" ht="49.5" customHeight="1">
      <c r="A849" s="148"/>
      <c r="B849" s="167"/>
      <c r="C849" s="167"/>
      <c r="D849" s="148"/>
      <c r="E849" s="148"/>
      <c r="F849" s="148"/>
      <c r="G849" s="148"/>
      <c r="H849" s="148"/>
      <c r="I849" s="148"/>
      <c r="J849" s="148"/>
      <c r="K849" s="148"/>
      <c r="L849" s="148"/>
      <c r="M849" s="148"/>
      <c r="N849" s="148"/>
      <c r="O849" s="148"/>
      <c r="P849" s="148"/>
      <c r="Q849" s="148"/>
      <c r="R849" s="148"/>
      <c r="S849" s="148"/>
      <c r="T849" s="148"/>
      <c r="U849" s="148"/>
      <c r="V849" s="148"/>
      <c r="W849" s="148"/>
      <c r="X849" s="148"/>
      <c r="Y849" s="148"/>
      <c r="Z849" s="148"/>
    </row>
    <row r="850" ht="49.5" customHeight="1">
      <c r="A850" s="148"/>
      <c r="B850" s="167"/>
      <c r="C850" s="167"/>
      <c r="D850" s="148"/>
      <c r="E850" s="148"/>
      <c r="F850" s="148"/>
      <c r="G850" s="148"/>
      <c r="H850" s="148"/>
      <c r="I850" s="148"/>
      <c r="J850" s="148"/>
      <c r="K850" s="148"/>
      <c r="L850" s="148"/>
      <c r="M850" s="148"/>
      <c r="N850" s="148"/>
      <c r="O850" s="148"/>
      <c r="P850" s="148"/>
      <c r="Q850" s="148"/>
      <c r="R850" s="148"/>
      <c r="S850" s="148"/>
      <c r="T850" s="148"/>
      <c r="U850" s="148"/>
      <c r="V850" s="148"/>
      <c r="W850" s="148"/>
      <c r="X850" s="148"/>
      <c r="Y850" s="148"/>
      <c r="Z850" s="148"/>
    </row>
    <row r="851" ht="49.5" customHeight="1">
      <c r="A851" s="148"/>
      <c r="B851" s="167"/>
      <c r="C851" s="167"/>
      <c r="D851" s="148"/>
      <c r="E851" s="148"/>
      <c r="F851" s="148"/>
      <c r="G851" s="148"/>
      <c r="H851" s="148"/>
      <c r="I851" s="148"/>
      <c r="J851" s="148"/>
      <c r="K851" s="148"/>
      <c r="L851" s="148"/>
      <c r="M851" s="148"/>
      <c r="N851" s="148"/>
      <c r="O851" s="148"/>
      <c r="P851" s="148"/>
      <c r="Q851" s="148"/>
      <c r="R851" s="148"/>
      <c r="S851" s="148"/>
      <c r="T851" s="148"/>
      <c r="U851" s="148"/>
      <c r="V851" s="148"/>
      <c r="W851" s="148"/>
      <c r="X851" s="148"/>
      <c r="Y851" s="148"/>
      <c r="Z851" s="148"/>
    </row>
    <row r="852" ht="49.5" customHeight="1">
      <c r="A852" s="148"/>
      <c r="B852" s="167"/>
      <c r="C852" s="167"/>
      <c r="D852" s="148"/>
      <c r="E852" s="148"/>
      <c r="F852" s="148"/>
      <c r="G852" s="148"/>
      <c r="H852" s="148"/>
      <c r="I852" s="148"/>
      <c r="J852" s="148"/>
      <c r="K852" s="148"/>
      <c r="L852" s="148"/>
      <c r="M852" s="148"/>
      <c r="N852" s="148"/>
      <c r="O852" s="148"/>
      <c r="P852" s="148"/>
      <c r="Q852" s="148"/>
      <c r="R852" s="148"/>
      <c r="S852" s="148"/>
      <c r="T852" s="148"/>
      <c r="U852" s="148"/>
      <c r="V852" s="148"/>
      <c r="W852" s="148"/>
      <c r="X852" s="148"/>
      <c r="Y852" s="148"/>
      <c r="Z852" s="148"/>
    </row>
    <row r="853" ht="49.5" customHeight="1">
      <c r="A853" s="148"/>
      <c r="B853" s="167"/>
      <c r="C853" s="167"/>
      <c r="D853" s="148"/>
      <c r="E853" s="148"/>
      <c r="F853" s="148"/>
      <c r="G853" s="148"/>
      <c r="H853" s="148"/>
      <c r="I853" s="148"/>
      <c r="J853" s="148"/>
      <c r="K853" s="148"/>
      <c r="L853" s="148"/>
      <c r="M853" s="148"/>
      <c r="N853" s="148"/>
      <c r="O853" s="148"/>
      <c r="P853" s="148"/>
      <c r="Q853" s="148"/>
      <c r="R853" s="148"/>
      <c r="S853" s="148"/>
      <c r="T853" s="148"/>
      <c r="U853" s="148"/>
      <c r="V853" s="148"/>
      <c r="W853" s="148"/>
      <c r="X853" s="148"/>
      <c r="Y853" s="148"/>
      <c r="Z853" s="148"/>
    </row>
    <row r="854" ht="49.5" customHeight="1">
      <c r="A854" s="148"/>
      <c r="B854" s="167"/>
      <c r="C854" s="167"/>
      <c r="D854" s="148"/>
      <c r="E854" s="148"/>
      <c r="F854" s="148"/>
      <c r="G854" s="148"/>
      <c r="H854" s="148"/>
      <c r="I854" s="148"/>
      <c r="J854" s="148"/>
      <c r="K854" s="148"/>
      <c r="L854" s="148"/>
      <c r="M854" s="148"/>
      <c r="N854" s="148"/>
      <c r="O854" s="148"/>
      <c r="P854" s="148"/>
      <c r="Q854" s="148"/>
      <c r="R854" s="148"/>
      <c r="S854" s="148"/>
      <c r="T854" s="148"/>
      <c r="U854" s="148"/>
      <c r="V854" s="148"/>
      <c r="W854" s="148"/>
      <c r="X854" s="148"/>
      <c r="Y854" s="148"/>
      <c r="Z854" s="148"/>
    </row>
    <row r="855" ht="49.5" customHeight="1">
      <c r="A855" s="148"/>
      <c r="B855" s="167"/>
      <c r="C855" s="167"/>
      <c r="D855" s="148"/>
      <c r="E855" s="148"/>
      <c r="F855" s="148"/>
      <c r="G855" s="148"/>
      <c r="H855" s="148"/>
      <c r="I855" s="148"/>
      <c r="J855" s="148"/>
      <c r="K855" s="148"/>
      <c r="L855" s="148"/>
      <c r="M855" s="148"/>
      <c r="N855" s="148"/>
      <c r="O855" s="148"/>
      <c r="P855" s="148"/>
      <c r="Q855" s="148"/>
      <c r="R855" s="148"/>
      <c r="S855" s="148"/>
      <c r="T855" s="148"/>
      <c r="U855" s="148"/>
      <c r="V855" s="148"/>
      <c r="W855" s="148"/>
      <c r="X855" s="148"/>
      <c r="Y855" s="148"/>
      <c r="Z855" s="148"/>
    </row>
    <row r="856" ht="49.5" customHeight="1">
      <c r="A856" s="148"/>
      <c r="B856" s="167"/>
      <c r="C856" s="167"/>
      <c r="D856" s="148"/>
      <c r="E856" s="148"/>
      <c r="F856" s="148"/>
      <c r="G856" s="148"/>
      <c r="H856" s="148"/>
      <c r="I856" s="148"/>
      <c r="J856" s="148"/>
      <c r="K856" s="148"/>
      <c r="L856" s="148"/>
      <c r="M856" s="148"/>
      <c r="N856" s="148"/>
      <c r="O856" s="148"/>
      <c r="P856" s="148"/>
      <c r="Q856" s="148"/>
      <c r="R856" s="148"/>
      <c r="S856" s="148"/>
      <c r="T856" s="148"/>
      <c r="U856" s="148"/>
      <c r="V856" s="148"/>
      <c r="W856" s="148"/>
      <c r="X856" s="148"/>
      <c r="Y856" s="148"/>
      <c r="Z856" s="148"/>
    </row>
    <row r="857" ht="49.5" customHeight="1">
      <c r="A857" s="148"/>
      <c r="B857" s="167"/>
      <c r="C857" s="167"/>
      <c r="D857" s="148"/>
      <c r="E857" s="148"/>
      <c r="F857" s="148"/>
      <c r="G857" s="148"/>
      <c r="H857" s="148"/>
      <c r="I857" s="148"/>
      <c r="J857" s="148"/>
      <c r="K857" s="148"/>
      <c r="L857" s="148"/>
      <c r="M857" s="148"/>
      <c r="N857" s="148"/>
      <c r="O857" s="148"/>
      <c r="P857" s="148"/>
      <c r="Q857" s="148"/>
      <c r="R857" s="148"/>
      <c r="S857" s="148"/>
      <c r="T857" s="148"/>
      <c r="U857" s="148"/>
      <c r="V857" s="148"/>
      <c r="W857" s="148"/>
      <c r="X857" s="148"/>
      <c r="Y857" s="148"/>
      <c r="Z857" s="148"/>
    </row>
    <row r="858" ht="49.5" customHeight="1">
      <c r="A858" s="148"/>
      <c r="B858" s="167"/>
      <c r="C858" s="167"/>
      <c r="D858" s="148"/>
      <c r="E858" s="148"/>
      <c r="F858" s="148"/>
      <c r="G858" s="148"/>
      <c r="H858" s="148"/>
      <c r="I858" s="148"/>
      <c r="J858" s="148"/>
      <c r="K858" s="148"/>
      <c r="L858" s="148"/>
      <c r="M858" s="148"/>
      <c r="N858" s="148"/>
      <c r="O858" s="148"/>
      <c r="P858" s="148"/>
      <c r="Q858" s="148"/>
      <c r="R858" s="148"/>
      <c r="S858" s="148"/>
      <c r="T858" s="148"/>
      <c r="U858" s="148"/>
      <c r="V858" s="148"/>
      <c r="W858" s="148"/>
      <c r="X858" s="148"/>
      <c r="Y858" s="148"/>
      <c r="Z858" s="148"/>
    </row>
    <row r="859" ht="49.5" customHeight="1">
      <c r="A859" s="148"/>
      <c r="B859" s="167"/>
      <c r="C859" s="167"/>
      <c r="D859" s="148"/>
      <c r="E859" s="148"/>
      <c r="F859" s="148"/>
      <c r="G859" s="148"/>
      <c r="H859" s="148"/>
      <c r="I859" s="148"/>
      <c r="J859" s="148"/>
      <c r="K859" s="148"/>
      <c r="L859" s="148"/>
      <c r="M859" s="148"/>
      <c r="N859" s="148"/>
      <c r="O859" s="148"/>
      <c r="P859" s="148"/>
      <c r="Q859" s="148"/>
      <c r="R859" s="148"/>
      <c r="S859" s="148"/>
      <c r="T859" s="148"/>
      <c r="U859" s="148"/>
      <c r="V859" s="148"/>
      <c r="W859" s="148"/>
      <c r="X859" s="148"/>
      <c r="Y859" s="148"/>
      <c r="Z859" s="148"/>
    </row>
    <row r="860" ht="49.5" customHeight="1">
      <c r="A860" s="148"/>
      <c r="B860" s="167"/>
      <c r="C860" s="167"/>
      <c r="D860" s="148"/>
      <c r="E860" s="148"/>
      <c r="F860" s="148"/>
      <c r="G860" s="148"/>
      <c r="H860" s="148"/>
      <c r="I860" s="148"/>
      <c r="J860" s="148"/>
      <c r="K860" s="148"/>
      <c r="L860" s="148"/>
      <c r="M860" s="148"/>
      <c r="N860" s="148"/>
      <c r="O860" s="148"/>
      <c r="P860" s="148"/>
      <c r="Q860" s="148"/>
      <c r="R860" s="148"/>
      <c r="S860" s="148"/>
      <c r="T860" s="148"/>
      <c r="U860" s="148"/>
      <c r="V860" s="148"/>
      <c r="W860" s="148"/>
      <c r="X860" s="148"/>
      <c r="Y860" s="148"/>
      <c r="Z860" s="148"/>
    </row>
    <row r="861" ht="49.5" customHeight="1">
      <c r="A861" s="148"/>
      <c r="B861" s="167"/>
      <c r="C861" s="167"/>
      <c r="D861" s="148"/>
      <c r="E861" s="148"/>
      <c r="F861" s="148"/>
      <c r="G861" s="148"/>
      <c r="H861" s="148"/>
      <c r="I861" s="148"/>
      <c r="J861" s="148"/>
      <c r="K861" s="148"/>
      <c r="L861" s="148"/>
      <c r="M861" s="148"/>
      <c r="N861" s="148"/>
      <c r="O861" s="148"/>
      <c r="P861" s="148"/>
      <c r="Q861" s="148"/>
      <c r="R861" s="148"/>
      <c r="S861" s="148"/>
      <c r="T861" s="148"/>
      <c r="U861" s="148"/>
      <c r="V861" s="148"/>
      <c r="W861" s="148"/>
      <c r="X861" s="148"/>
      <c r="Y861" s="148"/>
      <c r="Z861" s="148"/>
    </row>
    <row r="862" ht="49.5" customHeight="1">
      <c r="A862" s="148"/>
      <c r="B862" s="167"/>
      <c r="C862" s="167"/>
      <c r="D862" s="148"/>
      <c r="E862" s="148"/>
      <c r="F862" s="148"/>
      <c r="G862" s="148"/>
      <c r="H862" s="148"/>
      <c r="I862" s="148"/>
      <c r="J862" s="148"/>
      <c r="K862" s="148"/>
      <c r="L862" s="148"/>
      <c r="M862" s="148"/>
      <c r="N862" s="148"/>
      <c r="O862" s="148"/>
      <c r="P862" s="148"/>
      <c r="Q862" s="148"/>
      <c r="R862" s="148"/>
      <c r="S862" s="148"/>
      <c r="T862" s="148"/>
      <c r="U862" s="148"/>
      <c r="V862" s="148"/>
      <c r="W862" s="148"/>
      <c r="X862" s="148"/>
      <c r="Y862" s="148"/>
      <c r="Z862" s="148"/>
    </row>
    <row r="863" ht="49.5" customHeight="1">
      <c r="A863" s="148"/>
      <c r="B863" s="167"/>
      <c r="C863" s="167"/>
      <c r="D863" s="148"/>
      <c r="E863" s="148"/>
      <c r="F863" s="148"/>
      <c r="G863" s="148"/>
      <c r="H863" s="148"/>
      <c r="I863" s="148"/>
      <c r="J863" s="148"/>
      <c r="K863" s="148"/>
      <c r="L863" s="148"/>
      <c r="M863" s="148"/>
      <c r="N863" s="148"/>
      <c r="O863" s="148"/>
      <c r="P863" s="148"/>
      <c r="Q863" s="148"/>
      <c r="R863" s="148"/>
      <c r="S863" s="148"/>
      <c r="T863" s="148"/>
      <c r="U863" s="148"/>
      <c r="V863" s="148"/>
      <c r="W863" s="148"/>
      <c r="X863" s="148"/>
      <c r="Y863" s="148"/>
      <c r="Z863" s="148"/>
    </row>
    <row r="864" ht="49.5" customHeight="1">
      <c r="A864" s="148"/>
      <c r="B864" s="167"/>
      <c r="C864" s="167"/>
      <c r="D864" s="148"/>
      <c r="E864" s="148"/>
      <c r="F864" s="148"/>
      <c r="G864" s="148"/>
      <c r="H864" s="148"/>
      <c r="I864" s="148"/>
      <c r="J864" s="148"/>
      <c r="K864" s="148"/>
      <c r="L864" s="148"/>
      <c r="M864" s="148"/>
      <c r="N864" s="148"/>
      <c r="O864" s="148"/>
      <c r="P864" s="148"/>
      <c r="Q864" s="148"/>
      <c r="R864" s="148"/>
      <c r="S864" s="148"/>
      <c r="T864" s="148"/>
      <c r="U864" s="148"/>
      <c r="V864" s="148"/>
      <c r="W864" s="148"/>
      <c r="X864" s="148"/>
      <c r="Y864" s="148"/>
      <c r="Z864" s="148"/>
    </row>
    <row r="865" ht="49.5" customHeight="1">
      <c r="A865" s="148"/>
      <c r="B865" s="167"/>
      <c r="C865" s="167"/>
      <c r="D865" s="148"/>
      <c r="E865" s="148"/>
      <c r="F865" s="148"/>
      <c r="G865" s="148"/>
      <c r="H865" s="148"/>
      <c r="I865" s="148"/>
      <c r="J865" s="148"/>
      <c r="K865" s="148"/>
      <c r="L865" s="148"/>
      <c r="M865" s="148"/>
      <c r="N865" s="148"/>
      <c r="O865" s="148"/>
      <c r="P865" s="148"/>
      <c r="Q865" s="148"/>
      <c r="R865" s="148"/>
      <c r="S865" s="148"/>
      <c r="T865" s="148"/>
      <c r="U865" s="148"/>
      <c r="V865" s="148"/>
      <c r="W865" s="148"/>
      <c r="X865" s="148"/>
      <c r="Y865" s="148"/>
      <c r="Z865" s="148"/>
    </row>
    <row r="866" ht="49.5" customHeight="1">
      <c r="A866" s="148"/>
      <c r="B866" s="167"/>
      <c r="C866" s="167"/>
      <c r="D866" s="148"/>
      <c r="E866" s="148"/>
      <c r="F866" s="148"/>
      <c r="G866" s="148"/>
      <c r="H866" s="148"/>
      <c r="I866" s="148"/>
      <c r="J866" s="148"/>
      <c r="K866" s="148"/>
      <c r="L866" s="148"/>
      <c r="M866" s="148"/>
      <c r="N866" s="148"/>
      <c r="O866" s="148"/>
      <c r="P866" s="148"/>
      <c r="Q866" s="148"/>
      <c r="R866" s="148"/>
      <c r="S866" s="148"/>
      <c r="T866" s="148"/>
      <c r="U866" s="148"/>
      <c r="V866" s="148"/>
      <c r="W866" s="148"/>
      <c r="X866" s="148"/>
      <c r="Y866" s="148"/>
      <c r="Z866" s="148"/>
    </row>
    <row r="867" ht="49.5" customHeight="1">
      <c r="A867" s="148"/>
      <c r="B867" s="167"/>
      <c r="C867" s="167"/>
      <c r="D867" s="148"/>
      <c r="E867" s="148"/>
      <c r="F867" s="148"/>
      <c r="G867" s="148"/>
      <c r="H867" s="148"/>
      <c r="I867" s="148"/>
      <c r="J867" s="148"/>
      <c r="K867" s="148"/>
      <c r="L867" s="148"/>
      <c r="M867" s="148"/>
      <c r="N867" s="148"/>
      <c r="O867" s="148"/>
      <c r="P867" s="148"/>
      <c r="Q867" s="148"/>
      <c r="R867" s="148"/>
      <c r="S867" s="148"/>
      <c r="T867" s="148"/>
      <c r="U867" s="148"/>
      <c r="V867" s="148"/>
      <c r="W867" s="148"/>
      <c r="X867" s="148"/>
      <c r="Y867" s="148"/>
      <c r="Z867" s="148"/>
    </row>
    <row r="868" ht="49.5" customHeight="1">
      <c r="A868" s="148"/>
      <c r="B868" s="167"/>
      <c r="C868" s="167"/>
      <c r="D868" s="148"/>
      <c r="E868" s="148"/>
      <c r="F868" s="148"/>
      <c r="G868" s="148"/>
      <c r="H868" s="148"/>
      <c r="I868" s="148"/>
      <c r="J868" s="148"/>
      <c r="K868" s="148"/>
      <c r="L868" s="148"/>
      <c r="M868" s="148"/>
      <c r="N868" s="148"/>
      <c r="O868" s="148"/>
      <c r="P868" s="148"/>
      <c r="Q868" s="148"/>
      <c r="R868" s="148"/>
      <c r="S868" s="148"/>
      <c r="T868" s="148"/>
      <c r="U868" s="148"/>
      <c r="V868" s="148"/>
      <c r="W868" s="148"/>
      <c r="X868" s="148"/>
      <c r="Y868" s="148"/>
      <c r="Z868" s="148"/>
    </row>
    <row r="869" ht="49.5" customHeight="1">
      <c r="A869" s="148"/>
      <c r="B869" s="167"/>
      <c r="C869" s="167"/>
      <c r="D869" s="148"/>
      <c r="E869" s="148"/>
      <c r="F869" s="148"/>
      <c r="G869" s="148"/>
      <c r="H869" s="148"/>
      <c r="I869" s="148"/>
      <c r="J869" s="148"/>
      <c r="K869" s="148"/>
      <c r="L869" s="148"/>
      <c r="M869" s="148"/>
      <c r="N869" s="148"/>
      <c r="O869" s="148"/>
      <c r="P869" s="148"/>
      <c r="Q869" s="148"/>
      <c r="R869" s="148"/>
      <c r="S869" s="148"/>
      <c r="T869" s="148"/>
      <c r="U869" s="148"/>
      <c r="V869" s="148"/>
      <c r="W869" s="148"/>
      <c r="X869" s="148"/>
      <c r="Y869" s="148"/>
      <c r="Z869" s="148"/>
    </row>
    <row r="870" ht="49.5" customHeight="1">
      <c r="A870" s="148"/>
      <c r="B870" s="167"/>
      <c r="C870" s="167"/>
      <c r="D870" s="148"/>
      <c r="E870" s="148"/>
      <c r="F870" s="148"/>
      <c r="G870" s="148"/>
      <c r="H870" s="148"/>
      <c r="I870" s="148"/>
      <c r="J870" s="148"/>
      <c r="K870" s="148"/>
      <c r="L870" s="148"/>
      <c r="M870" s="148"/>
      <c r="N870" s="148"/>
      <c r="O870" s="148"/>
      <c r="P870" s="148"/>
      <c r="Q870" s="148"/>
      <c r="R870" s="148"/>
      <c r="S870" s="148"/>
      <c r="T870" s="148"/>
      <c r="U870" s="148"/>
      <c r="V870" s="148"/>
      <c r="W870" s="148"/>
      <c r="X870" s="148"/>
      <c r="Y870" s="148"/>
      <c r="Z870" s="148"/>
    </row>
    <row r="871" ht="49.5" customHeight="1">
      <c r="A871" s="148"/>
      <c r="B871" s="167"/>
      <c r="C871" s="167"/>
      <c r="D871" s="148"/>
      <c r="E871" s="148"/>
      <c r="F871" s="148"/>
      <c r="G871" s="148"/>
      <c r="H871" s="148"/>
      <c r="I871" s="148"/>
      <c r="J871" s="148"/>
      <c r="K871" s="148"/>
      <c r="L871" s="148"/>
      <c r="M871" s="148"/>
      <c r="N871" s="148"/>
      <c r="O871" s="148"/>
      <c r="P871" s="148"/>
      <c r="Q871" s="148"/>
      <c r="R871" s="148"/>
      <c r="S871" s="148"/>
      <c r="T871" s="148"/>
      <c r="U871" s="148"/>
      <c r="V871" s="148"/>
      <c r="W871" s="148"/>
      <c r="X871" s="148"/>
      <c r="Y871" s="148"/>
      <c r="Z871" s="148"/>
    </row>
    <row r="872" ht="49.5" customHeight="1">
      <c r="A872" s="148"/>
      <c r="B872" s="167"/>
      <c r="C872" s="167"/>
      <c r="D872" s="148"/>
      <c r="E872" s="148"/>
      <c r="F872" s="148"/>
      <c r="G872" s="148"/>
      <c r="H872" s="148"/>
      <c r="I872" s="148"/>
      <c r="J872" s="148"/>
      <c r="K872" s="148"/>
      <c r="L872" s="148"/>
      <c r="M872" s="148"/>
      <c r="N872" s="148"/>
      <c r="O872" s="148"/>
      <c r="P872" s="148"/>
      <c r="Q872" s="148"/>
      <c r="R872" s="148"/>
      <c r="S872" s="148"/>
      <c r="T872" s="148"/>
      <c r="U872" s="148"/>
      <c r="V872" s="148"/>
      <c r="W872" s="148"/>
      <c r="X872" s="148"/>
      <c r="Y872" s="148"/>
      <c r="Z872" s="148"/>
    </row>
    <row r="873" ht="49.5" customHeight="1">
      <c r="A873" s="148"/>
      <c r="B873" s="167"/>
      <c r="C873" s="167"/>
      <c r="D873" s="148"/>
      <c r="E873" s="148"/>
      <c r="F873" s="148"/>
      <c r="G873" s="148"/>
      <c r="H873" s="148"/>
      <c r="I873" s="148"/>
      <c r="J873" s="148"/>
      <c r="K873" s="148"/>
      <c r="L873" s="148"/>
      <c r="M873" s="148"/>
      <c r="N873" s="148"/>
      <c r="O873" s="148"/>
      <c r="P873" s="148"/>
      <c r="Q873" s="148"/>
      <c r="R873" s="148"/>
      <c r="S873" s="148"/>
      <c r="T873" s="148"/>
      <c r="U873" s="148"/>
      <c r="V873" s="148"/>
      <c r="W873" s="148"/>
      <c r="X873" s="148"/>
      <c r="Y873" s="148"/>
      <c r="Z873" s="148"/>
    </row>
    <row r="874" ht="49.5" customHeight="1">
      <c r="A874" s="148"/>
      <c r="B874" s="167"/>
      <c r="C874" s="167"/>
      <c r="D874" s="148"/>
      <c r="E874" s="148"/>
      <c r="F874" s="148"/>
      <c r="G874" s="148"/>
      <c r="H874" s="148"/>
      <c r="I874" s="148"/>
      <c r="J874" s="148"/>
      <c r="K874" s="148"/>
      <c r="L874" s="148"/>
      <c r="M874" s="148"/>
      <c r="N874" s="148"/>
      <c r="O874" s="148"/>
      <c r="P874" s="148"/>
      <c r="Q874" s="148"/>
      <c r="R874" s="148"/>
      <c r="S874" s="148"/>
      <c r="T874" s="148"/>
      <c r="U874" s="148"/>
      <c r="V874" s="148"/>
      <c r="W874" s="148"/>
      <c r="X874" s="148"/>
      <c r="Y874" s="148"/>
      <c r="Z874" s="148"/>
    </row>
    <row r="875" ht="49.5" customHeight="1">
      <c r="A875" s="148"/>
      <c r="B875" s="167"/>
      <c r="C875" s="167"/>
      <c r="D875" s="148"/>
      <c r="E875" s="148"/>
      <c r="F875" s="148"/>
      <c r="G875" s="148"/>
      <c r="H875" s="148"/>
      <c r="I875" s="148"/>
      <c r="J875" s="148"/>
      <c r="K875" s="148"/>
      <c r="L875" s="148"/>
      <c r="M875" s="148"/>
      <c r="N875" s="148"/>
      <c r="O875" s="148"/>
      <c r="P875" s="148"/>
      <c r="Q875" s="148"/>
      <c r="R875" s="148"/>
      <c r="S875" s="148"/>
      <c r="T875" s="148"/>
      <c r="U875" s="148"/>
      <c r="V875" s="148"/>
      <c r="W875" s="148"/>
      <c r="X875" s="148"/>
      <c r="Y875" s="148"/>
      <c r="Z875" s="148"/>
    </row>
    <row r="876" ht="49.5" customHeight="1">
      <c r="A876" s="148"/>
      <c r="B876" s="167"/>
      <c r="C876" s="167"/>
      <c r="D876" s="148"/>
      <c r="E876" s="148"/>
      <c r="F876" s="148"/>
      <c r="G876" s="148"/>
      <c r="H876" s="148"/>
      <c r="I876" s="148"/>
      <c r="J876" s="148"/>
      <c r="K876" s="148"/>
      <c r="L876" s="148"/>
      <c r="M876" s="148"/>
      <c r="N876" s="148"/>
      <c r="O876" s="148"/>
      <c r="P876" s="148"/>
      <c r="Q876" s="148"/>
      <c r="R876" s="148"/>
      <c r="S876" s="148"/>
      <c r="T876" s="148"/>
      <c r="U876" s="148"/>
      <c r="V876" s="148"/>
      <c r="W876" s="148"/>
      <c r="X876" s="148"/>
      <c r="Y876" s="148"/>
      <c r="Z876" s="148"/>
    </row>
    <row r="877" ht="49.5" customHeight="1">
      <c r="A877" s="148"/>
      <c r="B877" s="167"/>
      <c r="C877" s="167"/>
      <c r="D877" s="148"/>
      <c r="E877" s="148"/>
      <c r="F877" s="148"/>
      <c r="G877" s="148"/>
      <c r="H877" s="148"/>
      <c r="I877" s="148"/>
      <c r="J877" s="148"/>
      <c r="K877" s="148"/>
      <c r="L877" s="148"/>
      <c r="M877" s="148"/>
      <c r="N877" s="148"/>
      <c r="O877" s="148"/>
      <c r="P877" s="148"/>
      <c r="Q877" s="148"/>
      <c r="R877" s="148"/>
      <c r="S877" s="148"/>
      <c r="T877" s="148"/>
      <c r="U877" s="148"/>
      <c r="V877" s="148"/>
      <c r="W877" s="148"/>
      <c r="X877" s="148"/>
      <c r="Y877" s="148"/>
      <c r="Z877" s="148"/>
    </row>
    <row r="878" ht="49.5" customHeight="1">
      <c r="A878" s="148"/>
      <c r="B878" s="167"/>
      <c r="C878" s="167"/>
      <c r="D878" s="148"/>
      <c r="E878" s="148"/>
      <c r="F878" s="148"/>
      <c r="G878" s="148"/>
      <c r="H878" s="148"/>
      <c r="I878" s="148"/>
      <c r="J878" s="148"/>
      <c r="K878" s="148"/>
      <c r="L878" s="148"/>
      <c r="M878" s="148"/>
      <c r="N878" s="148"/>
      <c r="O878" s="148"/>
      <c r="P878" s="148"/>
      <c r="Q878" s="148"/>
      <c r="R878" s="148"/>
      <c r="S878" s="148"/>
      <c r="T878" s="148"/>
      <c r="U878" s="148"/>
      <c r="V878" s="148"/>
      <c r="W878" s="148"/>
      <c r="X878" s="148"/>
      <c r="Y878" s="148"/>
      <c r="Z878" s="148"/>
    </row>
    <row r="879" ht="49.5" customHeight="1">
      <c r="A879" s="148"/>
      <c r="B879" s="167"/>
      <c r="C879" s="167"/>
      <c r="D879" s="148"/>
      <c r="E879" s="148"/>
      <c r="F879" s="148"/>
      <c r="G879" s="148"/>
      <c r="H879" s="148"/>
      <c r="I879" s="148"/>
      <c r="J879" s="148"/>
      <c r="K879" s="148"/>
      <c r="L879" s="148"/>
      <c r="M879" s="148"/>
      <c r="N879" s="148"/>
      <c r="O879" s="148"/>
      <c r="P879" s="148"/>
      <c r="Q879" s="148"/>
      <c r="R879" s="148"/>
      <c r="S879" s="148"/>
      <c r="T879" s="148"/>
      <c r="U879" s="148"/>
      <c r="V879" s="148"/>
      <c r="W879" s="148"/>
      <c r="X879" s="148"/>
      <c r="Y879" s="148"/>
      <c r="Z879" s="148"/>
    </row>
    <row r="880" ht="49.5" customHeight="1">
      <c r="A880" s="148"/>
      <c r="B880" s="167"/>
      <c r="C880" s="167"/>
      <c r="D880" s="148"/>
      <c r="E880" s="148"/>
      <c r="F880" s="148"/>
      <c r="G880" s="148"/>
      <c r="H880" s="148"/>
      <c r="I880" s="148"/>
      <c r="J880" s="148"/>
      <c r="K880" s="148"/>
      <c r="L880" s="148"/>
      <c r="M880" s="148"/>
      <c r="N880" s="148"/>
      <c r="O880" s="148"/>
      <c r="P880" s="148"/>
      <c r="Q880" s="148"/>
      <c r="R880" s="148"/>
      <c r="S880" s="148"/>
      <c r="T880" s="148"/>
      <c r="U880" s="148"/>
      <c r="V880" s="148"/>
      <c r="W880" s="148"/>
      <c r="X880" s="148"/>
      <c r="Y880" s="148"/>
      <c r="Z880" s="148"/>
    </row>
    <row r="881" ht="49.5" customHeight="1">
      <c r="A881" s="148"/>
      <c r="B881" s="167"/>
      <c r="C881" s="167"/>
      <c r="D881" s="148"/>
      <c r="E881" s="148"/>
      <c r="F881" s="148"/>
      <c r="G881" s="148"/>
      <c r="H881" s="148"/>
      <c r="I881" s="148"/>
      <c r="J881" s="148"/>
      <c r="K881" s="148"/>
      <c r="L881" s="148"/>
      <c r="M881" s="148"/>
      <c r="N881" s="148"/>
      <c r="O881" s="148"/>
      <c r="P881" s="148"/>
      <c r="Q881" s="148"/>
      <c r="R881" s="148"/>
      <c r="S881" s="148"/>
      <c r="T881" s="148"/>
      <c r="U881" s="148"/>
      <c r="V881" s="148"/>
      <c r="W881" s="148"/>
      <c r="X881" s="148"/>
      <c r="Y881" s="148"/>
      <c r="Z881" s="148"/>
    </row>
    <row r="882" ht="49.5" customHeight="1">
      <c r="A882" s="148"/>
      <c r="B882" s="167"/>
      <c r="C882" s="167"/>
      <c r="D882" s="148"/>
      <c r="E882" s="148"/>
      <c r="F882" s="148"/>
      <c r="G882" s="148"/>
      <c r="H882" s="148"/>
      <c r="I882" s="148"/>
      <c r="J882" s="148"/>
      <c r="K882" s="148"/>
      <c r="L882" s="148"/>
      <c r="M882" s="148"/>
      <c r="N882" s="148"/>
      <c r="O882" s="148"/>
      <c r="P882" s="148"/>
      <c r="Q882" s="148"/>
      <c r="R882" s="148"/>
      <c r="S882" s="148"/>
      <c r="T882" s="148"/>
      <c r="U882" s="148"/>
      <c r="V882" s="148"/>
      <c r="W882" s="148"/>
      <c r="X882" s="148"/>
      <c r="Y882" s="148"/>
      <c r="Z882" s="148"/>
    </row>
    <row r="883" ht="49.5" customHeight="1">
      <c r="A883" s="148"/>
      <c r="B883" s="167"/>
      <c r="C883" s="167"/>
      <c r="D883" s="148"/>
      <c r="E883" s="148"/>
      <c r="F883" s="148"/>
      <c r="G883" s="148"/>
      <c r="H883" s="148"/>
      <c r="I883" s="148"/>
      <c r="J883" s="148"/>
      <c r="K883" s="148"/>
      <c r="L883" s="148"/>
      <c r="M883" s="148"/>
      <c r="N883" s="148"/>
      <c r="O883" s="148"/>
      <c r="P883" s="148"/>
      <c r="Q883" s="148"/>
      <c r="R883" s="148"/>
      <c r="S883" s="148"/>
      <c r="T883" s="148"/>
      <c r="U883" s="148"/>
      <c r="V883" s="148"/>
      <c r="W883" s="148"/>
      <c r="X883" s="148"/>
      <c r="Y883" s="148"/>
      <c r="Z883" s="148"/>
    </row>
    <row r="884" ht="49.5" customHeight="1">
      <c r="A884" s="148"/>
      <c r="B884" s="167"/>
      <c r="C884" s="167"/>
      <c r="D884" s="148"/>
      <c r="E884" s="148"/>
      <c r="F884" s="148"/>
      <c r="G884" s="148"/>
      <c r="H884" s="148"/>
      <c r="I884" s="148"/>
      <c r="J884" s="148"/>
      <c r="K884" s="148"/>
      <c r="L884" s="148"/>
      <c r="M884" s="148"/>
      <c r="N884" s="148"/>
      <c r="O884" s="148"/>
      <c r="P884" s="148"/>
      <c r="Q884" s="148"/>
      <c r="R884" s="148"/>
      <c r="S884" s="148"/>
      <c r="T884" s="148"/>
      <c r="U884" s="148"/>
      <c r="V884" s="148"/>
      <c r="W884" s="148"/>
      <c r="X884" s="148"/>
      <c r="Y884" s="148"/>
      <c r="Z884" s="148"/>
    </row>
    <row r="885" ht="49.5" customHeight="1">
      <c r="A885" s="148"/>
      <c r="B885" s="167"/>
      <c r="C885" s="167"/>
      <c r="D885" s="148"/>
      <c r="E885" s="148"/>
      <c r="F885" s="148"/>
      <c r="G885" s="148"/>
      <c r="H885" s="148"/>
      <c r="I885" s="148"/>
      <c r="J885" s="148"/>
      <c r="K885" s="148"/>
      <c r="L885" s="148"/>
      <c r="M885" s="148"/>
      <c r="N885" s="148"/>
      <c r="O885" s="148"/>
      <c r="P885" s="148"/>
      <c r="Q885" s="148"/>
      <c r="R885" s="148"/>
      <c r="S885" s="148"/>
      <c r="T885" s="148"/>
      <c r="U885" s="148"/>
      <c r="V885" s="148"/>
      <c r="W885" s="148"/>
      <c r="X885" s="148"/>
      <c r="Y885" s="148"/>
      <c r="Z885" s="148"/>
    </row>
    <row r="886" ht="49.5" customHeight="1">
      <c r="A886" s="148"/>
      <c r="B886" s="167"/>
      <c r="C886" s="167"/>
      <c r="D886" s="148"/>
      <c r="E886" s="148"/>
      <c r="F886" s="148"/>
      <c r="G886" s="148"/>
      <c r="H886" s="148"/>
      <c r="I886" s="148"/>
      <c r="J886" s="148"/>
      <c r="K886" s="148"/>
      <c r="L886" s="148"/>
      <c r="M886" s="148"/>
      <c r="N886" s="148"/>
      <c r="O886" s="148"/>
      <c r="P886" s="148"/>
      <c r="Q886" s="148"/>
      <c r="R886" s="148"/>
      <c r="S886" s="148"/>
      <c r="T886" s="148"/>
      <c r="U886" s="148"/>
      <c r="V886" s="148"/>
      <c r="W886" s="148"/>
      <c r="X886" s="148"/>
      <c r="Y886" s="148"/>
      <c r="Z886" s="148"/>
    </row>
    <row r="887" ht="49.5" customHeight="1">
      <c r="A887" s="148"/>
      <c r="B887" s="167"/>
      <c r="C887" s="167"/>
      <c r="D887" s="148"/>
      <c r="E887" s="148"/>
      <c r="F887" s="148"/>
      <c r="G887" s="148"/>
      <c r="H887" s="148"/>
      <c r="I887" s="148"/>
      <c r="J887" s="148"/>
      <c r="K887" s="148"/>
      <c r="L887" s="148"/>
      <c r="M887" s="148"/>
      <c r="N887" s="148"/>
      <c r="O887" s="148"/>
      <c r="P887" s="148"/>
      <c r="Q887" s="148"/>
      <c r="R887" s="148"/>
      <c r="S887" s="148"/>
      <c r="T887" s="148"/>
      <c r="U887" s="148"/>
      <c r="V887" s="148"/>
      <c r="W887" s="148"/>
      <c r="X887" s="148"/>
      <c r="Y887" s="148"/>
      <c r="Z887" s="148"/>
    </row>
    <row r="888" ht="49.5" customHeight="1">
      <c r="A888" s="148"/>
      <c r="B888" s="167"/>
      <c r="C888" s="167"/>
      <c r="D888" s="148"/>
      <c r="E888" s="148"/>
      <c r="F888" s="148"/>
      <c r="G888" s="148"/>
      <c r="H888" s="148"/>
      <c r="I888" s="148"/>
      <c r="J888" s="148"/>
      <c r="K888" s="148"/>
      <c r="L888" s="148"/>
      <c r="M888" s="148"/>
      <c r="N888" s="148"/>
      <c r="O888" s="148"/>
      <c r="P888" s="148"/>
      <c r="Q888" s="148"/>
      <c r="R888" s="148"/>
      <c r="S888" s="148"/>
      <c r="T888" s="148"/>
      <c r="U888" s="148"/>
      <c r="V888" s="148"/>
      <c r="W888" s="148"/>
      <c r="X888" s="148"/>
      <c r="Y888" s="148"/>
      <c r="Z888" s="148"/>
    </row>
    <row r="889" ht="49.5" customHeight="1">
      <c r="A889" s="148"/>
      <c r="B889" s="167"/>
      <c r="C889" s="167"/>
      <c r="D889" s="148"/>
      <c r="E889" s="148"/>
      <c r="F889" s="148"/>
      <c r="G889" s="148"/>
      <c r="H889" s="148"/>
      <c r="I889" s="148"/>
      <c r="J889" s="148"/>
      <c r="K889" s="148"/>
      <c r="L889" s="148"/>
      <c r="M889" s="148"/>
      <c r="N889" s="148"/>
      <c r="O889" s="148"/>
      <c r="P889" s="148"/>
      <c r="Q889" s="148"/>
      <c r="R889" s="148"/>
      <c r="S889" s="148"/>
      <c r="T889" s="148"/>
      <c r="U889" s="148"/>
      <c r="V889" s="148"/>
      <c r="W889" s="148"/>
      <c r="X889" s="148"/>
      <c r="Y889" s="148"/>
      <c r="Z889" s="148"/>
    </row>
    <row r="890" ht="49.5" customHeight="1">
      <c r="A890" s="148"/>
      <c r="B890" s="167"/>
      <c r="C890" s="167"/>
      <c r="D890" s="148"/>
      <c r="E890" s="148"/>
      <c r="F890" s="148"/>
      <c r="G890" s="148"/>
      <c r="H890" s="148"/>
      <c r="I890" s="148"/>
      <c r="J890" s="148"/>
      <c r="K890" s="148"/>
      <c r="L890" s="148"/>
      <c r="M890" s="148"/>
      <c r="N890" s="148"/>
      <c r="O890" s="148"/>
      <c r="P890" s="148"/>
      <c r="Q890" s="148"/>
      <c r="R890" s="148"/>
      <c r="S890" s="148"/>
      <c r="T890" s="148"/>
      <c r="U890" s="148"/>
      <c r="V890" s="148"/>
      <c r="W890" s="148"/>
      <c r="X890" s="148"/>
      <c r="Y890" s="148"/>
      <c r="Z890" s="148"/>
    </row>
    <row r="891" ht="49.5" customHeight="1">
      <c r="A891" s="148"/>
      <c r="B891" s="167"/>
      <c r="C891" s="167"/>
      <c r="D891" s="148"/>
      <c r="E891" s="148"/>
      <c r="F891" s="148"/>
      <c r="G891" s="148"/>
      <c r="H891" s="148"/>
      <c r="I891" s="148"/>
      <c r="J891" s="148"/>
      <c r="K891" s="148"/>
      <c r="L891" s="148"/>
      <c r="M891" s="148"/>
      <c r="N891" s="148"/>
      <c r="O891" s="148"/>
      <c r="P891" s="148"/>
      <c r="Q891" s="148"/>
      <c r="R891" s="148"/>
      <c r="S891" s="148"/>
      <c r="T891" s="148"/>
      <c r="U891" s="148"/>
      <c r="V891" s="148"/>
      <c r="W891" s="148"/>
      <c r="X891" s="148"/>
      <c r="Y891" s="148"/>
      <c r="Z891" s="148"/>
    </row>
    <row r="892" ht="49.5" customHeight="1">
      <c r="A892" s="148"/>
      <c r="B892" s="167"/>
      <c r="C892" s="167"/>
      <c r="D892" s="148"/>
      <c r="E892" s="148"/>
      <c r="F892" s="148"/>
      <c r="G892" s="148"/>
      <c r="H892" s="148"/>
      <c r="I892" s="148"/>
      <c r="J892" s="148"/>
      <c r="K892" s="148"/>
      <c r="L892" s="148"/>
      <c r="M892" s="148"/>
      <c r="N892" s="148"/>
      <c r="O892" s="148"/>
      <c r="P892" s="148"/>
      <c r="Q892" s="148"/>
      <c r="R892" s="148"/>
      <c r="S892" s="148"/>
      <c r="T892" s="148"/>
      <c r="U892" s="148"/>
      <c r="V892" s="148"/>
      <c r="W892" s="148"/>
      <c r="X892" s="148"/>
      <c r="Y892" s="148"/>
      <c r="Z892" s="148"/>
    </row>
    <row r="893" ht="49.5" customHeight="1">
      <c r="A893" s="148"/>
      <c r="B893" s="167"/>
      <c r="C893" s="167"/>
      <c r="D893" s="148"/>
      <c r="E893" s="148"/>
      <c r="F893" s="148"/>
      <c r="G893" s="148"/>
      <c r="H893" s="148"/>
      <c r="I893" s="148"/>
      <c r="J893" s="148"/>
      <c r="K893" s="148"/>
      <c r="L893" s="148"/>
      <c r="M893" s="148"/>
      <c r="N893" s="148"/>
      <c r="O893" s="148"/>
      <c r="P893" s="148"/>
      <c r="Q893" s="148"/>
      <c r="R893" s="148"/>
      <c r="S893" s="148"/>
      <c r="T893" s="148"/>
      <c r="U893" s="148"/>
      <c r="V893" s="148"/>
      <c r="W893" s="148"/>
      <c r="X893" s="148"/>
      <c r="Y893" s="148"/>
      <c r="Z893" s="148"/>
    </row>
    <row r="894" ht="49.5" customHeight="1">
      <c r="A894" s="148"/>
      <c r="B894" s="167"/>
      <c r="C894" s="167"/>
      <c r="D894" s="148"/>
      <c r="E894" s="148"/>
      <c r="F894" s="148"/>
      <c r="G894" s="148"/>
      <c r="H894" s="148"/>
      <c r="I894" s="148"/>
      <c r="J894" s="148"/>
      <c r="K894" s="148"/>
      <c r="L894" s="148"/>
      <c r="M894" s="148"/>
      <c r="N894" s="148"/>
      <c r="O894" s="148"/>
      <c r="P894" s="148"/>
      <c r="Q894" s="148"/>
      <c r="R894" s="148"/>
      <c r="S894" s="148"/>
      <c r="T894" s="148"/>
      <c r="U894" s="148"/>
      <c r="V894" s="148"/>
      <c r="W894" s="148"/>
      <c r="X894" s="148"/>
      <c r="Y894" s="148"/>
      <c r="Z894" s="148"/>
    </row>
    <row r="895" ht="49.5" customHeight="1">
      <c r="A895" s="148"/>
      <c r="B895" s="167"/>
      <c r="C895" s="167"/>
      <c r="D895" s="148"/>
      <c r="E895" s="148"/>
      <c r="F895" s="148"/>
      <c r="G895" s="148"/>
      <c r="H895" s="148"/>
      <c r="I895" s="148"/>
      <c r="J895" s="148"/>
      <c r="K895" s="148"/>
      <c r="L895" s="148"/>
      <c r="M895" s="148"/>
      <c r="N895" s="148"/>
      <c r="O895" s="148"/>
      <c r="P895" s="148"/>
      <c r="Q895" s="148"/>
      <c r="R895" s="148"/>
      <c r="S895" s="148"/>
      <c r="T895" s="148"/>
      <c r="U895" s="148"/>
      <c r="V895" s="148"/>
      <c r="W895" s="148"/>
      <c r="X895" s="148"/>
      <c r="Y895" s="148"/>
      <c r="Z895" s="148"/>
    </row>
    <row r="896" ht="49.5" customHeight="1">
      <c r="A896" s="148"/>
      <c r="B896" s="167"/>
      <c r="C896" s="167"/>
      <c r="D896" s="148"/>
      <c r="E896" s="148"/>
      <c r="F896" s="148"/>
      <c r="G896" s="148"/>
      <c r="H896" s="148"/>
      <c r="I896" s="148"/>
      <c r="J896" s="148"/>
      <c r="K896" s="148"/>
      <c r="L896" s="148"/>
      <c r="M896" s="148"/>
      <c r="N896" s="148"/>
      <c r="O896" s="148"/>
      <c r="P896" s="148"/>
      <c r="Q896" s="148"/>
      <c r="R896" s="148"/>
      <c r="S896" s="148"/>
      <c r="T896" s="148"/>
      <c r="U896" s="148"/>
      <c r="V896" s="148"/>
      <c r="W896" s="148"/>
      <c r="X896" s="148"/>
      <c r="Y896" s="148"/>
      <c r="Z896" s="148"/>
    </row>
    <row r="897" ht="49.5" customHeight="1">
      <c r="A897" s="148"/>
      <c r="B897" s="167"/>
      <c r="C897" s="167"/>
      <c r="D897" s="148"/>
      <c r="E897" s="148"/>
      <c r="F897" s="148"/>
      <c r="G897" s="148"/>
      <c r="H897" s="148"/>
      <c r="I897" s="148"/>
      <c r="J897" s="148"/>
      <c r="K897" s="148"/>
      <c r="L897" s="148"/>
      <c r="M897" s="148"/>
      <c r="N897" s="148"/>
      <c r="O897" s="148"/>
      <c r="P897" s="148"/>
      <c r="Q897" s="148"/>
      <c r="R897" s="148"/>
      <c r="S897" s="148"/>
      <c r="T897" s="148"/>
      <c r="U897" s="148"/>
      <c r="V897" s="148"/>
      <c r="W897" s="148"/>
      <c r="X897" s="148"/>
      <c r="Y897" s="148"/>
      <c r="Z897" s="148"/>
    </row>
    <row r="898" ht="49.5" customHeight="1">
      <c r="A898" s="148"/>
      <c r="B898" s="167"/>
      <c r="C898" s="167"/>
      <c r="D898" s="148"/>
      <c r="E898" s="148"/>
      <c r="F898" s="148"/>
      <c r="G898" s="148"/>
      <c r="H898" s="148"/>
      <c r="I898" s="148"/>
      <c r="J898" s="148"/>
      <c r="K898" s="148"/>
      <c r="L898" s="148"/>
      <c r="M898" s="148"/>
      <c r="N898" s="148"/>
      <c r="O898" s="148"/>
      <c r="P898" s="148"/>
      <c r="Q898" s="148"/>
      <c r="R898" s="148"/>
      <c r="S898" s="148"/>
      <c r="T898" s="148"/>
      <c r="U898" s="148"/>
      <c r="V898" s="148"/>
      <c r="W898" s="148"/>
      <c r="X898" s="148"/>
      <c r="Y898" s="148"/>
      <c r="Z898" s="148"/>
    </row>
    <row r="899" ht="49.5" customHeight="1">
      <c r="A899" s="148"/>
      <c r="B899" s="167"/>
      <c r="C899" s="167"/>
      <c r="D899" s="148"/>
      <c r="E899" s="148"/>
      <c r="F899" s="148"/>
      <c r="G899" s="148"/>
      <c r="H899" s="148"/>
      <c r="I899" s="148"/>
      <c r="J899" s="148"/>
      <c r="K899" s="148"/>
      <c r="L899" s="148"/>
      <c r="M899" s="148"/>
      <c r="N899" s="148"/>
      <c r="O899" s="148"/>
      <c r="P899" s="148"/>
      <c r="Q899" s="148"/>
      <c r="R899" s="148"/>
      <c r="S899" s="148"/>
      <c r="T899" s="148"/>
      <c r="U899" s="148"/>
      <c r="V899" s="148"/>
      <c r="W899" s="148"/>
      <c r="X899" s="148"/>
      <c r="Y899" s="148"/>
      <c r="Z899" s="148"/>
    </row>
    <row r="900" ht="49.5" customHeight="1">
      <c r="A900" s="148"/>
      <c r="B900" s="167"/>
      <c r="C900" s="167"/>
      <c r="D900" s="148"/>
      <c r="E900" s="148"/>
      <c r="F900" s="148"/>
      <c r="G900" s="148"/>
      <c r="H900" s="148"/>
      <c r="I900" s="148"/>
      <c r="J900" s="148"/>
      <c r="K900" s="148"/>
      <c r="L900" s="148"/>
      <c r="M900" s="148"/>
      <c r="N900" s="148"/>
      <c r="O900" s="148"/>
      <c r="P900" s="148"/>
      <c r="Q900" s="148"/>
      <c r="R900" s="148"/>
      <c r="S900" s="148"/>
      <c r="T900" s="148"/>
      <c r="U900" s="148"/>
      <c r="V900" s="148"/>
      <c r="W900" s="148"/>
      <c r="X900" s="148"/>
      <c r="Y900" s="148"/>
      <c r="Z900" s="148"/>
    </row>
    <row r="901" ht="49.5" customHeight="1">
      <c r="A901" s="148"/>
      <c r="B901" s="167"/>
      <c r="C901" s="167"/>
      <c r="D901" s="148"/>
      <c r="E901" s="148"/>
      <c r="F901" s="148"/>
      <c r="G901" s="148"/>
      <c r="H901" s="148"/>
      <c r="I901" s="148"/>
      <c r="J901" s="148"/>
      <c r="K901" s="148"/>
      <c r="L901" s="148"/>
      <c r="M901" s="148"/>
      <c r="N901" s="148"/>
      <c r="O901" s="148"/>
      <c r="P901" s="148"/>
      <c r="Q901" s="148"/>
      <c r="R901" s="148"/>
      <c r="S901" s="148"/>
      <c r="T901" s="148"/>
      <c r="U901" s="148"/>
      <c r="V901" s="148"/>
      <c r="W901" s="148"/>
      <c r="X901" s="148"/>
      <c r="Y901" s="148"/>
      <c r="Z901" s="148"/>
    </row>
    <row r="902" ht="49.5" customHeight="1">
      <c r="A902" s="148"/>
      <c r="B902" s="167"/>
      <c r="C902" s="167"/>
      <c r="D902" s="148"/>
      <c r="E902" s="148"/>
      <c r="F902" s="148"/>
      <c r="G902" s="148"/>
      <c r="H902" s="148"/>
      <c r="I902" s="148"/>
      <c r="J902" s="148"/>
      <c r="K902" s="148"/>
      <c r="L902" s="148"/>
      <c r="M902" s="148"/>
      <c r="N902" s="148"/>
      <c r="O902" s="148"/>
      <c r="P902" s="148"/>
      <c r="Q902" s="148"/>
      <c r="R902" s="148"/>
      <c r="S902" s="148"/>
      <c r="T902" s="148"/>
      <c r="U902" s="148"/>
      <c r="V902" s="148"/>
      <c r="W902" s="148"/>
      <c r="X902" s="148"/>
      <c r="Y902" s="148"/>
      <c r="Z902" s="148"/>
    </row>
    <row r="903" ht="49.5" customHeight="1">
      <c r="A903" s="148"/>
      <c r="B903" s="167"/>
      <c r="C903" s="167"/>
      <c r="D903" s="148"/>
      <c r="E903" s="148"/>
      <c r="F903" s="148"/>
      <c r="G903" s="148"/>
      <c r="H903" s="148"/>
      <c r="I903" s="148"/>
      <c r="J903" s="148"/>
      <c r="K903" s="148"/>
      <c r="L903" s="148"/>
      <c r="M903" s="148"/>
      <c r="N903" s="148"/>
      <c r="O903" s="148"/>
      <c r="P903" s="148"/>
      <c r="Q903" s="148"/>
      <c r="R903" s="148"/>
      <c r="S903" s="148"/>
      <c r="T903" s="148"/>
      <c r="U903" s="148"/>
      <c r="V903" s="148"/>
      <c r="W903" s="148"/>
      <c r="X903" s="148"/>
      <c r="Y903" s="148"/>
      <c r="Z903" s="148"/>
    </row>
    <row r="904" ht="49.5" customHeight="1">
      <c r="A904" s="148"/>
      <c r="B904" s="167"/>
      <c r="C904" s="167"/>
      <c r="D904" s="148"/>
      <c r="E904" s="148"/>
      <c r="F904" s="148"/>
      <c r="G904" s="148"/>
      <c r="H904" s="148"/>
      <c r="I904" s="148"/>
      <c r="J904" s="148"/>
      <c r="K904" s="148"/>
      <c r="L904" s="148"/>
      <c r="M904" s="148"/>
      <c r="N904" s="148"/>
      <c r="O904" s="148"/>
      <c r="P904" s="148"/>
      <c r="Q904" s="148"/>
      <c r="R904" s="148"/>
      <c r="S904" s="148"/>
      <c r="T904" s="148"/>
      <c r="U904" s="148"/>
      <c r="V904" s="148"/>
      <c r="W904" s="148"/>
      <c r="X904" s="148"/>
      <c r="Y904" s="148"/>
      <c r="Z904" s="148"/>
    </row>
    <row r="905" ht="49.5" customHeight="1">
      <c r="A905" s="148"/>
      <c r="B905" s="167"/>
      <c r="C905" s="167"/>
      <c r="D905" s="148"/>
      <c r="E905" s="148"/>
      <c r="F905" s="148"/>
      <c r="G905" s="148"/>
      <c r="H905" s="148"/>
      <c r="I905" s="148"/>
      <c r="J905" s="148"/>
      <c r="K905" s="148"/>
      <c r="L905" s="148"/>
      <c r="M905" s="148"/>
      <c r="N905" s="148"/>
      <c r="O905" s="148"/>
      <c r="P905" s="148"/>
      <c r="Q905" s="148"/>
      <c r="R905" s="148"/>
      <c r="S905" s="148"/>
      <c r="T905" s="148"/>
      <c r="U905" s="148"/>
      <c r="V905" s="148"/>
      <c r="W905" s="148"/>
      <c r="X905" s="148"/>
      <c r="Y905" s="148"/>
      <c r="Z905" s="148"/>
    </row>
    <row r="906" ht="49.5" customHeight="1">
      <c r="A906" s="148"/>
      <c r="B906" s="167"/>
      <c r="C906" s="167"/>
      <c r="D906" s="148"/>
      <c r="E906" s="148"/>
      <c r="F906" s="148"/>
      <c r="G906" s="148"/>
      <c r="H906" s="148"/>
      <c r="I906" s="148"/>
      <c r="J906" s="148"/>
      <c r="K906" s="148"/>
      <c r="L906" s="148"/>
      <c r="M906" s="148"/>
      <c r="N906" s="148"/>
      <c r="O906" s="148"/>
      <c r="P906" s="148"/>
      <c r="Q906" s="148"/>
      <c r="R906" s="148"/>
      <c r="S906" s="148"/>
      <c r="T906" s="148"/>
      <c r="U906" s="148"/>
      <c r="V906" s="148"/>
      <c r="W906" s="148"/>
      <c r="X906" s="148"/>
      <c r="Y906" s="148"/>
      <c r="Z906" s="148"/>
    </row>
    <row r="907" ht="49.5" customHeight="1">
      <c r="A907" s="148"/>
      <c r="B907" s="167"/>
      <c r="C907" s="167"/>
      <c r="D907" s="148"/>
      <c r="E907" s="148"/>
      <c r="F907" s="148"/>
      <c r="G907" s="148"/>
      <c r="H907" s="148"/>
      <c r="I907" s="148"/>
      <c r="J907" s="148"/>
      <c r="K907" s="148"/>
      <c r="L907" s="148"/>
      <c r="M907" s="148"/>
      <c r="N907" s="148"/>
      <c r="O907" s="148"/>
      <c r="P907" s="148"/>
      <c r="Q907" s="148"/>
      <c r="R907" s="148"/>
      <c r="S907" s="148"/>
      <c r="T907" s="148"/>
      <c r="U907" s="148"/>
      <c r="V907" s="148"/>
      <c r="W907" s="148"/>
      <c r="X907" s="148"/>
      <c r="Y907" s="148"/>
      <c r="Z907" s="148"/>
    </row>
    <row r="908" ht="49.5" customHeight="1">
      <c r="A908" s="148"/>
      <c r="B908" s="167"/>
      <c r="C908" s="167"/>
      <c r="D908" s="148"/>
      <c r="E908" s="148"/>
      <c r="F908" s="148"/>
      <c r="G908" s="148"/>
      <c r="H908" s="148"/>
      <c r="I908" s="148"/>
      <c r="J908" s="148"/>
      <c r="K908" s="148"/>
      <c r="L908" s="148"/>
      <c r="M908" s="148"/>
      <c r="N908" s="148"/>
      <c r="O908" s="148"/>
      <c r="P908" s="148"/>
      <c r="Q908" s="148"/>
      <c r="R908" s="148"/>
      <c r="S908" s="148"/>
      <c r="T908" s="148"/>
      <c r="U908" s="148"/>
      <c r="V908" s="148"/>
      <c r="W908" s="148"/>
      <c r="X908" s="148"/>
      <c r="Y908" s="148"/>
      <c r="Z908" s="148"/>
    </row>
    <row r="909" ht="49.5" customHeight="1">
      <c r="A909" s="148"/>
      <c r="B909" s="167"/>
      <c r="C909" s="167"/>
      <c r="D909" s="148"/>
      <c r="E909" s="148"/>
      <c r="F909" s="148"/>
      <c r="G909" s="148"/>
      <c r="H909" s="148"/>
      <c r="I909" s="148"/>
      <c r="J909" s="148"/>
      <c r="K909" s="148"/>
      <c r="L909" s="148"/>
      <c r="M909" s="148"/>
      <c r="N909" s="148"/>
      <c r="O909" s="148"/>
      <c r="P909" s="148"/>
      <c r="Q909" s="148"/>
      <c r="R909" s="148"/>
      <c r="S909" s="148"/>
      <c r="T909" s="148"/>
      <c r="U909" s="148"/>
      <c r="V909" s="148"/>
      <c r="W909" s="148"/>
      <c r="X909" s="148"/>
      <c r="Y909" s="148"/>
      <c r="Z909" s="148"/>
    </row>
    <row r="910" ht="49.5" customHeight="1">
      <c r="A910" s="148"/>
      <c r="B910" s="167"/>
      <c r="C910" s="167"/>
      <c r="D910" s="148"/>
      <c r="E910" s="148"/>
      <c r="F910" s="148"/>
      <c r="G910" s="148"/>
      <c r="H910" s="148"/>
      <c r="I910" s="148"/>
      <c r="J910" s="148"/>
      <c r="K910" s="148"/>
      <c r="L910" s="148"/>
      <c r="M910" s="148"/>
      <c r="N910" s="148"/>
      <c r="O910" s="148"/>
      <c r="P910" s="148"/>
      <c r="Q910" s="148"/>
      <c r="R910" s="148"/>
      <c r="S910" s="148"/>
      <c r="T910" s="148"/>
      <c r="U910" s="148"/>
      <c r="V910" s="148"/>
      <c r="W910" s="148"/>
      <c r="X910" s="148"/>
      <c r="Y910" s="148"/>
      <c r="Z910" s="148"/>
    </row>
    <row r="911" ht="49.5" customHeight="1">
      <c r="A911" s="148"/>
      <c r="B911" s="167"/>
      <c r="C911" s="167"/>
      <c r="D911" s="148"/>
      <c r="E911" s="148"/>
      <c r="F911" s="148"/>
      <c r="G911" s="148"/>
      <c r="H911" s="148"/>
      <c r="I911" s="148"/>
      <c r="J911" s="148"/>
      <c r="K911" s="148"/>
      <c r="L911" s="148"/>
      <c r="M911" s="148"/>
      <c r="N911" s="148"/>
      <c r="O911" s="148"/>
      <c r="P911" s="148"/>
      <c r="Q911" s="148"/>
      <c r="R911" s="148"/>
      <c r="S911" s="148"/>
      <c r="T911" s="148"/>
      <c r="U911" s="148"/>
      <c r="V911" s="148"/>
      <c r="W911" s="148"/>
      <c r="X911" s="148"/>
      <c r="Y911" s="148"/>
      <c r="Z911" s="148"/>
    </row>
    <row r="912" ht="49.5" customHeight="1">
      <c r="A912" s="148"/>
      <c r="B912" s="167"/>
      <c r="C912" s="167"/>
      <c r="D912" s="148"/>
      <c r="E912" s="148"/>
      <c r="F912" s="148"/>
      <c r="G912" s="148"/>
      <c r="H912" s="148"/>
      <c r="I912" s="148"/>
      <c r="J912" s="148"/>
      <c r="K912" s="148"/>
      <c r="L912" s="148"/>
      <c r="M912" s="148"/>
      <c r="N912" s="148"/>
      <c r="O912" s="148"/>
      <c r="P912" s="148"/>
      <c r="Q912" s="148"/>
      <c r="R912" s="148"/>
      <c r="S912" s="148"/>
      <c r="T912" s="148"/>
      <c r="U912" s="148"/>
      <c r="V912" s="148"/>
      <c r="W912" s="148"/>
      <c r="X912" s="148"/>
      <c r="Y912" s="148"/>
      <c r="Z912" s="148"/>
    </row>
    <row r="913" ht="49.5" customHeight="1">
      <c r="A913" s="148"/>
      <c r="B913" s="167"/>
      <c r="C913" s="167"/>
      <c r="D913" s="148"/>
      <c r="E913" s="148"/>
      <c r="F913" s="148"/>
      <c r="G913" s="148"/>
      <c r="H913" s="148"/>
      <c r="I913" s="148"/>
      <c r="J913" s="148"/>
      <c r="K913" s="148"/>
      <c r="L913" s="148"/>
      <c r="M913" s="148"/>
      <c r="N913" s="148"/>
      <c r="O913" s="148"/>
      <c r="P913" s="148"/>
      <c r="Q913" s="148"/>
      <c r="R913" s="148"/>
      <c r="S913" s="148"/>
      <c r="T913" s="148"/>
      <c r="U913" s="148"/>
      <c r="V913" s="148"/>
      <c r="W913" s="148"/>
      <c r="X913" s="148"/>
      <c r="Y913" s="148"/>
      <c r="Z913" s="148"/>
    </row>
    <row r="914" ht="49.5" customHeight="1">
      <c r="A914" s="148"/>
      <c r="B914" s="167"/>
      <c r="C914" s="167"/>
      <c r="D914" s="148"/>
      <c r="E914" s="148"/>
      <c r="F914" s="148"/>
      <c r="G914" s="148"/>
      <c r="H914" s="148"/>
      <c r="I914" s="148"/>
      <c r="J914" s="148"/>
      <c r="K914" s="148"/>
      <c r="L914" s="148"/>
      <c r="M914" s="148"/>
      <c r="N914" s="148"/>
      <c r="O914" s="148"/>
      <c r="P914" s="148"/>
      <c r="Q914" s="148"/>
      <c r="R914" s="148"/>
      <c r="S914" s="148"/>
      <c r="T914" s="148"/>
      <c r="U914" s="148"/>
      <c r="V914" s="148"/>
      <c r="W914" s="148"/>
      <c r="X914" s="148"/>
      <c r="Y914" s="148"/>
      <c r="Z914" s="148"/>
    </row>
    <row r="915" ht="49.5" customHeight="1">
      <c r="A915" s="148"/>
      <c r="B915" s="167"/>
      <c r="C915" s="167"/>
      <c r="D915" s="148"/>
      <c r="E915" s="148"/>
      <c r="F915" s="148"/>
      <c r="G915" s="148"/>
      <c r="H915" s="148"/>
      <c r="I915" s="148"/>
      <c r="J915" s="148"/>
      <c r="K915" s="148"/>
      <c r="L915" s="148"/>
      <c r="M915" s="148"/>
      <c r="N915" s="148"/>
      <c r="O915" s="148"/>
      <c r="P915" s="148"/>
      <c r="Q915" s="148"/>
      <c r="R915" s="148"/>
      <c r="S915" s="148"/>
      <c r="T915" s="148"/>
      <c r="U915" s="148"/>
      <c r="V915" s="148"/>
      <c r="W915" s="148"/>
      <c r="X915" s="148"/>
      <c r="Y915" s="148"/>
      <c r="Z915" s="148"/>
    </row>
    <row r="916" ht="49.5" customHeight="1">
      <c r="A916" s="148"/>
      <c r="B916" s="167"/>
      <c r="C916" s="167"/>
      <c r="D916" s="148"/>
      <c r="E916" s="148"/>
      <c r="F916" s="148"/>
      <c r="G916" s="148"/>
      <c r="H916" s="148"/>
      <c r="I916" s="148"/>
      <c r="J916" s="148"/>
      <c r="K916" s="148"/>
      <c r="L916" s="148"/>
      <c r="M916" s="148"/>
      <c r="N916" s="148"/>
      <c r="O916" s="148"/>
      <c r="P916" s="148"/>
      <c r="Q916" s="148"/>
      <c r="R916" s="148"/>
      <c r="S916" s="148"/>
      <c r="T916" s="148"/>
      <c r="U916" s="148"/>
      <c r="V916" s="148"/>
      <c r="W916" s="148"/>
      <c r="X916" s="148"/>
      <c r="Y916" s="148"/>
      <c r="Z916" s="148"/>
    </row>
    <row r="917" ht="49.5" customHeight="1">
      <c r="A917" s="148"/>
      <c r="B917" s="167"/>
      <c r="C917" s="167"/>
      <c r="D917" s="148"/>
      <c r="E917" s="148"/>
      <c r="F917" s="148"/>
      <c r="G917" s="148"/>
      <c r="H917" s="148"/>
      <c r="I917" s="148"/>
      <c r="J917" s="148"/>
      <c r="K917" s="148"/>
      <c r="L917" s="148"/>
      <c r="M917" s="148"/>
      <c r="N917" s="148"/>
      <c r="O917" s="148"/>
      <c r="P917" s="148"/>
      <c r="Q917" s="148"/>
      <c r="R917" s="148"/>
      <c r="S917" s="148"/>
      <c r="T917" s="148"/>
      <c r="U917" s="148"/>
      <c r="V917" s="148"/>
      <c r="W917" s="148"/>
      <c r="X917" s="148"/>
      <c r="Y917" s="148"/>
      <c r="Z917" s="148"/>
    </row>
    <row r="918" ht="49.5" customHeight="1">
      <c r="A918" s="148"/>
      <c r="B918" s="167"/>
      <c r="C918" s="167"/>
      <c r="D918" s="148"/>
      <c r="E918" s="148"/>
      <c r="F918" s="148"/>
      <c r="G918" s="148"/>
      <c r="H918" s="148"/>
      <c r="I918" s="148"/>
      <c r="J918" s="148"/>
      <c r="K918" s="148"/>
      <c r="L918" s="148"/>
      <c r="M918" s="148"/>
      <c r="N918" s="148"/>
      <c r="O918" s="148"/>
      <c r="P918" s="148"/>
      <c r="Q918" s="148"/>
      <c r="R918" s="148"/>
      <c r="S918" s="148"/>
      <c r="T918" s="148"/>
      <c r="U918" s="148"/>
      <c r="V918" s="148"/>
      <c r="W918" s="148"/>
      <c r="X918" s="148"/>
      <c r="Y918" s="148"/>
      <c r="Z918" s="148"/>
    </row>
    <row r="919" ht="49.5" customHeight="1">
      <c r="A919" s="148"/>
      <c r="B919" s="167"/>
      <c r="C919" s="167"/>
      <c r="D919" s="148"/>
      <c r="E919" s="148"/>
      <c r="F919" s="148"/>
      <c r="G919" s="148"/>
      <c r="H919" s="148"/>
      <c r="I919" s="148"/>
      <c r="J919" s="148"/>
      <c r="K919" s="148"/>
      <c r="L919" s="148"/>
      <c r="M919" s="148"/>
      <c r="N919" s="148"/>
      <c r="O919" s="148"/>
      <c r="P919" s="148"/>
      <c r="Q919" s="148"/>
      <c r="R919" s="148"/>
      <c r="S919" s="148"/>
      <c r="T919" s="148"/>
      <c r="U919" s="148"/>
      <c r="V919" s="148"/>
      <c r="W919" s="148"/>
      <c r="X919" s="148"/>
      <c r="Y919" s="148"/>
      <c r="Z919" s="148"/>
    </row>
    <row r="920" ht="49.5" customHeight="1">
      <c r="A920" s="148"/>
      <c r="B920" s="167"/>
      <c r="C920" s="167"/>
      <c r="D920" s="148"/>
      <c r="E920" s="148"/>
      <c r="F920" s="148"/>
      <c r="G920" s="148"/>
      <c r="H920" s="148"/>
      <c r="I920" s="148"/>
      <c r="J920" s="148"/>
      <c r="K920" s="148"/>
      <c r="L920" s="148"/>
      <c r="M920" s="148"/>
      <c r="N920" s="148"/>
      <c r="O920" s="148"/>
      <c r="P920" s="148"/>
      <c r="Q920" s="148"/>
      <c r="R920" s="148"/>
      <c r="S920" s="148"/>
      <c r="T920" s="148"/>
      <c r="U920" s="148"/>
      <c r="V920" s="148"/>
      <c r="W920" s="148"/>
      <c r="X920" s="148"/>
      <c r="Y920" s="148"/>
      <c r="Z920" s="148"/>
    </row>
    <row r="921" ht="49.5" customHeight="1">
      <c r="A921" s="148"/>
      <c r="B921" s="167"/>
      <c r="C921" s="167"/>
      <c r="D921" s="148"/>
      <c r="E921" s="148"/>
      <c r="F921" s="148"/>
      <c r="G921" s="148"/>
      <c r="H921" s="148"/>
      <c r="I921" s="148"/>
      <c r="J921" s="148"/>
      <c r="K921" s="148"/>
      <c r="L921" s="148"/>
      <c r="M921" s="148"/>
      <c r="N921" s="148"/>
      <c r="O921" s="148"/>
      <c r="P921" s="148"/>
      <c r="Q921" s="148"/>
      <c r="R921" s="148"/>
      <c r="S921" s="148"/>
      <c r="T921" s="148"/>
      <c r="U921" s="148"/>
      <c r="V921" s="148"/>
      <c r="W921" s="148"/>
      <c r="X921" s="148"/>
      <c r="Y921" s="148"/>
      <c r="Z921" s="148"/>
    </row>
    <row r="922" ht="49.5" customHeight="1">
      <c r="A922" s="148"/>
      <c r="B922" s="167"/>
      <c r="C922" s="167"/>
      <c r="D922" s="148"/>
      <c r="E922" s="148"/>
      <c r="F922" s="148"/>
      <c r="G922" s="148"/>
      <c r="H922" s="148"/>
      <c r="I922" s="148"/>
      <c r="J922" s="148"/>
      <c r="K922" s="148"/>
      <c r="L922" s="148"/>
      <c r="M922" s="148"/>
      <c r="N922" s="148"/>
      <c r="O922" s="148"/>
      <c r="P922" s="148"/>
      <c r="Q922" s="148"/>
      <c r="R922" s="148"/>
      <c r="S922" s="148"/>
      <c r="T922" s="148"/>
      <c r="U922" s="148"/>
      <c r="V922" s="148"/>
      <c r="W922" s="148"/>
      <c r="X922" s="148"/>
      <c r="Y922" s="148"/>
      <c r="Z922" s="148"/>
    </row>
    <row r="923" ht="49.5" customHeight="1">
      <c r="A923" s="148"/>
      <c r="B923" s="167"/>
      <c r="C923" s="167"/>
      <c r="D923" s="148"/>
      <c r="E923" s="148"/>
      <c r="F923" s="148"/>
      <c r="G923" s="148"/>
      <c r="H923" s="148"/>
      <c r="I923" s="148"/>
      <c r="J923" s="148"/>
      <c r="K923" s="148"/>
      <c r="L923" s="148"/>
      <c r="M923" s="148"/>
      <c r="N923" s="148"/>
      <c r="O923" s="148"/>
      <c r="P923" s="148"/>
      <c r="Q923" s="148"/>
      <c r="R923" s="148"/>
      <c r="S923" s="148"/>
      <c r="T923" s="148"/>
      <c r="U923" s="148"/>
      <c r="V923" s="148"/>
      <c r="W923" s="148"/>
      <c r="X923" s="148"/>
      <c r="Y923" s="148"/>
      <c r="Z923" s="148"/>
    </row>
    <row r="924" ht="49.5" customHeight="1">
      <c r="A924" s="148"/>
      <c r="B924" s="167"/>
      <c r="C924" s="167"/>
      <c r="D924" s="148"/>
      <c r="E924" s="148"/>
      <c r="F924" s="148"/>
      <c r="G924" s="148"/>
      <c r="H924" s="148"/>
      <c r="I924" s="148"/>
      <c r="J924" s="148"/>
      <c r="K924" s="148"/>
      <c r="L924" s="148"/>
      <c r="M924" s="148"/>
      <c r="N924" s="148"/>
      <c r="O924" s="148"/>
      <c r="P924" s="148"/>
      <c r="Q924" s="148"/>
      <c r="R924" s="148"/>
      <c r="S924" s="148"/>
      <c r="T924" s="148"/>
      <c r="U924" s="148"/>
      <c r="V924" s="148"/>
      <c r="W924" s="148"/>
      <c r="X924" s="148"/>
      <c r="Y924" s="148"/>
      <c r="Z924" s="148"/>
    </row>
    <row r="925" ht="49.5" customHeight="1">
      <c r="A925" s="148"/>
      <c r="B925" s="167"/>
      <c r="C925" s="167"/>
      <c r="D925" s="148"/>
      <c r="E925" s="148"/>
      <c r="F925" s="148"/>
      <c r="G925" s="148"/>
      <c r="H925" s="148"/>
      <c r="I925" s="148"/>
      <c r="J925" s="148"/>
      <c r="K925" s="148"/>
      <c r="L925" s="148"/>
      <c r="M925" s="148"/>
      <c r="N925" s="148"/>
      <c r="O925" s="148"/>
      <c r="P925" s="148"/>
      <c r="Q925" s="148"/>
      <c r="R925" s="148"/>
      <c r="S925" s="148"/>
      <c r="T925" s="148"/>
      <c r="U925" s="148"/>
      <c r="V925" s="148"/>
      <c r="W925" s="148"/>
      <c r="X925" s="148"/>
      <c r="Y925" s="148"/>
      <c r="Z925" s="148"/>
    </row>
    <row r="926" ht="49.5" customHeight="1">
      <c r="A926" s="148"/>
      <c r="B926" s="167"/>
      <c r="C926" s="167"/>
      <c r="D926" s="148"/>
      <c r="E926" s="148"/>
      <c r="F926" s="148"/>
      <c r="G926" s="148"/>
      <c r="H926" s="148"/>
      <c r="I926" s="148"/>
      <c r="J926" s="148"/>
      <c r="K926" s="148"/>
      <c r="L926" s="148"/>
      <c r="M926" s="148"/>
      <c r="N926" s="148"/>
      <c r="O926" s="148"/>
      <c r="P926" s="148"/>
      <c r="Q926" s="148"/>
      <c r="R926" s="148"/>
      <c r="S926" s="148"/>
      <c r="T926" s="148"/>
      <c r="U926" s="148"/>
      <c r="V926" s="148"/>
      <c r="W926" s="148"/>
      <c r="X926" s="148"/>
      <c r="Y926" s="148"/>
      <c r="Z926" s="148"/>
    </row>
    <row r="927" ht="49.5" customHeight="1">
      <c r="A927" s="148"/>
      <c r="B927" s="167"/>
      <c r="C927" s="167"/>
      <c r="D927" s="148"/>
      <c r="E927" s="148"/>
      <c r="F927" s="148"/>
      <c r="G927" s="148"/>
      <c r="H927" s="148"/>
      <c r="I927" s="148"/>
      <c r="J927" s="148"/>
      <c r="K927" s="148"/>
      <c r="L927" s="148"/>
      <c r="M927" s="148"/>
      <c r="N927" s="148"/>
      <c r="O927" s="148"/>
      <c r="P927" s="148"/>
      <c r="Q927" s="148"/>
      <c r="R927" s="148"/>
      <c r="S927" s="148"/>
      <c r="T927" s="148"/>
      <c r="U927" s="148"/>
      <c r="V927" s="148"/>
      <c r="W927" s="148"/>
      <c r="X927" s="148"/>
      <c r="Y927" s="148"/>
      <c r="Z927" s="148"/>
    </row>
    <row r="928" ht="49.5" customHeight="1">
      <c r="A928" s="148"/>
      <c r="B928" s="167"/>
      <c r="C928" s="167"/>
      <c r="D928" s="148"/>
      <c r="E928" s="148"/>
      <c r="F928" s="148"/>
      <c r="G928" s="148"/>
      <c r="H928" s="148"/>
      <c r="I928" s="148"/>
      <c r="J928" s="148"/>
      <c r="K928" s="148"/>
      <c r="L928" s="148"/>
      <c r="M928" s="148"/>
      <c r="N928" s="148"/>
      <c r="O928" s="148"/>
      <c r="P928" s="148"/>
      <c r="Q928" s="148"/>
      <c r="R928" s="148"/>
      <c r="S928" s="148"/>
      <c r="T928" s="148"/>
      <c r="U928" s="148"/>
      <c r="V928" s="148"/>
      <c r="W928" s="148"/>
      <c r="X928" s="148"/>
      <c r="Y928" s="148"/>
      <c r="Z928" s="148"/>
    </row>
    <row r="929" ht="49.5" customHeight="1">
      <c r="A929" s="148"/>
      <c r="B929" s="167"/>
      <c r="C929" s="167"/>
      <c r="D929" s="148"/>
      <c r="E929" s="148"/>
      <c r="F929" s="148"/>
      <c r="G929" s="148"/>
      <c r="H929" s="148"/>
      <c r="I929" s="148"/>
      <c r="J929" s="148"/>
      <c r="K929" s="148"/>
      <c r="L929" s="148"/>
      <c r="M929" s="148"/>
      <c r="N929" s="148"/>
      <c r="O929" s="148"/>
      <c r="P929" s="148"/>
      <c r="Q929" s="148"/>
      <c r="R929" s="148"/>
      <c r="S929" s="148"/>
      <c r="T929" s="148"/>
      <c r="U929" s="148"/>
      <c r="V929" s="148"/>
      <c r="W929" s="148"/>
      <c r="X929" s="148"/>
      <c r="Y929" s="148"/>
      <c r="Z929" s="148"/>
    </row>
    <row r="930" ht="49.5" customHeight="1">
      <c r="A930" s="148"/>
      <c r="B930" s="167"/>
      <c r="C930" s="167"/>
      <c r="D930" s="148"/>
      <c r="E930" s="148"/>
      <c r="F930" s="148"/>
      <c r="G930" s="148"/>
      <c r="H930" s="148"/>
      <c r="I930" s="148"/>
      <c r="J930" s="148"/>
      <c r="K930" s="148"/>
      <c r="L930" s="148"/>
      <c r="M930" s="148"/>
      <c r="N930" s="148"/>
      <c r="O930" s="148"/>
      <c r="P930" s="148"/>
      <c r="Q930" s="148"/>
      <c r="R930" s="148"/>
      <c r="S930" s="148"/>
      <c r="T930" s="148"/>
      <c r="U930" s="148"/>
      <c r="V930" s="148"/>
      <c r="W930" s="148"/>
      <c r="X930" s="148"/>
      <c r="Y930" s="148"/>
      <c r="Z930" s="148"/>
    </row>
    <row r="931" ht="49.5" customHeight="1">
      <c r="A931" s="148"/>
      <c r="B931" s="167"/>
      <c r="C931" s="167"/>
      <c r="D931" s="148"/>
      <c r="E931" s="148"/>
      <c r="F931" s="148"/>
      <c r="G931" s="148"/>
      <c r="H931" s="148"/>
      <c r="I931" s="148"/>
      <c r="J931" s="148"/>
      <c r="K931" s="148"/>
      <c r="L931" s="148"/>
      <c r="M931" s="148"/>
      <c r="N931" s="148"/>
      <c r="O931" s="148"/>
      <c r="P931" s="148"/>
      <c r="Q931" s="148"/>
      <c r="R931" s="148"/>
      <c r="S931" s="148"/>
      <c r="T931" s="148"/>
      <c r="U931" s="148"/>
      <c r="V931" s="148"/>
      <c r="W931" s="148"/>
      <c r="X931" s="148"/>
      <c r="Y931" s="148"/>
      <c r="Z931" s="148"/>
    </row>
    <row r="932" ht="49.5" customHeight="1">
      <c r="A932" s="148"/>
      <c r="B932" s="167"/>
      <c r="C932" s="167"/>
      <c r="D932" s="148"/>
      <c r="E932" s="148"/>
      <c r="F932" s="148"/>
      <c r="G932" s="148"/>
      <c r="H932" s="148"/>
      <c r="I932" s="148"/>
      <c r="J932" s="148"/>
      <c r="K932" s="148"/>
      <c r="L932" s="148"/>
      <c r="M932" s="148"/>
      <c r="N932" s="148"/>
      <c r="O932" s="148"/>
      <c r="P932" s="148"/>
      <c r="Q932" s="148"/>
      <c r="R932" s="148"/>
      <c r="S932" s="148"/>
      <c r="T932" s="148"/>
      <c r="U932" s="148"/>
      <c r="V932" s="148"/>
      <c r="W932" s="148"/>
      <c r="X932" s="148"/>
      <c r="Y932" s="148"/>
      <c r="Z932" s="148"/>
    </row>
    <row r="933" ht="49.5" customHeight="1">
      <c r="A933" s="148"/>
      <c r="B933" s="167"/>
      <c r="C933" s="167"/>
      <c r="D933" s="148"/>
      <c r="E933" s="148"/>
      <c r="F933" s="148"/>
      <c r="G933" s="148"/>
      <c r="H933" s="148"/>
      <c r="I933" s="148"/>
      <c r="J933" s="148"/>
      <c r="K933" s="148"/>
      <c r="L933" s="148"/>
      <c r="M933" s="148"/>
      <c r="N933" s="148"/>
      <c r="O933" s="148"/>
      <c r="P933" s="148"/>
      <c r="Q933" s="148"/>
      <c r="R933" s="148"/>
      <c r="S933" s="148"/>
      <c r="T933" s="148"/>
      <c r="U933" s="148"/>
      <c r="V933" s="148"/>
      <c r="W933" s="148"/>
      <c r="X933" s="148"/>
      <c r="Y933" s="148"/>
      <c r="Z933" s="148"/>
    </row>
    <row r="934" ht="49.5" customHeight="1">
      <c r="A934" s="148"/>
      <c r="B934" s="167"/>
      <c r="C934" s="167"/>
      <c r="D934" s="148"/>
      <c r="E934" s="148"/>
      <c r="F934" s="148"/>
      <c r="G934" s="148"/>
      <c r="H934" s="148"/>
      <c r="I934" s="148"/>
      <c r="J934" s="148"/>
      <c r="K934" s="148"/>
      <c r="L934" s="148"/>
      <c r="M934" s="148"/>
      <c r="N934" s="148"/>
      <c r="O934" s="148"/>
      <c r="P934" s="148"/>
      <c r="Q934" s="148"/>
      <c r="R934" s="148"/>
      <c r="S934" s="148"/>
      <c r="T934" s="148"/>
      <c r="U934" s="148"/>
      <c r="V934" s="148"/>
      <c r="W934" s="148"/>
      <c r="X934" s="148"/>
      <c r="Y934" s="148"/>
      <c r="Z934" s="148"/>
    </row>
    <row r="935" ht="49.5" customHeight="1">
      <c r="A935" s="148"/>
      <c r="B935" s="167"/>
      <c r="C935" s="167"/>
      <c r="D935" s="148"/>
      <c r="E935" s="148"/>
      <c r="F935" s="148"/>
      <c r="G935" s="148"/>
      <c r="H935" s="148"/>
      <c r="I935" s="148"/>
      <c r="J935" s="148"/>
      <c r="K935" s="148"/>
      <c r="L935" s="148"/>
      <c r="M935" s="148"/>
      <c r="N935" s="148"/>
      <c r="O935" s="148"/>
      <c r="P935" s="148"/>
      <c r="Q935" s="148"/>
      <c r="R935" s="148"/>
      <c r="S935" s="148"/>
      <c r="T935" s="148"/>
      <c r="U935" s="148"/>
      <c r="V935" s="148"/>
      <c r="W935" s="148"/>
      <c r="X935" s="148"/>
      <c r="Y935" s="148"/>
      <c r="Z935" s="148"/>
    </row>
    <row r="936" ht="49.5" customHeight="1">
      <c r="A936" s="148"/>
      <c r="B936" s="167"/>
      <c r="C936" s="167"/>
      <c r="D936" s="148"/>
      <c r="E936" s="148"/>
      <c r="F936" s="148"/>
      <c r="G936" s="148"/>
      <c r="H936" s="148"/>
      <c r="I936" s="148"/>
      <c r="J936" s="148"/>
      <c r="K936" s="148"/>
      <c r="L936" s="148"/>
      <c r="M936" s="148"/>
      <c r="N936" s="148"/>
      <c r="O936" s="148"/>
      <c r="P936" s="148"/>
      <c r="Q936" s="148"/>
      <c r="R936" s="148"/>
      <c r="S936" s="148"/>
      <c r="T936" s="148"/>
      <c r="U936" s="148"/>
      <c r="V936" s="148"/>
      <c r="W936" s="148"/>
      <c r="X936" s="148"/>
      <c r="Y936" s="148"/>
      <c r="Z936" s="148"/>
    </row>
    <row r="937" ht="49.5" customHeight="1">
      <c r="A937" s="148"/>
      <c r="B937" s="167"/>
      <c r="C937" s="167"/>
      <c r="D937" s="148"/>
      <c r="E937" s="148"/>
      <c r="F937" s="148"/>
      <c r="G937" s="148"/>
      <c r="H937" s="148"/>
      <c r="I937" s="148"/>
      <c r="J937" s="148"/>
      <c r="K937" s="148"/>
      <c r="L937" s="148"/>
      <c r="M937" s="148"/>
      <c r="N937" s="148"/>
      <c r="O937" s="148"/>
      <c r="P937" s="148"/>
      <c r="Q937" s="148"/>
      <c r="R937" s="148"/>
      <c r="S937" s="148"/>
      <c r="T937" s="148"/>
      <c r="U937" s="148"/>
      <c r="V937" s="148"/>
      <c r="W937" s="148"/>
      <c r="X937" s="148"/>
      <c r="Y937" s="148"/>
      <c r="Z937" s="148"/>
    </row>
    <row r="938" ht="49.5" customHeight="1">
      <c r="A938" s="148"/>
      <c r="B938" s="167"/>
      <c r="C938" s="167"/>
      <c r="D938" s="148"/>
      <c r="E938" s="148"/>
      <c r="F938" s="148"/>
      <c r="G938" s="148"/>
      <c r="H938" s="148"/>
      <c r="I938" s="148"/>
      <c r="J938" s="148"/>
      <c r="K938" s="148"/>
      <c r="L938" s="148"/>
      <c r="M938" s="148"/>
      <c r="N938" s="148"/>
      <c r="O938" s="148"/>
      <c r="P938" s="148"/>
      <c r="Q938" s="148"/>
      <c r="R938" s="148"/>
      <c r="S938" s="148"/>
      <c r="T938" s="148"/>
      <c r="U938" s="148"/>
      <c r="V938" s="148"/>
      <c r="W938" s="148"/>
      <c r="X938" s="148"/>
      <c r="Y938" s="148"/>
      <c r="Z938" s="148"/>
    </row>
    <row r="939" ht="49.5" customHeight="1">
      <c r="A939" s="148"/>
      <c r="B939" s="167"/>
      <c r="C939" s="167"/>
      <c r="D939" s="148"/>
      <c r="E939" s="148"/>
      <c r="F939" s="148"/>
      <c r="G939" s="148"/>
      <c r="H939" s="148"/>
      <c r="I939" s="148"/>
      <c r="J939" s="148"/>
      <c r="K939" s="148"/>
      <c r="L939" s="148"/>
      <c r="M939" s="148"/>
      <c r="N939" s="148"/>
      <c r="O939" s="148"/>
      <c r="P939" s="148"/>
      <c r="Q939" s="148"/>
      <c r="R939" s="148"/>
      <c r="S939" s="148"/>
      <c r="T939" s="148"/>
      <c r="U939" s="148"/>
      <c r="V939" s="148"/>
      <c r="W939" s="148"/>
      <c r="X939" s="148"/>
      <c r="Y939" s="148"/>
      <c r="Z939" s="148"/>
    </row>
    <row r="940" ht="49.5" customHeight="1">
      <c r="A940" s="148"/>
      <c r="B940" s="167"/>
      <c r="C940" s="167"/>
      <c r="D940" s="148"/>
      <c r="E940" s="148"/>
      <c r="F940" s="148"/>
      <c r="G940" s="148"/>
      <c r="H940" s="148"/>
      <c r="I940" s="148"/>
      <c r="J940" s="148"/>
      <c r="K940" s="148"/>
      <c r="L940" s="148"/>
      <c r="M940" s="148"/>
      <c r="N940" s="148"/>
      <c r="O940" s="148"/>
      <c r="P940" s="148"/>
      <c r="Q940" s="148"/>
      <c r="R940" s="148"/>
      <c r="S940" s="148"/>
      <c r="T940" s="148"/>
      <c r="U940" s="148"/>
      <c r="V940" s="148"/>
      <c r="W940" s="148"/>
      <c r="X940" s="148"/>
      <c r="Y940" s="148"/>
      <c r="Z940" s="148"/>
    </row>
    <row r="941" ht="49.5" customHeight="1">
      <c r="A941" s="148"/>
      <c r="B941" s="167"/>
      <c r="C941" s="167"/>
      <c r="D941" s="148"/>
      <c r="E941" s="148"/>
      <c r="F941" s="148"/>
      <c r="G941" s="148"/>
      <c r="H941" s="148"/>
      <c r="I941" s="148"/>
      <c r="J941" s="148"/>
      <c r="K941" s="148"/>
      <c r="L941" s="148"/>
      <c r="M941" s="148"/>
      <c r="N941" s="148"/>
      <c r="O941" s="148"/>
      <c r="P941" s="148"/>
      <c r="Q941" s="148"/>
      <c r="R941" s="148"/>
      <c r="S941" s="148"/>
      <c r="T941" s="148"/>
      <c r="U941" s="148"/>
      <c r="V941" s="148"/>
      <c r="W941" s="148"/>
      <c r="X941" s="148"/>
      <c r="Y941" s="148"/>
      <c r="Z941" s="148"/>
    </row>
    <row r="942" ht="49.5" customHeight="1">
      <c r="A942" s="148"/>
      <c r="B942" s="167"/>
      <c r="C942" s="167"/>
      <c r="D942" s="148"/>
      <c r="E942" s="148"/>
      <c r="F942" s="148"/>
      <c r="G942" s="148"/>
      <c r="H942" s="148"/>
      <c r="I942" s="148"/>
      <c r="J942" s="148"/>
      <c r="K942" s="148"/>
      <c r="L942" s="148"/>
      <c r="M942" s="148"/>
      <c r="N942" s="148"/>
      <c r="O942" s="148"/>
      <c r="P942" s="148"/>
      <c r="Q942" s="148"/>
      <c r="R942" s="148"/>
      <c r="S942" s="148"/>
      <c r="T942" s="148"/>
      <c r="U942" s="148"/>
      <c r="V942" s="148"/>
      <c r="W942" s="148"/>
      <c r="X942" s="148"/>
      <c r="Y942" s="148"/>
      <c r="Z942" s="148"/>
    </row>
    <row r="943" ht="49.5" customHeight="1">
      <c r="A943" s="148"/>
      <c r="B943" s="167"/>
      <c r="C943" s="167"/>
      <c r="D943" s="148"/>
      <c r="E943" s="148"/>
      <c r="F943" s="148"/>
      <c r="G943" s="148"/>
      <c r="H943" s="148"/>
      <c r="I943" s="148"/>
      <c r="J943" s="148"/>
      <c r="K943" s="148"/>
      <c r="L943" s="148"/>
      <c r="M943" s="148"/>
      <c r="N943" s="148"/>
      <c r="O943" s="148"/>
      <c r="P943" s="148"/>
      <c r="Q943" s="148"/>
      <c r="R943" s="148"/>
      <c r="S943" s="148"/>
      <c r="T943" s="148"/>
      <c r="U943" s="148"/>
      <c r="V943" s="148"/>
      <c r="W943" s="148"/>
      <c r="X943" s="148"/>
      <c r="Y943" s="148"/>
      <c r="Z943" s="148"/>
    </row>
    <row r="944" ht="49.5" customHeight="1">
      <c r="A944" s="148"/>
      <c r="B944" s="167"/>
      <c r="C944" s="167"/>
      <c r="D944" s="148"/>
      <c r="E944" s="148"/>
      <c r="F944" s="148"/>
      <c r="G944" s="148"/>
      <c r="H944" s="148"/>
      <c r="I944" s="148"/>
      <c r="J944" s="148"/>
      <c r="K944" s="148"/>
      <c r="L944" s="148"/>
      <c r="M944" s="148"/>
      <c r="N944" s="148"/>
      <c r="O944" s="148"/>
      <c r="P944" s="148"/>
      <c r="Q944" s="148"/>
      <c r="R944" s="148"/>
      <c r="S944" s="148"/>
      <c r="T944" s="148"/>
      <c r="U944" s="148"/>
      <c r="V944" s="148"/>
      <c r="W944" s="148"/>
      <c r="X944" s="148"/>
      <c r="Y944" s="148"/>
      <c r="Z944" s="148"/>
    </row>
    <row r="945" ht="49.5" customHeight="1">
      <c r="A945" s="148"/>
      <c r="B945" s="167"/>
      <c r="C945" s="167"/>
      <c r="D945" s="148"/>
      <c r="E945" s="148"/>
      <c r="F945" s="148"/>
      <c r="G945" s="148"/>
      <c r="H945" s="148"/>
      <c r="I945" s="148"/>
      <c r="J945" s="148"/>
      <c r="K945" s="148"/>
      <c r="L945" s="148"/>
      <c r="M945" s="148"/>
      <c r="N945" s="148"/>
      <c r="O945" s="148"/>
      <c r="P945" s="148"/>
      <c r="Q945" s="148"/>
      <c r="R945" s="148"/>
      <c r="S945" s="148"/>
      <c r="T945" s="148"/>
      <c r="U945" s="148"/>
      <c r="V945" s="148"/>
      <c r="W945" s="148"/>
      <c r="X945" s="148"/>
      <c r="Y945" s="148"/>
      <c r="Z945" s="148"/>
    </row>
    <row r="946" ht="49.5" customHeight="1">
      <c r="A946" s="148"/>
      <c r="B946" s="167"/>
      <c r="C946" s="167"/>
      <c r="D946" s="148"/>
      <c r="E946" s="148"/>
      <c r="F946" s="148"/>
      <c r="G946" s="148"/>
      <c r="H946" s="148"/>
      <c r="I946" s="148"/>
      <c r="J946" s="148"/>
      <c r="K946" s="148"/>
      <c r="L946" s="148"/>
      <c r="M946" s="148"/>
      <c r="N946" s="148"/>
      <c r="O946" s="148"/>
      <c r="P946" s="148"/>
      <c r="Q946" s="148"/>
      <c r="R946" s="148"/>
      <c r="S946" s="148"/>
      <c r="T946" s="148"/>
      <c r="U946" s="148"/>
      <c r="V946" s="148"/>
      <c r="W946" s="148"/>
      <c r="X946" s="148"/>
      <c r="Y946" s="148"/>
      <c r="Z946" s="148"/>
    </row>
    <row r="947" ht="49.5" customHeight="1">
      <c r="A947" s="148"/>
      <c r="B947" s="167"/>
      <c r="C947" s="167"/>
      <c r="D947" s="148"/>
      <c r="E947" s="148"/>
      <c r="F947" s="148"/>
      <c r="G947" s="148"/>
      <c r="H947" s="148"/>
      <c r="I947" s="148"/>
      <c r="J947" s="148"/>
      <c r="K947" s="148"/>
      <c r="L947" s="148"/>
      <c r="M947" s="148"/>
      <c r="N947" s="148"/>
      <c r="O947" s="148"/>
      <c r="P947" s="148"/>
      <c r="Q947" s="148"/>
      <c r="R947" s="148"/>
      <c r="S947" s="148"/>
      <c r="T947" s="148"/>
      <c r="U947" s="148"/>
      <c r="V947" s="148"/>
      <c r="W947" s="148"/>
      <c r="X947" s="148"/>
      <c r="Y947" s="148"/>
      <c r="Z947" s="148"/>
    </row>
    <row r="948" ht="49.5" customHeight="1">
      <c r="A948" s="148"/>
      <c r="B948" s="167"/>
      <c r="C948" s="167"/>
      <c r="D948" s="148"/>
      <c r="E948" s="148"/>
      <c r="F948" s="148"/>
      <c r="G948" s="148"/>
      <c r="H948" s="148"/>
      <c r="I948" s="148"/>
      <c r="J948" s="148"/>
      <c r="K948" s="148"/>
      <c r="L948" s="148"/>
      <c r="M948" s="148"/>
      <c r="N948" s="148"/>
      <c r="O948" s="148"/>
      <c r="P948" s="148"/>
      <c r="Q948" s="148"/>
      <c r="R948" s="148"/>
      <c r="S948" s="148"/>
      <c r="T948" s="148"/>
      <c r="U948" s="148"/>
      <c r="V948" s="148"/>
      <c r="W948" s="148"/>
      <c r="X948" s="148"/>
      <c r="Y948" s="148"/>
      <c r="Z948" s="148"/>
    </row>
    <row r="949" ht="49.5" customHeight="1">
      <c r="A949" s="148"/>
      <c r="B949" s="167"/>
      <c r="C949" s="167"/>
      <c r="D949" s="148"/>
      <c r="E949" s="148"/>
      <c r="F949" s="148"/>
      <c r="G949" s="148"/>
      <c r="H949" s="148"/>
      <c r="I949" s="148"/>
      <c r="J949" s="148"/>
      <c r="K949" s="148"/>
      <c r="L949" s="148"/>
      <c r="M949" s="148"/>
      <c r="N949" s="148"/>
      <c r="O949" s="148"/>
      <c r="P949" s="148"/>
      <c r="Q949" s="148"/>
      <c r="R949" s="148"/>
      <c r="S949" s="148"/>
      <c r="T949" s="148"/>
      <c r="U949" s="148"/>
      <c r="V949" s="148"/>
      <c r="W949" s="148"/>
      <c r="X949" s="148"/>
      <c r="Y949" s="148"/>
      <c r="Z949" s="148"/>
    </row>
    <row r="950" ht="49.5" customHeight="1">
      <c r="A950" s="148"/>
      <c r="B950" s="167"/>
      <c r="C950" s="167"/>
      <c r="D950" s="148"/>
      <c r="E950" s="148"/>
      <c r="F950" s="148"/>
      <c r="G950" s="148"/>
      <c r="H950" s="148"/>
      <c r="I950" s="148"/>
      <c r="J950" s="148"/>
      <c r="K950" s="148"/>
      <c r="L950" s="148"/>
      <c r="M950" s="148"/>
      <c r="N950" s="148"/>
      <c r="O950" s="148"/>
      <c r="P950" s="148"/>
      <c r="Q950" s="148"/>
      <c r="R950" s="148"/>
      <c r="S950" s="148"/>
      <c r="T950" s="148"/>
      <c r="U950" s="148"/>
      <c r="V950" s="148"/>
      <c r="W950" s="148"/>
      <c r="X950" s="148"/>
      <c r="Y950" s="148"/>
      <c r="Z950" s="148"/>
    </row>
    <row r="951" ht="49.5" customHeight="1">
      <c r="A951" s="148"/>
      <c r="B951" s="167"/>
      <c r="C951" s="167"/>
      <c r="D951" s="148"/>
      <c r="E951" s="148"/>
      <c r="F951" s="148"/>
      <c r="G951" s="148"/>
      <c r="H951" s="148"/>
      <c r="I951" s="148"/>
      <c r="J951" s="148"/>
      <c r="K951" s="148"/>
      <c r="L951" s="148"/>
      <c r="M951" s="148"/>
      <c r="N951" s="148"/>
      <c r="O951" s="148"/>
      <c r="P951" s="148"/>
      <c r="Q951" s="148"/>
      <c r="R951" s="148"/>
      <c r="S951" s="148"/>
      <c r="T951" s="148"/>
      <c r="U951" s="148"/>
      <c r="V951" s="148"/>
      <c r="W951" s="148"/>
      <c r="X951" s="148"/>
      <c r="Y951" s="148"/>
      <c r="Z951" s="148"/>
    </row>
    <row r="952" ht="49.5" customHeight="1">
      <c r="A952" s="148"/>
      <c r="B952" s="167"/>
      <c r="C952" s="167"/>
      <c r="D952" s="148"/>
      <c r="E952" s="148"/>
      <c r="F952" s="148"/>
      <c r="G952" s="148"/>
      <c r="H952" s="148"/>
      <c r="I952" s="148"/>
      <c r="J952" s="148"/>
      <c r="K952" s="148"/>
      <c r="L952" s="148"/>
      <c r="M952" s="148"/>
      <c r="N952" s="148"/>
      <c r="O952" s="148"/>
      <c r="P952" s="148"/>
      <c r="Q952" s="148"/>
      <c r="R952" s="148"/>
      <c r="S952" s="148"/>
      <c r="T952" s="148"/>
      <c r="U952" s="148"/>
      <c r="V952" s="148"/>
      <c r="W952" s="148"/>
      <c r="X952" s="148"/>
      <c r="Y952" s="148"/>
      <c r="Z952" s="148"/>
    </row>
    <row r="953" ht="49.5" customHeight="1">
      <c r="A953" s="148"/>
      <c r="B953" s="167"/>
      <c r="C953" s="167"/>
      <c r="D953" s="148"/>
      <c r="E953" s="148"/>
      <c r="F953" s="148"/>
      <c r="G953" s="148"/>
      <c r="H953" s="148"/>
      <c r="I953" s="148"/>
      <c r="J953" s="148"/>
      <c r="K953" s="148"/>
      <c r="L953" s="148"/>
      <c r="M953" s="148"/>
      <c r="N953" s="148"/>
      <c r="O953" s="148"/>
      <c r="P953" s="148"/>
      <c r="Q953" s="148"/>
      <c r="R953" s="148"/>
      <c r="S953" s="148"/>
      <c r="T953" s="148"/>
      <c r="U953" s="148"/>
      <c r="V953" s="148"/>
      <c r="W953" s="148"/>
      <c r="X953" s="148"/>
      <c r="Y953" s="148"/>
      <c r="Z953" s="148"/>
    </row>
    <row r="954" ht="49.5" customHeight="1">
      <c r="A954" s="148"/>
      <c r="B954" s="167"/>
      <c r="C954" s="167"/>
      <c r="D954" s="148"/>
      <c r="E954" s="148"/>
      <c r="F954" s="148"/>
      <c r="G954" s="148"/>
      <c r="H954" s="148"/>
      <c r="I954" s="148"/>
      <c r="J954" s="148"/>
      <c r="K954" s="148"/>
      <c r="L954" s="148"/>
      <c r="M954" s="148"/>
      <c r="N954" s="148"/>
      <c r="O954" s="148"/>
      <c r="P954" s="148"/>
      <c r="Q954" s="148"/>
      <c r="R954" s="148"/>
      <c r="S954" s="148"/>
      <c r="T954" s="148"/>
      <c r="U954" s="148"/>
      <c r="V954" s="148"/>
      <c r="W954" s="148"/>
      <c r="X954" s="148"/>
      <c r="Y954" s="148"/>
      <c r="Z954" s="148"/>
    </row>
    <row r="955" ht="49.5" customHeight="1">
      <c r="A955" s="148"/>
      <c r="B955" s="167"/>
      <c r="C955" s="167"/>
      <c r="D955" s="148"/>
      <c r="E955" s="148"/>
      <c r="F955" s="148"/>
      <c r="G955" s="148"/>
      <c r="H955" s="148"/>
      <c r="I955" s="148"/>
      <c r="J955" s="148"/>
      <c r="K955" s="148"/>
      <c r="L955" s="148"/>
      <c r="M955" s="148"/>
      <c r="N955" s="148"/>
      <c r="O955" s="148"/>
      <c r="P955" s="148"/>
      <c r="Q955" s="148"/>
      <c r="R955" s="148"/>
      <c r="S955" s="148"/>
      <c r="T955" s="148"/>
      <c r="U955" s="148"/>
      <c r="V955" s="148"/>
      <c r="W955" s="148"/>
      <c r="X955" s="148"/>
      <c r="Y955" s="148"/>
      <c r="Z955" s="148"/>
    </row>
    <row r="956" ht="49.5" customHeight="1">
      <c r="A956" s="148"/>
      <c r="B956" s="167"/>
      <c r="C956" s="167"/>
      <c r="D956" s="148"/>
      <c r="E956" s="148"/>
      <c r="F956" s="148"/>
      <c r="G956" s="148"/>
      <c r="H956" s="148"/>
      <c r="I956" s="148"/>
      <c r="J956" s="148"/>
      <c r="K956" s="148"/>
      <c r="L956" s="148"/>
      <c r="M956" s="148"/>
      <c r="N956" s="148"/>
      <c r="O956" s="148"/>
      <c r="P956" s="148"/>
      <c r="Q956" s="148"/>
      <c r="R956" s="148"/>
      <c r="S956" s="148"/>
      <c r="T956" s="148"/>
      <c r="U956" s="148"/>
      <c r="V956" s="148"/>
      <c r="W956" s="148"/>
      <c r="X956" s="148"/>
      <c r="Y956" s="148"/>
      <c r="Z956" s="148"/>
    </row>
    <row r="957" ht="49.5" customHeight="1">
      <c r="A957" s="148"/>
      <c r="B957" s="167"/>
      <c r="C957" s="167"/>
      <c r="D957" s="148"/>
      <c r="E957" s="148"/>
      <c r="F957" s="148"/>
      <c r="G957" s="148"/>
      <c r="H957" s="148"/>
      <c r="I957" s="148"/>
      <c r="J957" s="148"/>
      <c r="K957" s="148"/>
      <c r="L957" s="148"/>
      <c r="M957" s="148"/>
      <c r="N957" s="148"/>
      <c r="O957" s="148"/>
      <c r="P957" s="148"/>
      <c r="Q957" s="148"/>
      <c r="R957" s="148"/>
      <c r="S957" s="148"/>
      <c r="T957" s="148"/>
      <c r="U957" s="148"/>
      <c r="V957" s="148"/>
      <c r="W957" s="148"/>
      <c r="X957" s="148"/>
      <c r="Y957" s="148"/>
      <c r="Z957" s="148"/>
    </row>
    <row r="958" ht="49.5" customHeight="1">
      <c r="A958" s="148"/>
      <c r="B958" s="167"/>
      <c r="C958" s="167"/>
      <c r="D958" s="148"/>
      <c r="E958" s="148"/>
      <c r="F958" s="148"/>
      <c r="G958" s="148"/>
      <c r="H958" s="148"/>
      <c r="I958" s="148"/>
      <c r="J958" s="148"/>
      <c r="K958" s="148"/>
      <c r="L958" s="148"/>
      <c r="M958" s="148"/>
      <c r="N958" s="148"/>
      <c r="O958" s="148"/>
      <c r="P958" s="148"/>
      <c r="Q958" s="148"/>
      <c r="R958" s="148"/>
      <c r="S958" s="148"/>
      <c r="T958" s="148"/>
      <c r="U958" s="148"/>
      <c r="V958" s="148"/>
      <c r="W958" s="148"/>
      <c r="X958" s="148"/>
      <c r="Y958" s="148"/>
      <c r="Z958" s="148"/>
    </row>
    <row r="959" ht="49.5" customHeight="1">
      <c r="A959" s="148"/>
      <c r="B959" s="167"/>
      <c r="C959" s="167"/>
      <c r="D959" s="148"/>
      <c r="E959" s="148"/>
      <c r="F959" s="148"/>
      <c r="G959" s="148"/>
      <c r="H959" s="148"/>
      <c r="I959" s="148"/>
      <c r="J959" s="148"/>
      <c r="K959" s="148"/>
      <c r="L959" s="148"/>
      <c r="M959" s="148"/>
      <c r="N959" s="148"/>
      <c r="O959" s="148"/>
      <c r="P959" s="148"/>
      <c r="Q959" s="148"/>
      <c r="R959" s="148"/>
      <c r="S959" s="148"/>
      <c r="T959" s="148"/>
      <c r="U959" s="148"/>
      <c r="V959" s="148"/>
      <c r="W959" s="148"/>
      <c r="X959" s="148"/>
      <c r="Y959" s="148"/>
      <c r="Z959" s="148"/>
    </row>
    <row r="960" ht="49.5" customHeight="1">
      <c r="A960" s="148"/>
      <c r="B960" s="167"/>
      <c r="C960" s="167"/>
      <c r="D960" s="148"/>
      <c r="E960" s="148"/>
      <c r="F960" s="148"/>
      <c r="G960" s="148"/>
      <c r="H960" s="148"/>
      <c r="I960" s="148"/>
      <c r="J960" s="148"/>
      <c r="K960" s="148"/>
      <c r="L960" s="148"/>
      <c r="M960" s="148"/>
      <c r="N960" s="148"/>
      <c r="O960" s="148"/>
      <c r="P960" s="148"/>
      <c r="Q960" s="148"/>
      <c r="R960" s="148"/>
      <c r="S960" s="148"/>
      <c r="T960" s="148"/>
      <c r="U960" s="148"/>
      <c r="V960" s="148"/>
      <c r="W960" s="148"/>
      <c r="X960" s="148"/>
      <c r="Y960" s="148"/>
      <c r="Z960" s="148"/>
    </row>
    <row r="961" ht="49.5" customHeight="1">
      <c r="A961" s="148"/>
      <c r="B961" s="167"/>
      <c r="C961" s="167"/>
      <c r="D961" s="148"/>
      <c r="E961" s="148"/>
      <c r="F961" s="148"/>
      <c r="G961" s="148"/>
      <c r="H961" s="148"/>
      <c r="I961" s="148"/>
      <c r="J961" s="148"/>
      <c r="K961" s="148"/>
      <c r="L961" s="148"/>
      <c r="M961" s="148"/>
      <c r="N961" s="148"/>
      <c r="O961" s="148"/>
      <c r="P961" s="148"/>
      <c r="Q961" s="148"/>
      <c r="R961" s="148"/>
      <c r="S961" s="148"/>
      <c r="T961" s="148"/>
      <c r="U961" s="148"/>
      <c r="V961" s="148"/>
      <c r="W961" s="148"/>
      <c r="X961" s="148"/>
      <c r="Y961" s="148"/>
      <c r="Z961" s="148"/>
    </row>
    <row r="962" ht="49.5" customHeight="1">
      <c r="A962" s="148"/>
      <c r="B962" s="167"/>
      <c r="C962" s="167"/>
      <c r="D962" s="148"/>
      <c r="E962" s="148"/>
      <c r="F962" s="148"/>
      <c r="G962" s="148"/>
      <c r="H962" s="148"/>
      <c r="I962" s="148"/>
      <c r="J962" s="148"/>
      <c r="K962" s="148"/>
      <c r="L962" s="148"/>
      <c r="M962" s="148"/>
      <c r="N962" s="148"/>
      <c r="O962" s="148"/>
      <c r="P962" s="148"/>
      <c r="Q962" s="148"/>
      <c r="R962" s="148"/>
      <c r="S962" s="148"/>
      <c r="T962" s="148"/>
      <c r="U962" s="148"/>
      <c r="V962" s="148"/>
      <c r="W962" s="148"/>
      <c r="X962" s="148"/>
      <c r="Y962" s="148"/>
      <c r="Z962" s="148"/>
    </row>
    <row r="963" ht="49.5" customHeight="1">
      <c r="A963" s="148"/>
      <c r="B963" s="167"/>
      <c r="C963" s="167"/>
      <c r="D963" s="148"/>
      <c r="E963" s="148"/>
      <c r="F963" s="148"/>
      <c r="G963" s="148"/>
      <c r="H963" s="148"/>
      <c r="I963" s="148"/>
      <c r="J963" s="148"/>
      <c r="K963" s="148"/>
      <c r="L963" s="148"/>
      <c r="M963" s="148"/>
      <c r="N963" s="148"/>
      <c r="O963" s="148"/>
      <c r="P963" s="148"/>
      <c r="Q963" s="148"/>
      <c r="R963" s="148"/>
      <c r="S963" s="148"/>
      <c r="T963" s="148"/>
      <c r="U963" s="148"/>
      <c r="V963" s="148"/>
      <c r="W963" s="148"/>
      <c r="X963" s="148"/>
      <c r="Y963" s="148"/>
      <c r="Z963" s="148"/>
    </row>
    <row r="964" ht="49.5" customHeight="1">
      <c r="A964" s="148"/>
      <c r="B964" s="167"/>
      <c r="C964" s="167"/>
      <c r="D964" s="148"/>
      <c r="E964" s="148"/>
      <c r="F964" s="148"/>
      <c r="G964" s="148"/>
      <c r="H964" s="148"/>
      <c r="I964" s="148"/>
      <c r="J964" s="148"/>
      <c r="K964" s="148"/>
      <c r="L964" s="148"/>
      <c r="M964" s="148"/>
      <c r="N964" s="148"/>
      <c r="O964" s="148"/>
      <c r="P964" s="148"/>
      <c r="Q964" s="148"/>
      <c r="R964" s="148"/>
      <c r="S964" s="148"/>
      <c r="T964" s="148"/>
      <c r="U964" s="148"/>
      <c r="V964" s="148"/>
      <c r="W964" s="148"/>
      <c r="X964" s="148"/>
      <c r="Y964" s="148"/>
      <c r="Z964" s="148"/>
    </row>
    <row r="965" ht="49.5" customHeight="1">
      <c r="A965" s="148"/>
      <c r="B965" s="167"/>
      <c r="C965" s="167"/>
      <c r="D965" s="148"/>
      <c r="E965" s="148"/>
      <c r="F965" s="148"/>
      <c r="G965" s="148"/>
      <c r="H965" s="148"/>
      <c r="I965" s="148"/>
      <c r="J965" s="148"/>
      <c r="K965" s="148"/>
      <c r="L965" s="148"/>
      <c r="M965" s="148"/>
      <c r="N965" s="148"/>
      <c r="O965" s="148"/>
      <c r="P965" s="148"/>
      <c r="Q965" s="148"/>
      <c r="R965" s="148"/>
      <c r="S965" s="148"/>
      <c r="T965" s="148"/>
      <c r="U965" s="148"/>
      <c r="V965" s="148"/>
      <c r="W965" s="148"/>
      <c r="X965" s="148"/>
      <c r="Y965" s="148"/>
      <c r="Z965" s="148"/>
    </row>
    <row r="966" ht="49.5" customHeight="1">
      <c r="A966" s="148"/>
      <c r="B966" s="167"/>
      <c r="C966" s="167"/>
      <c r="D966" s="148"/>
      <c r="E966" s="148"/>
      <c r="F966" s="148"/>
      <c r="G966" s="148"/>
      <c r="H966" s="148"/>
      <c r="I966" s="148"/>
      <c r="J966" s="148"/>
      <c r="K966" s="148"/>
      <c r="L966" s="148"/>
      <c r="M966" s="148"/>
      <c r="N966" s="148"/>
      <c r="O966" s="148"/>
      <c r="P966" s="148"/>
      <c r="Q966" s="148"/>
      <c r="R966" s="148"/>
      <c r="S966" s="148"/>
      <c r="T966" s="148"/>
      <c r="U966" s="148"/>
      <c r="V966" s="148"/>
      <c r="W966" s="148"/>
      <c r="X966" s="148"/>
      <c r="Y966" s="148"/>
      <c r="Z966" s="148"/>
    </row>
    <row r="967" ht="49.5" customHeight="1">
      <c r="A967" s="148"/>
      <c r="B967" s="167"/>
      <c r="C967" s="167"/>
      <c r="D967" s="148"/>
      <c r="E967" s="148"/>
      <c r="F967" s="148"/>
      <c r="G967" s="148"/>
      <c r="H967" s="148"/>
      <c r="I967" s="148"/>
      <c r="J967" s="148"/>
      <c r="K967" s="148"/>
      <c r="L967" s="148"/>
      <c r="M967" s="148"/>
      <c r="N967" s="148"/>
      <c r="O967" s="148"/>
      <c r="P967" s="148"/>
      <c r="Q967" s="148"/>
      <c r="R967" s="148"/>
      <c r="S967" s="148"/>
      <c r="T967" s="148"/>
      <c r="U967" s="148"/>
      <c r="V967" s="148"/>
      <c r="W967" s="148"/>
      <c r="X967" s="148"/>
      <c r="Y967" s="148"/>
      <c r="Z967" s="148"/>
    </row>
    <row r="968" ht="49.5" customHeight="1">
      <c r="A968" s="148"/>
      <c r="B968" s="167"/>
      <c r="C968" s="167"/>
      <c r="D968" s="148"/>
      <c r="E968" s="148"/>
      <c r="F968" s="148"/>
      <c r="G968" s="148"/>
      <c r="H968" s="148"/>
      <c r="I968" s="148"/>
      <c r="J968" s="148"/>
      <c r="K968" s="148"/>
      <c r="L968" s="148"/>
      <c r="M968" s="148"/>
      <c r="N968" s="148"/>
      <c r="O968" s="148"/>
      <c r="P968" s="148"/>
      <c r="Q968" s="148"/>
      <c r="R968" s="148"/>
      <c r="S968" s="148"/>
      <c r="T968" s="148"/>
      <c r="U968" s="148"/>
      <c r="V968" s="148"/>
      <c r="W968" s="148"/>
      <c r="X968" s="148"/>
      <c r="Y968" s="148"/>
      <c r="Z968" s="148"/>
    </row>
    <row r="969" ht="49.5" customHeight="1">
      <c r="A969" s="148"/>
      <c r="B969" s="167"/>
      <c r="C969" s="167"/>
      <c r="D969" s="148"/>
      <c r="E969" s="148"/>
      <c r="F969" s="148"/>
      <c r="G969" s="148"/>
      <c r="H969" s="148"/>
      <c r="I969" s="148"/>
      <c r="J969" s="148"/>
      <c r="K969" s="148"/>
      <c r="L969" s="148"/>
      <c r="M969" s="148"/>
      <c r="N969" s="148"/>
      <c r="O969" s="148"/>
      <c r="P969" s="148"/>
      <c r="Q969" s="148"/>
      <c r="R969" s="148"/>
      <c r="S969" s="148"/>
      <c r="T969" s="148"/>
      <c r="U969" s="148"/>
      <c r="V969" s="148"/>
      <c r="W969" s="148"/>
      <c r="X969" s="148"/>
      <c r="Y969" s="148"/>
      <c r="Z969" s="148"/>
    </row>
    <row r="970" ht="49.5" customHeight="1">
      <c r="A970" s="148"/>
      <c r="B970" s="167"/>
      <c r="C970" s="167"/>
      <c r="D970" s="148"/>
      <c r="E970" s="148"/>
      <c r="F970" s="148"/>
      <c r="G970" s="148"/>
      <c r="H970" s="148"/>
      <c r="I970" s="148"/>
      <c r="J970" s="148"/>
      <c r="K970" s="148"/>
      <c r="L970" s="148"/>
      <c r="M970" s="148"/>
      <c r="N970" s="148"/>
      <c r="O970" s="148"/>
      <c r="P970" s="148"/>
      <c r="Q970" s="148"/>
      <c r="R970" s="148"/>
      <c r="S970" s="148"/>
      <c r="T970" s="148"/>
      <c r="U970" s="148"/>
      <c r="V970" s="148"/>
      <c r="W970" s="148"/>
      <c r="X970" s="148"/>
      <c r="Y970" s="148"/>
      <c r="Z970" s="148"/>
    </row>
    <row r="971" ht="49.5" customHeight="1">
      <c r="A971" s="148"/>
      <c r="B971" s="167"/>
      <c r="C971" s="167"/>
      <c r="D971" s="148"/>
      <c r="E971" s="148"/>
      <c r="F971" s="148"/>
      <c r="G971" s="148"/>
      <c r="H971" s="148"/>
      <c r="I971" s="148"/>
      <c r="J971" s="148"/>
      <c r="K971" s="148"/>
      <c r="L971" s="148"/>
      <c r="M971" s="148"/>
      <c r="N971" s="148"/>
      <c r="O971" s="148"/>
      <c r="P971" s="148"/>
      <c r="Q971" s="148"/>
      <c r="R971" s="148"/>
      <c r="S971" s="148"/>
      <c r="T971" s="148"/>
      <c r="U971" s="148"/>
      <c r="V971" s="148"/>
      <c r="W971" s="148"/>
      <c r="X971" s="148"/>
      <c r="Y971" s="148"/>
      <c r="Z971" s="148"/>
    </row>
    <row r="972" ht="49.5" customHeight="1">
      <c r="A972" s="148"/>
      <c r="B972" s="167"/>
      <c r="C972" s="167"/>
      <c r="D972" s="148"/>
      <c r="E972" s="148"/>
      <c r="F972" s="148"/>
      <c r="G972" s="148"/>
      <c r="H972" s="148"/>
      <c r="I972" s="148"/>
      <c r="J972" s="148"/>
      <c r="K972" s="148"/>
      <c r="L972" s="148"/>
      <c r="M972" s="148"/>
      <c r="N972" s="148"/>
      <c r="O972" s="148"/>
      <c r="P972" s="148"/>
      <c r="Q972" s="148"/>
      <c r="R972" s="148"/>
      <c r="S972" s="148"/>
      <c r="T972" s="148"/>
      <c r="U972" s="148"/>
      <c r="V972" s="148"/>
      <c r="W972" s="148"/>
      <c r="X972" s="148"/>
      <c r="Y972" s="148"/>
      <c r="Z972" s="148"/>
    </row>
    <row r="973" ht="49.5" customHeight="1">
      <c r="A973" s="148"/>
      <c r="B973" s="167"/>
      <c r="C973" s="167"/>
      <c r="D973" s="148"/>
      <c r="E973" s="148"/>
      <c r="F973" s="148"/>
      <c r="G973" s="148"/>
      <c r="H973" s="148"/>
      <c r="I973" s="148"/>
      <c r="J973" s="148"/>
      <c r="K973" s="148"/>
      <c r="L973" s="148"/>
      <c r="M973" s="148"/>
      <c r="N973" s="148"/>
      <c r="O973" s="148"/>
      <c r="P973" s="148"/>
      <c r="Q973" s="148"/>
      <c r="R973" s="148"/>
      <c r="S973" s="148"/>
      <c r="T973" s="148"/>
      <c r="U973" s="148"/>
      <c r="V973" s="148"/>
      <c r="W973" s="148"/>
      <c r="X973" s="148"/>
      <c r="Y973" s="148"/>
      <c r="Z973" s="148"/>
    </row>
    <row r="974" ht="49.5" customHeight="1">
      <c r="A974" s="148"/>
      <c r="B974" s="167"/>
      <c r="C974" s="167"/>
      <c r="D974" s="148"/>
      <c r="E974" s="148"/>
      <c r="F974" s="148"/>
      <c r="G974" s="148"/>
      <c r="H974" s="148"/>
      <c r="I974" s="148"/>
      <c r="J974" s="148"/>
      <c r="K974" s="148"/>
      <c r="L974" s="148"/>
      <c r="M974" s="148"/>
      <c r="N974" s="148"/>
      <c r="O974" s="148"/>
      <c r="P974" s="148"/>
      <c r="Q974" s="148"/>
      <c r="R974" s="148"/>
      <c r="S974" s="148"/>
      <c r="T974" s="148"/>
      <c r="U974" s="148"/>
      <c r="V974" s="148"/>
      <c r="W974" s="148"/>
      <c r="X974" s="148"/>
      <c r="Y974" s="148"/>
      <c r="Z974" s="148"/>
    </row>
    <row r="975" ht="49.5" customHeight="1">
      <c r="A975" s="148"/>
      <c r="B975" s="167"/>
      <c r="C975" s="167"/>
      <c r="D975" s="148"/>
      <c r="E975" s="148"/>
      <c r="F975" s="148"/>
      <c r="G975" s="148"/>
      <c r="H975" s="148"/>
      <c r="I975" s="148"/>
      <c r="J975" s="148"/>
      <c r="K975" s="148"/>
      <c r="L975" s="148"/>
      <c r="M975" s="148"/>
      <c r="N975" s="148"/>
      <c r="O975" s="148"/>
      <c r="P975" s="148"/>
      <c r="Q975" s="148"/>
      <c r="R975" s="148"/>
      <c r="S975" s="148"/>
      <c r="T975" s="148"/>
      <c r="U975" s="148"/>
      <c r="V975" s="148"/>
      <c r="W975" s="148"/>
      <c r="X975" s="148"/>
      <c r="Y975" s="148"/>
      <c r="Z975" s="148"/>
    </row>
    <row r="976" ht="49.5" customHeight="1">
      <c r="A976" s="148"/>
      <c r="B976" s="167"/>
      <c r="C976" s="167"/>
      <c r="D976" s="148"/>
      <c r="E976" s="148"/>
      <c r="F976" s="148"/>
      <c r="G976" s="148"/>
      <c r="H976" s="148"/>
      <c r="I976" s="148"/>
      <c r="J976" s="148"/>
      <c r="K976" s="148"/>
      <c r="L976" s="148"/>
      <c r="M976" s="148"/>
      <c r="N976" s="148"/>
      <c r="O976" s="148"/>
      <c r="P976" s="148"/>
      <c r="Q976" s="148"/>
      <c r="R976" s="148"/>
      <c r="S976" s="148"/>
      <c r="T976" s="148"/>
      <c r="U976" s="148"/>
      <c r="V976" s="148"/>
      <c r="W976" s="148"/>
      <c r="X976" s="148"/>
      <c r="Y976" s="148"/>
      <c r="Z976" s="148"/>
    </row>
    <row r="977" ht="49.5" customHeight="1">
      <c r="A977" s="148"/>
      <c r="B977" s="167"/>
      <c r="C977" s="167"/>
      <c r="D977" s="148"/>
      <c r="E977" s="148"/>
      <c r="F977" s="148"/>
      <c r="G977" s="148"/>
      <c r="H977" s="148"/>
      <c r="I977" s="148"/>
      <c r="J977" s="148"/>
      <c r="K977" s="148"/>
      <c r="L977" s="148"/>
      <c r="M977" s="148"/>
      <c r="N977" s="148"/>
      <c r="O977" s="148"/>
      <c r="P977" s="148"/>
      <c r="Q977" s="148"/>
      <c r="R977" s="148"/>
      <c r="S977" s="148"/>
      <c r="T977" s="148"/>
      <c r="U977" s="148"/>
      <c r="V977" s="148"/>
      <c r="W977" s="148"/>
      <c r="X977" s="148"/>
      <c r="Y977" s="148"/>
      <c r="Z977" s="148"/>
    </row>
    <row r="978" ht="49.5" customHeight="1">
      <c r="A978" s="148"/>
      <c r="B978" s="167"/>
      <c r="C978" s="167"/>
      <c r="D978" s="148"/>
      <c r="E978" s="148"/>
      <c r="F978" s="148"/>
      <c r="G978" s="148"/>
      <c r="H978" s="148"/>
      <c r="I978" s="148"/>
      <c r="J978" s="148"/>
      <c r="K978" s="148"/>
      <c r="L978" s="148"/>
      <c r="M978" s="148"/>
      <c r="N978" s="148"/>
      <c r="O978" s="148"/>
      <c r="P978" s="148"/>
      <c r="Q978" s="148"/>
      <c r="R978" s="148"/>
      <c r="S978" s="148"/>
      <c r="T978" s="148"/>
      <c r="U978" s="148"/>
      <c r="V978" s="148"/>
      <c r="W978" s="148"/>
      <c r="X978" s="148"/>
      <c r="Y978" s="148"/>
      <c r="Z978" s="148"/>
    </row>
    <row r="979" ht="49.5" customHeight="1">
      <c r="A979" s="148"/>
      <c r="B979" s="167"/>
      <c r="C979" s="167"/>
      <c r="D979" s="148"/>
      <c r="E979" s="148"/>
      <c r="F979" s="148"/>
      <c r="G979" s="148"/>
      <c r="H979" s="148"/>
      <c r="I979" s="148"/>
      <c r="J979" s="148"/>
      <c r="K979" s="148"/>
      <c r="L979" s="148"/>
      <c r="M979" s="148"/>
      <c r="N979" s="148"/>
      <c r="O979" s="148"/>
      <c r="P979" s="148"/>
      <c r="Q979" s="148"/>
      <c r="R979" s="148"/>
      <c r="S979" s="148"/>
      <c r="T979" s="148"/>
      <c r="U979" s="148"/>
      <c r="V979" s="148"/>
      <c r="W979" s="148"/>
      <c r="X979" s="148"/>
      <c r="Y979" s="148"/>
      <c r="Z979" s="148"/>
    </row>
    <row r="980" ht="49.5" customHeight="1">
      <c r="A980" s="148"/>
      <c r="B980" s="167"/>
      <c r="C980" s="167"/>
      <c r="D980" s="148"/>
      <c r="E980" s="148"/>
      <c r="F980" s="148"/>
      <c r="G980" s="148"/>
      <c r="H980" s="148"/>
      <c r="I980" s="148"/>
      <c r="J980" s="148"/>
      <c r="K980" s="148"/>
      <c r="L980" s="148"/>
      <c r="M980" s="148"/>
      <c r="N980" s="148"/>
      <c r="O980" s="148"/>
      <c r="P980" s="148"/>
      <c r="Q980" s="148"/>
      <c r="R980" s="148"/>
      <c r="S980" s="148"/>
      <c r="T980" s="148"/>
      <c r="U980" s="148"/>
      <c r="V980" s="148"/>
      <c r="W980" s="148"/>
      <c r="X980" s="148"/>
      <c r="Y980" s="148"/>
      <c r="Z980" s="148"/>
    </row>
    <row r="981" ht="49.5" customHeight="1">
      <c r="A981" s="148"/>
      <c r="B981" s="167"/>
      <c r="C981" s="167"/>
      <c r="D981" s="148"/>
      <c r="E981" s="148"/>
      <c r="F981" s="148"/>
      <c r="G981" s="148"/>
      <c r="H981" s="148"/>
      <c r="I981" s="148"/>
      <c r="J981" s="148"/>
      <c r="K981" s="148"/>
      <c r="L981" s="148"/>
      <c r="M981" s="148"/>
      <c r="N981" s="148"/>
      <c r="O981" s="148"/>
      <c r="P981" s="148"/>
      <c r="Q981" s="148"/>
      <c r="R981" s="148"/>
      <c r="S981" s="148"/>
      <c r="T981" s="148"/>
      <c r="U981" s="148"/>
      <c r="V981" s="148"/>
      <c r="W981" s="148"/>
      <c r="X981" s="148"/>
      <c r="Y981" s="148"/>
      <c r="Z981" s="148"/>
    </row>
    <row r="982" ht="49.5" customHeight="1">
      <c r="A982" s="148"/>
      <c r="B982" s="167"/>
      <c r="C982" s="167"/>
      <c r="D982" s="148"/>
      <c r="E982" s="148"/>
      <c r="F982" s="148"/>
      <c r="G982" s="148"/>
      <c r="H982" s="148"/>
      <c r="I982" s="148"/>
      <c r="J982" s="148"/>
      <c r="K982" s="148"/>
      <c r="L982" s="148"/>
      <c r="M982" s="148"/>
      <c r="N982" s="148"/>
      <c r="O982" s="148"/>
      <c r="P982" s="148"/>
      <c r="Q982" s="148"/>
      <c r="R982" s="148"/>
      <c r="S982" s="148"/>
      <c r="T982" s="148"/>
      <c r="U982" s="148"/>
      <c r="V982" s="148"/>
      <c r="W982" s="148"/>
      <c r="X982" s="148"/>
      <c r="Y982" s="148"/>
      <c r="Z982" s="148"/>
    </row>
    <row r="983" ht="49.5" customHeight="1">
      <c r="A983" s="148"/>
      <c r="B983" s="167"/>
      <c r="C983" s="167"/>
      <c r="D983" s="148"/>
      <c r="E983" s="148"/>
      <c r="F983" s="148"/>
      <c r="G983" s="148"/>
      <c r="H983" s="148"/>
      <c r="I983" s="148"/>
      <c r="J983" s="148"/>
      <c r="K983" s="148"/>
      <c r="L983" s="148"/>
      <c r="M983" s="148"/>
      <c r="N983" s="148"/>
      <c r="O983" s="148"/>
      <c r="P983" s="148"/>
      <c r="Q983" s="148"/>
      <c r="R983" s="148"/>
      <c r="S983" s="148"/>
      <c r="T983" s="148"/>
      <c r="U983" s="148"/>
      <c r="V983" s="148"/>
      <c r="W983" s="148"/>
      <c r="X983" s="148"/>
      <c r="Y983" s="148"/>
      <c r="Z983" s="148"/>
    </row>
    <row r="984" ht="49.5" customHeight="1">
      <c r="A984" s="148"/>
      <c r="B984" s="167"/>
      <c r="C984" s="167"/>
      <c r="D984" s="148"/>
      <c r="E984" s="148"/>
      <c r="F984" s="148"/>
      <c r="G984" s="148"/>
      <c r="H984" s="148"/>
      <c r="I984" s="148"/>
      <c r="J984" s="148"/>
      <c r="K984" s="148"/>
      <c r="L984" s="148"/>
      <c r="M984" s="148"/>
      <c r="N984" s="148"/>
      <c r="O984" s="148"/>
      <c r="P984" s="148"/>
      <c r="Q984" s="148"/>
      <c r="R984" s="148"/>
      <c r="S984" s="148"/>
      <c r="T984" s="148"/>
      <c r="U984" s="148"/>
      <c r="V984" s="148"/>
      <c r="W984" s="148"/>
      <c r="X984" s="148"/>
      <c r="Y984" s="148"/>
      <c r="Z984" s="148"/>
    </row>
    <row r="985" ht="49.5" customHeight="1">
      <c r="A985" s="148"/>
      <c r="B985" s="167"/>
      <c r="C985" s="167"/>
      <c r="D985" s="148"/>
      <c r="E985" s="148"/>
      <c r="F985" s="148"/>
      <c r="G985" s="148"/>
      <c r="H985" s="148"/>
      <c r="I985" s="148"/>
      <c r="J985" s="148"/>
      <c r="K985" s="148"/>
      <c r="L985" s="148"/>
      <c r="M985" s="148"/>
      <c r="N985" s="148"/>
      <c r="O985" s="148"/>
      <c r="P985" s="148"/>
      <c r="Q985" s="148"/>
      <c r="R985" s="148"/>
      <c r="S985" s="148"/>
      <c r="T985" s="148"/>
      <c r="U985" s="148"/>
      <c r="V985" s="148"/>
      <c r="W985" s="148"/>
      <c r="X985" s="148"/>
      <c r="Y985" s="148"/>
      <c r="Z985" s="148"/>
    </row>
    <row r="986" ht="49.5" customHeight="1">
      <c r="A986" s="148"/>
      <c r="B986" s="167"/>
      <c r="C986" s="167"/>
      <c r="D986" s="148"/>
      <c r="E986" s="148"/>
      <c r="F986" s="148"/>
      <c r="G986" s="148"/>
      <c r="H986" s="148"/>
      <c r="I986" s="148"/>
      <c r="J986" s="148"/>
      <c r="K986" s="148"/>
      <c r="L986" s="148"/>
      <c r="M986" s="148"/>
      <c r="N986" s="148"/>
      <c r="O986" s="148"/>
      <c r="P986" s="148"/>
      <c r="Q986" s="148"/>
      <c r="R986" s="148"/>
      <c r="S986" s="148"/>
      <c r="T986" s="148"/>
      <c r="U986" s="148"/>
      <c r="V986" s="148"/>
      <c r="W986" s="148"/>
      <c r="X986" s="148"/>
      <c r="Y986" s="148"/>
      <c r="Z986" s="148"/>
    </row>
    <row r="987" ht="49.5" customHeight="1">
      <c r="A987" s="148"/>
      <c r="B987" s="167"/>
      <c r="C987" s="167"/>
      <c r="D987" s="148"/>
      <c r="E987" s="148"/>
      <c r="F987" s="148"/>
      <c r="G987" s="148"/>
      <c r="H987" s="148"/>
      <c r="I987" s="148"/>
      <c r="J987" s="148"/>
      <c r="K987" s="148"/>
      <c r="L987" s="148"/>
      <c r="M987" s="148"/>
      <c r="N987" s="148"/>
      <c r="O987" s="148"/>
      <c r="P987" s="148"/>
      <c r="Q987" s="148"/>
      <c r="R987" s="148"/>
      <c r="S987" s="148"/>
      <c r="T987" s="148"/>
      <c r="U987" s="148"/>
      <c r="V987" s="148"/>
      <c r="W987" s="148"/>
      <c r="X987" s="148"/>
      <c r="Y987" s="148"/>
      <c r="Z987" s="148"/>
    </row>
    <row r="988" ht="49.5" customHeight="1">
      <c r="A988" s="148"/>
      <c r="B988" s="167"/>
      <c r="C988" s="167"/>
      <c r="D988" s="148"/>
      <c r="E988" s="148"/>
      <c r="F988" s="148"/>
      <c r="G988" s="148"/>
      <c r="H988" s="148"/>
      <c r="I988" s="148"/>
      <c r="J988" s="148"/>
      <c r="K988" s="148"/>
      <c r="L988" s="148"/>
      <c r="M988" s="148"/>
      <c r="N988" s="148"/>
      <c r="O988" s="148"/>
      <c r="P988" s="148"/>
      <c r="Q988" s="148"/>
      <c r="R988" s="148"/>
      <c r="S988" s="148"/>
      <c r="T988" s="148"/>
      <c r="U988" s="148"/>
      <c r="V988" s="148"/>
      <c r="W988" s="148"/>
      <c r="X988" s="148"/>
      <c r="Y988" s="148"/>
      <c r="Z988" s="148"/>
    </row>
    <row r="989" ht="49.5" customHeight="1">
      <c r="A989" s="148"/>
      <c r="B989" s="167"/>
      <c r="C989" s="167"/>
      <c r="D989" s="148"/>
      <c r="E989" s="148"/>
      <c r="F989" s="148"/>
      <c r="G989" s="148"/>
      <c r="H989" s="148"/>
      <c r="I989" s="148"/>
      <c r="J989" s="148"/>
      <c r="K989" s="148"/>
      <c r="L989" s="148"/>
      <c r="M989" s="148"/>
      <c r="N989" s="148"/>
      <c r="O989" s="148"/>
      <c r="P989" s="148"/>
      <c r="Q989" s="148"/>
      <c r="R989" s="148"/>
      <c r="S989" s="148"/>
      <c r="T989" s="148"/>
      <c r="U989" s="148"/>
      <c r="V989" s="148"/>
      <c r="W989" s="148"/>
      <c r="X989" s="148"/>
      <c r="Y989" s="148"/>
      <c r="Z989" s="148"/>
    </row>
    <row r="990" ht="49.5" customHeight="1">
      <c r="A990" s="148"/>
      <c r="B990" s="167"/>
      <c r="C990" s="167"/>
      <c r="D990" s="148"/>
      <c r="E990" s="148"/>
      <c r="F990" s="148"/>
      <c r="G990" s="148"/>
      <c r="H990" s="148"/>
      <c r="I990" s="148"/>
      <c r="J990" s="148"/>
      <c r="K990" s="148"/>
      <c r="L990" s="148"/>
      <c r="M990" s="148"/>
      <c r="N990" s="148"/>
      <c r="O990" s="148"/>
      <c r="P990" s="148"/>
      <c r="Q990" s="148"/>
      <c r="R990" s="148"/>
      <c r="S990" s="148"/>
      <c r="T990" s="148"/>
      <c r="U990" s="148"/>
      <c r="V990" s="148"/>
      <c r="W990" s="148"/>
      <c r="X990" s="148"/>
      <c r="Y990" s="148"/>
      <c r="Z990" s="148"/>
    </row>
    <row r="991" ht="49.5" customHeight="1">
      <c r="A991" s="148"/>
      <c r="B991" s="167"/>
      <c r="C991" s="167"/>
      <c r="D991" s="148"/>
      <c r="E991" s="148"/>
      <c r="F991" s="148"/>
      <c r="G991" s="148"/>
      <c r="H991" s="148"/>
      <c r="I991" s="148"/>
      <c r="J991" s="148"/>
      <c r="K991" s="148"/>
      <c r="L991" s="148"/>
      <c r="M991" s="148"/>
      <c r="N991" s="148"/>
      <c r="O991" s="148"/>
      <c r="P991" s="148"/>
      <c r="Q991" s="148"/>
      <c r="R991" s="148"/>
      <c r="S991" s="148"/>
      <c r="T991" s="148"/>
      <c r="U991" s="148"/>
      <c r="V991" s="148"/>
      <c r="W991" s="148"/>
      <c r="X991" s="148"/>
      <c r="Y991" s="148"/>
      <c r="Z991" s="148"/>
    </row>
    <row r="992" ht="49.5" customHeight="1">
      <c r="A992" s="148"/>
      <c r="B992" s="167"/>
      <c r="C992" s="167"/>
      <c r="D992" s="148"/>
      <c r="E992" s="148"/>
      <c r="F992" s="148"/>
      <c r="G992" s="148"/>
      <c r="H992" s="148"/>
      <c r="I992" s="148"/>
      <c r="J992" s="148"/>
      <c r="K992" s="148"/>
      <c r="L992" s="148"/>
      <c r="M992" s="148"/>
      <c r="N992" s="148"/>
      <c r="O992" s="148"/>
      <c r="P992" s="148"/>
      <c r="Q992" s="148"/>
      <c r="R992" s="148"/>
      <c r="S992" s="148"/>
      <c r="T992" s="148"/>
      <c r="U992" s="148"/>
      <c r="V992" s="148"/>
      <c r="W992" s="148"/>
      <c r="X992" s="148"/>
      <c r="Y992" s="148"/>
      <c r="Z992" s="148"/>
    </row>
    <row r="993" ht="49.5" customHeight="1">
      <c r="A993" s="148"/>
      <c r="B993" s="167"/>
      <c r="C993" s="167"/>
      <c r="D993" s="148"/>
      <c r="E993" s="148"/>
      <c r="F993" s="148"/>
      <c r="G993" s="148"/>
      <c r="H993" s="148"/>
      <c r="I993" s="148"/>
      <c r="J993" s="148"/>
      <c r="K993" s="148"/>
      <c r="L993" s="148"/>
      <c r="M993" s="148"/>
      <c r="N993" s="148"/>
      <c r="O993" s="148"/>
      <c r="P993" s="148"/>
      <c r="Q993" s="148"/>
      <c r="R993" s="148"/>
      <c r="S993" s="148"/>
      <c r="T993" s="148"/>
      <c r="U993" s="148"/>
      <c r="V993" s="148"/>
      <c r="W993" s="148"/>
      <c r="X993" s="148"/>
      <c r="Y993" s="148"/>
      <c r="Z993" s="148"/>
    </row>
    <row r="994" ht="49.5" customHeight="1">
      <c r="A994" s="148"/>
      <c r="B994" s="167"/>
      <c r="C994" s="167"/>
      <c r="D994" s="148"/>
      <c r="E994" s="148"/>
      <c r="F994" s="148"/>
      <c r="G994" s="148"/>
      <c r="H994" s="148"/>
      <c r="I994" s="148"/>
      <c r="J994" s="148"/>
      <c r="K994" s="148"/>
      <c r="L994" s="148"/>
      <c r="M994" s="148"/>
      <c r="N994" s="148"/>
      <c r="O994" s="148"/>
      <c r="P994" s="148"/>
      <c r="Q994" s="148"/>
      <c r="R994" s="148"/>
      <c r="S994" s="148"/>
      <c r="T994" s="148"/>
      <c r="U994" s="148"/>
      <c r="V994" s="148"/>
      <c r="W994" s="148"/>
      <c r="X994" s="148"/>
      <c r="Y994" s="148"/>
      <c r="Z994" s="148"/>
    </row>
    <row r="995" ht="49.5" customHeight="1">
      <c r="A995" s="148"/>
      <c r="B995" s="167"/>
      <c r="C995" s="167"/>
      <c r="D995" s="148"/>
      <c r="E995" s="148"/>
      <c r="F995" s="148"/>
      <c r="G995" s="148"/>
      <c r="H995" s="148"/>
      <c r="I995" s="148"/>
      <c r="J995" s="148"/>
      <c r="K995" s="148"/>
      <c r="L995" s="148"/>
      <c r="M995" s="148"/>
      <c r="N995" s="148"/>
      <c r="O995" s="148"/>
      <c r="P995" s="148"/>
      <c r="Q995" s="148"/>
      <c r="R995" s="148"/>
      <c r="S995" s="148"/>
      <c r="T995" s="148"/>
      <c r="U995" s="148"/>
      <c r="V995" s="148"/>
      <c r="W995" s="148"/>
      <c r="X995" s="148"/>
      <c r="Y995" s="148"/>
      <c r="Z995" s="148"/>
    </row>
    <row r="996" ht="49.5" customHeight="1">
      <c r="A996" s="148"/>
      <c r="B996" s="167"/>
      <c r="C996" s="167"/>
      <c r="D996" s="148"/>
      <c r="E996" s="148"/>
      <c r="F996" s="148"/>
      <c r="G996" s="148"/>
      <c r="H996" s="148"/>
      <c r="I996" s="148"/>
      <c r="J996" s="148"/>
      <c r="K996" s="148"/>
      <c r="L996" s="148"/>
      <c r="M996" s="148"/>
      <c r="N996" s="148"/>
      <c r="O996" s="148"/>
      <c r="P996" s="148"/>
      <c r="Q996" s="148"/>
      <c r="R996" s="148"/>
      <c r="S996" s="148"/>
      <c r="T996" s="148"/>
      <c r="U996" s="148"/>
      <c r="V996" s="148"/>
      <c r="W996" s="148"/>
      <c r="X996" s="148"/>
      <c r="Y996" s="148"/>
      <c r="Z996" s="148"/>
    </row>
    <row r="997" ht="49.5" customHeight="1">
      <c r="A997" s="148"/>
      <c r="B997" s="167"/>
      <c r="C997" s="167"/>
      <c r="D997" s="148"/>
      <c r="E997" s="148"/>
      <c r="F997" s="148"/>
      <c r="G997" s="148"/>
      <c r="H997" s="148"/>
      <c r="I997" s="148"/>
      <c r="J997" s="148"/>
      <c r="K997" s="148"/>
      <c r="L997" s="148"/>
      <c r="M997" s="148"/>
      <c r="N997" s="148"/>
      <c r="O997" s="148"/>
      <c r="P997" s="148"/>
      <c r="Q997" s="148"/>
      <c r="R997" s="148"/>
      <c r="S997" s="148"/>
      <c r="T997" s="148"/>
      <c r="U997" s="148"/>
      <c r="V997" s="148"/>
      <c r="W997" s="148"/>
      <c r="X997" s="148"/>
      <c r="Y997" s="148"/>
      <c r="Z997" s="148"/>
    </row>
    <row r="998" ht="49.5" customHeight="1">
      <c r="A998" s="148"/>
      <c r="B998" s="167"/>
      <c r="C998" s="167"/>
      <c r="D998" s="148"/>
      <c r="E998" s="148"/>
      <c r="F998" s="148"/>
      <c r="G998" s="148"/>
      <c r="H998" s="148"/>
      <c r="I998" s="148"/>
      <c r="J998" s="148"/>
      <c r="K998" s="148"/>
      <c r="L998" s="148"/>
      <c r="M998" s="148"/>
      <c r="N998" s="148"/>
      <c r="O998" s="148"/>
      <c r="P998" s="148"/>
      <c r="Q998" s="148"/>
      <c r="R998" s="148"/>
      <c r="S998" s="148"/>
      <c r="T998" s="148"/>
      <c r="U998" s="148"/>
      <c r="V998" s="148"/>
      <c r="W998" s="148"/>
      <c r="X998" s="148"/>
      <c r="Y998" s="148"/>
      <c r="Z998" s="148"/>
    </row>
    <row r="999" ht="49.5" customHeight="1">
      <c r="A999" s="148"/>
      <c r="B999" s="167"/>
      <c r="C999" s="167"/>
      <c r="D999" s="148"/>
      <c r="E999" s="148"/>
      <c r="F999" s="148"/>
      <c r="G999" s="148"/>
      <c r="H999" s="148"/>
      <c r="I999" s="148"/>
      <c r="J999" s="148"/>
      <c r="K999" s="148"/>
      <c r="L999" s="148"/>
      <c r="M999" s="148"/>
      <c r="N999" s="148"/>
      <c r="O999" s="148"/>
      <c r="P999" s="148"/>
      <c r="Q999" s="148"/>
      <c r="R999" s="148"/>
      <c r="S999" s="148"/>
      <c r="T999" s="148"/>
      <c r="U999" s="148"/>
      <c r="V999" s="148"/>
      <c r="W999" s="148"/>
      <c r="X999" s="148"/>
      <c r="Y999" s="148"/>
      <c r="Z999" s="148"/>
    </row>
    <row r="1000" ht="49.5" customHeight="1">
      <c r="A1000" s="148"/>
      <c r="B1000" s="167"/>
      <c r="C1000" s="167"/>
      <c r="D1000" s="148"/>
      <c r="E1000" s="148"/>
      <c r="F1000" s="148"/>
      <c r="G1000" s="148"/>
      <c r="H1000" s="148"/>
      <c r="I1000" s="148"/>
      <c r="J1000" s="148"/>
      <c r="K1000" s="148"/>
      <c r="L1000" s="148"/>
      <c r="M1000" s="148"/>
      <c r="N1000" s="148"/>
      <c r="O1000" s="148"/>
      <c r="P1000" s="148"/>
      <c r="Q1000" s="148"/>
      <c r="R1000" s="148"/>
      <c r="S1000" s="148"/>
      <c r="T1000" s="148"/>
      <c r="U1000" s="148"/>
      <c r="V1000" s="148"/>
      <c r="W1000" s="148"/>
      <c r="X1000" s="148"/>
      <c r="Y1000" s="148"/>
      <c r="Z1000" s="148"/>
    </row>
  </sheetData>
  <mergeCells count="1">
    <mergeCell ref="B1:C1"/>
  </mergeCells>
  <dataValidations>
    <dataValidation type="list" allowBlank="1" showErrorMessage="1" sqref="A12:A15">
      <formula1>Hoja2!$C$2:$C$9</formula1>
    </dataValidation>
  </dataValidations>
  <printOptions/>
  <pageMargins bottom="0.75" footer="0.0" header="0.0" left="0.7" right="0.7" top="0.75"/>
  <pageSetup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52.13"/>
  </cols>
  <sheetData>
    <row r="1">
      <c r="A1" s="168" t="s">
        <v>408</v>
      </c>
    </row>
    <row r="2">
      <c r="A2" s="169" t="s">
        <v>409</v>
      </c>
    </row>
    <row r="3">
      <c r="A3" s="169" t="s">
        <v>410</v>
      </c>
    </row>
    <row r="4">
      <c r="A4" s="169" t="s">
        <v>411</v>
      </c>
    </row>
    <row r="5">
      <c r="A5" s="169" t="s">
        <v>412</v>
      </c>
    </row>
    <row r="6">
      <c r="A6" s="169" t="s">
        <v>413</v>
      </c>
    </row>
    <row r="7">
      <c r="A7" s="169" t="s">
        <v>414</v>
      </c>
    </row>
    <row r="8">
      <c r="A8" s="169" t="s">
        <v>415</v>
      </c>
    </row>
    <row r="9">
      <c r="A9" s="169" t="s">
        <v>416</v>
      </c>
    </row>
    <row r="10">
      <c r="A10" s="169" t="s">
        <v>417</v>
      </c>
    </row>
    <row r="11">
      <c r="A11" s="170"/>
    </row>
    <row r="12">
      <c r="A12" s="170"/>
    </row>
    <row r="13">
      <c r="A13" s="170"/>
    </row>
    <row r="14">
      <c r="A14" s="170"/>
    </row>
    <row r="15">
      <c r="A15" s="170"/>
    </row>
    <row r="16">
      <c r="A16" s="170"/>
    </row>
    <row r="17">
      <c r="A17" s="170"/>
    </row>
    <row r="18">
      <c r="A18" s="170"/>
    </row>
    <row r="19">
      <c r="A19" s="170"/>
    </row>
    <row r="20">
      <c r="A20" s="170"/>
    </row>
    <row r="21">
      <c r="A21" s="170"/>
    </row>
    <row r="22">
      <c r="A22" s="170"/>
    </row>
    <row r="23">
      <c r="A23" s="170"/>
    </row>
    <row r="24">
      <c r="A24" s="170"/>
    </row>
    <row r="25">
      <c r="A25" s="170"/>
    </row>
    <row r="26">
      <c r="A26" s="170"/>
    </row>
    <row r="27">
      <c r="A27" s="170"/>
    </row>
    <row r="28">
      <c r="A28" s="170"/>
    </row>
    <row r="29">
      <c r="A29" s="170"/>
    </row>
    <row r="30">
      <c r="A30" s="170"/>
    </row>
    <row r="31">
      <c r="A31" s="170"/>
    </row>
    <row r="32">
      <c r="A32" s="170"/>
    </row>
    <row r="33">
      <c r="A33" s="170"/>
    </row>
    <row r="34">
      <c r="A34" s="170"/>
    </row>
    <row r="35">
      <c r="A35" s="170"/>
    </row>
    <row r="36">
      <c r="A36" s="170"/>
    </row>
    <row r="37">
      <c r="A37" s="170"/>
    </row>
    <row r="38">
      <c r="A38" s="170"/>
    </row>
    <row r="39">
      <c r="A39" s="170"/>
    </row>
    <row r="40">
      <c r="A40" s="170"/>
    </row>
    <row r="41">
      <c r="A41" s="170"/>
    </row>
    <row r="42">
      <c r="A42" s="170"/>
    </row>
    <row r="43">
      <c r="A43" s="170"/>
    </row>
    <row r="44">
      <c r="A44" s="170"/>
    </row>
    <row r="45">
      <c r="A45" s="170"/>
    </row>
    <row r="46">
      <c r="A46" s="170"/>
    </row>
    <row r="47">
      <c r="A47" s="170"/>
    </row>
    <row r="48">
      <c r="A48" s="170"/>
    </row>
    <row r="49">
      <c r="A49" s="170"/>
    </row>
    <row r="50">
      <c r="A50" s="170"/>
    </row>
    <row r="51">
      <c r="A51" s="170"/>
    </row>
    <row r="52">
      <c r="A52" s="170"/>
    </row>
    <row r="53">
      <c r="A53" s="170"/>
    </row>
    <row r="54">
      <c r="A54" s="170"/>
    </row>
    <row r="55">
      <c r="A55" s="170"/>
    </row>
    <row r="56">
      <c r="A56" s="170"/>
    </row>
    <row r="57">
      <c r="A57" s="170"/>
    </row>
    <row r="58">
      <c r="A58" s="170"/>
    </row>
    <row r="59">
      <c r="A59" s="170"/>
    </row>
    <row r="60">
      <c r="A60" s="170"/>
    </row>
    <row r="61">
      <c r="A61" s="170"/>
    </row>
    <row r="62">
      <c r="A62" s="170"/>
    </row>
    <row r="63">
      <c r="A63" s="170"/>
    </row>
    <row r="64">
      <c r="A64" s="170"/>
    </row>
    <row r="65">
      <c r="A65" s="170"/>
    </row>
    <row r="66">
      <c r="A66" s="170"/>
    </row>
    <row r="67">
      <c r="A67" s="170"/>
    </row>
    <row r="68">
      <c r="A68" s="170"/>
    </row>
    <row r="69">
      <c r="A69" s="170"/>
    </row>
    <row r="70">
      <c r="A70" s="170"/>
    </row>
    <row r="71">
      <c r="A71" s="170"/>
    </row>
    <row r="72">
      <c r="A72" s="170"/>
    </row>
    <row r="73">
      <c r="A73" s="170"/>
    </row>
    <row r="74">
      <c r="A74" s="170"/>
    </row>
    <row r="75">
      <c r="A75" s="170"/>
    </row>
    <row r="76">
      <c r="A76" s="170"/>
    </row>
    <row r="77">
      <c r="A77" s="170"/>
    </row>
    <row r="78">
      <c r="A78" s="170"/>
    </row>
    <row r="79">
      <c r="A79" s="170"/>
    </row>
    <row r="80">
      <c r="A80" s="170"/>
    </row>
    <row r="81">
      <c r="A81" s="170"/>
    </row>
    <row r="82">
      <c r="A82" s="170"/>
    </row>
    <row r="83">
      <c r="A83" s="170"/>
    </row>
    <row r="84">
      <c r="A84" s="170"/>
    </row>
    <row r="85">
      <c r="A85" s="170"/>
    </row>
    <row r="86">
      <c r="A86" s="170"/>
    </row>
    <row r="87">
      <c r="A87" s="170"/>
    </row>
    <row r="88">
      <c r="A88" s="170"/>
    </row>
    <row r="89">
      <c r="A89" s="170"/>
    </row>
    <row r="90">
      <c r="A90" s="170"/>
    </row>
    <row r="91">
      <c r="A91" s="170"/>
    </row>
    <row r="92">
      <c r="A92" s="170"/>
    </row>
    <row r="93">
      <c r="A93" s="170"/>
    </row>
    <row r="94">
      <c r="A94" s="170"/>
    </row>
    <row r="95">
      <c r="A95" s="170"/>
    </row>
    <row r="96">
      <c r="A96" s="170"/>
    </row>
    <row r="97">
      <c r="A97" s="170"/>
    </row>
    <row r="98">
      <c r="A98" s="170"/>
    </row>
    <row r="99">
      <c r="A99" s="170"/>
    </row>
    <row r="100">
      <c r="A100" s="170"/>
    </row>
    <row r="101">
      <c r="A101" s="170"/>
    </row>
    <row r="102">
      <c r="A102" s="170"/>
    </row>
    <row r="103">
      <c r="A103" s="170"/>
    </row>
    <row r="104">
      <c r="A104" s="170"/>
    </row>
    <row r="105">
      <c r="A105" s="170"/>
    </row>
    <row r="106">
      <c r="A106" s="170"/>
    </row>
    <row r="107">
      <c r="A107" s="170"/>
    </row>
    <row r="108">
      <c r="A108" s="170"/>
    </row>
    <row r="109">
      <c r="A109" s="170"/>
    </row>
    <row r="110">
      <c r="A110" s="170"/>
    </row>
    <row r="111">
      <c r="A111" s="170"/>
    </row>
    <row r="112">
      <c r="A112" s="170"/>
    </row>
    <row r="113">
      <c r="A113" s="170"/>
    </row>
    <row r="114">
      <c r="A114" s="170"/>
    </row>
    <row r="115">
      <c r="A115" s="170"/>
    </row>
    <row r="116">
      <c r="A116" s="170"/>
    </row>
    <row r="117">
      <c r="A117" s="170"/>
    </row>
    <row r="118">
      <c r="A118" s="170"/>
    </row>
    <row r="119">
      <c r="A119" s="170"/>
    </row>
    <row r="120">
      <c r="A120" s="170"/>
    </row>
    <row r="121">
      <c r="A121" s="170"/>
    </row>
    <row r="122">
      <c r="A122" s="170"/>
    </row>
    <row r="123">
      <c r="A123" s="170"/>
    </row>
    <row r="124">
      <c r="A124" s="170"/>
    </row>
    <row r="125">
      <c r="A125" s="170"/>
    </row>
    <row r="126">
      <c r="A126" s="170"/>
    </row>
    <row r="127">
      <c r="A127" s="170"/>
    </row>
    <row r="128">
      <c r="A128" s="170"/>
    </row>
    <row r="129">
      <c r="A129" s="170"/>
    </row>
    <row r="130">
      <c r="A130" s="170"/>
    </row>
    <row r="131">
      <c r="A131" s="170"/>
    </row>
    <row r="132">
      <c r="A132" s="170"/>
    </row>
    <row r="133">
      <c r="A133" s="170"/>
    </row>
    <row r="134">
      <c r="A134" s="170"/>
    </row>
    <row r="135">
      <c r="A135" s="170"/>
    </row>
    <row r="136">
      <c r="A136" s="170"/>
    </row>
    <row r="137">
      <c r="A137" s="170"/>
    </row>
    <row r="138">
      <c r="A138" s="170"/>
    </row>
    <row r="139">
      <c r="A139" s="170"/>
    </row>
    <row r="140">
      <c r="A140" s="170"/>
    </row>
    <row r="141">
      <c r="A141" s="170"/>
    </row>
    <row r="142">
      <c r="A142" s="170"/>
    </row>
    <row r="143">
      <c r="A143" s="170"/>
    </row>
    <row r="144">
      <c r="A144" s="170"/>
    </row>
    <row r="145">
      <c r="A145" s="170"/>
    </row>
    <row r="146">
      <c r="A146" s="170"/>
    </row>
    <row r="147">
      <c r="A147" s="170"/>
    </row>
    <row r="148">
      <c r="A148" s="170"/>
    </row>
    <row r="149">
      <c r="A149" s="170"/>
    </row>
    <row r="150">
      <c r="A150" s="170"/>
    </row>
    <row r="151">
      <c r="A151" s="170"/>
    </row>
    <row r="152">
      <c r="A152" s="170"/>
    </row>
    <row r="153">
      <c r="A153" s="170"/>
    </row>
    <row r="154">
      <c r="A154" s="170"/>
    </row>
    <row r="155">
      <c r="A155" s="170"/>
    </row>
    <row r="156">
      <c r="A156" s="170"/>
    </row>
    <row r="157">
      <c r="A157" s="170"/>
    </row>
    <row r="158">
      <c r="A158" s="170"/>
    </row>
    <row r="159">
      <c r="A159" s="170"/>
    </row>
    <row r="160">
      <c r="A160" s="170"/>
    </row>
    <row r="161">
      <c r="A161" s="170"/>
    </row>
    <row r="162">
      <c r="A162" s="170"/>
    </row>
    <row r="163">
      <c r="A163" s="170"/>
    </row>
    <row r="164">
      <c r="A164" s="170"/>
    </row>
    <row r="165">
      <c r="A165" s="170"/>
    </row>
    <row r="166">
      <c r="A166" s="170"/>
    </row>
    <row r="167">
      <c r="A167" s="170"/>
    </row>
    <row r="168">
      <c r="A168" s="170"/>
    </row>
    <row r="169">
      <c r="A169" s="170"/>
    </row>
    <row r="170">
      <c r="A170" s="170"/>
    </row>
    <row r="171">
      <c r="A171" s="170"/>
    </row>
    <row r="172">
      <c r="A172" s="170"/>
    </row>
    <row r="173">
      <c r="A173" s="170"/>
    </row>
    <row r="174">
      <c r="A174" s="170"/>
    </row>
    <row r="175">
      <c r="A175" s="170"/>
    </row>
    <row r="176">
      <c r="A176" s="170"/>
    </row>
    <row r="177">
      <c r="A177" s="170"/>
    </row>
    <row r="178">
      <c r="A178" s="170"/>
    </row>
    <row r="179">
      <c r="A179" s="170"/>
    </row>
    <row r="180">
      <c r="A180" s="170"/>
    </row>
    <row r="181">
      <c r="A181" s="170"/>
    </row>
    <row r="182">
      <c r="A182" s="170"/>
    </row>
    <row r="183">
      <c r="A183" s="170"/>
    </row>
    <row r="184">
      <c r="A184" s="170"/>
    </row>
    <row r="185">
      <c r="A185" s="170"/>
    </row>
    <row r="186">
      <c r="A186" s="170"/>
    </row>
    <row r="187">
      <c r="A187" s="170"/>
    </row>
    <row r="188">
      <c r="A188" s="170"/>
    </row>
    <row r="189">
      <c r="A189" s="170"/>
    </row>
    <row r="190">
      <c r="A190" s="170"/>
    </row>
    <row r="191">
      <c r="A191" s="170"/>
    </row>
    <row r="192">
      <c r="A192" s="170"/>
    </row>
    <row r="193">
      <c r="A193" s="170"/>
    </row>
    <row r="194">
      <c r="A194" s="170"/>
    </row>
    <row r="195">
      <c r="A195" s="170"/>
    </row>
    <row r="196">
      <c r="A196" s="170"/>
    </row>
    <row r="197">
      <c r="A197" s="170"/>
    </row>
    <row r="198">
      <c r="A198" s="170"/>
    </row>
    <row r="199">
      <c r="A199" s="170"/>
    </row>
    <row r="200">
      <c r="A200" s="170"/>
    </row>
    <row r="201">
      <c r="A201" s="170"/>
    </row>
    <row r="202">
      <c r="A202" s="170"/>
    </row>
    <row r="203">
      <c r="A203" s="170"/>
    </row>
    <row r="204">
      <c r="A204" s="170"/>
    </row>
    <row r="205">
      <c r="A205" s="170"/>
    </row>
    <row r="206">
      <c r="A206" s="170"/>
    </row>
    <row r="207">
      <c r="A207" s="170"/>
    </row>
    <row r="208">
      <c r="A208" s="170"/>
    </row>
    <row r="209">
      <c r="A209" s="170"/>
    </row>
    <row r="210">
      <c r="A210" s="170"/>
    </row>
    <row r="211">
      <c r="A211" s="170"/>
    </row>
    <row r="212">
      <c r="A212" s="170"/>
    </row>
    <row r="213">
      <c r="A213" s="170"/>
    </row>
    <row r="214">
      <c r="A214" s="170"/>
    </row>
    <row r="215">
      <c r="A215" s="170"/>
    </row>
    <row r="216">
      <c r="A216" s="170"/>
    </row>
    <row r="217">
      <c r="A217" s="170"/>
    </row>
    <row r="218">
      <c r="A218" s="170"/>
    </row>
    <row r="219">
      <c r="A219" s="170"/>
    </row>
    <row r="220">
      <c r="A220" s="170"/>
    </row>
    <row r="221">
      <c r="A221" s="170"/>
    </row>
    <row r="222">
      <c r="A222" s="170"/>
    </row>
    <row r="223">
      <c r="A223" s="170"/>
    </row>
    <row r="224">
      <c r="A224" s="170"/>
    </row>
    <row r="225">
      <c r="A225" s="170"/>
    </row>
    <row r="226">
      <c r="A226" s="170"/>
    </row>
    <row r="227">
      <c r="A227" s="170"/>
    </row>
    <row r="228">
      <c r="A228" s="170"/>
    </row>
    <row r="229">
      <c r="A229" s="170"/>
    </row>
    <row r="230">
      <c r="A230" s="170"/>
    </row>
    <row r="231">
      <c r="A231" s="170"/>
    </row>
    <row r="232">
      <c r="A232" s="170"/>
    </row>
    <row r="233">
      <c r="A233" s="170"/>
    </row>
    <row r="234">
      <c r="A234" s="170"/>
    </row>
    <row r="235">
      <c r="A235" s="170"/>
    </row>
    <row r="236">
      <c r="A236" s="170"/>
    </row>
    <row r="237">
      <c r="A237" s="170"/>
    </row>
    <row r="238">
      <c r="A238" s="170"/>
    </row>
    <row r="239">
      <c r="A239" s="170"/>
    </row>
    <row r="240">
      <c r="A240" s="170"/>
    </row>
    <row r="241">
      <c r="A241" s="170"/>
    </row>
    <row r="242">
      <c r="A242" s="170"/>
    </row>
    <row r="243">
      <c r="A243" s="170"/>
    </row>
    <row r="244">
      <c r="A244" s="170"/>
    </row>
    <row r="245">
      <c r="A245" s="170"/>
    </row>
    <row r="246">
      <c r="A246" s="170"/>
    </row>
    <row r="247">
      <c r="A247" s="170"/>
    </row>
    <row r="248">
      <c r="A248" s="170"/>
    </row>
    <row r="249">
      <c r="A249" s="170"/>
    </row>
    <row r="250">
      <c r="A250" s="170"/>
    </row>
    <row r="251">
      <c r="A251" s="170"/>
    </row>
    <row r="252">
      <c r="A252" s="170"/>
    </row>
    <row r="253">
      <c r="A253" s="170"/>
    </row>
    <row r="254">
      <c r="A254" s="170"/>
    </row>
    <row r="255">
      <c r="A255" s="170"/>
    </row>
    <row r="256">
      <c r="A256" s="170"/>
    </row>
    <row r="257">
      <c r="A257" s="170"/>
    </row>
    <row r="258">
      <c r="A258" s="170"/>
    </row>
    <row r="259">
      <c r="A259" s="170"/>
    </row>
    <row r="260">
      <c r="A260" s="170"/>
    </row>
    <row r="261">
      <c r="A261" s="170"/>
    </row>
    <row r="262">
      <c r="A262" s="170"/>
    </row>
    <row r="263">
      <c r="A263" s="170"/>
    </row>
    <row r="264">
      <c r="A264" s="170"/>
    </row>
    <row r="265">
      <c r="A265" s="170"/>
    </row>
    <row r="266">
      <c r="A266" s="170"/>
    </row>
    <row r="267">
      <c r="A267" s="170"/>
    </row>
    <row r="268">
      <c r="A268" s="170"/>
    </row>
    <row r="269">
      <c r="A269" s="170"/>
    </row>
    <row r="270">
      <c r="A270" s="170"/>
    </row>
    <row r="271">
      <c r="A271" s="170"/>
    </row>
    <row r="272">
      <c r="A272" s="170"/>
    </row>
    <row r="273">
      <c r="A273" s="170"/>
    </row>
    <row r="274">
      <c r="A274" s="170"/>
    </row>
    <row r="275">
      <c r="A275" s="170"/>
    </row>
    <row r="276">
      <c r="A276" s="170"/>
    </row>
    <row r="277">
      <c r="A277" s="170"/>
    </row>
    <row r="278">
      <c r="A278" s="170"/>
    </row>
    <row r="279">
      <c r="A279" s="170"/>
    </row>
    <row r="280">
      <c r="A280" s="170"/>
    </row>
    <row r="281">
      <c r="A281" s="170"/>
    </row>
    <row r="282">
      <c r="A282" s="170"/>
    </row>
    <row r="283">
      <c r="A283" s="170"/>
    </row>
    <row r="284">
      <c r="A284" s="170"/>
    </row>
    <row r="285">
      <c r="A285" s="170"/>
    </row>
    <row r="286">
      <c r="A286" s="170"/>
    </row>
    <row r="287">
      <c r="A287" s="170"/>
    </row>
    <row r="288">
      <c r="A288" s="170"/>
    </row>
    <row r="289">
      <c r="A289" s="170"/>
    </row>
    <row r="290">
      <c r="A290" s="170"/>
    </row>
    <row r="291">
      <c r="A291" s="170"/>
    </row>
    <row r="292">
      <c r="A292" s="170"/>
    </row>
    <row r="293">
      <c r="A293" s="170"/>
    </row>
    <row r="294">
      <c r="A294" s="170"/>
    </row>
    <row r="295">
      <c r="A295" s="170"/>
    </row>
    <row r="296">
      <c r="A296" s="170"/>
    </row>
    <row r="297">
      <c r="A297" s="170"/>
    </row>
    <row r="298">
      <c r="A298" s="170"/>
    </row>
    <row r="299">
      <c r="A299" s="170"/>
    </row>
    <row r="300">
      <c r="A300" s="170"/>
    </row>
    <row r="301">
      <c r="A301" s="170"/>
    </row>
    <row r="302">
      <c r="A302" s="170"/>
    </row>
    <row r="303">
      <c r="A303" s="170"/>
    </row>
    <row r="304">
      <c r="A304" s="170"/>
    </row>
    <row r="305">
      <c r="A305" s="170"/>
    </row>
    <row r="306">
      <c r="A306" s="170"/>
    </row>
    <row r="307">
      <c r="A307" s="170"/>
    </row>
    <row r="308">
      <c r="A308" s="170"/>
    </row>
    <row r="309">
      <c r="A309" s="170"/>
    </row>
    <row r="310">
      <c r="A310" s="170"/>
    </row>
    <row r="311">
      <c r="A311" s="170"/>
    </row>
    <row r="312">
      <c r="A312" s="170"/>
    </row>
    <row r="313">
      <c r="A313" s="170"/>
    </row>
    <row r="314">
      <c r="A314" s="170"/>
    </row>
    <row r="315">
      <c r="A315" s="170"/>
    </row>
    <row r="316">
      <c r="A316" s="170"/>
    </row>
    <row r="317">
      <c r="A317" s="170"/>
    </row>
    <row r="318">
      <c r="A318" s="170"/>
    </row>
    <row r="319">
      <c r="A319" s="170"/>
    </row>
    <row r="320">
      <c r="A320" s="170"/>
    </row>
    <row r="321">
      <c r="A321" s="170"/>
    </row>
    <row r="322">
      <c r="A322" s="170"/>
    </row>
    <row r="323">
      <c r="A323" s="170"/>
    </row>
    <row r="324">
      <c r="A324" s="170"/>
    </row>
    <row r="325">
      <c r="A325" s="170"/>
    </row>
    <row r="326">
      <c r="A326" s="170"/>
    </row>
    <row r="327">
      <c r="A327" s="170"/>
    </row>
    <row r="328">
      <c r="A328" s="170"/>
    </row>
    <row r="329">
      <c r="A329" s="170"/>
    </row>
    <row r="330">
      <c r="A330" s="170"/>
    </row>
    <row r="331">
      <c r="A331" s="170"/>
    </row>
    <row r="332">
      <c r="A332" s="170"/>
    </row>
    <row r="333">
      <c r="A333" s="170"/>
    </row>
    <row r="334">
      <c r="A334" s="170"/>
    </row>
    <row r="335">
      <c r="A335" s="170"/>
    </row>
    <row r="336">
      <c r="A336" s="170"/>
    </row>
    <row r="337">
      <c r="A337" s="170"/>
    </row>
    <row r="338">
      <c r="A338" s="170"/>
    </row>
    <row r="339">
      <c r="A339" s="170"/>
    </row>
    <row r="340">
      <c r="A340" s="170"/>
    </row>
    <row r="341">
      <c r="A341" s="170"/>
    </row>
    <row r="342">
      <c r="A342" s="170"/>
    </row>
    <row r="343">
      <c r="A343" s="170"/>
    </row>
    <row r="344">
      <c r="A344" s="170"/>
    </row>
    <row r="345">
      <c r="A345" s="170"/>
    </row>
    <row r="346">
      <c r="A346" s="170"/>
    </row>
    <row r="347">
      <c r="A347" s="170"/>
    </row>
    <row r="348">
      <c r="A348" s="170"/>
    </row>
    <row r="349">
      <c r="A349" s="170"/>
    </row>
    <row r="350">
      <c r="A350" s="170"/>
    </row>
    <row r="351">
      <c r="A351" s="170"/>
    </row>
    <row r="352">
      <c r="A352" s="170"/>
    </row>
    <row r="353">
      <c r="A353" s="170"/>
    </row>
    <row r="354">
      <c r="A354" s="170"/>
    </row>
    <row r="355">
      <c r="A355" s="170"/>
    </row>
    <row r="356">
      <c r="A356" s="170"/>
    </row>
    <row r="357">
      <c r="A357" s="170"/>
    </row>
    <row r="358">
      <c r="A358" s="170"/>
    </row>
    <row r="359">
      <c r="A359" s="170"/>
    </row>
    <row r="360">
      <c r="A360" s="170"/>
    </row>
    <row r="361">
      <c r="A361" s="170"/>
    </row>
    <row r="362">
      <c r="A362" s="170"/>
    </row>
    <row r="363">
      <c r="A363" s="170"/>
    </row>
    <row r="364">
      <c r="A364" s="170"/>
    </row>
    <row r="365">
      <c r="A365" s="170"/>
    </row>
    <row r="366">
      <c r="A366" s="170"/>
    </row>
    <row r="367">
      <c r="A367" s="170"/>
    </row>
    <row r="368">
      <c r="A368" s="170"/>
    </row>
    <row r="369">
      <c r="A369" s="170"/>
    </row>
    <row r="370">
      <c r="A370" s="170"/>
    </row>
    <row r="371">
      <c r="A371" s="170"/>
    </row>
    <row r="372">
      <c r="A372" s="170"/>
    </row>
    <row r="373">
      <c r="A373" s="170"/>
    </row>
    <row r="374">
      <c r="A374" s="170"/>
    </row>
    <row r="375">
      <c r="A375" s="170"/>
    </row>
    <row r="376">
      <c r="A376" s="170"/>
    </row>
    <row r="377">
      <c r="A377" s="170"/>
    </row>
    <row r="378">
      <c r="A378" s="170"/>
    </row>
    <row r="379">
      <c r="A379" s="170"/>
    </row>
    <row r="380">
      <c r="A380" s="170"/>
    </row>
    <row r="381">
      <c r="A381" s="170"/>
    </row>
    <row r="382">
      <c r="A382" s="170"/>
    </row>
    <row r="383">
      <c r="A383" s="170"/>
    </row>
    <row r="384">
      <c r="A384" s="170"/>
    </row>
    <row r="385">
      <c r="A385" s="170"/>
    </row>
    <row r="386">
      <c r="A386" s="170"/>
    </row>
    <row r="387">
      <c r="A387" s="170"/>
    </row>
    <row r="388">
      <c r="A388" s="170"/>
    </row>
    <row r="389">
      <c r="A389" s="170"/>
    </row>
    <row r="390">
      <c r="A390" s="170"/>
    </row>
    <row r="391">
      <c r="A391" s="170"/>
    </row>
    <row r="392">
      <c r="A392" s="170"/>
    </row>
    <row r="393">
      <c r="A393" s="170"/>
    </row>
    <row r="394">
      <c r="A394" s="170"/>
    </row>
    <row r="395">
      <c r="A395" s="170"/>
    </row>
    <row r="396">
      <c r="A396" s="170"/>
    </row>
    <row r="397">
      <c r="A397" s="170"/>
    </row>
    <row r="398">
      <c r="A398" s="170"/>
    </row>
    <row r="399">
      <c r="A399" s="170"/>
    </row>
    <row r="400">
      <c r="A400" s="170"/>
    </row>
    <row r="401">
      <c r="A401" s="170"/>
    </row>
    <row r="402">
      <c r="A402" s="170"/>
    </row>
    <row r="403">
      <c r="A403" s="170"/>
    </row>
    <row r="404">
      <c r="A404" s="170"/>
    </row>
    <row r="405">
      <c r="A405" s="170"/>
    </row>
    <row r="406">
      <c r="A406" s="170"/>
    </row>
    <row r="407">
      <c r="A407" s="170"/>
    </row>
    <row r="408">
      <c r="A408" s="170"/>
    </row>
    <row r="409">
      <c r="A409" s="170"/>
    </row>
    <row r="410">
      <c r="A410" s="170"/>
    </row>
    <row r="411">
      <c r="A411" s="170"/>
    </row>
    <row r="412">
      <c r="A412" s="170"/>
    </row>
    <row r="413">
      <c r="A413" s="170"/>
    </row>
    <row r="414">
      <c r="A414" s="170"/>
    </row>
    <row r="415">
      <c r="A415" s="170"/>
    </row>
    <row r="416">
      <c r="A416" s="170"/>
    </row>
    <row r="417">
      <c r="A417" s="170"/>
    </row>
    <row r="418">
      <c r="A418" s="170"/>
    </row>
    <row r="419">
      <c r="A419" s="170"/>
    </row>
    <row r="420">
      <c r="A420" s="170"/>
    </row>
    <row r="421">
      <c r="A421" s="170"/>
    </row>
    <row r="422">
      <c r="A422" s="170"/>
    </row>
    <row r="423">
      <c r="A423" s="170"/>
    </row>
    <row r="424">
      <c r="A424" s="170"/>
    </row>
    <row r="425">
      <c r="A425" s="170"/>
    </row>
    <row r="426">
      <c r="A426" s="170"/>
    </row>
    <row r="427">
      <c r="A427" s="170"/>
    </row>
    <row r="428">
      <c r="A428" s="170"/>
    </row>
    <row r="429">
      <c r="A429" s="170"/>
    </row>
    <row r="430">
      <c r="A430" s="170"/>
    </row>
    <row r="431">
      <c r="A431" s="170"/>
    </row>
    <row r="432">
      <c r="A432" s="170"/>
    </row>
    <row r="433">
      <c r="A433" s="170"/>
    </row>
    <row r="434">
      <c r="A434" s="170"/>
    </row>
    <row r="435">
      <c r="A435" s="170"/>
    </row>
    <row r="436">
      <c r="A436" s="170"/>
    </row>
    <row r="437">
      <c r="A437" s="170"/>
    </row>
    <row r="438">
      <c r="A438" s="170"/>
    </row>
    <row r="439">
      <c r="A439" s="170"/>
    </row>
    <row r="440">
      <c r="A440" s="170"/>
    </row>
    <row r="441">
      <c r="A441" s="170"/>
    </row>
    <row r="442">
      <c r="A442" s="170"/>
    </row>
    <row r="443">
      <c r="A443" s="170"/>
    </row>
    <row r="444">
      <c r="A444" s="170"/>
    </row>
    <row r="445">
      <c r="A445" s="170"/>
    </row>
    <row r="446">
      <c r="A446" s="170"/>
    </row>
    <row r="447">
      <c r="A447" s="170"/>
    </row>
    <row r="448">
      <c r="A448" s="170"/>
    </row>
    <row r="449">
      <c r="A449" s="170"/>
    </row>
    <row r="450">
      <c r="A450" s="170"/>
    </row>
    <row r="451">
      <c r="A451" s="170"/>
    </row>
    <row r="452">
      <c r="A452" s="170"/>
    </row>
    <row r="453">
      <c r="A453" s="170"/>
    </row>
    <row r="454">
      <c r="A454" s="170"/>
    </row>
    <row r="455">
      <c r="A455" s="170"/>
    </row>
    <row r="456">
      <c r="A456" s="170"/>
    </row>
    <row r="457">
      <c r="A457" s="170"/>
    </row>
    <row r="458">
      <c r="A458" s="170"/>
    </row>
    <row r="459">
      <c r="A459" s="170"/>
    </row>
    <row r="460">
      <c r="A460" s="170"/>
    </row>
    <row r="461">
      <c r="A461" s="170"/>
    </row>
    <row r="462">
      <c r="A462" s="170"/>
    </row>
    <row r="463">
      <c r="A463" s="170"/>
    </row>
    <row r="464">
      <c r="A464" s="170"/>
    </row>
    <row r="465">
      <c r="A465" s="170"/>
    </row>
    <row r="466">
      <c r="A466" s="170"/>
    </row>
    <row r="467">
      <c r="A467" s="170"/>
    </row>
    <row r="468">
      <c r="A468" s="170"/>
    </row>
    <row r="469">
      <c r="A469" s="170"/>
    </row>
    <row r="470">
      <c r="A470" s="170"/>
    </row>
    <row r="471">
      <c r="A471" s="170"/>
    </row>
    <row r="472">
      <c r="A472" s="170"/>
    </row>
    <row r="473">
      <c r="A473" s="170"/>
    </row>
    <row r="474">
      <c r="A474" s="170"/>
    </row>
    <row r="475">
      <c r="A475" s="170"/>
    </row>
    <row r="476">
      <c r="A476" s="170"/>
    </row>
    <row r="477">
      <c r="A477" s="170"/>
    </row>
    <row r="478">
      <c r="A478" s="170"/>
    </row>
    <row r="479">
      <c r="A479" s="170"/>
    </row>
    <row r="480">
      <c r="A480" s="170"/>
    </row>
    <row r="481">
      <c r="A481" s="170"/>
    </row>
    <row r="482">
      <c r="A482" s="170"/>
    </row>
    <row r="483">
      <c r="A483" s="170"/>
    </row>
    <row r="484">
      <c r="A484" s="170"/>
    </row>
    <row r="485">
      <c r="A485" s="170"/>
    </row>
    <row r="486">
      <c r="A486" s="170"/>
    </row>
    <row r="487">
      <c r="A487" s="170"/>
    </row>
    <row r="488">
      <c r="A488" s="170"/>
    </row>
    <row r="489">
      <c r="A489" s="170"/>
    </row>
    <row r="490">
      <c r="A490" s="170"/>
    </row>
    <row r="491">
      <c r="A491" s="170"/>
    </row>
    <row r="492">
      <c r="A492" s="170"/>
    </row>
    <row r="493">
      <c r="A493" s="170"/>
    </row>
    <row r="494">
      <c r="A494" s="170"/>
    </row>
    <row r="495">
      <c r="A495" s="170"/>
    </row>
    <row r="496">
      <c r="A496" s="170"/>
    </row>
    <row r="497">
      <c r="A497" s="170"/>
    </row>
    <row r="498">
      <c r="A498" s="170"/>
    </row>
    <row r="499">
      <c r="A499" s="170"/>
    </row>
    <row r="500">
      <c r="A500" s="170"/>
    </row>
    <row r="501">
      <c r="A501" s="170"/>
    </row>
    <row r="502">
      <c r="A502" s="170"/>
    </row>
    <row r="503">
      <c r="A503" s="170"/>
    </row>
    <row r="504">
      <c r="A504" s="170"/>
    </row>
    <row r="505">
      <c r="A505" s="170"/>
    </row>
    <row r="506">
      <c r="A506" s="170"/>
    </row>
    <row r="507">
      <c r="A507" s="170"/>
    </row>
    <row r="508">
      <c r="A508" s="170"/>
    </row>
    <row r="509">
      <c r="A509" s="170"/>
    </row>
    <row r="510">
      <c r="A510" s="170"/>
    </row>
    <row r="511">
      <c r="A511" s="170"/>
    </row>
    <row r="512">
      <c r="A512" s="170"/>
    </row>
    <row r="513">
      <c r="A513" s="170"/>
    </row>
    <row r="514">
      <c r="A514" s="170"/>
    </row>
    <row r="515">
      <c r="A515" s="170"/>
    </row>
    <row r="516">
      <c r="A516" s="170"/>
    </row>
    <row r="517">
      <c r="A517" s="170"/>
    </row>
    <row r="518">
      <c r="A518" s="170"/>
    </row>
    <row r="519">
      <c r="A519" s="170"/>
    </row>
    <row r="520">
      <c r="A520" s="170"/>
    </row>
    <row r="521">
      <c r="A521" s="170"/>
    </row>
    <row r="522">
      <c r="A522" s="170"/>
    </row>
    <row r="523">
      <c r="A523" s="170"/>
    </row>
    <row r="524">
      <c r="A524" s="170"/>
    </row>
    <row r="525">
      <c r="A525" s="170"/>
    </row>
    <row r="526">
      <c r="A526" s="170"/>
    </row>
    <row r="527">
      <c r="A527" s="170"/>
    </row>
    <row r="528">
      <c r="A528" s="170"/>
    </row>
    <row r="529">
      <c r="A529" s="170"/>
    </row>
    <row r="530">
      <c r="A530" s="170"/>
    </row>
    <row r="531">
      <c r="A531" s="170"/>
    </row>
    <row r="532">
      <c r="A532" s="170"/>
    </row>
    <row r="533">
      <c r="A533" s="170"/>
    </row>
    <row r="534">
      <c r="A534" s="170"/>
    </row>
    <row r="535">
      <c r="A535" s="170"/>
    </row>
    <row r="536">
      <c r="A536" s="170"/>
    </row>
    <row r="537">
      <c r="A537" s="170"/>
    </row>
    <row r="538">
      <c r="A538" s="170"/>
    </row>
    <row r="539">
      <c r="A539" s="170"/>
    </row>
    <row r="540">
      <c r="A540" s="170"/>
    </row>
    <row r="541">
      <c r="A541" s="170"/>
    </row>
    <row r="542">
      <c r="A542" s="170"/>
    </row>
    <row r="543">
      <c r="A543" s="170"/>
    </row>
    <row r="544">
      <c r="A544" s="170"/>
    </row>
    <row r="545">
      <c r="A545" s="170"/>
    </row>
    <row r="546">
      <c r="A546" s="170"/>
    </row>
    <row r="547">
      <c r="A547" s="170"/>
    </row>
    <row r="548">
      <c r="A548" s="170"/>
    </row>
    <row r="549">
      <c r="A549" s="170"/>
    </row>
    <row r="550">
      <c r="A550" s="170"/>
    </row>
    <row r="551">
      <c r="A551" s="170"/>
    </row>
    <row r="552">
      <c r="A552" s="170"/>
    </row>
    <row r="553">
      <c r="A553" s="170"/>
    </row>
    <row r="554">
      <c r="A554" s="170"/>
    </row>
    <row r="555">
      <c r="A555" s="170"/>
    </row>
    <row r="556">
      <c r="A556" s="170"/>
    </row>
    <row r="557">
      <c r="A557" s="170"/>
    </row>
    <row r="558">
      <c r="A558" s="170"/>
    </row>
    <row r="559">
      <c r="A559" s="170"/>
    </row>
    <row r="560">
      <c r="A560" s="170"/>
    </row>
    <row r="561">
      <c r="A561" s="170"/>
    </row>
    <row r="562">
      <c r="A562" s="170"/>
    </row>
    <row r="563">
      <c r="A563" s="170"/>
    </row>
    <row r="564">
      <c r="A564" s="170"/>
    </row>
    <row r="565">
      <c r="A565" s="170"/>
    </row>
    <row r="566">
      <c r="A566" s="170"/>
    </row>
    <row r="567">
      <c r="A567" s="170"/>
    </row>
    <row r="568">
      <c r="A568" s="170"/>
    </row>
    <row r="569">
      <c r="A569" s="170"/>
    </row>
    <row r="570">
      <c r="A570" s="170"/>
    </row>
    <row r="571">
      <c r="A571" s="170"/>
    </row>
    <row r="572">
      <c r="A572" s="170"/>
    </row>
    <row r="573">
      <c r="A573" s="170"/>
    </row>
    <row r="574">
      <c r="A574" s="170"/>
    </row>
    <row r="575">
      <c r="A575" s="170"/>
    </row>
    <row r="576">
      <c r="A576" s="170"/>
    </row>
    <row r="577">
      <c r="A577" s="170"/>
    </row>
    <row r="578">
      <c r="A578" s="170"/>
    </row>
    <row r="579">
      <c r="A579" s="170"/>
    </row>
    <row r="580">
      <c r="A580" s="170"/>
    </row>
    <row r="581">
      <c r="A581" s="170"/>
    </row>
    <row r="582">
      <c r="A582" s="170"/>
    </row>
    <row r="583">
      <c r="A583" s="170"/>
    </row>
    <row r="584">
      <c r="A584" s="170"/>
    </row>
    <row r="585">
      <c r="A585" s="170"/>
    </row>
    <row r="586">
      <c r="A586" s="170"/>
    </row>
    <row r="587">
      <c r="A587" s="170"/>
    </row>
    <row r="588">
      <c r="A588" s="170"/>
    </row>
    <row r="589">
      <c r="A589" s="170"/>
    </row>
    <row r="590">
      <c r="A590" s="170"/>
    </row>
    <row r="591">
      <c r="A591" s="170"/>
    </row>
    <row r="592">
      <c r="A592" s="170"/>
    </row>
    <row r="593">
      <c r="A593" s="170"/>
    </row>
    <row r="594">
      <c r="A594" s="170"/>
    </row>
    <row r="595">
      <c r="A595" s="170"/>
    </row>
    <row r="596">
      <c r="A596" s="170"/>
    </row>
    <row r="597">
      <c r="A597" s="170"/>
    </row>
    <row r="598">
      <c r="A598" s="170"/>
    </row>
    <row r="599">
      <c r="A599" s="170"/>
    </row>
    <row r="600">
      <c r="A600" s="170"/>
    </row>
    <row r="601">
      <c r="A601" s="170"/>
    </row>
    <row r="602">
      <c r="A602" s="170"/>
    </row>
    <row r="603">
      <c r="A603" s="170"/>
    </row>
    <row r="604">
      <c r="A604" s="170"/>
    </row>
    <row r="605">
      <c r="A605" s="170"/>
    </row>
    <row r="606">
      <c r="A606" s="170"/>
    </row>
    <row r="607">
      <c r="A607" s="170"/>
    </row>
    <row r="608">
      <c r="A608" s="170"/>
    </row>
    <row r="609">
      <c r="A609" s="170"/>
    </row>
    <row r="610">
      <c r="A610" s="170"/>
    </row>
    <row r="611">
      <c r="A611" s="170"/>
    </row>
    <row r="612">
      <c r="A612" s="170"/>
    </row>
    <row r="613">
      <c r="A613" s="170"/>
    </row>
    <row r="614">
      <c r="A614" s="170"/>
    </row>
    <row r="615">
      <c r="A615" s="170"/>
    </row>
    <row r="616">
      <c r="A616" s="170"/>
    </row>
    <row r="617">
      <c r="A617" s="170"/>
    </row>
    <row r="618">
      <c r="A618" s="170"/>
    </row>
    <row r="619">
      <c r="A619" s="170"/>
    </row>
    <row r="620">
      <c r="A620" s="170"/>
    </row>
    <row r="621">
      <c r="A621" s="170"/>
    </row>
    <row r="622">
      <c r="A622" s="170"/>
    </row>
    <row r="623">
      <c r="A623" s="170"/>
    </row>
    <row r="624">
      <c r="A624" s="170"/>
    </row>
    <row r="625">
      <c r="A625" s="170"/>
    </row>
    <row r="626">
      <c r="A626" s="170"/>
    </row>
    <row r="627">
      <c r="A627" s="170"/>
    </row>
    <row r="628">
      <c r="A628" s="170"/>
    </row>
    <row r="629">
      <c r="A629" s="170"/>
    </row>
    <row r="630">
      <c r="A630" s="170"/>
    </row>
    <row r="631">
      <c r="A631" s="170"/>
    </row>
    <row r="632">
      <c r="A632" s="170"/>
    </row>
    <row r="633">
      <c r="A633" s="170"/>
    </row>
    <row r="634">
      <c r="A634" s="170"/>
    </row>
    <row r="635">
      <c r="A635" s="170"/>
    </row>
    <row r="636">
      <c r="A636" s="170"/>
    </row>
    <row r="637">
      <c r="A637" s="170"/>
    </row>
    <row r="638">
      <c r="A638" s="170"/>
    </row>
    <row r="639">
      <c r="A639" s="170"/>
    </row>
    <row r="640">
      <c r="A640" s="170"/>
    </row>
    <row r="641">
      <c r="A641" s="170"/>
    </row>
    <row r="642">
      <c r="A642" s="170"/>
    </row>
    <row r="643">
      <c r="A643" s="170"/>
    </row>
    <row r="644">
      <c r="A644" s="170"/>
    </row>
    <row r="645">
      <c r="A645" s="170"/>
    </row>
    <row r="646">
      <c r="A646" s="170"/>
    </row>
    <row r="647">
      <c r="A647" s="170"/>
    </row>
    <row r="648">
      <c r="A648" s="170"/>
    </row>
    <row r="649">
      <c r="A649" s="170"/>
    </row>
    <row r="650">
      <c r="A650" s="170"/>
    </row>
    <row r="651">
      <c r="A651" s="170"/>
    </row>
    <row r="652">
      <c r="A652" s="170"/>
    </row>
    <row r="653">
      <c r="A653" s="170"/>
    </row>
    <row r="654">
      <c r="A654" s="170"/>
    </row>
    <row r="655">
      <c r="A655" s="170"/>
    </row>
    <row r="656">
      <c r="A656" s="170"/>
    </row>
    <row r="657">
      <c r="A657" s="170"/>
    </row>
    <row r="658">
      <c r="A658" s="170"/>
    </row>
    <row r="659">
      <c r="A659" s="170"/>
    </row>
    <row r="660">
      <c r="A660" s="170"/>
    </row>
    <row r="661">
      <c r="A661" s="170"/>
    </row>
    <row r="662">
      <c r="A662" s="170"/>
    </row>
    <row r="663">
      <c r="A663" s="170"/>
    </row>
    <row r="664">
      <c r="A664" s="170"/>
    </row>
    <row r="665">
      <c r="A665" s="170"/>
    </row>
    <row r="666">
      <c r="A666" s="170"/>
    </row>
    <row r="667">
      <c r="A667" s="170"/>
    </row>
    <row r="668">
      <c r="A668" s="170"/>
    </row>
    <row r="669">
      <c r="A669" s="170"/>
    </row>
    <row r="670">
      <c r="A670" s="170"/>
    </row>
    <row r="671">
      <c r="A671" s="170"/>
    </row>
    <row r="672">
      <c r="A672" s="170"/>
    </row>
    <row r="673">
      <c r="A673" s="170"/>
    </row>
    <row r="674">
      <c r="A674" s="170"/>
    </row>
    <row r="675">
      <c r="A675" s="170"/>
    </row>
    <row r="676">
      <c r="A676" s="170"/>
    </row>
    <row r="677">
      <c r="A677" s="170"/>
    </row>
    <row r="678">
      <c r="A678" s="170"/>
    </row>
    <row r="679">
      <c r="A679" s="170"/>
    </row>
    <row r="680">
      <c r="A680" s="170"/>
    </row>
    <row r="681">
      <c r="A681" s="170"/>
    </row>
    <row r="682">
      <c r="A682" s="170"/>
    </row>
    <row r="683">
      <c r="A683" s="170"/>
    </row>
    <row r="684">
      <c r="A684" s="170"/>
    </row>
    <row r="685">
      <c r="A685" s="170"/>
    </row>
    <row r="686">
      <c r="A686" s="170"/>
    </row>
    <row r="687">
      <c r="A687" s="170"/>
    </row>
    <row r="688">
      <c r="A688" s="170"/>
    </row>
    <row r="689">
      <c r="A689" s="170"/>
    </row>
    <row r="690">
      <c r="A690" s="170"/>
    </row>
    <row r="691">
      <c r="A691" s="170"/>
    </row>
    <row r="692">
      <c r="A692" s="170"/>
    </row>
    <row r="693">
      <c r="A693" s="170"/>
    </row>
    <row r="694">
      <c r="A694" s="170"/>
    </row>
    <row r="695">
      <c r="A695" s="170"/>
    </row>
    <row r="696">
      <c r="A696" s="170"/>
    </row>
    <row r="697">
      <c r="A697" s="170"/>
    </row>
    <row r="698">
      <c r="A698" s="170"/>
    </row>
    <row r="699">
      <c r="A699" s="170"/>
    </row>
    <row r="700">
      <c r="A700" s="170"/>
    </row>
    <row r="701">
      <c r="A701" s="170"/>
    </row>
    <row r="702">
      <c r="A702" s="170"/>
    </row>
    <row r="703">
      <c r="A703" s="170"/>
    </row>
    <row r="704">
      <c r="A704" s="170"/>
    </row>
    <row r="705">
      <c r="A705" s="170"/>
    </row>
    <row r="706">
      <c r="A706" s="170"/>
    </row>
    <row r="707">
      <c r="A707" s="170"/>
    </row>
    <row r="708">
      <c r="A708" s="170"/>
    </row>
    <row r="709">
      <c r="A709" s="170"/>
    </row>
    <row r="710">
      <c r="A710" s="170"/>
    </row>
    <row r="711">
      <c r="A711" s="170"/>
    </row>
    <row r="712">
      <c r="A712" s="170"/>
    </row>
    <row r="713">
      <c r="A713" s="170"/>
    </row>
    <row r="714">
      <c r="A714" s="170"/>
    </row>
    <row r="715">
      <c r="A715" s="170"/>
    </row>
    <row r="716">
      <c r="A716" s="170"/>
    </row>
    <row r="717">
      <c r="A717" s="170"/>
    </row>
    <row r="718">
      <c r="A718" s="170"/>
    </row>
    <row r="719">
      <c r="A719" s="170"/>
    </row>
    <row r="720">
      <c r="A720" s="170"/>
    </row>
    <row r="721">
      <c r="A721" s="170"/>
    </row>
    <row r="722">
      <c r="A722" s="170"/>
    </row>
    <row r="723">
      <c r="A723" s="170"/>
    </row>
    <row r="724">
      <c r="A724" s="170"/>
    </row>
    <row r="725">
      <c r="A725" s="170"/>
    </row>
    <row r="726">
      <c r="A726" s="170"/>
    </row>
    <row r="727">
      <c r="A727" s="170"/>
    </row>
    <row r="728">
      <c r="A728" s="170"/>
    </row>
    <row r="729">
      <c r="A729" s="170"/>
    </row>
    <row r="730">
      <c r="A730" s="170"/>
    </row>
    <row r="731">
      <c r="A731" s="170"/>
    </row>
    <row r="732">
      <c r="A732" s="170"/>
    </row>
    <row r="733">
      <c r="A733" s="170"/>
    </row>
    <row r="734">
      <c r="A734" s="170"/>
    </row>
    <row r="735">
      <c r="A735" s="170"/>
    </row>
    <row r="736">
      <c r="A736" s="170"/>
    </row>
    <row r="737">
      <c r="A737" s="170"/>
    </row>
    <row r="738">
      <c r="A738" s="170"/>
    </row>
    <row r="739">
      <c r="A739" s="170"/>
    </row>
    <row r="740">
      <c r="A740" s="170"/>
    </row>
    <row r="741">
      <c r="A741" s="170"/>
    </row>
    <row r="742">
      <c r="A742" s="170"/>
    </row>
    <row r="743">
      <c r="A743" s="170"/>
    </row>
    <row r="744">
      <c r="A744" s="170"/>
    </row>
    <row r="745">
      <c r="A745" s="170"/>
    </row>
    <row r="746">
      <c r="A746" s="170"/>
    </row>
    <row r="747">
      <c r="A747" s="170"/>
    </row>
    <row r="748">
      <c r="A748" s="170"/>
    </row>
    <row r="749">
      <c r="A749" s="170"/>
    </row>
    <row r="750">
      <c r="A750" s="170"/>
    </row>
    <row r="751">
      <c r="A751" s="170"/>
    </row>
    <row r="752">
      <c r="A752" s="170"/>
    </row>
    <row r="753">
      <c r="A753" s="170"/>
    </row>
    <row r="754">
      <c r="A754" s="170"/>
    </row>
    <row r="755">
      <c r="A755" s="170"/>
    </row>
    <row r="756">
      <c r="A756" s="170"/>
    </row>
    <row r="757">
      <c r="A757" s="170"/>
    </row>
    <row r="758">
      <c r="A758" s="170"/>
    </row>
    <row r="759">
      <c r="A759" s="170"/>
    </row>
    <row r="760">
      <c r="A760" s="170"/>
    </row>
    <row r="761">
      <c r="A761" s="170"/>
    </row>
    <row r="762">
      <c r="A762" s="170"/>
    </row>
    <row r="763">
      <c r="A763" s="170"/>
    </row>
    <row r="764">
      <c r="A764" s="170"/>
    </row>
    <row r="765">
      <c r="A765" s="170"/>
    </row>
    <row r="766">
      <c r="A766" s="170"/>
    </row>
    <row r="767">
      <c r="A767" s="170"/>
    </row>
    <row r="768">
      <c r="A768" s="170"/>
    </row>
    <row r="769">
      <c r="A769" s="170"/>
    </row>
    <row r="770">
      <c r="A770" s="170"/>
    </row>
    <row r="771">
      <c r="A771" s="170"/>
    </row>
    <row r="772">
      <c r="A772" s="170"/>
    </row>
    <row r="773">
      <c r="A773" s="170"/>
    </row>
    <row r="774">
      <c r="A774" s="170"/>
    </row>
    <row r="775">
      <c r="A775" s="170"/>
    </row>
    <row r="776">
      <c r="A776" s="170"/>
    </row>
    <row r="777">
      <c r="A777" s="170"/>
    </row>
    <row r="778">
      <c r="A778" s="170"/>
    </row>
    <row r="779">
      <c r="A779" s="170"/>
    </row>
    <row r="780">
      <c r="A780" s="170"/>
    </row>
    <row r="781">
      <c r="A781" s="170"/>
    </row>
    <row r="782">
      <c r="A782" s="170"/>
    </row>
    <row r="783">
      <c r="A783" s="170"/>
    </row>
    <row r="784">
      <c r="A784" s="170"/>
    </row>
    <row r="785">
      <c r="A785" s="170"/>
    </row>
    <row r="786">
      <c r="A786" s="170"/>
    </row>
    <row r="787">
      <c r="A787" s="170"/>
    </row>
    <row r="788">
      <c r="A788" s="170"/>
    </row>
    <row r="789">
      <c r="A789" s="170"/>
    </row>
    <row r="790">
      <c r="A790" s="170"/>
    </row>
    <row r="791">
      <c r="A791" s="170"/>
    </row>
    <row r="792">
      <c r="A792" s="170"/>
    </row>
    <row r="793">
      <c r="A793" s="170"/>
    </row>
    <row r="794">
      <c r="A794" s="170"/>
    </row>
    <row r="795">
      <c r="A795" s="170"/>
    </row>
    <row r="796">
      <c r="A796" s="170"/>
    </row>
    <row r="797">
      <c r="A797" s="170"/>
    </row>
    <row r="798">
      <c r="A798" s="170"/>
    </row>
    <row r="799">
      <c r="A799" s="170"/>
    </row>
    <row r="800">
      <c r="A800" s="170"/>
    </row>
    <row r="801">
      <c r="A801" s="170"/>
    </row>
    <row r="802">
      <c r="A802" s="170"/>
    </row>
    <row r="803">
      <c r="A803" s="170"/>
    </row>
    <row r="804">
      <c r="A804" s="170"/>
    </row>
    <row r="805">
      <c r="A805" s="170"/>
    </row>
    <row r="806">
      <c r="A806" s="170"/>
    </row>
    <row r="807">
      <c r="A807" s="170"/>
    </row>
    <row r="808">
      <c r="A808" s="170"/>
    </row>
    <row r="809">
      <c r="A809" s="170"/>
    </row>
    <row r="810">
      <c r="A810" s="170"/>
    </row>
    <row r="811">
      <c r="A811" s="170"/>
    </row>
    <row r="812">
      <c r="A812" s="170"/>
    </row>
    <row r="813">
      <c r="A813" s="170"/>
    </row>
    <row r="814">
      <c r="A814" s="170"/>
    </row>
    <row r="815">
      <c r="A815" s="170"/>
    </row>
    <row r="816">
      <c r="A816" s="170"/>
    </row>
    <row r="817">
      <c r="A817" s="170"/>
    </row>
    <row r="818">
      <c r="A818" s="170"/>
    </row>
    <row r="819">
      <c r="A819" s="170"/>
    </row>
    <row r="820">
      <c r="A820" s="170"/>
    </row>
    <row r="821">
      <c r="A821" s="170"/>
    </row>
    <row r="822">
      <c r="A822" s="170"/>
    </row>
    <row r="823">
      <c r="A823" s="170"/>
    </row>
    <row r="824">
      <c r="A824" s="170"/>
    </row>
    <row r="825">
      <c r="A825" s="170"/>
    </row>
    <row r="826">
      <c r="A826" s="170"/>
    </row>
    <row r="827">
      <c r="A827" s="170"/>
    </row>
    <row r="828">
      <c r="A828" s="170"/>
    </row>
    <row r="829">
      <c r="A829" s="170"/>
    </row>
    <row r="830">
      <c r="A830" s="170"/>
    </row>
    <row r="831">
      <c r="A831" s="170"/>
    </row>
    <row r="832">
      <c r="A832" s="170"/>
    </row>
    <row r="833">
      <c r="A833" s="170"/>
    </row>
    <row r="834">
      <c r="A834" s="170"/>
    </row>
    <row r="835">
      <c r="A835" s="170"/>
    </row>
    <row r="836">
      <c r="A836" s="170"/>
    </row>
    <row r="837">
      <c r="A837" s="170"/>
    </row>
    <row r="838">
      <c r="A838" s="170"/>
    </row>
    <row r="839">
      <c r="A839" s="170"/>
    </row>
    <row r="840">
      <c r="A840" s="170"/>
    </row>
    <row r="841">
      <c r="A841" s="170"/>
    </row>
    <row r="842">
      <c r="A842" s="170"/>
    </row>
    <row r="843">
      <c r="A843" s="170"/>
    </row>
    <row r="844">
      <c r="A844" s="170"/>
    </row>
    <row r="845">
      <c r="A845" s="170"/>
    </row>
    <row r="846">
      <c r="A846" s="170"/>
    </row>
    <row r="847">
      <c r="A847" s="170"/>
    </row>
    <row r="848">
      <c r="A848" s="170"/>
    </row>
    <row r="849">
      <c r="A849" s="170"/>
    </row>
    <row r="850">
      <c r="A850" s="170"/>
    </row>
    <row r="851">
      <c r="A851" s="170"/>
    </row>
    <row r="852">
      <c r="A852" s="170"/>
    </row>
    <row r="853">
      <c r="A853" s="170"/>
    </row>
    <row r="854">
      <c r="A854" s="170"/>
    </row>
    <row r="855">
      <c r="A855" s="170"/>
    </row>
    <row r="856">
      <c r="A856" s="170"/>
    </row>
    <row r="857">
      <c r="A857" s="170"/>
    </row>
    <row r="858">
      <c r="A858" s="170"/>
    </row>
    <row r="859">
      <c r="A859" s="170"/>
    </row>
    <row r="860">
      <c r="A860" s="170"/>
    </row>
    <row r="861">
      <c r="A861" s="170"/>
    </row>
    <row r="862">
      <c r="A862" s="170"/>
    </row>
    <row r="863">
      <c r="A863" s="170"/>
    </row>
    <row r="864">
      <c r="A864" s="170"/>
    </row>
    <row r="865">
      <c r="A865" s="170"/>
    </row>
    <row r="866">
      <c r="A866" s="170"/>
    </row>
    <row r="867">
      <c r="A867" s="170"/>
    </row>
    <row r="868">
      <c r="A868" s="170"/>
    </row>
    <row r="869">
      <c r="A869" s="170"/>
    </row>
    <row r="870">
      <c r="A870" s="170"/>
    </row>
    <row r="871">
      <c r="A871" s="170"/>
    </row>
    <row r="872">
      <c r="A872" s="170"/>
    </row>
    <row r="873">
      <c r="A873" s="170"/>
    </row>
    <row r="874">
      <c r="A874" s="170"/>
    </row>
    <row r="875">
      <c r="A875" s="170"/>
    </row>
    <row r="876">
      <c r="A876" s="170"/>
    </row>
    <row r="877">
      <c r="A877" s="170"/>
    </row>
    <row r="878">
      <c r="A878" s="170"/>
    </row>
    <row r="879">
      <c r="A879" s="170"/>
    </row>
    <row r="880">
      <c r="A880" s="170"/>
    </row>
    <row r="881">
      <c r="A881" s="170"/>
    </row>
    <row r="882">
      <c r="A882" s="170"/>
    </row>
    <row r="883">
      <c r="A883" s="170"/>
    </row>
    <row r="884">
      <c r="A884" s="170"/>
    </row>
    <row r="885">
      <c r="A885" s="170"/>
    </row>
    <row r="886">
      <c r="A886" s="170"/>
    </row>
    <row r="887">
      <c r="A887" s="170"/>
    </row>
    <row r="888">
      <c r="A888" s="170"/>
    </row>
    <row r="889">
      <c r="A889" s="170"/>
    </row>
    <row r="890">
      <c r="A890" s="170"/>
    </row>
    <row r="891">
      <c r="A891" s="170"/>
    </row>
    <row r="892">
      <c r="A892" s="170"/>
    </row>
    <row r="893">
      <c r="A893" s="170"/>
    </row>
    <row r="894">
      <c r="A894" s="170"/>
    </row>
    <row r="895">
      <c r="A895" s="170"/>
    </row>
    <row r="896">
      <c r="A896" s="170"/>
    </row>
    <row r="897">
      <c r="A897" s="170"/>
    </row>
    <row r="898">
      <c r="A898" s="170"/>
    </row>
    <row r="899">
      <c r="A899" s="170"/>
    </row>
    <row r="900">
      <c r="A900" s="170"/>
    </row>
    <row r="901">
      <c r="A901" s="170"/>
    </row>
    <row r="902">
      <c r="A902" s="170"/>
    </row>
    <row r="903">
      <c r="A903" s="170"/>
    </row>
    <row r="904">
      <c r="A904" s="170"/>
    </row>
    <row r="905">
      <c r="A905" s="170"/>
    </row>
    <row r="906">
      <c r="A906" s="170"/>
    </row>
    <row r="907">
      <c r="A907" s="170"/>
    </row>
    <row r="908">
      <c r="A908" s="170"/>
    </row>
    <row r="909">
      <c r="A909" s="170"/>
    </row>
    <row r="910">
      <c r="A910" s="170"/>
    </row>
    <row r="911">
      <c r="A911" s="170"/>
    </row>
    <row r="912">
      <c r="A912" s="170"/>
    </row>
    <row r="913">
      <c r="A913" s="170"/>
    </row>
    <row r="914">
      <c r="A914" s="170"/>
    </row>
    <row r="915">
      <c r="A915" s="170"/>
    </row>
    <row r="916">
      <c r="A916" s="170"/>
    </row>
    <row r="917">
      <c r="A917" s="170"/>
    </row>
    <row r="918">
      <c r="A918" s="170"/>
    </row>
    <row r="919">
      <c r="A919" s="170"/>
    </row>
    <row r="920">
      <c r="A920" s="170"/>
    </row>
    <row r="921">
      <c r="A921" s="170"/>
    </row>
    <row r="922">
      <c r="A922" s="170"/>
    </row>
    <row r="923">
      <c r="A923" s="170"/>
    </row>
    <row r="924">
      <c r="A924" s="170"/>
    </row>
    <row r="925">
      <c r="A925" s="170"/>
    </row>
    <row r="926">
      <c r="A926" s="170"/>
    </row>
    <row r="927">
      <c r="A927" s="170"/>
    </row>
    <row r="928">
      <c r="A928" s="170"/>
    </row>
    <row r="929">
      <c r="A929" s="170"/>
    </row>
    <row r="930">
      <c r="A930" s="170"/>
    </row>
    <row r="931">
      <c r="A931" s="170"/>
    </row>
    <row r="932">
      <c r="A932" s="170"/>
    </row>
    <row r="933">
      <c r="A933" s="170"/>
    </row>
    <row r="934">
      <c r="A934" s="170"/>
    </row>
    <row r="935">
      <c r="A935" s="170"/>
    </row>
    <row r="936">
      <c r="A936" s="170"/>
    </row>
    <row r="937">
      <c r="A937" s="170"/>
    </row>
    <row r="938">
      <c r="A938" s="170"/>
    </row>
    <row r="939">
      <c r="A939" s="170"/>
    </row>
    <row r="940">
      <c r="A940" s="170"/>
    </row>
    <row r="941">
      <c r="A941" s="170"/>
    </row>
    <row r="942">
      <c r="A942" s="170"/>
    </row>
    <row r="943">
      <c r="A943" s="170"/>
    </row>
    <row r="944">
      <c r="A944" s="170"/>
    </row>
    <row r="945">
      <c r="A945" s="170"/>
    </row>
    <row r="946">
      <c r="A946" s="170"/>
    </row>
    <row r="947">
      <c r="A947" s="170"/>
    </row>
    <row r="948">
      <c r="A948" s="170"/>
    </row>
    <row r="949">
      <c r="A949" s="170"/>
    </row>
    <row r="950">
      <c r="A950" s="170"/>
    </row>
    <row r="951">
      <c r="A951" s="170"/>
    </row>
    <row r="952">
      <c r="A952" s="170"/>
    </row>
    <row r="953">
      <c r="A953" s="170"/>
    </row>
    <row r="954">
      <c r="A954" s="170"/>
    </row>
    <row r="955">
      <c r="A955" s="170"/>
    </row>
    <row r="956">
      <c r="A956" s="170"/>
    </row>
    <row r="957">
      <c r="A957" s="170"/>
    </row>
    <row r="958">
      <c r="A958" s="170"/>
    </row>
    <row r="959">
      <c r="A959" s="170"/>
    </row>
    <row r="960">
      <c r="A960" s="170"/>
    </row>
    <row r="961">
      <c r="A961" s="170"/>
    </row>
    <row r="962">
      <c r="A962" s="170"/>
    </row>
    <row r="963">
      <c r="A963" s="170"/>
    </row>
    <row r="964">
      <c r="A964" s="170"/>
    </row>
    <row r="965">
      <c r="A965" s="170"/>
    </row>
    <row r="966">
      <c r="A966" s="170"/>
    </row>
    <row r="967">
      <c r="A967" s="170"/>
    </row>
    <row r="968">
      <c r="A968" s="170"/>
    </row>
    <row r="969">
      <c r="A969" s="170"/>
    </row>
    <row r="970">
      <c r="A970" s="170"/>
    </row>
    <row r="971">
      <c r="A971" s="170"/>
    </row>
    <row r="972">
      <c r="A972" s="170"/>
    </row>
    <row r="973">
      <c r="A973" s="170"/>
    </row>
    <row r="974">
      <c r="A974" s="170"/>
    </row>
    <row r="975">
      <c r="A975" s="170"/>
    </row>
    <row r="976">
      <c r="A976" s="170"/>
    </row>
    <row r="977">
      <c r="A977" s="170"/>
    </row>
    <row r="978">
      <c r="A978" s="170"/>
    </row>
    <row r="979">
      <c r="A979" s="170"/>
    </row>
    <row r="980">
      <c r="A980" s="170"/>
    </row>
    <row r="981">
      <c r="A981" s="170"/>
    </row>
    <row r="982">
      <c r="A982" s="170"/>
    </row>
    <row r="983">
      <c r="A983" s="170"/>
    </row>
    <row r="984">
      <c r="A984" s="170"/>
    </row>
    <row r="985">
      <c r="A985" s="170"/>
    </row>
    <row r="986">
      <c r="A986" s="170"/>
    </row>
    <row r="987">
      <c r="A987" s="170"/>
    </row>
    <row r="988">
      <c r="A988" s="170"/>
    </row>
    <row r="989">
      <c r="A989" s="170"/>
    </row>
    <row r="990">
      <c r="A990" s="170"/>
    </row>
    <row r="991">
      <c r="A991" s="170"/>
    </row>
    <row r="992">
      <c r="A992" s="170"/>
    </row>
    <row r="993">
      <c r="A993" s="170"/>
    </row>
    <row r="994">
      <c r="A994" s="170"/>
    </row>
    <row r="995">
      <c r="A995" s="170"/>
    </row>
    <row r="996">
      <c r="A996" s="170"/>
    </row>
    <row r="997">
      <c r="A997" s="170"/>
    </row>
    <row r="998">
      <c r="A998" s="170"/>
    </row>
    <row r="999">
      <c r="A999" s="170"/>
    </row>
    <row r="1000">
      <c r="A1000" s="170"/>
    </row>
  </sheetData>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8.0"/>
    <col customWidth="1" min="2" max="2" width="16.88"/>
    <col customWidth="1" min="3" max="4" width="16.5"/>
    <col customWidth="1" min="5" max="5" width="15.5"/>
    <col customWidth="1" min="6" max="6" width="9.5"/>
    <col customWidth="1" min="7" max="8" width="13.5"/>
    <col customWidth="1" min="9" max="17" width="9.5"/>
    <col customWidth="1" min="18" max="26" width="14.5"/>
  </cols>
  <sheetData>
    <row r="1">
      <c r="A1" s="143" t="s">
        <v>418</v>
      </c>
      <c r="B1" s="143" t="s">
        <v>419</v>
      </c>
      <c r="C1" s="143" t="s">
        <v>420</v>
      </c>
      <c r="D1" s="171" t="s">
        <v>421</v>
      </c>
      <c r="E1" s="143" t="s">
        <v>13</v>
      </c>
      <c r="F1" s="143" t="s">
        <v>24</v>
      </c>
      <c r="G1" s="143" t="s">
        <v>422</v>
      </c>
      <c r="H1" s="143" t="s">
        <v>97</v>
      </c>
      <c r="I1" s="143" t="s">
        <v>98</v>
      </c>
      <c r="J1" s="143" t="s">
        <v>423</v>
      </c>
      <c r="K1" s="172"/>
      <c r="L1" s="143" t="s">
        <v>424</v>
      </c>
      <c r="M1" s="143" t="s">
        <v>425</v>
      </c>
      <c r="N1" s="143" t="s">
        <v>426</v>
      </c>
      <c r="O1" s="172"/>
      <c r="P1" s="78" t="s">
        <v>427</v>
      </c>
      <c r="Q1" s="80" t="s">
        <v>22</v>
      </c>
      <c r="R1" s="172"/>
      <c r="S1" s="172"/>
      <c r="T1" s="172"/>
      <c r="U1" s="172"/>
      <c r="V1" s="172"/>
      <c r="W1" s="172"/>
      <c r="X1" s="172"/>
      <c r="Y1" s="172"/>
      <c r="Z1" s="172"/>
    </row>
    <row r="2">
      <c r="A2" s="143" t="s">
        <v>428</v>
      </c>
      <c r="B2" s="143" t="s">
        <v>429</v>
      </c>
      <c r="C2" s="166" t="s">
        <v>430</v>
      </c>
      <c r="D2" s="173" t="s">
        <v>264</v>
      </c>
      <c r="E2" s="174" t="s">
        <v>124</v>
      </c>
      <c r="F2" s="166" t="s">
        <v>431</v>
      </c>
      <c r="G2" s="166" t="s">
        <v>51</v>
      </c>
      <c r="H2" s="166" t="s">
        <v>432</v>
      </c>
      <c r="I2" s="166" t="s">
        <v>433</v>
      </c>
      <c r="J2" s="166" t="s">
        <v>434</v>
      </c>
      <c r="K2" s="166"/>
      <c r="L2" s="103" t="s">
        <v>435</v>
      </c>
      <c r="M2" s="175" t="s">
        <v>436</v>
      </c>
      <c r="N2" s="103" t="s">
        <v>437</v>
      </c>
      <c r="O2" s="175" t="s">
        <v>438</v>
      </c>
      <c r="P2" s="103" t="s">
        <v>439</v>
      </c>
      <c r="Q2" s="65"/>
      <c r="R2" s="172"/>
      <c r="S2" s="172"/>
      <c r="T2" s="172"/>
      <c r="U2" s="172"/>
      <c r="V2" s="172"/>
      <c r="W2" s="172"/>
      <c r="X2" s="172"/>
      <c r="Y2" s="172"/>
      <c r="Z2" s="172"/>
    </row>
    <row r="3">
      <c r="A3" s="143" t="s">
        <v>440</v>
      </c>
      <c r="B3" s="143" t="s">
        <v>46</v>
      </c>
      <c r="C3" s="166" t="s">
        <v>441</v>
      </c>
      <c r="D3" s="173" t="s">
        <v>442</v>
      </c>
      <c r="E3" s="174" t="s">
        <v>125</v>
      </c>
      <c r="F3" s="166" t="s">
        <v>48</v>
      </c>
      <c r="G3" s="166" t="s">
        <v>443</v>
      </c>
      <c r="H3" s="166" t="s">
        <v>73</v>
      </c>
      <c r="I3" s="166" t="s">
        <v>444</v>
      </c>
      <c r="J3" s="166" t="s">
        <v>445</v>
      </c>
      <c r="K3" s="166"/>
      <c r="L3" s="103" t="s">
        <v>147</v>
      </c>
      <c r="M3" s="175" t="s">
        <v>446</v>
      </c>
      <c r="N3" s="103" t="s">
        <v>447</v>
      </c>
      <c r="O3" s="176" t="s">
        <v>448</v>
      </c>
      <c r="P3" s="103" t="s">
        <v>449</v>
      </c>
      <c r="Q3" s="177" t="s">
        <v>450</v>
      </c>
      <c r="R3" s="172"/>
      <c r="S3" s="172"/>
      <c r="T3" s="172"/>
      <c r="U3" s="172"/>
      <c r="V3" s="172"/>
      <c r="W3" s="172"/>
      <c r="X3" s="172"/>
      <c r="Y3" s="172"/>
      <c r="Z3" s="172"/>
    </row>
    <row r="4">
      <c r="A4" s="143" t="s">
        <v>451</v>
      </c>
      <c r="B4" s="172"/>
      <c r="C4" s="166" t="s">
        <v>452</v>
      </c>
      <c r="D4" s="173" t="s">
        <v>453</v>
      </c>
      <c r="E4" s="174" t="s">
        <v>126</v>
      </c>
      <c r="F4" s="166"/>
      <c r="G4" s="166"/>
      <c r="H4" s="166" t="s">
        <v>52</v>
      </c>
      <c r="I4" s="166" t="s">
        <v>454</v>
      </c>
      <c r="J4" s="166"/>
      <c r="K4" s="166"/>
      <c r="L4" s="103" t="s">
        <v>148</v>
      </c>
      <c r="M4" s="178" t="s">
        <v>455</v>
      </c>
      <c r="N4" s="103" t="s">
        <v>456</v>
      </c>
      <c r="O4" s="179" t="s">
        <v>457</v>
      </c>
      <c r="P4" s="179" t="s">
        <v>457</v>
      </c>
      <c r="Q4" s="103" t="s">
        <v>458</v>
      </c>
      <c r="R4" s="172"/>
      <c r="S4" s="172"/>
      <c r="T4" s="172"/>
      <c r="U4" s="172"/>
      <c r="V4" s="172"/>
      <c r="W4" s="172"/>
      <c r="X4" s="172"/>
      <c r="Y4" s="172"/>
      <c r="Z4" s="172"/>
    </row>
    <row r="5">
      <c r="A5" s="172"/>
      <c r="B5" s="172"/>
      <c r="C5" s="166" t="s">
        <v>459</v>
      </c>
      <c r="D5" s="173" t="s">
        <v>380</v>
      </c>
      <c r="E5" s="180" t="s">
        <v>127</v>
      </c>
      <c r="F5" s="166"/>
      <c r="G5" s="166"/>
      <c r="H5" s="166" t="s">
        <v>460</v>
      </c>
      <c r="I5" s="166" t="s">
        <v>53</v>
      </c>
      <c r="J5" s="166"/>
      <c r="K5" s="166"/>
      <c r="L5" s="103" t="s">
        <v>228</v>
      </c>
      <c r="M5" s="175" t="s">
        <v>461</v>
      </c>
      <c r="N5" s="103" t="s">
        <v>462</v>
      </c>
      <c r="O5" s="172"/>
      <c r="P5" s="172"/>
      <c r="Q5" s="103" t="s">
        <v>463</v>
      </c>
      <c r="R5" s="172"/>
      <c r="S5" s="172"/>
      <c r="T5" s="172"/>
      <c r="U5" s="172"/>
      <c r="V5" s="172"/>
      <c r="W5" s="172"/>
      <c r="X5" s="172"/>
      <c r="Y5" s="172"/>
      <c r="Z5" s="172"/>
    </row>
    <row r="6">
      <c r="A6" s="172"/>
      <c r="B6" s="172"/>
      <c r="C6" s="166" t="s">
        <v>464</v>
      </c>
      <c r="D6" s="173" t="s">
        <v>285</v>
      </c>
      <c r="E6" s="180" t="s">
        <v>465</v>
      </c>
      <c r="F6" s="166"/>
      <c r="G6" s="166"/>
      <c r="H6" s="166" t="s">
        <v>466</v>
      </c>
      <c r="I6" s="166" t="s">
        <v>467</v>
      </c>
      <c r="J6" s="166"/>
      <c r="K6" s="166"/>
      <c r="L6" s="103" t="s">
        <v>150</v>
      </c>
      <c r="M6" s="176" t="s">
        <v>468</v>
      </c>
      <c r="N6" s="103" t="s">
        <v>469</v>
      </c>
      <c r="O6" s="172"/>
      <c r="P6" s="172"/>
      <c r="Q6" s="103" t="s">
        <v>470</v>
      </c>
      <c r="R6" s="172"/>
      <c r="S6" s="172"/>
      <c r="T6" s="172"/>
      <c r="U6" s="172"/>
      <c r="V6" s="172"/>
      <c r="W6" s="172"/>
      <c r="X6" s="172"/>
      <c r="Y6" s="172"/>
      <c r="Z6" s="172"/>
    </row>
    <row r="7">
      <c r="A7" s="172"/>
      <c r="B7" s="172"/>
      <c r="C7" s="166" t="s">
        <v>471</v>
      </c>
      <c r="D7" s="173" t="s">
        <v>382</v>
      </c>
      <c r="E7" s="180" t="s">
        <v>472</v>
      </c>
      <c r="F7" s="166"/>
      <c r="G7" s="166"/>
      <c r="H7" s="166"/>
      <c r="I7" s="166" t="s">
        <v>473</v>
      </c>
      <c r="J7" s="166"/>
      <c r="K7" s="166"/>
      <c r="L7" s="103" t="s">
        <v>151</v>
      </c>
      <c r="M7" s="175" t="s">
        <v>474</v>
      </c>
      <c r="N7" s="103" t="s">
        <v>475</v>
      </c>
      <c r="O7" s="172"/>
      <c r="P7" s="172"/>
      <c r="Q7" s="103" t="s">
        <v>476</v>
      </c>
      <c r="R7" s="172"/>
      <c r="S7" s="172"/>
      <c r="T7" s="172"/>
      <c r="U7" s="172"/>
      <c r="V7" s="172"/>
      <c r="W7" s="172"/>
      <c r="X7" s="172"/>
      <c r="Y7" s="172"/>
      <c r="Z7" s="172"/>
    </row>
    <row r="8">
      <c r="A8" s="172"/>
      <c r="B8" s="172"/>
      <c r="C8" s="166" t="s">
        <v>477</v>
      </c>
      <c r="D8" s="173" t="s">
        <v>291</v>
      </c>
      <c r="E8" s="180" t="s">
        <v>478</v>
      </c>
      <c r="F8" s="166"/>
      <c r="G8" s="166"/>
      <c r="H8" s="166"/>
      <c r="I8" s="166" t="s">
        <v>479</v>
      </c>
      <c r="J8" s="166"/>
      <c r="K8" s="166"/>
      <c r="L8" s="181" t="s">
        <v>480</v>
      </c>
      <c r="M8" s="175" t="s">
        <v>481</v>
      </c>
      <c r="N8" s="103" t="s">
        <v>482</v>
      </c>
      <c r="O8" s="172"/>
      <c r="P8" s="172"/>
      <c r="Q8" s="182" t="s">
        <v>483</v>
      </c>
      <c r="R8" s="172"/>
      <c r="S8" s="172"/>
      <c r="T8" s="172"/>
      <c r="U8" s="172"/>
      <c r="V8" s="172"/>
      <c r="W8" s="172"/>
      <c r="X8" s="172"/>
      <c r="Y8" s="172"/>
      <c r="Z8" s="172"/>
    </row>
    <row r="9">
      <c r="A9" s="172"/>
      <c r="B9" s="172"/>
      <c r="C9" s="166" t="s">
        <v>484</v>
      </c>
      <c r="D9" s="173" t="s">
        <v>297</v>
      </c>
      <c r="E9" s="180" t="s">
        <v>132</v>
      </c>
      <c r="F9" s="166"/>
      <c r="G9" s="166"/>
      <c r="H9" s="166"/>
      <c r="I9" s="166" t="s">
        <v>485</v>
      </c>
      <c r="J9" s="166"/>
      <c r="K9" s="166"/>
      <c r="L9" s="181"/>
      <c r="M9" s="175" t="s">
        <v>486</v>
      </c>
      <c r="N9" s="103" t="s">
        <v>487</v>
      </c>
      <c r="O9" s="172"/>
      <c r="P9" s="172"/>
      <c r="Q9" s="103" t="s">
        <v>488</v>
      </c>
      <c r="R9" s="172"/>
      <c r="S9" s="172"/>
      <c r="T9" s="172"/>
      <c r="U9" s="172"/>
      <c r="V9" s="172"/>
      <c r="W9" s="172"/>
      <c r="X9" s="172"/>
      <c r="Y9" s="172"/>
      <c r="Z9" s="172"/>
    </row>
    <row r="10">
      <c r="A10" s="172"/>
      <c r="B10" s="172"/>
      <c r="C10" s="172"/>
      <c r="D10" s="173" t="s">
        <v>303</v>
      </c>
      <c r="E10" s="180" t="s">
        <v>133</v>
      </c>
      <c r="F10" s="166"/>
      <c r="G10" s="166"/>
      <c r="H10" s="166"/>
      <c r="I10" s="166" t="s">
        <v>489</v>
      </c>
      <c r="J10" s="166"/>
      <c r="K10" s="166"/>
      <c r="L10" s="172"/>
      <c r="M10" s="175" t="s">
        <v>490</v>
      </c>
      <c r="N10" s="103" t="s">
        <v>491</v>
      </c>
      <c r="O10" s="172"/>
      <c r="P10" s="172"/>
      <c r="Q10" s="103" t="s">
        <v>492</v>
      </c>
      <c r="R10" s="172"/>
      <c r="S10" s="172"/>
      <c r="T10" s="172"/>
      <c r="U10" s="172"/>
      <c r="V10" s="172"/>
      <c r="W10" s="172"/>
      <c r="X10" s="172"/>
      <c r="Y10" s="172"/>
      <c r="Z10" s="172"/>
    </row>
    <row r="11">
      <c r="A11" s="172"/>
      <c r="B11" s="172"/>
      <c r="C11" s="172"/>
      <c r="D11" s="173" t="s">
        <v>384</v>
      </c>
      <c r="E11" s="180" t="s">
        <v>134</v>
      </c>
      <c r="F11" s="166"/>
      <c r="G11" s="172"/>
      <c r="H11" s="172"/>
      <c r="I11" s="166" t="s">
        <v>434</v>
      </c>
      <c r="J11" s="172"/>
      <c r="K11" s="172"/>
      <c r="L11" s="172"/>
      <c r="M11" s="175" t="s">
        <v>493</v>
      </c>
      <c r="N11" s="103" t="s">
        <v>494</v>
      </c>
      <c r="O11" s="172"/>
      <c r="P11" s="172"/>
      <c r="Q11" s="103" t="s">
        <v>495</v>
      </c>
      <c r="R11" s="172"/>
      <c r="S11" s="172"/>
      <c r="T11" s="172"/>
      <c r="U11" s="172"/>
      <c r="V11" s="172"/>
      <c r="W11" s="172"/>
      <c r="X11" s="172"/>
      <c r="Y11" s="172"/>
      <c r="Z11" s="172"/>
    </row>
    <row r="12">
      <c r="A12" s="172"/>
      <c r="B12" s="172"/>
      <c r="C12" s="172"/>
      <c r="D12" s="173" t="s">
        <v>308</v>
      </c>
      <c r="E12" s="180" t="s">
        <v>135</v>
      </c>
      <c r="F12" s="166"/>
      <c r="G12" s="166"/>
      <c r="H12" s="166"/>
      <c r="I12" s="166" t="s">
        <v>445</v>
      </c>
      <c r="J12" s="166"/>
      <c r="K12" s="166"/>
      <c r="L12" s="172"/>
      <c r="M12" s="175" t="s">
        <v>496</v>
      </c>
      <c r="N12" s="103" t="s">
        <v>497</v>
      </c>
      <c r="O12" s="172"/>
      <c r="P12" s="172"/>
      <c r="Q12" s="103" t="s">
        <v>498</v>
      </c>
      <c r="R12" s="172"/>
      <c r="S12" s="172"/>
      <c r="T12" s="172"/>
      <c r="U12" s="172"/>
      <c r="V12" s="172"/>
      <c r="W12" s="172"/>
      <c r="X12" s="172"/>
      <c r="Y12" s="172"/>
      <c r="Z12" s="172"/>
    </row>
    <row r="13">
      <c r="A13" s="172"/>
      <c r="B13" s="172"/>
      <c r="C13" s="172"/>
      <c r="D13" s="173" t="s">
        <v>312</v>
      </c>
      <c r="E13" s="180" t="s">
        <v>499</v>
      </c>
      <c r="F13" s="166"/>
      <c r="G13" s="166"/>
      <c r="H13" s="166"/>
      <c r="I13" s="166" t="s">
        <v>500</v>
      </c>
      <c r="J13" s="166"/>
      <c r="K13" s="166"/>
      <c r="L13" s="172"/>
      <c r="M13" s="175" t="s">
        <v>501</v>
      </c>
      <c r="N13" s="103" t="s">
        <v>502</v>
      </c>
      <c r="O13" s="172"/>
      <c r="P13" s="172"/>
      <c r="Q13" s="103" t="s">
        <v>503</v>
      </c>
      <c r="R13" s="172"/>
      <c r="S13" s="172"/>
      <c r="T13" s="172"/>
      <c r="U13" s="172"/>
      <c r="V13" s="172"/>
      <c r="W13" s="172"/>
      <c r="X13" s="172"/>
      <c r="Y13" s="172"/>
      <c r="Z13" s="172"/>
    </row>
    <row r="14">
      <c r="A14" s="172"/>
      <c r="B14" s="172"/>
      <c r="C14" s="172"/>
      <c r="D14" s="173" t="s">
        <v>316</v>
      </c>
      <c r="E14" s="180" t="s">
        <v>137</v>
      </c>
      <c r="F14" s="166"/>
      <c r="G14" s="166"/>
      <c r="H14" s="166"/>
      <c r="I14" s="166" t="s">
        <v>52</v>
      </c>
      <c r="J14" s="166"/>
      <c r="K14" s="166"/>
      <c r="L14" s="172"/>
      <c r="M14" s="175" t="s">
        <v>504</v>
      </c>
      <c r="N14" s="103" t="s">
        <v>505</v>
      </c>
      <c r="O14" s="172"/>
      <c r="P14" s="172"/>
      <c r="Q14" s="183" t="s">
        <v>506</v>
      </c>
      <c r="R14" s="172"/>
      <c r="S14" s="172"/>
      <c r="T14" s="172"/>
      <c r="U14" s="172"/>
      <c r="V14" s="172"/>
      <c r="W14" s="172"/>
      <c r="X14" s="172"/>
      <c r="Y14" s="172"/>
      <c r="Z14" s="172"/>
    </row>
    <row r="15">
      <c r="A15" s="172"/>
      <c r="B15" s="172"/>
      <c r="C15" s="172"/>
      <c r="D15" s="173" t="s">
        <v>507</v>
      </c>
      <c r="E15" s="180" t="s">
        <v>138</v>
      </c>
      <c r="F15" s="166"/>
      <c r="G15" s="166"/>
      <c r="H15" s="166"/>
      <c r="I15" s="166" t="s">
        <v>508</v>
      </c>
      <c r="J15" s="172"/>
      <c r="K15" s="172"/>
      <c r="L15" s="172"/>
      <c r="M15" s="175" t="s">
        <v>509</v>
      </c>
      <c r="N15" s="172"/>
      <c r="O15" s="172"/>
      <c r="P15" s="172"/>
      <c r="Q15" s="103" t="s">
        <v>510</v>
      </c>
      <c r="R15" s="172"/>
      <c r="S15" s="172"/>
      <c r="T15" s="172"/>
      <c r="U15" s="172"/>
      <c r="V15" s="172"/>
      <c r="W15" s="172"/>
      <c r="X15" s="172"/>
      <c r="Y15" s="172"/>
      <c r="Z15" s="172"/>
    </row>
    <row r="16">
      <c r="A16" s="172"/>
      <c r="B16" s="172"/>
      <c r="C16" s="172"/>
      <c r="D16" s="173" t="s">
        <v>323</v>
      </c>
      <c r="E16" s="180" t="s">
        <v>254</v>
      </c>
      <c r="F16" s="166"/>
      <c r="G16" s="166"/>
      <c r="H16" s="166"/>
      <c r="I16" s="172"/>
      <c r="J16" s="172"/>
      <c r="K16" s="172"/>
      <c r="L16" s="172"/>
      <c r="M16" s="175" t="s">
        <v>511</v>
      </c>
      <c r="N16" s="172"/>
      <c r="O16" s="172"/>
      <c r="P16" s="172"/>
      <c r="Q16" s="103" t="s">
        <v>512</v>
      </c>
      <c r="R16" s="172"/>
      <c r="S16" s="172"/>
      <c r="T16" s="172"/>
      <c r="U16" s="172"/>
      <c r="V16" s="172"/>
      <c r="W16" s="172"/>
      <c r="X16" s="172"/>
      <c r="Y16" s="172"/>
      <c r="Z16" s="172"/>
    </row>
    <row r="17">
      <c r="A17" s="172"/>
      <c r="B17" s="172"/>
      <c r="C17" s="172"/>
      <c r="D17" s="173" t="s">
        <v>326</v>
      </c>
      <c r="E17" s="184"/>
      <c r="F17" s="172"/>
      <c r="G17" s="172"/>
      <c r="H17" s="172"/>
      <c r="I17" s="172"/>
      <c r="J17" s="172"/>
      <c r="K17" s="172"/>
      <c r="L17" s="172"/>
      <c r="M17" s="175" t="s">
        <v>513</v>
      </c>
      <c r="N17" s="172"/>
      <c r="O17" s="172"/>
      <c r="P17" s="172"/>
      <c r="Q17" s="103" t="s">
        <v>514</v>
      </c>
      <c r="R17" s="172"/>
      <c r="S17" s="172"/>
      <c r="T17" s="172"/>
      <c r="U17" s="172"/>
      <c r="V17" s="172"/>
      <c r="W17" s="172"/>
      <c r="X17" s="172"/>
      <c r="Y17" s="172"/>
      <c r="Z17" s="172"/>
    </row>
    <row r="18">
      <c r="A18" s="172"/>
      <c r="B18" s="172"/>
      <c r="C18" s="172"/>
      <c r="D18" s="173" t="s">
        <v>386</v>
      </c>
      <c r="E18" s="180" t="s">
        <v>140</v>
      </c>
      <c r="F18" s="166"/>
      <c r="G18" s="166"/>
      <c r="H18" s="166"/>
      <c r="I18" s="172"/>
      <c r="J18" s="172"/>
      <c r="K18" s="172"/>
      <c r="L18" s="172"/>
      <c r="M18" s="175" t="s">
        <v>515</v>
      </c>
      <c r="N18" s="172"/>
      <c r="O18" s="172"/>
      <c r="P18" s="172"/>
      <c r="Q18" s="103" t="s">
        <v>516</v>
      </c>
      <c r="R18" s="172"/>
      <c r="S18" s="172"/>
      <c r="T18" s="172"/>
      <c r="U18" s="172"/>
      <c r="V18" s="172"/>
      <c r="W18" s="172"/>
      <c r="X18" s="172"/>
      <c r="Y18" s="172"/>
      <c r="Z18" s="172"/>
    </row>
    <row r="19">
      <c r="A19" s="172"/>
      <c r="B19" s="172"/>
      <c r="C19" s="172"/>
      <c r="D19" s="173" t="s">
        <v>388</v>
      </c>
      <c r="E19" s="180" t="s">
        <v>517</v>
      </c>
      <c r="F19" s="166"/>
      <c r="G19" s="166"/>
      <c r="H19" s="166"/>
      <c r="I19" s="172"/>
      <c r="J19" s="172"/>
      <c r="K19" s="172"/>
      <c r="L19" s="172"/>
      <c r="M19" s="175" t="s">
        <v>518</v>
      </c>
      <c r="N19" s="172"/>
      <c r="O19" s="172"/>
      <c r="P19" s="172"/>
      <c r="Q19" s="103" t="s">
        <v>519</v>
      </c>
      <c r="R19" s="172"/>
      <c r="S19" s="172"/>
      <c r="T19" s="172"/>
      <c r="U19" s="172"/>
      <c r="V19" s="172"/>
      <c r="W19" s="172"/>
      <c r="X19" s="172"/>
      <c r="Y19" s="172"/>
      <c r="Z19" s="172"/>
    </row>
    <row r="20">
      <c r="A20" s="172"/>
      <c r="B20" s="172"/>
      <c r="C20" s="172"/>
      <c r="D20" s="173" t="s">
        <v>390</v>
      </c>
      <c r="E20" s="180" t="s">
        <v>520</v>
      </c>
      <c r="F20" s="166"/>
      <c r="G20" s="166"/>
      <c r="H20" s="166"/>
      <c r="I20" s="172"/>
      <c r="J20" s="172"/>
      <c r="K20" s="172"/>
      <c r="L20" s="172"/>
      <c r="M20" s="175" t="s">
        <v>521</v>
      </c>
      <c r="N20" s="172"/>
      <c r="O20" s="172"/>
      <c r="P20" s="172"/>
      <c r="Q20" s="103" t="s">
        <v>522</v>
      </c>
      <c r="R20" s="172"/>
      <c r="S20" s="172"/>
      <c r="T20" s="172"/>
      <c r="U20" s="172"/>
      <c r="V20" s="172"/>
      <c r="W20" s="172"/>
      <c r="X20" s="172"/>
      <c r="Y20" s="172"/>
      <c r="Z20" s="172"/>
    </row>
    <row r="21" ht="15.75" customHeight="1">
      <c r="A21" s="172"/>
      <c r="B21" s="172"/>
      <c r="C21" s="172"/>
      <c r="D21" s="173" t="s">
        <v>329</v>
      </c>
      <c r="E21" s="180" t="s">
        <v>523</v>
      </c>
      <c r="F21" s="172"/>
      <c r="G21" s="172"/>
      <c r="H21" s="172"/>
      <c r="I21" s="172"/>
      <c r="J21" s="172"/>
      <c r="K21" s="172"/>
      <c r="L21" s="172"/>
      <c r="M21" s="175" t="s">
        <v>524</v>
      </c>
      <c r="N21" s="172"/>
      <c r="O21" s="172"/>
      <c r="P21" s="172"/>
      <c r="Q21" s="103" t="s">
        <v>525</v>
      </c>
      <c r="R21" s="172"/>
      <c r="S21" s="172"/>
      <c r="T21" s="172"/>
      <c r="U21" s="172"/>
      <c r="V21" s="172"/>
      <c r="W21" s="172"/>
      <c r="X21" s="172"/>
      <c r="Y21" s="172"/>
      <c r="Z21" s="172"/>
    </row>
    <row r="22" ht="42.75" customHeight="1">
      <c r="A22" s="172"/>
      <c r="B22" s="172"/>
      <c r="C22" s="172"/>
      <c r="D22" s="173" t="s">
        <v>332</v>
      </c>
      <c r="E22" s="180" t="s">
        <v>526</v>
      </c>
      <c r="F22" s="166"/>
      <c r="G22" s="166"/>
      <c r="H22" s="166"/>
      <c r="I22" s="172"/>
      <c r="J22" s="172"/>
      <c r="K22" s="172"/>
      <c r="L22" s="172"/>
      <c r="M22" s="103" t="s">
        <v>527</v>
      </c>
      <c r="N22" s="172"/>
      <c r="O22" s="172"/>
      <c r="P22" s="172"/>
      <c r="Q22" s="103" t="s">
        <v>528</v>
      </c>
      <c r="R22" s="172"/>
      <c r="S22" s="172"/>
      <c r="T22" s="172"/>
      <c r="U22" s="172"/>
      <c r="V22" s="172"/>
      <c r="W22" s="172"/>
      <c r="X22" s="172"/>
      <c r="Y22" s="172"/>
      <c r="Z22" s="172"/>
    </row>
    <row r="23" ht="42.75" customHeight="1">
      <c r="A23" s="172"/>
      <c r="B23" s="172"/>
      <c r="C23" s="172"/>
      <c r="D23" s="173" t="s">
        <v>529</v>
      </c>
      <c r="E23" s="185" t="s">
        <v>530</v>
      </c>
      <c r="F23" s="166"/>
      <c r="G23" s="166"/>
      <c r="H23" s="166"/>
      <c r="I23" s="172"/>
      <c r="J23" s="172"/>
      <c r="K23" s="172"/>
      <c r="L23" s="172"/>
      <c r="M23" s="103" t="s">
        <v>531</v>
      </c>
      <c r="N23" s="172"/>
      <c r="O23" s="172"/>
      <c r="P23" s="172"/>
      <c r="Q23" s="103" t="s">
        <v>532</v>
      </c>
      <c r="R23" s="172"/>
      <c r="S23" s="172"/>
      <c r="T23" s="172"/>
      <c r="U23" s="172"/>
      <c r="V23" s="172"/>
      <c r="W23" s="172"/>
      <c r="X23" s="172"/>
      <c r="Y23" s="172"/>
      <c r="Z23" s="172"/>
    </row>
    <row r="24" ht="15.75" customHeight="1">
      <c r="A24" s="172"/>
      <c r="B24" s="172"/>
      <c r="C24" s="172"/>
      <c r="D24" s="173" t="s">
        <v>392</v>
      </c>
      <c r="E24" s="186" t="s">
        <v>45</v>
      </c>
      <c r="F24" s="166"/>
      <c r="G24" s="166"/>
      <c r="H24" s="166"/>
      <c r="I24" s="172"/>
      <c r="J24" s="172"/>
      <c r="K24" s="172"/>
      <c r="L24" s="172"/>
      <c r="M24" s="103" t="s">
        <v>533</v>
      </c>
      <c r="N24" s="172"/>
      <c r="O24" s="172"/>
      <c r="P24" s="172"/>
      <c r="Q24" s="103" t="s">
        <v>534</v>
      </c>
      <c r="R24" s="172"/>
      <c r="S24" s="172"/>
      <c r="T24" s="172"/>
      <c r="U24" s="172"/>
      <c r="V24" s="172"/>
      <c r="W24" s="172"/>
      <c r="X24" s="172"/>
      <c r="Y24" s="172"/>
      <c r="Z24" s="172"/>
    </row>
    <row r="25" ht="15.75" customHeight="1">
      <c r="A25" s="172"/>
      <c r="B25" s="172"/>
      <c r="C25" s="172"/>
      <c r="D25" s="173" t="s">
        <v>394</v>
      </c>
      <c r="E25" s="187"/>
      <c r="F25" s="166"/>
      <c r="G25" s="166"/>
      <c r="H25" s="166"/>
      <c r="I25" s="172"/>
      <c r="J25" s="172"/>
      <c r="K25" s="172"/>
      <c r="L25" s="172"/>
      <c r="M25" s="103" t="s">
        <v>535</v>
      </c>
      <c r="N25" s="172"/>
      <c r="O25" s="172"/>
      <c r="P25" s="172"/>
      <c r="Q25" s="103" t="s">
        <v>536</v>
      </c>
      <c r="R25" s="172"/>
      <c r="S25" s="172"/>
      <c r="T25" s="172"/>
      <c r="U25" s="172"/>
      <c r="V25" s="172"/>
      <c r="W25" s="172"/>
      <c r="X25" s="172"/>
      <c r="Y25" s="172"/>
      <c r="Z25" s="172"/>
    </row>
    <row r="26" ht="15.75" customHeight="1">
      <c r="A26" s="172"/>
      <c r="B26" s="172"/>
      <c r="C26" s="172"/>
      <c r="D26" s="173" t="s">
        <v>334</v>
      </c>
      <c r="E26" s="187"/>
      <c r="F26" s="172"/>
      <c r="G26" s="172"/>
      <c r="H26" s="172"/>
      <c r="I26" s="172"/>
      <c r="J26" s="172"/>
      <c r="K26" s="172"/>
      <c r="L26" s="172"/>
      <c r="M26" s="103" t="s">
        <v>537</v>
      </c>
      <c r="N26" s="172"/>
      <c r="O26" s="172"/>
      <c r="P26" s="172"/>
      <c r="Q26" s="103" t="s">
        <v>538</v>
      </c>
      <c r="R26" s="172"/>
      <c r="S26" s="172"/>
      <c r="T26" s="172"/>
      <c r="U26" s="172"/>
      <c r="V26" s="172"/>
      <c r="W26" s="172"/>
      <c r="X26" s="172"/>
      <c r="Y26" s="172"/>
      <c r="Z26" s="172"/>
    </row>
    <row r="27" ht="15.75" customHeight="1">
      <c r="A27" s="172"/>
      <c r="B27" s="172"/>
      <c r="C27" s="172"/>
      <c r="D27" s="173" t="s">
        <v>539</v>
      </c>
      <c r="E27" s="187"/>
      <c r="F27" s="172"/>
      <c r="G27" s="172"/>
      <c r="H27" s="172"/>
      <c r="I27" s="166"/>
      <c r="J27" s="172"/>
      <c r="K27" s="172"/>
      <c r="L27" s="172"/>
      <c r="M27" s="103" t="s">
        <v>540</v>
      </c>
      <c r="N27" s="172"/>
      <c r="O27" s="172"/>
      <c r="P27" s="172"/>
      <c r="Q27" s="103" t="s">
        <v>541</v>
      </c>
      <c r="R27" s="172"/>
      <c r="S27" s="172"/>
      <c r="T27" s="172"/>
      <c r="U27" s="172"/>
      <c r="V27" s="172"/>
      <c r="W27" s="172"/>
      <c r="X27" s="172"/>
      <c r="Y27" s="172"/>
      <c r="Z27" s="172"/>
    </row>
    <row r="28" ht="15.75" customHeight="1">
      <c r="A28" s="172"/>
      <c r="B28" s="172"/>
      <c r="C28" s="172"/>
      <c r="D28" s="173" t="s">
        <v>338</v>
      </c>
      <c r="E28" s="187"/>
      <c r="F28" s="172"/>
      <c r="G28" s="172"/>
      <c r="H28" s="166"/>
      <c r="I28" s="166"/>
      <c r="J28" s="166"/>
      <c r="K28" s="172"/>
      <c r="L28" s="172"/>
      <c r="M28" s="103" t="s">
        <v>542</v>
      </c>
      <c r="N28" s="172"/>
      <c r="O28" s="172"/>
      <c r="P28" s="172"/>
      <c r="Q28" s="103" t="s">
        <v>543</v>
      </c>
      <c r="R28" s="172"/>
      <c r="S28" s="172"/>
      <c r="T28" s="172"/>
      <c r="U28" s="172"/>
      <c r="V28" s="172"/>
      <c r="W28" s="172"/>
      <c r="X28" s="172"/>
      <c r="Y28" s="172"/>
      <c r="Z28" s="172"/>
    </row>
    <row r="29" ht="15.75" customHeight="1">
      <c r="A29" s="172"/>
      <c r="B29" s="172"/>
      <c r="C29" s="172"/>
      <c r="D29" s="173" t="s">
        <v>396</v>
      </c>
      <c r="E29" s="187"/>
      <c r="F29" s="172"/>
      <c r="G29" s="172"/>
      <c r="H29" s="166"/>
      <c r="I29" s="166"/>
      <c r="J29" s="166"/>
      <c r="K29" s="172"/>
      <c r="L29" s="172"/>
      <c r="M29" s="103" t="s">
        <v>544</v>
      </c>
      <c r="N29" s="172"/>
      <c r="O29" s="172"/>
      <c r="P29" s="172"/>
      <c r="Q29" s="103" t="s">
        <v>545</v>
      </c>
      <c r="R29" s="172"/>
      <c r="S29" s="172"/>
      <c r="T29" s="172"/>
      <c r="U29" s="172"/>
      <c r="V29" s="172"/>
      <c r="W29" s="172"/>
      <c r="X29" s="172"/>
      <c r="Y29" s="172"/>
      <c r="Z29" s="172"/>
    </row>
    <row r="30" ht="15.75" customHeight="1">
      <c r="A30" s="172"/>
      <c r="B30" s="172"/>
      <c r="C30" s="172"/>
      <c r="D30" s="173" t="s">
        <v>340</v>
      </c>
      <c r="E30" s="187"/>
      <c r="F30" s="172"/>
      <c r="G30" s="172"/>
      <c r="H30" s="166"/>
      <c r="I30" s="172"/>
      <c r="J30" s="172"/>
      <c r="K30" s="172"/>
      <c r="L30" s="172"/>
      <c r="M30" s="103" t="s">
        <v>546</v>
      </c>
      <c r="N30" s="172"/>
      <c r="O30" s="172"/>
      <c r="P30" s="172"/>
      <c r="Q30" s="188" t="s">
        <v>136</v>
      </c>
      <c r="R30" s="172"/>
      <c r="S30" s="172"/>
      <c r="T30" s="172"/>
      <c r="U30" s="172"/>
      <c r="V30" s="172"/>
      <c r="W30" s="172"/>
      <c r="X30" s="172"/>
      <c r="Y30" s="172"/>
      <c r="Z30" s="172"/>
    </row>
    <row r="31" ht="15.75" customHeight="1">
      <c r="A31" s="172"/>
      <c r="B31" s="172"/>
      <c r="C31" s="172"/>
      <c r="D31" s="173" t="s">
        <v>398</v>
      </c>
      <c r="E31" s="187"/>
      <c r="F31" s="172"/>
      <c r="G31" s="172"/>
      <c r="H31" s="172"/>
      <c r="I31" s="172"/>
      <c r="J31" s="172"/>
      <c r="K31" s="172"/>
      <c r="L31" s="172"/>
      <c r="M31" s="103" t="s">
        <v>547</v>
      </c>
      <c r="N31" s="172"/>
      <c r="O31" s="172"/>
      <c r="P31" s="172"/>
      <c r="Q31" s="103" t="s">
        <v>548</v>
      </c>
      <c r="R31" s="172"/>
      <c r="S31" s="172"/>
      <c r="T31" s="172"/>
      <c r="U31" s="172"/>
      <c r="V31" s="172"/>
      <c r="W31" s="172"/>
      <c r="X31" s="172"/>
      <c r="Y31" s="172"/>
      <c r="Z31" s="172"/>
    </row>
    <row r="32" ht="15.75" customHeight="1">
      <c r="A32" s="172"/>
      <c r="B32" s="172"/>
      <c r="C32" s="172"/>
      <c r="D32" s="179" t="s">
        <v>342</v>
      </c>
      <c r="E32" s="187"/>
      <c r="F32" s="172"/>
      <c r="G32" s="172"/>
      <c r="H32" s="172"/>
      <c r="I32" s="172"/>
      <c r="J32" s="172"/>
      <c r="K32" s="172"/>
      <c r="L32" s="172"/>
      <c r="M32" s="103" t="s">
        <v>549</v>
      </c>
      <c r="N32" s="172"/>
      <c r="O32" s="172"/>
      <c r="P32" s="172"/>
      <c r="Q32" s="189" t="s">
        <v>140</v>
      </c>
      <c r="R32" s="172"/>
      <c r="S32" s="172"/>
      <c r="T32" s="172"/>
      <c r="U32" s="172"/>
      <c r="V32" s="172"/>
      <c r="W32" s="172"/>
      <c r="X32" s="172"/>
      <c r="Y32" s="172"/>
      <c r="Z32" s="172"/>
    </row>
    <row r="33" ht="15.75" customHeight="1">
      <c r="A33" s="172"/>
      <c r="B33" s="172"/>
      <c r="C33" s="172"/>
      <c r="D33" s="173" t="s">
        <v>344</v>
      </c>
      <c r="E33" s="187"/>
      <c r="F33" s="172"/>
      <c r="G33" s="172"/>
      <c r="H33" s="172"/>
      <c r="I33" s="172"/>
      <c r="J33" s="172"/>
      <c r="K33" s="172"/>
      <c r="L33" s="172"/>
      <c r="M33" s="103" t="s">
        <v>550</v>
      </c>
      <c r="N33" s="172"/>
      <c r="O33" s="172"/>
      <c r="P33" s="172"/>
      <c r="Q33" s="103" t="s">
        <v>457</v>
      </c>
      <c r="R33" s="172"/>
      <c r="S33" s="172"/>
      <c r="T33" s="172"/>
      <c r="U33" s="172"/>
      <c r="V33" s="172"/>
      <c r="W33" s="172"/>
      <c r="X33" s="172"/>
      <c r="Y33" s="172"/>
      <c r="Z33" s="172"/>
    </row>
    <row r="34" ht="15.75" customHeight="1">
      <c r="A34" s="172"/>
      <c r="B34" s="172"/>
      <c r="C34" s="172"/>
      <c r="D34" s="173" t="s">
        <v>346</v>
      </c>
      <c r="E34" s="187"/>
      <c r="F34" s="172"/>
      <c r="G34" s="172"/>
      <c r="H34" s="172"/>
      <c r="I34" s="172"/>
      <c r="J34" s="172"/>
      <c r="K34" s="172"/>
      <c r="L34" s="172"/>
      <c r="M34" s="103" t="s">
        <v>551</v>
      </c>
      <c r="N34" s="172"/>
      <c r="O34" s="172"/>
      <c r="P34" s="172"/>
      <c r="Q34" s="172"/>
      <c r="R34" s="172"/>
      <c r="S34" s="172"/>
      <c r="T34" s="172"/>
      <c r="U34" s="172"/>
      <c r="V34" s="172"/>
      <c r="W34" s="172"/>
      <c r="X34" s="172"/>
      <c r="Y34" s="172"/>
      <c r="Z34" s="172"/>
    </row>
    <row r="35" ht="15.75" customHeight="1">
      <c r="A35" s="172"/>
      <c r="B35" s="172"/>
      <c r="C35" s="172"/>
      <c r="D35" s="173" t="s">
        <v>348</v>
      </c>
      <c r="E35" s="187"/>
      <c r="F35" s="172"/>
      <c r="G35" s="172"/>
      <c r="H35" s="172"/>
      <c r="I35" s="172"/>
      <c r="J35" s="172"/>
      <c r="K35" s="172"/>
      <c r="L35" s="172"/>
      <c r="M35" s="103" t="s">
        <v>552</v>
      </c>
      <c r="N35" s="172"/>
      <c r="O35" s="172"/>
      <c r="P35" s="172"/>
      <c r="Q35" s="172"/>
      <c r="R35" s="172"/>
      <c r="S35" s="172"/>
      <c r="T35" s="172"/>
      <c r="U35" s="172"/>
      <c r="V35" s="172"/>
      <c r="W35" s="172"/>
      <c r="X35" s="172"/>
      <c r="Y35" s="172"/>
      <c r="Z35" s="172"/>
    </row>
    <row r="36" ht="15.75" customHeight="1">
      <c r="A36" s="172"/>
      <c r="B36" s="172"/>
      <c r="C36" s="172"/>
      <c r="D36" s="173" t="s">
        <v>350</v>
      </c>
      <c r="E36" s="187"/>
      <c r="F36" s="172"/>
      <c r="G36" s="172"/>
      <c r="H36" s="172"/>
      <c r="I36" s="172"/>
      <c r="J36" s="172"/>
      <c r="K36" s="172"/>
      <c r="L36" s="172"/>
      <c r="M36" s="103" t="s">
        <v>553</v>
      </c>
      <c r="N36" s="172"/>
      <c r="O36" s="172"/>
      <c r="P36" s="172"/>
      <c r="Q36" s="172"/>
      <c r="R36" s="172"/>
      <c r="S36" s="172"/>
      <c r="T36" s="172"/>
      <c r="U36" s="172"/>
      <c r="V36" s="172"/>
      <c r="W36" s="172"/>
      <c r="X36" s="172"/>
      <c r="Y36" s="172"/>
      <c r="Z36" s="172"/>
    </row>
    <row r="37" ht="15.75" customHeight="1">
      <c r="A37" s="172"/>
      <c r="B37" s="172"/>
      <c r="C37" s="172"/>
      <c r="D37" s="173" t="s">
        <v>352</v>
      </c>
      <c r="E37" s="187"/>
      <c r="F37" s="172"/>
      <c r="G37" s="172"/>
      <c r="H37" s="172"/>
      <c r="I37" s="172"/>
      <c r="J37" s="172"/>
      <c r="K37" s="172"/>
      <c r="L37" s="172"/>
      <c r="M37" s="103" t="s">
        <v>554</v>
      </c>
      <c r="N37" s="172"/>
      <c r="O37" s="172"/>
      <c r="P37" s="172"/>
      <c r="Q37" s="172"/>
      <c r="R37" s="172"/>
      <c r="S37" s="172"/>
      <c r="T37" s="172"/>
      <c r="U37" s="172"/>
      <c r="V37" s="172"/>
      <c r="W37" s="172"/>
      <c r="X37" s="172"/>
      <c r="Y37" s="172"/>
      <c r="Z37" s="172"/>
    </row>
    <row r="38" ht="15.75" customHeight="1">
      <c r="A38" s="172"/>
      <c r="B38" s="172"/>
      <c r="C38" s="172"/>
      <c r="D38" s="173" t="s">
        <v>354</v>
      </c>
      <c r="E38" s="187"/>
      <c r="F38" s="172"/>
      <c r="G38" s="172"/>
      <c r="H38" s="172"/>
      <c r="I38" s="172"/>
      <c r="J38" s="172"/>
      <c r="K38" s="172"/>
      <c r="L38" s="172"/>
      <c r="M38" s="103" t="s">
        <v>555</v>
      </c>
      <c r="N38" s="172"/>
      <c r="O38" s="172"/>
      <c r="P38" s="172"/>
      <c r="Q38" s="172"/>
      <c r="R38" s="172"/>
      <c r="S38" s="172"/>
      <c r="T38" s="172"/>
      <c r="U38" s="172"/>
      <c r="V38" s="172"/>
      <c r="W38" s="172"/>
      <c r="X38" s="172"/>
      <c r="Y38" s="172"/>
      <c r="Z38" s="172"/>
    </row>
    <row r="39" ht="15.75" customHeight="1">
      <c r="A39" s="172"/>
      <c r="B39" s="172"/>
      <c r="C39" s="172"/>
      <c r="D39" s="173" t="s">
        <v>400</v>
      </c>
      <c r="E39" s="187"/>
      <c r="F39" s="172"/>
      <c r="G39" s="172"/>
      <c r="H39" s="172"/>
      <c r="I39" s="172"/>
      <c r="J39" s="172"/>
      <c r="K39" s="172"/>
      <c r="L39" s="172"/>
      <c r="M39" s="103" t="s">
        <v>556</v>
      </c>
      <c r="N39" s="172"/>
      <c r="O39" s="172"/>
      <c r="P39" s="172"/>
      <c r="Q39" s="172"/>
      <c r="R39" s="172"/>
      <c r="S39" s="172"/>
      <c r="T39" s="172"/>
      <c r="U39" s="172"/>
      <c r="V39" s="172"/>
      <c r="W39" s="172"/>
      <c r="X39" s="172"/>
      <c r="Y39" s="172"/>
      <c r="Z39" s="172"/>
    </row>
    <row r="40" ht="15.75" customHeight="1">
      <c r="A40" s="172"/>
      <c r="B40" s="172"/>
      <c r="C40" s="172"/>
      <c r="D40" s="173" t="s">
        <v>402</v>
      </c>
      <c r="E40" s="187"/>
      <c r="F40" s="172"/>
      <c r="G40" s="172"/>
      <c r="H40" s="172"/>
      <c r="I40" s="172"/>
      <c r="J40" s="172"/>
      <c r="K40" s="172"/>
      <c r="L40" s="172"/>
      <c r="M40" s="103" t="s">
        <v>557</v>
      </c>
      <c r="N40" s="172"/>
      <c r="O40" s="172"/>
      <c r="P40" s="172"/>
      <c r="Q40" s="172"/>
      <c r="R40" s="172"/>
      <c r="S40" s="172"/>
      <c r="T40" s="172"/>
      <c r="U40" s="172"/>
      <c r="V40" s="172"/>
      <c r="W40" s="172"/>
      <c r="X40" s="172"/>
      <c r="Y40" s="172"/>
      <c r="Z40" s="172"/>
    </row>
    <row r="41" ht="15.75" customHeight="1">
      <c r="A41" s="172"/>
      <c r="B41" s="172"/>
      <c r="C41" s="172"/>
      <c r="D41" s="173" t="s">
        <v>43</v>
      </c>
      <c r="E41" s="187"/>
      <c r="F41" s="172"/>
      <c r="G41" s="172"/>
      <c r="H41" s="172"/>
      <c r="I41" s="172"/>
      <c r="J41" s="172"/>
      <c r="K41" s="172"/>
      <c r="L41" s="172"/>
      <c r="M41" s="190" t="s">
        <v>558</v>
      </c>
      <c r="N41" s="172"/>
      <c r="O41" s="172"/>
      <c r="P41" s="172"/>
      <c r="Q41" s="172"/>
      <c r="R41" s="172"/>
      <c r="S41" s="172"/>
      <c r="T41" s="172"/>
      <c r="U41" s="172"/>
      <c r="V41" s="172"/>
      <c r="W41" s="172"/>
      <c r="X41" s="172"/>
      <c r="Y41" s="172"/>
      <c r="Z41" s="172"/>
    </row>
    <row r="42" ht="15.75" customHeight="1">
      <c r="A42" s="172"/>
      <c r="B42" s="172"/>
      <c r="C42" s="172"/>
      <c r="D42" s="173" t="s">
        <v>404</v>
      </c>
      <c r="E42" s="187"/>
      <c r="F42" s="172"/>
      <c r="G42" s="172"/>
      <c r="H42" s="172"/>
      <c r="I42" s="172"/>
      <c r="J42" s="172"/>
      <c r="K42" s="172"/>
      <c r="L42" s="172"/>
      <c r="M42" s="103" t="s">
        <v>559</v>
      </c>
      <c r="N42" s="172"/>
      <c r="O42" s="172"/>
      <c r="P42" s="172"/>
      <c r="Q42" s="172"/>
      <c r="R42" s="172"/>
      <c r="S42" s="172"/>
      <c r="T42" s="172"/>
      <c r="U42" s="172"/>
      <c r="V42" s="172"/>
      <c r="W42" s="172"/>
      <c r="X42" s="172"/>
      <c r="Y42" s="172"/>
      <c r="Z42" s="172"/>
    </row>
    <row r="43" ht="15.75" customHeight="1">
      <c r="A43" s="172"/>
      <c r="B43" s="172"/>
      <c r="C43" s="172"/>
      <c r="D43" s="173" t="s">
        <v>406</v>
      </c>
      <c r="E43" s="187"/>
      <c r="F43" s="172"/>
      <c r="G43" s="172"/>
      <c r="H43" s="172"/>
      <c r="I43" s="172"/>
      <c r="J43" s="172"/>
      <c r="K43" s="172"/>
      <c r="L43" s="172"/>
      <c r="M43" s="191" t="s">
        <v>560</v>
      </c>
      <c r="N43" s="172"/>
      <c r="O43" s="172"/>
      <c r="P43" s="172"/>
      <c r="Q43" s="172"/>
      <c r="R43" s="172"/>
      <c r="S43" s="172"/>
      <c r="T43" s="172"/>
      <c r="U43" s="172"/>
      <c r="V43" s="172"/>
      <c r="W43" s="172"/>
      <c r="X43" s="172"/>
      <c r="Y43" s="172"/>
      <c r="Z43" s="172"/>
    </row>
    <row r="44" ht="15.75" customHeight="1">
      <c r="A44" s="172"/>
      <c r="B44" s="172"/>
      <c r="C44" s="172"/>
      <c r="D44" s="173" t="s">
        <v>359</v>
      </c>
      <c r="E44" s="187"/>
      <c r="F44" s="172"/>
      <c r="G44" s="172"/>
      <c r="H44" s="172"/>
      <c r="I44" s="172"/>
      <c r="J44" s="172"/>
      <c r="K44" s="172"/>
      <c r="L44" s="172"/>
      <c r="M44" s="103" t="s">
        <v>561</v>
      </c>
      <c r="N44" s="172"/>
      <c r="O44" s="172"/>
      <c r="P44" s="172"/>
      <c r="Q44" s="172"/>
      <c r="R44" s="172"/>
      <c r="S44" s="172"/>
      <c r="T44" s="172"/>
      <c r="U44" s="172"/>
      <c r="V44" s="172"/>
      <c r="W44" s="172"/>
      <c r="X44" s="172"/>
      <c r="Y44" s="172"/>
      <c r="Z44" s="172"/>
    </row>
    <row r="45" ht="15.75" customHeight="1">
      <c r="A45" s="172"/>
      <c r="B45" s="172"/>
      <c r="C45" s="172"/>
      <c r="D45" s="173" t="s">
        <v>361</v>
      </c>
      <c r="E45" s="187"/>
      <c r="F45" s="172"/>
      <c r="G45" s="172"/>
      <c r="H45" s="172"/>
      <c r="I45" s="172"/>
      <c r="J45" s="172"/>
      <c r="K45" s="172"/>
      <c r="L45" s="172"/>
      <c r="M45" s="190" t="s">
        <v>562</v>
      </c>
      <c r="N45" s="172"/>
      <c r="O45" s="172"/>
      <c r="P45" s="172"/>
      <c r="Q45" s="172"/>
      <c r="R45" s="172"/>
      <c r="S45" s="172"/>
      <c r="T45" s="172"/>
      <c r="U45" s="172"/>
      <c r="V45" s="172"/>
      <c r="W45" s="172"/>
      <c r="X45" s="172"/>
      <c r="Y45" s="172"/>
      <c r="Z45" s="172"/>
    </row>
    <row r="46" ht="15.75" customHeight="1">
      <c r="A46" s="172"/>
      <c r="B46" s="172"/>
      <c r="C46" s="172"/>
      <c r="D46" s="173" t="s">
        <v>363</v>
      </c>
      <c r="E46" s="187"/>
      <c r="F46" s="172"/>
      <c r="G46" s="172"/>
      <c r="H46" s="172"/>
      <c r="I46" s="172"/>
      <c r="J46" s="172"/>
      <c r="K46" s="172"/>
      <c r="L46" s="172"/>
      <c r="M46" s="103" t="s">
        <v>563</v>
      </c>
      <c r="N46" s="172"/>
      <c r="O46" s="172"/>
      <c r="P46" s="172"/>
      <c r="Q46" s="172"/>
      <c r="R46" s="172"/>
      <c r="S46" s="172"/>
      <c r="T46" s="172"/>
      <c r="U46" s="172"/>
      <c r="V46" s="172"/>
      <c r="W46" s="172"/>
      <c r="X46" s="172"/>
      <c r="Y46" s="172"/>
      <c r="Z46" s="172"/>
    </row>
    <row r="47" ht="15.75" customHeight="1">
      <c r="A47" s="172"/>
      <c r="B47" s="172"/>
      <c r="C47" s="172"/>
      <c r="D47" s="173" t="s">
        <v>356</v>
      </c>
      <c r="E47" s="187"/>
      <c r="F47" s="172"/>
      <c r="G47" s="172"/>
      <c r="H47" s="172"/>
      <c r="I47" s="172"/>
      <c r="J47" s="172"/>
      <c r="K47" s="172"/>
      <c r="L47" s="172"/>
      <c r="M47" s="103" t="s">
        <v>564</v>
      </c>
      <c r="N47" s="172"/>
      <c r="O47" s="172"/>
      <c r="P47" s="172"/>
      <c r="Q47" s="172"/>
      <c r="R47" s="172"/>
      <c r="S47" s="172"/>
      <c r="T47" s="172"/>
      <c r="U47" s="172"/>
      <c r="V47" s="172"/>
      <c r="W47" s="172"/>
      <c r="X47" s="172"/>
      <c r="Y47" s="172"/>
      <c r="Z47" s="172"/>
    </row>
    <row r="48" ht="15.75" customHeight="1">
      <c r="A48" s="172"/>
      <c r="B48" s="172"/>
      <c r="C48" s="172"/>
      <c r="D48" s="173" t="s">
        <v>365</v>
      </c>
      <c r="E48" s="187"/>
      <c r="F48" s="172"/>
      <c r="G48" s="172"/>
      <c r="H48" s="172"/>
      <c r="I48" s="172"/>
      <c r="J48" s="172"/>
      <c r="K48" s="172"/>
      <c r="L48" s="172"/>
      <c r="M48" s="191" t="s">
        <v>565</v>
      </c>
      <c r="N48" s="172"/>
      <c r="O48" s="172"/>
      <c r="P48" s="172"/>
      <c r="Q48" s="172"/>
      <c r="R48" s="172"/>
      <c r="S48" s="172"/>
      <c r="T48" s="172"/>
      <c r="U48" s="172"/>
      <c r="V48" s="172"/>
      <c r="W48" s="172"/>
      <c r="X48" s="172"/>
      <c r="Y48" s="172"/>
      <c r="Z48" s="172"/>
    </row>
    <row r="49" ht="15.75" customHeight="1">
      <c r="A49" s="172"/>
      <c r="B49" s="172"/>
      <c r="C49" s="172"/>
      <c r="D49" s="173" t="s">
        <v>367</v>
      </c>
      <c r="E49" s="187"/>
      <c r="F49" s="172"/>
      <c r="G49" s="172"/>
      <c r="H49" s="172"/>
      <c r="I49" s="172"/>
      <c r="J49" s="172"/>
      <c r="K49" s="172"/>
      <c r="L49" s="172"/>
      <c r="M49" s="103" t="s">
        <v>566</v>
      </c>
      <c r="N49" s="172"/>
      <c r="O49" s="172"/>
      <c r="P49" s="172"/>
      <c r="Q49" s="172"/>
      <c r="R49" s="172"/>
      <c r="S49" s="172"/>
      <c r="T49" s="172"/>
      <c r="U49" s="172"/>
      <c r="V49" s="172"/>
      <c r="W49" s="172"/>
      <c r="X49" s="172"/>
      <c r="Y49" s="172"/>
      <c r="Z49" s="172"/>
    </row>
    <row r="50" ht="15.75" customHeight="1">
      <c r="A50" s="172"/>
      <c r="B50" s="172"/>
      <c r="C50" s="172"/>
      <c r="D50" s="173" t="s">
        <v>369</v>
      </c>
      <c r="E50" s="187"/>
      <c r="F50" s="172"/>
      <c r="G50" s="172"/>
      <c r="H50" s="172"/>
      <c r="I50" s="172"/>
      <c r="J50" s="172"/>
      <c r="K50" s="172"/>
      <c r="L50" s="172"/>
      <c r="M50" s="103" t="s">
        <v>567</v>
      </c>
      <c r="N50" s="172"/>
      <c r="O50" s="172"/>
      <c r="P50" s="172"/>
      <c r="Q50" s="172"/>
      <c r="R50" s="172"/>
      <c r="S50" s="172"/>
      <c r="T50" s="172"/>
      <c r="U50" s="172"/>
      <c r="V50" s="172"/>
      <c r="W50" s="172"/>
      <c r="X50" s="172"/>
      <c r="Y50" s="172"/>
      <c r="Z50" s="172"/>
    </row>
    <row r="51" ht="15.75" customHeight="1">
      <c r="A51" s="172"/>
      <c r="B51" s="172"/>
      <c r="C51" s="172"/>
      <c r="D51" s="173" t="s">
        <v>371</v>
      </c>
      <c r="E51" s="187"/>
      <c r="F51" s="172"/>
      <c r="G51" s="172"/>
      <c r="H51" s="172"/>
      <c r="I51" s="172"/>
      <c r="J51" s="172"/>
      <c r="K51" s="172"/>
      <c r="L51" s="172"/>
      <c r="M51" s="103" t="s">
        <v>568</v>
      </c>
      <c r="N51" s="172"/>
      <c r="O51" s="172"/>
      <c r="P51" s="172"/>
      <c r="Q51" s="172"/>
      <c r="R51" s="172"/>
      <c r="S51" s="172"/>
      <c r="T51" s="172"/>
      <c r="U51" s="172"/>
      <c r="V51" s="172"/>
      <c r="W51" s="172"/>
      <c r="X51" s="172"/>
      <c r="Y51" s="172"/>
      <c r="Z51" s="172"/>
    </row>
    <row r="52" ht="15.75" customHeight="1">
      <c r="A52" s="172"/>
      <c r="B52" s="172"/>
      <c r="C52" s="172"/>
      <c r="D52" s="173" t="s">
        <v>569</v>
      </c>
      <c r="E52" s="187"/>
      <c r="F52" s="172"/>
      <c r="G52" s="172"/>
      <c r="H52" s="172"/>
      <c r="I52" s="172"/>
      <c r="J52" s="172"/>
      <c r="K52" s="172"/>
      <c r="L52" s="172"/>
      <c r="M52" s="103" t="s">
        <v>570</v>
      </c>
      <c r="N52" s="172"/>
      <c r="O52" s="172"/>
      <c r="P52" s="172"/>
      <c r="Q52" s="172"/>
      <c r="R52" s="172"/>
      <c r="S52" s="172"/>
      <c r="T52" s="172"/>
      <c r="U52" s="172"/>
      <c r="V52" s="172"/>
      <c r="W52" s="172"/>
      <c r="X52" s="172"/>
      <c r="Y52" s="172"/>
      <c r="Z52" s="172"/>
    </row>
    <row r="53" ht="15.75" customHeight="1">
      <c r="A53" s="172"/>
      <c r="B53" s="172"/>
      <c r="C53" s="172"/>
      <c r="D53" s="173" t="s">
        <v>373</v>
      </c>
      <c r="E53" s="187"/>
      <c r="F53" s="172"/>
      <c r="G53" s="172"/>
      <c r="H53" s="172"/>
      <c r="I53" s="172"/>
      <c r="J53" s="172"/>
      <c r="K53" s="172"/>
      <c r="L53" s="172"/>
      <c r="M53" s="103" t="s">
        <v>571</v>
      </c>
      <c r="N53" s="172"/>
      <c r="O53" s="172"/>
      <c r="P53" s="172"/>
      <c r="Q53" s="172"/>
      <c r="R53" s="172"/>
      <c r="S53" s="172"/>
      <c r="T53" s="172"/>
      <c r="U53" s="172"/>
      <c r="V53" s="172"/>
      <c r="W53" s="172"/>
      <c r="X53" s="172"/>
      <c r="Y53" s="172"/>
      <c r="Z53" s="172"/>
    </row>
    <row r="54" ht="15.75" customHeight="1">
      <c r="A54" s="172"/>
      <c r="B54" s="172"/>
      <c r="C54" s="172"/>
      <c r="D54" s="173" t="s">
        <v>60</v>
      </c>
      <c r="E54" s="187"/>
      <c r="F54" s="172"/>
      <c r="G54" s="172"/>
      <c r="H54" s="172"/>
      <c r="I54" s="172"/>
      <c r="J54" s="172"/>
      <c r="K54" s="172"/>
      <c r="L54" s="172"/>
      <c r="M54" s="103" t="s">
        <v>572</v>
      </c>
      <c r="N54" s="172"/>
      <c r="O54" s="172"/>
      <c r="P54" s="172"/>
      <c r="Q54" s="172"/>
      <c r="R54" s="172"/>
      <c r="S54" s="172"/>
      <c r="T54" s="172"/>
      <c r="U54" s="172"/>
      <c r="V54" s="172"/>
      <c r="W54" s="172"/>
      <c r="X54" s="172"/>
      <c r="Y54" s="172"/>
      <c r="Z54" s="172"/>
    </row>
    <row r="55" ht="15.75" customHeight="1">
      <c r="A55" s="172"/>
      <c r="B55" s="172"/>
      <c r="C55" s="172"/>
      <c r="D55" s="173" t="s">
        <v>376</v>
      </c>
      <c r="E55" s="187"/>
      <c r="F55" s="172"/>
      <c r="G55" s="172"/>
      <c r="H55" s="172"/>
      <c r="I55" s="172"/>
      <c r="J55" s="172"/>
      <c r="K55" s="172"/>
      <c r="L55" s="172"/>
      <c r="M55" s="103" t="s">
        <v>573</v>
      </c>
      <c r="N55" s="172"/>
      <c r="O55" s="172"/>
      <c r="P55" s="172"/>
      <c r="Q55" s="172"/>
      <c r="R55" s="172"/>
      <c r="S55" s="172"/>
      <c r="T55" s="172"/>
      <c r="U55" s="172"/>
      <c r="V55" s="172"/>
      <c r="W55" s="172"/>
      <c r="X55" s="172"/>
      <c r="Y55" s="172"/>
      <c r="Z55" s="172"/>
    </row>
    <row r="56" ht="15.75" customHeight="1">
      <c r="A56" s="172"/>
      <c r="B56" s="172"/>
      <c r="C56" s="172"/>
      <c r="D56" s="173" t="s">
        <v>574</v>
      </c>
      <c r="E56" s="187"/>
      <c r="F56" s="172"/>
      <c r="G56" s="172"/>
      <c r="H56" s="172"/>
      <c r="I56" s="172"/>
      <c r="J56" s="172"/>
      <c r="K56" s="172"/>
      <c r="L56" s="172"/>
      <c r="M56" s="103" t="s">
        <v>575</v>
      </c>
      <c r="N56" s="172"/>
      <c r="O56" s="172"/>
      <c r="P56" s="172"/>
      <c r="Q56" s="172"/>
      <c r="R56" s="172"/>
      <c r="S56" s="172"/>
      <c r="T56" s="172"/>
      <c r="U56" s="172"/>
      <c r="V56" s="172"/>
      <c r="W56" s="172"/>
      <c r="X56" s="172"/>
      <c r="Y56" s="172"/>
      <c r="Z56" s="172"/>
    </row>
    <row r="57" ht="15.75" customHeight="1">
      <c r="A57" s="172"/>
      <c r="B57" s="172"/>
      <c r="C57" s="172"/>
      <c r="D57" s="173" t="s">
        <v>378</v>
      </c>
      <c r="E57" s="187"/>
      <c r="F57" s="172"/>
      <c r="G57" s="172"/>
      <c r="H57" s="172"/>
      <c r="I57" s="172"/>
      <c r="J57" s="172"/>
      <c r="K57" s="172"/>
      <c r="L57" s="172"/>
      <c r="M57" s="103" t="s">
        <v>576</v>
      </c>
      <c r="N57" s="172"/>
      <c r="O57" s="172"/>
      <c r="P57" s="172"/>
      <c r="Q57" s="172"/>
      <c r="R57" s="172"/>
      <c r="S57" s="172"/>
      <c r="T57" s="172"/>
      <c r="U57" s="172"/>
      <c r="V57" s="172"/>
      <c r="W57" s="172"/>
      <c r="X57" s="172"/>
      <c r="Y57" s="172"/>
      <c r="Z57" s="172"/>
    </row>
    <row r="58" ht="15.75" customHeight="1">
      <c r="A58" s="172"/>
      <c r="B58" s="172"/>
      <c r="C58" s="172"/>
      <c r="D58" s="172"/>
      <c r="E58" s="172"/>
      <c r="F58" s="172"/>
      <c r="G58" s="172"/>
      <c r="H58" s="172"/>
      <c r="I58" s="172"/>
      <c r="J58" s="172"/>
      <c r="K58" s="172"/>
      <c r="L58" s="172"/>
      <c r="M58" s="103" t="s">
        <v>577</v>
      </c>
      <c r="N58" s="172"/>
      <c r="O58" s="172"/>
      <c r="P58" s="172"/>
      <c r="Q58" s="172"/>
      <c r="R58" s="172"/>
      <c r="S58" s="172"/>
      <c r="T58" s="172"/>
      <c r="U58" s="172"/>
      <c r="V58" s="172"/>
      <c r="W58" s="172"/>
      <c r="X58" s="172"/>
      <c r="Y58" s="172"/>
      <c r="Z58" s="172"/>
    </row>
    <row r="59" ht="15.75" customHeight="1">
      <c r="A59" s="172"/>
      <c r="B59" s="172"/>
      <c r="C59" s="172"/>
      <c r="D59" s="172"/>
      <c r="E59" s="172"/>
      <c r="F59" s="172"/>
      <c r="G59" s="172"/>
      <c r="H59" s="172"/>
      <c r="I59" s="172"/>
      <c r="J59" s="172"/>
      <c r="K59" s="172"/>
      <c r="L59" s="172"/>
      <c r="M59" s="103" t="s">
        <v>578</v>
      </c>
      <c r="N59" s="172"/>
      <c r="O59" s="172"/>
      <c r="P59" s="172"/>
      <c r="Q59" s="172"/>
      <c r="R59" s="172"/>
      <c r="S59" s="172"/>
      <c r="T59" s="172"/>
      <c r="U59" s="172"/>
      <c r="V59" s="172"/>
      <c r="W59" s="172"/>
      <c r="X59" s="172"/>
      <c r="Y59" s="172"/>
      <c r="Z59" s="172"/>
    </row>
    <row r="60" ht="15.75" customHeight="1">
      <c r="A60" s="172"/>
      <c r="B60" s="172"/>
      <c r="C60" s="172"/>
      <c r="D60" s="172"/>
      <c r="E60" s="172"/>
      <c r="F60" s="172"/>
      <c r="G60" s="172"/>
      <c r="H60" s="172"/>
      <c r="I60" s="172"/>
      <c r="J60" s="172"/>
      <c r="K60" s="172"/>
      <c r="L60" s="172"/>
      <c r="M60" s="103" t="s">
        <v>579</v>
      </c>
      <c r="N60" s="172"/>
      <c r="O60" s="172"/>
      <c r="P60" s="172"/>
      <c r="Q60" s="172"/>
      <c r="R60" s="172"/>
      <c r="S60" s="172"/>
      <c r="T60" s="172"/>
      <c r="U60" s="172"/>
      <c r="V60" s="172"/>
      <c r="W60" s="172"/>
      <c r="X60" s="172"/>
      <c r="Y60" s="172"/>
      <c r="Z60" s="172"/>
    </row>
    <row r="61" ht="15.75" customHeight="1">
      <c r="A61" s="172"/>
      <c r="B61" s="172"/>
      <c r="C61" s="172"/>
      <c r="D61" s="172"/>
      <c r="E61" s="172"/>
      <c r="F61" s="172"/>
      <c r="G61" s="172"/>
      <c r="H61" s="172"/>
      <c r="I61" s="172"/>
      <c r="J61" s="172"/>
      <c r="K61" s="172"/>
      <c r="L61" s="172"/>
      <c r="M61" s="103" t="s">
        <v>580</v>
      </c>
      <c r="N61" s="172"/>
      <c r="O61" s="172"/>
      <c r="P61" s="172"/>
      <c r="Q61" s="172"/>
      <c r="R61" s="172"/>
      <c r="S61" s="172"/>
      <c r="T61" s="172"/>
      <c r="U61" s="172"/>
      <c r="V61" s="172"/>
      <c r="W61" s="172"/>
      <c r="X61" s="172"/>
      <c r="Y61" s="172"/>
      <c r="Z61" s="172"/>
    </row>
    <row r="62" ht="15.75" customHeight="1">
      <c r="A62" s="172"/>
      <c r="B62" s="172"/>
      <c r="C62" s="172"/>
      <c r="D62" s="172"/>
      <c r="E62" s="172"/>
      <c r="F62" s="172"/>
      <c r="G62" s="172"/>
      <c r="H62" s="172"/>
      <c r="I62" s="172"/>
      <c r="J62" s="172"/>
      <c r="K62" s="172"/>
      <c r="L62" s="172"/>
      <c r="M62" s="188" t="s">
        <v>581</v>
      </c>
      <c r="N62" s="172"/>
      <c r="O62" s="172"/>
      <c r="P62" s="172"/>
      <c r="Q62" s="172"/>
      <c r="R62" s="172"/>
      <c r="S62" s="172"/>
      <c r="T62" s="172"/>
      <c r="U62" s="172"/>
      <c r="V62" s="172"/>
      <c r="W62" s="172"/>
      <c r="X62" s="172"/>
      <c r="Y62" s="172"/>
      <c r="Z62" s="172"/>
    </row>
    <row r="63" ht="15.75" customHeight="1">
      <c r="A63" s="172"/>
      <c r="B63" s="172"/>
      <c r="C63" s="172"/>
      <c r="D63" s="172"/>
      <c r="E63" s="172"/>
      <c r="F63" s="172"/>
      <c r="G63" s="172"/>
      <c r="H63" s="172"/>
      <c r="I63" s="172"/>
      <c r="J63" s="172"/>
      <c r="K63" s="172"/>
      <c r="L63" s="172"/>
      <c r="M63" s="103" t="s">
        <v>582</v>
      </c>
      <c r="N63" s="172"/>
      <c r="O63" s="172"/>
      <c r="P63" s="172"/>
      <c r="Q63" s="172"/>
      <c r="R63" s="172"/>
      <c r="S63" s="172"/>
      <c r="T63" s="172"/>
      <c r="U63" s="172"/>
      <c r="V63" s="172"/>
      <c r="W63" s="172"/>
      <c r="X63" s="172"/>
      <c r="Y63" s="172"/>
      <c r="Z63" s="172"/>
    </row>
    <row r="64" ht="15.75" customHeight="1">
      <c r="A64" s="172"/>
      <c r="B64" s="172"/>
      <c r="C64" s="172"/>
      <c r="D64" s="172"/>
      <c r="E64" s="172"/>
      <c r="F64" s="172"/>
      <c r="G64" s="172"/>
      <c r="H64" s="172"/>
      <c r="I64" s="172"/>
      <c r="J64" s="172"/>
      <c r="K64" s="172"/>
      <c r="L64" s="172"/>
      <c r="M64" s="103" t="s">
        <v>583</v>
      </c>
      <c r="N64" s="172"/>
      <c r="O64" s="172"/>
      <c r="P64" s="172"/>
      <c r="Q64" s="172"/>
      <c r="R64" s="172"/>
      <c r="S64" s="172"/>
      <c r="T64" s="172"/>
      <c r="U64" s="172"/>
      <c r="V64" s="172"/>
      <c r="W64" s="172"/>
      <c r="X64" s="172"/>
      <c r="Y64" s="172"/>
      <c r="Z64" s="172"/>
    </row>
    <row r="65" ht="15.75" customHeight="1">
      <c r="A65" s="172"/>
      <c r="B65" s="172"/>
      <c r="C65" s="172"/>
      <c r="D65" s="172"/>
      <c r="E65" s="172"/>
      <c r="F65" s="172"/>
      <c r="G65" s="172"/>
      <c r="H65" s="172"/>
      <c r="I65" s="172"/>
      <c r="J65" s="172"/>
      <c r="K65" s="172"/>
      <c r="L65" s="172"/>
      <c r="M65" s="103" t="s">
        <v>584</v>
      </c>
      <c r="N65" s="172"/>
      <c r="O65" s="172"/>
      <c r="P65" s="172"/>
      <c r="Q65" s="172"/>
      <c r="R65" s="172"/>
      <c r="S65" s="172"/>
      <c r="T65" s="172"/>
      <c r="U65" s="172"/>
      <c r="V65" s="172"/>
      <c r="W65" s="172"/>
      <c r="X65" s="172"/>
      <c r="Y65" s="172"/>
      <c r="Z65" s="172"/>
    </row>
    <row r="66" ht="15.75" customHeight="1">
      <c r="A66" s="172"/>
      <c r="B66" s="172"/>
      <c r="C66" s="172"/>
      <c r="D66" s="172"/>
      <c r="E66" s="172"/>
      <c r="F66" s="172"/>
      <c r="G66" s="172"/>
      <c r="H66" s="172"/>
      <c r="I66" s="172"/>
      <c r="J66" s="172"/>
      <c r="K66" s="172"/>
      <c r="L66" s="172"/>
      <c r="M66" s="103" t="s">
        <v>585</v>
      </c>
      <c r="N66" s="172"/>
      <c r="O66" s="172"/>
      <c r="P66" s="172"/>
      <c r="Q66" s="172"/>
      <c r="R66" s="172"/>
      <c r="S66" s="172"/>
      <c r="T66" s="172"/>
      <c r="U66" s="172"/>
      <c r="V66" s="172"/>
      <c r="W66" s="172"/>
      <c r="X66" s="172"/>
      <c r="Y66" s="172"/>
      <c r="Z66" s="172"/>
    </row>
    <row r="67" ht="15.75" customHeight="1">
      <c r="A67" s="172"/>
      <c r="B67" s="172"/>
      <c r="C67" s="172"/>
      <c r="D67" s="172"/>
      <c r="E67" s="172"/>
      <c r="F67" s="172"/>
      <c r="G67" s="172"/>
      <c r="H67" s="172"/>
      <c r="I67" s="172"/>
      <c r="J67" s="172"/>
      <c r="K67" s="172"/>
      <c r="L67" s="172"/>
      <c r="M67" s="103" t="s">
        <v>586</v>
      </c>
      <c r="N67" s="172"/>
      <c r="O67" s="172"/>
      <c r="P67" s="172"/>
      <c r="Q67" s="172"/>
      <c r="R67" s="172"/>
      <c r="S67" s="172"/>
      <c r="T67" s="172"/>
      <c r="U67" s="172"/>
      <c r="V67" s="172"/>
      <c r="W67" s="172"/>
      <c r="X67" s="172"/>
      <c r="Y67" s="172"/>
      <c r="Z67" s="172"/>
    </row>
    <row r="68" ht="15.75" customHeight="1">
      <c r="A68" s="172"/>
      <c r="B68" s="172"/>
      <c r="C68" s="172"/>
      <c r="D68" s="172"/>
      <c r="E68" s="172"/>
      <c r="F68" s="172"/>
      <c r="G68" s="172"/>
      <c r="H68" s="172"/>
      <c r="I68" s="172"/>
      <c r="J68" s="172"/>
      <c r="K68" s="172"/>
      <c r="L68" s="172"/>
      <c r="M68" s="103" t="s">
        <v>587</v>
      </c>
      <c r="N68" s="172"/>
      <c r="O68" s="172"/>
      <c r="P68" s="172"/>
      <c r="Q68" s="172"/>
      <c r="R68" s="172"/>
      <c r="S68" s="172"/>
      <c r="T68" s="172"/>
      <c r="U68" s="172"/>
      <c r="V68" s="172"/>
      <c r="W68" s="172"/>
      <c r="X68" s="172"/>
      <c r="Y68" s="172"/>
      <c r="Z68" s="172"/>
    </row>
    <row r="69" ht="15.75" customHeight="1">
      <c r="A69" s="172"/>
      <c r="B69" s="172"/>
      <c r="C69" s="172"/>
      <c r="D69" s="172"/>
      <c r="E69" s="172"/>
      <c r="F69" s="172"/>
      <c r="G69" s="172"/>
      <c r="H69" s="172"/>
      <c r="I69" s="172"/>
      <c r="J69" s="172"/>
      <c r="K69" s="172"/>
      <c r="L69" s="172"/>
      <c r="M69" s="103" t="s">
        <v>588</v>
      </c>
      <c r="N69" s="172"/>
      <c r="O69" s="172"/>
      <c r="P69" s="172"/>
      <c r="Q69" s="172"/>
      <c r="R69" s="172"/>
      <c r="S69" s="172"/>
      <c r="T69" s="172"/>
      <c r="U69" s="172"/>
      <c r="V69" s="172"/>
      <c r="W69" s="172"/>
      <c r="X69" s="172"/>
      <c r="Y69" s="172"/>
      <c r="Z69" s="172"/>
    </row>
    <row r="70" ht="15.75" customHeight="1">
      <c r="A70" s="172"/>
      <c r="B70" s="172"/>
      <c r="C70" s="172"/>
      <c r="D70" s="172"/>
      <c r="E70" s="172"/>
      <c r="F70" s="172"/>
      <c r="G70" s="172"/>
      <c r="H70" s="172"/>
      <c r="I70" s="172"/>
      <c r="J70" s="172"/>
      <c r="K70" s="172"/>
      <c r="L70" s="172"/>
      <c r="M70" s="103" t="s">
        <v>589</v>
      </c>
      <c r="N70" s="172"/>
      <c r="O70" s="172"/>
      <c r="P70" s="172"/>
      <c r="Q70" s="172"/>
      <c r="R70" s="172"/>
      <c r="S70" s="172"/>
      <c r="T70" s="172"/>
      <c r="U70" s="172"/>
      <c r="V70" s="172"/>
      <c r="W70" s="172"/>
      <c r="X70" s="172"/>
      <c r="Y70" s="172"/>
      <c r="Z70" s="172"/>
    </row>
    <row r="71" ht="15.75" customHeight="1">
      <c r="A71" s="172"/>
      <c r="B71" s="172"/>
      <c r="C71" s="172"/>
      <c r="D71" s="172"/>
      <c r="E71" s="172"/>
      <c r="F71" s="172"/>
      <c r="G71" s="172"/>
      <c r="H71" s="172"/>
      <c r="I71" s="172"/>
      <c r="J71" s="172"/>
      <c r="K71" s="172"/>
      <c r="L71" s="172"/>
      <c r="M71" s="103" t="s">
        <v>590</v>
      </c>
      <c r="N71" s="172"/>
      <c r="O71" s="172"/>
      <c r="P71" s="172"/>
      <c r="Q71" s="172"/>
      <c r="R71" s="172"/>
      <c r="S71" s="172"/>
      <c r="T71" s="172"/>
      <c r="U71" s="172"/>
      <c r="V71" s="172"/>
      <c r="W71" s="172"/>
      <c r="X71" s="172"/>
      <c r="Y71" s="172"/>
      <c r="Z71" s="172"/>
    </row>
    <row r="72" ht="15.75" customHeight="1">
      <c r="A72" s="172"/>
      <c r="B72" s="172"/>
      <c r="C72" s="172"/>
      <c r="D72" s="172"/>
      <c r="E72" s="172"/>
      <c r="F72" s="172"/>
      <c r="G72" s="172"/>
      <c r="H72" s="172"/>
      <c r="I72" s="172"/>
      <c r="J72" s="172"/>
      <c r="K72" s="172"/>
      <c r="L72" s="172"/>
      <c r="M72" s="103" t="s">
        <v>591</v>
      </c>
      <c r="N72" s="172"/>
      <c r="O72" s="172"/>
      <c r="P72" s="172"/>
      <c r="Q72" s="172"/>
      <c r="R72" s="172"/>
      <c r="S72" s="172"/>
      <c r="T72" s="172"/>
      <c r="U72" s="172"/>
      <c r="V72" s="172"/>
      <c r="W72" s="172"/>
      <c r="X72" s="172"/>
      <c r="Y72" s="172"/>
      <c r="Z72" s="172"/>
    </row>
    <row r="73" ht="15.75" customHeight="1">
      <c r="A73" s="172"/>
      <c r="B73" s="172"/>
      <c r="C73" s="172"/>
      <c r="D73" s="172"/>
      <c r="E73" s="172"/>
      <c r="F73" s="172"/>
      <c r="G73" s="172"/>
      <c r="H73" s="172"/>
      <c r="I73" s="172"/>
      <c r="J73" s="172"/>
      <c r="K73" s="172"/>
      <c r="L73" s="172"/>
      <c r="M73" s="103" t="s">
        <v>592</v>
      </c>
      <c r="N73" s="172"/>
      <c r="O73" s="172"/>
      <c r="P73" s="172"/>
      <c r="Q73" s="172"/>
      <c r="R73" s="172"/>
      <c r="S73" s="172"/>
      <c r="T73" s="172"/>
      <c r="U73" s="172"/>
      <c r="V73" s="172"/>
      <c r="W73" s="172"/>
      <c r="X73" s="172"/>
      <c r="Y73" s="172"/>
      <c r="Z73" s="172"/>
    </row>
    <row r="74" ht="15.75" customHeight="1">
      <c r="A74" s="172"/>
      <c r="B74" s="172"/>
      <c r="C74" s="172"/>
      <c r="D74" s="172"/>
      <c r="E74" s="172"/>
      <c r="F74" s="172"/>
      <c r="G74" s="172"/>
      <c r="H74" s="172"/>
      <c r="I74" s="172"/>
      <c r="J74" s="172"/>
      <c r="K74" s="172"/>
      <c r="L74" s="172"/>
      <c r="M74" s="103" t="s">
        <v>593</v>
      </c>
      <c r="N74" s="172"/>
      <c r="O74" s="172"/>
      <c r="P74" s="172"/>
      <c r="Q74" s="172"/>
      <c r="R74" s="172"/>
      <c r="S74" s="172"/>
      <c r="T74" s="172"/>
      <c r="U74" s="172"/>
      <c r="V74" s="172"/>
      <c r="W74" s="172"/>
      <c r="X74" s="172"/>
      <c r="Y74" s="172"/>
      <c r="Z74" s="172"/>
    </row>
    <row r="75" ht="15.75" customHeight="1">
      <c r="A75" s="172"/>
      <c r="B75" s="172"/>
      <c r="C75" s="172"/>
      <c r="D75" s="172"/>
      <c r="E75" s="172"/>
      <c r="F75" s="172"/>
      <c r="G75" s="172"/>
      <c r="H75" s="172"/>
      <c r="I75" s="172"/>
      <c r="J75" s="172"/>
      <c r="K75" s="172"/>
      <c r="L75" s="172"/>
      <c r="M75" s="103" t="s">
        <v>594</v>
      </c>
      <c r="N75" s="172"/>
      <c r="O75" s="172"/>
      <c r="P75" s="172"/>
      <c r="Q75" s="172"/>
      <c r="R75" s="172"/>
      <c r="S75" s="172"/>
      <c r="T75" s="172"/>
      <c r="U75" s="172"/>
      <c r="V75" s="172"/>
      <c r="W75" s="172"/>
      <c r="X75" s="172"/>
      <c r="Y75" s="172"/>
      <c r="Z75" s="172"/>
    </row>
    <row r="76" ht="15.75" customHeight="1">
      <c r="A76" s="172"/>
      <c r="B76" s="172"/>
      <c r="C76" s="172"/>
      <c r="D76" s="172"/>
      <c r="E76" s="172"/>
      <c r="F76" s="172"/>
      <c r="G76" s="172"/>
      <c r="H76" s="172"/>
      <c r="I76" s="172"/>
      <c r="J76" s="172"/>
      <c r="K76" s="172"/>
      <c r="L76" s="172"/>
      <c r="M76" s="103" t="s">
        <v>595</v>
      </c>
      <c r="N76" s="172"/>
      <c r="O76" s="172"/>
      <c r="P76" s="172"/>
      <c r="Q76" s="172"/>
      <c r="R76" s="172"/>
      <c r="S76" s="172"/>
      <c r="T76" s="172"/>
      <c r="U76" s="172"/>
      <c r="V76" s="172"/>
      <c r="W76" s="172"/>
      <c r="X76" s="172"/>
      <c r="Y76" s="172"/>
      <c r="Z76" s="172"/>
    </row>
    <row r="77" ht="15.75" customHeight="1">
      <c r="A77" s="172"/>
      <c r="B77" s="172"/>
      <c r="C77" s="172"/>
      <c r="D77" s="172"/>
      <c r="E77" s="172"/>
      <c r="F77" s="172"/>
      <c r="G77" s="172"/>
      <c r="H77" s="172"/>
      <c r="I77" s="172"/>
      <c r="J77" s="172"/>
      <c r="K77" s="172"/>
      <c r="L77" s="172"/>
      <c r="M77" s="103" t="s">
        <v>596</v>
      </c>
      <c r="N77" s="172"/>
      <c r="O77" s="172"/>
      <c r="P77" s="172"/>
      <c r="Q77" s="172"/>
      <c r="R77" s="172"/>
      <c r="S77" s="172"/>
      <c r="T77" s="172"/>
      <c r="U77" s="172"/>
      <c r="V77" s="172"/>
      <c r="W77" s="172"/>
      <c r="X77" s="172"/>
      <c r="Y77" s="172"/>
      <c r="Z77" s="172"/>
    </row>
    <row r="78" ht="15.75" customHeight="1">
      <c r="A78" s="172"/>
      <c r="B78" s="172"/>
      <c r="C78" s="172"/>
      <c r="D78" s="172"/>
      <c r="E78" s="172"/>
      <c r="F78" s="172"/>
      <c r="G78" s="172"/>
      <c r="H78" s="172"/>
      <c r="I78" s="172"/>
      <c r="J78" s="172"/>
      <c r="K78" s="172"/>
      <c r="L78" s="172"/>
      <c r="M78" s="103" t="s">
        <v>597</v>
      </c>
      <c r="N78" s="172"/>
      <c r="O78" s="172"/>
      <c r="P78" s="172"/>
      <c r="Q78" s="172"/>
      <c r="R78" s="172"/>
      <c r="S78" s="172"/>
      <c r="T78" s="172"/>
      <c r="U78" s="172"/>
      <c r="V78" s="172"/>
      <c r="W78" s="172"/>
      <c r="X78" s="172"/>
      <c r="Y78" s="172"/>
      <c r="Z78" s="172"/>
    </row>
    <row r="79" ht="15.75" customHeight="1">
      <c r="A79" s="172"/>
      <c r="B79" s="172"/>
      <c r="C79" s="172"/>
      <c r="D79" s="172"/>
      <c r="E79" s="172"/>
      <c r="F79" s="172"/>
      <c r="G79" s="172"/>
      <c r="H79" s="172"/>
      <c r="I79" s="172"/>
      <c r="J79" s="172"/>
      <c r="K79" s="172"/>
      <c r="L79" s="172"/>
      <c r="M79" s="103" t="s">
        <v>598</v>
      </c>
      <c r="N79" s="172"/>
      <c r="O79" s="172"/>
      <c r="P79" s="172"/>
      <c r="Q79" s="172"/>
      <c r="R79" s="172"/>
      <c r="S79" s="172"/>
      <c r="T79" s="172"/>
      <c r="U79" s="172"/>
      <c r="V79" s="172"/>
      <c r="W79" s="172"/>
      <c r="X79" s="172"/>
      <c r="Y79" s="172"/>
      <c r="Z79" s="172"/>
    </row>
    <row r="80" ht="15.75" customHeight="1">
      <c r="A80" s="172"/>
      <c r="B80" s="172"/>
      <c r="C80" s="172"/>
      <c r="D80" s="172"/>
      <c r="E80" s="172"/>
      <c r="F80" s="172"/>
      <c r="G80" s="172"/>
      <c r="H80" s="172"/>
      <c r="I80" s="172"/>
      <c r="J80" s="172"/>
      <c r="K80" s="172"/>
      <c r="L80" s="172"/>
      <c r="M80" s="103" t="s">
        <v>599</v>
      </c>
      <c r="N80" s="172"/>
      <c r="O80" s="172"/>
      <c r="P80" s="172"/>
      <c r="Q80" s="172"/>
      <c r="R80" s="172"/>
      <c r="S80" s="172"/>
      <c r="T80" s="172"/>
      <c r="U80" s="172"/>
      <c r="V80" s="172"/>
      <c r="W80" s="172"/>
      <c r="X80" s="172"/>
      <c r="Y80" s="172"/>
      <c r="Z80" s="172"/>
    </row>
    <row r="81" ht="15.75" customHeight="1">
      <c r="A81" s="172"/>
      <c r="B81" s="172"/>
      <c r="C81" s="172"/>
      <c r="D81" s="172"/>
      <c r="E81" s="172"/>
      <c r="F81" s="172"/>
      <c r="G81" s="172"/>
      <c r="H81" s="172"/>
      <c r="I81" s="172"/>
      <c r="J81" s="172"/>
      <c r="K81" s="172"/>
      <c r="L81" s="172"/>
      <c r="M81" s="103" t="s">
        <v>600</v>
      </c>
      <c r="N81" s="172"/>
      <c r="O81" s="172"/>
      <c r="P81" s="172"/>
      <c r="Q81" s="172"/>
      <c r="R81" s="172"/>
      <c r="S81" s="172"/>
      <c r="T81" s="172"/>
      <c r="U81" s="172"/>
      <c r="V81" s="172"/>
      <c r="W81" s="172"/>
      <c r="X81" s="172"/>
      <c r="Y81" s="172"/>
      <c r="Z81" s="172"/>
    </row>
    <row r="82" ht="15.75" customHeight="1">
      <c r="A82" s="172"/>
      <c r="B82" s="172"/>
      <c r="C82" s="172"/>
      <c r="D82" s="172"/>
      <c r="E82" s="172"/>
      <c r="F82" s="172"/>
      <c r="G82" s="172"/>
      <c r="H82" s="172"/>
      <c r="I82" s="172"/>
      <c r="J82" s="172"/>
      <c r="K82" s="172"/>
      <c r="L82" s="172"/>
      <c r="M82" s="103" t="s">
        <v>601</v>
      </c>
      <c r="N82" s="172"/>
      <c r="O82" s="172"/>
      <c r="P82" s="172"/>
      <c r="Q82" s="172"/>
      <c r="R82" s="172"/>
      <c r="S82" s="172"/>
      <c r="T82" s="172"/>
      <c r="U82" s="172"/>
      <c r="V82" s="172"/>
      <c r="W82" s="172"/>
      <c r="X82" s="172"/>
      <c r="Y82" s="172"/>
      <c r="Z82" s="172"/>
    </row>
    <row r="83" ht="15.75" customHeight="1">
      <c r="A83" s="172"/>
      <c r="B83" s="172"/>
      <c r="C83" s="172"/>
      <c r="D83" s="172"/>
      <c r="E83" s="172"/>
      <c r="F83" s="172"/>
      <c r="G83" s="172"/>
      <c r="H83" s="172"/>
      <c r="I83" s="172"/>
      <c r="J83" s="172"/>
      <c r="K83" s="172"/>
      <c r="L83" s="172"/>
      <c r="M83" s="103" t="s">
        <v>602</v>
      </c>
      <c r="N83" s="172"/>
      <c r="O83" s="172"/>
      <c r="P83" s="172"/>
      <c r="Q83" s="172"/>
      <c r="R83" s="172"/>
      <c r="S83" s="172"/>
      <c r="T83" s="172"/>
      <c r="U83" s="172"/>
      <c r="V83" s="172"/>
      <c r="W83" s="172"/>
      <c r="X83" s="172"/>
      <c r="Y83" s="172"/>
      <c r="Z83" s="172"/>
    </row>
    <row r="84" ht="15.75" customHeight="1">
      <c r="A84" s="172"/>
      <c r="B84" s="172"/>
      <c r="C84" s="172"/>
      <c r="D84" s="172"/>
      <c r="E84" s="172"/>
      <c r="F84" s="172"/>
      <c r="G84" s="172"/>
      <c r="H84" s="172"/>
      <c r="I84" s="172"/>
      <c r="J84" s="172"/>
      <c r="K84" s="172"/>
      <c r="L84" s="172"/>
      <c r="M84" s="103" t="s">
        <v>603</v>
      </c>
      <c r="N84" s="172"/>
      <c r="O84" s="172"/>
      <c r="P84" s="172"/>
      <c r="Q84" s="172"/>
      <c r="R84" s="172"/>
      <c r="S84" s="172"/>
      <c r="T84" s="172"/>
      <c r="U84" s="172"/>
      <c r="V84" s="172"/>
      <c r="W84" s="172"/>
      <c r="X84" s="172"/>
      <c r="Y84" s="172"/>
      <c r="Z84" s="172"/>
    </row>
    <row r="85" ht="15.75" customHeight="1">
      <c r="A85" s="172"/>
      <c r="B85" s="172"/>
      <c r="C85" s="172"/>
      <c r="D85" s="172"/>
      <c r="E85" s="172"/>
      <c r="F85" s="172"/>
      <c r="G85" s="172"/>
      <c r="H85" s="172"/>
      <c r="I85" s="172"/>
      <c r="J85" s="172"/>
      <c r="K85" s="172"/>
      <c r="L85" s="172"/>
      <c r="M85" s="103" t="s">
        <v>604</v>
      </c>
      <c r="N85" s="172"/>
      <c r="O85" s="172"/>
      <c r="P85" s="172"/>
      <c r="Q85" s="172"/>
      <c r="R85" s="172"/>
      <c r="S85" s="172"/>
      <c r="T85" s="172"/>
      <c r="U85" s="172"/>
      <c r="V85" s="172"/>
      <c r="W85" s="172"/>
      <c r="X85" s="172"/>
      <c r="Y85" s="172"/>
      <c r="Z85" s="172"/>
    </row>
    <row r="86" ht="15.75" customHeight="1">
      <c r="A86" s="172"/>
      <c r="B86" s="172"/>
      <c r="C86" s="172"/>
      <c r="D86" s="172"/>
      <c r="E86" s="172"/>
      <c r="F86" s="172"/>
      <c r="G86" s="172"/>
      <c r="H86" s="172"/>
      <c r="I86" s="172"/>
      <c r="J86" s="172"/>
      <c r="K86" s="172"/>
      <c r="L86" s="172"/>
      <c r="M86" s="103" t="s">
        <v>605</v>
      </c>
      <c r="N86" s="172"/>
      <c r="O86" s="172"/>
      <c r="P86" s="172"/>
      <c r="Q86" s="172"/>
      <c r="R86" s="172"/>
      <c r="S86" s="172"/>
      <c r="T86" s="172"/>
      <c r="U86" s="172"/>
      <c r="V86" s="172"/>
      <c r="W86" s="172"/>
      <c r="X86" s="172"/>
      <c r="Y86" s="172"/>
      <c r="Z86" s="172"/>
    </row>
    <row r="87" ht="15.75" customHeight="1">
      <c r="A87" s="172"/>
      <c r="B87" s="172"/>
      <c r="C87" s="172"/>
      <c r="D87" s="172"/>
      <c r="E87" s="172"/>
      <c r="F87" s="172"/>
      <c r="G87" s="172"/>
      <c r="H87" s="172"/>
      <c r="I87" s="172"/>
      <c r="J87" s="172"/>
      <c r="K87" s="172"/>
      <c r="L87" s="172"/>
      <c r="M87" s="103" t="s">
        <v>606</v>
      </c>
      <c r="N87" s="172"/>
      <c r="O87" s="172"/>
      <c r="P87" s="172"/>
      <c r="Q87" s="172"/>
      <c r="R87" s="172"/>
      <c r="S87" s="172"/>
      <c r="T87" s="172"/>
      <c r="U87" s="172"/>
      <c r="V87" s="172"/>
      <c r="W87" s="172"/>
      <c r="X87" s="172"/>
      <c r="Y87" s="172"/>
      <c r="Z87" s="172"/>
    </row>
    <row r="88" ht="15.75" customHeight="1">
      <c r="A88" s="172"/>
      <c r="B88" s="172"/>
      <c r="C88" s="172"/>
      <c r="D88" s="172"/>
      <c r="E88" s="172"/>
      <c r="F88" s="172"/>
      <c r="G88" s="172"/>
      <c r="H88" s="172"/>
      <c r="I88" s="172"/>
      <c r="J88" s="172"/>
      <c r="K88" s="172"/>
      <c r="L88" s="172"/>
      <c r="M88" s="103" t="s">
        <v>607</v>
      </c>
      <c r="N88" s="172"/>
      <c r="O88" s="172"/>
      <c r="P88" s="172"/>
      <c r="Q88" s="172"/>
      <c r="R88" s="172"/>
      <c r="S88" s="172"/>
      <c r="T88" s="172"/>
      <c r="U88" s="172"/>
      <c r="V88" s="172"/>
      <c r="W88" s="172"/>
      <c r="X88" s="172"/>
      <c r="Y88" s="172"/>
      <c r="Z88" s="172"/>
    </row>
    <row r="89" ht="15.75" customHeight="1">
      <c r="A89" s="172"/>
      <c r="B89" s="172"/>
      <c r="C89" s="172"/>
      <c r="D89" s="172"/>
      <c r="E89" s="172"/>
      <c r="F89" s="172"/>
      <c r="G89" s="172"/>
      <c r="H89" s="172"/>
      <c r="I89" s="172"/>
      <c r="J89" s="172"/>
      <c r="K89" s="172"/>
      <c r="L89" s="172"/>
      <c r="M89" s="103" t="s">
        <v>608</v>
      </c>
      <c r="N89" s="172"/>
      <c r="O89" s="172"/>
      <c r="P89" s="172"/>
      <c r="Q89" s="172"/>
      <c r="R89" s="172"/>
      <c r="S89" s="172"/>
      <c r="T89" s="172"/>
      <c r="U89" s="172"/>
      <c r="V89" s="172"/>
      <c r="W89" s="172"/>
      <c r="X89" s="172"/>
      <c r="Y89" s="172"/>
      <c r="Z89" s="172"/>
    </row>
    <row r="90" ht="15.75" customHeight="1">
      <c r="A90" s="172"/>
      <c r="B90" s="172"/>
      <c r="C90" s="172"/>
      <c r="D90" s="172"/>
      <c r="E90" s="172"/>
      <c r="F90" s="172"/>
      <c r="G90" s="172"/>
      <c r="H90" s="172"/>
      <c r="I90" s="172"/>
      <c r="J90" s="172"/>
      <c r="K90" s="172"/>
      <c r="L90" s="172"/>
      <c r="M90" s="103" t="s">
        <v>609</v>
      </c>
      <c r="N90" s="172"/>
      <c r="O90" s="172"/>
      <c r="P90" s="172"/>
      <c r="Q90" s="172"/>
      <c r="R90" s="172"/>
      <c r="S90" s="172"/>
      <c r="T90" s="172"/>
      <c r="U90" s="172"/>
      <c r="V90" s="172"/>
      <c r="W90" s="172"/>
      <c r="X90" s="172"/>
      <c r="Y90" s="172"/>
      <c r="Z90" s="172"/>
    </row>
    <row r="91" ht="15.75" customHeight="1">
      <c r="A91" s="172"/>
      <c r="B91" s="172"/>
      <c r="C91" s="172"/>
      <c r="D91" s="172"/>
      <c r="E91" s="172"/>
      <c r="F91" s="172"/>
      <c r="G91" s="172"/>
      <c r="H91" s="172"/>
      <c r="I91" s="172"/>
      <c r="J91" s="172"/>
      <c r="K91" s="172"/>
      <c r="L91" s="172"/>
      <c r="M91" s="103" t="s">
        <v>610</v>
      </c>
      <c r="N91" s="172"/>
      <c r="O91" s="172"/>
      <c r="P91" s="172"/>
      <c r="Q91" s="172"/>
      <c r="R91" s="172"/>
      <c r="S91" s="172"/>
      <c r="T91" s="172"/>
      <c r="U91" s="172"/>
      <c r="V91" s="172"/>
      <c r="W91" s="172"/>
      <c r="X91" s="172"/>
      <c r="Y91" s="172"/>
      <c r="Z91" s="172"/>
    </row>
    <row r="92" ht="15.75" customHeight="1">
      <c r="A92" s="172"/>
      <c r="B92" s="172"/>
      <c r="C92" s="172"/>
      <c r="D92" s="172"/>
      <c r="E92" s="172"/>
      <c r="F92" s="172"/>
      <c r="G92" s="172"/>
      <c r="H92" s="172"/>
      <c r="I92" s="172"/>
      <c r="J92" s="172"/>
      <c r="K92" s="172"/>
      <c r="L92" s="172"/>
      <c r="M92" s="103" t="s">
        <v>611</v>
      </c>
      <c r="N92" s="172"/>
      <c r="O92" s="172"/>
      <c r="P92" s="172"/>
      <c r="Q92" s="172"/>
      <c r="R92" s="172"/>
      <c r="S92" s="172"/>
      <c r="T92" s="172"/>
      <c r="U92" s="172"/>
      <c r="V92" s="172"/>
      <c r="W92" s="172"/>
      <c r="X92" s="172"/>
      <c r="Y92" s="172"/>
      <c r="Z92" s="172"/>
    </row>
    <row r="93" ht="15.75" customHeight="1">
      <c r="A93" s="172"/>
      <c r="B93" s="172"/>
      <c r="C93" s="172"/>
      <c r="D93" s="172"/>
      <c r="E93" s="172"/>
      <c r="F93" s="172"/>
      <c r="G93" s="172"/>
      <c r="H93" s="172"/>
      <c r="I93" s="172"/>
      <c r="J93" s="172"/>
      <c r="K93" s="172"/>
      <c r="L93" s="172"/>
      <c r="M93" s="103" t="s">
        <v>612</v>
      </c>
      <c r="N93" s="172"/>
      <c r="O93" s="172"/>
      <c r="P93" s="172"/>
      <c r="Q93" s="172"/>
      <c r="R93" s="172"/>
      <c r="S93" s="172"/>
      <c r="T93" s="172"/>
      <c r="U93" s="172"/>
      <c r="V93" s="172"/>
      <c r="W93" s="172"/>
      <c r="X93" s="172"/>
      <c r="Y93" s="172"/>
      <c r="Z93" s="172"/>
    </row>
    <row r="94" ht="15.75" customHeight="1">
      <c r="A94" s="172"/>
      <c r="B94" s="172"/>
      <c r="C94" s="172"/>
      <c r="D94" s="172"/>
      <c r="E94" s="172"/>
      <c r="F94" s="172"/>
      <c r="G94" s="172"/>
      <c r="H94" s="172"/>
      <c r="I94" s="172"/>
      <c r="J94" s="172"/>
      <c r="K94" s="172"/>
      <c r="L94" s="172"/>
      <c r="M94" s="103" t="s">
        <v>613</v>
      </c>
      <c r="N94" s="172"/>
      <c r="O94" s="172"/>
      <c r="P94" s="172"/>
      <c r="Q94" s="172"/>
      <c r="R94" s="172"/>
      <c r="S94" s="172"/>
      <c r="T94" s="172"/>
      <c r="U94" s="172"/>
      <c r="V94" s="172"/>
      <c r="W94" s="172"/>
      <c r="X94" s="172"/>
      <c r="Y94" s="172"/>
      <c r="Z94" s="172"/>
    </row>
    <row r="95" ht="15.75" customHeight="1">
      <c r="A95" s="172"/>
      <c r="B95" s="172"/>
      <c r="C95" s="172"/>
      <c r="D95" s="172"/>
      <c r="E95" s="172"/>
      <c r="F95" s="172"/>
      <c r="G95" s="172"/>
      <c r="H95" s="172"/>
      <c r="I95" s="172"/>
      <c r="J95" s="172"/>
      <c r="K95" s="172"/>
      <c r="L95" s="172"/>
      <c r="M95" s="103" t="s">
        <v>614</v>
      </c>
      <c r="N95" s="172"/>
      <c r="O95" s="172"/>
      <c r="P95" s="172"/>
      <c r="Q95" s="172"/>
      <c r="R95" s="172"/>
      <c r="S95" s="172"/>
      <c r="T95" s="172"/>
      <c r="U95" s="172"/>
      <c r="V95" s="172"/>
      <c r="W95" s="172"/>
      <c r="X95" s="172"/>
      <c r="Y95" s="172"/>
      <c r="Z95" s="172"/>
    </row>
    <row r="96" ht="15.75" customHeight="1">
      <c r="A96" s="172"/>
      <c r="B96" s="172"/>
      <c r="C96" s="172"/>
      <c r="D96" s="172"/>
      <c r="E96" s="172"/>
      <c r="F96" s="172"/>
      <c r="G96" s="172"/>
      <c r="H96" s="172"/>
      <c r="I96" s="172"/>
      <c r="J96" s="172"/>
      <c r="K96" s="172"/>
      <c r="L96" s="172"/>
      <c r="M96" s="103" t="s">
        <v>615</v>
      </c>
      <c r="N96" s="172"/>
      <c r="O96" s="172"/>
      <c r="P96" s="172"/>
      <c r="Q96" s="172"/>
      <c r="R96" s="172"/>
      <c r="S96" s="172"/>
      <c r="T96" s="172"/>
      <c r="U96" s="172"/>
      <c r="V96" s="172"/>
      <c r="W96" s="172"/>
      <c r="X96" s="172"/>
      <c r="Y96" s="172"/>
      <c r="Z96" s="172"/>
    </row>
    <row r="97" ht="15.75" customHeight="1">
      <c r="A97" s="172"/>
      <c r="B97" s="172"/>
      <c r="C97" s="172"/>
      <c r="D97" s="172"/>
      <c r="E97" s="172"/>
      <c r="F97" s="172"/>
      <c r="G97" s="172"/>
      <c r="H97" s="172"/>
      <c r="I97" s="172"/>
      <c r="J97" s="172"/>
      <c r="K97" s="172"/>
      <c r="L97" s="172"/>
      <c r="M97" s="103" t="s">
        <v>616</v>
      </c>
      <c r="N97" s="172"/>
      <c r="O97" s="172"/>
      <c r="P97" s="172"/>
      <c r="Q97" s="172"/>
      <c r="R97" s="172"/>
      <c r="S97" s="172"/>
      <c r="T97" s="172"/>
      <c r="U97" s="172"/>
      <c r="V97" s="172"/>
      <c r="W97" s="172"/>
      <c r="X97" s="172"/>
      <c r="Y97" s="172"/>
      <c r="Z97" s="172"/>
    </row>
    <row r="98" ht="15.75" customHeight="1">
      <c r="A98" s="172"/>
      <c r="B98" s="172"/>
      <c r="C98" s="172"/>
      <c r="D98" s="172"/>
      <c r="E98" s="172"/>
      <c r="F98" s="172"/>
      <c r="G98" s="172"/>
      <c r="H98" s="172"/>
      <c r="I98" s="172"/>
      <c r="J98" s="172"/>
      <c r="K98" s="172"/>
      <c r="L98" s="172"/>
      <c r="M98" s="103" t="s">
        <v>617</v>
      </c>
      <c r="N98" s="172"/>
      <c r="O98" s="172"/>
      <c r="P98" s="172"/>
      <c r="Q98" s="172"/>
      <c r="R98" s="172"/>
      <c r="S98" s="172"/>
      <c r="T98" s="172"/>
      <c r="U98" s="172"/>
      <c r="V98" s="172"/>
      <c r="W98" s="172"/>
      <c r="X98" s="172"/>
      <c r="Y98" s="172"/>
      <c r="Z98" s="172"/>
    </row>
    <row r="99" ht="15.75" customHeight="1">
      <c r="A99" s="172"/>
      <c r="B99" s="172"/>
      <c r="C99" s="172"/>
      <c r="D99" s="172"/>
      <c r="E99" s="172"/>
      <c r="F99" s="172"/>
      <c r="G99" s="172"/>
      <c r="H99" s="172"/>
      <c r="I99" s="172"/>
      <c r="J99" s="172"/>
      <c r="K99" s="172"/>
      <c r="L99" s="172"/>
      <c r="M99" s="103" t="s">
        <v>618</v>
      </c>
      <c r="N99" s="172"/>
      <c r="O99" s="172"/>
      <c r="P99" s="172"/>
      <c r="Q99" s="172"/>
      <c r="R99" s="172"/>
      <c r="S99" s="172"/>
      <c r="T99" s="172"/>
      <c r="U99" s="172"/>
      <c r="V99" s="172"/>
      <c r="W99" s="172"/>
      <c r="X99" s="172"/>
      <c r="Y99" s="172"/>
      <c r="Z99" s="172"/>
    </row>
    <row r="100" ht="15.75" customHeight="1">
      <c r="A100" s="172"/>
      <c r="B100" s="172"/>
      <c r="C100" s="172"/>
      <c r="D100" s="172"/>
      <c r="E100" s="172"/>
      <c r="F100" s="172"/>
      <c r="G100" s="172"/>
      <c r="H100" s="172"/>
      <c r="I100" s="172"/>
      <c r="J100" s="172"/>
      <c r="K100" s="172"/>
      <c r="L100" s="172"/>
      <c r="M100" s="103" t="s">
        <v>619</v>
      </c>
      <c r="N100" s="172"/>
      <c r="O100" s="172"/>
      <c r="P100" s="172"/>
      <c r="Q100" s="172"/>
      <c r="R100" s="172"/>
      <c r="S100" s="172"/>
      <c r="T100" s="172"/>
      <c r="U100" s="172"/>
      <c r="V100" s="172"/>
      <c r="W100" s="172"/>
      <c r="X100" s="172"/>
      <c r="Y100" s="172"/>
      <c r="Z100" s="172"/>
    </row>
    <row r="101" ht="15.75" customHeight="1">
      <c r="A101" s="172"/>
      <c r="B101" s="172"/>
      <c r="C101" s="172"/>
      <c r="D101" s="172"/>
      <c r="E101" s="172"/>
      <c r="F101" s="172"/>
      <c r="G101" s="172"/>
      <c r="H101" s="172"/>
      <c r="I101" s="172"/>
      <c r="J101" s="172"/>
      <c r="K101" s="172"/>
      <c r="L101" s="172"/>
      <c r="M101" s="103" t="s">
        <v>620</v>
      </c>
      <c r="N101" s="172"/>
      <c r="O101" s="172"/>
      <c r="P101" s="172"/>
      <c r="Q101" s="172"/>
      <c r="R101" s="172"/>
      <c r="S101" s="172"/>
      <c r="T101" s="172"/>
      <c r="U101" s="172"/>
      <c r="V101" s="172"/>
      <c r="W101" s="172"/>
      <c r="X101" s="172"/>
      <c r="Y101" s="172"/>
      <c r="Z101" s="172"/>
    </row>
    <row r="102" ht="15.75" customHeight="1">
      <c r="A102" s="172"/>
      <c r="B102" s="172"/>
      <c r="C102" s="172"/>
      <c r="D102" s="172"/>
      <c r="E102" s="172"/>
      <c r="F102" s="172"/>
      <c r="G102" s="172"/>
      <c r="H102" s="172"/>
      <c r="I102" s="172"/>
      <c r="J102" s="172"/>
      <c r="K102" s="172"/>
      <c r="L102" s="172"/>
      <c r="M102" s="103" t="s">
        <v>621</v>
      </c>
      <c r="N102" s="172"/>
      <c r="O102" s="172"/>
      <c r="P102" s="172"/>
      <c r="Q102" s="172"/>
      <c r="R102" s="172"/>
      <c r="S102" s="172"/>
      <c r="T102" s="172"/>
      <c r="U102" s="172"/>
      <c r="V102" s="172"/>
      <c r="W102" s="172"/>
      <c r="X102" s="172"/>
      <c r="Y102" s="172"/>
      <c r="Z102" s="172"/>
    </row>
    <row r="103" ht="15.75" customHeight="1">
      <c r="A103" s="172"/>
      <c r="B103" s="172"/>
      <c r="C103" s="172"/>
      <c r="D103" s="172"/>
      <c r="E103" s="172"/>
      <c r="F103" s="172"/>
      <c r="G103" s="172"/>
      <c r="H103" s="172"/>
      <c r="I103" s="172"/>
      <c r="J103" s="172"/>
      <c r="K103" s="172"/>
      <c r="L103" s="172"/>
      <c r="M103" s="103" t="s">
        <v>622</v>
      </c>
      <c r="N103" s="172"/>
      <c r="O103" s="172"/>
      <c r="P103" s="172"/>
      <c r="Q103" s="172"/>
      <c r="R103" s="172"/>
      <c r="S103" s="172"/>
      <c r="T103" s="172"/>
      <c r="U103" s="172"/>
      <c r="V103" s="172"/>
      <c r="W103" s="172"/>
      <c r="X103" s="172"/>
      <c r="Y103" s="172"/>
      <c r="Z103" s="172"/>
    </row>
    <row r="104" ht="15.75" customHeight="1">
      <c r="A104" s="172"/>
      <c r="B104" s="172"/>
      <c r="C104" s="172"/>
      <c r="D104" s="172"/>
      <c r="E104" s="172"/>
      <c r="F104" s="172"/>
      <c r="G104" s="172"/>
      <c r="H104" s="172"/>
      <c r="I104" s="172"/>
      <c r="J104" s="172"/>
      <c r="K104" s="172"/>
      <c r="L104" s="172"/>
      <c r="M104" s="103" t="s">
        <v>623</v>
      </c>
      <c r="N104" s="172"/>
      <c r="O104" s="172"/>
      <c r="P104" s="172"/>
      <c r="Q104" s="172"/>
      <c r="R104" s="172"/>
      <c r="S104" s="172"/>
      <c r="T104" s="172"/>
      <c r="U104" s="172"/>
      <c r="V104" s="172"/>
      <c r="W104" s="172"/>
      <c r="X104" s="172"/>
      <c r="Y104" s="172"/>
      <c r="Z104" s="172"/>
    </row>
    <row r="105" ht="15.75" customHeight="1">
      <c r="A105" s="172"/>
      <c r="B105" s="172"/>
      <c r="C105" s="172"/>
      <c r="D105" s="172"/>
      <c r="E105" s="172"/>
      <c r="F105" s="172"/>
      <c r="G105" s="172"/>
      <c r="H105" s="172"/>
      <c r="I105" s="172"/>
      <c r="J105" s="172"/>
      <c r="K105" s="172"/>
      <c r="L105" s="172"/>
      <c r="M105" s="103" t="s">
        <v>624</v>
      </c>
      <c r="N105" s="172"/>
      <c r="O105" s="172"/>
      <c r="P105" s="172"/>
      <c r="Q105" s="172"/>
      <c r="R105" s="172"/>
      <c r="S105" s="172"/>
      <c r="T105" s="172"/>
      <c r="U105" s="172"/>
      <c r="V105" s="172"/>
      <c r="W105" s="172"/>
      <c r="X105" s="172"/>
      <c r="Y105" s="172"/>
      <c r="Z105" s="172"/>
    </row>
    <row r="106" ht="15.75" customHeight="1">
      <c r="A106" s="172"/>
      <c r="B106" s="172"/>
      <c r="C106" s="172"/>
      <c r="D106" s="172"/>
      <c r="E106" s="172"/>
      <c r="F106" s="172"/>
      <c r="G106" s="172"/>
      <c r="H106" s="172"/>
      <c r="I106" s="172"/>
      <c r="J106" s="172"/>
      <c r="K106" s="172"/>
      <c r="L106" s="172"/>
      <c r="M106" s="103" t="s">
        <v>625</v>
      </c>
      <c r="N106" s="172"/>
      <c r="O106" s="172"/>
      <c r="P106" s="172"/>
      <c r="Q106" s="172"/>
      <c r="R106" s="172"/>
      <c r="S106" s="172"/>
      <c r="T106" s="172"/>
      <c r="U106" s="172"/>
      <c r="V106" s="172"/>
      <c r="W106" s="172"/>
      <c r="X106" s="172"/>
      <c r="Y106" s="172"/>
      <c r="Z106" s="172"/>
    </row>
    <row r="107" ht="15.75" customHeight="1">
      <c r="A107" s="172"/>
      <c r="B107" s="172"/>
      <c r="C107" s="172"/>
      <c r="D107" s="172"/>
      <c r="E107" s="172"/>
      <c r="F107" s="172"/>
      <c r="G107" s="172"/>
      <c r="H107" s="172"/>
      <c r="I107" s="172"/>
      <c r="J107" s="172"/>
      <c r="K107" s="172"/>
      <c r="L107" s="172"/>
      <c r="M107" s="103" t="s">
        <v>626</v>
      </c>
      <c r="N107" s="172"/>
      <c r="O107" s="172"/>
      <c r="P107" s="172"/>
      <c r="Q107" s="172"/>
      <c r="R107" s="172"/>
      <c r="S107" s="172"/>
      <c r="T107" s="172"/>
      <c r="U107" s="172"/>
      <c r="V107" s="172"/>
      <c r="W107" s="172"/>
      <c r="X107" s="172"/>
      <c r="Y107" s="172"/>
      <c r="Z107" s="172"/>
    </row>
    <row r="108" ht="15.75" customHeight="1">
      <c r="A108" s="172"/>
      <c r="B108" s="172"/>
      <c r="C108" s="172"/>
      <c r="D108" s="172"/>
      <c r="E108" s="172"/>
      <c r="F108" s="172"/>
      <c r="G108" s="172"/>
      <c r="H108" s="172"/>
      <c r="I108" s="172"/>
      <c r="J108" s="172"/>
      <c r="K108" s="172"/>
      <c r="L108" s="172"/>
      <c r="M108" s="103" t="s">
        <v>627</v>
      </c>
      <c r="N108" s="172"/>
      <c r="O108" s="172"/>
      <c r="P108" s="172"/>
      <c r="Q108" s="172"/>
      <c r="R108" s="172"/>
      <c r="S108" s="172"/>
      <c r="T108" s="172"/>
      <c r="U108" s="172"/>
      <c r="V108" s="172"/>
      <c r="W108" s="172"/>
      <c r="X108" s="172"/>
      <c r="Y108" s="172"/>
      <c r="Z108" s="172"/>
    </row>
    <row r="109" ht="15.75" customHeight="1">
      <c r="A109" s="172"/>
      <c r="B109" s="172"/>
      <c r="C109" s="172"/>
      <c r="D109" s="172"/>
      <c r="E109" s="172"/>
      <c r="F109" s="172"/>
      <c r="G109" s="172"/>
      <c r="H109" s="172"/>
      <c r="I109" s="172"/>
      <c r="J109" s="172"/>
      <c r="K109" s="172"/>
      <c r="L109" s="172"/>
      <c r="M109" s="103" t="s">
        <v>628</v>
      </c>
      <c r="N109" s="172"/>
      <c r="O109" s="172"/>
      <c r="P109" s="172"/>
      <c r="Q109" s="172"/>
      <c r="R109" s="172"/>
      <c r="S109" s="172"/>
      <c r="T109" s="172"/>
      <c r="U109" s="172"/>
      <c r="V109" s="172"/>
      <c r="W109" s="172"/>
      <c r="X109" s="172"/>
      <c r="Y109" s="172"/>
      <c r="Z109" s="172"/>
    </row>
    <row r="110" ht="15.75" customHeight="1">
      <c r="A110" s="172"/>
      <c r="B110" s="172"/>
      <c r="C110" s="172"/>
      <c r="D110" s="172"/>
      <c r="E110" s="172"/>
      <c r="F110" s="172"/>
      <c r="G110" s="172"/>
      <c r="H110" s="172"/>
      <c r="I110" s="172"/>
      <c r="J110" s="172"/>
      <c r="K110" s="172"/>
      <c r="L110" s="172"/>
      <c r="M110" s="103" t="s">
        <v>629</v>
      </c>
      <c r="N110" s="172"/>
      <c r="O110" s="172"/>
      <c r="P110" s="172"/>
      <c r="Q110" s="172"/>
      <c r="R110" s="172"/>
      <c r="S110" s="172"/>
      <c r="T110" s="172"/>
      <c r="U110" s="172"/>
      <c r="V110" s="172"/>
      <c r="W110" s="172"/>
      <c r="X110" s="172"/>
      <c r="Y110" s="172"/>
      <c r="Z110" s="172"/>
    </row>
    <row r="111" ht="15.75" customHeight="1">
      <c r="A111" s="172"/>
      <c r="B111" s="172"/>
      <c r="C111" s="172"/>
      <c r="D111" s="172"/>
      <c r="E111" s="172"/>
      <c r="F111" s="172"/>
      <c r="G111" s="172"/>
      <c r="H111" s="172"/>
      <c r="I111" s="172"/>
      <c r="J111" s="172"/>
      <c r="K111" s="172"/>
      <c r="L111" s="172"/>
      <c r="M111" s="103" t="s">
        <v>630</v>
      </c>
      <c r="N111" s="172"/>
      <c r="O111" s="172"/>
      <c r="P111" s="172"/>
      <c r="Q111" s="172"/>
      <c r="R111" s="172"/>
      <c r="S111" s="172"/>
      <c r="T111" s="172"/>
      <c r="U111" s="172"/>
      <c r="V111" s="172"/>
      <c r="W111" s="172"/>
      <c r="X111" s="172"/>
      <c r="Y111" s="172"/>
      <c r="Z111" s="172"/>
    </row>
    <row r="112" ht="15.75" customHeight="1">
      <c r="A112" s="172"/>
      <c r="B112" s="172"/>
      <c r="C112" s="172"/>
      <c r="D112" s="172"/>
      <c r="E112" s="172"/>
      <c r="F112" s="172"/>
      <c r="G112" s="172"/>
      <c r="H112" s="172"/>
      <c r="I112" s="172"/>
      <c r="J112" s="172"/>
      <c r="K112" s="172"/>
      <c r="L112" s="172"/>
      <c r="M112" s="103" t="s">
        <v>631</v>
      </c>
      <c r="N112" s="172"/>
      <c r="O112" s="172"/>
      <c r="P112" s="172"/>
      <c r="Q112" s="172"/>
      <c r="R112" s="172"/>
      <c r="S112" s="172"/>
      <c r="T112" s="172"/>
      <c r="U112" s="172"/>
      <c r="V112" s="172"/>
      <c r="W112" s="172"/>
      <c r="X112" s="172"/>
      <c r="Y112" s="172"/>
      <c r="Z112" s="172"/>
    </row>
    <row r="113" ht="15.75" customHeight="1">
      <c r="A113" s="172"/>
      <c r="B113" s="172"/>
      <c r="C113" s="172"/>
      <c r="D113" s="172"/>
      <c r="E113" s="172"/>
      <c r="F113" s="172"/>
      <c r="G113" s="172"/>
      <c r="H113" s="172"/>
      <c r="I113" s="172"/>
      <c r="J113" s="172"/>
      <c r="K113" s="172"/>
      <c r="L113" s="172"/>
      <c r="M113" s="103" t="s">
        <v>632</v>
      </c>
      <c r="N113" s="172"/>
      <c r="O113" s="172"/>
      <c r="P113" s="172"/>
      <c r="Q113" s="172"/>
      <c r="R113" s="172"/>
      <c r="S113" s="172"/>
      <c r="T113" s="172"/>
      <c r="U113" s="172"/>
      <c r="V113" s="172"/>
      <c r="W113" s="172"/>
      <c r="X113" s="172"/>
      <c r="Y113" s="172"/>
      <c r="Z113" s="172"/>
    </row>
    <row r="114" ht="15.75" customHeight="1">
      <c r="A114" s="172"/>
      <c r="B114" s="172"/>
      <c r="C114" s="172"/>
      <c r="D114" s="172"/>
      <c r="E114" s="172"/>
      <c r="F114" s="172"/>
      <c r="G114" s="172"/>
      <c r="H114" s="172"/>
      <c r="I114" s="172"/>
      <c r="J114" s="172"/>
      <c r="K114" s="172"/>
      <c r="L114" s="172"/>
      <c r="M114" s="103" t="s">
        <v>633</v>
      </c>
      <c r="N114" s="172"/>
      <c r="O114" s="172"/>
      <c r="P114" s="172"/>
      <c r="Q114" s="172"/>
      <c r="R114" s="172"/>
      <c r="S114" s="172"/>
      <c r="T114" s="172"/>
      <c r="U114" s="172"/>
      <c r="V114" s="172"/>
      <c r="W114" s="172"/>
      <c r="X114" s="172"/>
      <c r="Y114" s="172"/>
      <c r="Z114" s="172"/>
    </row>
    <row r="115" ht="15.75" customHeight="1">
      <c r="A115" s="172"/>
      <c r="B115" s="172"/>
      <c r="C115" s="172"/>
      <c r="D115" s="172"/>
      <c r="E115" s="172"/>
      <c r="F115" s="172"/>
      <c r="G115" s="172"/>
      <c r="H115" s="172"/>
      <c r="I115" s="172"/>
      <c r="J115" s="172"/>
      <c r="K115" s="172"/>
      <c r="L115" s="172"/>
      <c r="M115" s="103" t="s">
        <v>634</v>
      </c>
      <c r="N115" s="172"/>
      <c r="O115" s="172"/>
      <c r="P115" s="172"/>
      <c r="Q115" s="172"/>
      <c r="R115" s="172"/>
      <c r="S115" s="172"/>
      <c r="T115" s="172"/>
      <c r="U115" s="172"/>
      <c r="V115" s="172"/>
      <c r="W115" s="172"/>
      <c r="X115" s="172"/>
      <c r="Y115" s="172"/>
      <c r="Z115" s="172"/>
    </row>
    <row r="116" ht="15.75" customHeight="1">
      <c r="A116" s="172"/>
      <c r="B116" s="172"/>
      <c r="C116" s="172"/>
      <c r="D116" s="172"/>
      <c r="E116" s="172"/>
      <c r="F116" s="172"/>
      <c r="G116" s="172"/>
      <c r="H116" s="172"/>
      <c r="I116" s="172"/>
      <c r="J116" s="172"/>
      <c r="K116" s="172"/>
      <c r="L116" s="172"/>
      <c r="M116" s="103" t="s">
        <v>635</v>
      </c>
      <c r="N116" s="172"/>
      <c r="O116" s="172"/>
      <c r="P116" s="172"/>
      <c r="Q116" s="172"/>
      <c r="R116" s="172"/>
      <c r="S116" s="172"/>
      <c r="T116" s="172"/>
      <c r="U116" s="172"/>
      <c r="V116" s="172"/>
      <c r="W116" s="172"/>
      <c r="X116" s="172"/>
      <c r="Y116" s="172"/>
      <c r="Z116" s="172"/>
    </row>
    <row r="117" ht="15.75" customHeight="1">
      <c r="A117" s="172"/>
      <c r="B117" s="172"/>
      <c r="C117" s="172"/>
      <c r="D117" s="172"/>
      <c r="E117" s="172"/>
      <c r="F117" s="172"/>
      <c r="G117" s="172"/>
      <c r="H117" s="172"/>
      <c r="I117" s="172"/>
      <c r="J117" s="172"/>
      <c r="K117" s="172"/>
      <c r="L117" s="172"/>
      <c r="M117" s="103" t="s">
        <v>636</v>
      </c>
      <c r="N117" s="172"/>
      <c r="O117" s="172"/>
      <c r="P117" s="172"/>
      <c r="Q117" s="172"/>
      <c r="R117" s="172"/>
      <c r="S117" s="172"/>
      <c r="T117" s="172"/>
      <c r="U117" s="172"/>
      <c r="V117" s="172"/>
      <c r="W117" s="172"/>
      <c r="X117" s="172"/>
      <c r="Y117" s="172"/>
      <c r="Z117" s="172"/>
    </row>
    <row r="118" ht="15.75" customHeight="1">
      <c r="A118" s="172"/>
      <c r="B118" s="172"/>
      <c r="C118" s="172"/>
      <c r="D118" s="172"/>
      <c r="E118" s="172"/>
      <c r="F118" s="172"/>
      <c r="G118" s="172"/>
      <c r="H118" s="172"/>
      <c r="I118" s="172"/>
      <c r="J118" s="172"/>
      <c r="K118" s="172"/>
      <c r="L118" s="172"/>
      <c r="M118" s="103" t="s">
        <v>637</v>
      </c>
      <c r="N118" s="172"/>
      <c r="O118" s="172"/>
      <c r="P118" s="172"/>
      <c r="Q118" s="172"/>
      <c r="R118" s="172"/>
      <c r="S118" s="172"/>
      <c r="T118" s="172"/>
      <c r="U118" s="172"/>
      <c r="V118" s="172"/>
      <c r="W118" s="172"/>
      <c r="X118" s="172"/>
      <c r="Y118" s="172"/>
      <c r="Z118" s="172"/>
    </row>
    <row r="119" ht="15.75" customHeight="1">
      <c r="A119" s="172"/>
      <c r="B119" s="172"/>
      <c r="C119" s="172"/>
      <c r="D119" s="172"/>
      <c r="E119" s="172"/>
      <c r="F119" s="172"/>
      <c r="G119" s="172"/>
      <c r="H119" s="172"/>
      <c r="I119" s="172"/>
      <c r="J119" s="172"/>
      <c r="K119" s="172"/>
      <c r="L119" s="172"/>
      <c r="M119" s="103" t="s">
        <v>638</v>
      </c>
      <c r="N119" s="172"/>
      <c r="O119" s="172"/>
      <c r="P119" s="172"/>
      <c r="Q119" s="172"/>
      <c r="R119" s="172"/>
      <c r="S119" s="172"/>
      <c r="T119" s="172"/>
      <c r="U119" s="172"/>
      <c r="V119" s="172"/>
      <c r="W119" s="172"/>
      <c r="X119" s="172"/>
      <c r="Y119" s="172"/>
      <c r="Z119" s="172"/>
    </row>
    <row r="120" ht="15.75" customHeight="1">
      <c r="A120" s="172"/>
      <c r="B120" s="172"/>
      <c r="C120" s="172"/>
      <c r="D120" s="172"/>
      <c r="E120" s="172"/>
      <c r="F120" s="172"/>
      <c r="G120" s="172"/>
      <c r="H120" s="172"/>
      <c r="I120" s="172"/>
      <c r="J120" s="172"/>
      <c r="K120" s="172"/>
      <c r="L120" s="172"/>
      <c r="M120" s="103" t="s">
        <v>639</v>
      </c>
      <c r="N120" s="172"/>
      <c r="O120" s="172"/>
      <c r="P120" s="172"/>
      <c r="Q120" s="172"/>
      <c r="R120" s="172"/>
      <c r="S120" s="172"/>
      <c r="T120" s="172"/>
      <c r="U120" s="172"/>
      <c r="V120" s="172"/>
      <c r="W120" s="172"/>
      <c r="X120" s="172"/>
      <c r="Y120" s="172"/>
      <c r="Z120" s="172"/>
    </row>
    <row r="121" ht="15.75" customHeight="1">
      <c r="A121" s="172"/>
      <c r="B121" s="172"/>
      <c r="C121" s="172"/>
      <c r="D121" s="172"/>
      <c r="E121" s="172"/>
      <c r="F121" s="172"/>
      <c r="G121" s="172"/>
      <c r="H121" s="172"/>
      <c r="I121" s="172"/>
      <c r="J121" s="172"/>
      <c r="K121" s="172"/>
      <c r="L121" s="172"/>
      <c r="M121" s="103" t="s">
        <v>640</v>
      </c>
      <c r="N121" s="172"/>
      <c r="O121" s="172"/>
      <c r="P121" s="172"/>
      <c r="Q121" s="172"/>
      <c r="R121" s="172"/>
      <c r="S121" s="172"/>
      <c r="T121" s="172"/>
      <c r="U121" s="172"/>
      <c r="V121" s="172"/>
      <c r="W121" s="172"/>
      <c r="X121" s="172"/>
      <c r="Y121" s="172"/>
      <c r="Z121" s="172"/>
    </row>
    <row r="122" ht="15.75" customHeight="1">
      <c r="A122" s="172"/>
      <c r="B122" s="172"/>
      <c r="C122" s="172"/>
      <c r="D122" s="172"/>
      <c r="E122" s="172"/>
      <c r="F122" s="172"/>
      <c r="G122" s="172"/>
      <c r="H122" s="172"/>
      <c r="I122" s="172"/>
      <c r="J122" s="172"/>
      <c r="K122" s="172"/>
      <c r="L122" s="172"/>
      <c r="M122" s="103" t="s">
        <v>641</v>
      </c>
      <c r="N122" s="172"/>
      <c r="O122" s="172"/>
      <c r="P122" s="172"/>
      <c r="Q122" s="172"/>
      <c r="R122" s="172"/>
      <c r="S122" s="172"/>
      <c r="T122" s="172"/>
      <c r="U122" s="172"/>
      <c r="V122" s="172"/>
      <c r="W122" s="172"/>
      <c r="X122" s="172"/>
      <c r="Y122" s="172"/>
      <c r="Z122" s="172"/>
    </row>
    <row r="123" ht="15.75" customHeight="1">
      <c r="A123" s="172"/>
      <c r="B123" s="172"/>
      <c r="C123" s="172"/>
      <c r="D123" s="172"/>
      <c r="E123" s="172"/>
      <c r="F123" s="172"/>
      <c r="G123" s="172"/>
      <c r="H123" s="172"/>
      <c r="I123" s="172"/>
      <c r="J123" s="172"/>
      <c r="K123" s="172"/>
      <c r="L123" s="172"/>
      <c r="M123" s="103" t="s">
        <v>642</v>
      </c>
      <c r="N123" s="172"/>
      <c r="O123" s="172"/>
      <c r="P123" s="172"/>
      <c r="Q123" s="172"/>
      <c r="R123" s="172"/>
      <c r="S123" s="172"/>
      <c r="T123" s="172"/>
      <c r="U123" s="172"/>
      <c r="V123" s="172"/>
      <c r="W123" s="172"/>
      <c r="X123" s="172"/>
      <c r="Y123" s="172"/>
      <c r="Z123" s="172"/>
    </row>
    <row r="124" ht="15.75" customHeight="1">
      <c r="A124" s="172"/>
      <c r="B124" s="172"/>
      <c r="C124" s="172"/>
      <c r="D124" s="172"/>
      <c r="E124" s="172"/>
      <c r="F124" s="172"/>
      <c r="G124" s="172"/>
      <c r="H124" s="172"/>
      <c r="I124" s="172"/>
      <c r="J124" s="172"/>
      <c r="K124" s="172"/>
      <c r="L124" s="172"/>
      <c r="M124" s="179" t="s">
        <v>457</v>
      </c>
      <c r="N124" s="172"/>
      <c r="O124" s="172"/>
      <c r="P124" s="172"/>
      <c r="Q124" s="172"/>
      <c r="R124" s="172"/>
      <c r="S124" s="172"/>
      <c r="T124" s="172"/>
      <c r="U124" s="172"/>
      <c r="V124" s="172"/>
      <c r="W124" s="172"/>
      <c r="X124" s="172"/>
      <c r="Y124" s="172"/>
      <c r="Z124" s="172"/>
    </row>
    <row r="125" ht="15.75" customHeight="1">
      <c r="A125" s="172"/>
      <c r="B125" s="172"/>
      <c r="C125" s="172"/>
      <c r="D125" s="172"/>
      <c r="E125" s="172"/>
      <c r="F125" s="172"/>
      <c r="G125" s="172"/>
      <c r="H125" s="172"/>
      <c r="I125" s="172"/>
      <c r="J125" s="172"/>
      <c r="K125" s="172"/>
      <c r="L125" s="172"/>
      <c r="M125" s="172"/>
      <c r="N125" s="172"/>
      <c r="O125" s="172"/>
      <c r="P125" s="172"/>
      <c r="Q125" s="172"/>
      <c r="R125" s="172"/>
      <c r="S125" s="172"/>
      <c r="T125" s="172"/>
      <c r="U125" s="172"/>
      <c r="V125" s="172"/>
      <c r="W125" s="172"/>
      <c r="X125" s="172"/>
      <c r="Y125" s="172"/>
      <c r="Z125" s="172"/>
    </row>
    <row r="126" ht="15.75" customHeight="1">
      <c r="A126" s="172"/>
      <c r="B126" s="172"/>
      <c r="C126" s="172"/>
      <c r="D126" s="172"/>
      <c r="E126" s="172"/>
      <c r="F126" s="172"/>
      <c r="G126" s="172"/>
      <c r="H126" s="172"/>
      <c r="I126" s="172"/>
      <c r="J126" s="172"/>
      <c r="K126" s="172"/>
      <c r="L126" s="172"/>
      <c r="M126" s="172"/>
      <c r="N126" s="172"/>
      <c r="O126" s="172"/>
      <c r="P126" s="172"/>
      <c r="Q126" s="172"/>
      <c r="R126" s="172"/>
      <c r="S126" s="172"/>
      <c r="T126" s="172"/>
      <c r="U126" s="172"/>
      <c r="V126" s="172"/>
      <c r="W126" s="172"/>
      <c r="X126" s="172"/>
      <c r="Y126" s="172"/>
      <c r="Z126" s="172"/>
    </row>
    <row r="127" ht="15.75" customHeight="1">
      <c r="A127" s="172"/>
      <c r="B127" s="172"/>
      <c r="C127" s="172"/>
      <c r="D127" s="172"/>
      <c r="E127" s="172"/>
      <c r="F127" s="172"/>
      <c r="G127" s="172"/>
      <c r="H127" s="172"/>
      <c r="I127" s="172"/>
      <c r="J127" s="172"/>
      <c r="K127" s="172"/>
      <c r="L127" s="172"/>
      <c r="M127" s="172"/>
      <c r="N127" s="172"/>
      <c r="O127" s="172"/>
      <c r="P127" s="172"/>
      <c r="Q127" s="172"/>
      <c r="R127" s="172"/>
      <c r="S127" s="172"/>
      <c r="T127" s="172"/>
      <c r="U127" s="172"/>
      <c r="V127" s="172"/>
      <c r="W127" s="172"/>
      <c r="X127" s="172"/>
      <c r="Y127" s="172"/>
      <c r="Z127" s="172"/>
    </row>
    <row r="128" ht="15.75" customHeight="1">
      <c r="A128" s="172"/>
      <c r="B128" s="172"/>
      <c r="C128" s="172"/>
      <c r="D128" s="172"/>
      <c r="E128" s="172"/>
      <c r="F128" s="172"/>
      <c r="G128" s="172"/>
      <c r="H128" s="172"/>
      <c r="I128" s="172"/>
      <c r="J128" s="172"/>
      <c r="K128" s="172"/>
      <c r="L128" s="172"/>
      <c r="M128" s="172"/>
      <c r="N128" s="172"/>
      <c r="O128" s="172"/>
      <c r="P128" s="172"/>
      <c r="Q128" s="172"/>
      <c r="R128" s="172"/>
      <c r="S128" s="172"/>
      <c r="T128" s="172"/>
      <c r="U128" s="172"/>
      <c r="V128" s="172"/>
      <c r="W128" s="172"/>
      <c r="X128" s="172"/>
      <c r="Y128" s="172"/>
      <c r="Z128" s="172"/>
    </row>
    <row r="129" ht="15.75" customHeight="1">
      <c r="A129" s="172"/>
      <c r="B129" s="172"/>
      <c r="C129" s="172"/>
      <c r="D129" s="172"/>
      <c r="E129" s="172"/>
      <c r="F129" s="172"/>
      <c r="G129" s="172"/>
      <c r="H129" s="172"/>
      <c r="I129" s="172"/>
      <c r="J129" s="172"/>
      <c r="K129" s="172"/>
      <c r="L129" s="172"/>
      <c r="M129" s="172"/>
      <c r="N129" s="172"/>
      <c r="O129" s="172"/>
      <c r="P129" s="172"/>
      <c r="Q129" s="172"/>
      <c r="R129" s="172"/>
      <c r="S129" s="172"/>
      <c r="T129" s="172"/>
      <c r="U129" s="172"/>
      <c r="V129" s="172"/>
      <c r="W129" s="172"/>
      <c r="X129" s="172"/>
      <c r="Y129" s="172"/>
      <c r="Z129" s="172"/>
    </row>
    <row r="130" ht="15.75" customHeight="1">
      <c r="A130" s="172"/>
      <c r="B130" s="172"/>
      <c r="C130" s="172"/>
      <c r="D130" s="172"/>
      <c r="E130" s="172"/>
      <c r="F130" s="172"/>
      <c r="G130" s="172"/>
      <c r="H130" s="172"/>
      <c r="I130" s="172"/>
      <c r="J130" s="172"/>
      <c r="K130" s="172"/>
      <c r="L130" s="172"/>
      <c r="M130" s="172"/>
      <c r="N130" s="172"/>
      <c r="O130" s="172"/>
      <c r="P130" s="172"/>
      <c r="Q130" s="172"/>
      <c r="R130" s="172"/>
      <c r="S130" s="172"/>
      <c r="T130" s="172"/>
      <c r="U130" s="172"/>
      <c r="V130" s="172"/>
      <c r="W130" s="172"/>
      <c r="X130" s="172"/>
      <c r="Y130" s="172"/>
      <c r="Z130" s="172"/>
    </row>
    <row r="131" ht="15.75" customHeight="1">
      <c r="A131" s="172"/>
      <c r="B131" s="172"/>
      <c r="C131" s="172"/>
      <c r="D131" s="172"/>
      <c r="E131" s="172"/>
      <c r="F131" s="172"/>
      <c r="G131" s="172"/>
      <c r="H131" s="172"/>
      <c r="I131" s="172"/>
      <c r="J131" s="172"/>
      <c r="K131" s="172"/>
      <c r="L131" s="172"/>
      <c r="M131" s="172"/>
      <c r="N131" s="172"/>
      <c r="O131" s="172"/>
      <c r="P131" s="172"/>
      <c r="Q131" s="172"/>
      <c r="R131" s="172"/>
      <c r="S131" s="172"/>
      <c r="T131" s="172"/>
      <c r="U131" s="172"/>
      <c r="V131" s="172"/>
      <c r="W131" s="172"/>
      <c r="X131" s="172"/>
      <c r="Y131" s="172"/>
      <c r="Z131" s="172"/>
    </row>
    <row r="132" ht="15.75" customHeight="1">
      <c r="A132" s="172"/>
      <c r="B132" s="172"/>
      <c r="C132" s="172"/>
      <c r="D132" s="172"/>
      <c r="E132" s="172"/>
      <c r="F132" s="172"/>
      <c r="G132" s="172"/>
      <c r="H132" s="172"/>
      <c r="I132" s="172"/>
      <c r="J132" s="172"/>
      <c r="K132" s="172"/>
      <c r="L132" s="172"/>
      <c r="M132" s="172"/>
      <c r="N132" s="172"/>
      <c r="O132" s="172"/>
      <c r="P132" s="172"/>
      <c r="Q132" s="172"/>
      <c r="R132" s="172"/>
      <c r="S132" s="172"/>
      <c r="T132" s="172"/>
      <c r="U132" s="172"/>
      <c r="V132" s="172"/>
      <c r="W132" s="172"/>
      <c r="X132" s="172"/>
      <c r="Y132" s="172"/>
      <c r="Z132" s="172"/>
    </row>
    <row r="133" ht="15.75" customHeight="1">
      <c r="A133" s="172"/>
      <c r="B133" s="172"/>
      <c r="C133" s="172"/>
      <c r="D133" s="172"/>
      <c r="E133" s="172"/>
      <c r="F133" s="172"/>
      <c r="G133" s="172"/>
      <c r="H133" s="172"/>
      <c r="I133" s="172"/>
      <c r="J133" s="172"/>
      <c r="K133" s="172"/>
      <c r="L133" s="172"/>
      <c r="M133" s="172"/>
      <c r="N133" s="172"/>
      <c r="O133" s="172"/>
      <c r="P133" s="172"/>
      <c r="Q133" s="172"/>
      <c r="R133" s="172"/>
      <c r="S133" s="172"/>
      <c r="T133" s="172"/>
      <c r="U133" s="172"/>
      <c r="V133" s="172"/>
      <c r="W133" s="172"/>
      <c r="X133" s="172"/>
      <c r="Y133" s="172"/>
      <c r="Z133" s="172"/>
    </row>
    <row r="134" ht="15.75" customHeight="1">
      <c r="A134" s="172"/>
      <c r="B134" s="172"/>
      <c r="C134" s="172"/>
      <c r="D134" s="172"/>
      <c r="E134" s="172"/>
      <c r="F134" s="172"/>
      <c r="G134" s="172"/>
      <c r="H134" s="172"/>
      <c r="I134" s="172"/>
      <c r="J134" s="172"/>
      <c r="K134" s="172"/>
      <c r="L134" s="172"/>
      <c r="M134" s="172"/>
      <c r="N134" s="172"/>
      <c r="O134" s="172"/>
      <c r="P134" s="172"/>
      <c r="Q134" s="172"/>
      <c r="R134" s="172"/>
      <c r="S134" s="172"/>
      <c r="T134" s="172"/>
      <c r="U134" s="172"/>
      <c r="V134" s="172"/>
      <c r="W134" s="172"/>
      <c r="X134" s="172"/>
      <c r="Y134" s="172"/>
      <c r="Z134" s="172"/>
    </row>
    <row r="135" ht="15.75" customHeight="1">
      <c r="A135" s="172"/>
      <c r="B135" s="172"/>
      <c r="C135" s="172"/>
      <c r="D135" s="172"/>
      <c r="E135" s="172"/>
      <c r="F135" s="172"/>
      <c r="G135" s="172"/>
      <c r="H135" s="172"/>
      <c r="I135" s="172"/>
      <c r="J135" s="172"/>
      <c r="K135" s="172"/>
      <c r="L135" s="172"/>
      <c r="M135" s="172"/>
      <c r="N135" s="172"/>
      <c r="O135" s="172"/>
      <c r="P135" s="172"/>
      <c r="Q135" s="172"/>
      <c r="R135" s="172"/>
      <c r="S135" s="172"/>
      <c r="T135" s="172"/>
      <c r="U135" s="172"/>
      <c r="V135" s="172"/>
      <c r="W135" s="172"/>
      <c r="X135" s="172"/>
      <c r="Y135" s="172"/>
      <c r="Z135" s="172"/>
    </row>
    <row r="136" ht="15.75" customHeight="1">
      <c r="A136" s="172"/>
      <c r="B136" s="172"/>
      <c r="C136" s="172"/>
      <c r="D136" s="172"/>
      <c r="E136" s="172"/>
      <c r="F136" s="172"/>
      <c r="G136" s="172"/>
      <c r="H136" s="172"/>
      <c r="I136" s="172"/>
      <c r="J136" s="172"/>
      <c r="K136" s="172"/>
      <c r="L136" s="172"/>
      <c r="M136" s="172"/>
      <c r="N136" s="172"/>
      <c r="O136" s="172"/>
      <c r="P136" s="172"/>
      <c r="Q136" s="172"/>
      <c r="R136" s="172"/>
      <c r="S136" s="172"/>
      <c r="T136" s="172"/>
      <c r="U136" s="172"/>
      <c r="V136" s="172"/>
      <c r="W136" s="172"/>
      <c r="X136" s="172"/>
      <c r="Y136" s="172"/>
      <c r="Z136" s="172"/>
    </row>
    <row r="137" ht="15.75" customHeight="1">
      <c r="A137" s="172"/>
      <c r="B137" s="172"/>
      <c r="C137" s="172"/>
      <c r="D137" s="172"/>
      <c r="E137" s="172"/>
      <c r="F137" s="172"/>
      <c r="G137" s="172"/>
      <c r="H137" s="172"/>
      <c r="I137" s="172"/>
      <c r="J137" s="172"/>
      <c r="K137" s="172"/>
      <c r="L137" s="172"/>
      <c r="M137" s="172"/>
      <c r="N137" s="172"/>
      <c r="O137" s="172"/>
      <c r="P137" s="172"/>
      <c r="Q137" s="172"/>
      <c r="R137" s="172"/>
      <c r="S137" s="172"/>
      <c r="T137" s="172"/>
      <c r="U137" s="172"/>
      <c r="V137" s="172"/>
      <c r="W137" s="172"/>
      <c r="X137" s="172"/>
      <c r="Y137" s="172"/>
      <c r="Z137" s="172"/>
    </row>
    <row r="138" ht="15.75" customHeight="1">
      <c r="A138" s="172"/>
      <c r="B138" s="172"/>
      <c r="C138" s="172"/>
      <c r="D138" s="172"/>
      <c r="E138" s="172"/>
      <c r="F138" s="172"/>
      <c r="G138" s="172"/>
      <c r="H138" s="172"/>
      <c r="I138" s="172"/>
      <c r="J138" s="172"/>
      <c r="K138" s="172"/>
      <c r="L138" s="172"/>
      <c r="M138" s="172"/>
      <c r="N138" s="172"/>
      <c r="O138" s="172"/>
      <c r="P138" s="172"/>
      <c r="Q138" s="172"/>
      <c r="R138" s="172"/>
      <c r="S138" s="172"/>
      <c r="T138" s="172"/>
      <c r="U138" s="172"/>
      <c r="V138" s="172"/>
      <c r="W138" s="172"/>
      <c r="X138" s="172"/>
      <c r="Y138" s="172"/>
      <c r="Z138" s="172"/>
    </row>
    <row r="139" ht="15.75" customHeight="1">
      <c r="A139" s="172"/>
      <c r="B139" s="172"/>
      <c r="C139" s="172"/>
      <c r="D139" s="172"/>
      <c r="E139" s="172"/>
      <c r="F139" s="172"/>
      <c r="G139" s="172"/>
      <c r="H139" s="172"/>
      <c r="I139" s="172"/>
      <c r="J139" s="172"/>
      <c r="K139" s="172"/>
      <c r="L139" s="172"/>
      <c r="M139" s="172"/>
      <c r="N139" s="172"/>
      <c r="O139" s="172"/>
      <c r="P139" s="172"/>
      <c r="Q139" s="172"/>
      <c r="R139" s="172"/>
      <c r="S139" s="172"/>
      <c r="T139" s="172"/>
      <c r="U139" s="172"/>
      <c r="V139" s="172"/>
      <c r="W139" s="172"/>
      <c r="X139" s="172"/>
      <c r="Y139" s="172"/>
      <c r="Z139" s="172"/>
    </row>
    <row r="140" ht="15.75" customHeight="1">
      <c r="A140" s="172"/>
      <c r="B140" s="172"/>
      <c r="C140" s="172"/>
      <c r="D140" s="172"/>
      <c r="E140" s="172"/>
      <c r="F140" s="172"/>
      <c r="G140" s="172"/>
      <c r="H140" s="172"/>
      <c r="I140" s="172"/>
      <c r="J140" s="172"/>
      <c r="K140" s="172"/>
      <c r="L140" s="172"/>
      <c r="M140" s="172"/>
      <c r="N140" s="172"/>
      <c r="O140" s="172"/>
      <c r="P140" s="172"/>
      <c r="Q140" s="172"/>
      <c r="R140" s="172"/>
      <c r="S140" s="172"/>
      <c r="T140" s="172"/>
      <c r="U140" s="172"/>
      <c r="V140" s="172"/>
      <c r="W140" s="172"/>
      <c r="X140" s="172"/>
      <c r="Y140" s="172"/>
      <c r="Z140" s="172"/>
    </row>
    <row r="141" ht="15.75" customHeight="1">
      <c r="A141" s="172"/>
      <c r="B141" s="172"/>
      <c r="C141" s="172"/>
      <c r="D141" s="172"/>
      <c r="E141" s="172"/>
      <c r="F141" s="172"/>
      <c r="G141" s="172"/>
      <c r="H141" s="172"/>
      <c r="I141" s="172"/>
      <c r="J141" s="172"/>
      <c r="K141" s="172"/>
      <c r="L141" s="172"/>
      <c r="M141" s="172"/>
      <c r="N141" s="172"/>
      <c r="O141" s="172"/>
      <c r="P141" s="172"/>
      <c r="Q141" s="172"/>
      <c r="R141" s="172"/>
      <c r="S141" s="172"/>
      <c r="T141" s="172"/>
      <c r="U141" s="172"/>
      <c r="V141" s="172"/>
      <c r="W141" s="172"/>
      <c r="X141" s="172"/>
      <c r="Y141" s="172"/>
      <c r="Z141" s="172"/>
    </row>
    <row r="142" ht="15.75" customHeight="1">
      <c r="A142" s="172"/>
      <c r="B142" s="172"/>
      <c r="C142" s="172"/>
      <c r="D142" s="172"/>
      <c r="E142" s="172"/>
      <c r="F142" s="172"/>
      <c r="G142" s="172"/>
      <c r="H142" s="172"/>
      <c r="I142" s="172"/>
      <c r="J142" s="172"/>
      <c r="K142" s="172"/>
      <c r="L142" s="172"/>
      <c r="M142" s="172"/>
      <c r="N142" s="172"/>
      <c r="O142" s="172"/>
      <c r="P142" s="172"/>
      <c r="Q142" s="172"/>
      <c r="R142" s="172"/>
      <c r="S142" s="172"/>
      <c r="T142" s="172"/>
      <c r="U142" s="172"/>
      <c r="V142" s="172"/>
      <c r="W142" s="172"/>
      <c r="X142" s="172"/>
      <c r="Y142" s="172"/>
      <c r="Z142" s="172"/>
    </row>
    <row r="143" ht="15.75" customHeight="1">
      <c r="A143" s="172"/>
      <c r="B143" s="172"/>
      <c r="C143" s="172"/>
      <c r="D143" s="172"/>
      <c r="E143" s="172"/>
      <c r="F143" s="172"/>
      <c r="G143" s="172"/>
      <c r="H143" s="172"/>
      <c r="I143" s="172"/>
      <c r="J143" s="172"/>
      <c r="K143" s="172"/>
      <c r="L143" s="172"/>
      <c r="M143" s="172"/>
      <c r="N143" s="172"/>
      <c r="O143" s="172"/>
      <c r="P143" s="172"/>
      <c r="Q143" s="172"/>
      <c r="R143" s="172"/>
      <c r="S143" s="172"/>
      <c r="T143" s="172"/>
      <c r="U143" s="172"/>
      <c r="V143" s="172"/>
      <c r="W143" s="172"/>
      <c r="X143" s="172"/>
      <c r="Y143" s="172"/>
      <c r="Z143" s="172"/>
    </row>
    <row r="144" ht="15.75" customHeight="1">
      <c r="A144" s="172"/>
      <c r="B144" s="172"/>
      <c r="C144" s="172"/>
      <c r="D144" s="172"/>
      <c r="E144" s="172"/>
      <c r="F144" s="172"/>
      <c r="G144" s="172"/>
      <c r="H144" s="172"/>
      <c r="I144" s="172"/>
      <c r="J144" s="172"/>
      <c r="K144" s="172"/>
      <c r="L144" s="172"/>
      <c r="M144" s="172"/>
      <c r="N144" s="172"/>
      <c r="O144" s="172"/>
      <c r="P144" s="172"/>
      <c r="Q144" s="172"/>
      <c r="R144" s="172"/>
      <c r="S144" s="172"/>
      <c r="T144" s="172"/>
      <c r="U144" s="172"/>
      <c r="V144" s="172"/>
      <c r="W144" s="172"/>
      <c r="X144" s="172"/>
      <c r="Y144" s="172"/>
      <c r="Z144" s="172"/>
    </row>
    <row r="145" ht="15.75" customHeight="1">
      <c r="A145" s="172"/>
      <c r="B145" s="172"/>
      <c r="C145" s="172"/>
      <c r="D145" s="172"/>
      <c r="E145" s="172"/>
      <c r="F145" s="172"/>
      <c r="G145" s="172"/>
      <c r="H145" s="172"/>
      <c r="I145" s="172"/>
      <c r="J145" s="172"/>
      <c r="K145" s="172"/>
      <c r="L145" s="172"/>
      <c r="M145" s="172"/>
      <c r="N145" s="172"/>
      <c r="O145" s="172"/>
      <c r="P145" s="172"/>
      <c r="Q145" s="172"/>
      <c r="R145" s="172"/>
      <c r="S145" s="172"/>
      <c r="T145" s="172"/>
      <c r="U145" s="172"/>
      <c r="V145" s="172"/>
      <c r="W145" s="172"/>
      <c r="X145" s="172"/>
      <c r="Y145" s="172"/>
      <c r="Z145" s="172"/>
    </row>
    <row r="146" ht="15.75" customHeight="1">
      <c r="A146" s="172"/>
      <c r="B146" s="172"/>
      <c r="C146" s="172"/>
      <c r="D146" s="172"/>
      <c r="E146" s="172"/>
      <c r="F146" s="172"/>
      <c r="G146" s="172"/>
      <c r="H146" s="172"/>
      <c r="I146" s="172"/>
      <c r="J146" s="172"/>
      <c r="K146" s="172"/>
      <c r="L146" s="172"/>
      <c r="M146" s="172"/>
      <c r="N146" s="172"/>
      <c r="O146" s="172"/>
      <c r="P146" s="172"/>
      <c r="Q146" s="172"/>
      <c r="R146" s="172"/>
      <c r="S146" s="172"/>
      <c r="T146" s="172"/>
      <c r="U146" s="172"/>
      <c r="V146" s="172"/>
      <c r="W146" s="172"/>
      <c r="X146" s="172"/>
      <c r="Y146" s="172"/>
      <c r="Z146" s="172"/>
    </row>
    <row r="147" ht="15.75" customHeight="1">
      <c r="A147" s="172"/>
      <c r="B147" s="172"/>
      <c r="C147" s="172"/>
      <c r="D147" s="172"/>
      <c r="E147" s="172"/>
      <c r="F147" s="172"/>
      <c r="G147" s="172"/>
      <c r="H147" s="172"/>
      <c r="I147" s="172"/>
      <c r="J147" s="172"/>
      <c r="K147" s="172"/>
      <c r="L147" s="172"/>
      <c r="M147" s="172"/>
      <c r="N147" s="172"/>
      <c r="O147" s="172"/>
      <c r="P147" s="172"/>
      <c r="Q147" s="172"/>
      <c r="R147" s="172"/>
      <c r="S147" s="172"/>
      <c r="T147" s="172"/>
      <c r="U147" s="172"/>
      <c r="V147" s="172"/>
      <c r="W147" s="172"/>
      <c r="X147" s="172"/>
      <c r="Y147" s="172"/>
      <c r="Z147" s="172"/>
    </row>
    <row r="148" ht="15.75" customHeight="1">
      <c r="A148" s="172"/>
      <c r="B148" s="172"/>
      <c r="C148" s="172"/>
      <c r="D148" s="172"/>
      <c r="E148" s="172"/>
      <c r="F148" s="172"/>
      <c r="G148" s="172"/>
      <c r="H148" s="172"/>
      <c r="I148" s="172"/>
      <c r="J148" s="172"/>
      <c r="K148" s="172"/>
      <c r="L148" s="172"/>
      <c r="M148" s="172"/>
      <c r="N148" s="172"/>
      <c r="O148" s="172"/>
      <c r="P148" s="172"/>
      <c r="Q148" s="172"/>
      <c r="R148" s="172"/>
      <c r="S148" s="172"/>
      <c r="T148" s="172"/>
      <c r="U148" s="172"/>
      <c r="V148" s="172"/>
      <c r="W148" s="172"/>
      <c r="X148" s="172"/>
      <c r="Y148" s="172"/>
      <c r="Z148" s="172"/>
    </row>
    <row r="149" ht="15.75" customHeight="1">
      <c r="A149" s="172"/>
      <c r="B149" s="172"/>
      <c r="C149" s="172"/>
      <c r="D149" s="172"/>
      <c r="E149" s="172"/>
      <c r="F149" s="172"/>
      <c r="G149" s="172"/>
      <c r="H149" s="172"/>
      <c r="I149" s="172"/>
      <c r="J149" s="172"/>
      <c r="K149" s="172"/>
      <c r="L149" s="172"/>
      <c r="M149" s="172"/>
      <c r="N149" s="172"/>
      <c r="O149" s="172"/>
      <c r="P149" s="172"/>
      <c r="Q149" s="172"/>
      <c r="R149" s="172"/>
      <c r="S149" s="172"/>
      <c r="T149" s="172"/>
      <c r="U149" s="172"/>
      <c r="V149" s="172"/>
      <c r="W149" s="172"/>
      <c r="X149" s="172"/>
      <c r="Y149" s="172"/>
      <c r="Z149" s="172"/>
    </row>
    <row r="150" ht="15.75" customHeight="1">
      <c r="A150" s="172"/>
      <c r="B150" s="172"/>
      <c r="C150" s="172"/>
      <c r="D150" s="172"/>
      <c r="E150" s="172"/>
      <c r="F150" s="172"/>
      <c r="G150" s="172"/>
      <c r="H150" s="172"/>
      <c r="I150" s="172"/>
      <c r="J150" s="172"/>
      <c r="K150" s="172"/>
      <c r="L150" s="172"/>
      <c r="M150" s="172"/>
      <c r="N150" s="172"/>
      <c r="O150" s="172"/>
      <c r="P150" s="172"/>
      <c r="Q150" s="172"/>
      <c r="R150" s="172"/>
      <c r="S150" s="172"/>
      <c r="T150" s="172"/>
      <c r="U150" s="172"/>
      <c r="V150" s="172"/>
      <c r="W150" s="172"/>
      <c r="X150" s="172"/>
      <c r="Y150" s="172"/>
      <c r="Z150" s="172"/>
    </row>
    <row r="151" ht="15.75" customHeight="1">
      <c r="A151" s="172"/>
      <c r="B151" s="172"/>
      <c r="C151" s="172"/>
      <c r="D151" s="172"/>
      <c r="E151" s="172"/>
      <c r="F151" s="172"/>
      <c r="G151" s="172"/>
      <c r="H151" s="172"/>
      <c r="I151" s="172"/>
      <c r="J151" s="172"/>
      <c r="K151" s="172"/>
      <c r="L151" s="172"/>
      <c r="M151" s="172"/>
      <c r="N151" s="172"/>
      <c r="O151" s="172"/>
      <c r="P151" s="172"/>
      <c r="Q151" s="172"/>
      <c r="R151" s="172"/>
      <c r="S151" s="172"/>
      <c r="T151" s="172"/>
      <c r="U151" s="172"/>
      <c r="V151" s="172"/>
      <c r="W151" s="172"/>
      <c r="X151" s="172"/>
      <c r="Y151" s="172"/>
      <c r="Z151" s="172"/>
    </row>
    <row r="152" ht="15.75" customHeight="1">
      <c r="A152" s="172"/>
      <c r="B152" s="172"/>
      <c r="C152" s="172"/>
      <c r="D152" s="172"/>
      <c r="E152" s="172"/>
      <c r="F152" s="172"/>
      <c r="G152" s="172"/>
      <c r="H152" s="172"/>
      <c r="I152" s="172"/>
      <c r="J152" s="172"/>
      <c r="K152" s="172"/>
      <c r="L152" s="172"/>
      <c r="M152" s="172"/>
      <c r="N152" s="172"/>
      <c r="O152" s="172"/>
      <c r="P152" s="172"/>
      <c r="Q152" s="172"/>
      <c r="R152" s="172"/>
      <c r="S152" s="172"/>
      <c r="T152" s="172"/>
      <c r="U152" s="172"/>
      <c r="V152" s="172"/>
      <c r="W152" s="172"/>
      <c r="X152" s="172"/>
      <c r="Y152" s="172"/>
      <c r="Z152" s="172"/>
    </row>
    <row r="153" ht="15.75" customHeight="1">
      <c r="A153" s="172"/>
      <c r="B153" s="172"/>
      <c r="C153" s="172"/>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row>
    <row r="154" ht="15.75" customHeight="1">
      <c r="A154" s="172"/>
      <c r="B154" s="172"/>
      <c r="C154" s="172"/>
      <c r="D154" s="172"/>
      <c r="E154" s="172"/>
      <c r="F154" s="172"/>
      <c r="G154" s="172"/>
      <c r="H154" s="172"/>
      <c r="I154" s="172"/>
      <c r="J154" s="172"/>
      <c r="K154" s="172"/>
      <c r="L154" s="172"/>
      <c r="M154" s="172"/>
      <c r="N154" s="172"/>
      <c r="O154" s="172"/>
      <c r="P154" s="172"/>
      <c r="Q154" s="172"/>
      <c r="R154" s="172"/>
      <c r="S154" s="172"/>
      <c r="T154" s="172"/>
      <c r="U154" s="172"/>
      <c r="V154" s="172"/>
      <c r="W154" s="172"/>
      <c r="X154" s="172"/>
      <c r="Y154" s="172"/>
      <c r="Z154" s="172"/>
    </row>
    <row r="155" ht="15.75" customHeight="1">
      <c r="A155" s="172"/>
      <c r="B155" s="172"/>
      <c r="C155" s="172"/>
      <c r="D155" s="172"/>
      <c r="E155" s="172"/>
      <c r="F155" s="172"/>
      <c r="G155" s="172"/>
      <c r="H155" s="172"/>
      <c r="I155" s="172"/>
      <c r="J155" s="172"/>
      <c r="K155" s="172"/>
      <c r="L155" s="172"/>
      <c r="M155" s="172"/>
      <c r="N155" s="172"/>
      <c r="O155" s="172"/>
      <c r="P155" s="172"/>
      <c r="Q155" s="172"/>
      <c r="R155" s="172"/>
      <c r="S155" s="172"/>
      <c r="T155" s="172"/>
      <c r="U155" s="172"/>
      <c r="V155" s="172"/>
      <c r="W155" s="172"/>
      <c r="X155" s="172"/>
      <c r="Y155" s="172"/>
      <c r="Z155" s="172"/>
    </row>
    <row r="156" ht="15.75" customHeight="1">
      <c r="A156" s="172"/>
      <c r="B156" s="172"/>
      <c r="C156" s="172"/>
      <c r="D156" s="172"/>
      <c r="E156" s="172"/>
      <c r="F156" s="172"/>
      <c r="G156" s="172"/>
      <c r="H156" s="172"/>
      <c r="I156" s="172"/>
      <c r="J156" s="172"/>
      <c r="K156" s="172"/>
      <c r="L156" s="172"/>
      <c r="M156" s="172"/>
      <c r="N156" s="172"/>
      <c r="O156" s="172"/>
      <c r="P156" s="172"/>
      <c r="Q156" s="172"/>
      <c r="R156" s="172"/>
      <c r="S156" s="172"/>
      <c r="T156" s="172"/>
      <c r="U156" s="172"/>
      <c r="V156" s="172"/>
      <c r="W156" s="172"/>
      <c r="X156" s="172"/>
      <c r="Y156" s="172"/>
      <c r="Z156" s="172"/>
    </row>
    <row r="157" ht="15.75" customHeight="1">
      <c r="A157" s="172"/>
      <c r="B157" s="172"/>
      <c r="C157" s="172"/>
      <c r="D157" s="172"/>
      <c r="E157" s="172"/>
      <c r="F157" s="172"/>
      <c r="G157" s="172"/>
      <c r="H157" s="172"/>
      <c r="I157" s="172"/>
      <c r="J157" s="172"/>
      <c r="K157" s="172"/>
      <c r="L157" s="172"/>
      <c r="M157" s="172"/>
      <c r="N157" s="172"/>
      <c r="O157" s="172"/>
      <c r="P157" s="172"/>
      <c r="Q157" s="172"/>
      <c r="R157" s="172"/>
      <c r="S157" s="172"/>
      <c r="T157" s="172"/>
      <c r="U157" s="172"/>
      <c r="V157" s="172"/>
      <c r="W157" s="172"/>
      <c r="X157" s="172"/>
      <c r="Y157" s="172"/>
      <c r="Z157" s="172"/>
    </row>
    <row r="158" ht="15.75" customHeight="1">
      <c r="A158" s="172"/>
      <c r="B158" s="172"/>
      <c r="C158" s="172"/>
      <c r="D158" s="172"/>
      <c r="E158" s="172"/>
      <c r="F158" s="172"/>
      <c r="G158" s="172"/>
      <c r="H158" s="172"/>
      <c r="I158" s="172"/>
      <c r="J158" s="172"/>
      <c r="K158" s="172"/>
      <c r="L158" s="172"/>
      <c r="M158" s="172"/>
      <c r="N158" s="172"/>
      <c r="O158" s="172"/>
      <c r="P158" s="172"/>
      <c r="Q158" s="172"/>
      <c r="R158" s="172"/>
      <c r="S158" s="172"/>
      <c r="T158" s="172"/>
      <c r="U158" s="172"/>
      <c r="V158" s="172"/>
      <c r="W158" s="172"/>
      <c r="X158" s="172"/>
      <c r="Y158" s="172"/>
      <c r="Z158" s="172"/>
    </row>
    <row r="159" ht="15.75" customHeight="1">
      <c r="A159" s="172"/>
      <c r="B159" s="172"/>
      <c r="C159" s="172"/>
      <c r="D159" s="172"/>
      <c r="E159" s="172"/>
      <c r="F159" s="172"/>
      <c r="G159" s="172"/>
      <c r="H159" s="172"/>
      <c r="I159" s="172"/>
      <c r="J159" s="172"/>
      <c r="K159" s="172"/>
      <c r="L159" s="172"/>
      <c r="M159" s="172"/>
      <c r="N159" s="172"/>
      <c r="O159" s="172"/>
      <c r="P159" s="172"/>
      <c r="Q159" s="172"/>
      <c r="R159" s="172"/>
      <c r="S159" s="172"/>
      <c r="T159" s="172"/>
      <c r="U159" s="172"/>
      <c r="V159" s="172"/>
      <c r="W159" s="172"/>
      <c r="X159" s="172"/>
      <c r="Y159" s="172"/>
      <c r="Z159" s="172"/>
    </row>
    <row r="160" ht="15.75" customHeight="1">
      <c r="A160" s="172"/>
      <c r="B160" s="172"/>
      <c r="C160" s="172"/>
      <c r="D160" s="172"/>
      <c r="E160" s="172"/>
      <c r="F160" s="172"/>
      <c r="G160" s="172"/>
      <c r="H160" s="172"/>
      <c r="I160" s="172"/>
      <c r="J160" s="172"/>
      <c r="K160" s="172"/>
      <c r="L160" s="172"/>
      <c r="M160" s="172"/>
      <c r="N160" s="172"/>
      <c r="O160" s="172"/>
      <c r="P160" s="172"/>
      <c r="Q160" s="172"/>
      <c r="R160" s="172"/>
      <c r="S160" s="172"/>
      <c r="T160" s="172"/>
      <c r="U160" s="172"/>
      <c r="V160" s="172"/>
      <c r="W160" s="172"/>
      <c r="X160" s="172"/>
      <c r="Y160" s="172"/>
      <c r="Z160" s="172"/>
    </row>
    <row r="161" ht="15.75" customHeight="1">
      <c r="A161" s="172"/>
      <c r="B161" s="172"/>
      <c r="C161" s="172"/>
      <c r="D161" s="172"/>
      <c r="E161" s="172"/>
      <c r="F161" s="172"/>
      <c r="G161" s="172"/>
      <c r="H161" s="172"/>
      <c r="I161" s="172"/>
      <c r="J161" s="172"/>
      <c r="K161" s="172"/>
      <c r="L161" s="172"/>
      <c r="M161" s="172"/>
      <c r="N161" s="172"/>
      <c r="O161" s="172"/>
      <c r="P161" s="172"/>
      <c r="Q161" s="172"/>
      <c r="R161" s="172"/>
      <c r="S161" s="172"/>
      <c r="T161" s="172"/>
      <c r="U161" s="172"/>
      <c r="V161" s="172"/>
      <c r="W161" s="172"/>
      <c r="X161" s="172"/>
      <c r="Y161" s="172"/>
      <c r="Z161" s="172"/>
    </row>
    <row r="162" ht="15.75" customHeight="1">
      <c r="A162" s="172"/>
      <c r="B162" s="172"/>
      <c r="C162" s="172"/>
      <c r="D162" s="172"/>
      <c r="E162" s="172"/>
      <c r="F162" s="172"/>
      <c r="G162" s="172"/>
      <c r="H162" s="172"/>
      <c r="I162" s="172"/>
      <c r="J162" s="172"/>
      <c r="K162" s="172"/>
      <c r="L162" s="172"/>
      <c r="M162" s="172"/>
      <c r="N162" s="172"/>
      <c r="O162" s="172"/>
      <c r="P162" s="172"/>
      <c r="Q162" s="172"/>
      <c r="R162" s="172"/>
      <c r="S162" s="172"/>
      <c r="T162" s="172"/>
      <c r="U162" s="172"/>
      <c r="V162" s="172"/>
      <c r="W162" s="172"/>
      <c r="X162" s="172"/>
      <c r="Y162" s="172"/>
      <c r="Z162" s="172"/>
    </row>
    <row r="163" ht="15.75" customHeight="1">
      <c r="A163" s="172"/>
      <c r="B163" s="172"/>
      <c r="C163" s="172"/>
      <c r="D163" s="172"/>
      <c r="E163" s="172"/>
      <c r="F163" s="172"/>
      <c r="G163" s="172"/>
      <c r="H163" s="172"/>
      <c r="I163" s="172"/>
      <c r="J163" s="172"/>
      <c r="K163" s="172"/>
      <c r="L163" s="172"/>
      <c r="M163" s="172"/>
      <c r="N163" s="172"/>
      <c r="O163" s="172"/>
      <c r="P163" s="172"/>
      <c r="Q163" s="172"/>
      <c r="R163" s="172"/>
      <c r="S163" s="172"/>
      <c r="T163" s="172"/>
      <c r="U163" s="172"/>
      <c r="V163" s="172"/>
      <c r="W163" s="172"/>
      <c r="X163" s="172"/>
      <c r="Y163" s="172"/>
      <c r="Z163" s="172"/>
    </row>
    <row r="164" ht="15.75" customHeight="1">
      <c r="A164" s="172"/>
      <c r="B164" s="172"/>
      <c r="C164" s="172"/>
      <c r="D164" s="172"/>
      <c r="E164" s="172"/>
      <c r="F164" s="172"/>
      <c r="G164" s="172"/>
      <c r="H164" s="172"/>
      <c r="I164" s="172"/>
      <c r="J164" s="172"/>
      <c r="K164" s="172"/>
      <c r="L164" s="172"/>
      <c r="M164" s="172"/>
      <c r="N164" s="172"/>
      <c r="O164" s="172"/>
      <c r="P164" s="172"/>
      <c r="Q164" s="172"/>
      <c r="R164" s="172"/>
      <c r="S164" s="172"/>
      <c r="T164" s="172"/>
      <c r="U164" s="172"/>
      <c r="V164" s="172"/>
      <c r="W164" s="172"/>
      <c r="X164" s="172"/>
      <c r="Y164" s="172"/>
      <c r="Z164" s="172"/>
    </row>
    <row r="165" ht="15.75" customHeight="1">
      <c r="A165" s="172"/>
      <c r="B165" s="172"/>
      <c r="C165" s="172"/>
      <c r="D165" s="172"/>
      <c r="E165" s="172"/>
      <c r="F165" s="172"/>
      <c r="G165" s="172"/>
      <c r="H165" s="172"/>
      <c r="I165" s="172"/>
      <c r="J165" s="172"/>
      <c r="K165" s="172"/>
      <c r="L165" s="172"/>
      <c r="M165" s="172"/>
      <c r="N165" s="172"/>
      <c r="O165" s="172"/>
      <c r="P165" s="172"/>
      <c r="Q165" s="172"/>
      <c r="R165" s="172"/>
      <c r="S165" s="172"/>
      <c r="T165" s="172"/>
      <c r="U165" s="172"/>
      <c r="V165" s="172"/>
      <c r="W165" s="172"/>
      <c r="X165" s="172"/>
      <c r="Y165" s="172"/>
      <c r="Z165" s="172"/>
    </row>
    <row r="166" ht="15.75" customHeight="1">
      <c r="A166" s="172"/>
      <c r="B166" s="172"/>
      <c r="C166" s="172"/>
      <c r="D166" s="172"/>
      <c r="E166" s="172"/>
      <c r="F166" s="172"/>
      <c r="G166" s="172"/>
      <c r="H166" s="172"/>
      <c r="I166" s="172"/>
      <c r="J166" s="172"/>
      <c r="K166" s="172"/>
      <c r="L166" s="172"/>
      <c r="M166" s="172"/>
      <c r="N166" s="172"/>
      <c r="O166" s="172"/>
      <c r="P166" s="172"/>
      <c r="Q166" s="172"/>
      <c r="R166" s="172"/>
      <c r="S166" s="172"/>
      <c r="T166" s="172"/>
      <c r="U166" s="172"/>
      <c r="V166" s="172"/>
      <c r="W166" s="172"/>
      <c r="X166" s="172"/>
      <c r="Y166" s="172"/>
      <c r="Z166" s="172"/>
    </row>
    <row r="167" ht="15.75" customHeight="1">
      <c r="A167" s="172"/>
      <c r="B167" s="172"/>
      <c r="C167" s="172"/>
      <c r="D167" s="172"/>
      <c r="E167" s="172"/>
      <c r="F167" s="172"/>
      <c r="G167" s="172"/>
      <c r="H167" s="172"/>
      <c r="I167" s="172"/>
      <c r="J167" s="172"/>
      <c r="K167" s="172"/>
      <c r="L167" s="172"/>
      <c r="M167" s="172"/>
      <c r="N167" s="172"/>
      <c r="O167" s="172"/>
      <c r="P167" s="172"/>
      <c r="Q167" s="172"/>
      <c r="R167" s="172"/>
      <c r="S167" s="172"/>
      <c r="T167" s="172"/>
      <c r="U167" s="172"/>
      <c r="V167" s="172"/>
      <c r="W167" s="172"/>
      <c r="X167" s="172"/>
      <c r="Y167" s="172"/>
      <c r="Z167" s="172"/>
    </row>
    <row r="168" ht="15.75" customHeight="1">
      <c r="A168" s="172"/>
      <c r="B168" s="172"/>
      <c r="C168" s="172"/>
      <c r="D168" s="172"/>
      <c r="E168" s="172"/>
      <c r="F168" s="172"/>
      <c r="G168" s="172"/>
      <c r="H168" s="172"/>
      <c r="I168" s="172"/>
      <c r="J168" s="172"/>
      <c r="K168" s="172"/>
      <c r="L168" s="172"/>
      <c r="M168" s="172"/>
      <c r="N168" s="172"/>
      <c r="O168" s="172"/>
      <c r="P168" s="172"/>
      <c r="Q168" s="172"/>
      <c r="R168" s="172"/>
      <c r="S168" s="172"/>
      <c r="T168" s="172"/>
      <c r="U168" s="172"/>
      <c r="V168" s="172"/>
      <c r="W168" s="172"/>
      <c r="X168" s="172"/>
      <c r="Y168" s="172"/>
      <c r="Z168" s="172"/>
    </row>
    <row r="169" ht="15.75" customHeight="1">
      <c r="A169" s="172"/>
      <c r="B169" s="172"/>
      <c r="C169" s="172"/>
      <c r="D169" s="172"/>
      <c r="E169" s="172"/>
      <c r="F169" s="172"/>
      <c r="G169" s="172"/>
      <c r="H169" s="172"/>
      <c r="I169" s="172"/>
      <c r="J169" s="172"/>
      <c r="K169" s="172"/>
      <c r="L169" s="172"/>
      <c r="M169" s="172"/>
      <c r="N169" s="172"/>
      <c r="O169" s="172"/>
      <c r="P169" s="172"/>
      <c r="Q169" s="172"/>
      <c r="R169" s="172"/>
      <c r="S169" s="172"/>
      <c r="T169" s="172"/>
      <c r="U169" s="172"/>
      <c r="V169" s="172"/>
      <c r="W169" s="172"/>
      <c r="X169" s="172"/>
      <c r="Y169" s="172"/>
      <c r="Z169" s="172"/>
    </row>
    <row r="170" ht="15.75" customHeight="1">
      <c r="A170" s="172"/>
      <c r="B170" s="172"/>
      <c r="C170" s="172"/>
      <c r="D170" s="172"/>
      <c r="E170" s="172"/>
      <c r="F170" s="172"/>
      <c r="G170" s="172"/>
      <c r="H170" s="172"/>
      <c r="I170" s="172"/>
      <c r="J170" s="172"/>
      <c r="K170" s="172"/>
      <c r="L170" s="172"/>
      <c r="M170" s="172"/>
      <c r="N170" s="172"/>
      <c r="O170" s="172"/>
      <c r="P170" s="172"/>
      <c r="Q170" s="172"/>
      <c r="R170" s="172"/>
      <c r="S170" s="172"/>
      <c r="T170" s="172"/>
      <c r="U170" s="172"/>
      <c r="V170" s="172"/>
      <c r="W170" s="172"/>
      <c r="X170" s="172"/>
      <c r="Y170" s="172"/>
      <c r="Z170" s="172"/>
    </row>
    <row r="171" ht="15.75" customHeight="1">
      <c r="A171" s="172"/>
      <c r="B171" s="172"/>
      <c r="C171" s="172"/>
      <c r="D171" s="172"/>
      <c r="E171" s="172"/>
      <c r="F171" s="172"/>
      <c r="G171" s="172"/>
      <c r="H171" s="172"/>
      <c r="I171" s="172"/>
      <c r="J171" s="172"/>
      <c r="K171" s="172"/>
      <c r="L171" s="172"/>
      <c r="M171" s="172"/>
      <c r="N171" s="172"/>
      <c r="O171" s="172"/>
      <c r="P171" s="172"/>
      <c r="Q171" s="172"/>
      <c r="R171" s="172"/>
      <c r="S171" s="172"/>
      <c r="T171" s="172"/>
      <c r="U171" s="172"/>
      <c r="V171" s="172"/>
      <c r="W171" s="172"/>
      <c r="X171" s="172"/>
      <c r="Y171" s="172"/>
      <c r="Z171" s="172"/>
    </row>
    <row r="172" ht="15.75" customHeight="1">
      <c r="A172" s="172"/>
      <c r="B172" s="172"/>
      <c r="C172" s="172"/>
      <c r="D172" s="172"/>
      <c r="E172" s="172"/>
      <c r="F172" s="172"/>
      <c r="G172" s="172"/>
      <c r="H172" s="172"/>
      <c r="I172" s="172"/>
      <c r="J172" s="172"/>
      <c r="K172" s="172"/>
      <c r="L172" s="172"/>
      <c r="M172" s="172"/>
      <c r="N172" s="172"/>
      <c r="O172" s="172"/>
      <c r="P172" s="172"/>
      <c r="Q172" s="172"/>
      <c r="R172" s="172"/>
      <c r="S172" s="172"/>
      <c r="T172" s="172"/>
      <c r="U172" s="172"/>
      <c r="V172" s="172"/>
      <c r="W172" s="172"/>
      <c r="X172" s="172"/>
      <c r="Y172" s="172"/>
      <c r="Z172" s="172"/>
    </row>
    <row r="173" ht="15.75" customHeight="1">
      <c r="A173" s="172"/>
      <c r="B173" s="172"/>
      <c r="C173" s="172"/>
      <c r="D173" s="172"/>
      <c r="E173" s="172"/>
      <c r="F173" s="172"/>
      <c r="G173" s="172"/>
      <c r="H173" s="172"/>
      <c r="I173" s="172"/>
      <c r="J173" s="172"/>
      <c r="K173" s="172"/>
      <c r="L173" s="172"/>
      <c r="M173" s="172"/>
      <c r="N173" s="172"/>
      <c r="O173" s="172"/>
      <c r="P173" s="172"/>
      <c r="Q173" s="172"/>
      <c r="R173" s="172"/>
      <c r="S173" s="172"/>
      <c r="T173" s="172"/>
      <c r="U173" s="172"/>
      <c r="V173" s="172"/>
      <c r="W173" s="172"/>
      <c r="X173" s="172"/>
      <c r="Y173" s="172"/>
      <c r="Z173" s="172"/>
    </row>
    <row r="174" ht="15.75" customHeight="1">
      <c r="A174" s="172"/>
      <c r="B174" s="172"/>
      <c r="C174" s="172"/>
      <c r="D174" s="172"/>
      <c r="E174" s="172"/>
      <c r="F174" s="172"/>
      <c r="G174" s="172"/>
      <c r="H174" s="172"/>
      <c r="I174" s="172"/>
      <c r="J174" s="172"/>
      <c r="K174" s="172"/>
      <c r="L174" s="172"/>
      <c r="M174" s="172"/>
      <c r="N174" s="172"/>
      <c r="O174" s="172"/>
      <c r="P174" s="172"/>
      <c r="Q174" s="172"/>
      <c r="R174" s="172"/>
      <c r="S174" s="172"/>
      <c r="T174" s="172"/>
      <c r="U174" s="172"/>
      <c r="V174" s="172"/>
      <c r="W174" s="172"/>
      <c r="X174" s="172"/>
      <c r="Y174" s="172"/>
      <c r="Z174" s="172"/>
    </row>
    <row r="175" ht="15.75" customHeight="1">
      <c r="A175" s="172"/>
      <c r="B175" s="172"/>
      <c r="C175" s="172"/>
      <c r="D175" s="172"/>
      <c r="E175" s="172"/>
      <c r="F175" s="172"/>
      <c r="G175" s="172"/>
      <c r="H175" s="172"/>
      <c r="I175" s="172"/>
      <c r="J175" s="172"/>
      <c r="K175" s="172"/>
      <c r="L175" s="172"/>
      <c r="M175" s="172"/>
      <c r="N175" s="172"/>
      <c r="O175" s="172"/>
      <c r="P175" s="172"/>
      <c r="Q175" s="172"/>
      <c r="R175" s="172"/>
      <c r="S175" s="172"/>
      <c r="T175" s="172"/>
      <c r="U175" s="172"/>
      <c r="V175" s="172"/>
      <c r="W175" s="172"/>
      <c r="X175" s="172"/>
      <c r="Y175" s="172"/>
      <c r="Z175" s="172"/>
    </row>
    <row r="176" ht="15.75" customHeight="1">
      <c r="A176" s="172"/>
      <c r="B176" s="172"/>
      <c r="C176" s="172"/>
      <c r="D176" s="172"/>
      <c r="E176" s="172"/>
      <c r="F176" s="172"/>
      <c r="G176" s="172"/>
      <c r="H176" s="172"/>
      <c r="I176" s="172"/>
      <c r="J176" s="172"/>
      <c r="K176" s="172"/>
      <c r="L176" s="172"/>
      <c r="M176" s="172"/>
      <c r="N176" s="172"/>
      <c r="O176" s="172"/>
      <c r="P176" s="172"/>
      <c r="Q176" s="172"/>
      <c r="R176" s="172"/>
      <c r="S176" s="172"/>
      <c r="T176" s="172"/>
      <c r="U176" s="172"/>
      <c r="V176" s="172"/>
      <c r="W176" s="172"/>
      <c r="X176" s="172"/>
      <c r="Y176" s="172"/>
      <c r="Z176" s="172"/>
    </row>
    <row r="177" ht="15.75" customHeight="1">
      <c r="A177" s="172"/>
      <c r="B177" s="172"/>
      <c r="C177" s="172"/>
      <c r="D177" s="172"/>
      <c r="E177" s="172"/>
      <c r="F177" s="172"/>
      <c r="G177" s="172"/>
      <c r="H177" s="172"/>
      <c r="I177" s="172"/>
      <c r="J177" s="172"/>
      <c r="K177" s="172"/>
      <c r="L177" s="172"/>
      <c r="M177" s="172"/>
      <c r="N177" s="172"/>
      <c r="O177" s="172"/>
      <c r="P177" s="172"/>
      <c r="Q177" s="172"/>
      <c r="R177" s="172"/>
      <c r="S177" s="172"/>
      <c r="T177" s="172"/>
      <c r="U177" s="172"/>
      <c r="V177" s="172"/>
      <c r="W177" s="172"/>
      <c r="X177" s="172"/>
      <c r="Y177" s="172"/>
      <c r="Z177" s="172"/>
    </row>
    <row r="178" ht="15.75" customHeight="1">
      <c r="A178" s="172"/>
      <c r="B178" s="172"/>
      <c r="C178" s="172"/>
      <c r="D178" s="172"/>
      <c r="E178" s="172"/>
      <c r="F178" s="172"/>
      <c r="G178" s="172"/>
      <c r="H178" s="172"/>
      <c r="I178" s="172"/>
      <c r="J178" s="172"/>
      <c r="K178" s="172"/>
      <c r="L178" s="172"/>
      <c r="M178" s="172"/>
      <c r="N178" s="172"/>
      <c r="O178" s="172"/>
      <c r="P178" s="172"/>
      <c r="Q178" s="172"/>
      <c r="R178" s="172"/>
      <c r="S178" s="172"/>
      <c r="T178" s="172"/>
      <c r="U178" s="172"/>
      <c r="V178" s="172"/>
      <c r="W178" s="172"/>
      <c r="X178" s="172"/>
      <c r="Y178" s="172"/>
      <c r="Z178" s="172"/>
    </row>
    <row r="179" ht="15.75" customHeight="1">
      <c r="A179" s="172"/>
      <c r="B179" s="172"/>
      <c r="C179" s="172"/>
      <c r="D179" s="172"/>
      <c r="E179" s="172"/>
      <c r="F179" s="172"/>
      <c r="G179" s="172"/>
      <c r="H179" s="172"/>
      <c r="I179" s="172"/>
      <c r="J179" s="172"/>
      <c r="K179" s="172"/>
      <c r="L179" s="172"/>
      <c r="M179" s="172"/>
      <c r="N179" s="172"/>
      <c r="O179" s="172"/>
      <c r="P179" s="172"/>
      <c r="Q179" s="172"/>
      <c r="R179" s="172"/>
      <c r="S179" s="172"/>
      <c r="T179" s="172"/>
      <c r="U179" s="172"/>
      <c r="V179" s="172"/>
      <c r="W179" s="172"/>
      <c r="X179" s="172"/>
      <c r="Y179" s="172"/>
      <c r="Z179" s="172"/>
    </row>
    <row r="180" ht="15.75" customHeight="1">
      <c r="A180" s="172"/>
      <c r="B180" s="172"/>
      <c r="C180" s="172"/>
      <c r="D180" s="172"/>
      <c r="E180" s="172"/>
      <c r="F180" s="172"/>
      <c r="G180" s="172"/>
      <c r="H180" s="172"/>
      <c r="I180" s="172"/>
      <c r="J180" s="172"/>
      <c r="K180" s="172"/>
      <c r="L180" s="172"/>
      <c r="M180" s="172"/>
      <c r="N180" s="172"/>
      <c r="O180" s="172"/>
      <c r="P180" s="172"/>
      <c r="Q180" s="172"/>
      <c r="R180" s="172"/>
      <c r="S180" s="172"/>
      <c r="T180" s="172"/>
      <c r="U180" s="172"/>
      <c r="V180" s="172"/>
      <c r="W180" s="172"/>
      <c r="X180" s="172"/>
      <c r="Y180" s="172"/>
      <c r="Z180" s="172"/>
    </row>
    <row r="181" ht="15.75" customHeight="1">
      <c r="A181" s="172"/>
      <c r="B181" s="172"/>
      <c r="C181" s="172"/>
      <c r="D181" s="172"/>
      <c r="E181" s="172"/>
      <c r="F181" s="172"/>
      <c r="G181" s="172"/>
      <c r="H181" s="172"/>
      <c r="I181" s="172"/>
      <c r="J181" s="172"/>
      <c r="K181" s="172"/>
      <c r="L181" s="172"/>
      <c r="M181" s="172"/>
      <c r="N181" s="172"/>
      <c r="O181" s="172"/>
      <c r="P181" s="172"/>
      <c r="Q181" s="172"/>
      <c r="R181" s="172"/>
      <c r="S181" s="172"/>
      <c r="T181" s="172"/>
      <c r="U181" s="172"/>
      <c r="V181" s="172"/>
      <c r="W181" s="172"/>
      <c r="X181" s="172"/>
      <c r="Y181" s="172"/>
      <c r="Z181" s="172"/>
    </row>
    <row r="182" ht="15.75" customHeight="1">
      <c r="A182" s="172"/>
      <c r="B182" s="172"/>
      <c r="C182" s="172"/>
      <c r="D182" s="172"/>
      <c r="E182" s="172"/>
      <c r="F182" s="172"/>
      <c r="G182" s="172"/>
      <c r="H182" s="172"/>
      <c r="I182" s="172"/>
      <c r="J182" s="172"/>
      <c r="K182" s="172"/>
      <c r="L182" s="172"/>
      <c r="M182" s="172"/>
      <c r="N182" s="172"/>
      <c r="O182" s="172"/>
      <c r="P182" s="172"/>
      <c r="Q182" s="172"/>
      <c r="R182" s="172"/>
      <c r="S182" s="172"/>
      <c r="T182" s="172"/>
      <c r="U182" s="172"/>
      <c r="V182" s="172"/>
      <c r="W182" s="172"/>
      <c r="X182" s="172"/>
      <c r="Y182" s="172"/>
      <c r="Z182" s="172"/>
    </row>
    <row r="183" ht="15.75" customHeight="1">
      <c r="A183" s="172"/>
      <c r="B183" s="172"/>
      <c r="C183" s="172"/>
      <c r="D183" s="172"/>
      <c r="E183" s="172"/>
      <c r="F183" s="172"/>
      <c r="G183" s="172"/>
      <c r="H183" s="172"/>
      <c r="I183" s="172"/>
      <c r="J183" s="172"/>
      <c r="K183" s="172"/>
      <c r="L183" s="172"/>
      <c r="M183" s="172"/>
      <c r="N183" s="172"/>
      <c r="O183" s="172"/>
      <c r="P183" s="172"/>
      <c r="Q183" s="172"/>
      <c r="R183" s="172"/>
      <c r="S183" s="172"/>
      <c r="T183" s="172"/>
      <c r="U183" s="172"/>
      <c r="V183" s="172"/>
      <c r="W183" s="172"/>
      <c r="X183" s="172"/>
      <c r="Y183" s="172"/>
      <c r="Z183" s="172"/>
    </row>
    <row r="184" ht="15.75" customHeight="1">
      <c r="A184" s="172"/>
      <c r="B184" s="172"/>
      <c r="C184" s="172"/>
      <c r="D184" s="172"/>
      <c r="E184" s="172"/>
      <c r="F184" s="172"/>
      <c r="G184" s="172"/>
      <c r="H184" s="172"/>
      <c r="I184" s="172"/>
      <c r="J184" s="172"/>
      <c r="K184" s="172"/>
      <c r="L184" s="172"/>
      <c r="M184" s="172"/>
      <c r="N184" s="172"/>
      <c r="O184" s="172"/>
      <c r="P184" s="172"/>
      <c r="Q184" s="172"/>
      <c r="R184" s="172"/>
      <c r="S184" s="172"/>
      <c r="T184" s="172"/>
      <c r="U184" s="172"/>
      <c r="V184" s="172"/>
      <c r="W184" s="172"/>
      <c r="X184" s="172"/>
      <c r="Y184" s="172"/>
      <c r="Z184" s="172"/>
    </row>
    <row r="185" ht="15.75" customHeight="1">
      <c r="A185" s="172"/>
      <c r="B185" s="172"/>
      <c r="C185" s="172"/>
      <c r="D185" s="172"/>
      <c r="E185" s="172"/>
      <c r="F185" s="172"/>
      <c r="G185" s="172"/>
      <c r="H185" s="172"/>
      <c r="I185" s="172"/>
      <c r="J185" s="172"/>
      <c r="K185" s="172"/>
      <c r="L185" s="172"/>
      <c r="M185" s="172"/>
      <c r="N185" s="172"/>
      <c r="O185" s="172"/>
      <c r="P185" s="172"/>
      <c r="Q185" s="172"/>
      <c r="R185" s="172"/>
      <c r="S185" s="172"/>
      <c r="T185" s="172"/>
      <c r="U185" s="172"/>
      <c r="V185" s="172"/>
      <c r="W185" s="172"/>
      <c r="X185" s="172"/>
      <c r="Y185" s="172"/>
      <c r="Z185" s="172"/>
    </row>
    <row r="186" ht="15.75" customHeight="1">
      <c r="A186" s="172"/>
      <c r="B186" s="172"/>
      <c r="C186" s="172"/>
      <c r="D186" s="172"/>
      <c r="E186" s="172"/>
      <c r="F186" s="172"/>
      <c r="G186" s="172"/>
      <c r="H186" s="172"/>
      <c r="I186" s="172"/>
      <c r="J186" s="172"/>
      <c r="K186" s="172"/>
      <c r="L186" s="172"/>
      <c r="M186" s="172"/>
      <c r="N186" s="172"/>
      <c r="O186" s="172"/>
      <c r="P186" s="172"/>
      <c r="Q186" s="172"/>
      <c r="R186" s="172"/>
      <c r="S186" s="172"/>
      <c r="T186" s="172"/>
      <c r="U186" s="172"/>
      <c r="V186" s="172"/>
      <c r="W186" s="172"/>
      <c r="X186" s="172"/>
      <c r="Y186" s="172"/>
      <c r="Z186" s="172"/>
    </row>
    <row r="187" ht="15.75" customHeight="1">
      <c r="A187" s="172"/>
      <c r="B187" s="172"/>
      <c r="C187" s="172"/>
      <c r="D187" s="172"/>
      <c r="E187" s="172"/>
      <c r="F187" s="172"/>
      <c r="G187" s="172"/>
      <c r="H187" s="172"/>
      <c r="I187" s="172"/>
      <c r="J187" s="172"/>
      <c r="K187" s="172"/>
      <c r="L187" s="172"/>
      <c r="M187" s="172"/>
      <c r="N187" s="172"/>
      <c r="O187" s="172"/>
      <c r="P187" s="172"/>
      <c r="Q187" s="172"/>
      <c r="R187" s="172"/>
      <c r="S187" s="172"/>
      <c r="T187" s="172"/>
      <c r="U187" s="172"/>
      <c r="V187" s="172"/>
      <c r="W187" s="172"/>
      <c r="X187" s="172"/>
      <c r="Y187" s="172"/>
      <c r="Z187" s="172"/>
    </row>
    <row r="188" ht="15.75" customHeight="1">
      <c r="A188" s="172"/>
      <c r="B188" s="172"/>
      <c r="C188" s="172"/>
      <c r="D188" s="172"/>
      <c r="E188" s="172"/>
      <c r="F188" s="172"/>
      <c r="G188" s="172"/>
      <c r="H188" s="172"/>
      <c r="I188" s="172"/>
      <c r="J188" s="172"/>
      <c r="K188" s="172"/>
      <c r="L188" s="172"/>
      <c r="M188" s="172"/>
      <c r="N188" s="172"/>
      <c r="O188" s="172"/>
      <c r="P188" s="172"/>
      <c r="Q188" s="172"/>
      <c r="R188" s="172"/>
      <c r="S188" s="172"/>
      <c r="T188" s="172"/>
      <c r="U188" s="172"/>
      <c r="V188" s="172"/>
      <c r="W188" s="172"/>
      <c r="X188" s="172"/>
      <c r="Y188" s="172"/>
      <c r="Z188" s="172"/>
    </row>
    <row r="189" ht="15.75" customHeight="1">
      <c r="A189" s="172"/>
      <c r="B189" s="172"/>
      <c r="C189" s="172"/>
      <c r="D189" s="172"/>
      <c r="E189" s="172"/>
      <c r="F189" s="172"/>
      <c r="G189" s="172"/>
      <c r="H189" s="172"/>
      <c r="I189" s="172"/>
      <c r="J189" s="172"/>
      <c r="K189" s="172"/>
      <c r="L189" s="172"/>
      <c r="M189" s="172"/>
      <c r="N189" s="172"/>
      <c r="O189" s="172"/>
      <c r="P189" s="172"/>
      <c r="Q189" s="172"/>
      <c r="R189" s="172"/>
      <c r="S189" s="172"/>
      <c r="T189" s="172"/>
      <c r="U189" s="172"/>
      <c r="V189" s="172"/>
      <c r="W189" s="172"/>
      <c r="X189" s="172"/>
      <c r="Y189" s="172"/>
      <c r="Z189" s="172"/>
    </row>
    <row r="190" ht="15.75" customHeight="1">
      <c r="A190" s="172"/>
      <c r="B190" s="172"/>
      <c r="C190" s="172"/>
      <c r="D190" s="172"/>
      <c r="E190" s="172"/>
      <c r="F190" s="172"/>
      <c r="G190" s="172"/>
      <c r="H190" s="172"/>
      <c r="I190" s="172"/>
      <c r="J190" s="172"/>
      <c r="K190" s="172"/>
      <c r="L190" s="172"/>
      <c r="M190" s="172"/>
      <c r="N190" s="172"/>
      <c r="O190" s="172"/>
      <c r="P190" s="172"/>
      <c r="Q190" s="172"/>
      <c r="R190" s="172"/>
      <c r="S190" s="172"/>
      <c r="T190" s="172"/>
      <c r="U190" s="172"/>
      <c r="V190" s="172"/>
      <c r="W190" s="172"/>
      <c r="X190" s="172"/>
      <c r="Y190" s="172"/>
      <c r="Z190" s="172"/>
    </row>
    <row r="191" ht="15.75" customHeight="1">
      <c r="A191" s="172"/>
      <c r="B191" s="172"/>
      <c r="C191" s="172"/>
      <c r="D191" s="172"/>
      <c r="E191" s="172"/>
      <c r="F191" s="172"/>
      <c r="G191" s="172"/>
      <c r="H191" s="172"/>
      <c r="I191" s="172"/>
      <c r="J191" s="172"/>
      <c r="K191" s="172"/>
      <c r="L191" s="172"/>
      <c r="M191" s="172"/>
      <c r="N191" s="172"/>
      <c r="O191" s="172"/>
      <c r="P191" s="172"/>
      <c r="Q191" s="172"/>
      <c r="R191" s="172"/>
      <c r="S191" s="172"/>
      <c r="T191" s="172"/>
      <c r="U191" s="172"/>
      <c r="V191" s="172"/>
      <c r="W191" s="172"/>
      <c r="X191" s="172"/>
      <c r="Y191" s="172"/>
      <c r="Z191" s="172"/>
    </row>
    <row r="192" ht="15.75" customHeight="1">
      <c r="A192" s="172"/>
      <c r="B192" s="172"/>
      <c r="C192" s="172"/>
      <c r="D192" s="172"/>
      <c r="E192" s="172"/>
      <c r="F192" s="172"/>
      <c r="G192" s="172"/>
      <c r="H192" s="172"/>
      <c r="I192" s="172"/>
      <c r="J192" s="172"/>
      <c r="K192" s="172"/>
      <c r="L192" s="172"/>
      <c r="M192" s="172"/>
      <c r="N192" s="172"/>
      <c r="O192" s="172"/>
      <c r="P192" s="172"/>
      <c r="Q192" s="172"/>
      <c r="R192" s="172"/>
      <c r="S192" s="172"/>
      <c r="T192" s="172"/>
      <c r="U192" s="172"/>
      <c r="V192" s="172"/>
      <c r="W192" s="172"/>
      <c r="X192" s="172"/>
      <c r="Y192" s="172"/>
      <c r="Z192" s="172"/>
    </row>
    <row r="193" ht="15.75" customHeight="1">
      <c r="A193" s="172"/>
      <c r="B193" s="172"/>
      <c r="C193" s="172"/>
      <c r="D193" s="172"/>
      <c r="E193" s="172"/>
      <c r="F193" s="172"/>
      <c r="G193" s="172"/>
      <c r="H193" s="172"/>
      <c r="I193" s="172"/>
      <c r="J193" s="172"/>
      <c r="K193" s="172"/>
      <c r="L193" s="172"/>
      <c r="M193" s="172"/>
      <c r="N193" s="172"/>
      <c r="O193" s="172"/>
      <c r="P193" s="172"/>
      <c r="Q193" s="172"/>
      <c r="R193" s="172"/>
      <c r="S193" s="172"/>
      <c r="T193" s="172"/>
      <c r="U193" s="172"/>
      <c r="V193" s="172"/>
      <c r="W193" s="172"/>
      <c r="X193" s="172"/>
      <c r="Y193" s="172"/>
      <c r="Z193" s="172"/>
    </row>
    <row r="194" ht="15.75" customHeight="1">
      <c r="A194" s="172"/>
      <c r="B194" s="172"/>
      <c r="C194" s="172"/>
      <c r="D194" s="172"/>
      <c r="E194" s="172"/>
      <c r="F194" s="172"/>
      <c r="G194" s="172"/>
      <c r="H194" s="172"/>
      <c r="I194" s="172"/>
      <c r="J194" s="172"/>
      <c r="K194" s="172"/>
      <c r="L194" s="172"/>
      <c r="M194" s="172"/>
      <c r="N194" s="172"/>
      <c r="O194" s="172"/>
      <c r="P194" s="172"/>
      <c r="Q194" s="172"/>
      <c r="R194" s="172"/>
      <c r="S194" s="172"/>
      <c r="T194" s="172"/>
      <c r="U194" s="172"/>
      <c r="V194" s="172"/>
      <c r="W194" s="172"/>
      <c r="X194" s="172"/>
      <c r="Y194" s="172"/>
      <c r="Z194" s="172"/>
    </row>
    <row r="195" ht="15.75" customHeight="1">
      <c r="A195" s="172"/>
      <c r="B195" s="172"/>
      <c r="C195" s="172"/>
      <c r="D195" s="172"/>
      <c r="E195" s="172"/>
      <c r="F195" s="172"/>
      <c r="G195" s="172"/>
      <c r="H195" s="172"/>
      <c r="I195" s="172"/>
      <c r="J195" s="172"/>
      <c r="K195" s="172"/>
      <c r="L195" s="172"/>
      <c r="M195" s="172"/>
      <c r="N195" s="172"/>
      <c r="O195" s="172"/>
      <c r="P195" s="172"/>
      <c r="Q195" s="172"/>
      <c r="R195" s="172"/>
      <c r="S195" s="172"/>
      <c r="T195" s="172"/>
      <c r="U195" s="172"/>
      <c r="V195" s="172"/>
      <c r="W195" s="172"/>
      <c r="X195" s="172"/>
      <c r="Y195" s="172"/>
      <c r="Z195" s="172"/>
    </row>
    <row r="196" ht="15.75" customHeight="1">
      <c r="A196" s="172"/>
      <c r="B196" s="172"/>
      <c r="C196" s="172"/>
      <c r="D196" s="172"/>
      <c r="E196" s="172"/>
      <c r="F196" s="172"/>
      <c r="G196" s="172"/>
      <c r="H196" s="172"/>
      <c r="I196" s="172"/>
      <c r="J196" s="172"/>
      <c r="K196" s="172"/>
      <c r="L196" s="172"/>
      <c r="M196" s="172"/>
      <c r="N196" s="172"/>
      <c r="O196" s="172"/>
      <c r="P196" s="172"/>
      <c r="Q196" s="172"/>
      <c r="R196" s="172"/>
      <c r="S196" s="172"/>
      <c r="T196" s="172"/>
      <c r="U196" s="172"/>
      <c r="V196" s="172"/>
      <c r="W196" s="172"/>
      <c r="X196" s="172"/>
      <c r="Y196" s="172"/>
      <c r="Z196" s="172"/>
    </row>
    <row r="197" ht="15.75" customHeight="1">
      <c r="A197" s="172"/>
      <c r="B197" s="172"/>
      <c r="C197" s="172"/>
      <c r="D197" s="172"/>
      <c r="E197" s="172"/>
      <c r="F197" s="172"/>
      <c r="G197" s="172"/>
      <c r="H197" s="172"/>
      <c r="I197" s="172"/>
      <c r="J197" s="172"/>
      <c r="K197" s="172"/>
      <c r="L197" s="172"/>
      <c r="M197" s="172"/>
      <c r="N197" s="172"/>
      <c r="O197" s="172"/>
      <c r="P197" s="172"/>
      <c r="Q197" s="172"/>
      <c r="R197" s="172"/>
      <c r="S197" s="172"/>
      <c r="T197" s="172"/>
      <c r="U197" s="172"/>
      <c r="V197" s="172"/>
      <c r="W197" s="172"/>
      <c r="X197" s="172"/>
      <c r="Y197" s="172"/>
      <c r="Z197" s="172"/>
    </row>
    <row r="198" ht="15.75" customHeight="1">
      <c r="A198" s="172"/>
      <c r="B198" s="172"/>
      <c r="C198" s="172"/>
      <c r="D198" s="172"/>
      <c r="E198" s="172"/>
      <c r="F198" s="172"/>
      <c r="G198" s="172"/>
      <c r="H198" s="172"/>
      <c r="I198" s="172"/>
      <c r="J198" s="172"/>
      <c r="K198" s="172"/>
      <c r="L198" s="172"/>
      <c r="M198" s="172"/>
      <c r="N198" s="172"/>
      <c r="O198" s="172"/>
      <c r="P198" s="172"/>
      <c r="Q198" s="172"/>
      <c r="R198" s="172"/>
      <c r="S198" s="172"/>
      <c r="T198" s="172"/>
      <c r="U198" s="172"/>
      <c r="V198" s="172"/>
      <c r="W198" s="172"/>
      <c r="X198" s="172"/>
      <c r="Y198" s="172"/>
      <c r="Z198" s="172"/>
    </row>
    <row r="199" ht="15.75" customHeight="1">
      <c r="A199" s="172"/>
      <c r="B199" s="172"/>
      <c r="C199" s="172"/>
      <c r="D199" s="172"/>
      <c r="E199" s="172"/>
      <c r="F199" s="172"/>
      <c r="G199" s="172"/>
      <c r="H199" s="172"/>
      <c r="I199" s="172"/>
      <c r="J199" s="172"/>
      <c r="K199" s="172"/>
      <c r="L199" s="172"/>
      <c r="M199" s="172"/>
      <c r="N199" s="172"/>
      <c r="O199" s="172"/>
      <c r="P199" s="172"/>
      <c r="Q199" s="172"/>
      <c r="R199" s="172"/>
      <c r="S199" s="172"/>
      <c r="T199" s="172"/>
      <c r="U199" s="172"/>
      <c r="V199" s="172"/>
      <c r="W199" s="172"/>
      <c r="X199" s="172"/>
      <c r="Y199" s="172"/>
      <c r="Z199" s="172"/>
    </row>
    <row r="200" ht="15.75" customHeight="1">
      <c r="A200" s="172"/>
      <c r="B200" s="172"/>
      <c r="C200" s="172"/>
      <c r="D200" s="172"/>
      <c r="E200" s="172"/>
      <c r="F200" s="172"/>
      <c r="G200" s="172"/>
      <c r="H200" s="172"/>
      <c r="I200" s="172"/>
      <c r="J200" s="172"/>
      <c r="K200" s="172"/>
      <c r="L200" s="172"/>
      <c r="M200" s="172"/>
      <c r="N200" s="172"/>
      <c r="O200" s="172"/>
      <c r="P200" s="172"/>
      <c r="Q200" s="172"/>
      <c r="R200" s="172"/>
      <c r="S200" s="172"/>
      <c r="T200" s="172"/>
      <c r="U200" s="172"/>
      <c r="V200" s="172"/>
      <c r="W200" s="172"/>
      <c r="X200" s="172"/>
      <c r="Y200" s="172"/>
      <c r="Z200" s="172"/>
    </row>
    <row r="201" ht="15.75" customHeight="1">
      <c r="A201" s="172"/>
      <c r="B201" s="172"/>
      <c r="C201" s="172"/>
      <c r="D201" s="172"/>
      <c r="E201" s="172"/>
      <c r="F201" s="172"/>
      <c r="G201" s="172"/>
      <c r="H201" s="172"/>
      <c r="I201" s="172"/>
      <c r="J201" s="172"/>
      <c r="K201" s="172"/>
      <c r="L201" s="172"/>
      <c r="M201" s="172"/>
      <c r="N201" s="172"/>
      <c r="O201" s="172"/>
      <c r="P201" s="172"/>
      <c r="Q201" s="172"/>
      <c r="R201" s="172"/>
      <c r="S201" s="172"/>
      <c r="T201" s="172"/>
      <c r="U201" s="172"/>
      <c r="V201" s="172"/>
      <c r="W201" s="172"/>
      <c r="X201" s="172"/>
      <c r="Y201" s="172"/>
      <c r="Z201" s="172"/>
    </row>
    <row r="202" ht="15.75" customHeight="1">
      <c r="A202" s="172"/>
      <c r="B202" s="172"/>
      <c r="C202" s="172"/>
      <c r="D202" s="172"/>
      <c r="E202" s="172"/>
      <c r="F202" s="172"/>
      <c r="G202" s="172"/>
      <c r="H202" s="172"/>
      <c r="I202" s="172"/>
      <c r="J202" s="172"/>
      <c r="K202" s="172"/>
      <c r="L202" s="172"/>
      <c r="M202" s="172"/>
      <c r="N202" s="172"/>
      <c r="O202" s="172"/>
      <c r="P202" s="172"/>
      <c r="Q202" s="172"/>
      <c r="R202" s="172"/>
      <c r="S202" s="172"/>
      <c r="T202" s="172"/>
      <c r="U202" s="172"/>
      <c r="V202" s="172"/>
      <c r="W202" s="172"/>
      <c r="X202" s="172"/>
      <c r="Y202" s="172"/>
      <c r="Z202" s="172"/>
    </row>
    <row r="203" ht="15.75" customHeight="1">
      <c r="A203" s="172"/>
      <c r="B203" s="172"/>
      <c r="C203" s="172"/>
      <c r="D203" s="172"/>
      <c r="E203" s="172"/>
      <c r="F203" s="172"/>
      <c r="G203" s="172"/>
      <c r="H203" s="172"/>
      <c r="I203" s="172"/>
      <c r="J203" s="172"/>
      <c r="K203" s="172"/>
      <c r="L203" s="172"/>
      <c r="M203" s="172"/>
      <c r="N203" s="172"/>
      <c r="O203" s="172"/>
      <c r="P203" s="172"/>
      <c r="Q203" s="172"/>
      <c r="R203" s="172"/>
      <c r="S203" s="172"/>
      <c r="T203" s="172"/>
      <c r="U203" s="172"/>
      <c r="V203" s="172"/>
      <c r="W203" s="172"/>
      <c r="X203" s="172"/>
      <c r="Y203" s="172"/>
      <c r="Z203" s="172"/>
    </row>
    <row r="204" ht="15.75" customHeight="1">
      <c r="A204" s="172"/>
      <c r="B204" s="172"/>
      <c r="C204" s="172"/>
      <c r="D204" s="172"/>
      <c r="E204" s="172"/>
      <c r="F204" s="172"/>
      <c r="G204" s="172"/>
      <c r="H204" s="172"/>
      <c r="I204" s="172"/>
      <c r="J204" s="172"/>
      <c r="K204" s="172"/>
      <c r="L204" s="172"/>
      <c r="M204" s="172"/>
      <c r="N204" s="172"/>
      <c r="O204" s="172"/>
      <c r="P204" s="172"/>
      <c r="Q204" s="172"/>
      <c r="R204" s="172"/>
      <c r="S204" s="172"/>
      <c r="T204" s="172"/>
      <c r="U204" s="172"/>
      <c r="V204" s="172"/>
      <c r="W204" s="172"/>
      <c r="X204" s="172"/>
      <c r="Y204" s="172"/>
      <c r="Z204" s="172"/>
    </row>
    <row r="205" ht="15.75" customHeight="1">
      <c r="A205" s="172"/>
      <c r="B205" s="172"/>
      <c r="C205" s="172"/>
      <c r="D205" s="172"/>
      <c r="E205" s="172"/>
      <c r="F205" s="172"/>
      <c r="G205" s="172"/>
      <c r="H205" s="172"/>
      <c r="I205" s="172"/>
      <c r="J205" s="172"/>
      <c r="K205" s="172"/>
      <c r="L205" s="172"/>
      <c r="M205" s="172"/>
      <c r="N205" s="172"/>
      <c r="O205" s="172"/>
      <c r="P205" s="172"/>
      <c r="Q205" s="172"/>
      <c r="R205" s="172"/>
      <c r="S205" s="172"/>
      <c r="T205" s="172"/>
      <c r="U205" s="172"/>
      <c r="V205" s="172"/>
      <c r="W205" s="172"/>
      <c r="X205" s="172"/>
      <c r="Y205" s="172"/>
      <c r="Z205" s="172"/>
    </row>
    <row r="206" ht="15.75" customHeight="1">
      <c r="A206" s="172"/>
      <c r="B206" s="172"/>
      <c r="C206" s="172"/>
      <c r="D206" s="172"/>
      <c r="E206" s="172"/>
      <c r="F206" s="172"/>
      <c r="G206" s="172"/>
      <c r="H206" s="172"/>
      <c r="I206" s="172"/>
      <c r="J206" s="172"/>
      <c r="K206" s="172"/>
      <c r="L206" s="172"/>
      <c r="M206" s="172"/>
      <c r="N206" s="172"/>
      <c r="O206" s="172"/>
      <c r="P206" s="172"/>
      <c r="Q206" s="172"/>
      <c r="R206" s="172"/>
      <c r="S206" s="172"/>
      <c r="T206" s="172"/>
      <c r="U206" s="172"/>
      <c r="V206" s="172"/>
      <c r="W206" s="172"/>
      <c r="X206" s="172"/>
      <c r="Y206" s="172"/>
      <c r="Z206" s="172"/>
    </row>
    <row r="207" ht="15.75" customHeight="1">
      <c r="A207" s="172"/>
      <c r="B207" s="172"/>
      <c r="C207" s="172"/>
      <c r="D207" s="172"/>
      <c r="E207" s="172"/>
      <c r="F207" s="172"/>
      <c r="G207" s="172"/>
      <c r="H207" s="172"/>
      <c r="I207" s="172"/>
      <c r="J207" s="172"/>
      <c r="K207" s="172"/>
      <c r="L207" s="172"/>
      <c r="M207" s="172"/>
      <c r="N207" s="172"/>
      <c r="O207" s="172"/>
      <c r="P207" s="172"/>
      <c r="Q207" s="172"/>
      <c r="R207" s="172"/>
      <c r="S207" s="172"/>
      <c r="T207" s="172"/>
      <c r="U207" s="172"/>
      <c r="V207" s="172"/>
      <c r="W207" s="172"/>
      <c r="X207" s="172"/>
      <c r="Y207" s="172"/>
      <c r="Z207" s="172"/>
    </row>
    <row r="208" ht="15.75" customHeight="1">
      <c r="A208" s="172"/>
      <c r="B208" s="172"/>
      <c r="C208" s="172"/>
      <c r="D208" s="172"/>
      <c r="E208" s="172"/>
      <c r="F208" s="172"/>
      <c r="G208" s="172"/>
      <c r="H208" s="172"/>
      <c r="I208" s="172"/>
      <c r="J208" s="172"/>
      <c r="K208" s="172"/>
      <c r="L208" s="172"/>
      <c r="M208" s="172"/>
      <c r="N208" s="172"/>
      <c r="O208" s="172"/>
      <c r="P208" s="172"/>
      <c r="Q208" s="172"/>
      <c r="R208" s="172"/>
      <c r="S208" s="172"/>
      <c r="T208" s="172"/>
      <c r="U208" s="172"/>
      <c r="V208" s="172"/>
      <c r="W208" s="172"/>
      <c r="X208" s="172"/>
      <c r="Y208" s="172"/>
      <c r="Z208" s="172"/>
    </row>
    <row r="209" ht="15.75" customHeight="1">
      <c r="A209" s="172"/>
      <c r="B209" s="172"/>
      <c r="C209" s="172"/>
      <c r="D209" s="172"/>
      <c r="E209" s="172"/>
      <c r="F209" s="172"/>
      <c r="G209" s="172"/>
      <c r="H209" s="172"/>
      <c r="I209" s="172"/>
      <c r="J209" s="172"/>
      <c r="K209" s="172"/>
      <c r="L209" s="172"/>
      <c r="M209" s="172"/>
      <c r="N209" s="172"/>
      <c r="O209" s="172"/>
      <c r="P209" s="172"/>
      <c r="Q209" s="172"/>
      <c r="R209" s="172"/>
      <c r="S209" s="172"/>
      <c r="T209" s="172"/>
      <c r="U209" s="172"/>
      <c r="V209" s="172"/>
      <c r="W209" s="172"/>
      <c r="X209" s="172"/>
      <c r="Y209" s="172"/>
      <c r="Z209" s="172"/>
    </row>
    <row r="210" ht="15.75" customHeight="1">
      <c r="A210" s="172"/>
      <c r="B210" s="172"/>
      <c r="C210" s="172"/>
      <c r="D210" s="172"/>
      <c r="E210" s="172"/>
      <c r="F210" s="172"/>
      <c r="G210" s="172"/>
      <c r="H210" s="172"/>
      <c r="I210" s="172"/>
      <c r="J210" s="172"/>
      <c r="K210" s="172"/>
      <c r="L210" s="172"/>
      <c r="M210" s="172"/>
      <c r="N210" s="172"/>
      <c r="O210" s="172"/>
      <c r="P210" s="172"/>
      <c r="Q210" s="172"/>
      <c r="R210" s="172"/>
      <c r="S210" s="172"/>
      <c r="T210" s="172"/>
      <c r="U210" s="172"/>
      <c r="V210" s="172"/>
      <c r="W210" s="172"/>
      <c r="X210" s="172"/>
      <c r="Y210" s="172"/>
      <c r="Z210" s="172"/>
    </row>
    <row r="211" ht="15.75" customHeight="1">
      <c r="A211" s="172"/>
      <c r="B211" s="172"/>
      <c r="C211" s="172"/>
      <c r="D211" s="172"/>
      <c r="E211" s="172"/>
      <c r="F211" s="172"/>
      <c r="G211" s="172"/>
      <c r="H211" s="172"/>
      <c r="I211" s="172"/>
      <c r="J211" s="172"/>
      <c r="K211" s="172"/>
      <c r="L211" s="172"/>
      <c r="M211" s="172"/>
      <c r="N211" s="172"/>
      <c r="O211" s="172"/>
      <c r="P211" s="172"/>
      <c r="Q211" s="172"/>
      <c r="R211" s="172"/>
      <c r="S211" s="172"/>
      <c r="T211" s="172"/>
      <c r="U211" s="172"/>
      <c r="V211" s="172"/>
      <c r="W211" s="172"/>
      <c r="X211" s="172"/>
      <c r="Y211" s="172"/>
      <c r="Z211" s="172"/>
    </row>
    <row r="212" ht="15.75" customHeight="1">
      <c r="A212" s="172"/>
      <c r="B212" s="172"/>
      <c r="C212" s="172"/>
      <c r="D212" s="172"/>
      <c r="E212" s="172"/>
      <c r="F212" s="172"/>
      <c r="G212" s="172"/>
      <c r="H212" s="172"/>
      <c r="I212" s="172"/>
      <c r="J212" s="172"/>
      <c r="K212" s="172"/>
      <c r="L212" s="172"/>
      <c r="M212" s="172"/>
      <c r="N212" s="172"/>
      <c r="O212" s="172"/>
      <c r="P212" s="172"/>
      <c r="Q212" s="172"/>
      <c r="R212" s="172"/>
      <c r="S212" s="172"/>
      <c r="T212" s="172"/>
      <c r="U212" s="172"/>
      <c r="V212" s="172"/>
      <c r="W212" s="172"/>
      <c r="X212" s="172"/>
      <c r="Y212" s="172"/>
      <c r="Z212" s="172"/>
    </row>
    <row r="213" ht="15.75" customHeight="1">
      <c r="A213" s="172"/>
      <c r="B213" s="172"/>
      <c r="C213" s="172"/>
      <c r="D213" s="172"/>
      <c r="E213" s="172"/>
      <c r="F213" s="172"/>
      <c r="G213" s="172"/>
      <c r="H213" s="172"/>
      <c r="I213" s="172"/>
      <c r="J213" s="172"/>
      <c r="K213" s="172"/>
      <c r="L213" s="172"/>
      <c r="M213" s="172"/>
      <c r="N213" s="172"/>
      <c r="O213" s="172"/>
      <c r="P213" s="172"/>
      <c r="Q213" s="172"/>
      <c r="R213" s="172"/>
      <c r="S213" s="172"/>
      <c r="T213" s="172"/>
      <c r="U213" s="172"/>
      <c r="V213" s="172"/>
      <c r="W213" s="172"/>
      <c r="X213" s="172"/>
      <c r="Y213" s="172"/>
      <c r="Z213" s="172"/>
    </row>
    <row r="214" ht="15.75" customHeight="1">
      <c r="A214" s="172"/>
      <c r="B214" s="172"/>
      <c r="C214" s="172"/>
      <c r="D214" s="172"/>
      <c r="E214" s="172"/>
      <c r="F214" s="172"/>
      <c r="G214" s="172"/>
      <c r="H214" s="172"/>
      <c r="I214" s="172"/>
      <c r="J214" s="172"/>
      <c r="K214" s="172"/>
      <c r="L214" s="172"/>
      <c r="M214" s="172"/>
      <c r="N214" s="172"/>
      <c r="O214" s="172"/>
      <c r="P214" s="172"/>
      <c r="Q214" s="172"/>
      <c r="R214" s="172"/>
      <c r="S214" s="172"/>
      <c r="T214" s="172"/>
      <c r="U214" s="172"/>
      <c r="V214" s="172"/>
      <c r="W214" s="172"/>
      <c r="X214" s="172"/>
      <c r="Y214" s="172"/>
      <c r="Z214" s="172"/>
    </row>
    <row r="215" ht="15.75" customHeight="1">
      <c r="A215" s="172"/>
      <c r="B215" s="172"/>
      <c r="C215" s="172"/>
      <c r="D215" s="172"/>
      <c r="E215" s="172"/>
      <c r="F215" s="172"/>
      <c r="G215" s="172"/>
      <c r="H215" s="172"/>
      <c r="I215" s="172"/>
      <c r="J215" s="172"/>
      <c r="K215" s="172"/>
      <c r="L215" s="172"/>
      <c r="M215" s="172"/>
      <c r="N215" s="172"/>
      <c r="O215" s="172"/>
      <c r="P215" s="172"/>
      <c r="Q215" s="172"/>
      <c r="R215" s="172"/>
      <c r="S215" s="172"/>
      <c r="T215" s="172"/>
      <c r="U215" s="172"/>
      <c r="V215" s="172"/>
      <c r="W215" s="172"/>
      <c r="X215" s="172"/>
      <c r="Y215" s="172"/>
      <c r="Z215" s="172"/>
    </row>
    <row r="216" ht="15.75" customHeight="1">
      <c r="A216" s="172"/>
      <c r="B216" s="172"/>
      <c r="C216" s="172"/>
      <c r="D216" s="172"/>
      <c r="E216" s="172"/>
      <c r="F216" s="172"/>
      <c r="G216" s="172"/>
      <c r="H216" s="172"/>
      <c r="I216" s="172"/>
      <c r="J216" s="172"/>
      <c r="K216" s="172"/>
      <c r="L216" s="172"/>
      <c r="M216" s="172"/>
      <c r="N216" s="172"/>
      <c r="O216" s="172"/>
      <c r="P216" s="172"/>
      <c r="Q216" s="172"/>
      <c r="R216" s="172"/>
      <c r="S216" s="172"/>
      <c r="T216" s="172"/>
      <c r="U216" s="172"/>
      <c r="V216" s="172"/>
      <c r="W216" s="172"/>
      <c r="X216" s="172"/>
      <c r="Y216" s="172"/>
      <c r="Z216" s="172"/>
    </row>
    <row r="217" ht="15.75" customHeight="1">
      <c r="A217" s="172"/>
      <c r="B217" s="172"/>
      <c r="C217" s="172"/>
      <c r="D217" s="172"/>
      <c r="E217" s="172"/>
      <c r="F217" s="172"/>
      <c r="G217" s="172"/>
      <c r="H217" s="172"/>
      <c r="I217" s="172"/>
      <c r="J217" s="172"/>
      <c r="K217" s="172"/>
      <c r="L217" s="172"/>
      <c r="M217" s="172"/>
      <c r="N217" s="172"/>
      <c r="O217" s="172"/>
      <c r="P217" s="172"/>
      <c r="Q217" s="172"/>
      <c r="R217" s="172"/>
      <c r="S217" s="172"/>
      <c r="T217" s="172"/>
      <c r="U217" s="172"/>
      <c r="V217" s="172"/>
      <c r="W217" s="172"/>
      <c r="X217" s="172"/>
      <c r="Y217" s="172"/>
      <c r="Z217" s="172"/>
    </row>
    <row r="218" ht="15.75" customHeight="1">
      <c r="A218" s="172"/>
      <c r="B218" s="172"/>
      <c r="C218" s="172"/>
      <c r="D218" s="172"/>
      <c r="E218" s="172"/>
      <c r="F218" s="172"/>
      <c r="G218" s="172"/>
      <c r="H218" s="172"/>
      <c r="I218" s="172"/>
      <c r="J218" s="172"/>
      <c r="K218" s="172"/>
      <c r="L218" s="172"/>
      <c r="M218" s="172"/>
      <c r="N218" s="172"/>
      <c r="O218" s="172"/>
      <c r="P218" s="172"/>
      <c r="Q218" s="172"/>
      <c r="R218" s="172"/>
      <c r="S218" s="172"/>
      <c r="T218" s="172"/>
      <c r="U218" s="172"/>
      <c r="V218" s="172"/>
      <c r="W218" s="172"/>
      <c r="X218" s="172"/>
      <c r="Y218" s="172"/>
      <c r="Z218" s="172"/>
    </row>
    <row r="219" ht="15.75" customHeight="1">
      <c r="A219" s="172"/>
      <c r="B219" s="172"/>
      <c r="C219" s="172"/>
      <c r="D219" s="172"/>
      <c r="E219" s="172"/>
      <c r="F219" s="172"/>
      <c r="G219" s="172"/>
      <c r="H219" s="172"/>
      <c r="I219" s="172"/>
      <c r="J219" s="172"/>
      <c r="K219" s="172"/>
      <c r="L219" s="172"/>
      <c r="M219" s="172"/>
      <c r="N219" s="172"/>
      <c r="O219" s="172"/>
      <c r="P219" s="172"/>
      <c r="Q219" s="172"/>
      <c r="R219" s="172"/>
      <c r="S219" s="172"/>
      <c r="T219" s="172"/>
      <c r="U219" s="172"/>
      <c r="V219" s="172"/>
      <c r="W219" s="172"/>
      <c r="X219" s="172"/>
      <c r="Y219" s="172"/>
      <c r="Z219" s="172"/>
    </row>
    <row r="220" ht="15.75" customHeight="1">
      <c r="A220" s="172"/>
      <c r="B220" s="172"/>
      <c r="C220" s="172"/>
      <c r="D220" s="172"/>
      <c r="E220" s="172"/>
      <c r="F220" s="172"/>
      <c r="G220" s="172"/>
      <c r="H220" s="172"/>
      <c r="I220" s="172"/>
      <c r="J220" s="172"/>
      <c r="K220" s="172"/>
      <c r="L220" s="172"/>
      <c r="M220" s="172"/>
      <c r="N220" s="172"/>
      <c r="O220" s="172"/>
      <c r="P220" s="172"/>
      <c r="Q220" s="172"/>
      <c r="R220" s="172"/>
      <c r="S220" s="172"/>
      <c r="T220" s="172"/>
      <c r="U220" s="172"/>
      <c r="V220" s="172"/>
      <c r="W220" s="172"/>
      <c r="X220" s="172"/>
      <c r="Y220" s="172"/>
      <c r="Z220" s="172"/>
    </row>
    <row r="221" ht="15.75" customHeight="1">
      <c r="A221" s="172"/>
      <c r="B221" s="172"/>
      <c r="C221" s="172"/>
      <c r="D221" s="172"/>
      <c r="E221" s="172"/>
      <c r="F221" s="172"/>
      <c r="G221" s="172"/>
      <c r="H221" s="172"/>
      <c r="I221" s="172"/>
      <c r="J221" s="172"/>
      <c r="K221" s="172"/>
      <c r="L221" s="172"/>
      <c r="M221" s="172"/>
      <c r="N221" s="172"/>
      <c r="O221" s="172"/>
      <c r="P221" s="172"/>
      <c r="Q221" s="172"/>
      <c r="R221" s="172"/>
      <c r="S221" s="172"/>
      <c r="T221" s="172"/>
      <c r="U221" s="172"/>
      <c r="V221" s="172"/>
      <c r="W221" s="172"/>
      <c r="X221" s="172"/>
      <c r="Y221" s="172"/>
      <c r="Z221" s="172"/>
    </row>
    <row r="222" ht="15.75" customHeight="1">
      <c r="A222" s="172"/>
      <c r="B222" s="172"/>
      <c r="C222" s="172"/>
      <c r="D222" s="172"/>
      <c r="E222" s="172"/>
      <c r="F222" s="172"/>
      <c r="G222" s="172"/>
      <c r="H222" s="172"/>
      <c r="I222" s="172"/>
      <c r="J222" s="172"/>
      <c r="K222" s="172"/>
      <c r="L222" s="172"/>
      <c r="M222" s="172"/>
      <c r="N222" s="172"/>
      <c r="O222" s="172"/>
      <c r="P222" s="172"/>
      <c r="Q222" s="172"/>
      <c r="R222" s="172"/>
      <c r="S222" s="172"/>
      <c r="T222" s="172"/>
      <c r="U222" s="172"/>
      <c r="V222" s="172"/>
      <c r="W222" s="172"/>
      <c r="X222" s="172"/>
      <c r="Y222" s="172"/>
      <c r="Z222" s="172"/>
    </row>
    <row r="223" ht="15.75" customHeight="1">
      <c r="A223" s="172"/>
      <c r="B223" s="172"/>
      <c r="C223" s="172"/>
      <c r="D223" s="172"/>
      <c r="E223" s="172"/>
      <c r="F223" s="172"/>
      <c r="G223" s="172"/>
      <c r="H223" s="172"/>
      <c r="I223" s="172"/>
      <c r="J223" s="172"/>
      <c r="K223" s="172"/>
      <c r="L223" s="172"/>
      <c r="M223" s="172"/>
      <c r="N223" s="172"/>
      <c r="O223" s="172"/>
      <c r="P223" s="172"/>
      <c r="Q223" s="172"/>
      <c r="R223" s="172"/>
      <c r="S223" s="172"/>
      <c r="T223" s="172"/>
      <c r="U223" s="172"/>
      <c r="V223" s="172"/>
      <c r="W223" s="172"/>
      <c r="X223" s="172"/>
      <c r="Y223" s="172"/>
      <c r="Z223" s="172"/>
    </row>
    <row r="224" ht="15.75" customHeight="1">
      <c r="A224" s="172"/>
      <c r="B224" s="172"/>
      <c r="C224" s="172"/>
      <c r="D224" s="172"/>
      <c r="E224" s="172"/>
      <c r="F224" s="172"/>
      <c r="G224" s="172"/>
      <c r="H224" s="172"/>
      <c r="I224" s="172"/>
      <c r="J224" s="172"/>
      <c r="K224" s="172"/>
      <c r="L224" s="172"/>
      <c r="M224" s="172"/>
      <c r="N224" s="172"/>
      <c r="O224" s="172"/>
      <c r="P224" s="172"/>
      <c r="Q224" s="172"/>
      <c r="R224" s="172"/>
      <c r="S224" s="172"/>
      <c r="T224" s="172"/>
      <c r="U224" s="172"/>
      <c r="V224" s="172"/>
      <c r="W224" s="172"/>
      <c r="X224" s="172"/>
      <c r="Y224" s="172"/>
      <c r="Z224" s="172"/>
    </row>
    <row r="225" ht="15.75" customHeight="1">
      <c r="A225" s="172"/>
      <c r="B225" s="172"/>
      <c r="C225" s="172"/>
      <c r="D225" s="172"/>
      <c r="E225" s="172"/>
      <c r="F225" s="172"/>
      <c r="G225" s="172"/>
      <c r="H225" s="172"/>
      <c r="I225" s="172"/>
      <c r="J225" s="172"/>
      <c r="K225" s="172"/>
      <c r="L225" s="172"/>
      <c r="M225" s="172"/>
      <c r="N225" s="172"/>
      <c r="O225" s="172"/>
      <c r="P225" s="172"/>
      <c r="Q225" s="172"/>
      <c r="R225" s="172"/>
      <c r="S225" s="172"/>
      <c r="T225" s="172"/>
      <c r="U225" s="172"/>
      <c r="V225" s="172"/>
      <c r="W225" s="172"/>
      <c r="X225" s="172"/>
      <c r="Y225" s="172"/>
      <c r="Z225" s="172"/>
    </row>
    <row r="226" ht="15.75" customHeight="1">
      <c r="A226" s="172"/>
      <c r="B226" s="172"/>
      <c r="C226" s="172"/>
      <c r="D226" s="172"/>
      <c r="E226" s="172"/>
      <c r="F226" s="172"/>
      <c r="G226" s="172"/>
      <c r="H226" s="172"/>
      <c r="I226" s="172"/>
      <c r="J226" s="172"/>
      <c r="K226" s="172"/>
      <c r="L226" s="172"/>
      <c r="M226" s="172"/>
      <c r="N226" s="172"/>
      <c r="O226" s="172"/>
      <c r="P226" s="172"/>
      <c r="Q226" s="172"/>
      <c r="R226" s="172"/>
      <c r="S226" s="172"/>
      <c r="T226" s="172"/>
      <c r="U226" s="172"/>
      <c r="V226" s="172"/>
      <c r="W226" s="172"/>
      <c r="X226" s="172"/>
      <c r="Y226" s="172"/>
      <c r="Z226" s="172"/>
    </row>
    <row r="227" ht="15.75" customHeight="1">
      <c r="A227" s="172"/>
      <c r="B227" s="172"/>
      <c r="C227" s="172"/>
      <c r="D227" s="172"/>
      <c r="E227" s="172"/>
      <c r="F227" s="172"/>
      <c r="G227" s="172"/>
      <c r="H227" s="172"/>
      <c r="I227" s="172"/>
      <c r="J227" s="172"/>
      <c r="K227" s="172"/>
      <c r="L227" s="172"/>
      <c r="M227" s="172"/>
      <c r="N227" s="172"/>
      <c r="O227" s="172"/>
      <c r="P227" s="172"/>
      <c r="Q227" s="172"/>
      <c r="R227" s="172"/>
      <c r="S227" s="172"/>
      <c r="T227" s="172"/>
      <c r="U227" s="172"/>
      <c r="V227" s="172"/>
      <c r="W227" s="172"/>
      <c r="X227" s="172"/>
      <c r="Y227" s="172"/>
      <c r="Z227" s="172"/>
    </row>
    <row r="228" ht="15.75" customHeight="1">
      <c r="A228" s="172"/>
      <c r="B228" s="172"/>
      <c r="C228" s="172"/>
      <c r="D228" s="172"/>
      <c r="E228" s="172"/>
      <c r="F228" s="172"/>
      <c r="G228" s="172"/>
      <c r="H228" s="172"/>
      <c r="I228" s="172"/>
      <c r="J228" s="172"/>
      <c r="K228" s="172"/>
      <c r="L228" s="172"/>
      <c r="M228" s="172"/>
      <c r="N228" s="172"/>
      <c r="O228" s="172"/>
      <c r="P228" s="172"/>
      <c r="Q228" s="172"/>
      <c r="R228" s="172"/>
      <c r="S228" s="172"/>
      <c r="T228" s="172"/>
      <c r="U228" s="172"/>
      <c r="V228" s="172"/>
      <c r="W228" s="172"/>
      <c r="X228" s="172"/>
      <c r="Y228" s="172"/>
      <c r="Z228" s="172"/>
    </row>
    <row r="229" ht="15.75" customHeight="1">
      <c r="A229" s="172"/>
      <c r="B229" s="172"/>
      <c r="C229" s="172"/>
      <c r="D229" s="172"/>
      <c r="E229" s="172"/>
      <c r="F229" s="172"/>
      <c r="G229" s="172"/>
      <c r="H229" s="172"/>
      <c r="I229" s="172"/>
      <c r="J229" s="172"/>
      <c r="K229" s="172"/>
      <c r="L229" s="172"/>
      <c r="M229" s="172"/>
      <c r="N229" s="172"/>
      <c r="O229" s="172"/>
      <c r="P229" s="172"/>
      <c r="Q229" s="172"/>
      <c r="R229" s="172"/>
      <c r="S229" s="172"/>
      <c r="T229" s="172"/>
      <c r="U229" s="172"/>
      <c r="V229" s="172"/>
      <c r="W229" s="172"/>
      <c r="X229" s="172"/>
      <c r="Y229" s="172"/>
      <c r="Z229" s="172"/>
    </row>
    <row r="230" ht="15.75" customHeight="1">
      <c r="A230" s="172"/>
      <c r="B230" s="172"/>
      <c r="C230" s="172"/>
      <c r="D230" s="172"/>
      <c r="E230" s="172"/>
      <c r="F230" s="172"/>
      <c r="G230" s="172"/>
      <c r="H230" s="172"/>
      <c r="I230" s="172"/>
      <c r="J230" s="172"/>
      <c r="K230" s="172"/>
      <c r="L230" s="172"/>
      <c r="M230" s="172"/>
      <c r="N230" s="172"/>
      <c r="O230" s="172"/>
      <c r="P230" s="172"/>
      <c r="Q230" s="172"/>
      <c r="R230" s="172"/>
      <c r="S230" s="172"/>
      <c r="T230" s="172"/>
      <c r="U230" s="172"/>
      <c r="V230" s="172"/>
      <c r="W230" s="172"/>
      <c r="X230" s="172"/>
      <c r="Y230" s="172"/>
      <c r="Z230" s="172"/>
    </row>
    <row r="231" ht="15.75" customHeight="1">
      <c r="A231" s="172"/>
      <c r="B231" s="172"/>
      <c r="C231" s="172"/>
      <c r="D231" s="172"/>
      <c r="E231" s="172"/>
      <c r="F231" s="172"/>
      <c r="G231" s="172"/>
      <c r="H231" s="172"/>
      <c r="I231" s="172"/>
      <c r="J231" s="172"/>
      <c r="K231" s="172"/>
      <c r="L231" s="172"/>
      <c r="M231" s="172"/>
      <c r="N231" s="172"/>
      <c r="O231" s="172"/>
      <c r="P231" s="172"/>
      <c r="Q231" s="172"/>
      <c r="R231" s="172"/>
      <c r="S231" s="172"/>
      <c r="T231" s="172"/>
      <c r="U231" s="172"/>
      <c r="V231" s="172"/>
      <c r="W231" s="172"/>
      <c r="X231" s="172"/>
      <c r="Y231" s="172"/>
      <c r="Z231" s="172"/>
    </row>
    <row r="232" ht="15.75" customHeight="1">
      <c r="A232" s="172"/>
      <c r="B232" s="172"/>
      <c r="C232" s="172"/>
      <c r="D232" s="172"/>
      <c r="E232" s="172"/>
      <c r="F232" s="172"/>
      <c r="G232" s="172"/>
      <c r="H232" s="172"/>
      <c r="I232" s="172"/>
      <c r="J232" s="172"/>
      <c r="K232" s="172"/>
      <c r="L232" s="172"/>
      <c r="M232" s="172"/>
      <c r="N232" s="172"/>
      <c r="O232" s="172"/>
      <c r="P232" s="172"/>
      <c r="Q232" s="172"/>
      <c r="R232" s="172"/>
      <c r="S232" s="172"/>
      <c r="T232" s="172"/>
      <c r="U232" s="172"/>
      <c r="V232" s="172"/>
      <c r="W232" s="172"/>
      <c r="X232" s="172"/>
      <c r="Y232" s="172"/>
      <c r="Z232" s="172"/>
    </row>
    <row r="233" ht="15.75" customHeight="1">
      <c r="A233" s="172"/>
      <c r="B233" s="172"/>
      <c r="C233" s="172"/>
      <c r="D233" s="172"/>
      <c r="E233" s="172"/>
      <c r="F233" s="172"/>
      <c r="G233" s="172"/>
      <c r="H233" s="172"/>
      <c r="I233" s="172"/>
      <c r="J233" s="172"/>
      <c r="K233" s="172"/>
      <c r="L233" s="172"/>
      <c r="M233" s="172"/>
      <c r="N233" s="172"/>
      <c r="O233" s="172"/>
      <c r="P233" s="172"/>
      <c r="Q233" s="172"/>
      <c r="R233" s="172"/>
      <c r="S233" s="172"/>
      <c r="T233" s="172"/>
      <c r="U233" s="172"/>
      <c r="V233" s="172"/>
      <c r="W233" s="172"/>
      <c r="X233" s="172"/>
      <c r="Y233" s="172"/>
      <c r="Z233" s="172"/>
    </row>
    <row r="234" ht="15.75" customHeight="1">
      <c r="A234" s="172"/>
      <c r="B234" s="172"/>
      <c r="C234" s="172"/>
      <c r="D234" s="172"/>
      <c r="E234" s="172"/>
      <c r="F234" s="172"/>
      <c r="G234" s="172"/>
      <c r="H234" s="172"/>
      <c r="I234" s="172"/>
      <c r="J234" s="172"/>
      <c r="K234" s="172"/>
      <c r="L234" s="172"/>
      <c r="M234" s="172"/>
      <c r="N234" s="172"/>
      <c r="O234" s="172"/>
      <c r="P234" s="172"/>
      <c r="Q234" s="172"/>
      <c r="R234" s="172"/>
      <c r="S234" s="172"/>
      <c r="T234" s="172"/>
      <c r="U234" s="172"/>
      <c r="V234" s="172"/>
      <c r="W234" s="172"/>
      <c r="X234" s="172"/>
      <c r="Y234" s="172"/>
      <c r="Z234" s="172"/>
    </row>
    <row r="235" ht="15.75" customHeight="1">
      <c r="A235" s="172"/>
      <c r="B235" s="172"/>
      <c r="C235" s="172"/>
      <c r="D235" s="172"/>
      <c r="E235" s="172"/>
      <c r="F235" s="172"/>
      <c r="G235" s="172"/>
      <c r="H235" s="172"/>
      <c r="I235" s="172"/>
      <c r="J235" s="172"/>
      <c r="K235" s="172"/>
      <c r="L235" s="172"/>
      <c r="M235" s="172"/>
      <c r="N235" s="172"/>
      <c r="O235" s="172"/>
      <c r="P235" s="172"/>
      <c r="Q235" s="172"/>
      <c r="R235" s="172"/>
      <c r="S235" s="172"/>
      <c r="T235" s="172"/>
      <c r="U235" s="172"/>
      <c r="V235" s="172"/>
      <c r="W235" s="172"/>
      <c r="X235" s="172"/>
      <c r="Y235" s="172"/>
      <c r="Z235" s="172"/>
    </row>
    <row r="236" ht="15.75" customHeight="1">
      <c r="A236" s="172"/>
      <c r="B236" s="172"/>
      <c r="C236" s="172"/>
      <c r="D236" s="172"/>
      <c r="E236" s="172"/>
      <c r="F236" s="172"/>
      <c r="G236" s="172"/>
      <c r="H236" s="172"/>
      <c r="I236" s="172"/>
      <c r="J236" s="172"/>
      <c r="K236" s="172"/>
      <c r="L236" s="172"/>
      <c r="M236" s="172"/>
      <c r="N236" s="172"/>
      <c r="O236" s="172"/>
      <c r="P236" s="172"/>
      <c r="Q236" s="172"/>
      <c r="R236" s="172"/>
      <c r="S236" s="172"/>
      <c r="T236" s="172"/>
      <c r="U236" s="172"/>
      <c r="V236" s="172"/>
      <c r="W236" s="172"/>
      <c r="X236" s="172"/>
      <c r="Y236" s="172"/>
      <c r="Z236" s="172"/>
    </row>
    <row r="237" ht="15.75" customHeight="1">
      <c r="A237" s="172"/>
      <c r="B237" s="172"/>
      <c r="C237" s="172"/>
      <c r="D237" s="172"/>
      <c r="E237" s="172"/>
      <c r="F237" s="172"/>
      <c r="G237" s="172"/>
      <c r="H237" s="172"/>
      <c r="I237" s="172"/>
      <c r="J237" s="172"/>
      <c r="K237" s="172"/>
      <c r="L237" s="172"/>
      <c r="M237" s="172"/>
      <c r="N237" s="172"/>
      <c r="O237" s="172"/>
      <c r="P237" s="172"/>
      <c r="Q237" s="172"/>
      <c r="R237" s="172"/>
      <c r="S237" s="172"/>
      <c r="T237" s="172"/>
      <c r="U237" s="172"/>
      <c r="V237" s="172"/>
      <c r="W237" s="172"/>
      <c r="X237" s="172"/>
      <c r="Y237" s="172"/>
      <c r="Z237" s="172"/>
    </row>
    <row r="238" ht="15.75" customHeight="1">
      <c r="A238" s="172"/>
      <c r="B238" s="172"/>
      <c r="C238" s="172"/>
      <c r="D238" s="172"/>
      <c r="E238" s="172"/>
      <c r="F238" s="172"/>
      <c r="G238" s="172"/>
      <c r="H238" s="172"/>
      <c r="I238" s="172"/>
      <c r="J238" s="172"/>
      <c r="K238" s="172"/>
      <c r="L238" s="172"/>
      <c r="M238" s="172"/>
      <c r="N238" s="172"/>
      <c r="O238" s="172"/>
      <c r="P238" s="172"/>
      <c r="Q238" s="172"/>
      <c r="R238" s="172"/>
      <c r="S238" s="172"/>
      <c r="T238" s="172"/>
      <c r="U238" s="172"/>
      <c r="V238" s="172"/>
      <c r="W238" s="172"/>
      <c r="X238" s="172"/>
      <c r="Y238" s="172"/>
      <c r="Z238" s="172"/>
    </row>
    <row r="239" ht="15.75" customHeight="1">
      <c r="A239" s="172"/>
      <c r="B239" s="172"/>
      <c r="C239" s="172"/>
      <c r="D239" s="172"/>
      <c r="E239" s="172"/>
      <c r="F239" s="172"/>
      <c r="G239" s="172"/>
      <c r="H239" s="172"/>
      <c r="I239" s="172"/>
      <c r="J239" s="172"/>
      <c r="K239" s="172"/>
      <c r="L239" s="172"/>
      <c r="M239" s="172"/>
      <c r="N239" s="172"/>
      <c r="O239" s="172"/>
      <c r="P239" s="172"/>
      <c r="Q239" s="172"/>
      <c r="R239" s="172"/>
      <c r="S239" s="172"/>
      <c r="T239" s="172"/>
      <c r="U239" s="172"/>
      <c r="V239" s="172"/>
      <c r="W239" s="172"/>
      <c r="X239" s="172"/>
      <c r="Y239" s="172"/>
      <c r="Z239" s="172"/>
    </row>
    <row r="240" ht="15.75" customHeight="1">
      <c r="A240" s="172"/>
      <c r="B240" s="172"/>
      <c r="C240" s="172"/>
      <c r="D240" s="172"/>
      <c r="E240" s="172"/>
      <c r="F240" s="172"/>
      <c r="G240" s="172"/>
      <c r="H240" s="172"/>
      <c r="I240" s="172"/>
      <c r="J240" s="172"/>
      <c r="K240" s="172"/>
      <c r="L240" s="172"/>
      <c r="M240" s="172"/>
      <c r="N240" s="172"/>
      <c r="O240" s="172"/>
      <c r="P240" s="172"/>
      <c r="Q240" s="172"/>
      <c r="R240" s="172"/>
      <c r="S240" s="172"/>
      <c r="T240" s="172"/>
      <c r="U240" s="172"/>
      <c r="V240" s="172"/>
      <c r="W240" s="172"/>
      <c r="X240" s="172"/>
      <c r="Y240" s="172"/>
      <c r="Z240" s="172"/>
    </row>
    <row r="241" ht="15.75" customHeight="1">
      <c r="A241" s="172"/>
      <c r="B241" s="172"/>
      <c r="C241" s="172"/>
      <c r="D241" s="172"/>
      <c r="E241" s="172"/>
      <c r="F241" s="172"/>
      <c r="G241" s="172"/>
      <c r="H241" s="172"/>
      <c r="I241" s="172"/>
      <c r="J241" s="172"/>
      <c r="K241" s="172"/>
      <c r="L241" s="172"/>
      <c r="M241" s="172"/>
      <c r="N241" s="172"/>
      <c r="O241" s="172"/>
      <c r="P241" s="172"/>
      <c r="Q241" s="172"/>
      <c r="R241" s="172"/>
      <c r="S241" s="172"/>
      <c r="T241" s="172"/>
      <c r="U241" s="172"/>
      <c r="V241" s="172"/>
      <c r="W241" s="172"/>
      <c r="X241" s="172"/>
      <c r="Y241" s="172"/>
      <c r="Z241" s="172"/>
    </row>
    <row r="242" ht="15.75" customHeight="1">
      <c r="A242" s="172"/>
      <c r="B242" s="172"/>
      <c r="C242" s="172"/>
      <c r="D242" s="172"/>
      <c r="E242" s="172"/>
      <c r="F242" s="172"/>
      <c r="G242" s="172"/>
      <c r="H242" s="172"/>
      <c r="I242" s="172"/>
      <c r="J242" s="172"/>
      <c r="K242" s="172"/>
      <c r="L242" s="172"/>
      <c r="M242" s="172"/>
      <c r="N242" s="172"/>
      <c r="O242" s="172"/>
      <c r="P242" s="172"/>
      <c r="Q242" s="172"/>
      <c r="R242" s="172"/>
      <c r="S242" s="172"/>
      <c r="T242" s="172"/>
      <c r="U242" s="172"/>
      <c r="V242" s="172"/>
      <c r="W242" s="172"/>
      <c r="X242" s="172"/>
      <c r="Y242" s="172"/>
      <c r="Z242" s="172"/>
    </row>
    <row r="243" ht="15.75" customHeight="1">
      <c r="A243" s="172"/>
      <c r="B243" s="172"/>
      <c r="C243" s="172"/>
      <c r="D243" s="172"/>
      <c r="E243" s="172"/>
      <c r="F243" s="172"/>
      <c r="G243" s="172"/>
      <c r="H243" s="172"/>
      <c r="I243" s="172"/>
      <c r="J243" s="172"/>
      <c r="K243" s="172"/>
      <c r="L243" s="172"/>
      <c r="M243" s="172"/>
      <c r="N243" s="172"/>
      <c r="O243" s="172"/>
      <c r="P243" s="172"/>
      <c r="Q243" s="172"/>
      <c r="R243" s="172"/>
      <c r="S243" s="172"/>
      <c r="T243" s="172"/>
      <c r="U243" s="172"/>
      <c r="V243" s="172"/>
      <c r="W243" s="172"/>
      <c r="X243" s="172"/>
      <c r="Y243" s="172"/>
      <c r="Z243" s="172"/>
    </row>
    <row r="244" ht="15.75" customHeight="1">
      <c r="A244" s="172"/>
      <c r="B244" s="172"/>
      <c r="C244" s="172"/>
      <c r="D244" s="172"/>
      <c r="E244" s="172"/>
      <c r="F244" s="172"/>
      <c r="G244" s="172"/>
      <c r="H244" s="172"/>
      <c r="I244" s="172"/>
      <c r="J244" s="172"/>
      <c r="K244" s="172"/>
      <c r="L244" s="172"/>
      <c r="M244" s="172"/>
      <c r="N244" s="172"/>
      <c r="O244" s="172"/>
      <c r="P244" s="172"/>
      <c r="Q244" s="172"/>
      <c r="R244" s="172"/>
      <c r="S244" s="172"/>
      <c r="T244" s="172"/>
      <c r="U244" s="172"/>
      <c r="V244" s="172"/>
      <c r="W244" s="172"/>
      <c r="X244" s="172"/>
      <c r="Y244" s="172"/>
      <c r="Z244" s="172"/>
    </row>
    <row r="245" ht="15.75" customHeight="1">
      <c r="A245" s="172"/>
      <c r="B245" s="172"/>
      <c r="C245" s="172"/>
      <c r="D245" s="172"/>
      <c r="E245" s="172"/>
      <c r="F245" s="172"/>
      <c r="G245" s="172"/>
      <c r="H245" s="172"/>
      <c r="I245" s="172"/>
      <c r="J245" s="172"/>
      <c r="K245" s="172"/>
      <c r="L245" s="172"/>
      <c r="M245" s="172"/>
      <c r="N245" s="172"/>
      <c r="O245" s="172"/>
      <c r="P245" s="172"/>
      <c r="Q245" s="172"/>
      <c r="R245" s="172"/>
      <c r="S245" s="172"/>
      <c r="T245" s="172"/>
      <c r="U245" s="172"/>
      <c r="V245" s="172"/>
      <c r="W245" s="172"/>
      <c r="X245" s="172"/>
      <c r="Y245" s="172"/>
      <c r="Z245" s="172"/>
    </row>
    <row r="246" ht="15.75" customHeight="1">
      <c r="A246" s="172"/>
      <c r="B246" s="172"/>
      <c r="C246" s="172"/>
      <c r="D246" s="172"/>
      <c r="E246" s="172"/>
      <c r="F246" s="172"/>
      <c r="G246" s="172"/>
      <c r="H246" s="172"/>
      <c r="I246" s="172"/>
      <c r="J246" s="172"/>
      <c r="K246" s="172"/>
      <c r="L246" s="172"/>
      <c r="M246" s="172"/>
      <c r="N246" s="172"/>
      <c r="O246" s="172"/>
      <c r="P246" s="172"/>
      <c r="Q246" s="172"/>
      <c r="R246" s="172"/>
      <c r="S246" s="172"/>
      <c r="T246" s="172"/>
      <c r="U246" s="172"/>
      <c r="V246" s="172"/>
      <c r="W246" s="172"/>
      <c r="X246" s="172"/>
      <c r="Y246" s="172"/>
      <c r="Z246" s="172"/>
    </row>
    <row r="247" ht="15.75" customHeight="1">
      <c r="A247" s="172"/>
      <c r="B247" s="172"/>
      <c r="C247" s="172"/>
      <c r="D247" s="172"/>
      <c r="E247" s="172"/>
      <c r="F247" s="172"/>
      <c r="G247" s="172"/>
      <c r="H247" s="172"/>
      <c r="I247" s="172"/>
      <c r="J247" s="172"/>
      <c r="K247" s="172"/>
      <c r="L247" s="172"/>
      <c r="M247" s="172"/>
      <c r="N247" s="172"/>
      <c r="O247" s="172"/>
      <c r="P247" s="172"/>
      <c r="Q247" s="172"/>
      <c r="R247" s="172"/>
      <c r="S247" s="172"/>
      <c r="T247" s="172"/>
      <c r="U247" s="172"/>
      <c r="V247" s="172"/>
      <c r="W247" s="172"/>
      <c r="X247" s="172"/>
      <c r="Y247" s="172"/>
      <c r="Z247" s="172"/>
    </row>
    <row r="248" ht="15.75" customHeight="1">
      <c r="A248" s="172"/>
      <c r="B248" s="172"/>
      <c r="C248" s="172"/>
      <c r="D248" s="172"/>
      <c r="E248" s="172"/>
      <c r="F248" s="172"/>
      <c r="G248" s="172"/>
      <c r="H248" s="172"/>
      <c r="I248" s="172"/>
      <c r="J248" s="172"/>
      <c r="K248" s="172"/>
      <c r="L248" s="172"/>
      <c r="M248" s="172"/>
      <c r="N248" s="172"/>
      <c r="O248" s="172"/>
      <c r="P248" s="172"/>
      <c r="Q248" s="172"/>
      <c r="R248" s="172"/>
      <c r="S248" s="172"/>
      <c r="T248" s="172"/>
      <c r="U248" s="172"/>
      <c r="V248" s="172"/>
      <c r="W248" s="172"/>
      <c r="X248" s="172"/>
      <c r="Y248" s="172"/>
      <c r="Z248" s="172"/>
    </row>
    <row r="249" ht="15.75" customHeight="1">
      <c r="A249" s="172"/>
      <c r="B249" s="172"/>
      <c r="C249" s="172"/>
      <c r="D249" s="172"/>
      <c r="E249" s="172"/>
      <c r="F249" s="172"/>
      <c r="G249" s="172"/>
      <c r="H249" s="172"/>
      <c r="I249" s="172"/>
      <c r="J249" s="172"/>
      <c r="K249" s="172"/>
      <c r="L249" s="172"/>
      <c r="M249" s="172"/>
      <c r="N249" s="172"/>
      <c r="O249" s="172"/>
      <c r="P249" s="172"/>
      <c r="Q249" s="172"/>
      <c r="R249" s="172"/>
      <c r="S249" s="172"/>
      <c r="T249" s="172"/>
      <c r="U249" s="172"/>
      <c r="V249" s="172"/>
      <c r="W249" s="172"/>
      <c r="X249" s="172"/>
      <c r="Y249" s="172"/>
      <c r="Z249" s="172"/>
    </row>
    <row r="250" ht="15.75" customHeight="1">
      <c r="A250" s="172"/>
      <c r="B250" s="172"/>
      <c r="C250" s="172"/>
      <c r="D250" s="172"/>
      <c r="E250" s="172"/>
      <c r="F250" s="172"/>
      <c r="G250" s="172"/>
      <c r="H250" s="172"/>
      <c r="I250" s="172"/>
      <c r="J250" s="172"/>
      <c r="K250" s="172"/>
      <c r="L250" s="172"/>
      <c r="M250" s="172"/>
      <c r="N250" s="172"/>
      <c r="O250" s="172"/>
      <c r="P250" s="172"/>
      <c r="Q250" s="172"/>
      <c r="R250" s="172"/>
      <c r="S250" s="172"/>
      <c r="T250" s="172"/>
      <c r="U250" s="172"/>
      <c r="V250" s="172"/>
      <c r="W250" s="172"/>
      <c r="X250" s="172"/>
      <c r="Y250" s="172"/>
      <c r="Z250" s="172"/>
    </row>
    <row r="251" ht="15.75" customHeight="1">
      <c r="A251" s="172"/>
      <c r="B251" s="172"/>
      <c r="C251" s="172"/>
      <c r="D251" s="172"/>
      <c r="E251" s="172"/>
      <c r="F251" s="172"/>
      <c r="G251" s="172"/>
      <c r="H251" s="172"/>
      <c r="I251" s="172"/>
      <c r="J251" s="172"/>
      <c r="K251" s="172"/>
      <c r="L251" s="172"/>
      <c r="M251" s="172"/>
      <c r="N251" s="172"/>
      <c r="O251" s="172"/>
      <c r="P251" s="172"/>
      <c r="Q251" s="172"/>
      <c r="R251" s="172"/>
      <c r="S251" s="172"/>
      <c r="T251" s="172"/>
      <c r="U251" s="172"/>
      <c r="V251" s="172"/>
      <c r="W251" s="172"/>
      <c r="X251" s="172"/>
      <c r="Y251" s="172"/>
      <c r="Z251" s="172"/>
    </row>
    <row r="252" ht="15.75" customHeight="1">
      <c r="A252" s="172"/>
      <c r="B252" s="172"/>
      <c r="C252" s="172"/>
      <c r="D252" s="172"/>
      <c r="E252" s="172"/>
      <c r="F252" s="172"/>
      <c r="G252" s="172"/>
      <c r="H252" s="172"/>
      <c r="I252" s="172"/>
      <c r="J252" s="172"/>
      <c r="K252" s="172"/>
      <c r="L252" s="172"/>
      <c r="M252" s="172"/>
      <c r="N252" s="172"/>
      <c r="O252" s="172"/>
      <c r="P252" s="172"/>
      <c r="Q252" s="172"/>
      <c r="R252" s="172"/>
      <c r="S252" s="172"/>
      <c r="T252" s="172"/>
      <c r="U252" s="172"/>
      <c r="V252" s="172"/>
      <c r="W252" s="172"/>
      <c r="X252" s="172"/>
      <c r="Y252" s="172"/>
      <c r="Z252" s="172"/>
    </row>
    <row r="253" ht="15.75" customHeight="1">
      <c r="A253" s="172"/>
      <c r="B253" s="172"/>
      <c r="C253" s="172"/>
      <c r="D253" s="172"/>
      <c r="E253" s="172"/>
      <c r="F253" s="172"/>
      <c r="G253" s="172"/>
      <c r="H253" s="172"/>
      <c r="I253" s="172"/>
      <c r="J253" s="172"/>
      <c r="K253" s="172"/>
      <c r="L253" s="172"/>
      <c r="M253" s="172"/>
      <c r="N253" s="172"/>
      <c r="O253" s="172"/>
      <c r="P253" s="172"/>
      <c r="Q253" s="172"/>
      <c r="R253" s="172"/>
      <c r="S253" s="172"/>
      <c r="T253" s="172"/>
      <c r="U253" s="172"/>
      <c r="V253" s="172"/>
      <c r="W253" s="172"/>
      <c r="X253" s="172"/>
      <c r="Y253" s="172"/>
      <c r="Z253" s="172"/>
    </row>
    <row r="254" ht="15.75" customHeight="1">
      <c r="A254" s="172"/>
      <c r="B254" s="172"/>
      <c r="C254" s="172"/>
      <c r="D254" s="172"/>
      <c r="E254" s="172"/>
      <c r="F254" s="172"/>
      <c r="G254" s="172"/>
      <c r="H254" s="172"/>
      <c r="I254" s="172"/>
      <c r="J254" s="172"/>
      <c r="K254" s="172"/>
      <c r="L254" s="172"/>
      <c r="M254" s="172"/>
      <c r="N254" s="172"/>
      <c r="O254" s="172"/>
      <c r="P254" s="172"/>
      <c r="Q254" s="172"/>
      <c r="R254" s="172"/>
      <c r="S254" s="172"/>
      <c r="T254" s="172"/>
      <c r="U254" s="172"/>
      <c r="V254" s="172"/>
      <c r="W254" s="172"/>
      <c r="X254" s="172"/>
      <c r="Y254" s="172"/>
      <c r="Z254" s="172"/>
    </row>
    <row r="255" ht="15.75" customHeight="1">
      <c r="A255" s="172"/>
      <c r="B255" s="172"/>
      <c r="C255" s="172"/>
      <c r="D255" s="172"/>
      <c r="E255" s="172"/>
      <c r="F255" s="172"/>
      <c r="G255" s="172"/>
      <c r="H255" s="172"/>
      <c r="I255" s="172"/>
      <c r="J255" s="172"/>
      <c r="K255" s="172"/>
      <c r="L255" s="172"/>
      <c r="M255" s="172"/>
      <c r="N255" s="172"/>
      <c r="O255" s="172"/>
      <c r="P255" s="172"/>
      <c r="Q255" s="172"/>
      <c r="R255" s="172"/>
      <c r="S255" s="172"/>
      <c r="T255" s="172"/>
      <c r="U255" s="172"/>
      <c r="V255" s="172"/>
      <c r="W255" s="172"/>
      <c r="X255" s="172"/>
      <c r="Y255" s="172"/>
      <c r="Z255" s="172"/>
    </row>
    <row r="256" ht="15.75" customHeight="1">
      <c r="A256" s="172"/>
      <c r="B256" s="172"/>
      <c r="C256" s="172"/>
      <c r="D256" s="172"/>
      <c r="E256" s="172"/>
      <c r="F256" s="172"/>
      <c r="G256" s="172"/>
      <c r="H256" s="172"/>
      <c r="I256" s="172"/>
      <c r="J256" s="172"/>
      <c r="K256" s="172"/>
      <c r="L256" s="172"/>
      <c r="M256" s="172"/>
      <c r="N256" s="172"/>
      <c r="O256" s="172"/>
      <c r="P256" s="172"/>
      <c r="Q256" s="172"/>
      <c r="R256" s="172"/>
      <c r="S256" s="172"/>
      <c r="T256" s="172"/>
      <c r="U256" s="172"/>
      <c r="V256" s="172"/>
      <c r="W256" s="172"/>
      <c r="X256" s="172"/>
      <c r="Y256" s="172"/>
      <c r="Z256" s="172"/>
    </row>
    <row r="257" ht="15.75" customHeight="1">
      <c r="A257" s="172"/>
      <c r="B257" s="172"/>
      <c r="C257" s="172"/>
      <c r="D257" s="172"/>
      <c r="E257" s="172"/>
      <c r="F257" s="172"/>
      <c r="G257" s="172"/>
      <c r="H257" s="172"/>
      <c r="I257" s="172"/>
      <c r="J257" s="172"/>
      <c r="K257" s="172"/>
      <c r="L257" s="172"/>
      <c r="M257" s="172"/>
      <c r="N257" s="172"/>
      <c r="O257" s="172"/>
      <c r="P257" s="172"/>
      <c r="Q257" s="172"/>
      <c r="R257" s="172"/>
      <c r="S257" s="172"/>
      <c r="T257" s="172"/>
      <c r="U257" s="172"/>
      <c r="V257" s="172"/>
      <c r="W257" s="172"/>
      <c r="X257" s="172"/>
      <c r="Y257" s="172"/>
      <c r="Z257" s="172"/>
    </row>
    <row r="258" ht="15.75" customHeight="1">
      <c r="A258" s="172"/>
      <c r="B258" s="172"/>
      <c r="C258" s="172"/>
      <c r="D258" s="172"/>
      <c r="E258" s="172"/>
      <c r="F258" s="172"/>
      <c r="G258" s="172"/>
      <c r="H258" s="172"/>
      <c r="I258" s="172"/>
      <c r="J258" s="172"/>
      <c r="K258" s="172"/>
      <c r="L258" s="172"/>
      <c r="M258" s="172"/>
      <c r="N258" s="172"/>
      <c r="O258" s="172"/>
      <c r="P258" s="172"/>
      <c r="Q258" s="172"/>
      <c r="R258" s="172"/>
      <c r="S258" s="172"/>
      <c r="T258" s="172"/>
      <c r="U258" s="172"/>
      <c r="V258" s="172"/>
      <c r="W258" s="172"/>
      <c r="X258" s="172"/>
      <c r="Y258" s="172"/>
      <c r="Z258" s="172"/>
    </row>
    <row r="259" ht="15.75" customHeight="1">
      <c r="A259" s="172"/>
      <c r="B259" s="172"/>
      <c r="C259" s="172"/>
      <c r="D259" s="172"/>
      <c r="E259" s="172"/>
      <c r="F259" s="172"/>
      <c r="G259" s="172"/>
      <c r="H259" s="172"/>
      <c r="I259" s="172"/>
      <c r="J259" s="172"/>
      <c r="K259" s="172"/>
      <c r="L259" s="172"/>
      <c r="M259" s="172"/>
      <c r="N259" s="172"/>
      <c r="O259" s="172"/>
      <c r="P259" s="172"/>
      <c r="Q259" s="172"/>
      <c r="R259" s="172"/>
      <c r="S259" s="172"/>
      <c r="T259" s="172"/>
      <c r="U259" s="172"/>
      <c r="V259" s="172"/>
      <c r="W259" s="172"/>
      <c r="X259" s="172"/>
      <c r="Y259" s="172"/>
      <c r="Z259" s="172"/>
    </row>
    <row r="260" ht="15.75" customHeight="1">
      <c r="A260" s="172"/>
      <c r="B260" s="172"/>
      <c r="C260" s="172"/>
      <c r="D260" s="172"/>
      <c r="E260" s="172"/>
      <c r="F260" s="172"/>
      <c r="G260" s="172"/>
      <c r="H260" s="172"/>
      <c r="I260" s="172"/>
      <c r="J260" s="172"/>
      <c r="K260" s="172"/>
      <c r="L260" s="172"/>
      <c r="M260" s="172"/>
      <c r="N260" s="172"/>
      <c r="O260" s="172"/>
      <c r="P260" s="172"/>
      <c r="Q260" s="172"/>
      <c r="R260" s="172"/>
      <c r="S260" s="172"/>
      <c r="T260" s="172"/>
      <c r="U260" s="172"/>
      <c r="V260" s="172"/>
      <c r="W260" s="172"/>
      <c r="X260" s="172"/>
      <c r="Y260" s="172"/>
      <c r="Z260" s="172"/>
    </row>
    <row r="261" ht="15.75" customHeight="1">
      <c r="A261" s="172"/>
      <c r="B261" s="172"/>
      <c r="C261" s="172"/>
      <c r="D261" s="172"/>
      <c r="E261" s="172"/>
      <c r="F261" s="172"/>
      <c r="G261" s="172"/>
      <c r="H261" s="172"/>
      <c r="I261" s="172"/>
      <c r="J261" s="172"/>
      <c r="K261" s="172"/>
      <c r="L261" s="172"/>
      <c r="M261" s="172"/>
      <c r="N261" s="172"/>
      <c r="O261" s="172"/>
      <c r="P261" s="172"/>
      <c r="Q261" s="172"/>
      <c r="R261" s="172"/>
      <c r="S261" s="172"/>
      <c r="T261" s="172"/>
      <c r="U261" s="172"/>
      <c r="V261" s="172"/>
      <c r="W261" s="172"/>
      <c r="X261" s="172"/>
      <c r="Y261" s="172"/>
      <c r="Z261" s="172"/>
    </row>
    <row r="262" ht="15.75" customHeight="1">
      <c r="A262" s="172"/>
      <c r="B262" s="172"/>
      <c r="C262" s="172"/>
      <c r="D262" s="172"/>
      <c r="E262" s="172"/>
      <c r="F262" s="172"/>
      <c r="G262" s="172"/>
      <c r="H262" s="172"/>
      <c r="I262" s="172"/>
      <c r="J262" s="172"/>
      <c r="K262" s="172"/>
      <c r="L262" s="172"/>
      <c r="M262" s="172"/>
      <c r="N262" s="172"/>
      <c r="O262" s="172"/>
      <c r="P262" s="172"/>
      <c r="Q262" s="172"/>
      <c r="R262" s="172"/>
      <c r="S262" s="172"/>
      <c r="T262" s="172"/>
      <c r="U262" s="172"/>
      <c r="V262" s="172"/>
      <c r="W262" s="172"/>
      <c r="X262" s="172"/>
      <c r="Y262" s="172"/>
      <c r="Z262" s="172"/>
    </row>
    <row r="263" ht="15.75" customHeight="1">
      <c r="A263" s="172"/>
      <c r="B263" s="172"/>
      <c r="C263" s="172"/>
      <c r="D263" s="172"/>
      <c r="E263" s="172"/>
      <c r="F263" s="172"/>
      <c r="G263" s="172"/>
      <c r="H263" s="172"/>
      <c r="I263" s="172"/>
      <c r="J263" s="172"/>
      <c r="K263" s="172"/>
      <c r="L263" s="172"/>
      <c r="M263" s="172"/>
      <c r="N263" s="172"/>
      <c r="O263" s="172"/>
      <c r="P263" s="172"/>
      <c r="Q263" s="172"/>
      <c r="R263" s="172"/>
      <c r="S263" s="172"/>
      <c r="T263" s="172"/>
      <c r="U263" s="172"/>
      <c r="V263" s="172"/>
      <c r="W263" s="172"/>
      <c r="X263" s="172"/>
      <c r="Y263" s="172"/>
      <c r="Z263" s="172"/>
    </row>
    <row r="264" ht="15.75" customHeight="1">
      <c r="A264" s="172"/>
      <c r="B264" s="172"/>
      <c r="C264" s="172"/>
      <c r="D264" s="172"/>
      <c r="E264" s="172"/>
      <c r="F264" s="172"/>
      <c r="G264" s="172"/>
      <c r="H264" s="172"/>
      <c r="I264" s="172"/>
      <c r="J264" s="172"/>
      <c r="K264" s="172"/>
      <c r="L264" s="172"/>
      <c r="M264" s="172"/>
      <c r="N264" s="172"/>
      <c r="O264" s="172"/>
      <c r="P264" s="172"/>
      <c r="Q264" s="172"/>
      <c r="R264" s="172"/>
      <c r="S264" s="172"/>
      <c r="T264" s="172"/>
      <c r="U264" s="172"/>
      <c r="V264" s="172"/>
      <c r="W264" s="172"/>
      <c r="X264" s="172"/>
      <c r="Y264" s="172"/>
      <c r="Z264" s="172"/>
    </row>
    <row r="265" ht="15.75" customHeight="1">
      <c r="A265" s="172"/>
      <c r="B265" s="172"/>
      <c r="C265" s="172"/>
      <c r="D265" s="172"/>
      <c r="E265" s="172"/>
      <c r="F265" s="172"/>
      <c r="G265" s="172"/>
      <c r="H265" s="172"/>
      <c r="I265" s="172"/>
      <c r="J265" s="172"/>
      <c r="K265" s="172"/>
      <c r="L265" s="172"/>
      <c r="M265" s="172"/>
      <c r="N265" s="172"/>
      <c r="O265" s="172"/>
      <c r="P265" s="172"/>
      <c r="Q265" s="172"/>
      <c r="R265" s="172"/>
      <c r="S265" s="172"/>
      <c r="T265" s="172"/>
      <c r="U265" s="172"/>
      <c r="V265" s="172"/>
      <c r="W265" s="172"/>
      <c r="X265" s="172"/>
      <c r="Y265" s="172"/>
      <c r="Z265" s="172"/>
    </row>
    <row r="266" ht="15.75" customHeight="1">
      <c r="A266" s="172"/>
      <c r="B266" s="172"/>
      <c r="C266" s="172"/>
      <c r="D266" s="172"/>
      <c r="E266" s="172"/>
      <c r="F266" s="172"/>
      <c r="G266" s="172"/>
      <c r="H266" s="172"/>
      <c r="I266" s="172"/>
      <c r="J266" s="172"/>
      <c r="K266" s="172"/>
      <c r="L266" s="172"/>
      <c r="M266" s="172"/>
      <c r="N266" s="172"/>
      <c r="O266" s="172"/>
      <c r="P266" s="172"/>
      <c r="Q266" s="172"/>
      <c r="R266" s="172"/>
      <c r="S266" s="172"/>
      <c r="T266" s="172"/>
      <c r="U266" s="172"/>
      <c r="V266" s="172"/>
      <c r="W266" s="172"/>
      <c r="X266" s="172"/>
      <c r="Y266" s="172"/>
      <c r="Z266" s="172"/>
    </row>
    <row r="267" ht="15.75" customHeight="1">
      <c r="A267" s="172"/>
      <c r="B267" s="172"/>
      <c r="C267" s="172"/>
      <c r="D267" s="172"/>
      <c r="E267" s="172"/>
      <c r="F267" s="172"/>
      <c r="G267" s="172"/>
      <c r="H267" s="172"/>
      <c r="I267" s="172"/>
      <c r="J267" s="172"/>
      <c r="K267" s="172"/>
      <c r="L267" s="172"/>
      <c r="M267" s="172"/>
      <c r="N267" s="172"/>
      <c r="O267" s="172"/>
      <c r="P267" s="172"/>
      <c r="Q267" s="172"/>
      <c r="R267" s="172"/>
      <c r="S267" s="172"/>
      <c r="T267" s="172"/>
      <c r="U267" s="172"/>
      <c r="V267" s="172"/>
      <c r="W267" s="172"/>
      <c r="X267" s="172"/>
      <c r="Y267" s="172"/>
      <c r="Z267" s="172"/>
    </row>
    <row r="268" ht="15.75" customHeight="1">
      <c r="A268" s="172"/>
      <c r="B268" s="172"/>
      <c r="C268" s="172"/>
      <c r="D268" s="172"/>
      <c r="E268" s="172"/>
      <c r="F268" s="172"/>
      <c r="G268" s="172"/>
      <c r="H268" s="172"/>
      <c r="I268" s="172"/>
      <c r="J268" s="172"/>
      <c r="K268" s="172"/>
      <c r="L268" s="172"/>
      <c r="M268" s="172"/>
      <c r="N268" s="172"/>
      <c r="O268" s="172"/>
      <c r="P268" s="172"/>
      <c r="Q268" s="172"/>
      <c r="R268" s="172"/>
      <c r="S268" s="172"/>
      <c r="T268" s="172"/>
      <c r="U268" s="172"/>
      <c r="V268" s="172"/>
      <c r="W268" s="172"/>
      <c r="X268" s="172"/>
      <c r="Y268" s="172"/>
      <c r="Z268" s="172"/>
    </row>
    <row r="269" ht="15.75" customHeight="1">
      <c r="A269" s="172"/>
      <c r="B269" s="172"/>
      <c r="C269" s="172"/>
      <c r="D269" s="172"/>
      <c r="E269" s="172"/>
      <c r="F269" s="172"/>
      <c r="G269" s="172"/>
      <c r="H269" s="172"/>
      <c r="I269" s="172"/>
      <c r="J269" s="172"/>
      <c r="K269" s="172"/>
      <c r="L269" s="172"/>
      <c r="M269" s="172"/>
      <c r="N269" s="172"/>
      <c r="O269" s="172"/>
      <c r="P269" s="172"/>
      <c r="Q269" s="172"/>
      <c r="R269" s="172"/>
      <c r="S269" s="172"/>
      <c r="T269" s="172"/>
      <c r="U269" s="172"/>
      <c r="V269" s="172"/>
      <c r="W269" s="172"/>
      <c r="X269" s="172"/>
      <c r="Y269" s="172"/>
      <c r="Z269" s="172"/>
    </row>
    <row r="270" ht="15.75" customHeight="1">
      <c r="A270" s="172"/>
      <c r="B270" s="172"/>
      <c r="C270" s="172"/>
      <c r="D270" s="172"/>
      <c r="E270" s="172"/>
      <c r="F270" s="172"/>
      <c r="G270" s="172"/>
      <c r="H270" s="172"/>
      <c r="I270" s="172"/>
      <c r="J270" s="172"/>
      <c r="K270" s="172"/>
      <c r="L270" s="172"/>
      <c r="M270" s="172"/>
      <c r="N270" s="172"/>
      <c r="O270" s="172"/>
      <c r="P270" s="172"/>
      <c r="Q270" s="172"/>
      <c r="R270" s="172"/>
      <c r="S270" s="172"/>
      <c r="T270" s="172"/>
      <c r="U270" s="172"/>
      <c r="V270" s="172"/>
      <c r="W270" s="172"/>
      <c r="X270" s="172"/>
      <c r="Y270" s="172"/>
      <c r="Z270" s="172"/>
    </row>
    <row r="271" ht="15.75" customHeight="1">
      <c r="A271" s="172"/>
      <c r="B271" s="172"/>
      <c r="C271" s="172"/>
      <c r="D271" s="172"/>
      <c r="E271" s="172"/>
      <c r="F271" s="172"/>
      <c r="G271" s="172"/>
      <c r="H271" s="172"/>
      <c r="I271" s="172"/>
      <c r="J271" s="172"/>
      <c r="K271" s="172"/>
      <c r="L271" s="172"/>
      <c r="M271" s="172"/>
      <c r="N271" s="172"/>
      <c r="O271" s="172"/>
      <c r="P271" s="172"/>
      <c r="Q271" s="172"/>
      <c r="R271" s="172"/>
      <c r="S271" s="172"/>
      <c r="T271" s="172"/>
      <c r="U271" s="172"/>
      <c r="V271" s="172"/>
      <c r="W271" s="172"/>
      <c r="X271" s="172"/>
      <c r="Y271" s="172"/>
      <c r="Z271" s="172"/>
    </row>
    <row r="272" ht="15.75" customHeight="1">
      <c r="A272" s="172"/>
      <c r="B272" s="172"/>
      <c r="C272" s="172"/>
      <c r="D272" s="172"/>
      <c r="E272" s="172"/>
      <c r="F272" s="172"/>
      <c r="G272" s="172"/>
      <c r="H272" s="172"/>
      <c r="I272" s="172"/>
      <c r="J272" s="172"/>
      <c r="K272" s="172"/>
      <c r="L272" s="172"/>
      <c r="M272" s="172"/>
      <c r="N272" s="172"/>
      <c r="O272" s="172"/>
      <c r="P272" s="172"/>
      <c r="Q272" s="172"/>
      <c r="R272" s="172"/>
      <c r="S272" s="172"/>
      <c r="T272" s="172"/>
      <c r="U272" s="172"/>
      <c r="V272" s="172"/>
      <c r="W272" s="172"/>
      <c r="X272" s="172"/>
      <c r="Y272" s="172"/>
      <c r="Z272" s="172"/>
    </row>
    <row r="273" ht="15.75" customHeight="1">
      <c r="A273" s="172"/>
      <c r="B273" s="172"/>
      <c r="C273" s="172"/>
      <c r="D273" s="172"/>
      <c r="E273" s="172"/>
      <c r="F273" s="172"/>
      <c r="G273" s="172"/>
      <c r="H273" s="172"/>
      <c r="I273" s="172"/>
      <c r="J273" s="172"/>
      <c r="K273" s="172"/>
      <c r="L273" s="172"/>
      <c r="M273" s="172"/>
      <c r="N273" s="172"/>
      <c r="O273" s="172"/>
      <c r="P273" s="172"/>
      <c r="Q273" s="172"/>
      <c r="R273" s="172"/>
      <c r="S273" s="172"/>
      <c r="T273" s="172"/>
      <c r="U273" s="172"/>
      <c r="V273" s="172"/>
      <c r="W273" s="172"/>
      <c r="X273" s="172"/>
      <c r="Y273" s="172"/>
      <c r="Z273" s="172"/>
    </row>
    <row r="274" ht="15.75" customHeight="1">
      <c r="A274" s="172"/>
      <c r="B274" s="172"/>
      <c r="C274" s="172"/>
      <c r="D274" s="172"/>
      <c r="E274" s="172"/>
      <c r="F274" s="172"/>
      <c r="G274" s="172"/>
      <c r="H274" s="172"/>
      <c r="I274" s="172"/>
      <c r="J274" s="172"/>
      <c r="K274" s="172"/>
      <c r="L274" s="172"/>
      <c r="M274" s="172"/>
      <c r="N274" s="172"/>
      <c r="O274" s="172"/>
      <c r="P274" s="172"/>
      <c r="Q274" s="172"/>
      <c r="R274" s="172"/>
      <c r="S274" s="172"/>
      <c r="T274" s="172"/>
      <c r="U274" s="172"/>
      <c r="V274" s="172"/>
      <c r="W274" s="172"/>
      <c r="X274" s="172"/>
      <c r="Y274" s="172"/>
      <c r="Z274" s="172"/>
    </row>
    <row r="275" ht="15.75" customHeight="1">
      <c r="A275" s="172"/>
      <c r="B275" s="172"/>
      <c r="C275" s="172"/>
      <c r="D275" s="172"/>
      <c r="E275" s="172"/>
      <c r="F275" s="172"/>
      <c r="G275" s="172"/>
      <c r="H275" s="172"/>
      <c r="I275" s="172"/>
      <c r="J275" s="172"/>
      <c r="K275" s="172"/>
      <c r="L275" s="172"/>
      <c r="M275" s="172"/>
      <c r="N275" s="172"/>
      <c r="O275" s="172"/>
      <c r="P275" s="172"/>
      <c r="Q275" s="172"/>
      <c r="R275" s="172"/>
      <c r="S275" s="172"/>
      <c r="T275" s="172"/>
      <c r="U275" s="172"/>
      <c r="V275" s="172"/>
      <c r="W275" s="172"/>
      <c r="X275" s="172"/>
      <c r="Y275" s="172"/>
      <c r="Z275" s="172"/>
    </row>
    <row r="276" ht="15.75" customHeight="1">
      <c r="A276" s="172"/>
      <c r="B276" s="172"/>
      <c r="C276" s="172"/>
      <c r="D276" s="172"/>
      <c r="E276" s="172"/>
      <c r="F276" s="172"/>
      <c r="G276" s="172"/>
      <c r="H276" s="172"/>
      <c r="I276" s="172"/>
      <c r="J276" s="172"/>
      <c r="K276" s="172"/>
      <c r="L276" s="172"/>
      <c r="M276" s="172"/>
      <c r="N276" s="172"/>
      <c r="O276" s="172"/>
      <c r="P276" s="172"/>
      <c r="Q276" s="172"/>
      <c r="R276" s="172"/>
      <c r="S276" s="172"/>
      <c r="T276" s="172"/>
      <c r="U276" s="172"/>
      <c r="V276" s="172"/>
      <c r="W276" s="172"/>
      <c r="X276" s="172"/>
      <c r="Y276" s="172"/>
      <c r="Z276" s="172"/>
    </row>
    <row r="277" ht="15.75" customHeight="1">
      <c r="A277" s="172"/>
      <c r="B277" s="172"/>
      <c r="C277" s="172"/>
      <c r="D277" s="172"/>
      <c r="E277" s="172"/>
      <c r="F277" s="172"/>
      <c r="G277" s="172"/>
      <c r="H277" s="172"/>
      <c r="I277" s="172"/>
      <c r="J277" s="172"/>
      <c r="K277" s="172"/>
      <c r="L277" s="172"/>
      <c r="M277" s="172"/>
      <c r="N277" s="172"/>
      <c r="O277" s="172"/>
      <c r="P277" s="172"/>
      <c r="Q277" s="172"/>
      <c r="R277" s="172"/>
      <c r="S277" s="172"/>
      <c r="T277" s="172"/>
      <c r="U277" s="172"/>
      <c r="V277" s="172"/>
      <c r="W277" s="172"/>
      <c r="X277" s="172"/>
      <c r="Y277" s="172"/>
      <c r="Z277" s="172"/>
    </row>
    <row r="278" ht="15.75" customHeight="1">
      <c r="A278" s="172"/>
      <c r="B278" s="172"/>
      <c r="C278" s="172"/>
      <c r="D278" s="172"/>
      <c r="E278" s="172"/>
      <c r="F278" s="172"/>
      <c r="G278" s="172"/>
      <c r="H278" s="172"/>
      <c r="I278" s="172"/>
      <c r="J278" s="172"/>
      <c r="K278" s="172"/>
      <c r="L278" s="172"/>
      <c r="M278" s="172"/>
      <c r="N278" s="172"/>
      <c r="O278" s="172"/>
      <c r="P278" s="172"/>
      <c r="Q278" s="172"/>
      <c r="R278" s="172"/>
      <c r="S278" s="172"/>
      <c r="T278" s="172"/>
      <c r="U278" s="172"/>
      <c r="V278" s="172"/>
      <c r="W278" s="172"/>
      <c r="X278" s="172"/>
      <c r="Y278" s="172"/>
      <c r="Z278" s="172"/>
    </row>
    <row r="279" ht="15.75" customHeight="1">
      <c r="A279" s="172"/>
      <c r="B279" s="172"/>
      <c r="C279" s="172"/>
      <c r="D279" s="172"/>
      <c r="E279" s="172"/>
      <c r="F279" s="172"/>
      <c r="G279" s="172"/>
      <c r="H279" s="172"/>
      <c r="I279" s="172"/>
      <c r="J279" s="172"/>
      <c r="K279" s="172"/>
      <c r="L279" s="172"/>
      <c r="M279" s="172"/>
      <c r="N279" s="172"/>
      <c r="O279" s="172"/>
      <c r="P279" s="172"/>
      <c r="Q279" s="172"/>
      <c r="R279" s="172"/>
      <c r="S279" s="172"/>
      <c r="T279" s="172"/>
      <c r="U279" s="172"/>
      <c r="V279" s="172"/>
      <c r="W279" s="172"/>
      <c r="X279" s="172"/>
      <c r="Y279" s="172"/>
      <c r="Z279" s="172"/>
    </row>
    <row r="280" ht="15.75" customHeight="1">
      <c r="A280" s="172"/>
      <c r="B280" s="172"/>
      <c r="C280" s="172"/>
      <c r="D280" s="172"/>
      <c r="E280" s="172"/>
      <c r="F280" s="172"/>
      <c r="G280" s="172"/>
      <c r="H280" s="172"/>
      <c r="I280" s="172"/>
      <c r="J280" s="172"/>
      <c r="K280" s="172"/>
      <c r="L280" s="172"/>
      <c r="M280" s="172"/>
      <c r="N280" s="172"/>
      <c r="O280" s="172"/>
      <c r="P280" s="172"/>
      <c r="Q280" s="172"/>
      <c r="R280" s="172"/>
      <c r="S280" s="172"/>
      <c r="T280" s="172"/>
      <c r="U280" s="172"/>
      <c r="V280" s="172"/>
      <c r="W280" s="172"/>
      <c r="X280" s="172"/>
      <c r="Y280" s="172"/>
      <c r="Z280" s="172"/>
    </row>
    <row r="281" ht="15.75" customHeight="1">
      <c r="A281" s="172"/>
      <c r="B281" s="172"/>
      <c r="C281" s="172"/>
      <c r="D281" s="172"/>
      <c r="E281" s="172"/>
      <c r="F281" s="172"/>
      <c r="G281" s="172"/>
      <c r="H281" s="172"/>
      <c r="I281" s="172"/>
      <c r="J281" s="172"/>
      <c r="K281" s="172"/>
      <c r="L281" s="172"/>
      <c r="M281" s="172"/>
      <c r="N281" s="172"/>
      <c r="O281" s="172"/>
      <c r="P281" s="172"/>
      <c r="Q281" s="172"/>
      <c r="R281" s="172"/>
      <c r="S281" s="172"/>
      <c r="T281" s="172"/>
      <c r="U281" s="172"/>
      <c r="V281" s="172"/>
      <c r="W281" s="172"/>
      <c r="X281" s="172"/>
      <c r="Y281" s="172"/>
      <c r="Z281" s="172"/>
    </row>
    <row r="282" ht="15.75" customHeight="1">
      <c r="A282" s="172"/>
      <c r="B282" s="172"/>
      <c r="C282" s="172"/>
      <c r="D282" s="172"/>
      <c r="E282" s="172"/>
      <c r="F282" s="172"/>
      <c r="G282" s="172"/>
      <c r="H282" s="172"/>
      <c r="I282" s="172"/>
      <c r="J282" s="172"/>
      <c r="K282" s="172"/>
      <c r="L282" s="172"/>
      <c r="M282" s="172"/>
      <c r="N282" s="172"/>
      <c r="O282" s="172"/>
      <c r="P282" s="172"/>
      <c r="Q282" s="172"/>
      <c r="R282" s="172"/>
      <c r="S282" s="172"/>
      <c r="T282" s="172"/>
      <c r="U282" s="172"/>
      <c r="V282" s="172"/>
      <c r="W282" s="172"/>
      <c r="X282" s="172"/>
      <c r="Y282" s="172"/>
      <c r="Z282" s="172"/>
    </row>
    <row r="283" ht="15.75" customHeight="1">
      <c r="A283" s="172"/>
      <c r="B283" s="172"/>
      <c r="C283" s="172"/>
      <c r="D283" s="172"/>
      <c r="E283" s="172"/>
      <c r="F283" s="172"/>
      <c r="G283" s="172"/>
      <c r="H283" s="172"/>
      <c r="I283" s="172"/>
      <c r="J283" s="172"/>
      <c r="K283" s="172"/>
      <c r="L283" s="172"/>
      <c r="M283" s="172"/>
      <c r="N283" s="172"/>
      <c r="O283" s="172"/>
      <c r="P283" s="172"/>
      <c r="Q283" s="172"/>
      <c r="R283" s="172"/>
      <c r="S283" s="172"/>
      <c r="T283" s="172"/>
      <c r="U283" s="172"/>
      <c r="V283" s="172"/>
      <c r="W283" s="172"/>
      <c r="X283" s="172"/>
      <c r="Y283" s="172"/>
      <c r="Z283" s="172"/>
    </row>
    <row r="284" ht="15.75" customHeight="1">
      <c r="A284" s="172"/>
      <c r="B284" s="172"/>
      <c r="C284" s="172"/>
      <c r="D284" s="172"/>
      <c r="E284" s="172"/>
      <c r="F284" s="172"/>
      <c r="G284" s="172"/>
      <c r="H284" s="172"/>
      <c r="I284" s="172"/>
      <c r="J284" s="172"/>
      <c r="K284" s="172"/>
      <c r="L284" s="172"/>
      <c r="M284" s="172"/>
      <c r="N284" s="172"/>
      <c r="O284" s="172"/>
      <c r="P284" s="172"/>
      <c r="Q284" s="172"/>
      <c r="R284" s="172"/>
      <c r="S284" s="172"/>
      <c r="T284" s="172"/>
      <c r="U284" s="172"/>
      <c r="V284" s="172"/>
      <c r="W284" s="172"/>
      <c r="X284" s="172"/>
      <c r="Y284" s="172"/>
      <c r="Z284" s="172"/>
    </row>
    <row r="285" ht="15.75" customHeight="1">
      <c r="A285" s="172"/>
      <c r="B285" s="172"/>
      <c r="C285" s="172"/>
      <c r="D285" s="172"/>
      <c r="E285" s="172"/>
      <c r="F285" s="172"/>
      <c r="G285" s="172"/>
      <c r="H285" s="172"/>
      <c r="I285" s="172"/>
      <c r="J285" s="172"/>
      <c r="K285" s="172"/>
      <c r="L285" s="172"/>
      <c r="M285" s="172"/>
      <c r="N285" s="172"/>
      <c r="O285" s="172"/>
      <c r="P285" s="172"/>
      <c r="Q285" s="172"/>
      <c r="R285" s="172"/>
      <c r="S285" s="172"/>
      <c r="T285" s="172"/>
      <c r="U285" s="172"/>
      <c r="V285" s="172"/>
      <c r="W285" s="172"/>
      <c r="X285" s="172"/>
      <c r="Y285" s="172"/>
      <c r="Z285" s="172"/>
    </row>
    <row r="286" ht="15.75" customHeight="1">
      <c r="A286" s="172"/>
      <c r="B286" s="172"/>
      <c r="C286" s="172"/>
      <c r="D286" s="172"/>
      <c r="E286" s="172"/>
      <c r="F286" s="172"/>
      <c r="G286" s="172"/>
      <c r="H286" s="172"/>
      <c r="I286" s="172"/>
      <c r="J286" s="172"/>
      <c r="K286" s="172"/>
      <c r="L286" s="172"/>
      <c r="M286" s="172"/>
      <c r="N286" s="172"/>
      <c r="O286" s="172"/>
      <c r="P286" s="172"/>
      <c r="Q286" s="172"/>
      <c r="R286" s="172"/>
      <c r="S286" s="172"/>
      <c r="T286" s="172"/>
      <c r="U286" s="172"/>
      <c r="V286" s="172"/>
      <c r="W286" s="172"/>
      <c r="X286" s="172"/>
      <c r="Y286" s="172"/>
      <c r="Z286" s="172"/>
    </row>
    <row r="287" ht="15.75" customHeight="1">
      <c r="A287" s="172"/>
      <c r="B287" s="172"/>
      <c r="C287" s="172"/>
      <c r="D287" s="172"/>
      <c r="E287" s="172"/>
      <c r="F287" s="172"/>
      <c r="G287" s="172"/>
      <c r="H287" s="172"/>
      <c r="I287" s="172"/>
      <c r="J287" s="172"/>
      <c r="K287" s="172"/>
      <c r="L287" s="172"/>
      <c r="M287" s="172"/>
      <c r="N287" s="172"/>
      <c r="O287" s="172"/>
      <c r="P287" s="172"/>
      <c r="Q287" s="172"/>
      <c r="R287" s="172"/>
      <c r="S287" s="172"/>
      <c r="T287" s="172"/>
      <c r="U287" s="172"/>
      <c r="V287" s="172"/>
      <c r="W287" s="172"/>
      <c r="X287" s="172"/>
      <c r="Y287" s="172"/>
      <c r="Z287" s="172"/>
    </row>
    <row r="288" ht="15.75" customHeight="1">
      <c r="A288" s="172"/>
      <c r="B288" s="172"/>
      <c r="C288" s="172"/>
      <c r="D288" s="172"/>
      <c r="E288" s="172"/>
      <c r="F288" s="172"/>
      <c r="G288" s="172"/>
      <c r="H288" s="172"/>
      <c r="I288" s="172"/>
      <c r="J288" s="172"/>
      <c r="K288" s="172"/>
      <c r="L288" s="172"/>
      <c r="M288" s="172"/>
      <c r="N288" s="172"/>
      <c r="O288" s="172"/>
      <c r="P288" s="172"/>
      <c r="Q288" s="172"/>
      <c r="R288" s="172"/>
      <c r="S288" s="172"/>
      <c r="T288" s="172"/>
      <c r="U288" s="172"/>
      <c r="V288" s="172"/>
      <c r="W288" s="172"/>
      <c r="X288" s="172"/>
      <c r="Y288" s="172"/>
      <c r="Z288" s="172"/>
    </row>
    <row r="289" ht="15.75" customHeight="1">
      <c r="A289" s="172"/>
      <c r="B289" s="172"/>
      <c r="C289" s="172"/>
      <c r="D289" s="172"/>
      <c r="E289" s="172"/>
      <c r="F289" s="172"/>
      <c r="G289" s="172"/>
      <c r="H289" s="172"/>
      <c r="I289" s="172"/>
      <c r="J289" s="172"/>
      <c r="K289" s="172"/>
      <c r="L289" s="172"/>
      <c r="M289" s="172"/>
      <c r="N289" s="172"/>
      <c r="O289" s="172"/>
      <c r="P289" s="172"/>
      <c r="Q289" s="172"/>
      <c r="R289" s="172"/>
      <c r="S289" s="172"/>
      <c r="T289" s="172"/>
      <c r="U289" s="172"/>
      <c r="V289" s="172"/>
      <c r="W289" s="172"/>
      <c r="X289" s="172"/>
      <c r="Y289" s="172"/>
      <c r="Z289" s="172"/>
    </row>
    <row r="290" ht="15.75" customHeight="1">
      <c r="A290" s="172"/>
      <c r="B290" s="172"/>
      <c r="C290" s="172"/>
      <c r="D290" s="172"/>
      <c r="E290" s="172"/>
      <c r="F290" s="172"/>
      <c r="G290" s="172"/>
      <c r="H290" s="172"/>
      <c r="I290" s="172"/>
      <c r="J290" s="172"/>
      <c r="K290" s="172"/>
      <c r="L290" s="172"/>
      <c r="M290" s="172"/>
      <c r="N290" s="172"/>
      <c r="O290" s="172"/>
      <c r="P290" s="172"/>
      <c r="Q290" s="172"/>
      <c r="R290" s="172"/>
      <c r="S290" s="172"/>
      <c r="T290" s="172"/>
      <c r="U290" s="172"/>
      <c r="V290" s="172"/>
      <c r="W290" s="172"/>
      <c r="X290" s="172"/>
      <c r="Y290" s="172"/>
      <c r="Z290" s="172"/>
    </row>
    <row r="291" ht="15.75" customHeight="1">
      <c r="A291" s="172"/>
      <c r="B291" s="172"/>
      <c r="C291" s="172"/>
      <c r="D291" s="172"/>
      <c r="E291" s="172"/>
      <c r="F291" s="172"/>
      <c r="G291" s="172"/>
      <c r="H291" s="172"/>
      <c r="I291" s="172"/>
      <c r="J291" s="172"/>
      <c r="K291" s="172"/>
      <c r="L291" s="172"/>
      <c r="M291" s="172"/>
      <c r="N291" s="172"/>
      <c r="O291" s="172"/>
      <c r="P291" s="172"/>
      <c r="Q291" s="172"/>
      <c r="R291" s="172"/>
      <c r="S291" s="172"/>
      <c r="T291" s="172"/>
      <c r="U291" s="172"/>
      <c r="V291" s="172"/>
      <c r="W291" s="172"/>
      <c r="X291" s="172"/>
      <c r="Y291" s="172"/>
      <c r="Z291" s="172"/>
    </row>
    <row r="292" ht="15.75" customHeight="1">
      <c r="A292" s="172"/>
      <c r="B292" s="172"/>
      <c r="C292" s="172"/>
      <c r="D292" s="172"/>
      <c r="E292" s="172"/>
      <c r="F292" s="172"/>
      <c r="G292" s="172"/>
      <c r="H292" s="172"/>
      <c r="I292" s="172"/>
      <c r="J292" s="172"/>
      <c r="K292" s="172"/>
      <c r="L292" s="172"/>
      <c r="M292" s="172"/>
      <c r="N292" s="172"/>
      <c r="O292" s="172"/>
      <c r="P292" s="172"/>
      <c r="Q292" s="172"/>
      <c r="R292" s="172"/>
      <c r="S292" s="172"/>
      <c r="T292" s="172"/>
      <c r="U292" s="172"/>
      <c r="V292" s="172"/>
      <c r="W292" s="172"/>
      <c r="X292" s="172"/>
      <c r="Y292" s="172"/>
      <c r="Z292" s="172"/>
    </row>
    <row r="293" ht="15.75" customHeight="1">
      <c r="A293" s="172"/>
      <c r="B293" s="172"/>
      <c r="C293" s="172"/>
      <c r="D293" s="172"/>
      <c r="E293" s="172"/>
      <c r="F293" s="172"/>
      <c r="G293" s="172"/>
      <c r="H293" s="172"/>
      <c r="I293" s="172"/>
      <c r="J293" s="172"/>
      <c r="K293" s="172"/>
      <c r="L293" s="172"/>
      <c r="M293" s="172"/>
      <c r="N293" s="172"/>
      <c r="O293" s="172"/>
      <c r="P293" s="172"/>
      <c r="Q293" s="172"/>
      <c r="R293" s="172"/>
      <c r="S293" s="172"/>
      <c r="T293" s="172"/>
      <c r="U293" s="172"/>
      <c r="V293" s="172"/>
      <c r="W293" s="172"/>
      <c r="X293" s="172"/>
      <c r="Y293" s="172"/>
      <c r="Z293" s="172"/>
    </row>
    <row r="294" ht="15.75" customHeight="1">
      <c r="A294" s="172"/>
      <c r="B294" s="172"/>
      <c r="C294" s="172"/>
      <c r="D294" s="172"/>
      <c r="E294" s="172"/>
      <c r="F294" s="172"/>
      <c r="G294" s="172"/>
      <c r="H294" s="172"/>
      <c r="I294" s="172"/>
      <c r="J294" s="172"/>
      <c r="K294" s="172"/>
      <c r="L294" s="172"/>
      <c r="M294" s="172"/>
      <c r="N294" s="172"/>
      <c r="O294" s="172"/>
      <c r="P294" s="172"/>
      <c r="Q294" s="172"/>
      <c r="R294" s="172"/>
      <c r="S294" s="172"/>
      <c r="T294" s="172"/>
      <c r="U294" s="172"/>
      <c r="V294" s="172"/>
      <c r="W294" s="172"/>
      <c r="X294" s="172"/>
      <c r="Y294" s="172"/>
      <c r="Z294" s="172"/>
    </row>
    <row r="295" ht="15.75" customHeight="1">
      <c r="A295" s="172"/>
      <c r="B295" s="172"/>
      <c r="C295" s="172"/>
      <c r="D295" s="172"/>
      <c r="E295" s="172"/>
      <c r="F295" s="172"/>
      <c r="G295" s="172"/>
      <c r="H295" s="172"/>
      <c r="I295" s="172"/>
      <c r="J295" s="172"/>
      <c r="K295" s="172"/>
      <c r="L295" s="172"/>
      <c r="M295" s="172"/>
      <c r="N295" s="172"/>
      <c r="O295" s="172"/>
      <c r="P295" s="172"/>
      <c r="Q295" s="172"/>
      <c r="R295" s="172"/>
      <c r="S295" s="172"/>
      <c r="T295" s="172"/>
      <c r="U295" s="172"/>
      <c r="V295" s="172"/>
      <c r="W295" s="172"/>
      <c r="X295" s="172"/>
      <c r="Y295" s="172"/>
      <c r="Z295" s="172"/>
    </row>
    <row r="296" ht="15.75" customHeight="1">
      <c r="A296" s="172"/>
      <c r="B296" s="172"/>
      <c r="C296" s="172"/>
      <c r="D296" s="172"/>
      <c r="E296" s="172"/>
      <c r="F296" s="172"/>
      <c r="G296" s="172"/>
      <c r="H296" s="172"/>
      <c r="I296" s="172"/>
      <c r="J296" s="172"/>
      <c r="K296" s="172"/>
      <c r="L296" s="172"/>
      <c r="M296" s="172"/>
      <c r="N296" s="172"/>
      <c r="O296" s="172"/>
      <c r="P296" s="172"/>
      <c r="Q296" s="172"/>
      <c r="R296" s="172"/>
      <c r="S296" s="172"/>
      <c r="T296" s="172"/>
      <c r="U296" s="172"/>
      <c r="V296" s="172"/>
      <c r="W296" s="172"/>
      <c r="X296" s="172"/>
      <c r="Y296" s="172"/>
      <c r="Z296" s="172"/>
    </row>
    <row r="297" ht="15.75" customHeight="1">
      <c r="A297" s="172"/>
      <c r="B297" s="172"/>
      <c r="C297" s="172"/>
      <c r="D297" s="172"/>
      <c r="E297" s="172"/>
      <c r="F297" s="172"/>
      <c r="G297" s="172"/>
      <c r="H297" s="172"/>
      <c r="I297" s="172"/>
      <c r="J297" s="172"/>
      <c r="K297" s="172"/>
      <c r="L297" s="172"/>
      <c r="M297" s="172"/>
      <c r="N297" s="172"/>
      <c r="O297" s="172"/>
      <c r="P297" s="172"/>
      <c r="Q297" s="172"/>
      <c r="R297" s="172"/>
      <c r="S297" s="172"/>
      <c r="T297" s="172"/>
      <c r="U297" s="172"/>
      <c r="V297" s="172"/>
      <c r="W297" s="172"/>
      <c r="X297" s="172"/>
      <c r="Y297" s="172"/>
      <c r="Z297" s="172"/>
    </row>
    <row r="298" ht="15.75" customHeight="1">
      <c r="A298" s="172"/>
      <c r="B298" s="172"/>
      <c r="C298" s="172"/>
      <c r="D298" s="172"/>
      <c r="E298" s="172"/>
      <c r="F298" s="172"/>
      <c r="G298" s="172"/>
      <c r="H298" s="172"/>
      <c r="I298" s="172"/>
      <c r="J298" s="172"/>
      <c r="K298" s="172"/>
      <c r="L298" s="172"/>
      <c r="M298" s="172"/>
      <c r="N298" s="172"/>
      <c r="O298" s="172"/>
      <c r="P298" s="172"/>
      <c r="Q298" s="172"/>
      <c r="R298" s="172"/>
      <c r="S298" s="172"/>
      <c r="T298" s="172"/>
      <c r="U298" s="172"/>
      <c r="V298" s="172"/>
      <c r="W298" s="172"/>
      <c r="X298" s="172"/>
      <c r="Y298" s="172"/>
      <c r="Z298" s="172"/>
    </row>
    <row r="299" ht="15.75" customHeight="1">
      <c r="A299" s="172"/>
      <c r="B299" s="172"/>
      <c r="C299" s="172"/>
      <c r="D299" s="172"/>
      <c r="E299" s="172"/>
      <c r="F299" s="172"/>
      <c r="G299" s="172"/>
      <c r="H299" s="172"/>
      <c r="I299" s="172"/>
      <c r="J299" s="172"/>
      <c r="K299" s="172"/>
      <c r="L299" s="172"/>
      <c r="M299" s="172"/>
      <c r="N299" s="172"/>
      <c r="O299" s="172"/>
      <c r="P299" s="172"/>
      <c r="Q299" s="172"/>
      <c r="R299" s="172"/>
      <c r="S299" s="172"/>
      <c r="T299" s="172"/>
      <c r="U299" s="172"/>
      <c r="V299" s="172"/>
      <c r="W299" s="172"/>
      <c r="X299" s="172"/>
      <c r="Y299" s="172"/>
      <c r="Z299" s="172"/>
    </row>
    <row r="300" ht="15.75" customHeight="1">
      <c r="A300" s="172"/>
      <c r="B300" s="172"/>
      <c r="C300" s="172"/>
      <c r="D300" s="172"/>
      <c r="E300" s="172"/>
      <c r="F300" s="172"/>
      <c r="G300" s="172"/>
      <c r="H300" s="172"/>
      <c r="I300" s="172"/>
      <c r="J300" s="172"/>
      <c r="K300" s="172"/>
      <c r="L300" s="172"/>
      <c r="M300" s="172"/>
      <c r="N300" s="172"/>
      <c r="O300" s="172"/>
      <c r="P300" s="172"/>
      <c r="Q300" s="172"/>
      <c r="R300" s="172"/>
      <c r="S300" s="172"/>
      <c r="T300" s="172"/>
      <c r="U300" s="172"/>
      <c r="V300" s="172"/>
      <c r="W300" s="172"/>
      <c r="X300" s="172"/>
      <c r="Y300" s="172"/>
      <c r="Z300" s="172"/>
    </row>
    <row r="301" ht="15.75" customHeight="1">
      <c r="A301" s="172"/>
      <c r="B301" s="172"/>
      <c r="C301" s="172"/>
      <c r="D301" s="172"/>
      <c r="E301" s="172"/>
      <c r="F301" s="172"/>
      <c r="G301" s="172"/>
      <c r="H301" s="172"/>
      <c r="I301" s="172"/>
      <c r="J301" s="172"/>
      <c r="K301" s="172"/>
      <c r="L301" s="172"/>
      <c r="M301" s="172"/>
      <c r="N301" s="172"/>
      <c r="O301" s="172"/>
      <c r="P301" s="172"/>
      <c r="Q301" s="172"/>
      <c r="R301" s="172"/>
      <c r="S301" s="172"/>
      <c r="T301" s="172"/>
      <c r="U301" s="172"/>
      <c r="V301" s="172"/>
      <c r="W301" s="172"/>
      <c r="X301" s="172"/>
      <c r="Y301" s="172"/>
      <c r="Z301" s="172"/>
    </row>
    <row r="302" ht="15.75" customHeight="1">
      <c r="A302" s="172"/>
      <c r="B302" s="172"/>
      <c r="C302" s="172"/>
      <c r="D302" s="172"/>
      <c r="E302" s="172"/>
      <c r="F302" s="172"/>
      <c r="G302" s="172"/>
      <c r="H302" s="172"/>
      <c r="I302" s="172"/>
      <c r="J302" s="172"/>
      <c r="K302" s="172"/>
      <c r="L302" s="172"/>
      <c r="M302" s="172"/>
      <c r="N302" s="172"/>
      <c r="O302" s="172"/>
      <c r="P302" s="172"/>
      <c r="Q302" s="172"/>
      <c r="R302" s="172"/>
      <c r="S302" s="172"/>
      <c r="T302" s="172"/>
      <c r="U302" s="172"/>
      <c r="V302" s="172"/>
      <c r="W302" s="172"/>
      <c r="X302" s="172"/>
      <c r="Y302" s="172"/>
      <c r="Z302" s="172"/>
    </row>
    <row r="303" ht="15.75" customHeight="1">
      <c r="A303" s="172"/>
      <c r="B303" s="172"/>
      <c r="C303" s="172"/>
      <c r="D303" s="172"/>
      <c r="E303" s="172"/>
      <c r="F303" s="172"/>
      <c r="G303" s="172"/>
      <c r="H303" s="172"/>
      <c r="I303" s="172"/>
      <c r="J303" s="172"/>
      <c r="K303" s="172"/>
      <c r="L303" s="172"/>
      <c r="M303" s="172"/>
      <c r="N303" s="172"/>
      <c r="O303" s="172"/>
      <c r="P303" s="172"/>
      <c r="Q303" s="172"/>
      <c r="R303" s="172"/>
      <c r="S303" s="172"/>
      <c r="T303" s="172"/>
      <c r="U303" s="172"/>
      <c r="V303" s="172"/>
      <c r="W303" s="172"/>
      <c r="X303" s="172"/>
      <c r="Y303" s="172"/>
      <c r="Z303" s="172"/>
    </row>
    <row r="304" ht="15.75" customHeight="1">
      <c r="A304" s="172"/>
      <c r="B304" s="172"/>
      <c r="C304" s="172"/>
      <c r="D304" s="172"/>
      <c r="E304" s="172"/>
      <c r="F304" s="172"/>
      <c r="G304" s="172"/>
      <c r="H304" s="172"/>
      <c r="I304" s="172"/>
      <c r="J304" s="172"/>
      <c r="K304" s="172"/>
      <c r="L304" s="172"/>
      <c r="M304" s="172"/>
      <c r="N304" s="172"/>
      <c r="O304" s="172"/>
      <c r="P304" s="172"/>
      <c r="Q304" s="172"/>
      <c r="R304" s="172"/>
      <c r="S304" s="172"/>
      <c r="T304" s="172"/>
      <c r="U304" s="172"/>
      <c r="V304" s="172"/>
      <c r="W304" s="172"/>
      <c r="X304" s="172"/>
      <c r="Y304" s="172"/>
      <c r="Z304" s="172"/>
    </row>
    <row r="305" ht="15.75" customHeight="1">
      <c r="A305" s="172"/>
      <c r="B305" s="172"/>
      <c r="C305" s="172"/>
      <c r="D305" s="172"/>
      <c r="E305" s="172"/>
      <c r="F305" s="172"/>
      <c r="G305" s="172"/>
      <c r="H305" s="172"/>
      <c r="I305" s="172"/>
      <c r="J305" s="172"/>
      <c r="K305" s="172"/>
      <c r="L305" s="172"/>
      <c r="M305" s="172"/>
      <c r="N305" s="172"/>
      <c r="O305" s="172"/>
      <c r="P305" s="172"/>
      <c r="Q305" s="172"/>
      <c r="R305" s="172"/>
      <c r="S305" s="172"/>
      <c r="T305" s="172"/>
      <c r="U305" s="172"/>
      <c r="V305" s="172"/>
      <c r="W305" s="172"/>
      <c r="X305" s="172"/>
      <c r="Y305" s="172"/>
      <c r="Z305" s="172"/>
    </row>
    <row r="306" ht="15.75" customHeight="1">
      <c r="A306" s="172"/>
      <c r="B306" s="172"/>
      <c r="C306" s="172"/>
      <c r="D306" s="172"/>
      <c r="E306" s="172"/>
      <c r="F306" s="172"/>
      <c r="G306" s="172"/>
      <c r="H306" s="172"/>
      <c r="I306" s="172"/>
      <c r="J306" s="172"/>
      <c r="K306" s="172"/>
      <c r="L306" s="172"/>
      <c r="M306" s="172"/>
      <c r="N306" s="172"/>
      <c r="O306" s="172"/>
      <c r="P306" s="172"/>
      <c r="Q306" s="172"/>
      <c r="R306" s="172"/>
      <c r="S306" s="172"/>
      <c r="T306" s="172"/>
      <c r="U306" s="172"/>
      <c r="V306" s="172"/>
      <c r="W306" s="172"/>
      <c r="X306" s="172"/>
      <c r="Y306" s="172"/>
      <c r="Z306" s="172"/>
    </row>
    <row r="307" ht="15.75" customHeight="1">
      <c r="A307" s="172"/>
      <c r="B307" s="172"/>
      <c r="C307" s="172"/>
      <c r="D307" s="172"/>
      <c r="E307" s="172"/>
      <c r="F307" s="172"/>
      <c r="G307" s="172"/>
      <c r="H307" s="172"/>
      <c r="I307" s="172"/>
      <c r="J307" s="172"/>
      <c r="K307" s="172"/>
      <c r="L307" s="172"/>
      <c r="M307" s="172"/>
      <c r="N307" s="172"/>
      <c r="O307" s="172"/>
      <c r="P307" s="172"/>
      <c r="Q307" s="172"/>
      <c r="R307" s="172"/>
      <c r="S307" s="172"/>
      <c r="T307" s="172"/>
      <c r="U307" s="172"/>
      <c r="V307" s="172"/>
      <c r="W307" s="172"/>
      <c r="X307" s="172"/>
      <c r="Y307" s="172"/>
      <c r="Z307" s="172"/>
    </row>
    <row r="308" ht="15.75" customHeight="1">
      <c r="A308" s="172"/>
      <c r="B308" s="172"/>
      <c r="C308" s="172"/>
      <c r="D308" s="172"/>
      <c r="E308" s="172"/>
      <c r="F308" s="172"/>
      <c r="G308" s="172"/>
      <c r="H308" s="172"/>
      <c r="I308" s="172"/>
      <c r="J308" s="172"/>
      <c r="K308" s="172"/>
      <c r="L308" s="172"/>
      <c r="M308" s="172"/>
      <c r="N308" s="172"/>
      <c r="O308" s="172"/>
      <c r="P308" s="172"/>
      <c r="Q308" s="172"/>
      <c r="R308" s="172"/>
      <c r="S308" s="172"/>
      <c r="T308" s="172"/>
      <c r="U308" s="172"/>
      <c r="V308" s="172"/>
      <c r="W308" s="172"/>
      <c r="X308" s="172"/>
      <c r="Y308" s="172"/>
      <c r="Z308" s="172"/>
    </row>
    <row r="309" ht="15.75" customHeight="1">
      <c r="A309" s="172"/>
      <c r="B309" s="172"/>
      <c r="C309" s="172"/>
      <c r="D309" s="172"/>
      <c r="E309" s="172"/>
      <c r="F309" s="172"/>
      <c r="G309" s="172"/>
      <c r="H309" s="172"/>
      <c r="I309" s="172"/>
      <c r="J309" s="172"/>
      <c r="K309" s="172"/>
      <c r="L309" s="172"/>
      <c r="M309" s="172"/>
      <c r="N309" s="172"/>
      <c r="O309" s="172"/>
      <c r="P309" s="172"/>
      <c r="Q309" s="172"/>
      <c r="R309" s="172"/>
      <c r="S309" s="172"/>
      <c r="T309" s="172"/>
      <c r="U309" s="172"/>
      <c r="V309" s="172"/>
      <c r="W309" s="172"/>
      <c r="X309" s="172"/>
      <c r="Y309" s="172"/>
      <c r="Z309" s="172"/>
    </row>
    <row r="310" ht="15.75" customHeight="1">
      <c r="A310" s="172"/>
      <c r="B310" s="172"/>
      <c r="C310" s="172"/>
      <c r="D310" s="172"/>
      <c r="E310" s="172"/>
      <c r="F310" s="172"/>
      <c r="G310" s="172"/>
      <c r="H310" s="172"/>
      <c r="I310" s="172"/>
      <c r="J310" s="172"/>
      <c r="K310" s="172"/>
      <c r="L310" s="172"/>
      <c r="M310" s="172"/>
      <c r="N310" s="172"/>
      <c r="O310" s="172"/>
      <c r="P310" s="172"/>
      <c r="Q310" s="172"/>
      <c r="R310" s="172"/>
      <c r="S310" s="172"/>
      <c r="T310" s="172"/>
      <c r="U310" s="172"/>
      <c r="V310" s="172"/>
      <c r="W310" s="172"/>
      <c r="X310" s="172"/>
      <c r="Y310" s="172"/>
      <c r="Z310" s="172"/>
    </row>
    <row r="311" ht="15.75" customHeight="1">
      <c r="A311" s="172"/>
      <c r="B311" s="172"/>
      <c r="C311" s="172"/>
      <c r="D311" s="172"/>
      <c r="E311" s="172"/>
      <c r="F311" s="172"/>
      <c r="G311" s="172"/>
      <c r="H311" s="172"/>
      <c r="I311" s="172"/>
      <c r="J311" s="172"/>
      <c r="K311" s="172"/>
      <c r="L311" s="172"/>
      <c r="M311" s="172"/>
      <c r="N311" s="172"/>
      <c r="O311" s="172"/>
      <c r="P311" s="172"/>
      <c r="Q311" s="172"/>
      <c r="R311" s="172"/>
      <c r="S311" s="172"/>
      <c r="T311" s="172"/>
      <c r="U311" s="172"/>
      <c r="V311" s="172"/>
      <c r="W311" s="172"/>
      <c r="X311" s="172"/>
      <c r="Y311" s="172"/>
      <c r="Z311" s="172"/>
    </row>
    <row r="312" ht="15.75" customHeight="1">
      <c r="A312" s="172"/>
      <c r="B312" s="172"/>
      <c r="C312" s="172"/>
      <c r="D312" s="172"/>
      <c r="E312" s="172"/>
      <c r="F312" s="172"/>
      <c r="G312" s="172"/>
      <c r="H312" s="172"/>
      <c r="I312" s="172"/>
      <c r="J312" s="172"/>
      <c r="K312" s="172"/>
      <c r="L312" s="172"/>
      <c r="M312" s="172"/>
      <c r="N312" s="172"/>
      <c r="O312" s="172"/>
      <c r="P312" s="172"/>
      <c r="Q312" s="172"/>
      <c r="R312" s="172"/>
      <c r="S312" s="172"/>
      <c r="T312" s="172"/>
      <c r="U312" s="172"/>
      <c r="V312" s="172"/>
      <c r="W312" s="172"/>
      <c r="X312" s="172"/>
      <c r="Y312" s="172"/>
      <c r="Z312" s="172"/>
    </row>
    <row r="313" ht="15.75" customHeight="1">
      <c r="A313" s="172"/>
      <c r="B313" s="172"/>
      <c r="C313" s="172"/>
      <c r="D313" s="172"/>
      <c r="E313" s="172"/>
      <c r="F313" s="172"/>
      <c r="G313" s="172"/>
      <c r="H313" s="172"/>
      <c r="I313" s="172"/>
      <c r="J313" s="172"/>
      <c r="K313" s="172"/>
      <c r="L313" s="172"/>
      <c r="M313" s="172"/>
      <c r="N313" s="172"/>
      <c r="O313" s="172"/>
      <c r="P313" s="172"/>
      <c r="Q313" s="172"/>
      <c r="R313" s="172"/>
      <c r="S313" s="172"/>
      <c r="T313" s="172"/>
      <c r="U313" s="172"/>
      <c r="V313" s="172"/>
      <c r="W313" s="172"/>
      <c r="X313" s="172"/>
      <c r="Y313" s="172"/>
      <c r="Z313" s="172"/>
    </row>
    <row r="314" ht="15.75" customHeight="1">
      <c r="A314" s="172"/>
      <c r="B314" s="172"/>
      <c r="C314" s="172"/>
      <c r="D314" s="172"/>
      <c r="E314" s="172"/>
      <c r="F314" s="172"/>
      <c r="G314" s="172"/>
      <c r="H314" s="172"/>
      <c r="I314" s="172"/>
      <c r="J314" s="172"/>
      <c r="K314" s="172"/>
      <c r="L314" s="172"/>
      <c r="M314" s="172"/>
      <c r="N314" s="172"/>
      <c r="O314" s="172"/>
      <c r="P314" s="172"/>
      <c r="Q314" s="172"/>
      <c r="R314" s="172"/>
      <c r="S314" s="172"/>
      <c r="T314" s="172"/>
      <c r="U314" s="172"/>
      <c r="V314" s="172"/>
      <c r="W314" s="172"/>
      <c r="X314" s="172"/>
      <c r="Y314" s="172"/>
      <c r="Z314" s="172"/>
    </row>
    <row r="315" ht="15.75" customHeight="1">
      <c r="A315" s="172"/>
      <c r="B315" s="172"/>
      <c r="C315" s="172"/>
      <c r="D315" s="172"/>
      <c r="E315" s="172"/>
      <c r="F315" s="172"/>
      <c r="G315" s="172"/>
      <c r="H315" s="172"/>
      <c r="I315" s="172"/>
      <c r="J315" s="172"/>
      <c r="K315" s="172"/>
      <c r="L315" s="172"/>
      <c r="M315" s="172"/>
      <c r="N315" s="172"/>
      <c r="O315" s="172"/>
      <c r="P315" s="172"/>
      <c r="Q315" s="172"/>
      <c r="R315" s="172"/>
      <c r="S315" s="172"/>
      <c r="T315" s="172"/>
      <c r="U315" s="172"/>
      <c r="V315" s="172"/>
      <c r="W315" s="172"/>
      <c r="X315" s="172"/>
      <c r="Y315" s="172"/>
      <c r="Z315" s="172"/>
    </row>
    <row r="316" ht="15.75" customHeight="1">
      <c r="A316" s="172"/>
      <c r="B316" s="172"/>
      <c r="C316" s="172"/>
      <c r="D316" s="172"/>
      <c r="E316" s="172"/>
      <c r="F316" s="172"/>
      <c r="G316" s="172"/>
      <c r="H316" s="172"/>
      <c r="I316" s="172"/>
      <c r="J316" s="172"/>
      <c r="K316" s="172"/>
      <c r="L316" s="172"/>
      <c r="M316" s="172"/>
      <c r="N316" s="172"/>
      <c r="O316" s="172"/>
      <c r="P316" s="172"/>
      <c r="Q316" s="172"/>
      <c r="R316" s="172"/>
      <c r="S316" s="172"/>
      <c r="T316" s="172"/>
      <c r="U316" s="172"/>
      <c r="V316" s="172"/>
      <c r="W316" s="172"/>
      <c r="X316" s="172"/>
      <c r="Y316" s="172"/>
      <c r="Z316" s="172"/>
    </row>
    <row r="317" ht="15.75" customHeight="1">
      <c r="A317" s="172"/>
      <c r="B317" s="172"/>
      <c r="C317" s="172"/>
      <c r="D317" s="172"/>
      <c r="E317" s="172"/>
      <c r="F317" s="172"/>
      <c r="G317" s="172"/>
      <c r="H317" s="172"/>
      <c r="I317" s="172"/>
      <c r="J317" s="172"/>
      <c r="K317" s="172"/>
      <c r="L317" s="172"/>
      <c r="M317" s="172"/>
      <c r="N317" s="172"/>
      <c r="O317" s="172"/>
      <c r="P317" s="172"/>
      <c r="Q317" s="172"/>
      <c r="R317" s="172"/>
      <c r="S317" s="172"/>
      <c r="T317" s="172"/>
      <c r="U317" s="172"/>
      <c r="V317" s="172"/>
      <c r="W317" s="172"/>
      <c r="X317" s="172"/>
      <c r="Y317" s="172"/>
      <c r="Z317" s="172"/>
    </row>
    <row r="318" ht="15.75" customHeight="1">
      <c r="A318" s="172"/>
      <c r="B318" s="172"/>
      <c r="C318" s="172"/>
      <c r="D318" s="172"/>
      <c r="E318" s="172"/>
      <c r="F318" s="172"/>
      <c r="G318" s="172"/>
      <c r="H318" s="172"/>
      <c r="I318" s="172"/>
      <c r="J318" s="172"/>
      <c r="K318" s="172"/>
      <c r="L318" s="172"/>
      <c r="M318" s="172"/>
      <c r="N318" s="172"/>
      <c r="O318" s="172"/>
      <c r="P318" s="172"/>
      <c r="Q318" s="172"/>
      <c r="R318" s="172"/>
      <c r="S318" s="172"/>
      <c r="T318" s="172"/>
      <c r="U318" s="172"/>
      <c r="V318" s="172"/>
      <c r="W318" s="172"/>
      <c r="X318" s="172"/>
      <c r="Y318" s="172"/>
      <c r="Z318" s="172"/>
    </row>
    <row r="319" ht="15.75" customHeight="1">
      <c r="A319" s="172"/>
      <c r="B319" s="172"/>
      <c r="C319" s="172"/>
      <c r="D319" s="172"/>
      <c r="E319" s="172"/>
      <c r="F319" s="172"/>
      <c r="G319" s="172"/>
      <c r="H319" s="172"/>
      <c r="I319" s="172"/>
      <c r="J319" s="172"/>
      <c r="K319" s="172"/>
      <c r="L319" s="172"/>
      <c r="M319" s="172"/>
      <c r="N319" s="172"/>
      <c r="O319" s="172"/>
      <c r="P319" s="172"/>
      <c r="Q319" s="172"/>
      <c r="R319" s="172"/>
      <c r="S319" s="172"/>
      <c r="T319" s="172"/>
      <c r="U319" s="172"/>
      <c r="V319" s="172"/>
      <c r="W319" s="172"/>
      <c r="X319" s="172"/>
      <c r="Y319" s="172"/>
      <c r="Z319" s="172"/>
    </row>
    <row r="320" ht="15.75" customHeight="1">
      <c r="A320" s="172"/>
      <c r="B320" s="172"/>
      <c r="C320" s="172"/>
      <c r="D320" s="172"/>
      <c r="E320" s="172"/>
      <c r="F320" s="172"/>
      <c r="G320" s="172"/>
      <c r="H320" s="172"/>
      <c r="I320" s="172"/>
      <c r="J320" s="172"/>
      <c r="K320" s="172"/>
      <c r="L320" s="172"/>
      <c r="M320" s="172"/>
      <c r="N320" s="172"/>
      <c r="O320" s="172"/>
      <c r="P320" s="172"/>
      <c r="Q320" s="172"/>
      <c r="R320" s="172"/>
      <c r="S320" s="172"/>
      <c r="T320" s="172"/>
      <c r="U320" s="172"/>
      <c r="V320" s="172"/>
      <c r="W320" s="172"/>
      <c r="X320" s="172"/>
      <c r="Y320" s="172"/>
      <c r="Z320" s="172"/>
    </row>
    <row r="321" ht="15.75" customHeight="1">
      <c r="A321" s="172"/>
      <c r="B321" s="172"/>
      <c r="C321" s="172"/>
      <c r="D321" s="172"/>
      <c r="E321" s="172"/>
      <c r="F321" s="172"/>
      <c r="G321" s="172"/>
      <c r="H321" s="172"/>
      <c r="I321" s="172"/>
      <c r="J321" s="172"/>
      <c r="K321" s="172"/>
      <c r="L321" s="172"/>
      <c r="M321" s="172"/>
      <c r="N321" s="172"/>
      <c r="O321" s="172"/>
      <c r="P321" s="172"/>
      <c r="Q321" s="172"/>
      <c r="R321" s="172"/>
      <c r="S321" s="172"/>
      <c r="T321" s="172"/>
      <c r="U321" s="172"/>
      <c r="V321" s="172"/>
      <c r="W321" s="172"/>
      <c r="X321" s="172"/>
      <c r="Y321" s="172"/>
      <c r="Z321" s="172"/>
    </row>
    <row r="322" ht="15.75" customHeight="1">
      <c r="A322" s="172"/>
      <c r="B322" s="172"/>
      <c r="C322" s="172"/>
      <c r="D322" s="172"/>
      <c r="E322" s="172"/>
      <c r="F322" s="172"/>
      <c r="G322" s="172"/>
      <c r="H322" s="172"/>
      <c r="I322" s="172"/>
      <c r="J322" s="172"/>
      <c r="K322" s="172"/>
      <c r="L322" s="172"/>
      <c r="M322" s="172"/>
      <c r="N322" s="172"/>
      <c r="O322" s="172"/>
      <c r="P322" s="172"/>
      <c r="Q322" s="172"/>
      <c r="R322" s="172"/>
      <c r="S322" s="172"/>
      <c r="T322" s="172"/>
      <c r="U322" s="172"/>
      <c r="V322" s="172"/>
      <c r="W322" s="172"/>
      <c r="X322" s="172"/>
      <c r="Y322" s="172"/>
      <c r="Z322" s="172"/>
    </row>
    <row r="323" ht="15.75" customHeight="1">
      <c r="A323" s="172"/>
      <c r="B323" s="172"/>
      <c r="C323" s="172"/>
      <c r="D323" s="172"/>
      <c r="E323" s="172"/>
      <c r="F323" s="172"/>
      <c r="G323" s="172"/>
      <c r="H323" s="172"/>
      <c r="I323" s="172"/>
      <c r="J323" s="172"/>
      <c r="K323" s="172"/>
      <c r="L323" s="172"/>
      <c r="M323" s="172"/>
      <c r="N323" s="172"/>
      <c r="O323" s="172"/>
      <c r="P323" s="172"/>
      <c r="Q323" s="172"/>
      <c r="R323" s="172"/>
      <c r="S323" s="172"/>
      <c r="T323" s="172"/>
      <c r="U323" s="172"/>
      <c r="V323" s="172"/>
      <c r="W323" s="172"/>
      <c r="X323" s="172"/>
      <c r="Y323" s="172"/>
      <c r="Z323" s="172"/>
    </row>
    <row r="324" ht="15.75" customHeight="1">
      <c r="A324" s="172"/>
      <c r="B324" s="172"/>
      <c r="C324" s="172"/>
      <c r="D324" s="172"/>
      <c r="E324" s="172"/>
      <c r="F324" s="172"/>
      <c r="G324" s="172"/>
      <c r="H324" s="172"/>
      <c r="I324" s="172"/>
      <c r="J324" s="172"/>
      <c r="K324" s="172"/>
      <c r="L324" s="172"/>
      <c r="M324" s="172"/>
      <c r="N324" s="172"/>
      <c r="O324" s="172"/>
      <c r="P324" s="172"/>
      <c r="Q324" s="172"/>
      <c r="R324" s="172"/>
      <c r="S324" s="172"/>
      <c r="T324" s="172"/>
      <c r="U324" s="172"/>
      <c r="V324" s="172"/>
      <c r="W324" s="172"/>
      <c r="X324" s="172"/>
      <c r="Y324" s="172"/>
      <c r="Z324" s="172"/>
    </row>
    <row r="325" ht="15.75" customHeight="1">
      <c r="A325" s="172"/>
      <c r="B325" s="172"/>
      <c r="C325" s="172"/>
      <c r="D325" s="172"/>
      <c r="E325" s="172"/>
      <c r="F325" s="172"/>
      <c r="G325" s="172"/>
      <c r="H325" s="172"/>
      <c r="I325" s="172"/>
      <c r="J325" s="172"/>
      <c r="K325" s="172"/>
      <c r="L325" s="172"/>
      <c r="M325" s="172"/>
      <c r="N325" s="172"/>
      <c r="O325" s="172"/>
      <c r="P325" s="172"/>
      <c r="Q325" s="172"/>
      <c r="R325" s="172"/>
      <c r="S325" s="172"/>
      <c r="T325" s="172"/>
      <c r="U325" s="172"/>
      <c r="V325" s="172"/>
      <c r="W325" s="172"/>
      <c r="X325" s="172"/>
      <c r="Y325" s="172"/>
      <c r="Z325" s="172"/>
    </row>
    <row r="326" ht="15.75" customHeight="1">
      <c r="A326" s="172"/>
      <c r="B326" s="172"/>
      <c r="C326" s="172"/>
      <c r="D326" s="172"/>
      <c r="E326" s="172"/>
      <c r="F326" s="172"/>
      <c r="G326" s="172"/>
      <c r="H326" s="172"/>
      <c r="I326" s="172"/>
      <c r="J326" s="172"/>
      <c r="K326" s="172"/>
      <c r="L326" s="172"/>
      <c r="M326" s="172"/>
      <c r="N326" s="172"/>
      <c r="O326" s="172"/>
      <c r="P326" s="172"/>
      <c r="Q326" s="172"/>
      <c r="R326" s="172"/>
      <c r="S326" s="172"/>
      <c r="T326" s="172"/>
      <c r="U326" s="172"/>
      <c r="V326" s="172"/>
      <c r="W326" s="172"/>
      <c r="X326" s="172"/>
      <c r="Y326" s="172"/>
      <c r="Z326" s="172"/>
    </row>
    <row r="327" ht="15.75" customHeight="1">
      <c r="A327" s="172"/>
      <c r="B327" s="172"/>
      <c r="C327" s="172"/>
      <c r="D327" s="172"/>
      <c r="E327" s="172"/>
      <c r="F327" s="172"/>
      <c r="G327" s="172"/>
      <c r="H327" s="172"/>
      <c r="I327" s="172"/>
      <c r="J327" s="172"/>
      <c r="K327" s="172"/>
      <c r="L327" s="172"/>
      <c r="M327" s="172"/>
      <c r="N327" s="172"/>
      <c r="O327" s="172"/>
      <c r="P327" s="172"/>
      <c r="Q327" s="172"/>
      <c r="R327" s="172"/>
      <c r="S327" s="172"/>
      <c r="T327" s="172"/>
      <c r="U327" s="172"/>
      <c r="V327" s="172"/>
      <c r="W327" s="172"/>
      <c r="X327" s="172"/>
      <c r="Y327" s="172"/>
      <c r="Z327" s="172"/>
    </row>
    <row r="328" ht="15.75" customHeight="1">
      <c r="A328" s="172"/>
      <c r="B328" s="172"/>
      <c r="C328" s="172"/>
      <c r="D328" s="172"/>
      <c r="E328" s="172"/>
      <c r="F328" s="172"/>
      <c r="G328" s="172"/>
      <c r="H328" s="172"/>
      <c r="I328" s="172"/>
      <c r="J328" s="172"/>
      <c r="K328" s="172"/>
      <c r="L328" s="172"/>
      <c r="M328" s="172"/>
      <c r="N328" s="172"/>
      <c r="O328" s="172"/>
      <c r="P328" s="172"/>
      <c r="Q328" s="172"/>
      <c r="R328" s="172"/>
      <c r="S328" s="172"/>
      <c r="T328" s="172"/>
      <c r="U328" s="172"/>
      <c r="V328" s="172"/>
      <c r="W328" s="172"/>
      <c r="X328" s="172"/>
      <c r="Y328" s="172"/>
      <c r="Z328" s="172"/>
    </row>
    <row r="329" ht="15.75" customHeight="1">
      <c r="A329" s="172"/>
      <c r="B329" s="172"/>
      <c r="C329" s="172"/>
      <c r="D329" s="172"/>
      <c r="E329" s="172"/>
      <c r="F329" s="172"/>
      <c r="G329" s="172"/>
      <c r="H329" s="172"/>
      <c r="I329" s="172"/>
      <c r="J329" s="172"/>
      <c r="K329" s="172"/>
      <c r="L329" s="172"/>
      <c r="M329" s="172"/>
      <c r="N329" s="172"/>
      <c r="O329" s="172"/>
      <c r="P329" s="172"/>
      <c r="Q329" s="172"/>
      <c r="R329" s="172"/>
      <c r="S329" s="172"/>
      <c r="T329" s="172"/>
      <c r="U329" s="172"/>
      <c r="V329" s="172"/>
      <c r="W329" s="172"/>
      <c r="X329" s="172"/>
      <c r="Y329" s="172"/>
      <c r="Z329" s="172"/>
    </row>
    <row r="330" ht="15.75" customHeight="1">
      <c r="A330" s="172"/>
      <c r="B330" s="172"/>
      <c r="C330" s="172"/>
      <c r="D330" s="172"/>
      <c r="E330" s="172"/>
      <c r="F330" s="172"/>
      <c r="G330" s="172"/>
      <c r="H330" s="172"/>
      <c r="I330" s="172"/>
      <c r="J330" s="172"/>
      <c r="K330" s="172"/>
      <c r="L330" s="172"/>
      <c r="M330" s="172"/>
      <c r="N330" s="172"/>
      <c r="O330" s="172"/>
      <c r="P330" s="172"/>
      <c r="Q330" s="172"/>
      <c r="R330" s="172"/>
      <c r="S330" s="172"/>
      <c r="T330" s="172"/>
      <c r="U330" s="172"/>
      <c r="V330" s="172"/>
      <c r="W330" s="172"/>
      <c r="X330" s="172"/>
      <c r="Y330" s="172"/>
      <c r="Z330" s="172"/>
    </row>
    <row r="331" ht="15.75" customHeight="1">
      <c r="A331" s="172"/>
      <c r="B331" s="172"/>
      <c r="C331" s="172"/>
      <c r="D331" s="172"/>
      <c r="E331" s="172"/>
      <c r="F331" s="172"/>
      <c r="G331" s="172"/>
      <c r="H331" s="172"/>
      <c r="I331" s="172"/>
      <c r="J331" s="172"/>
      <c r="K331" s="172"/>
      <c r="L331" s="172"/>
      <c r="M331" s="172"/>
      <c r="N331" s="172"/>
      <c r="O331" s="172"/>
      <c r="P331" s="172"/>
      <c r="Q331" s="172"/>
      <c r="R331" s="172"/>
      <c r="S331" s="172"/>
      <c r="T331" s="172"/>
      <c r="U331" s="172"/>
      <c r="V331" s="172"/>
      <c r="W331" s="172"/>
      <c r="X331" s="172"/>
      <c r="Y331" s="172"/>
      <c r="Z331" s="172"/>
    </row>
    <row r="332" ht="15.75" customHeight="1">
      <c r="A332" s="172"/>
      <c r="B332" s="172"/>
      <c r="C332" s="172"/>
      <c r="D332" s="172"/>
      <c r="E332" s="172"/>
      <c r="F332" s="172"/>
      <c r="G332" s="172"/>
      <c r="H332" s="172"/>
      <c r="I332" s="172"/>
      <c r="J332" s="172"/>
      <c r="K332" s="172"/>
      <c r="L332" s="172"/>
      <c r="M332" s="172"/>
      <c r="N332" s="172"/>
      <c r="O332" s="172"/>
      <c r="P332" s="172"/>
      <c r="Q332" s="172"/>
      <c r="R332" s="172"/>
      <c r="S332" s="172"/>
      <c r="T332" s="172"/>
      <c r="U332" s="172"/>
      <c r="V332" s="172"/>
      <c r="W332" s="172"/>
      <c r="X332" s="172"/>
      <c r="Y332" s="172"/>
      <c r="Z332" s="172"/>
    </row>
    <row r="333" ht="15.75" customHeight="1">
      <c r="A333" s="172"/>
      <c r="B333" s="172"/>
      <c r="C333" s="172"/>
      <c r="D333" s="172"/>
      <c r="E333" s="172"/>
      <c r="F333" s="172"/>
      <c r="G333" s="172"/>
      <c r="H333" s="172"/>
      <c r="I333" s="172"/>
      <c r="J333" s="172"/>
      <c r="K333" s="172"/>
      <c r="L333" s="172"/>
      <c r="M333" s="172"/>
      <c r="N333" s="172"/>
      <c r="O333" s="172"/>
      <c r="P333" s="172"/>
      <c r="Q333" s="172"/>
      <c r="R333" s="172"/>
      <c r="S333" s="172"/>
      <c r="T333" s="172"/>
      <c r="U333" s="172"/>
      <c r="V333" s="172"/>
      <c r="W333" s="172"/>
      <c r="X333" s="172"/>
      <c r="Y333" s="172"/>
      <c r="Z333" s="172"/>
    </row>
    <row r="334" ht="15.75" customHeight="1">
      <c r="A334" s="172"/>
      <c r="B334" s="172"/>
      <c r="C334" s="172"/>
      <c r="D334" s="172"/>
      <c r="E334" s="172"/>
      <c r="F334" s="172"/>
      <c r="G334" s="172"/>
      <c r="H334" s="172"/>
      <c r="I334" s="172"/>
      <c r="J334" s="172"/>
      <c r="K334" s="172"/>
      <c r="L334" s="172"/>
      <c r="M334" s="172"/>
      <c r="N334" s="172"/>
      <c r="O334" s="172"/>
      <c r="P334" s="172"/>
      <c r="Q334" s="172"/>
      <c r="R334" s="172"/>
      <c r="S334" s="172"/>
      <c r="T334" s="172"/>
      <c r="U334" s="172"/>
      <c r="V334" s="172"/>
      <c r="W334" s="172"/>
      <c r="X334" s="172"/>
      <c r="Y334" s="172"/>
      <c r="Z334" s="172"/>
    </row>
    <row r="335" ht="15.75" customHeight="1">
      <c r="A335" s="172"/>
      <c r="B335" s="172"/>
      <c r="C335" s="172"/>
      <c r="D335" s="172"/>
      <c r="E335" s="172"/>
      <c r="F335" s="172"/>
      <c r="G335" s="172"/>
      <c r="H335" s="172"/>
      <c r="I335" s="172"/>
      <c r="J335" s="172"/>
      <c r="K335" s="172"/>
      <c r="L335" s="172"/>
      <c r="M335" s="172"/>
      <c r="N335" s="172"/>
      <c r="O335" s="172"/>
      <c r="P335" s="172"/>
      <c r="Q335" s="172"/>
      <c r="R335" s="172"/>
      <c r="S335" s="172"/>
      <c r="T335" s="172"/>
      <c r="U335" s="172"/>
      <c r="V335" s="172"/>
      <c r="W335" s="172"/>
      <c r="X335" s="172"/>
      <c r="Y335" s="172"/>
      <c r="Z335" s="172"/>
    </row>
    <row r="336" ht="15.75" customHeight="1">
      <c r="A336" s="172"/>
      <c r="B336" s="172"/>
      <c r="C336" s="172"/>
      <c r="D336" s="172"/>
      <c r="E336" s="172"/>
      <c r="F336" s="172"/>
      <c r="G336" s="172"/>
      <c r="H336" s="172"/>
      <c r="I336" s="172"/>
      <c r="J336" s="172"/>
      <c r="K336" s="172"/>
      <c r="L336" s="172"/>
      <c r="M336" s="172"/>
      <c r="N336" s="172"/>
      <c r="O336" s="172"/>
      <c r="P336" s="172"/>
      <c r="Q336" s="172"/>
      <c r="R336" s="172"/>
      <c r="S336" s="172"/>
      <c r="T336" s="172"/>
      <c r="U336" s="172"/>
      <c r="V336" s="172"/>
      <c r="W336" s="172"/>
      <c r="X336" s="172"/>
      <c r="Y336" s="172"/>
      <c r="Z336" s="172"/>
    </row>
    <row r="337" ht="15.75" customHeight="1">
      <c r="A337" s="172"/>
      <c r="B337" s="172"/>
      <c r="C337" s="172"/>
      <c r="D337" s="172"/>
      <c r="E337" s="172"/>
      <c r="F337" s="172"/>
      <c r="G337" s="172"/>
      <c r="H337" s="172"/>
      <c r="I337" s="172"/>
      <c r="J337" s="172"/>
      <c r="K337" s="172"/>
      <c r="L337" s="172"/>
      <c r="M337" s="172"/>
      <c r="N337" s="172"/>
      <c r="O337" s="172"/>
      <c r="P337" s="172"/>
      <c r="Q337" s="172"/>
      <c r="R337" s="172"/>
      <c r="S337" s="172"/>
      <c r="T337" s="172"/>
      <c r="U337" s="172"/>
      <c r="V337" s="172"/>
      <c r="W337" s="172"/>
      <c r="X337" s="172"/>
      <c r="Y337" s="172"/>
      <c r="Z337" s="172"/>
    </row>
    <row r="338" ht="15.75" customHeight="1">
      <c r="A338" s="172"/>
      <c r="B338" s="172"/>
      <c r="C338" s="172"/>
      <c r="D338" s="172"/>
      <c r="E338" s="172"/>
      <c r="F338" s="172"/>
      <c r="G338" s="172"/>
      <c r="H338" s="172"/>
      <c r="I338" s="172"/>
      <c r="J338" s="172"/>
      <c r="K338" s="172"/>
      <c r="L338" s="172"/>
      <c r="M338" s="172"/>
      <c r="N338" s="172"/>
      <c r="O338" s="172"/>
      <c r="P338" s="172"/>
      <c r="Q338" s="172"/>
      <c r="R338" s="172"/>
      <c r="S338" s="172"/>
      <c r="T338" s="172"/>
      <c r="U338" s="172"/>
      <c r="V338" s="172"/>
      <c r="W338" s="172"/>
      <c r="X338" s="172"/>
      <c r="Y338" s="172"/>
      <c r="Z338" s="172"/>
    </row>
    <row r="339" ht="15.75" customHeight="1">
      <c r="A339" s="172"/>
      <c r="B339" s="172"/>
      <c r="C339" s="172"/>
      <c r="D339" s="172"/>
      <c r="E339" s="172"/>
      <c r="F339" s="172"/>
      <c r="G339" s="172"/>
      <c r="H339" s="172"/>
      <c r="I339" s="172"/>
      <c r="J339" s="172"/>
      <c r="K339" s="172"/>
      <c r="L339" s="172"/>
      <c r="M339" s="172"/>
      <c r="N339" s="172"/>
      <c r="O339" s="172"/>
      <c r="P339" s="172"/>
      <c r="Q339" s="172"/>
      <c r="R339" s="172"/>
      <c r="S339" s="172"/>
      <c r="T339" s="172"/>
      <c r="U339" s="172"/>
      <c r="V339" s="172"/>
      <c r="W339" s="172"/>
      <c r="X339" s="172"/>
      <c r="Y339" s="172"/>
      <c r="Z339" s="172"/>
    </row>
    <row r="340" ht="15.75" customHeight="1">
      <c r="A340" s="172"/>
      <c r="B340" s="172"/>
      <c r="C340" s="172"/>
      <c r="D340" s="172"/>
      <c r="E340" s="172"/>
      <c r="F340" s="172"/>
      <c r="G340" s="172"/>
      <c r="H340" s="172"/>
      <c r="I340" s="172"/>
      <c r="J340" s="172"/>
      <c r="K340" s="172"/>
      <c r="L340" s="172"/>
      <c r="M340" s="172"/>
      <c r="N340" s="172"/>
      <c r="O340" s="172"/>
      <c r="P340" s="172"/>
      <c r="Q340" s="172"/>
      <c r="R340" s="172"/>
      <c r="S340" s="172"/>
      <c r="T340" s="172"/>
      <c r="U340" s="172"/>
      <c r="V340" s="172"/>
      <c r="W340" s="172"/>
      <c r="X340" s="172"/>
      <c r="Y340" s="172"/>
      <c r="Z340" s="172"/>
    </row>
    <row r="341" ht="15.75" customHeight="1">
      <c r="A341" s="172"/>
      <c r="B341" s="172"/>
      <c r="C341" s="172"/>
      <c r="D341" s="172"/>
      <c r="E341" s="172"/>
      <c r="F341" s="172"/>
      <c r="G341" s="172"/>
      <c r="H341" s="172"/>
      <c r="I341" s="172"/>
      <c r="J341" s="172"/>
      <c r="K341" s="172"/>
      <c r="L341" s="172"/>
      <c r="M341" s="172"/>
      <c r="N341" s="172"/>
      <c r="O341" s="172"/>
      <c r="P341" s="172"/>
      <c r="Q341" s="172"/>
      <c r="R341" s="172"/>
      <c r="S341" s="172"/>
      <c r="T341" s="172"/>
      <c r="U341" s="172"/>
      <c r="V341" s="172"/>
      <c r="W341" s="172"/>
      <c r="X341" s="172"/>
      <c r="Y341" s="172"/>
      <c r="Z341" s="172"/>
    </row>
    <row r="342" ht="15.75" customHeight="1">
      <c r="A342" s="172"/>
      <c r="B342" s="172"/>
      <c r="C342" s="172"/>
      <c r="D342" s="172"/>
      <c r="E342" s="172"/>
      <c r="F342" s="172"/>
      <c r="G342" s="172"/>
      <c r="H342" s="172"/>
      <c r="I342" s="172"/>
      <c r="J342" s="172"/>
      <c r="K342" s="172"/>
      <c r="L342" s="172"/>
      <c r="M342" s="172"/>
      <c r="N342" s="172"/>
      <c r="O342" s="172"/>
      <c r="P342" s="172"/>
      <c r="Q342" s="172"/>
      <c r="R342" s="172"/>
      <c r="S342" s="172"/>
      <c r="T342" s="172"/>
      <c r="U342" s="172"/>
      <c r="V342" s="172"/>
      <c r="W342" s="172"/>
      <c r="X342" s="172"/>
      <c r="Y342" s="172"/>
      <c r="Z342" s="172"/>
    </row>
    <row r="343" ht="15.75" customHeight="1">
      <c r="A343" s="172"/>
      <c r="B343" s="172"/>
      <c r="C343" s="172"/>
      <c r="D343" s="172"/>
      <c r="E343" s="172"/>
      <c r="F343" s="172"/>
      <c r="G343" s="172"/>
      <c r="H343" s="172"/>
      <c r="I343" s="172"/>
      <c r="J343" s="172"/>
      <c r="K343" s="172"/>
      <c r="L343" s="172"/>
      <c r="M343" s="172"/>
      <c r="N343" s="172"/>
      <c r="O343" s="172"/>
      <c r="P343" s="172"/>
      <c r="Q343" s="172"/>
      <c r="R343" s="172"/>
      <c r="S343" s="172"/>
      <c r="T343" s="172"/>
      <c r="U343" s="172"/>
      <c r="V343" s="172"/>
      <c r="W343" s="172"/>
      <c r="X343" s="172"/>
      <c r="Y343" s="172"/>
      <c r="Z343" s="172"/>
    </row>
    <row r="344" ht="15.75" customHeight="1">
      <c r="A344" s="172"/>
      <c r="B344" s="172"/>
      <c r="C344" s="172"/>
      <c r="D344" s="172"/>
      <c r="E344" s="172"/>
      <c r="F344" s="172"/>
      <c r="G344" s="172"/>
      <c r="H344" s="172"/>
      <c r="I344" s="172"/>
      <c r="J344" s="172"/>
      <c r="K344" s="172"/>
      <c r="L344" s="172"/>
      <c r="M344" s="172"/>
      <c r="N344" s="172"/>
      <c r="O344" s="172"/>
      <c r="P344" s="172"/>
      <c r="Q344" s="172"/>
      <c r="R344" s="172"/>
      <c r="S344" s="172"/>
      <c r="T344" s="172"/>
      <c r="U344" s="172"/>
      <c r="V344" s="172"/>
      <c r="W344" s="172"/>
      <c r="X344" s="172"/>
      <c r="Y344" s="172"/>
      <c r="Z344" s="172"/>
    </row>
    <row r="345" ht="15.75" customHeight="1">
      <c r="A345" s="172"/>
      <c r="B345" s="172"/>
      <c r="C345" s="172"/>
      <c r="D345" s="172"/>
      <c r="E345" s="172"/>
      <c r="F345" s="172"/>
      <c r="G345" s="172"/>
      <c r="H345" s="172"/>
      <c r="I345" s="172"/>
      <c r="J345" s="172"/>
      <c r="K345" s="172"/>
      <c r="L345" s="172"/>
      <c r="M345" s="172"/>
      <c r="N345" s="172"/>
      <c r="O345" s="172"/>
      <c r="P345" s="172"/>
      <c r="Q345" s="172"/>
      <c r="R345" s="172"/>
      <c r="S345" s="172"/>
      <c r="T345" s="172"/>
      <c r="U345" s="172"/>
      <c r="V345" s="172"/>
      <c r="W345" s="172"/>
      <c r="X345" s="172"/>
      <c r="Y345" s="172"/>
      <c r="Z345" s="172"/>
    </row>
    <row r="346" ht="15.75" customHeight="1">
      <c r="A346" s="172"/>
      <c r="B346" s="172"/>
      <c r="C346" s="172"/>
      <c r="D346" s="172"/>
      <c r="E346" s="172"/>
      <c r="F346" s="172"/>
      <c r="G346" s="172"/>
      <c r="H346" s="172"/>
      <c r="I346" s="172"/>
      <c r="J346" s="172"/>
      <c r="K346" s="172"/>
      <c r="L346" s="172"/>
      <c r="M346" s="172"/>
      <c r="N346" s="172"/>
      <c r="O346" s="172"/>
      <c r="P346" s="172"/>
      <c r="Q346" s="172"/>
      <c r="R346" s="172"/>
      <c r="S346" s="172"/>
      <c r="T346" s="172"/>
      <c r="U346" s="172"/>
      <c r="V346" s="172"/>
      <c r="W346" s="172"/>
      <c r="X346" s="172"/>
      <c r="Y346" s="172"/>
      <c r="Z346" s="172"/>
    </row>
    <row r="347" ht="15.75" customHeight="1">
      <c r="A347" s="172"/>
      <c r="B347" s="172"/>
      <c r="C347" s="172"/>
      <c r="D347" s="172"/>
      <c r="E347" s="172"/>
      <c r="F347" s="172"/>
      <c r="G347" s="172"/>
      <c r="H347" s="172"/>
      <c r="I347" s="172"/>
      <c r="J347" s="172"/>
      <c r="K347" s="172"/>
      <c r="L347" s="172"/>
      <c r="M347" s="172"/>
      <c r="N347" s="172"/>
      <c r="O347" s="172"/>
      <c r="P347" s="172"/>
      <c r="Q347" s="172"/>
      <c r="R347" s="172"/>
      <c r="S347" s="172"/>
      <c r="T347" s="172"/>
      <c r="U347" s="172"/>
      <c r="V347" s="172"/>
      <c r="W347" s="172"/>
      <c r="X347" s="172"/>
      <c r="Y347" s="172"/>
      <c r="Z347" s="172"/>
    </row>
    <row r="348" ht="15.75" customHeight="1">
      <c r="A348" s="172"/>
      <c r="B348" s="172"/>
      <c r="C348" s="172"/>
      <c r="D348" s="172"/>
      <c r="E348" s="172"/>
      <c r="F348" s="172"/>
      <c r="G348" s="172"/>
      <c r="H348" s="172"/>
      <c r="I348" s="172"/>
      <c r="J348" s="172"/>
      <c r="K348" s="172"/>
      <c r="L348" s="172"/>
      <c r="M348" s="172"/>
      <c r="N348" s="172"/>
      <c r="O348" s="172"/>
      <c r="P348" s="172"/>
      <c r="Q348" s="172"/>
      <c r="R348" s="172"/>
      <c r="S348" s="172"/>
      <c r="T348" s="172"/>
      <c r="U348" s="172"/>
      <c r="V348" s="172"/>
      <c r="W348" s="172"/>
      <c r="X348" s="172"/>
      <c r="Y348" s="172"/>
      <c r="Z348" s="172"/>
    </row>
    <row r="349" ht="15.75" customHeight="1">
      <c r="A349" s="172"/>
      <c r="B349" s="172"/>
      <c r="C349" s="172"/>
      <c r="D349" s="172"/>
      <c r="E349" s="172"/>
      <c r="F349" s="172"/>
      <c r="G349" s="172"/>
      <c r="H349" s="172"/>
      <c r="I349" s="172"/>
      <c r="J349" s="172"/>
      <c r="K349" s="172"/>
      <c r="L349" s="172"/>
      <c r="M349" s="172"/>
      <c r="N349" s="172"/>
      <c r="O349" s="172"/>
      <c r="P349" s="172"/>
      <c r="Q349" s="172"/>
      <c r="R349" s="172"/>
      <c r="S349" s="172"/>
      <c r="T349" s="172"/>
      <c r="U349" s="172"/>
      <c r="V349" s="172"/>
      <c r="W349" s="172"/>
      <c r="X349" s="172"/>
      <c r="Y349" s="172"/>
      <c r="Z349" s="172"/>
    </row>
    <row r="350" ht="15.75" customHeight="1">
      <c r="A350" s="172"/>
      <c r="B350" s="172"/>
      <c r="C350" s="172"/>
      <c r="D350" s="172"/>
      <c r="E350" s="172"/>
      <c r="F350" s="172"/>
      <c r="G350" s="172"/>
      <c r="H350" s="172"/>
      <c r="I350" s="172"/>
      <c r="J350" s="172"/>
      <c r="K350" s="172"/>
      <c r="L350" s="172"/>
      <c r="M350" s="172"/>
      <c r="N350" s="172"/>
      <c r="O350" s="172"/>
      <c r="P350" s="172"/>
      <c r="Q350" s="172"/>
      <c r="R350" s="172"/>
      <c r="S350" s="172"/>
      <c r="T350" s="172"/>
      <c r="U350" s="172"/>
      <c r="V350" s="172"/>
      <c r="W350" s="172"/>
      <c r="X350" s="172"/>
      <c r="Y350" s="172"/>
      <c r="Z350" s="172"/>
    </row>
    <row r="351" ht="15.75" customHeight="1">
      <c r="A351" s="172"/>
      <c r="B351" s="172"/>
      <c r="C351" s="172"/>
      <c r="D351" s="172"/>
      <c r="E351" s="172"/>
      <c r="F351" s="172"/>
      <c r="G351" s="172"/>
      <c r="H351" s="172"/>
      <c r="I351" s="172"/>
      <c r="J351" s="172"/>
      <c r="K351" s="172"/>
      <c r="L351" s="172"/>
      <c r="M351" s="172"/>
      <c r="N351" s="172"/>
      <c r="O351" s="172"/>
      <c r="P351" s="172"/>
      <c r="Q351" s="172"/>
      <c r="R351" s="172"/>
      <c r="S351" s="172"/>
      <c r="T351" s="172"/>
      <c r="U351" s="172"/>
      <c r="V351" s="172"/>
      <c r="W351" s="172"/>
      <c r="X351" s="172"/>
      <c r="Y351" s="172"/>
      <c r="Z351" s="172"/>
    </row>
    <row r="352" ht="15.75" customHeight="1">
      <c r="A352" s="172"/>
      <c r="B352" s="172"/>
      <c r="C352" s="172"/>
      <c r="D352" s="172"/>
      <c r="E352" s="172"/>
      <c r="F352" s="172"/>
      <c r="G352" s="172"/>
      <c r="H352" s="172"/>
      <c r="I352" s="172"/>
      <c r="J352" s="172"/>
      <c r="K352" s="172"/>
      <c r="L352" s="172"/>
      <c r="M352" s="172"/>
      <c r="N352" s="172"/>
      <c r="O352" s="172"/>
      <c r="P352" s="172"/>
      <c r="Q352" s="172"/>
      <c r="R352" s="172"/>
      <c r="S352" s="172"/>
      <c r="T352" s="172"/>
      <c r="U352" s="172"/>
      <c r="V352" s="172"/>
      <c r="W352" s="172"/>
      <c r="X352" s="172"/>
      <c r="Y352" s="172"/>
      <c r="Z352" s="172"/>
    </row>
    <row r="353" ht="15.75" customHeight="1">
      <c r="A353" s="172"/>
      <c r="B353" s="172"/>
      <c r="C353" s="172"/>
      <c r="D353" s="172"/>
      <c r="E353" s="172"/>
      <c r="F353" s="172"/>
      <c r="G353" s="172"/>
      <c r="H353" s="172"/>
      <c r="I353" s="172"/>
      <c r="J353" s="172"/>
      <c r="K353" s="172"/>
      <c r="L353" s="172"/>
      <c r="M353" s="172"/>
      <c r="N353" s="172"/>
      <c r="O353" s="172"/>
      <c r="P353" s="172"/>
      <c r="Q353" s="172"/>
      <c r="R353" s="172"/>
      <c r="S353" s="172"/>
      <c r="T353" s="172"/>
      <c r="U353" s="172"/>
      <c r="V353" s="172"/>
      <c r="W353" s="172"/>
      <c r="X353" s="172"/>
      <c r="Y353" s="172"/>
      <c r="Z353" s="172"/>
    </row>
    <row r="354" ht="15.75" customHeight="1">
      <c r="A354" s="172"/>
      <c r="B354" s="172"/>
      <c r="C354" s="172"/>
      <c r="D354" s="172"/>
      <c r="E354" s="172"/>
      <c r="F354" s="172"/>
      <c r="G354" s="172"/>
      <c r="H354" s="172"/>
      <c r="I354" s="172"/>
      <c r="J354" s="172"/>
      <c r="K354" s="172"/>
      <c r="L354" s="172"/>
      <c r="M354" s="172"/>
      <c r="N354" s="172"/>
      <c r="O354" s="172"/>
      <c r="P354" s="172"/>
      <c r="Q354" s="172"/>
      <c r="R354" s="172"/>
      <c r="S354" s="172"/>
      <c r="T354" s="172"/>
      <c r="U354" s="172"/>
      <c r="V354" s="172"/>
      <c r="W354" s="172"/>
      <c r="X354" s="172"/>
      <c r="Y354" s="172"/>
      <c r="Z354" s="172"/>
    </row>
    <row r="355" ht="15.75" customHeight="1">
      <c r="A355" s="172"/>
      <c r="B355" s="172"/>
      <c r="C355" s="172"/>
      <c r="D355" s="172"/>
      <c r="E355" s="172"/>
      <c r="F355" s="172"/>
      <c r="G355" s="172"/>
      <c r="H355" s="172"/>
      <c r="I355" s="172"/>
      <c r="J355" s="172"/>
      <c r="K355" s="172"/>
      <c r="L355" s="172"/>
      <c r="M355" s="172"/>
      <c r="N355" s="172"/>
      <c r="O355" s="172"/>
      <c r="P355" s="172"/>
      <c r="Q355" s="172"/>
      <c r="R355" s="172"/>
      <c r="S355" s="172"/>
      <c r="T355" s="172"/>
      <c r="U355" s="172"/>
      <c r="V355" s="172"/>
      <c r="W355" s="172"/>
      <c r="X355" s="172"/>
      <c r="Y355" s="172"/>
      <c r="Z355" s="172"/>
    </row>
    <row r="356" ht="15.75" customHeight="1">
      <c r="A356" s="172"/>
      <c r="B356" s="172"/>
      <c r="C356" s="172"/>
      <c r="D356" s="172"/>
      <c r="E356" s="172"/>
      <c r="F356" s="172"/>
      <c r="G356" s="172"/>
      <c r="H356" s="172"/>
      <c r="I356" s="172"/>
      <c r="J356" s="172"/>
      <c r="K356" s="172"/>
      <c r="L356" s="172"/>
      <c r="M356" s="172"/>
      <c r="N356" s="172"/>
      <c r="O356" s="172"/>
      <c r="P356" s="172"/>
      <c r="Q356" s="172"/>
      <c r="R356" s="172"/>
      <c r="S356" s="172"/>
      <c r="T356" s="172"/>
      <c r="U356" s="172"/>
      <c r="V356" s="172"/>
      <c r="W356" s="172"/>
      <c r="X356" s="172"/>
      <c r="Y356" s="172"/>
      <c r="Z356" s="172"/>
    </row>
    <row r="357" ht="15.75" customHeight="1">
      <c r="A357" s="172"/>
      <c r="B357" s="172"/>
      <c r="C357" s="172"/>
      <c r="D357" s="172"/>
      <c r="E357" s="172"/>
      <c r="F357" s="172"/>
      <c r="G357" s="172"/>
      <c r="H357" s="172"/>
      <c r="I357" s="172"/>
      <c r="J357" s="172"/>
      <c r="K357" s="172"/>
      <c r="L357" s="172"/>
      <c r="M357" s="172"/>
      <c r="N357" s="172"/>
      <c r="O357" s="172"/>
      <c r="P357" s="172"/>
      <c r="Q357" s="172"/>
      <c r="R357" s="172"/>
      <c r="S357" s="172"/>
      <c r="T357" s="172"/>
      <c r="U357" s="172"/>
      <c r="V357" s="172"/>
      <c r="W357" s="172"/>
      <c r="X357" s="172"/>
      <c r="Y357" s="172"/>
      <c r="Z357" s="172"/>
    </row>
    <row r="358" ht="15.75" customHeight="1">
      <c r="A358" s="172"/>
      <c r="B358" s="172"/>
      <c r="C358" s="172"/>
      <c r="D358" s="172"/>
      <c r="E358" s="172"/>
      <c r="F358" s="172"/>
      <c r="G358" s="172"/>
      <c r="H358" s="172"/>
      <c r="I358" s="172"/>
      <c r="J358" s="172"/>
      <c r="K358" s="172"/>
      <c r="L358" s="172"/>
      <c r="M358" s="172"/>
      <c r="N358" s="172"/>
      <c r="O358" s="172"/>
      <c r="P358" s="172"/>
      <c r="Q358" s="172"/>
      <c r="R358" s="172"/>
      <c r="S358" s="172"/>
      <c r="T358" s="172"/>
      <c r="U358" s="172"/>
      <c r="V358" s="172"/>
      <c r="W358" s="172"/>
      <c r="X358" s="172"/>
      <c r="Y358" s="172"/>
      <c r="Z358" s="172"/>
    </row>
    <row r="359" ht="15.75" customHeight="1">
      <c r="A359" s="172"/>
      <c r="B359" s="172"/>
      <c r="C359" s="172"/>
      <c r="D359" s="172"/>
      <c r="E359" s="172"/>
      <c r="F359" s="172"/>
      <c r="G359" s="172"/>
      <c r="H359" s="172"/>
      <c r="I359" s="172"/>
      <c r="J359" s="172"/>
      <c r="K359" s="172"/>
      <c r="L359" s="172"/>
      <c r="M359" s="172"/>
      <c r="N359" s="172"/>
      <c r="O359" s="172"/>
      <c r="P359" s="172"/>
      <c r="Q359" s="172"/>
      <c r="R359" s="172"/>
      <c r="S359" s="172"/>
      <c r="T359" s="172"/>
      <c r="U359" s="172"/>
      <c r="V359" s="172"/>
      <c r="W359" s="172"/>
      <c r="X359" s="172"/>
      <c r="Y359" s="172"/>
      <c r="Z359" s="172"/>
    </row>
    <row r="360" ht="15.75" customHeight="1">
      <c r="A360" s="172"/>
      <c r="B360" s="172"/>
      <c r="C360" s="172"/>
      <c r="D360" s="172"/>
      <c r="E360" s="172"/>
      <c r="F360" s="172"/>
      <c r="G360" s="172"/>
      <c r="H360" s="172"/>
      <c r="I360" s="172"/>
      <c r="J360" s="172"/>
      <c r="K360" s="172"/>
      <c r="L360" s="172"/>
      <c r="M360" s="172"/>
      <c r="N360" s="172"/>
      <c r="O360" s="172"/>
      <c r="P360" s="172"/>
      <c r="Q360" s="172"/>
      <c r="R360" s="172"/>
      <c r="S360" s="172"/>
      <c r="T360" s="172"/>
      <c r="U360" s="172"/>
      <c r="V360" s="172"/>
      <c r="W360" s="172"/>
      <c r="X360" s="172"/>
      <c r="Y360" s="172"/>
      <c r="Z360" s="172"/>
    </row>
    <row r="361" ht="15.75" customHeight="1">
      <c r="A361" s="172"/>
      <c r="B361" s="172"/>
      <c r="C361" s="172"/>
      <c r="D361" s="172"/>
      <c r="E361" s="172"/>
      <c r="F361" s="172"/>
      <c r="G361" s="172"/>
      <c r="H361" s="172"/>
      <c r="I361" s="172"/>
      <c r="J361" s="172"/>
      <c r="K361" s="172"/>
      <c r="L361" s="172"/>
      <c r="M361" s="172"/>
      <c r="N361" s="172"/>
      <c r="O361" s="172"/>
      <c r="P361" s="172"/>
      <c r="Q361" s="172"/>
      <c r="R361" s="172"/>
      <c r="S361" s="172"/>
      <c r="T361" s="172"/>
      <c r="U361" s="172"/>
      <c r="V361" s="172"/>
      <c r="W361" s="172"/>
      <c r="X361" s="172"/>
      <c r="Y361" s="172"/>
      <c r="Z361" s="172"/>
    </row>
    <row r="362" ht="15.75" customHeight="1">
      <c r="A362" s="172"/>
      <c r="B362" s="172"/>
      <c r="C362" s="172"/>
      <c r="D362" s="172"/>
      <c r="E362" s="172"/>
      <c r="F362" s="172"/>
      <c r="G362" s="172"/>
      <c r="H362" s="172"/>
      <c r="I362" s="172"/>
      <c r="J362" s="172"/>
      <c r="K362" s="172"/>
      <c r="L362" s="172"/>
      <c r="M362" s="172"/>
      <c r="N362" s="172"/>
      <c r="O362" s="172"/>
      <c r="P362" s="172"/>
      <c r="Q362" s="172"/>
      <c r="R362" s="172"/>
      <c r="S362" s="172"/>
      <c r="T362" s="172"/>
      <c r="U362" s="172"/>
      <c r="V362" s="172"/>
      <c r="W362" s="172"/>
      <c r="X362" s="172"/>
      <c r="Y362" s="172"/>
      <c r="Z362" s="172"/>
    </row>
    <row r="363" ht="15.75" customHeight="1">
      <c r="A363" s="172"/>
      <c r="B363" s="172"/>
      <c r="C363" s="172"/>
      <c r="D363" s="172"/>
      <c r="E363" s="172"/>
      <c r="F363" s="172"/>
      <c r="G363" s="172"/>
      <c r="H363" s="172"/>
      <c r="I363" s="172"/>
      <c r="J363" s="172"/>
      <c r="K363" s="172"/>
      <c r="L363" s="172"/>
      <c r="M363" s="172"/>
      <c r="N363" s="172"/>
      <c r="O363" s="172"/>
      <c r="P363" s="172"/>
      <c r="Q363" s="172"/>
      <c r="R363" s="172"/>
      <c r="S363" s="172"/>
      <c r="T363" s="172"/>
      <c r="U363" s="172"/>
      <c r="V363" s="172"/>
      <c r="W363" s="172"/>
      <c r="X363" s="172"/>
      <c r="Y363" s="172"/>
      <c r="Z363" s="172"/>
    </row>
    <row r="364" ht="15.75" customHeight="1">
      <c r="A364" s="172"/>
      <c r="B364" s="172"/>
      <c r="C364" s="172"/>
      <c r="D364" s="172"/>
      <c r="E364" s="172"/>
      <c r="F364" s="172"/>
      <c r="G364" s="172"/>
      <c r="H364" s="172"/>
      <c r="I364" s="172"/>
      <c r="J364" s="172"/>
      <c r="K364" s="172"/>
      <c r="L364" s="172"/>
      <c r="M364" s="172"/>
      <c r="N364" s="172"/>
      <c r="O364" s="172"/>
      <c r="P364" s="172"/>
      <c r="Q364" s="172"/>
      <c r="R364" s="172"/>
      <c r="S364" s="172"/>
      <c r="T364" s="172"/>
      <c r="U364" s="172"/>
      <c r="V364" s="172"/>
      <c r="W364" s="172"/>
      <c r="X364" s="172"/>
      <c r="Y364" s="172"/>
      <c r="Z364" s="172"/>
    </row>
    <row r="365" ht="15.75" customHeight="1">
      <c r="A365" s="172"/>
      <c r="B365" s="172"/>
      <c r="C365" s="172"/>
      <c r="D365" s="172"/>
      <c r="E365" s="172"/>
      <c r="F365" s="172"/>
      <c r="G365" s="172"/>
      <c r="H365" s="172"/>
      <c r="I365" s="172"/>
      <c r="J365" s="172"/>
      <c r="K365" s="172"/>
      <c r="L365" s="172"/>
      <c r="M365" s="172"/>
      <c r="N365" s="172"/>
      <c r="O365" s="172"/>
      <c r="P365" s="172"/>
      <c r="Q365" s="172"/>
      <c r="R365" s="172"/>
      <c r="S365" s="172"/>
      <c r="T365" s="172"/>
      <c r="U365" s="172"/>
      <c r="V365" s="172"/>
      <c r="W365" s="172"/>
      <c r="X365" s="172"/>
      <c r="Y365" s="172"/>
      <c r="Z365" s="172"/>
    </row>
    <row r="366" ht="15.75" customHeight="1">
      <c r="A366" s="172"/>
      <c r="B366" s="172"/>
      <c r="C366" s="172"/>
      <c r="D366" s="172"/>
      <c r="E366" s="172"/>
      <c r="F366" s="172"/>
      <c r="G366" s="172"/>
      <c r="H366" s="172"/>
      <c r="I366" s="172"/>
      <c r="J366" s="172"/>
      <c r="K366" s="172"/>
      <c r="L366" s="172"/>
      <c r="M366" s="172"/>
      <c r="N366" s="172"/>
      <c r="O366" s="172"/>
      <c r="P366" s="172"/>
      <c r="Q366" s="172"/>
      <c r="R366" s="172"/>
      <c r="S366" s="172"/>
      <c r="T366" s="172"/>
      <c r="U366" s="172"/>
      <c r="V366" s="172"/>
      <c r="W366" s="172"/>
      <c r="X366" s="172"/>
      <c r="Y366" s="172"/>
      <c r="Z366" s="172"/>
    </row>
    <row r="367" ht="15.75" customHeight="1">
      <c r="A367" s="172"/>
      <c r="B367" s="172"/>
      <c r="C367" s="172"/>
      <c r="D367" s="172"/>
      <c r="E367" s="172"/>
      <c r="F367" s="172"/>
      <c r="G367" s="172"/>
      <c r="H367" s="172"/>
      <c r="I367" s="172"/>
      <c r="J367" s="172"/>
      <c r="K367" s="172"/>
      <c r="L367" s="172"/>
      <c r="M367" s="172"/>
      <c r="N367" s="172"/>
      <c r="O367" s="172"/>
      <c r="P367" s="172"/>
      <c r="Q367" s="172"/>
      <c r="R367" s="172"/>
      <c r="S367" s="172"/>
      <c r="T367" s="172"/>
      <c r="U367" s="172"/>
      <c r="V367" s="172"/>
      <c r="W367" s="172"/>
      <c r="X367" s="172"/>
      <c r="Y367" s="172"/>
      <c r="Z367" s="172"/>
    </row>
    <row r="368" ht="15.75" customHeight="1">
      <c r="A368" s="172"/>
      <c r="B368" s="172"/>
      <c r="C368" s="172"/>
      <c r="D368" s="172"/>
      <c r="E368" s="172"/>
      <c r="F368" s="172"/>
      <c r="G368" s="172"/>
      <c r="H368" s="172"/>
      <c r="I368" s="172"/>
      <c r="J368" s="172"/>
      <c r="K368" s="172"/>
      <c r="L368" s="172"/>
      <c r="M368" s="172"/>
      <c r="N368" s="172"/>
      <c r="O368" s="172"/>
      <c r="P368" s="172"/>
      <c r="Q368" s="172"/>
      <c r="R368" s="172"/>
      <c r="S368" s="172"/>
      <c r="T368" s="172"/>
      <c r="U368" s="172"/>
      <c r="V368" s="172"/>
      <c r="W368" s="172"/>
      <c r="X368" s="172"/>
      <c r="Y368" s="172"/>
      <c r="Z368" s="172"/>
    </row>
    <row r="369" ht="15.75" customHeight="1">
      <c r="A369" s="172"/>
      <c r="B369" s="172"/>
      <c r="C369" s="172"/>
      <c r="D369" s="172"/>
      <c r="E369" s="172"/>
      <c r="F369" s="172"/>
      <c r="G369" s="172"/>
      <c r="H369" s="172"/>
      <c r="I369" s="172"/>
      <c r="J369" s="172"/>
      <c r="K369" s="172"/>
      <c r="L369" s="172"/>
      <c r="M369" s="172"/>
      <c r="N369" s="172"/>
      <c r="O369" s="172"/>
      <c r="P369" s="172"/>
      <c r="Q369" s="172"/>
      <c r="R369" s="172"/>
      <c r="S369" s="172"/>
      <c r="T369" s="172"/>
      <c r="U369" s="172"/>
      <c r="V369" s="172"/>
      <c r="W369" s="172"/>
      <c r="X369" s="172"/>
      <c r="Y369" s="172"/>
      <c r="Z369" s="172"/>
    </row>
    <row r="370" ht="15.75" customHeight="1">
      <c r="A370" s="172"/>
      <c r="B370" s="172"/>
      <c r="C370" s="172"/>
      <c r="D370" s="172"/>
      <c r="E370" s="172"/>
      <c r="F370" s="172"/>
      <c r="G370" s="172"/>
      <c r="H370" s="172"/>
      <c r="I370" s="172"/>
      <c r="J370" s="172"/>
      <c r="K370" s="172"/>
      <c r="L370" s="172"/>
      <c r="M370" s="172"/>
      <c r="N370" s="172"/>
      <c r="O370" s="172"/>
      <c r="P370" s="172"/>
      <c r="Q370" s="172"/>
      <c r="R370" s="172"/>
      <c r="S370" s="172"/>
      <c r="T370" s="172"/>
      <c r="U370" s="172"/>
      <c r="V370" s="172"/>
      <c r="W370" s="172"/>
      <c r="X370" s="172"/>
      <c r="Y370" s="172"/>
      <c r="Z370" s="172"/>
    </row>
    <row r="371" ht="15.75" customHeight="1">
      <c r="A371" s="172"/>
      <c r="B371" s="172"/>
      <c r="C371" s="172"/>
      <c r="D371" s="172"/>
      <c r="E371" s="172"/>
      <c r="F371" s="172"/>
      <c r="G371" s="172"/>
      <c r="H371" s="172"/>
      <c r="I371" s="172"/>
      <c r="J371" s="172"/>
      <c r="K371" s="172"/>
      <c r="L371" s="172"/>
      <c r="M371" s="172"/>
      <c r="N371" s="172"/>
      <c r="O371" s="172"/>
      <c r="P371" s="172"/>
      <c r="Q371" s="172"/>
      <c r="R371" s="172"/>
      <c r="S371" s="172"/>
      <c r="T371" s="172"/>
      <c r="U371" s="172"/>
      <c r="V371" s="172"/>
      <c r="W371" s="172"/>
      <c r="X371" s="172"/>
      <c r="Y371" s="172"/>
      <c r="Z371" s="172"/>
    </row>
    <row r="372" ht="15.75" customHeight="1">
      <c r="A372" s="172"/>
      <c r="B372" s="172"/>
      <c r="C372" s="172"/>
      <c r="D372" s="172"/>
      <c r="E372" s="172"/>
      <c r="F372" s="172"/>
      <c r="G372" s="172"/>
      <c r="H372" s="172"/>
      <c r="I372" s="172"/>
      <c r="J372" s="172"/>
      <c r="K372" s="172"/>
      <c r="L372" s="172"/>
      <c r="M372" s="172"/>
      <c r="N372" s="172"/>
      <c r="O372" s="172"/>
      <c r="P372" s="172"/>
      <c r="Q372" s="172"/>
      <c r="R372" s="172"/>
      <c r="S372" s="172"/>
      <c r="T372" s="172"/>
      <c r="U372" s="172"/>
      <c r="V372" s="172"/>
      <c r="W372" s="172"/>
      <c r="X372" s="172"/>
      <c r="Y372" s="172"/>
      <c r="Z372" s="172"/>
    </row>
    <row r="373" ht="15.75" customHeight="1">
      <c r="A373" s="172"/>
      <c r="B373" s="172"/>
      <c r="C373" s="172"/>
      <c r="D373" s="172"/>
      <c r="E373" s="172"/>
      <c r="F373" s="172"/>
      <c r="G373" s="172"/>
      <c r="H373" s="172"/>
      <c r="I373" s="172"/>
      <c r="J373" s="172"/>
      <c r="K373" s="172"/>
      <c r="L373" s="172"/>
      <c r="M373" s="172"/>
      <c r="N373" s="172"/>
      <c r="O373" s="172"/>
      <c r="P373" s="172"/>
      <c r="Q373" s="172"/>
      <c r="R373" s="172"/>
      <c r="S373" s="172"/>
      <c r="T373" s="172"/>
      <c r="U373" s="172"/>
      <c r="V373" s="172"/>
      <c r="W373" s="172"/>
      <c r="X373" s="172"/>
      <c r="Y373" s="172"/>
      <c r="Z373" s="172"/>
    </row>
    <row r="374" ht="15.75" customHeight="1">
      <c r="A374" s="172"/>
      <c r="B374" s="172"/>
      <c r="C374" s="172"/>
      <c r="D374" s="172"/>
      <c r="E374" s="172"/>
      <c r="F374" s="172"/>
      <c r="G374" s="172"/>
      <c r="H374" s="172"/>
      <c r="I374" s="172"/>
      <c r="J374" s="172"/>
      <c r="K374" s="172"/>
      <c r="L374" s="172"/>
      <c r="M374" s="172"/>
      <c r="N374" s="172"/>
      <c r="O374" s="172"/>
      <c r="P374" s="172"/>
      <c r="Q374" s="172"/>
      <c r="R374" s="172"/>
      <c r="S374" s="172"/>
      <c r="T374" s="172"/>
      <c r="U374" s="172"/>
      <c r="V374" s="172"/>
      <c r="W374" s="172"/>
      <c r="X374" s="172"/>
      <c r="Y374" s="172"/>
      <c r="Z374" s="172"/>
    </row>
    <row r="375" ht="15.75" customHeight="1">
      <c r="A375" s="172"/>
      <c r="B375" s="172"/>
      <c r="C375" s="172"/>
      <c r="D375" s="172"/>
      <c r="E375" s="172"/>
      <c r="F375" s="172"/>
      <c r="G375" s="172"/>
      <c r="H375" s="172"/>
      <c r="I375" s="172"/>
      <c r="J375" s="172"/>
      <c r="K375" s="172"/>
      <c r="L375" s="172"/>
      <c r="M375" s="172"/>
      <c r="N375" s="172"/>
      <c r="O375" s="172"/>
      <c r="P375" s="172"/>
      <c r="Q375" s="172"/>
      <c r="R375" s="172"/>
      <c r="S375" s="172"/>
      <c r="T375" s="172"/>
      <c r="U375" s="172"/>
      <c r="V375" s="172"/>
      <c r="W375" s="172"/>
      <c r="X375" s="172"/>
      <c r="Y375" s="172"/>
      <c r="Z375" s="172"/>
    </row>
    <row r="376" ht="15.75" customHeight="1">
      <c r="A376" s="172"/>
      <c r="B376" s="172"/>
      <c r="C376" s="172"/>
      <c r="D376" s="172"/>
      <c r="E376" s="172"/>
      <c r="F376" s="172"/>
      <c r="G376" s="172"/>
      <c r="H376" s="172"/>
      <c r="I376" s="172"/>
      <c r="J376" s="172"/>
      <c r="K376" s="172"/>
      <c r="L376" s="172"/>
      <c r="M376" s="172"/>
      <c r="N376" s="172"/>
      <c r="O376" s="172"/>
      <c r="P376" s="172"/>
      <c r="Q376" s="172"/>
      <c r="R376" s="172"/>
      <c r="S376" s="172"/>
      <c r="T376" s="172"/>
      <c r="U376" s="172"/>
      <c r="V376" s="172"/>
      <c r="W376" s="172"/>
      <c r="X376" s="172"/>
      <c r="Y376" s="172"/>
      <c r="Z376" s="172"/>
    </row>
    <row r="377" ht="15.75" customHeight="1">
      <c r="A377" s="172"/>
      <c r="B377" s="172"/>
      <c r="C377" s="172"/>
      <c r="D377" s="172"/>
      <c r="E377" s="172"/>
      <c r="F377" s="172"/>
      <c r="G377" s="172"/>
      <c r="H377" s="172"/>
      <c r="I377" s="172"/>
      <c r="J377" s="172"/>
      <c r="K377" s="172"/>
      <c r="L377" s="172"/>
      <c r="M377" s="172"/>
      <c r="N377" s="172"/>
      <c r="O377" s="172"/>
      <c r="P377" s="172"/>
      <c r="Q377" s="172"/>
      <c r="R377" s="172"/>
      <c r="S377" s="172"/>
      <c r="T377" s="172"/>
      <c r="U377" s="172"/>
      <c r="V377" s="172"/>
      <c r="W377" s="172"/>
      <c r="X377" s="172"/>
      <c r="Y377" s="172"/>
      <c r="Z377" s="172"/>
    </row>
    <row r="378" ht="15.75" customHeight="1">
      <c r="A378" s="172"/>
      <c r="B378" s="172"/>
      <c r="C378" s="172"/>
      <c r="D378" s="172"/>
      <c r="E378" s="172"/>
      <c r="F378" s="172"/>
      <c r="G378" s="172"/>
      <c r="H378" s="172"/>
      <c r="I378" s="172"/>
      <c r="J378" s="172"/>
      <c r="K378" s="172"/>
      <c r="L378" s="172"/>
      <c r="M378" s="172"/>
      <c r="N378" s="172"/>
      <c r="O378" s="172"/>
      <c r="P378" s="172"/>
      <c r="Q378" s="172"/>
      <c r="R378" s="172"/>
      <c r="S378" s="172"/>
      <c r="T378" s="172"/>
      <c r="U378" s="172"/>
      <c r="V378" s="172"/>
      <c r="W378" s="172"/>
      <c r="X378" s="172"/>
      <c r="Y378" s="172"/>
      <c r="Z378" s="172"/>
    </row>
    <row r="379" ht="15.75" customHeight="1">
      <c r="A379" s="172"/>
      <c r="B379" s="172"/>
      <c r="C379" s="172"/>
      <c r="D379" s="172"/>
      <c r="E379" s="172"/>
      <c r="F379" s="172"/>
      <c r="G379" s="172"/>
      <c r="H379" s="172"/>
      <c r="I379" s="172"/>
      <c r="J379" s="172"/>
      <c r="K379" s="172"/>
      <c r="L379" s="172"/>
      <c r="M379" s="172"/>
      <c r="N379" s="172"/>
      <c r="O379" s="172"/>
      <c r="P379" s="172"/>
      <c r="Q379" s="172"/>
      <c r="R379" s="172"/>
      <c r="S379" s="172"/>
      <c r="T379" s="172"/>
      <c r="U379" s="172"/>
      <c r="V379" s="172"/>
      <c r="W379" s="172"/>
      <c r="X379" s="172"/>
      <c r="Y379" s="172"/>
      <c r="Z379" s="172"/>
    </row>
    <row r="380" ht="15.75" customHeight="1">
      <c r="A380" s="172"/>
      <c r="B380" s="172"/>
      <c r="C380" s="172"/>
      <c r="D380" s="172"/>
      <c r="E380" s="172"/>
      <c r="F380" s="172"/>
      <c r="G380" s="172"/>
      <c r="H380" s="172"/>
      <c r="I380" s="172"/>
      <c r="J380" s="172"/>
      <c r="K380" s="172"/>
      <c r="L380" s="172"/>
      <c r="M380" s="172"/>
      <c r="N380" s="172"/>
      <c r="O380" s="172"/>
      <c r="P380" s="172"/>
      <c r="Q380" s="172"/>
      <c r="R380" s="172"/>
      <c r="S380" s="172"/>
      <c r="T380" s="172"/>
      <c r="U380" s="172"/>
      <c r="V380" s="172"/>
      <c r="W380" s="172"/>
      <c r="X380" s="172"/>
      <c r="Y380" s="172"/>
      <c r="Z380" s="172"/>
    </row>
    <row r="381" ht="15.75" customHeight="1">
      <c r="A381" s="172"/>
      <c r="B381" s="172"/>
      <c r="C381" s="172"/>
      <c r="D381" s="172"/>
      <c r="E381" s="172"/>
      <c r="F381" s="172"/>
      <c r="G381" s="172"/>
      <c r="H381" s="172"/>
      <c r="I381" s="172"/>
      <c r="J381" s="172"/>
      <c r="K381" s="172"/>
      <c r="L381" s="172"/>
      <c r="M381" s="172"/>
      <c r="N381" s="172"/>
      <c r="O381" s="172"/>
      <c r="P381" s="172"/>
      <c r="Q381" s="172"/>
      <c r="R381" s="172"/>
      <c r="S381" s="172"/>
      <c r="T381" s="172"/>
      <c r="U381" s="172"/>
      <c r="V381" s="172"/>
      <c r="W381" s="172"/>
      <c r="X381" s="172"/>
      <c r="Y381" s="172"/>
      <c r="Z381" s="172"/>
    </row>
    <row r="382" ht="15.75" customHeight="1">
      <c r="A382" s="172"/>
      <c r="B382" s="172"/>
      <c r="C382" s="172"/>
      <c r="D382" s="172"/>
      <c r="E382" s="172"/>
      <c r="F382" s="172"/>
      <c r="G382" s="172"/>
      <c r="H382" s="172"/>
      <c r="I382" s="172"/>
      <c r="J382" s="172"/>
      <c r="K382" s="172"/>
      <c r="L382" s="172"/>
      <c r="M382" s="172"/>
      <c r="N382" s="172"/>
      <c r="O382" s="172"/>
      <c r="P382" s="172"/>
      <c r="Q382" s="172"/>
      <c r="R382" s="172"/>
      <c r="S382" s="172"/>
      <c r="T382" s="172"/>
      <c r="U382" s="172"/>
      <c r="V382" s="172"/>
      <c r="W382" s="172"/>
      <c r="X382" s="172"/>
      <c r="Y382" s="172"/>
      <c r="Z382" s="172"/>
    </row>
    <row r="383" ht="15.75" customHeight="1">
      <c r="A383" s="172"/>
      <c r="B383" s="172"/>
      <c r="C383" s="172"/>
      <c r="D383" s="172"/>
      <c r="E383" s="172"/>
      <c r="F383" s="172"/>
      <c r="G383" s="172"/>
      <c r="H383" s="172"/>
      <c r="I383" s="172"/>
      <c r="J383" s="172"/>
      <c r="K383" s="172"/>
      <c r="L383" s="172"/>
      <c r="M383" s="172"/>
      <c r="N383" s="172"/>
      <c r="O383" s="172"/>
      <c r="P383" s="172"/>
      <c r="Q383" s="172"/>
      <c r="R383" s="172"/>
      <c r="S383" s="172"/>
      <c r="T383" s="172"/>
      <c r="U383" s="172"/>
      <c r="V383" s="172"/>
      <c r="W383" s="172"/>
      <c r="X383" s="172"/>
      <c r="Y383" s="172"/>
      <c r="Z383" s="172"/>
    </row>
    <row r="384" ht="15.75" customHeight="1">
      <c r="A384" s="172"/>
      <c r="B384" s="172"/>
      <c r="C384" s="172"/>
      <c r="D384" s="172"/>
      <c r="E384" s="172"/>
      <c r="F384" s="172"/>
      <c r="G384" s="172"/>
      <c r="H384" s="172"/>
      <c r="I384" s="172"/>
      <c r="J384" s="172"/>
      <c r="K384" s="172"/>
      <c r="L384" s="172"/>
      <c r="M384" s="172"/>
      <c r="N384" s="172"/>
      <c r="O384" s="172"/>
      <c r="P384" s="172"/>
      <c r="Q384" s="172"/>
      <c r="R384" s="172"/>
      <c r="S384" s="172"/>
      <c r="T384" s="172"/>
      <c r="U384" s="172"/>
      <c r="V384" s="172"/>
      <c r="W384" s="172"/>
      <c r="X384" s="172"/>
      <c r="Y384" s="172"/>
      <c r="Z384" s="172"/>
    </row>
    <row r="385" ht="15.75" customHeight="1">
      <c r="A385" s="172"/>
      <c r="B385" s="172"/>
      <c r="C385" s="172"/>
      <c r="D385" s="172"/>
      <c r="E385" s="172"/>
      <c r="F385" s="172"/>
      <c r="G385" s="172"/>
      <c r="H385" s="172"/>
      <c r="I385" s="172"/>
      <c r="J385" s="172"/>
      <c r="K385" s="172"/>
      <c r="L385" s="172"/>
      <c r="M385" s="172"/>
      <c r="N385" s="172"/>
      <c r="O385" s="172"/>
      <c r="P385" s="172"/>
      <c r="Q385" s="172"/>
      <c r="R385" s="172"/>
      <c r="S385" s="172"/>
      <c r="T385" s="172"/>
      <c r="U385" s="172"/>
      <c r="V385" s="172"/>
      <c r="W385" s="172"/>
      <c r="X385" s="172"/>
      <c r="Y385" s="172"/>
      <c r="Z385" s="172"/>
    </row>
    <row r="386" ht="15.75" customHeight="1">
      <c r="A386" s="172"/>
      <c r="B386" s="172"/>
      <c r="C386" s="172"/>
      <c r="D386" s="172"/>
      <c r="E386" s="172"/>
      <c r="F386" s="172"/>
      <c r="G386" s="172"/>
      <c r="H386" s="172"/>
      <c r="I386" s="172"/>
      <c r="J386" s="172"/>
      <c r="K386" s="172"/>
      <c r="L386" s="172"/>
      <c r="M386" s="172"/>
      <c r="N386" s="172"/>
      <c r="O386" s="172"/>
      <c r="P386" s="172"/>
      <c r="Q386" s="172"/>
      <c r="R386" s="172"/>
      <c r="S386" s="172"/>
      <c r="T386" s="172"/>
      <c r="U386" s="172"/>
      <c r="V386" s="172"/>
      <c r="W386" s="172"/>
      <c r="X386" s="172"/>
      <c r="Y386" s="172"/>
      <c r="Z386" s="172"/>
    </row>
    <row r="387" ht="15.75" customHeight="1">
      <c r="A387" s="172"/>
      <c r="B387" s="172"/>
      <c r="C387" s="172"/>
      <c r="D387" s="172"/>
      <c r="E387" s="172"/>
      <c r="F387" s="172"/>
      <c r="G387" s="172"/>
      <c r="H387" s="172"/>
      <c r="I387" s="172"/>
      <c r="J387" s="172"/>
      <c r="K387" s="172"/>
      <c r="L387" s="172"/>
      <c r="M387" s="172"/>
      <c r="N387" s="172"/>
      <c r="O387" s="172"/>
      <c r="P387" s="172"/>
      <c r="Q387" s="172"/>
      <c r="R387" s="172"/>
      <c r="S387" s="172"/>
      <c r="T387" s="172"/>
      <c r="U387" s="172"/>
      <c r="V387" s="172"/>
      <c r="W387" s="172"/>
      <c r="X387" s="172"/>
      <c r="Y387" s="172"/>
      <c r="Z387" s="172"/>
    </row>
    <row r="388" ht="15.75" customHeight="1">
      <c r="A388" s="172"/>
      <c r="B388" s="172"/>
      <c r="C388" s="172"/>
      <c r="D388" s="172"/>
      <c r="E388" s="172"/>
      <c r="F388" s="172"/>
      <c r="G388" s="172"/>
      <c r="H388" s="172"/>
      <c r="I388" s="172"/>
      <c r="J388" s="172"/>
      <c r="K388" s="172"/>
      <c r="L388" s="172"/>
      <c r="M388" s="172"/>
      <c r="N388" s="172"/>
      <c r="O388" s="172"/>
      <c r="P388" s="172"/>
      <c r="Q388" s="172"/>
      <c r="R388" s="172"/>
      <c r="S388" s="172"/>
      <c r="T388" s="172"/>
      <c r="U388" s="172"/>
      <c r="V388" s="172"/>
      <c r="W388" s="172"/>
      <c r="X388" s="172"/>
      <c r="Y388" s="172"/>
      <c r="Z388" s="172"/>
    </row>
    <row r="389" ht="15.75" customHeight="1">
      <c r="A389" s="172"/>
      <c r="B389" s="172"/>
      <c r="C389" s="172"/>
      <c r="D389" s="172"/>
      <c r="E389" s="172"/>
      <c r="F389" s="172"/>
      <c r="G389" s="172"/>
      <c r="H389" s="172"/>
      <c r="I389" s="172"/>
      <c r="J389" s="172"/>
      <c r="K389" s="172"/>
      <c r="L389" s="172"/>
      <c r="M389" s="172"/>
      <c r="N389" s="172"/>
      <c r="O389" s="172"/>
      <c r="P389" s="172"/>
      <c r="Q389" s="172"/>
      <c r="R389" s="172"/>
      <c r="S389" s="172"/>
      <c r="T389" s="172"/>
      <c r="U389" s="172"/>
      <c r="V389" s="172"/>
      <c r="W389" s="172"/>
      <c r="X389" s="172"/>
      <c r="Y389" s="172"/>
      <c r="Z389" s="172"/>
    </row>
    <row r="390" ht="15.75" customHeight="1">
      <c r="A390" s="172"/>
      <c r="B390" s="172"/>
      <c r="C390" s="172"/>
      <c r="D390" s="172"/>
      <c r="E390" s="172"/>
      <c r="F390" s="172"/>
      <c r="G390" s="172"/>
      <c r="H390" s="172"/>
      <c r="I390" s="172"/>
      <c r="J390" s="172"/>
      <c r="K390" s="172"/>
      <c r="L390" s="172"/>
      <c r="M390" s="172"/>
      <c r="N390" s="172"/>
      <c r="O390" s="172"/>
      <c r="P390" s="172"/>
      <c r="Q390" s="172"/>
      <c r="R390" s="172"/>
      <c r="S390" s="172"/>
      <c r="T390" s="172"/>
      <c r="U390" s="172"/>
      <c r="V390" s="172"/>
      <c r="W390" s="172"/>
      <c r="X390" s="172"/>
      <c r="Y390" s="172"/>
      <c r="Z390" s="172"/>
    </row>
    <row r="391" ht="15.75" customHeight="1">
      <c r="A391" s="172"/>
      <c r="B391" s="172"/>
      <c r="C391" s="172"/>
      <c r="D391" s="172"/>
      <c r="E391" s="172"/>
      <c r="F391" s="172"/>
      <c r="G391" s="172"/>
      <c r="H391" s="172"/>
      <c r="I391" s="172"/>
      <c r="J391" s="172"/>
      <c r="K391" s="172"/>
      <c r="L391" s="172"/>
      <c r="M391" s="172"/>
      <c r="N391" s="172"/>
      <c r="O391" s="172"/>
      <c r="P391" s="172"/>
      <c r="Q391" s="172"/>
      <c r="R391" s="172"/>
      <c r="S391" s="172"/>
      <c r="T391" s="172"/>
      <c r="U391" s="172"/>
      <c r="V391" s="172"/>
      <c r="W391" s="172"/>
      <c r="X391" s="172"/>
      <c r="Y391" s="172"/>
      <c r="Z391" s="172"/>
    </row>
    <row r="392" ht="15.75" customHeight="1">
      <c r="A392" s="172"/>
      <c r="B392" s="172"/>
      <c r="C392" s="172"/>
      <c r="D392" s="172"/>
      <c r="E392" s="172"/>
      <c r="F392" s="172"/>
      <c r="G392" s="172"/>
      <c r="H392" s="172"/>
      <c r="I392" s="172"/>
      <c r="J392" s="172"/>
      <c r="K392" s="172"/>
      <c r="L392" s="172"/>
      <c r="M392" s="172"/>
      <c r="N392" s="172"/>
      <c r="O392" s="172"/>
      <c r="P392" s="172"/>
      <c r="Q392" s="172"/>
      <c r="R392" s="172"/>
      <c r="S392" s="172"/>
      <c r="T392" s="172"/>
      <c r="U392" s="172"/>
      <c r="V392" s="172"/>
      <c r="W392" s="172"/>
      <c r="X392" s="172"/>
      <c r="Y392" s="172"/>
      <c r="Z392" s="172"/>
    </row>
    <row r="393" ht="15.75" customHeight="1">
      <c r="A393" s="172"/>
      <c r="B393" s="172"/>
      <c r="C393" s="172"/>
      <c r="D393" s="172"/>
      <c r="E393" s="172"/>
      <c r="F393" s="172"/>
      <c r="G393" s="172"/>
      <c r="H393" s="172"/>
      <c r="I393" s="172"/>
      <c r="J393" s="172"/>
      <c r="K393" s="172"/>
      <c r="L393" s="172"/>
      <c r="M393" s="172"/>
      <c r="N393" s="172"/>
      <c r="O393" s="172"/>
      <c r="P393" s="172"/>
      <c r="Q393" s="172"/>
      <c r="R393" s="172"/>
      <c r="S393" s="172"/>
      <c r="T393" s="172"/>
      <c r="U393" s="172"/>
      <c r="V393" s="172"/>
      <c r="W393" s="172"/>
      <c r="X393" s="172"/>
      <c r="Y393" s="172"/>
      <c r="Z393" s="172"/>
    </row>
    <row r="394" ht="15.75" customHeight="1">
      <c r="A394" s="172"/>
      <c r="B394" s="172"/>
      <c r="C394" s="172"/>
      <c r="D394" s="172"/>
      <c r="E394" s="172"/>
      <c r="F394" s="172"/>
      <c r="G394" s="172"/>
      <c r="H394" s="172"/>
      <c r="I394" s="172"/>
      <c r="J394" s="172"/>
      <c r="K394" s="172"/>
      <c r="L394" s="172"/>
      <c r="M394" s="172"/>
      <c r="N394" s="172"/>
      <c r="O394" s="172"/>
      <c r="P394" s="172"/>
      <c r="Q394" s="172"/>
      <c r="R394" s="172"/>
      <c r="S394" s="172"/>
      <c r="T394" s="172"/>
      <c r="U394" s="172"/>
      <c r="V394" s="172"/>
      <c r="W394" s="172"/>
      <c r="X394" s="172"/>
      <c r="Y394" s="172"/>
      <c r="Z394" s="172"/>
    </row>
    <row r="395" ht="15.75" customHeight="1">
      <c r="A395" s="172"/>
      <c r="B395" s="172"/>
      <c r="C395" s="172"/>
      <c r="D395" s="172"/>
      <c r="E395" s="172"/>
      <c r="F395" s="172"/>
      <c r="G395" s="172"/>
      <c r="H395" s="172"/>
      <c r="I395" s="172"/>
      <c r="J395" s="172"/>
      <c r="K395" s="172"/>
      <c r="L395" s="172"/>
      <c r="M395" s="172"/>
      <c r="N395" s="172"/>
      <c r="O395" s="172"/>
      <c r="P395" s="172"/>
      <c r="Q395" s="172"/>
      <c r="R395" s="172"/>
      <c r="S395" s="172"/>
      <c r="T395" s="172"/>
      <c r="U395" s="172"/>
      <c r="V395" s="172"/>
      <c r="W395" s="172"/>
      <c r="X395" s="172"/>
      <c r="Y395" s="172"/>
      <c r="Z395" s="172"/>
    </row>
    <row r="396" ht="15.75" customHeight="1">
      <c r="A396" s="172"/>
      <c r="B396" s="172"/>
      <c r="C396" s="172"/>
      <c r="D396" s="172"/>
      <c r="E396" s="172"/>
      <c r="F396" s="172"/>
      <c r="G396" s="172"/>
      <c r="H396" s="172"/>
      <c r="I396" s="172"/>
      <c r="J396" s="172"/>
      <c r="K396" s="172"/>
      <c r="L396" s="172"/>
      <c r="M396" s="172"/>
      <c r="N396" s="172"/>
      <c r="O396" s="172"/>
      <c r="P396" s="172"/>
      <c r="Q396" s="172"/>
      <c r="R396" s="172"/>
      <c r="S396" s="172"/>
      <c r="T396" s="172"/>
      <c r="U396" s="172"/>
      <c r="V396" s="172"/>
      <c r="W396" s="172"/>
      <c r="X396" s="172"/>
      <c r="Y396" s="172"/>
      <c r="Z396" s="172"/>
    </row>
    <row r="397" ht="15.75" customHeight="1">
      <c r="A397" s="172"/>
      <c r="B397" s="172"/>
      <c r="C397" s="172"/>
      <c r="D397" s="172"/>
      <c r="E397" s="172"/>
      <c r="F397" s="172"/>
      <c r="G397" s="172"/>
      <c r="H397" s="172"/>
      <c r="I397" s="172"/>
      <c r="J397" s="172"/>
      <c r="K397" s="172"/>
      <c r="L397" s="172"/>
      <c r="M397" s="172"/>
      <c r="N397" s="172"/>
      <c r="O397" s="172"/>
      <c r="P397" s="172"/>
      <c r="Q397" s="172"/>
      <c r="R397" s="172"/>
      <c r="S397" s="172"/>
      <c r="T397" s="172"/>
      <c r="U397" s="172"/>
      <c r="V397" s="172"/>
      <c r="W397" s="172"/>
      <c r="X397" s="172"/>
      <c r="Y397" s="172"/>
      <c r="Z397" s="172"/>
    </row>
    <row r="398" ht="15.75" customHeight="1">
      <c r="A398" s="172"/>
      <c r="B398" s="172"/>
      <c r="C398" s="172"/>
      <c r="D398" s="172"/>
      <c r="E398" s="172"/>
      <c r="F398" s="172"/>
      <c r="G398" s="172"/>
      <c r="H398" s="172"/>
      <c r="I398" s="172"/>
      <c r="J398" s="172"/>
      <c r="K398" s="172"/>
      <c r="L398" s="172"/>
      <c r="M398" s="172"/>
      <c r="N398" s="172"/>
      <c r="O398" s="172"/>
      <c r="P398" s="172"/>
      <c r="Q398" s="172"/>
      <c r="R398" s="172"/>
      <c r="S398" s="172"/>
      <c r="T398" s="172"/>
      <c r="U398" s="172"/>
      <c r="V398" s="172"/>
      <c r="W398" s="172"/>
      <c r="X398" s="172"/>
      <c r="Y398" s="172"/>
      <c r="Z398" s="172"/>
    </row>
    <row r="399" ht="15.75" customHeight="1">
      <c r="A399" s="172"/>
      <c r="B399" s="172"/>
      <c r="C399" s="172"/>
      <c r="D399" s="172"/>
      <c r="E399" s="172"/>
      <c r="F399" s="172"/>
      <c r="G399" s="172"/>
      <c r="H399" s="172"/>
      <c r="I399" s="172"/>
      <c r="J399" s="172"/>
      <c r="K399" s="172"/>
      <c r="L399" s="172"/>
      <c r="M399" s="172"/>
      <c r="N399" s="172"/>
      <c r="O399" s="172"/>
      <c r="P399" s="172"/>
      <c r="Q399" s="172"/>
      <c r="R399" s="172"/>
      <c r="S399" s="172"/>
      <c r="T399" s="172"/>
      <c r="U399" s="172"/>
      <c r="V399" s="172"/>
      <c r="W399" s="172"/>
      <c r="X399" s="172"/>
      <c r="Y399" s="172"/>
      <c r="Z399" s="172"/>
    </row>
    <row r="400" ht="15.75" customHeight="1">
      <c r="A400" s="172"/>
      <c r="B400" s="172"/>
      <c r="C400" s="172"/>
      <c r="D400" s="172"/>
      <c r="E400" s="172"/>
      <c r="F400" s="172"/>
      <c r="G400" s="172"/>
      <c r="H400" s="172"/>
      <c r="I400" s="172"/>
      <c r="J400" s="172"/>
      <c r="K400" s="172"/>
      <c r="L400" s="172"/>
      <c r="M400" s="172"/>
      <c r="N400" s="172"/>
      <c r="O400" s="172"/>
      <c r="P400" s="172"/>
      <c r="Q400" s="172"/>
      <c r="R400" s="172"/>
      <c r="S400" s="172"/>
      <c r="T400" s="172"/>
      <c r="U400" s="172"/>
      <c r="V400" s="172"/>
      <c r="W400" s="172"/>
      <c r="X400" s="172"/>
      <c r="Y400" s="172"/>
      <c r="Z400" s="172"/>
    </row>
    <row r="401" ht="15.75" customHeight="1">
      <c r="A401" s="172"/>
      <c r="B401" s="172"/>
      <c r="C401" s="172"/>
      <c r="D401" s="172"/>
      <c r="E401" s="172"/>
      <c r="F401" s="172"/>
      <c r="G401" s="172"/>
      <c r="H401" s="172"/>
      <c r="I401" s="172"/>
      <c r="J401" s="172"/>
      <c r="K401" s="172"/>
      <c r="L401" s="172"/>
      <c r="M401" s="172"/>
      <c r="N401" s="172"/>
      <c r="O401" s="172"/>
      <c r="P401" s="172"/>
      <c r="Q401" s="172"/>
      <c r="R401" s="172"/>
      <c r="S401" s="172"/>
      <c r="T401" s="172"/>
      <c r="U401" s="172"/>
      <c r="V401" s="172"/>
      <c r="W401" s="172"/>
      <c r="X401" s="172"/>
      <c r="Y401" s="172"/>
      <c r="Z401" s="172"/>
    </row>
    <row r="402" ht="15.75" customHeight="1">
      <c r="A402" s="172"/>
      <c r="B402" s="172"/>
      <c r="C402" s="172"/>
      <c r="D402" s="172"/>
      <c r="E402" s="172"/>
      <c r="F402" s="172"/>
      <c r="G402" s="172"/>
      <c r="H402" s="172"/>
      <c r="I402" s="172"/>
      <c r="J402" s="172"/>
      <c r="K402" s="172"/>
      <c r="L402" s="172"/>
      <c r="M402" s="172"/>
      <c r="N402" s="172"/>
      <c r="O402" s="172"/>
      <c r="P402" s="172"/>
      <c r="Q402" s="172"/>
      <c r="R402" s="172"/>
      <c r="S402" s="172"/>
      <c r="T402" s="172"/>
      <c r="U402" s="172"/>
      <c r="V402" s="172"/>
      <c r="W402" s="172"/>
      <c r="X402" s="172"/>
      <c r="Y402" s="172"/>
      <c r="Z402" s="172"/>
    </row>
    <row r="403" ht="15.75" customHeight="1">
      <c r="A403" s="172"/>
      <c r="B403" s="172"/>
      <c r="C403" s="172"/>
      <c r="D403" s="172"/>
      <c r="E403" s="172"/>
      <c r="F403" s="172"/>
      <c r="G403" s="172"/>
      <c r="H403" s="172"/>
      <c r="I403" s="172"/>
      <c r="J403" s="172"/>
      <c r="K403" s="172"/>
      <c r="L403" s="172"/>
      <c r="M403" s="172"/>
      <c r="N403" s="172"/>
      <c r="O403" s="172"/>
      <c r="P403" s="172"/>
      <c r="Q403" s="172"/>
      <c r="R403" s="172"/>
      <c r="S403" s="172"/>
      <c r="T403" s="172"/>
      <c r="U403" s="172"/>
      <c r="V403" s="172"/>
      <c r="W403" s="172"/>
      <c r="X403" s="172"/>
      <c r="Y403" s="172"/>
      <c r="Z403" s="172"/>
    </row>
    <row r="404" ht="15.75" customHeight="1">
      <c r="A404" s="172"/>
      <c r="B404" s="172"/>
      <c r="C404" s="172"/>
      <c r="D404" s="172"/>
      <c r="E404" s="172"/>
      <c r="F404" s="172"/>
      <c r="G404" s="172"/>
      <c r="H404" s="172"/>
      <c r="I404" s="172"/>
      <c r="J404" s="172"/>
      <c r="K404" s="172"/>
      <c r="L404" s="172"/>
      <c r="M404" s="172"/>
      <c r="N404" s="172"/>
      <c r="O404" s="172"/>
      <c r="P404" s="172"/>
      <c r="Q404" s="172"/>
      <c r="R404" s="172"/>
      <c r="S404" s="172"/>
      <c r="T404" s="172"/>
      <c r="U404" s="172"/>
      <c r="V404" s="172"/>
      <c r="W404" s="172"/>
      <c r="X404" s="172"/>
      <c r="Y404" s="172"/>
      <c r="Z404" s="172"/>
    </row>
    <row r="405" ht="15.75" customHeight="1">
      <c r="A405" s="172"/>
      <c r="B405" s="172"/>
      <c r="C405" s="172"/>
      <c r="D405" s="172"/>
      <c r="E405" s="172"/>
      <c r="F405" s="172"/>
      <c r="G405" s="172"/>
      <c r="H405" s="172"/>
      <c r="I405" s="172"/>
      <c r="J405" s="172"/>
      <c r="K405" s="172"/>
      <c r="L405" s="172"/>
      <c r="M405" s="172"/>
      <c r="N405" s="172"/>
      <c r="O405" s="172"/>
      <c r="P405" s="172"/>
      <c r="Q405" s="172"/>
      <c r="R405" s="172"/>
      <c r="S405" s="172"/>
      <c r="T405" s="172"/>
      <c r="U405" s="172"/>
      <c r="V405" s="172"/>
      <c r="W405" s="172"/>
      <c r="X405" s="172"/>
      <c r="Y405" s="172"/>
      <c r="Z405" s="172"/>
    </row>
    <row r="406" ht="15.75" customHeight="1">
      <c r="A406" s="172"/>
      <c r="B406" s="172"/>
      <c r="C406" s="172"/>
      <c r="D406" s="172"/>
      <c r="E406" s="172"/>
      <c r="F406" s="172"/>
      <c r="G406" s="172"/>
      <c r="H406" s="172"/>
      <c r="I406" s="172"/>
      <c r="J406" s="172"/>
      <c r="K406" s="172"/>
      <c r="L406" s="172"/>
      <c r="M406" s="172"/>
      <c r="N406" s="172"/>
      <c r="O406" s="172"/>
      <c r="P406" s="172"/>
      <c r="Q406" s="172"/>
      <c r="R406" s="172"/>
      <c r="S406" s="172"/>
      <c r="T406" s="172"/>
      <c r="U406" s="172"/>
      <c r="V406" s="172"/>
      <c r="W406" s="172"/>
      <c r="X406" s="172"/>
      <c r="Y406" s="172"/>
      <c r="Z406" s="172"/>
    </row>
    <row r="407" ht="15.75" customHeight="1">
      <c r="A407" s="172"/>
      <c r="B407" s="172"/>
      <c r="C407" s="172"/>
      <c r="D407" s="172"/>
      <c r="E407" s="172"/>
      <c r="F407" s="172"/>
      <c r="G407" s="172"/>
      <c r="H407" s="172"/>
      <c r="I407" s="172"/>
      <c r="J407" s="172"/>
      <c r="K407" s="172"/>
      <c r="L407" s="172"/>
      <c r="M407" s="172"/>
      <c r="N407" s="172"/>
      <c r="O407" s="172"/>
      <c r="P407" s="172"/>
      <c r="Q407" s="172"/>
      <c r="R407" s="172"/>
      <c r="S407" s="172"/>
      <c r="T407" s="172"/>
      <c r="U407" s="172"/>
      <c r="V407" s="172"/>
      <c r="W407" s="172"/>
      <c r="X407" s="172"/>
      <c r="Y407" s="172"/>
      <c r="Z407" s="172"/>
    </row>
    <row r="408" ht="15.75" customHeight="1">
      <c r="A408" s="172"/>
      <c r="B408" s="172"/>
      <c r="C408" s="172"/>
      <c r="D408" s="172"/>
      <c r="E408" s="172"/>
      <c r="F408" s="172"/>
      <c r="G408" s="172"/>
      <c r="H408" s="172"/>
      <c r="I408" s="172"/>
      <c r="J408" s="172"/>
      <c r="K408" s="172"/>
      <c r="L408" s="172"/>
      <c r="M408" s="172"/>
      <c r="N408" s="172"/>
      <c r="O408" s="172"/>
      <c r="P408" s="172"/>
      <c r="Q408" s="172"/>
      <c r="R408" s="172"/>
      <c r="S408" s="172"/>
      <c r="T408" s="172"/>
      <c r="U408" s="172"/>
      <c r="V408" s="172"/>
      <c r="W408" s="172"/>
      <c r="X408" s="172"/>
      <c r="Y408" s="172"/>
      <c r="Z408" s="172"/>
    </row>
    <row r="409" ht="15.75" customHeight="1">
      <c r="A409" s="172"/>
      <c r="B409" s="172"/>
      <c r="C409" s="172"/>
      <c r="D409" s="172"/>
      <c r="E409" s="172"/>
      <c r="F409" s="172"/>
      <c r="G409" s="172"/>
      <c r="H409" s="172"/>
      <c r="I409" s="172"/>
      <c r="J409" s="172"/>
      <c r="K409" s="172"/>
      <c r="L409" s="172"/>
      <c r="M409" s="172"/>
      <c r="N409" s="172"/>
      <c r="O409" s="172"/>
      <c r="P409" s="172"/>
      <c r="Q409" s="172"/>
      <c r="R409" s="172"/>
      <c r="S409" s="172"/>
      <c r="T409" s="172"/>
      <c r="U409" s="172"/>
      <c r="V409" s="172"/>
      <c r="W409" s="172"/>
      <c r="X409" s="172"/>
      <c r="Y409" s="172"/>
      <c r="Z409" s="172"/>
    </row>
    <row r="410" ht="15.75" customHeight="1">
      <c r="A410" s="172"/>
      <c r="B410" s="172"/>
      <c r="C410" s="172"/>
      <c r="D410" s="172"/>
      <c r="E410" s="172"/>
      <c r="F410" s="172"/>
      <c r="G410" s="172"/>
      <c r="H410" s="172"/>
      <c r="I410" s="172"/>
      <c r="J410" s="172"/>
      <c r="K410" s="172"/>
      <c r="L410" s="172"/>
      <c r="M410" s="172"/>
      <c r="N410" s="172"/>
      <c r="O410" s="172"/>
      <c r="P410" s="172"/>
      <c r="Q410" s="172"/>
      <c r="R410" s="172"/>
      <c r="S410" s="172"/>
      <c r="T410" s="172"/>
      <c r="U410" s="172"/>
      <c r="V410" s="172"/>
      <c r="W410" s="172"/>
      <c r="X410" s="172"/>
      <c r="Y410" s="172"/>
      <c r="Z410" s="172"/>
    </row>
    <row r="411" ht="15.75" customHeight="1">
      <c r="A411" s="172"/>
      <c r="B411" s="172"/>
      <c r="C411" s="172"/>
      <c r="D411" s="172"/>
      <c r="E411" s="172"/>
      <c r="F411" s="172"/>
      <c r="G411" s="172"/>
      <c r="H411" s="172"/>
      <c r="I411" s="172"/>
      <c r="J411" s="172"/>
      <c r="K411" s="172"/>
      <c r="L411" s="172"/>
      <c r="M411" s="172"/>
      <c r="N411" s="172"/>
      <c r="O411" s="172"/>
      <c r="P411" s="172"/>
      <c r="Q411" s="172"/>
      <c r="R411" s="172"/>
      <c r="S411" s="172"/>
      <c r="T411" s="172"/>
      <c r="U411" s="172"/>
      <c r="V411" s="172"/>
      <c r="W411" s="172"/>
      <c r="X411" s="172"/>
      <c r="Y411" s="172"/>
      <c r="Z411" s="172"/>
    </row>
    <row r="412" ht="15.75" customHeight="1">
      <c r="A412" s="172"/>
      <c r="B412" s="172"/>
      <c r="C412" s="172"/>
      <c r="D412" s="172"/>
      <c r="E412" s="172"/>
      <c r="F412" s="172"/>
      <c r="G412" s="172"/>
      <c r="H412" s="172"/>
      <c r="I412" s="172"/>
      <c r="J412" s="172"/>
      <c r="K412" s="172"/>
      <c r="L412" s="172"/>
      <c r="M412" s="172"/>
      <c r="N412" s="172"/>
      <c r="O412" s="172"/>
      <c r="P412" s="172"/>
      <c r="Q412" s="172"/>
      <c r="R412" s="172"/>
      <c r="S412" s="172"/>
      <c r="T412" s="172"/>
      <c r="U412" s="172"/>
      <c r="V412" s="172"/>
      <c r="W412" s="172"/>
      <c r="X412" s="172"/>
      <c r="Y412" s="172"/>
      <c r="Z412" s="172"/>
    </row>
    <row r="413" ht="15.75" customHeight="1">
      <c r="A413" s="172"/>
      <c r="B413" s="172"/>
      <c r="C413" s="172"/>
      <c r="D413" s="172"/>
      <c r="E413" s="172"/>
      <c r="F413" s="172"/>
      <c r="G413" s="172"/>
      <c r="H413" s="172"/>
      <c r="I413" s="172"/>
      <c r="J413" s="172"/>
      <c r="K413" s="172"/>
      <c r="L413" s="172"/>
      <c r="M413" s="172"/>
      <c r="N413" s="172"/>
      <c r="O413" s="172"/>
      <c r="P413" s="172"/>
      <c r="Q413" s="172"/>
      <c r="R413" s="172"/>
      <c r="S413" s="172"/>
      <c r="T413" s="172"/>
      <c r="U413" s="172"/>
      <c r="V413" s="172"/>
      <c r="W413" s="172"/>
      <c r="X413" s="172"/>
      <c r="Y413" s="172"/>
      <c r="Z413" s="172"/>
    </row>
    <row r="414" ht="15.75" customHeight="1">
      <c r="A414" s="172"/>
      <c r="B414" s="172"/>
      <c r="C414" s="172"/>
      <c r="D414" s="172"/>
      <c r="E414" s="172"/>
      <c r="F414" s="172"/>
      <c r="G414" s="172"/>
      <c r="H414" s="172"/>
      <c r="I414" s="172"/>
      <c r="J414" s="172"/>
      <c r="K414" s="172"/>
      <c r="L414" s="172"/>
      <c r="M414" s="172"/>
      <c r="N414" s="172"/>
      <c r="O414" s="172"/>
      <c r="P414" s="172"/>
      <c r="Q414" s="172"/>
      <c r="R414" s="172"/>
      <c r="S414" s="172"/>
      <c r="T414" s="172"/>
      <c r="U414" s="172"/>
      <c r="V414" s="172"/>
      <c r="W414" s="172"/>
      <c r="X414" s="172"/>
      <c r="Y414" s="172"/>
      <c r="Z414" s="172"/>
    </row>
    <row r="415" ht="15.75" customHeight="1">
      <c r="A415" s="172"/>
      <c r="B415" s="172"/>
      <c r="C415" s="172"/>
      <c r="D415" s="172"/>
      <c r="E415" s="172"/>
      <c r="F415" s="172"/>
      <c r="G415" s="172"/>
      <c r="H415" s="172"/>
      <c r="I415" s="172"/>
      <c r="J415" s="172"/>
      <c r="K415" s="172"/>
      <c r="L415" s="172"/>
      <c r="M415" s="172"/>
      <c r="N415" s="172"/>
      <c r="O415" s="172"/>
      <c r="P415" s="172"/>
      <c r="Q415" s="172"/>
      <c r="R415" s="172"/>
      <c r="S415" s="172"/>
      <c r="T415" s="172"/>
      <c r="U415" s="172"/>
      <c r="V415" s="172"/>
      <c r="W415" s="172"/>
      <c r="X415" s="172"/>
      <c r="Y415" s="172"/>
      <c r="Z415" s="172"/>
    </row>
    <row r="416" ht="15.75" customHeight="1">
      <c r="A416" s="172"/>
      <c r="B416" s="172"/>
      <c r="C416" s="172"/>
      <c r="D416" s="172"/>
      <c r="E416" s="172"/>
      <c r="F416" s="172"/>
      <c r="G416" s="172"/>
      <c r="H416" s="172"/>
      <c r="I416" s="172"/>
      <c r="J416" s="172"/>
      <c r="K416" s="172"/>
      <c r="L416" s="172"/>
      <c r="M416" s="172"/>
      <c r="N416" s="172"/>
      <c r="O416" s="172"/>
      <c r="P416" s="172"/>
      <c r="Q416" s="172"/>
      <c r="R416" s="172"/>
      <c r="S416" s="172"/>
      <c r="T416" s="172"/>
      <c r="U416" s="172"/>
      <c r="V416" s="172"/>
      <c r="W416" s="172"/>
      <c r="X416" s="172"/>
      <c r="Y416" s="172"/>
      <c r="Z416" s="172"/>
    </row>
    <row r="417" ht="15.75" customHeight="1">
      <c r="A417" s="172"/>
      <c r="B417" s="172"/>
      <c r="C417" s="172"/>
      <c r="D417" s="172"/>
      <c r="E417" s="172"/>
      <c r="F417" s="172"/>
      <c r="G417" s="172"/>
      <c r="H417" s="172"/>
      <c r="I417" s="172"/>
      <c r="J417" s="172"/>
      <c r="K417" s="172"/>
      <c r="L417" s="172"/>
      <c r="M417" s="172"/>
      <c r="N417" s="172"/>
      <c r="O417" s="172"/>
      <c r="P417" s="172"/>
      <c r="Q417" s="172"/>
      <c r="R417" s="172"/>
      <c r="S417" s="172"/>
      <c r="T417" s="172"/>
      <c r="U417" s="172"/>
      <c r="V417" s="172"/>
      <c r="W417" s="172"/>
      <c r="X417" s="172"/>
      <c r="Y417" s="172"/>
      <c r="Z417" s="172"/>
    </row>
    <row r="418" ht="15.75" customHeight="1">
      <c r="A418" s="172"/>
      <c r="B418" s="172"/>
      <c r="C418" s="172"/>
      <c r="D418" s="172"/>
      <c r="E418" s="172"/>
      <c r="F418" s="172"/>
      <c r="G418" s="172"/>
      <c r="H418" s="172"/>
      <c r="I418" s="172"/>
      <c r="J418" s="172"/>
      <c r="K418" s="172"/>
      <c r="L418" s="172"/>
      <c r="M418" s="172"/>
      <c r="N418" s="172"/>
      <c r="O418" s="172"/>
      <c r="P418" s="172"/>
      <c r="Q418" s="172"/>
      <c r="R418" s="172"/>
      <c r="S418" s="172"/>
      <c r="T418" s="172"/>
      <c r="U418" s="172"/>
      <c r="V418" s="172"/>
      <c r="W418" s="172"/>
      <c r="X418" s="172"/>
      <c r="Y418" s="172"/>
      <c r="Z418" s="172"/>
    </row>
    <row r="419" ht="15.75" customHeight="1">
      <c r="A419" s="172"/>
      <c r="B419" s="172"/>
      <c r="C419" s="172"/>
      <c r="D419" s="172"/>
      <c r="E419" s="172"/>
      <c r="F419" s="172"/>
      <c r="G419" s="172"/>
      <c r="H419" s="172"/>
      <c r="I419" s="172"/>
      <c r="J419" s="172"/>
      <c r="K419" s="172"/>
      <c r="L419" s="172"/>
      <c r="M419" s="172"/>
      <c r="N419" s="172"/>
      <c r="O419" s="172"/>
      <c r="P419" s="172"/>
      <c r="Q419" s="172"/>
      <c r="R419" s="172"/>
      <c r="S419" s="172"/>
      <c r="T419" s="172"/>
      <c r="U419" s="172"/>
      <c r="V419" s="172"/>
      <c r="W419" s="172"/>
      <c r="X419" s="172"/>
      <c r="Y419" s="172"/>
      <c r="Z419" s="172"/>
    </row>
    <row r="420" ht="15.75" customHeight="1">
      <c r="A420" s="172"/>
      <c r="B420" s="172"/>
      <c r="C420" s="172"/>
      <c r="D420" s="172"/>
      <c r="E420" s="172"/>
      <c r="F420" s="172"/>
      <c r="G420" s="172"/>
      <c r="H420" s="172"/>
      <c r="I420" s="172"/>
      <c r="J420" s="172"/>
      <c r="K420" s="172"/>
      <c r="L420" s="172"/>
      <c r="M420" s="172"/>
      <c r="N420" s="172"/>
      <c r="O420" s="172"/>
      <c r="P420" s="172"/>
      <c r="Q420" s="172"/>
      <c r="R420" s="172"/>
      <c r="S420" s="172"/>
      <c r="T420" s="172"/>
      <c r="U420" s="172"/>
      <c r="V420" s="172"/>
      <c r="W420" s="172"/>
      <c r="X420" s="172"/>
      <c r="Y420" s="172"/>
      <c r="Z420" s="172"/>
    </row>
    <row r="421" ht="15.75" customHeight="1">
      <c r="A421" s="172"/>
      <c r="B421" s="172"/>
      <c r="C421" s="172"/>
      <c r="D421" s="172"/>
      <c r="E421" s="172"/>
      <c r="F421" s="172"/>
      <c r="G421" s="172"/>
      <c r="H421" s="172"/>
      <c r="I421" s="172"/>
      <c r="J421" s="172"/>
      <c r="K421" s="172"/>
      <c r="L421" s="172"/>
      <c r="M421" s="172"/>
      <c r="N421" s="172"/>
      <c r="O421" s="172"/>
      <c r="P421" s="172"/>
      <c r="Q421" s="172"/>
      <c r="R421" s="172"/>
      <c r="S421" s="172"/>
      <c r="T421" s="172"/>
      <c r="U421" s="172"/>
      <c r="V421" s="172"/>
      <c r="W421" s="172"/>
      <c r="X421" s="172"/>
      <c r="Y421" s="172"/>
      <c r="Z421" s="172"/>
    </row>
    <row r="422" ht="15.75" customHeight="1">
      <c r="A422" s="172"/>
      <c r="B422" s="172"/>
      <c r="C422" s="172"/>
      <c r="D422" s="172"/>
      <c r="E422" s="172"/>
      <c r="F422" s="172"/>
      <c r="G422" s="172"/>
      <c r="H422" s="172"/>
      <c r="I422" s="172"/>
      <c r="J422" s="172"/>
      <c r="K422" s="172"/>
      <c r="L422" s="172"/>
      <c r="M422" s="172"/>
      <c r="N422" s="172"/>
      <c r="O422" s="172"/>
      <c r="P422" s="172"/>
      <c r="Q422" s="172"/>
      <c r="R422" s="172"/>
      <c r="S422" s="172"/>
      <c r="T422" s="172"/>
      <c r="U422" s="172"/>
      <c r="V422" s="172"/>
      <c r="W422" s="172"/>
      <c r="X422" s="172"/>
      <c r="Y422" s="172"/>
      <c r="Z422" s="172"/>
    </row>
    <row r="423" ht="15.75" customHeight="1">
      <c r="A423" s="172"/>
      <c r="B423" s="172"/>
      <c r="C423" s="172"/>
      <c r="D423" s="172"/>
      <c r="E423" s="172"/>
      <c r="F423" s="172"/>
      <c r="G423" s="172"/>
      <c r="H423" s="172"/>
      <c r="I423" s="172"/>
      <c r="J423" s="172"/>
      <c r="K423" s="172"/>
      <c r="L423" s="172"/>
      <c r="M423" s="172"/>
      <c r="N423" s="172"/>
      <c r="O423" s="172"/>
      <c r="P423" s="172"/>
      <c r="Q423" s="172"/>
      <c r="R423" s="172"/>
      <c r="S423" s="172"/>
      <c r="T423" s="172"/>
      <c r="U423" s="172"/>
      <c r="V423" s="172"/>
      <c r="W423" s="172"/>
      <c r="X423" s="172"/>
      <c r="Y423" s="172"/>
      <c r="Z423" s="172"/>
    </row>
    <row r="424" ht="15.75" customHeight="1">
      <c r="A424" s="172"/>
      <c r="B424" s="172"/>
      <c r="C424" s="172"/>
      <c r="D424" s="172"/>
      <c r="E424" s="172"/>
      <c r="F424" s="172"/>
      <c r="G424" s="172"/>
      <c r="H424" s="172"/>
      <c r="I424" s="172"/>
      <c r="J424" s="172"/>
      <c r="K424" s="172"/>
      <c r="L424" s="172"/>
      <c r="M424" s="172"/>
      <c r="N424" s="172"/>
      <c r="O424" s="172"/>
      <c r="P424" s="172"/>
      <c r="Q424" s="172"/>
      <c r="R424" s="172"/>
      <c r="S424" s="172"/>
      <c r="T424" s="172"/>
      <c r="U424" s="172"/>
      <c r="V424" s="172"/>
      <c r="W424" s="172"/>
      <c r="X424" s="172"/>
      <c r="Y424" s="172"/>
      <c r="Z424" s="172"/>
    </row>
    <row r="425" ht="15.75" customHeight="1">
      <c r="A425" s="172"/>
      <c r="B425" s="172"/>
      <c r="C425" s="172"/>
      <c r="D425" s="172"/>
      <c r="E425" s="172"/>
      <c r="F425" s="172"/>
      <c r="G425" s="172"/>
      <c r="H425" s="172"/>
      <c r="I425" s="172"/>
      <c r="J425" s="172"/>
      <c r="K425" s="172"/>
      <c r="L425" s="172"/>
      <c r="M425" s="172"/>
      <c r="N425" s="172"/>
      <c r="O425" s="172"/>
      <c r="P425" s="172"/>
      <c r="Q425" s="172"/>
      <c r="R425" s="172"/>
      <c r="S425" s="172"/>
      <c r="T425" s="172"/>
      <c r="U425" s="172"/>
      <c r="V425" s="172"/>
      <c r="W425" s="172"/>
      <c r="X425" s="172"/>
      <c r="Y425" s="172"/>
      <c r="Z425" s="172"/>
    </row>
    <row r="426" ht="15.75" customHeight="1">
      <c r="A426" s="172"/>
      <c r="B426" s="172"/>
      <c r="C426" s="172"/>
      <c r="D426" s="172"/>
      <c r="E426" s="172"/>
      <c r="F426" s="172"/>
      <c r="G426" s="172"/>
      <c r="H426" s="172"/>
      <c r="I426" s="172"/>
      <c r="J426" s="172"/>
      <c r="K426" s="172"/>
      <c r="L426" s="172"/>
      <c r="M426" s="172"/>
      <c r="N426" s="172"/>
      <c r="O426" s="172"/>
      <c r="P426" s="172"/>
      <c r="Q426" s="172"/>
      <c r="R426" s="172"/>
      <c r="S426" s="172"/>
      <c r="T426" s="172"/>
      <c r="U426" s="172"/>
      <c r="V426" s="172"/>
      <c r="W426" s="172"/>
      <c r="X426" s="172"/>
      <c r="Y426" s="172"/>
      <c r="Z426" s="172"/>
    </row>
    <row r="427" ht="15.75" customHeight="1">
      <c r="A427" s="172"/>
      <c r="B427" s="172"/>
      <c r="C427" s="172"/>
      <c r="D427" s="172"/>
      <c r="E427" s="172"/>
      <c r="F427" s="172"/>
      <c r="G427" s="172"/>
      <c r="H427" s="172"/>
      <c r="I427" s="172"/>
      <c r="J427" s="172"/>
      <c r="K427" s="172"/>
      <c r="L427" s="172"/>
      <c r="M427" s="172"/>
      <c r="N427" s="172"/>
      <c r="O427" s="172"/>
      <c r="P427" s="172"/>
      <c r="Q427" s="172"/>
      <c r="R427" s="172"/>
      <c r="S427" s="172"/>
      <c r="T427" s="172"/>
      <c r="U427" s="172"/>
      <c r="V427" s="172"/>
      <c r="W427" s="172"/>
      <c r="X427" s="172"/>
      <c r="Y427" s="172"/>
      <c r="Z427" s="172"/>
    </row>
    <row r="428" ht="15.75" customHeight="1">
      <c r="A428" s="172"/>
      <c r="B428" s="172"/>
      <c r="C428" s="172"/>
      <c r="D428" s="172"/>
      <c r="E428" s="172"/>
      <c r="F428" s="172"/>
      <c r="G428" s="172"/>
      <c r="H428" s="172"/>
      <c r="I428" s="172"/>
      <c r="J428" s="172"/>
      <c r="K428" s="172"/>
      <c r="L428" s="172"/>
      <c r="M428" s="172"/>
      <c r="N428" s="172"/>
      <c r="O428" s="172"/>
      <c r="P428" s="172"/>
      <c r="Q428" s="172"/>
      <c r="R428" s="172"/>
      <c r="S428" s="172"/>
      <c r="T428" s="172"/>
      <c r="U428" s="172"/>
      <c r="V428" s="172"/>
      <c r="W428" s="172"/>
      <c r="X428" s="172"/>
      <c r="Y428" s="172"/>
      <c r="Z428" s="172"/>
    </row>
    <row r="429" ht="15.75" customHeight="1">
      <c r="A429" s="172"/>
      <c r="B429" s="172"/>
      <c r="C429" s="172"/>
      <c r="D429" s="172"/>
      <c r="E429" s="172"/>
      <c r="F429" s="172"/>
      <c r="G429" s="172"/>
      <c r="H429" s="172"/>
      <c r="I429" s="172"/>
      <c r="J429" s="172"/>
      <c r="K429" s="172"/>
      <c r="L429" s="172"/>
      <c r="M429" s="172"/>
      <c r="N429" s="172"/>
      <c r="O429" s="172"/>
      <c r="P429" s="172"/>
      <c r="Q429" s="172"/>
      <c r="R429" s="172"/>
      <c r="S429" s="172"/>
      <c r="T429" s="172"/>
      <c r="U429" s="172"/>
      <c r="V429" s="172"/>
      <c r="W429" s="172"/>
      <c r="X429" s="172"/>
      <c r="Y429" s="172"/>
      <c r="Z429" s="172"/>
    </row>
    <row r="430" ht="15.75" customHeight="1">
      <c r="A430" s="172"/>
      <c r="B430" s="172"/>
      <c r="C430" s="172"/>
      <c r="D430" s="172"/>
      <c r="E430" s="172"/>
      <c r="F430" s="172"/>
      <c r="G430" s="172"/>
      <c r="H430" s="172"/>
      <c r="I430" s="172"/>
      <c r="J430" s="172"/>
      <c r="K430" s="172"/>
      <c r="L430" s="172"/>
      <c r="M430" s="172"/>
      <c r="N430" s="172"/>
      <c r="O430" s="172"/>
      <c r="P430" s="172"/>
      <c r="Q430" s="172"/>
      <c r="R430" s="172"/>
      <c r="S430" s="172"/>
      <c r="T430" s="172"/>
      <c r="U430" s="172"/>
      <c r="V430" s="172"/>
      <c r="W430" s="172"/>
      <c r="X430" s="172"/>
      <c r="Y430" s="172"/>
      <c r="Z430" s="172"/>
    </row>
    <row r="431" ht="15.75" customHeight="1">
      <c r="A431" s="172"/>
      <c r="B431" s="172"/>
      <c r="C431" s="172"/>
      <c r="D431" s="172"/>
      <c r="E431" s="172"/>
      <c r="F431" s="172"/>
      <c r="G431" s="172"/>
      <c r="H431" s="172"/>
      <c r="I431" s="172"/>
      <c r="J431" s="172"/>
      <c r="K431" s="172"/>
      <c r="L431" s="172"/>
      <c r="M431" s="172"/>
      <c r="N431" s="172"/>
      <c r="O431" s="172"/>
      <c r="P431" s="172"/>
      <c r="Q431" s="172"/>
      <c r="R431" s="172"/>
      <c r="S431" s="172"/>
      <c r="T431" s="172"/>
      <c r="U431" s="172"/>
      <c r="V431" s="172"/>
      <c r="W431" s="172"/>
      <c r="X431" s="172"/>
      <c r="Y431" s="172"/>
      <c r="Z431" s="172"/>
    </row>
    <row r="432" ht="15.75" customHeight="1">
      <c r="A432" s="172"/>
      <c r="B432" s="172"/>
      <c r="C432" s="172"/>
      <c r="D432" s="172"/>
      <c r="E432" s="172"/>
      <c r="F432" s="172"/>
      <c r="G432" s="172"/>
      <c r="H432" s="172"/>
      <c r="I432" s="172"/>
      <c r="J432" s="172"/>
      <c r="K432" s="172"/>
      <c r="L432" s="172"/>
      <c r="M432" s="172"/>
      <c r="N432" s="172"/>
      <c r="O432" s="172"/>
      <c r="P432" s="172"/>
      <c r="Q432" s="172"/>
      <c r="R432" s="172"/>
      <c r="S432" s="172"/>
      <c r="T432" s="172"/>
      <c r="U432" s="172"/>
      <c r="V432" s="172"/>
      <c r="W432" s="172"/>
      <c r="X432" s="172"/>
      <c r="Y432" s="172"/>
      <c r="Z432" s="172"/>
    </row>
    <row r="433" ht="15.75" customHeight="1">
      <c r="A433" s="172"/>
      <c r="B433" s="172"/>
      <c r="C433" s="172"/>
      <c r="D433" s="172"/>
      <c r="E433" s="172"/>
      <c r="F433" s="172"/>
      <c r="G433" s="172"/>
      <c r="H433" s="172"/>
      <c r="I433" s="172"/>
      <c r="J433" s="172"/>
      <c r="K433" s="172"/>
      <c r="L433" s="172"/>
      <c r="M433" s="172"/>
      <c r="N433" s="172"/>
      <c r="O433" s="172"/>
      <c r="P433" s="172"/>
      <c r="Q433" s="172"/>
      <c r="R433" s="172"/>
      <c r="S433" s="172"/>
      <c r="T433" s="172"/>
      <c r="U433" s="172"/>
      <c r="V433" s="172"/>
      <c r="W433" s="172"/>
      <c r="X433" s="172"/>
      <c r="Y433" s="172"/>
      <c r="Z433" s="172"/>
    </row>
    <row r="434" ht="15.75" customHeight="1">
      <c r="A434" s="172"/>
      <c r="B434" s="172"/>
      <c r="C434" s="172"/>
      <c r="D434" s="172"/>
      <c r="E434" s="172"/>
      <c r="F434" s="172"/>
      <c r="G434" s="172"/>
      <c r="H434" s="172"/>
      <c r="I434" s="172"/>
      <c r="J434" s="172"/>
      <c r="K434" s="172"/>
      <c r="L434" s="172"/>
      <c r="M434" s="172"/>
      <c r="N434" s="172"/>
      <c r="O434" s="172"/>
      <c r="P434" s="172"/>
      <c r="Q434" s="172"/>
      <c r="R434" s="172"/>
      <c r="S434" s="172"/>
      <c r="T434" s="172"/>
      <c r="U434" s="172"/>
      <c r="V434" s="172"/>
      <c r="W434" s="172"/>
      <c r="X434" s="172"/>
      <c r="Y434" s="172"/>
      <c r="Z434" s="172"/>
    </row>
    <row r="435" ht="15.75" customHeight="1">
      <c r="A435" s="172"/>
      <c r="B435" s="172"/>
      <c r="C435" s="172"/>
      <c r="D435" s="172"/>
      <c r="E435" s="172"/>
      <c r="F435" s="172"/>
      <c r="G435" s="172"/>
      <c r="H435" s="172"/>
      <c r="I435" s="172"/>
      <c r="J435" s="172"/>
      <c r="K435" s="172"/>
      <c r="L435" s="172"/>
      <c r="M435" s="172"/>
      <c r="N435" s="172"/>
      <c r="O435" s="172"/>
      <c r="P435" s="172"/>
      <c r="Q435" s="172"/>
      <c r="R435" s="172"/>
      <c r="S435" s="172"/>
      <c r="T435" s="172"/>
      <c r="U435" s="172"/>
      <c r="V435" s="172"/>
      <c r="W435" s="172"/>
      <c r="X435" s="172"/>
      <c r="Y435" s="172"/>
      <c r="Z435" s="172"/>
    </row>
    <row r="436" ht="15.75" customHeight="1">
      <c r="A436" s="172"/>
      <c r="B436" s="172"/>
      <c r="C436" s="172"/>
      <c r="D436" s="172"/>
      <c r="E436" s="172"/>
      <c r="F436" s="172"/>
      <c r="G436" s="172"/>
      <c r="H436" s="172"/>
      <c r="I436" s="172"/>
      <c r="J436" s="172"/>
      <c r="K436" s="172"/>
      <c r="L436" s="172"/>
      <c r="M436" s="172"/>
      <c r="N436" s="172"/>
      <c r="O436" s="172"/>
      <c r="P436" s="172"/>
      <c r="Q436" s="172"/>
      <c r="R436" s="172"/>
      <c r="S436" s="172"/>
      <c r="T436" s="172"/>
      <c r="U436" s="172"/>
      <c r="V436" s="172"/>
      <c r="W436" s="172"/>
      <c r="X436" s="172"/>
      <c r="Y436" s="172"/>
      <c r="Z436" s="172"/>
    </row>
    <row r="437" ht="15.75" customHeight="1">
      <c r="A437" s="172"/>
      <c r="B437" s="172"/>
      <c r="C437" s="172"/>
      <c r="D437" s="172"/>
      <c r="E437" s="172"/>
      <c r="F437" s="172"/>
      <c r="G437" s="172"/>
      <c r="H437" s="172"/>
      <c r="I437" s="172"/>
      <c r="J437" s="172"/>
      <c r="K437" s="172"/>
      <c r="L437" s="172"/>
      <c r="M437" s="172"/>
      <c r="N437" s="172"/>
      <c r="O437" s="172"/>
      <c r="P437" s="172"/>
      <c r="Q437" s="172"/>
      <c r="R437" s="172"/>
      <c r="S437" s="172"/>
      <c r="T437" s="172"/>
      <c r="U437" s="172"/>
      <c r="V437" s="172"/>
      <c r="W437" s="172"/>
      <c r="X437" s="172"/>
      <c r="Y437" s="172"/>
      <c r="Z437" s="172"/>
    </row>
    <row r="438" ht="15.75" customHeight="1">
      <c r="A438" s="172"/>
      <c r="B438" s="172"/>
      <c r="C438" s="172"/>
      <c r="D438" s="172"/>
      <c r="E438" s="172"/>
      <c r="F438" s="172"/>
      <c r="G438" s="172"/>
      <c r="H438" s="172"/>
      <c r="I438" s="172"/>
      <c r="J438" s="172"/>
      <c r="K438" s="172"/>
      <c r="L438" s="172"/>
      <c r="M438" s="172"/>
      <c r="N438" s="172"/>
      <c r="O438" s="172"/>
      <c r="P438" s="172"/>
      <c r="Q438" s="172"/>
      <c r="R438" s="172"/>
      <c r="S438" s="172"/>
      <c r="T438" s="172"/>
      <c r="U438" s="172"/>
      <c r="V438" s="172"/>
      <c r="W438" s="172"/>
      <c r="X438" s="172"/>
      <c r="Y438" s="172"/>
      <c r="Z438" s="172"/>
    </row>
    <row r="439" ht="15.75" customHeight="1">
      <c r="A439" s="172"/>
      <c r="B439" s="172"/>
      <c r="C439" s="172"/>
      <c r="D439" s="172"/>
      <c r="E439" s="172"/>
      <c r="F439" s="172"/>
      <c r="G439" s="172"/>
      <c r="H439" s="172"/>
      <c r="I439" s="172"/>
      <c r="J439" s="172"/>
      <c r="K439" s="172"/>
      <c r="L439" s="172"/>
      <c r="M439" s="172"/>
      <c r="N439" s="172"/>
      <c r="O439" s="172"/>
      <c r="P439" s="172"/>
      <c r="Q439" s="172"/>
      <c r="R439" s="172"/>
      <c r="S439" s="172"/>
      <c r="T439" s="172"/>
      <c r="U439" s="172"/>
      <c r="V439" s="172"/>
      <c r="W439" s="172"/>
      <c r="X439" s="172"/>
      <c r="Y439" s="172"/>
      <c r="Z439" s="172"/>
    </row>
    <row r="440" ht="15.75" customHeight="1">
      <c r="A440" s="172"/>
      <c r="B440" s="172"/>
      <c r="C440" s="172"/>
      <c r="D440" s="172"/>
      <c r="E440" s="172"/>
      <c r="F440" s="172"/>
      <c r="G440" s="172"/>
      <c r="H440" s="172"/>
      <c r="I440" s="172"/>
      <c r="J440" s="172"/>
      <c r="K440" s="172"/>
      <c r="L440" s="172"/>
      <c r="M440" s="172"/>
      <c r="N440" s="172"/>
      <c r="O440" s="172"/>
      <c r="P440" s="172"/>
      <c r="Q440" s="172"/>
      <c r="R440" s="172"/>
      <c r="S440" s="172"/>
      <c r="T440" s="172"/>
      <c r="U440" s="172"/>
      <c r="V440" s="172"/>
      <c r="W440" s="172"/>
      <c r="X440" s="172"/>
      <c r="Y440" s="172"/>
      <c r="Z440" s="172"/>
    </row>
    <row r="441" ht="15.75" customHeight="1">
      <c r="A441" s="172"/>
      <c r="B441" s="172"/>
      <c r="C441" s="172"/>
      <c r="D441" s="172"/>
      <c r="E441" s="172"/>
      <c r="F441" s="172"/>
      <c r="G441" s="172"/>
      <c r="H441" s="172"/>
      <c r="I441" s="172"/>
      <c r="J441" s="172"/>
      <c r="K441" s="172"/>
      <c r="L441" s="172"/>
      <c r="M441" s="172"/>
      <c r="N441" s="172"/>
      <c r="O441" s="172"/>
      <c r="P441" s="172"/>
      <c r="Q441" s="172"/>
      <c r="R441" s="172"/>
      <c r="S441" s="172"/>
      <c r="T441" s="172"/>
      <c r="U441" s="172"/>
      <c r="V441" s="172"/>
      <c r="W441" s="172"/>
      <c r="X441" s="172"/>
      <c r="Y441" s="172"/>
      <c r="Z441" s="172"/>
    </row>
    <row r="442" ht="15.75" customHeight="1">
      <c r="A442" s="172"/>
      <c r="B442" s="172"/>
      <c r="C442" s="172"/>
      <c r="D442" s="172"/>
      <c r="E442" s="172"/>
      <c r="F442" s="172"/>
      <c r="G442" s="172"/>
      <c r="H442" s="172"/>
      <c r="I442" s="172"/>
      <c r="J442" s="172"/>
      <c r="K442" s="172"/>
      <c r="L442" s="172"/>
      <c r="M442" s="172"/>
      <c r="N442" s="172"/>
      <c r="O442" s="172"/>
      <c r="P442" s="172"/>
      <c r="Q442" s="172"/>
      <c r="R442" s="172"/>
      <c r="S442" s="172"/>
      <c r="T442" s="172"/>
      <c r="U442" s="172"/>
      <c r="V442" s="172"/>
      <c r="W442" s="172"/>
      <c r="X442" s="172"/>
      <c r="Y442" s="172"/>
      <c r="Z442" s="172"/>
    </row>
    <row r="443" ht="15.75" customHeight="1">
      <c r="A443" s="172"/>
      <c r="B443" s="172"/>
      <c r="C443" s="172"/>
      <c r="D443" s="172"/>
      <c r="E443" s="172"/>
      <c r="F443" s="172"/>
      <c r="G443" s="172"/>
      <c r="H443" s="172"/>
      <c r="I443" s="172"/>
      <c r="J443" s="172"/>
      <c r="K443" s="172"/>
      <c r="L443" s="172"/>
      <c r="M443" s="172"/>
      <c r="N443" s="172"/>
      <c r="O443" s="172"/>
      <c r="P443" s="172"/>
      <c r="Q443" s="172"/>
      <c r="R443" s="172"/>
      <c r="S443" s="172"/>
      <c r="T443" s="172"/>
      <c r="U443" s="172"/>
      <c r="V443" s="172"/>
      <c r="W443" s="172"/>
      <c r="X443" s="172"/>
      <c r="Y443" s="172"/>
      <c r="Z443" s="172"/>
    </row>
    <row r="444" ht="15.75" customHeight="1">
      <c r="A444" s="172"/>
      <c r="B444" s="172"/>
      <c r="C444" s="172"/>
      <c r="D444" s="172"/>
      <c r="E444" s="172"/>
      <c r="F444" s="172"/>
      <c r="G444" s="172"/>
      <c r="H444" s="172"/>
      <c r="I444" s="172"/>
      <c r="J444" s="172"/>
      <c r="K444" s="172"/>
      <c r="L444" s="172"/>
      <c r="M444" s="172"/>
      <c r="N444" s="172"/>
      <c r="O444" s="172"/>
      <c r="P444" s="172"/>
      <c r="Q444" s="172"/>
      <c r="R444" s="172"/>
      <c r="S444" s="172"/>
      <c r="T444" s="172"/>
      <c r="U444" s="172"/>
      <c r="V444" s="172"/>
      <c r="W444" s="172"/>
      <c r="X444" s="172"/>
      <c r="Y444" s="172"/>
      <c r="Z444" s="172"/>
    </row>
    <row r="445" ht="15.75" customHeight="1">
      <c r="A445" s="172"/>
      <c r="B445" s="172"/>
      <c r="C445" s="172"/>
      <c r="D445" s="172"/>
      <c r="E445" s="172"/>
      <c r="F445" s="172"/>
      <c r="G445" s="172"/>
      <c r="H445" s="172"/>
      <c r="I445" s="172"/>
      <c r="J445" s="172"/>
      <c r="K445" s="172"/>
      <c r="L445" s="172"/>
      <c r="M445" s="172"/>
      <c r="N445" s="172"/>
      <c r="O445" s="172"/>
      <c r="P445" s="172"/>
      <c r="Q445" s="172"/>
      <c r="R445" s="172"/>
      <c r="S445" s="172"/>
      <c r="T445" s="172"/>
      <c r="U445" s="172"/>
      <c r="V445" s="172"/>
      <c r="W445" s="172"/>
      <c r="X445" s="172"/>
      <c r="Y445" s="172"/>
      <c r="Z445" s="172"/>
    </row>
    <row r="446" ht="15.75" customHeight="1">
      <c r="A446" s="172"/>
      <c r="B446" s="172"/>
      <c r="C446" s="172"/>
      <c r="D446" s="172"/>
      <c r="E446" s="172"/>
      <c r="F446" s="172"/>
      <c r="G446" s="172"/>
      <c r="H446" s="172"/>
      <c r="I446" s="172"/>
      <c r="J446" s="172"/>
      <c r="K446" s="172"/>
      <c r="L446" s="172"/>
      <c r="M446" s="172"/>
      <c r="N446" s="172"/>
      <c r="O446" s="172"/>
      <c r="P446" s="172"/>
      <c r="Q446" s="172"/>
      <c r="R446" s="172"/>
      <c r="S446" s="172"/>
      <c r="T446" s="172"/>
      <c r="U446" s="172"/>
      <c r="V446" s="172"/>
      <c r="W446" s="172"/>
      <c r="X446" s="172"/>
      <c r="Y446" s="172"/>
      <c r="Z446" s="172"/>
    </row>
    <row r="447" ht="15.75" customHeight="1">
      <c r="A447" s="172"/>
      <c r="B447" s="172"/>
      <c r="C447" s="172"/>
      <c r="D447" s="172"/>
      <c r="E447" s="172"/>
      <c r="F447" s="172"/>
      <c r="G447" s="172"/>
      <c r="H447" s="172"/>
      <c r="I447" s="172"/>
      <c r="J447" s="172"/>
      <c r="K447" s="172"/>
      <c r="L447" s="172"/>
      <c r="M447" s="172"/>
      <c r="N447" s="172"/>
      <c r="O447" s="172"/>
      <c r="P447" s="172"/>
      <c r="Q447" s="172"/>
      <c r="R447" s="172"/>
      <c r="S447" s="172"/>
      <c r="T447" s="172"/>
      <c r="U447" s="172"/>
      <c r="V447" s="172"/>
      <c r="W447" s="172"/>
      <c r="X447" s="172"/>
      <c r="Y447" s="172"/>
      <c r="Z447" s="172"/>
    </row>
    <row r="448" ht="15.75" customHeight="1">
      <c r="A448" s="172"/>
      <c r="B448" s="172"/>
      <c r="C448" s="172"/>
      <c r="D448" s="172"/>
      <c r="E448" s="172"/>
      <c r="F448" s="172"/>
      <c r="G448" s="172"/>
      <c r="H448" s="172"/>
      <c r="I448" s="172"/>
      <c r="J448" s="172"/>
      <c r="K448" s="172"/>
      <c r="L448" s="172"/>
      <c r="M448" s="172"/>
      <c r="N448" s="172"/>
      <c r="O448" s="172"/>
      <c r="P448" s="172"/>
      <c r="Q448" s="172"/>
      <c r="R448" s="172"/>
      <c r="S448" s="172"/>
      <c r="T448" s="172"/>
      <c r="U448" s="172"/>
      <c r="V448" s="172"/>
      <c r="W448" s="172"/>
      <c r="X448" s="172"/>
      <c r="Y448" s="172"/>
      <c r="Z448" s="172"/>
    </row>
    <row r="449" ht="15.75" customHeight="1">
      <c r="A449" s="172"/>
      <c r="B449" s="172"/>
      <c r="C449" s="172"/>
      <c r="D449" s="172"/>
      <c r="E449" s="172"/>
      <c r="F449" s="172"/>
      <c r="G449" s="172"/>
      <c r="H449" s="172"/>
      <c r="I449" s="172"/>
      <c r="J449" s="172"/>
      <c r="K449" s="172"/>
      <c r="L449" s="172"/>
      <c r="M449" s="172"/>
      <c r="N449" s="172"/>
      <c r="O449" s="172"/>
      <c r="P449" s="172"/>
      <c r="Q449" s="172"/>
      <c r="R449" s="172"/>
      <c r="S449" s="172"/>
      <c r="T449" s="172"/>
      <c r="U449" s="172"/>
      <c r="V449" s="172"/>
      <c r="W449" s="172"/>
      <c r="X449" s="172"/>
      <c r="Y449" s="172"/>
      <c r="Z449" s="172"/>
    </row>
    <row r="450" ht="15.75" customHeight="1">
      <c r="A450" s="172"/>
      <c r="B450" s="172"/>
      <c r="C450" s="172"/>
      <c r="D450" s="172"/>
      <c r="E450" s="172"/>
      <c r="F450" s="172"/>
      <c r="G450" s="172"/>
      <c r="H450" s="172"/>
      <c r="I450" s="172"/>
      <c r="J450" s="172"/>
      <c r="K450" s="172"/>
      <c r="L450" s="172"/>
      <c r="M450" s="172"/>
      <c r="N450" s="172"/>
      <c r="O450" s="172"/>
      <c r="P450" s="172"/>
      <c r="Q450" s="172"/>
      <c r="R450" s="172"/>
      <c r="S450" s="172"/>
      <c r="T450" s="172"/>
      <c r="U450" s="172"/>
      <c r="V450" s="172"/>
      <c r="W450" s="172"/>
      <c r="X450" s="172"/>
      <c r="Y450" s="172"/>
      <c r="Z450" s="172"/>
    </row>
    <row r="451" ht="15.75" customHeight="1">
      <c r="A451" s="172"/>
      <c r="B451" s="172"/>
      <c r="C451" s="172"/>
      <c r="D451" s="172"/>
      <c r="E451" s="172"/>
      <c r="F451" s="172"/>
      <c r="G451" s="172"/>
      <c r="H451" s="172"/>
      <c r="I451" s="172"/>
      <c r="J451" s="172"/>
      <c r="K451" s="172"/>
      <c r="L451" s="172"/>
      <c r="M451" s="172"/>
      <c r="N451" s="172"/>
      <c r="O451" s="172"/>
      <c r="P451" s="172"/>
      <c r="Q451" s="172"/>
      <c r="R451" s="172"/>
      <c r="S451" s="172"/>
      <c r="T451" s="172"/>
      <c r="U451" s="172"/>
      <c r="V451" s="172"/>
      <c r="W451" s="172"/>
      <c r="X451" s="172"/>
      <c r="Y451" s="172"/>
      <c r="Z451" s="172"/>
    </row>
    <row r="452" ht="15.75" customHeight="1">
      <c r="A452" s="172"/>
      <c r="B452" s="172"/>
      <c r="C452" s="172"/>
      <c r="D452" s="172"/>
      <c r="E452" s="172"/>
      <c r="F452" s="172"/>
      <c r="G452" s="172"/>
      <c r="H452" s="172"/>
      <c r="I452" s="172"/>
      <c r="J452" s="172"/>
      <c r="K452" s="172"/>
      <c r="L452" s="172"/>
      <c r="M452" s="172"/>
      <c r="N452" s="172"/>
      <c r="O452" s="172"/>
      <c r="P452" s="172"/>
      <c r="Q452" s="172"/>
      <c r="R452" s="172"/>
      <c r="S452" s="172"/>
      <c r="T452" s="172"/>
      <c r="U452" s="172"/>
      <c r="V452" s="172"/>
      <c r="W452" s="172"/>
      <c r="X452" s="172"/>
      <c r="Y452" s="172"/>
      <c r="Z452" s="172"/>
    </row>
    <row r="453" ht="15.75" customHeight="1">
      <c r="A453" s="172"/>
      <c r="B453" s="172"/>
      <c r="C453" s="172"/>
      <c r="D453" s="172"/>
      <c r="E453" s="172"/>
      <c r="F453" s="172"/>
      <c r="G453" s="172"/>
      <c r="H453" s="172"/>
      <c r="I453" s="172"/>
      <c r="J453" s="172"/>
      <c r="K453" s="172"/>
      <c r="L453" s="172"/>
      <c r="M453" s="172"/>
      <c r="N453" s="172"/>
      <c r="O453" s="172"/>
      <c r="P453" s="172"/>
      <c r="Q453" s="172"/>
      <c r="R453" s="172"/>
      <c r="S453" s="172"/>
      <c r="T453" s="172"/>
      <c r="U453" s="172"/>
      <c r="V453" s="172"/>
      <c r="W453" s="172"/>
      <c r="X453" s="172"/>
      <c r="Y453" s="172"/>
      <c r="Z453" s="172"/>
    </row>
    <row r="454" ht="15.75" customHeight="1">
      <c r="A454" s="172"/>
      <c r="B454" s="172"/>
      <c r="C454" s="172"/>
      <c r="D454" s="172"/>
      <c r="E454" s="172"/>
      <c r="F454" s="172"/>
      <c r="G454" s="172"/>
      <c r="H454" s="172"/>
      <c r="I454" s="172"/>
      <c r="J454" s="172"/>
      <c r="K454" s="172"/>
      <c r="L454" s="172"/>
      <c r="M454" s="172"/>
      <c r="N454" s="172"/>
      <c r="O454" s="172"/>
      <c r="P454" s="172"/>
      <c r="Q454" s="172"/>
      <c r="R454" s="172"/>
      <c r="S454" s="172"/>
      <c r="T454" s="172"/>
      <c r="U454" s="172"/>
      <c r="V454" s="172"/>
      <c r="W454" s="172"/>
      <c r="X454" s="172"/>
      <c r="Y454" s="172"/>
      <c r="Z454" s="172"/>
    </row>
    <row r="455" ht="15.75" customHeight="1">
      <c r="A455" s="172"/>
      <c r="B455" s="172"/>
      <c r="C455" s="172"/>
      <c r="D455" s="172"/>
      <c r="E455" s="172"/>
      <c r="F455" s="172"/>
      <c r="G455" s="172"/>
      <c r="H455" s="172"/>
      <c r="I455" s="172"/>
      <c r="J455" s="172"/>
      <c r="K455" s="172"/>
      <c r="L455" s="172"/>
      <c r="M455" s="172"/>
      <c r="N455" s="172"/>
      <c r="O455" s="172"/>
      <c r="P455" s="172"/>
      <c r="Q455" s="172"/>
      <c r="R455" s="172"/>
      <c r="S455" s="172"/>
      <c r="T455" s="172"/>
      <c r="U455" s="172"/>
      <c r="V455" s="172"/>
      <c r="W455" s="172"/>
      <c r="X455" s="172"/>
      <c r="Y455" s="172"/>
      <c r="Z455" s="172"/>
    </row>
    <row r="456" ht="15.75" customHeight="1">
      <c r="A456" s="172"/>
      <c r="B456" s="172"/>
      <c r="C456" s="172"/>
      <c r="D456" s="172"/>
      <c r="E456" s="172"/>
      <c r="F456" s="172"/>
      <c r="G456" s="172"/>
      <c r="H456" s="172"/>
      <c r="I456" s="172"/>
      <c r="J456" s="172"/>
      <c r="K456" s="172"/>
      <c r="L456" s="172"/>
      <c r="M456" s="172"/>
      <c r="N456" s="172"/>
      <c r="O456" s="172"/>
      <c r="P456" s="172"/>
      <c r="Q456" s="172"/>
      <c r="R456" s="172"/>
      <c r="S456" s="172"/>
      <c r="T456" s="172"/>
      <c r="U456" s="172"/>
      <c r="V456" s="172"/>
      <c r="W456" s="172"/>
      <c r="X456" s="172"/>
      <c r="Y456" s="172"/>
      <c r="Z456" s="172"/>
    </row>
    <row r="457" ht="15.75" customHeight="1">
      <c r="A457" s="172"/>
      <c r="B457" s="172"/>
      <c r="C457" s="172"/>
      <c r="D457" s="172"/>
      <c r="E457" s="172"/>
      <c r="F457" s="172"/>
      <c r="G457" s="172"/>
      <c r="H457" s="172"/>
      <c r="I457" s="172"/>
      <c r="J457" s="172"/>
      <c r="K457" s="172"/>
      <c r="L457" s="172"/>
      <c r="M457" s="172"/>
      <c r="N457" s="172"/>
      <c r="O457" s="172"/>
      <c r="P457" s="172"/>
      <c r="Q457" s="172"/>
      <c r="R457" s="172"/>
      <c r="S457" s="172"/>
      <c r="T457" s="172"/>
      <c r="U457" s="172"/>
      <c r="V457" s="172"/>
      <c r="W457" s="172"/>
      <c r="X457" s="172"/>
      <c r="Y457" s="172"/>
      <c r="Z457" s="172"/>
    </row>
    <row r="458" ht="15.75" customHeight="1">
      <c r="A458" s="172"/>
      <c r="B458" s="172"/>
      <c r="C458" s="172"/>
      <c r="D458" s="172"/>
      <c r="E458" s="172"/>
      <c r="F458" s="172"/>
      <c r="G458" s="172"/>
      <c r="H458" s="172"/>
      <c r="I458" s="172"/>
      <c r="J458" s="172"/>
      <c r="K458" s="172"/>
      <c r="L458" s="172"/>
      <c r="M458" s="172"/>
      <c r="N458" s="172"/>
      <c r="O458" s="172"/>
      <c r="P458" s="172"/>
      <c r="Q458" s="172"/>
      <c r="R458" s="172"/>
      <c r="S458" s="172"/>
      <c r="T458" s="172"/>
      <c r="U458" s="172"/>
      <c r="V458" s="172"/>
      <c r="W458" s="172"/>
      <c r="X458" s="172"/>
      <c r="Y458" s="172"/>
      <c r="Z458" s="172"/>
    </row>
    <row r="459" ht="15.75" customHeight="1">
      <c r="A459" s="172"/>
      <c r="B459" s="172"/>
      <c r="C459" s="172"/>
      <c r="D459" s="172"/>
      <c r="E459" s="172"/>
      <c r="F459" s="172"/>
      <c r="G459" s="172"/>
      <c r="H459" s="172"/>
      <c r="I459" s="172"/>
      <c r="J459" s="172"/>
      <c r="K459" s="172"/>
      <c r="L459" s="172"/>
      <c r="M459" s="172"/>
      <c r="N459" s="172"/>
      <c r="O459" s="172"/>
      <c r="P459" s="172"/>
      <c r="Q459" s="172"/>
      <c r="R459" s="172"/>
      <c r="S459" s="172"/>
      <c r="T459" s="172"/>
      <c r="U459" s="172"/>
      <c r="V459" s="172"/>
      <c r="W459" s="172"/>
      <c r="X459" s="172"/>
      <c r="Y459" s="172"/>
      <c r="Z459" s="172"/>
    </row>
    <row r="460" ht="15.75" customHeight="1">
      <c r="A460" s="172"/>
      <c r="B460" s="172"/>
      <c r="C460" s="172"/>
      <c r="D460" s="172"/>
      <c r="E460" s="172"/>
      <c r="F460" s="172"/>
      <c r="G460" s="172"/>
      <c r="H460" s="172"/>
      <c r="I460" s="172"/>
      <c r="J460" s="172"/>
      <c r="K460" s="172"/>
      <c r="L460" s="172"/>
      <c r="M460" s="172"/>
      <c r="N460" s="172"/>
      <c r="O460" s="172"/>
      <c r="P460" s="172"/>
      <c r="Q460" s="172"/>
      <c r="R460" s="172"/>
      <c r="S460" s="172"/>
      <c r="T460" s="172"/>
      <c r="U460" s="172"/>
      <c r="V460" s="172"/>
      <c r="W460" s="172"/>
      <c r="X460" s="172"/>
      <c r="Y460" s="172"/>
      <c r="Z460" s="172"/>
    </row>
    <row r="461" ht="15.75" customHeight="1">
      <c r="A461" s="172"/>
      <c r="B461" s="172"/>
      <c r="C461" s="172"/>
      <c r="D461" s="172"/>
      <c r="E461" s="172"/>
      <c r="F461" s="172"/>
      <c r="G461" s="172"/>
      <c r="H461" s="172"/>
      <c r="I461" s="172"/>
      <c r="J461" s="172"/>
      <c r="K461" s="172"/>
      <c r="L461" s="172"/>
      <c r="M461" s="172"/>
      <c r="N461" s="172"/>
      <c r="O461" s="172"/>
      <c r="P461" s="172"/>
      <c r="Q461" s="172"/>
      <c r="R461" s="172"/>
      <c r="S461" s="172"/>
      <c r="T461" s="172"/>
      <c r="U461" s="172"/>
      <c r="V461" s="172"/>
      <c r="W461" s="172"/>
      <c r="X461" s="172"/>
      <c r="Y461" s="172"/>
      <c r="Z461" s="172"/>
    </row>
    <row r="462" ht="15.75" customHeight="1">
      <c r="A462" s="172"/>
      <c r="B462" s="172"/>
      <c r="C462" s="172"/>
      <c r="D462" s="172"/>
      <c r="E462" s="172"/>
      <c r="F462" s="172"/>
      <c r="G462" s="172"/>
      <c r="H462" s="172"/>
      <c r="I462" s="172"/>
      <c r="J462" s="172"/>
      <c r="K462" s="172"/>
      <c r="L462" s="172"/>
      <c r="M462" s="172"/>
      <c r="N462" s="172"/>
      <c r="O462" s="172"/>
      <c r="P462" s="172"/>
      <c r="Q462" s="172"/>
      <c r="R462" s="172"/>
      <c r="S462" s="172"/>
      <c r="T462" s="172"/>
      <c r="U462" s="172"/>
      <c r="V462" s="172"/>
      <c r="W462" s="172"/>
      <c r="X462" s="172"/>
      <c r="Y462" s="172"/>
      <c r="Z462" s="172"/>
    </row>
    <row r="463" ht="15.75" customHeight="1">
      <c r="A463" s="172"/>
      <c r="B463" s="172"/>
      <c r="C463" s="172"/>
      <c r="D463" s="172"/>
      <c r="E463" s="172"/>
      <c r="F463" s="172"/>
      <c r="G463" s="172"/>
      <c r="H463" s="172"/>
      <c r="I463" s="172"/>
      <c r="J463" s="172"/>
      <c r="K463" s="172"/>
      <c r="L463" s="172"/>
      <c r="M463" s="172"/>
      <c r="N463" s="172"/>
      <c r="O463" s="172"/>
      <c r="P463" s="172"/>
      <c r="Q463" s="172"/>
      <c r="R463" s="172"/>
      <c r="S463" s="172"/>
      <c r="T463" s="172"/>
      <c r="U463" s="172"/>
      <c r="V463" s="172"/>
      <c r="W463" s="172"/>
      <c r="X463" s="172"/>
      <c r="Y463" s="172"/>
      <c r="Z463" s="172"/>
    </row>
    <row r="464" ht="15.75" customHeight="1">
      <c r="A464" s="172"/>
      <c r="B464" s="172"/>
      <c r="C464" s="172"/>
      <c r="D464" s="172"/>
      <c r="E464" s="172"/>
      <c r="F464" s="172"/>
      <c r="G464" s="172"/>
      <c r="H464" s="172"/>
      <c r="I464" s="172"/>
      <c r="J464" s="172"/>
      <c r="K464" s="172"/>
      <c r="L464" s="172"/>
      <c r="M464" s="172"/>
      <c r="N464" s="172"/>
      <c r="O464" s="172"/>
      <c r="P464" s="172"/>
      <c r="Q464" s="172"/>
      <c r="R464" s="172"/>
      <c r="S464" s="172"/>
      <c r="T464" s="172"/>
      <c r="U464" s="172"/>
      <c r="V464" s="172"/>
      <c r="W464" s="172"/>
      <c r="X464" s="172"/>
      <c r="Y464" s="172"/>
      <c r="Z464" s="172"/>
    </row>
    <row r="465" ht="15.75" customHeight="1">
      <c r="A465" s="172"/>
      <c r="B465" s="172"/>
      <c r="C465" s="172"/>
      <c r="D465" s="172"/>
      <c r="E465" s="172"/>
      <c r="F465" s="172"/>
      <c r="G465" s="172"/>
      <c r="H465" s="172"/>
      <c r="I465" s="172"/>
      <c r="J465" s="172"/>
      <c r="K465" s="172"/>
      <c r="L465" s="172"/>
      <c r="M465" s="172"/>
      <c r="N465" s="172"/>
      <c r="O465" s="172"/>
      <c r="P465" s="172"/>
      <c r="Q465" s="172"/>
      <c r="R465" s="172"/>
      <c r="S465" s="172"/>
      <c r="T465" s="172"/>
      <c r="U465" s="172"/>
      <c r="V465" s="172"/>
      <c r="W465" s="172"/>
      <c r="X465" s="172"/>
      <c r="Y465" s="172"/>
      <c r="Z465" s="172"/>
    </row>
    <row r="466" ht="15.75" customHeight="1">
      <c r="A466" s="172"/>
      <c r="B466" s="172"/>
      <c r="C466" s="172"/>
      <c r="D466" s="172"/>
      <c r="E466" s="172"/>
      <c r="F466" s="172"/>
      <c r="G466" s="172"/>
      <c r="H466" s="172"/>
      <c r="I466" s="172"/>
      <c r="J466" s="172"/>
      <c r="K466" s="172"/>
      <c r="L466" s="172"/>
      <c r="M466" s="172"/>
      <c r="N466" s="172"/>
      <c r="O466" s="172"/>
      <c r="P466" s="172"/>
      <c r="Q466" s="172"/>
      <c r="R466" s="172"/>
      <c r="S466" s="172"/>
      <c r="T466" s="172"/>
      <c r="U466" s="172"/>
      <c r="V466" s="172"/>
      <c r="W466" s="172"/>
      <c r="X466" s="172"/>
      <c r="Y466" s="172"/>
      <c r="Z466" s="172"/>
    </row>
    <row r="467" ht="15.75" customHeight="1">
      <c r="A467" s="172"/>
      <c r="B467" s="172"/>
      <c r="C467" s="172"/>
      <c r="D467" s="172"/>
      <c r="E467" s="172"/>
      <c r="F467" s="172"/>
      <c r="G467" s="172"/>
      <c r="H467" s="172"/>
      <c r="I467" s="172"/>
      <c r="J467" s="172"/>
      <c r="K467" s="172"/>
      <c r="L467" s="172"/>
      <c r="M467" s="172"/>
      <c r="N467" s="172"/>
      <c r="O467" s="172"/>
      <c r="P467" s="172"/>
      <c r="Q467" s="172"/>
      <c r="R467" s="172"/>
      <c r="S467" s="172"/>
      <c r="T467" s="172"/>
      <c r="U467" s="172"/>
      <c r="V467" s="172"/>
      <c r="W467" s="172"/>
      <c r="X467" s="172"/>
      <c r="Y467" s="172"/>
      <c r="Z467" s="172"/>
    </row>
    <row r="468" ht="15.75" customHeight="1">
      <c r="A468" s="172"/>
      <c r="B468" s="172"/>
      <c r="C468" s="172"/>
      <c r="D468" s="172"/>
      <c r="E468" s="172"/>
      <c r="F468" s="172"/>
      <c r="G468" s="172"/>
      <c r="H468" s="172"/>
      <c r="I468" s="172"/>
      <c r="J468" s="172"/>
      <c r="K468" s="172"/>
      <c r="L468" s="172"/>
      <c r="M468" s="172"/>
      <c r="N468" s="172"/>
      <c r="O468" s="172"/>
      <c r="P468" s="172"/>
      <c r="Q468" s="172"/>
      <c r="R468" s="172"/>
      <c r="S468" s="172"/>
      <c r="T468" s="172"/>
      <c r="U468" s="172"/>
      <c r="V468" s="172"/>
      <c r="W468" s="172"/>
      <c r="X468" s="172"/>
      <c r="Y468" s="172"/>
      <c r="Z468" s="172"/>
    </row>
    <row r="469" ht="15.75" customHeight="1">
      <c r="A469" s="172"/>
      <c r="B469" s="172"/>
      <c r="C469" s="172"/>
      <c r="D469" s="172"/>
      <c r="E469" s="172"/>
      <c r="F469" s="172"/>
      <c r="G469" s="172"/>
      <c r="H469" s="172"/>
      <c r="I469" s="172"/>
      <c r="J469" s="172"/>
      <c r="K469" s="172"/>
      <c r="L469" s="172"/>
      <c r="M469" s="172"/>
      <c r="N469" s="172"/>
      <c r="O469" s="172"/>
      <c r="P469" s="172"/>
      <c r="Q469" s="172"/>
      <c r="R469" s="172"/>
      <c r="S469" s="172"/>
      <c r="T469" s="172"/>
      <c r="U469" s="172"/>
      <c r="V469" s="172"/>
      <c r="W469" s="172"/>
      <c r="X469" s="172"/>
      <c r="Y469" s="172"/>
      <c r="Z469" s="172"/>
    </row>
    <row r="470" ht="15.75" customHeight="1">
      <c r="A470" s="172"/>
      <c r="B470" s="172"/>
      <c r="C470" s="172"/>
      <c r="D470" s="172"/>
      <c r="E470" s="172"/>
      <c r="F470" s="172"/>
      <c r="G470" s="172"/>
      <c r="H470" s="172"/>
      <c r="I470" s="172"/>
      <c r="J470" s="172"/>
      <c r="K470" s="172"/>
      <c r="L470" s="172"/>
      <c r="M470" s="172"/>
      <c r="N470" s="172"/>
      <c r="O470" s="172"/>
      <c r="P470" s="172"/>
      <c r="Q470" s="172"/>
      <c r="R470" s="172"/>
      <c r="S470" s="172"/>
      <c r="T470" s="172"/>
      <c r="U470" s="172"/>
      <c r="V470" s="172"/>
      <c r="W470" s="172"/>
      <c r="X470" s="172"/>
      <c r="Y470" s="172"/>
      <c r="Z470" s="172"/>
    </row>
    <row r="471" ht="15.75" customHeight="1">
      <c r="A471" s="172"/>
      <c r="B471" s="172"/>
      <c r="C471" s="172"/>
      <c r="D471" s="172"/>
      <c r="E471" s="172"/>
      <c r="F471" s="172"/>
      <c r="G471" s="172"/>
      <c r="H471" s="172"/>
      <c r="I471" s="172"/>
      <c r="J471" s="172"/>
      <c r="K471" s="172"/>
      <c r="L471" s="172"/>
      <c r="M471" s="172"/>
      <c r="N471" s="172"/>
      <c r="O471" s="172"/>
      <c r="P471" s="172"/>
      <c r="Q471" s="172"/>
      <c r="R471" s="172"/>
      <c r="S471" s="172"/>
      <c r="T471" s="172"/>
      <c r="U471" s="172"/>
      <c r="V471" s="172"/>
      <c r="W471" s="172"/>
      <c r="X471" s="172"/>
      <c r="Y471" s="172"/>
      <c r="Z471" s="172"/>
    </row>
    <row r="472" ht="15.75" customHeight="1">
      <c r="A472" s="172"/>
      <c r="B472" s="172"/>
      <c r="C472" s="172"/>
      <c r="D472" s="172"/>
      <c r="E472" s="172"/>
      <c r="F472" s="172"/>
      <c r="G472" s="172"/>
      <c r="H472" s="172"/>
      <c r="I472" s="172"/>
      <c r="J472" s="172"/>
      <c r="K472" s="172"/>
      <c r="L472" s="172"/>
      <c r="M472" s="172"/>
      <c r="N472" s="172"/>
      <c r="O472" s="172"/>
      <c r="P472" s="172"/>
      <c r="Q472" s="172"/>
      <c r="R472" s="172"/>
      <c r="S472" s="172"/>
      <c r="T472" s="172"/>
      <c r="U472" s="172"/>
      <c r="V472" s="172"/>
      <c r="W472" s="172"/>
      <c r="X472" s="172"/>
      <c r="Y472" s="172"/>
      <c r="Z472" s="172"/>
    </row>
    <row r="473" ht="15.75" customHeight="1">
      <c r="A473" s="172"/>
      <c r="B473" s="172"/>
      <c r="C473" s="172"/>
      <c r="D473" s="172"/>
      <c r="E473" s="172"/>
      <c r="F473" s="172"/>
      <c r="G473" s="172"/>
      <c r="H473" s="172"/>
      <c r="I473" s="172"/>
      <c r="J473" s="172"/>
      <c r="K473" s="172"/>
      <c r="L473" s="172"/>
      <c r="M473" s="172"/>
      <c r="N473" s="172"/>
      <c r="O473" s="172"/>
      <c r="P473" s="172"/>
      <c r="Q473" s="172"/>
      <c r="R473" s="172"/>
      <c r="S473" s="172"/>
      <c r="T473" s="172"/>
      <c r="U473" s="172"/>
      <c r="V473" s="172"/>
      <c r="W473" s="172"/>
      <c r="X473" s="172"/>
      <c r="Y473" s="172"/>
      <c r="Z473" s="172"/>
    </row>
    <row r="474" ht="15.75" customHeight="1">
      <c r="A474" s="172"/>
      <c r="B474" s="172"/>
      <c r="C474" s="172"/>
      <c r="D474" s="172"/>
      <c r="E474" s="172"/>
      <c r="F474" s="172"/>
      <c r="G474" s="172"/>
      <c r="H474" s="172"/>
      <c r="I474" s="172"/>
      <c r="J474" s="172"/>
      <c r="K474" s="172"/>
      <c r="L474" s="172"/>
      <c r="M474" s="172"/>
      <c r="N474" s="172"/>
      <c r="O474" s="172"/>
      <c r="P474" s="172"/>
      <c r="Q474" s="172"/>
      <c r="R474" s="172"/>
      <c r="S474" s="172"/>
      <c r="T474" s="172"/>
      <c r="U474" s="172"/>
      <c r="V474" s="172"/>
      <c r="W474" s="172"/>
      <c r="X474" s="172"/>
      <c r="Y474" s="172"/>
      <c r="Z474" s="172"/>
    </row>
    <row r="475" ht="15.75" customHeight="1">
      <c r="A475" s="172"/>
      <c r="B475" s="172"/>
      <c r="C475" s="172"/>
      <c r="D475" s="172"/>
      <c r="E475" s="172"/>
      <c r="F475" s="172"/>
      <c r="G475" s="172"/>
      <c r="H475" s="172"/>
      <c r="I475" s="172"/>
      <c r="J475" s="172"/>
      <c r="K475" s="172"/>
      <c r="L475" s="172"/>
      <c r="M475" s="172"/>
      <c r="N475" s="172"/>
      <c r="O475" s="172"/>
      <c r="P475" s="172"/>
      <c r="Q475" s="172"/>
      <c r="R475" s="172"/>
      <c r="S475" s="172"/>
      <c r="T475" s="172"/>
      <c r="U475" s="172"/>
      <c r="V475" s="172"/>
      <c r="W475" s="172"/>
      <c r="X475" s="172"/>
      <c r="Y475" s="172"/>
      <c r="Z475" s="172"/>
    </row>
    <row r="476" ht="15.75" customHeight="1">
      <c r="A476" s="172"/>
      <c r="B476" s="172"/>
      <c r="C476" s="172"/>
      <c r="D476" s="172"/>
      <c r="E476" s="172"/>
      <c r="F476" s="172"/>
      <c r="G476" s="172"/>
      <c r="H476" s="172"/>
      <c r="I476" s="172"/>
      <c r="J476" s="172"/>
      <c r="K476" s="172"/>
      <c r="L476" s="172"/>
      <c r="M476" s="172"/>
      <c r="N476" s="172"/>
      <c r="O476" s="172"/>
      <c r="P476" s="172"/>
      <c r="Q476" s="172"/>
      <c r="R476" s="172"/>
      <c r="S476" s="172"/>
      <c r="T476" s="172"/>
      <c r="U476" s="172"/>
      <c r="V476" s="172"/>
      <c r="W476" s="172"/>
      <c r="X476" s="172"/>
      <c r="Y476" s="172"/>
      <c r="Z476" s="172"/>
    </row>
    <row r="477" ht="15.75" customHeight="1">
      <c r="A477" s="172"/>
      <c r="B477" s="172"/>
      <c r="C477" s="172"/>
      <c r="D477" s="172"/>
      <c r="E477" s="172"/>
      <c r="F477" s="172"/>
      <c r="G477" s="172"/>
      <c r="H477" s="172"/>
      <c r="I477" s="172"/>
      <c r="J477" s="172"/>
      <c r="K477" s="172"/>
      <c r="L477" s="172"/>
      <c r="M477" s="172"/>
      <c r="N477" s="172"/>
      <c r="O477" s="172"/>
      <c r="P477" s="172"/>
      <c r="Q477" s="172"/>
      <c r="R477" s="172"/>
      <c r="S477" s="172"/>
      <c r="T477" s="172"/>
      <c r="U477" s="172"/>
      <c r="V477" s="172"/>
      <c r="W477" s="172"/>
      <c r="X477" s="172"/>
      <c r="Y477" s="172"/>
      <c r="Z477" s="172"/>
    </row>
    <row r="478" ht="15.75" customHeight="1">
      <c r="A478" s="172"/>
      <c r="B478" s="172"/>
      <c r="C478" s="172"/>
      <c r="D478" s="172"/>
      <c r="E478" s="172"/>
      <c r="F478" s="172"/>
      <c r="G478" s="172"/>
      <c r="H478" s="172"/>
      <c r="I478" s="172"/>
      <c r="J478" s="172"/>
      <c r="K478" s="172"/>
      <c r="L478" s="172"/>
      <c r="M478" s="172"/>
      <c r="N478" s="172"/>
      <c r="O478" s="172"/>
      <c r="P478" s="172"/>
      <c r="Q478" s="172"/>
      <c r="R478" s="172"/>
      <c r="S478" s="172"/>
      <c r="T478" s="172"/>
      <c r="U478" s="172"/>
      <c r="V478" s="172"/>
      <c r="W478" s="172"/>
      <c r="X478" s="172"/>
      <c r="Y478" s="172"/>
      <c r="Z478" s="172"/>
    </row>
    <row r="479" ht="15.75" customHeight="1">
      <c r="A479" s="172"/>
      <c r="B479" s="172"/>
      <c r="C479" s="172"/>
      <c r="D479" s="172"/>
      <c r="E479" s="172"/>
      <c r="F479" s="172"/>
      <c r="G479" s="172"/>
      <c r="H479" s="172"/>
      <c r="I479" s="172"/>
      <c r="J479" s="172"/>
      <c r="K479" s="172"/>
      <c r="L479" s="172"/>
      <c r="M479" s="172"/>
      <c r="N479" s="172"/>
      <c r="O479" s="172"/>
      <c r="P479" s="172"/>
      <c r="Q479" s="172"/>
      <c r="R479" s="172"/>
      <c r="S479" s="172"/>
      <c r="T479" s="172"/>
      <c r="U479" s="172"/>
      <c r="V479" s="172"/>
      <c r="W479" s="172"/>
      <c r="X479" s="172"/>
      <c r="Y479" s="172"/>
      <c r="Z479" s="172"/>
    </row>
    <row r="480" ht="15.75" customHeight="1">
      <c r="A480" s="172"/>
      <c r="B480" s="172"/>
      <c r="C480" s="172"/>
      <c r="D480" s="172"/>
      <c r="E480" s="172"/>
      <c r="F480" s="172"/>
      <c r="G480" s="172"/>
      <c r="H480" s="172"/>
      <c r="I480" s="172"/>
      <c r="J480" s="172"/>
      <c r="K480" s="172"/>
      <c r="L480" s="172"/>
      <c r="M480" s="172"/>
      <c r="N480" s="172"/>
      <c r="O480" s="172"/>
      <c r="P480" s="172"/>
      <c r="Q480" s="172"/>
      <c r="R480" s="172"/>
      <c r="S480" s="172"/>
      <c r="T480" s="172"/>
      <c r="U480" s="172"/>
      <c r="V480" s="172"/>
      <c r="W480" s="172"/>
      <c r="X480" s="172"/>
      <c r="Y480" s="172"/>
      <c r="Z480" s="172"/>
    </row>
    <row r="481" ht="15.75" customHeight="1">
      <c r="A481" s="172"/>
      <c r="B481" s="172"/>
      <c r="C481" s="172"/>
      <c r="D481" s="172"/>
      <c r="E481" s="172"/>
      <c r="F481" s="172"/>
      <c r="G481" s="172"/>
      <c r="H481" s="172"/>
      <c r="I481" s="172"/>
      <c r="J481" s="172"/>
      <c r="K481" s="172"/>
      <c r="L481" s="172"/>
      <c r="M481" s="172"/>
      <c r="N481" s="172"/>
      <c r="O481" s="172"/>
      <c r="P481" s="172"/>
      <c r="Q481" s="172"/>
      <c r="R481" s="172"/>
      <c r="S481" s="172"/>
      <c r="T481" s="172"/>
      <c r="U481" s="172"/>
      <c r="V481" s="172"/>
      <c r="W481" s="172"/>
      <c r="X481" s="172"/>
      <c r="Y481" s="172"/>
      <c r="Z481" s="172"/>
    </row>
    <row r="482" ht="15.75" customHeight="1">
      <c r="A482" s="172"/>
      <c r="B482" s="172"/>
      <c r="C482" s="172"/>
      <c r="D482" s="172"/>
      <c r="E482" s="172"/>
      <c r="F482" s="172"/>
      <c r="G482" s="172"/>
      <c r="H482" s="172"/>
      <c r="I482" s="172"/>
      <c r="J482" s="172"/>
      <c r="K482" s="172"/>
      <c r="L482" s="172"/>
      <c r="M482" s="172"/>
      <c r="N482" s="172"/>
      <c r="O482" s="172"/>
      <c r="P482" s="172"/>
      <c r="Q482" s="172"/>
      <c r="R482" s="172"/>
      <c r="S482" s="172"/>
      <c r="T482" s="172"/>
      <c r="U482" s="172"/>
      <c r="V482" s="172"/>
      <c r="W482" s="172"/>
      <c r="X482" s="172"/>
      <c r="Y482" s="172"/>
      <c r="Z482" s="172"/>
    </row>
    <row r="483" ht="15.75" customHeight="1">
      <c r="A483" s="172"/>
      <c r="B483" s="172"/>
      <c r="C483" s="172"/>
      <c r="D483" s="172"/>
      <c r="E483" s="172"/>
      <c r="F483" s="172"/>
      <c r="G483" s="172"/>
      <c r="H483" s="172"/>
      <c r="I483" s="172"/>
      <c r="J483" s="172"/>
      <c r="K483" s="172"/>
      <c r="L483" s="172"/>
      <c r="M483" s="172"/>
      <c r="N483" s="172"/>
      <c r="O483" s="172"/>
      <c r="P483" s="172"/>
      <c r="Q483" s="172"/>
      <c r="R483" s="172"/>
      <c r="S483" s="172"/>
      <c r="T483" s="172"/>
      <c r="U483" s="172"/>
      <c r="V483" s="172"/>
      <c r="W483" s="172"/>
      <c r="X483" s="172"/>
      <c r="Y483" s="172"/>
      <c r="Z483" s="172"/>
    </row>
    <row r="484" ht="15.75" customHeight="1">
      <c r="A484" s="172"/>
      <c r="B484" s="172"/>
      <c r="C484" s="172"/>
      <c r="D484" s="172"/>
      <c r="E484" s="172"/>
      <c r="F484" s="172"/>
      <c r="G484" s="172"/>
      <c r="H484" s="172"/>
      <c r="I484" s="172"/>
      <c r="J484" s="172"/>
      <c r="K484" s="172"/>
      <c r="L484" s="172"/>
      <c r="M484" s="172"/>
      <c r="N484" s="172"/>
      <c r="O484" s="172"/>
      <c r="P484" s="172"/>
      <c r="Q484" s="172"/>
      <c r="R484" s="172"/>
      <c r="S484" s="172"/>
      <c r="T484" s="172"/>
      <c r="U484" s="172"/>
      <c r="V484" s="172"/>
      <c r="W484" s="172"/>
      <c r="X484" s="172"/>
      <c r="Y484" s="172"/>
      <c r="Z484" s="172"/>
    </row>
    <row r="485" ht="15.75" customHeight="1">
      <c r="A485" s="172"/>
      <c r="B485" s="172"/>
      <c r="C485" s="172"/>
      <c r="D485" s="172"/>
      <c r="E485" s="172"/>
      <c r="F485" s="172"/>
      <c r="G485" s="172"/>
      <c r="H485" s="172"/>
      <c r="I485" s="172"/>
      <c r="J485" s="172"/>
      <c r="K485" s="172"/>
      <c r="L485" s="172"/>
      <c r="M485" s="172"/>
      <c r="N485" s="172"/>
      <c r="O485" s="172"/>
      <c r="P485" s="172"/>
      <c r="Q485" s="172"/>
      <c r="R485" s="172"/>
      <c r="S485" s="172"/>
      <c r="T485" s="172"/>
      <c r="U485" s="172"/>
      <c r="V485" s="172"/>
      <c r="W485" s="172"/>
      <c r="X485" s="172"/>
      <c r="Y485" s="172"/>
      <c r="Z485" s="172"/>
    </row>
    <row r="486" ht="15.75" customHeight="1">
      <c r="A486" s="172"/>
      <c r="B486" s="172"/>
      <c r="C486" s="172"/>
      <c r="D486" s="172"/>
      <c r="E486" s="172"/>
      <c r="F486" s="172"/>
      <c r="G486" s="172"/>
      <c r="H486" s="172"/>
      <c r="I486" s="172"/>
      <c r="J486" s="172"/>
      <c r="K486" s="172"/>
      <c r="L486" s="172"/>
      <c r="M486" s="172"/>
      <c r="N486" s="172"/>
      <c r="O486" s="172"/>
      <c r="P486" s="172"/>
      <c r="Q486" s="172"/>
      <c r="R486" s="172"/>
      <c r="S486" s="172"/>
      <c r="T486" s="172"/>
      <c r="U486" s="172"/>
      <c r="V486" s="172"/>
      <c r="W486" s="172"/>
      <c r="X486" s="172"/>
      <c r="Y486" s="172"/>
      <c r="Z486" s="172"/>
    </row>
    <row r="487" ht="15.75" customHeight="1">
      <c r="A487" s="172"/>
      <c r="B487" s="172"/>
      <c r="C487" s="172"/>
      <c r="D487" s="172"/>
      <c r="E487" s="172"/>
      <c r="F487" s="172"/>
      <c r="G487" s="172"/>
      <c r="H487" s="172"/>
      <c r="I487" s="172"/>
      <c r="J487" s="172"/>
      <c r="K487" s="172"/>
      <c r="L487" s="172"/>
      <c r="M487" s="172"/>
      <c r="N487" s="172"/>
      <c r="O487" s="172"/>
      <c r="P487" s="172"/>
      <c r="Q487" s="172"/>
      <c r="R487" s="172"/>
      <c r="S487" s="172"/>
      <c r="T487" s="172"/>
      <c r="U487" s="172"/>
      <c r="V487" s="172"/>
      <c r="W487" s="172"/>
      <c r="X487" s="172"/>
      <c r="Y487" s="172"/>
      <c r="Z487" s="172"/>
    </row>
    <row r="488" ht="15.75" customHeight="1">
      <c r="A488" s="172"/>
      <c r="B488" s="172"/>
      <c r="C488" s="172"/>
      <c r="D488" s="172"/>
      <c r="E488" s="172"/>
      <c r="F488" s="172"/>
      <c r="G488" s="172"/>
      <c r="H488" s="172"/>
      <c r="I488" s="172"/>
      <c r="J488" s="172"/>
      <c r="K488" s="172"/>
      <c r="L488" s="172"/>
      <c r="M488" s="172"/>
      <c r="N488" s="172"/>
      <c r="O488" s="172"/>
      <c r="P488" s="172"/>
      <c r="Q488" s="172"/>
      <c r="R488" s="172"/>
      <c r="S488" s="172"/>
      <c r="T488" s="172"/>
      <c r="U488" s="172"/>
      <c r="V488" s="172"/>
      <c r="W488" s="172"/>
      <c r="X488" s="172"/>
      <c r="Y488" s="172"/>
      <c r="Z488" s="172"/>
    </row>
    <row r="489" ht="15.75" customHeight="1">
      <c r="A489" s="172"/>
      <c r="B489" s="172"/>
      <c r="C489" s="172"/>
      <c r="D489" s="172"/>
      <c r="E489" s="172"/>
      <c r="F489" s="172"/>
      <c r="G489" s="172"/>
      <c r="H489" s="172"/>
      <c r="I489" s="172"/>
      <c r="J489" s="172"/>
      <c r="K489" s="172"/>
      <c r="L489" s="172"/>
      <c r="M489" s="172"/>
      <c r="N489" s="172"/>
      <c r="O489" s="172"/>
      <c r="P489" s="172"/>
      <c r="Q489" s="172"/>
      <c r="R489" s="172"/>
      <c r="S489" s="172"/>
      <c r="T489" s="172"/>
      <c r="U489" s="172"/>
      <c r="V489" s="172"/>
      <c r="W489" s="172"/>
      <c r="X489" s="172"/>
      <c r="Y489" s="172"/>
      <c r="Z489" s="172"/>
    </row>
    <row r="490" ht="15.75" customHeight="1">
      <c r="A490" s="172"/>
      <c r="B490" s="172"/>
      <c r="C490" s="172"/>
      <c r="D490" s="172"/>
      <c r="E490" s="172"/>
      <c r="F490" s="172"/>
      <c r="G490" s="172"/>
      <c r="H490" s="172"/>
      <c r="I490" s="172"/>
      <c r="J490" s="172"/>
      <c r="K490" s="172"/>
      <c r="L490" s="172"/>
      <c r="M490" s="172"/>
      <c r="N490" s="172"/>
      <c r="O490" s="172"/>
      <c r="P490" s="172"/>
      <c r="Q490" s="172"/>
      <c r="R490" s="172"/>
      <c r="S490" s="172"/>
      <c r="T490" s="172"/>
      <c r="U490" s="172"/>
      <c r="V490" s="172"/>
      <c r="W490" s="172"/>
      <c r="X490" s="172"/>
      <c r="Y490" s="172"/>
      <c r="Z490" s="172"/>
    </row>
    <row r="491" ht="15.75" customHeight="1">
      <c r="A491" s="172"/>
      <c r="B491" s="172"/>
      <c r="C491" s="172"/>
      <c r="D491" s="172"/>
      <c r="E491" s="172"/>
      <c r="F491" s="172"/>
      <c r="G491" s="172"/>
      <c r="H491" s="172"/>
      <c r="I491" s="172"/>
      <c r="J491" s="172"/>
      <c r="K491" s="172"/>
      <c r="L491" s="172"/>
      <c r="M491" s="172"/>
      <c r="N491" s="172"/>
      <c r="O491" s="172"/>
      <c r="P491" s="172"/>
      <c r="Q491" s="172"/>
      <c r="R491" s="172"/>
      <c r="S491" s="172"/>
      <c r="T491" s="172"/>
      <c r="U491" s="172"/>
      <c r="V491" s="172"/>
      <c r="W491" s="172"/>
      <c r="X491" s="172"/>
      <c r="Y491" s="172"/>
      <c r="Z491" s="172"/>
    </row>
    <row r="492" ht="15.75" customHeight="1">
      <c r="A492" s="172"/>
      <c r="B492" s="172"/>
      <c r="C492" s="172"/>
      <c r="D492" s="172"/>
      <c r="E492" s="172"/>
      <c r="F492" s="172"/>
      <c r="G492" s="172"/>
      <c r="H492" s="172"/>
      <c r="I492" s="172"/>
      <c r="J492" s="172"/>
      <c r="K492" s="172"/>
      <c r="L492" s="172"/>
      <c r="M492" s="172"/>
      <c r="N492" s="172"/>
      <c r="O492" s="172"/>
      <c r="P492" s="172"/>
      <c r="Q492" s="172"/>
      <c r="R492" s="172"/>
      <c r="S492" s="172"/>
      <c r="T492" s="172"/>
      <c r="U492" s="172"/>
      <c r="V492" s="172"/>
      <c r="W492" s="172"/>
      <c r="X492" s="172"/>
      <c r="Y492" s="172"/>
      <c r="Z492" s="172"/>
    </row>
    <row r="493" ht="15.75" customHeight="1">
      <c r="A493" s="172"/>
      <c r="B493" s="172"/>
      <c r="C493" s="172"/>
      <c r="D493" s="172"/>
      <c r="E493" s="172"/>
      <c r="F493" s="172"/>
      <c r="G493" s="172"/>
      <c r="H493" s="172"/>
      <c r="I493" s="172"/>
      <c r="J493" s="172"/>
      <c r="K493" s="172"/>
      <c r="L493" s="172"/>
      <c r="M493" s="172"/>
      <c r="N493" s="172"/>
      <c r="O493" s="172"/>
      <c r="P493" s="172"/>
      <c r="Q493" s="172"/>
      <c r="R493" s="172"/>
      <c r="S493" s="172"/>
      <c r="T493" s="172"/>
      <c r="U493" s="172"/>
      <c r="V493" s="172"/>
      <c r="W493" s="172"/>
      <c r="X493" s="172"/>
      <c r="Y493" s="172"/>
      <c r="Z493" s="172"/>
    </row>
    <row r="494" ht="15.75" customHeight="1">
      <c r="A494" s="172"/>
      <c r="B494" s="172"/>
      <c r="C494" s="172"/>
      <c r="D494" s="172"/>
      <c r="E494" s="172"/>
      <c r="F494" s="172"/>
      <c r="G494" s="172"/>
      <c r="H494" s="172"/>
      <c r="I494" s="172"/>
      <c r="J494" s="172"/>
      <c r="K494" s="172"/>
      <c r="L494" s="172"/>
      <c r="M494" s="172"/>
      <c r="N494" s="172"/>
      <c r="O494" s="172"/>
      <c r="P494" s="172"/>
      <c r="Q494" s="172"/>
      <c r="R494" s="172"/>
      <c r="S494" s="172"/>
      <c r="T494" s="172"/>
      <c r="U494" s="172"/>
      <c r="V494" s="172"/>
      <c r="W494" s="172"/>
      <c r="X494" s="172"/>
      <c r="Y494" s="172"/>
      <c r="Z494" s="172"/>
    </row>
    <row r="495" ht="15.75" customHeight="1">
      <c r="A495" s="172"/>
      <c r="B495" s="172"/>
      <c r="C495" s="172"/>
      <c r="D495" s="172"/>
      <c r="E495" s="172"/>
      <c r="F495" s="172"/>
      <c r="G495" s="172"/>
      <c r="H495" s="172"/>
      <c r="I495" s="172"/>
      <c r="J495" s="172"/>
      <c r="K495" s="172"/>
      <c r="L495" s="172"/>
      <c r="M495" s="172"/>
      <c r="N495" s="172"/>
      <c r="O495" s="172"/>
      <c r="P495" s="172"/>
      <c r="Q495" s="172"/>
      <c r="R495" s="172"/>
      <c r="S495" s="172"/>
      <c r="T495" s="172"/>
      <c r="U495" s="172"/>
      <c r="V495" s="172"/>
      <c r="W495" s="172"/>
      <c r="X495" s="172"/>
      <c r="Y495" s="172"/>
      <c r="Z495" s="172"/>
    </row>
    <row r="496" ht="15.75" customHeight="1">
      <c r="A496" s="172"/>
      <c r="B496" s="172"/>
      <c r="C496" s="172"/>
      <c r="D496" s="172"/>
      <c r="E496" s="172"/>
      <c r="F496" s="172"/>
      <c r="G496" s="172"/>
      <c r="H496" s="172"/>
      <c r="I496" s="172"/>
      <c r="J496" s="172"/>
      <c r="K496" s="172"/>
      <c r="L496" s="172"/>
      <c r="M496" s="172"/>
      <c r="N496" s="172"/>
      <c r="O496" s="172"/>
      <c r="P496" s="172"/>
      <c r="Q496" s="172"/>
      <c r="R496" s="172"/>
      <c r="S496" s="172"/>
      <c r="T496" s="172"/>
      <c r="U496" s="172"/>
      <c r="V496" s="172"/>
      <c r="W496" s="172"/>
      <c r="X496" s="172"/>
      <c r="Y496" s="172"/>
      <c r="Z496" s="172"/>
    </row>
    <row r="497" ht="15.75" customHeight="1">
      <c r="A497" s="172"/>
      <c r="B497" s="172"/>
      <c r="C497" s="172"/>
      <c r="D497" s="172"/>
      <c r="E497" s="172"/>
      <c r="F497" s="172"/>
      <c r="G497" s="172"/>
      <c r="H497" s="172"/>
      <c r="I497" s="172"/>
      <c r="J497" s="172"/>
      <c r="K497" s="172"/>
      <c r="L497" s="172"/>
      <c r="M497" s="172"/>
      <c r="N497" s="172"/>
      <c r="O497" s="172"/>
      <c r="P497" s="172"/>
      <c r="Q497" s="172"/>
      <c r="R497" s="172"/>
      <c r="S497" s="172"/>
      <c r="T497" s="172"/>
      <c r="U497" s="172"/>
      <c r="V497" s="172"/>
      <c r="W497" s="172"/>
      <c r="X497" s="172"/>
      <c r="Y497" s="172"/>
      <c r="Z497" s="172"/>
    </row>
    <row r="498" ht="15.75" customHeight="1">
      <c r="A498" s="172"/>
      <c r="B498" s="172"/>
      <c r="C498" s="172"/>
      <c r="D498" s="172"/>
      <c r="E498" s="172"/>
      <c r="F498" s="172"/>
      <c r="G498" s="172"/>
      <c r="H498" s="172"/>
      <c r="I498" s="172"/>
      <c r="J498" s="172"/>
      <c r="K498" s="172"/>
      <c r="L498" s="172"/>
      <c r="M498" s="172"/>
      <c r="N498" s="172"/>
      <c r="O498" s="172"/>
      <c r="P498" s="172"/>
      <c r="Q498" s="172"/>
      <c r="R498" s="172"/>
      <c r="S498" s="172"/>
      <c r="T498" s="172"/>
      <c r="U498" s="172"/>
      <c r="V498" s="172"/>
      <c r="W498" s="172"/>
      <c r="X498" s="172"/>
      <c r="Y498" s="172"/>
      <c r="Z498" s="172"/>
    </row>
    <row r="499" ht="15.75" customHeight="1">
      <c r="A499" s="172"/>
      <c r="B499" s="172"/>
      <c r="C499" s="172"/>
      <c r="D499" s="172"/>
      <c r="E499" s="172"/>
      <c r="F499" s="172"/>
      <c r="G499" s="172"/>
      <c r="H499" s="172"/>
      <c r="I499" s="172"/>
      <c r="J499" s="172"/>
      <c r="K499" s="172"/>
      <c r="L499" s="172"/>
      <c r="M499" s="172"/>
      <c r="N499" s="172"/>
      <c r="O499" s="172"/>
      <c r="P499" s="172"/>
      <c r="Q499" s="172"/>
      <c r="R499" s="172"/>
      <c r="S499" s="172"/>
      <c r="T499" s="172"/>
      <c r="U499" s="172"/>
      <c r="V499" s="172"/>
      <c r="W499" s="172"/>
      <c r="X499" s="172"/>
      <c r="Y499" s="172"/>
      <c r="Z499" s="172"/>
    </row>
    <row r="500" ht="15.75" customHeight="1">
      <c r="A500" s="172"/>
      <c r="B500" s="172"/>
      <c r="C500" s="172"/>
      <c r="D500" s="172"/>
      <c r="E500" s="172"/>
      <c r="F500" s="172"/>
      <c r="G500" s="172"/>
      <c r="H500" s="172"/>
      <c r="I500" s="172"/>
      <c r="J500" s="172"/>
      <c r="K500" s="172"/>
      <c r="L500" s="172"/>
      <c r="M500" s="172"/>
      <c r="N500" s="172"/>
      <c r="O500" s="172"/>
      <c r="P500" s="172"/>
      <c r="Q500" s="172"/>
      <c r="R500" s="172"/>
      <c r="S500" s="172"/>
      <c r="T500" s="172"/>
      <c r="U500" s="172"/>
      <c r="V500" s="172"/>
      <c r="W500" s="172"/>
      <c r="X500" s="172"/>
      <c r="Y500" s="172"/>
      <c r="Z500" s="172"/>
    </row>
    <row r="501" ht="15.75" customHeight="1">
      <c r="A501" s="172"/>
      <c r="B501" s="172"/>
      <c r="C501" s="172"/>
      <c r="D501" s="172"/>
      <c r="E501" s="172"/>
      <c r="F501" s="172"/>
      <c r="G501" s="172"/>
      <c r="H501" s="172"/>
      <c r="I501" s="172"/>
      <c r="J501" s="172"/>
      <c r="K501" s="172"/>
      <c r="L501" s="172"/>
      <c r="M501" s="172"/>
      <c r="N501" s="172"/>
      <c r="O501" s="172"/>
      <c r="P501" s="172"/>
      <c r="Q501" s="172"/>
      <c r="R501" s="172"/>
      <c r="S501" s="172"/>
      <c r="T501" s="172"/>
      <c r="U501" s="172"/>
      <c r="V501" s="172"/>
      <c r="W501" s="172"/>
      <c r="X501" s="172"/>
      <c r="Y501" s="172"/>
      <c r="Z501" s="172"/>
    </row>
    <row r="502" ht="15.75" customHeight="1">
      <c r="A502" s="172"/>
      <c r="B502" s="172"/>
      <c r="C502" s="172"/>
      <c r="D502" s="172"/>
      <c r="E502" s="172"/>
      <c r="F502" s="172"/>
      <c r="G502" s="172"/>
      <c r="H502" s="172"/>
      <c r="I502" s="172"/>
      <c r="J502" s="172"/>
      <c r="K502" s="172"/>
      <c r="L502" s="172"/>
      <c r="M502" s="172"/>
      <c r="N502" s="172"/>
      <c r="O502" s="172"/>
      <c r="P502" s="172"/>
      <c r="Q502" s="172"/>
      <c r="R502" s="172"/>
      <c r="S502" s="172"/>
      <c r="T502" s="172"/>
      <c r="U502" s="172"/>
      <c r="V502" s="172"/>
      <c r="W502" s="172"/>
      <c r="X502" s="172"/>
      <c r="Y502" s="172"/>
      <c r="Z502" s="172"/>
    </row>
    <row r="503" ht="15.75" customHeight="1">
      <c r="A503" s="172"/>
      <c r="B503" s="172"/>
      <c r="C503" s="172"/>
      <c r="D503" s="172"/>
      <c r="E503" s="172"/>
      <c r="F503" s="172"/>
      <c r="G503" s="172"/>
      <c r="H503" s="172"/>
      <c r="I503" s="172"/>
      <c r="J503" s="172"/>
      <c r="K503" s="172"/>
      <c r="L503" s="172"/>
      <c r="M503" s="172"/>
      <c r="N503" s="172"/>
      <c r="O503" s="172"/>
      <c r="P503" s="172"/>
      <c r="Q503" s="172"/>
      <c r="R503" s="172"/>
      <c r="S503" s="172"/>
      <c r="T503" s="172"/>
      <c r="U503" s="172"/>
      <c r="V503" s="172"/>
      <c r="W503" s="172"/>
      <c r="X503" s="172"/>
      <c r="Y503" s="172"/>
      <c r="Z503" s="172"/>
    </row>
    <row r="504" ht="15.75" customHeight="1">
      <c r="A504" s="172"/>
      <c r="B504" s="172"/>
      <c r="C504" s="172"/>
      <c r="D504" s="172"/>
      <c r="E504" s="172"/>
      <c r="F504" s="172"/>
      <c r="G504" s="172"/>
      <c r="H504" s="172"/>
      <c r="I504" s="172"/>
      <c r="J504" s="172"/>
      <c r="K504" s="172"/>
      <c r="L504" s="172"/>
      <c r="M504" s="172"/>
      <c r="N504" s="172"/>
      <c r="O504" s="172"/>
      <c r="P504" s="172"/>
      <c r="Q504" s="172"/>
      <c r="R504" s="172"/>
      <c r="S504" s="172"/>
      <c r="T504" s="172"/>
      <c r="U504" s="172"/>
      <c r="V504" s="172"/>
      <c r="W504" s="172"/>
      <c r="X504" s="172"/>
      <c r="Y504" s="172"/>
      <c r="Z504" s="172"/>
    </row>
    <row r="505" ht="15.75" customHeight="1">
      <c r="A505" s="172"/>
      <c r="B505" s="172"/>
      <c r="C505" s="172"/>
      <c r="D505" s="172"/>
      <c r="E505" s="172"/>
      <c r="F505" s="172"/>
      <c r="G505" s="172"/>
      <c r="H505" s="172"/>
      <c r="I505" s="172"/>
      <c r="J505" s="172"/>
      <c r="K505" s="172"/>
      <c r="L505" s="172"/>
      <c r="M505" s="172"/>
      <c r="N505" s="172"/>
      <c r="O505" s="172"/>
      <c r="P505" s="172"/>
      <c r="Q505" s="172"/>
      <c r="R505" s="172"/>
      <c r="S505" s="172"/>
      <c r="T505" s="172"/>
      <c r="U505" s="172"/>
      <c r="V505" s="172"/>
      <c r="W505" s="172"/>
      <c r="X505" s="172"/>
      <c r="Y505" s="172"/>
      <c r="Z505" s="172"/>
    </row>
    <row r="506" ht="15.75" customHeight="1">
      <c r="A506" s="172"/>
      <c r="B506" s="172"/>
      <c r="C506" s="172"/>
      <c r="D506" s="172"/>
      <c r="E506" s="172"/>
      <c r="F506" s="172"/>
      <c r="G506" s="172"/>
      <c r="H506" s="172"/>
      <c r="I506" s="172"/>
      <c r="J506" s="172"/>
      <c r="K506" s="172"/>
      <c r="L506" s="172"/>
      <c r="M506" s="172"/>
      <c r="N506" s="172"/>
      <c r="O506" s="172"/>
      <c r="P506" s="172"/>
      <c r="Q506" s="172"/>
      <c r="R506" s="172"/>
      <c r="S506" s="172"/>
      <c r="T506" s="172"/>
      <c r="U506" s="172"/>
      <c r="V506" s="172"/>
      <c r="W506" s="172"/>
      <c r="X506" s="172"/>
      <c r="Y506" s="172"/>
      <c r="Z506" s="172"/>
    </row>
    <row r="507" ht="15.75" customHeight="1">
      <c r="A507" s="172"/>
      <c r="B507" s="172"/>
      <c r="C507" s="172"/>
      <c r="D507" s="172"/>
      <c r="E507" s="172"/>
      <c r="F507" s="172"/>
      <c r="G507" s="172"/>
      <c r="H507" s="172"/>
      <c r="I507" s="172"/>
      <c r="J507" s="172"/>
      <c r="K507" s="172"/>
      <c r="L507" s="172"/>
      <c r="M507" s="172"/>
      <c r="N507" s="172"/>
      <c r="O507" s="172"/>
      <c r="P507" s="172"/>
      <c r="Q507" s="172"/>
      <c r="R507" s="172"/>
      <c r="S507" s="172"/>
      <c r="T507" s="172"/>
      <c r="U507" s="172"/>
      <c r="V507" s="172"/>
      <c r="W507" s="172"/>
      <c r="X507" s="172"/>
      <c r="Y507" s="172"/>
      <c r="Z507" s="172"/>
    </row>
    <row r="508" ht="15.75" customHeight="1">
      <c r="A508" s="172"/>
      <c r="B508" s="172"/>
      <c r="C508" s="172"/>
      <c r="D508" s="172"/>
      <c r="E508" s="172"/>
      <c r="F508" s="172"/>
      <c r="G508" s="172"/>
      <c r="H508" s="172"/>
      <c r="I508" s="172"/>
      <c r="J508" s="172"/>
      <c r="K508" s="172"/>
      <c r="L508" s="172"/>
      <c r="M508" s="172"/>
      <c r="N508" s="172"/>
      <c r="O508" s="172"/>
      <c r="P508" s="172"/>
      <c r="Q508" s="172"/>
      <c r="R508" s="172"/>
      <c r="S508" s="172"/>
      <c r="T508" s="172"/>
      <c r="U508" s="172"/>
      <c r="V508" s="172"/>
      <c r="W508" s="172"/>
      <c r="X508" s="172"/>
      <c r="Y508" s="172"/>
      <c r="Z508" s="172"/>
    </row>
    <row r="509" ht="15.75" customHeight="1">
      <c r="A509" s="172"/>
      <c r="B509" s="172"/>
      <c r="C509" s="172"/>
      <c r="D509" s="172"/>
      <c r="E509" s="172"/>
      <c r="F509" s="172"/>
      <c r="G509" s="172"/>
      <c r="H509" s="172"/>
      <c r="I509" s="172"/>
      <c r="J509" s="172"/>
      <c r="K509" s="172"/>
      <c r="L509" s="172"/>
      <c r="M509" s="172"/>
      <c r="N509" s="172"/>
      <c r="O509" s="172"/>
      <c r="P509" s="172"/>
      <c r="Q509" s="172"/>
      <c r="R509" s="172"/>
      <c r="S509" s="172"/>
      <c r="T509" s="172"/>
      <c r="U509" s="172"/>
      <c r="V509" s="172"/>
      <c r="W509" s="172"/>
      <c r="X509" s="172"/>
      <c r="Y509" s="172"/>
      <c r="Z509" s="172"/>
    </row>
    <row r="510" ht="15.75" customHeight="1">
      <c r="A510" s="172"/>
      <c r="B510" s="172"/>
      <c r="C510" s="172"/>
      <c r="D510" s="172"/>
      <c r="E510" s="172"/>
      <c r="F510" s="172"/>
      <c r="G510" s="172"/>
      <c r="H510" s="172"/>
      <c r="I510" s="172"/>
      <c r="J510" s="172"/>
      <c r="K510" s="172"/>
      <c r="L510" s="172"/>
      <c r="M510" s="172"/>
      <c r="N510" s="172"/>
      <c r="O510" s="172"/>
      <c r="P510" s="172"/>
      <c r="Q510" s="172"/>
      <c r="R510" s="172"/>
      <c r="S510" s="172"/>
      <c r="T510" s="172"/>
      <c r="U510" s="172"/>
      <c r="V510" s="172"/>
      <c r="W510" s="172"/>
      <c r="X510" s="172"/>
      <c r="Y510" s="172"/>
      <c r="Z510" s="172"/>
    </row>
    <row r="511" ht="15.75" customHeight="1">
      <c r="A511" s="172"/>
      <c r="B511" s="172"/>
      <c r="C511" s="172"/>
      <c r="D511" s="172"/>
      <c r="E511" s="172"/>
      <c r="F511" s="172"/>
      <c r="G511" s="172"/>
      <c r="H511" s="172"/>
      <c r="I511" s="172"/>
      <c r="J511" s="172"/>
      <c r="K511" s="172"/>
      <c r="L511" s="172"/>
      <c r="M511" s="172"/>
      <c r="N511" s="172"/>
      <c r="O511" s="172"/>
      <c r="P511" s="172"/>
      <c r="Q511" s="172"/>
      <c r="R511" s="172"/>
      <c r="S511" s="172"/>
      <c r="T511" s="172"/>
      <c r="U511" s="172"/>
      <c r="V511" s="172"/>
      <c r="W511" s="172"/>
      <c r="X511" s="172"/>
      <c r="Y511" s="172"/>
      <c r="Z511" s="172"/>
    </row>
    <row r="512" ht="15.75" customHeight="1">
      <c r="A512" s="172"/>
      <c r="B512" s="172"/>
      <c r="C512" s="172"/>
      <c r="D512" s="172"/>
      <c r="E512" s="172"/>
      <c r="F512" s="172"/>
      <c r="G512" s="172"/>
      <c r="H512" s="172"/>
      <c r="I512" s="172"/>
      <c r="J512" s="172"/>
      <c r="K512" s="172"/>
      <c r="L512" s="172"/>
      <c r="M512" s="172"/>
      <c r="N512" s="172"/>
      <c r="O512" s="172"/>
      <c r="P512" s="172"/>
      <c r="Q512" s="172"/>
      <c r="R512" s="172"/>
      <c r="S512" s="172"/>
      <c r="T512" s="172"/>
      <c r="U512" s="172"/>
      <c r="V512" s="172"/>
      <c r="W512" s="172"/>
      <c r="X512" s="172"/>
      <c r="Y512" s="172"/>
      <c r="Z512" s="172"/>
    </row>
    <row r="513" ht="15.75" customHeight="1">
      <c r="A513" s="172"/>
      <c r="B513" s="172"/>
      <c r="C513" s="172"/>
      <c r="D513" s="172"/>
      <c r="E513" s="172"/>
      <c r="F513" s="172"/>
      <c r="G513" s="172"/>
      <c r="H513" s="172"/>
      <c r="I513" s="172"/>
      <c r="J513" s="172"/>
      <c r="K513" s="172"/>
      <c r="L513" s="172"/>
      <c r="M513" s="172"/>
      <c r="N513" s="172"/>
      <c r="O513" s="172"/>
      <c r="P513" s="172"/>
      <c r="Q513" s="172"/>
      <c r="R513" s="172"/>
      <c r="S513" s="172"/>
      <c r="T513" s="172"/>
      <c r="U513" s="172"/>
      <c r="V513" s="172"/>
      <c r="W513" s="172"/>
      <c r="X513" s="172"/>
      <c r="Y513" s="172"/>
      <c r="Z513" s="172"/>
    </row>
    <row r="514" ht="15.75" customHeight="1">
      <c r="A514" s="172"/>
      <c r="B514" s="172"/>
      <c r="C514" s="172"/>
      <c r="D514" s="172"/>
      <c r="E514" s="172"/>
      <c r="F514" s="172"/>
      <c r="G514" s="172"/>
      <c r="H514" s="172"/>
      <c r="I514" s="172"/>
      <c r="J514" s="172"/>
      <c r="K514" s="172"/>
      <c r="L514" s="172"/>
      <c r="M514" s="172"/>
      <c r="N514" s="172"/>
      <c r="O514" s="172"/>
      <c r="P514" s="172"/>
      <c r="Q514" s="172"/>
      <c r="R514" s="172"/>
      <c r="S514" s="172"/>
      <c r="T514" s="172"/>
      <c r="U514" s="172"/>
      <c r="V514" s="172"/>
      <c r="W514" s="172"/>
      <c r="X514" s="172"/>
      <c r="Y514" s="172"/>
      <c r="Z514" s="172"/>
    </row>
    <row r="515" ht="15.75" customHeight="1">
      <c r="A515" s="172"/>
      <c r="B515" s="172"/>
      <c r="C515" s="172"/>
      <c r="D515" s="172"/>
      <c r="E515" s="172"/>
      <c r="F515" s="172"/>
      <c r="G515" s="172"/>
      <c r="H515" s="172"/>
      <c r="I515" s="172"/>
      <c r="J515" s="172"/>
      <c r="K515" s="172"/>
      <c r="L515" s="172"/>
      <c r="M515" s="172"/>
      <c r="N515" s="172"/>
      <c r="O515" s="172"/>
      <c r="P515" s="172"/>
      <c r="Q515" s="172"/>
      <c r="R515" s="172"/>
      <c r="S515" s="172"/>
      <c r="T515" s="172"/>
      <c r="U515" s="172"/>
      <c r="V515" s="172"/>
      <c r="W515" s="172"/>
      <c r="X515" s="172"/>
      <c r="Y515" s="172"/>
      <c r="Z515" s="172"/>
    </row>
    <row r="516" ht="15.75" customHeight="1">
      <c r="A516" s="172"/>
      <c r="B516" s="172"/>
      <c r="C516" s="172"/>
      <c r="D516" s="172"/>
      <c r="E516" s="172"/>
      <c r="F516" s="172"/>
      <c r="G516" s="172"/>
      <c r="H516" s="172"/>
      <c r="I516" s="172"/>
      <c r="J516" s="172"/>
      <c r="K516" s="172"/>
      <c r="L516" s="172"/>
      <c r="M516" s="172"/>
      <c r="N516" s="172"/>
      <c r="O516" s="172"/>
      <c r="P516" s="172"/>
      <c r="Q516" s="172"/>
      <c r="R516" s="172"/>
      <c r="S516" s="172"/>
      <c r="T516" s="172"/>
      <c r="U516" s="172"/>
      <c r="V516" s="172"/>
      <c r="W516" s="172"/>
      <c r="X516" s="172"/>
      <c r="Y516" s="172"/>
      <c r="Z516" s="172"/>
    </row>
    <row r="517" ht="15.75" customHeight="1">
      <c r="A517" s="172"/>
      <c r="B517" s="172"/>
      <c r="C517" s="172"/>
      <c r="D517" s="172"/>
      <c r="E517" s="172"/>
      <c r="F517" s="172"/>
      <c r="G517" s="172"/>
      <c r="H517" s="172"/>
      <c r="I517" s="172"/>
      <c r="J517" s="172"/>
      <c r="K517" s="172"/>
      <c r="L517" s="172"/>
      <c r="M517" s="172"/>
      <c r="N517" s="172"/>
      <c r="O517" s="172"/>
      <c r="P517" s="172"/>
      <c r="Q517" s="172"/>
      <c r="R517" s="172"/>
      <c r="S517" s="172"/>
      <c r="T517" s="172"/>
      <c r="U517" s="172"/>
      <c r="V517" s="172"/>
      <c r="W517" s="172"/>
      <c r="X517" s="172"/>
      <c r="Y517" s="172"/>
      <c r="Z517" s="172"/>
    </row>
    <row r="518" ht="15.75" customHeight="1">
      <c r="A518" s="172"/>
      <c r="B518" s="172"/>
      <c r="C518" s="172"/>
      <c r="D518" s="172"/>
      <c r="E518" s="172"/>
      <c r="F518" s="172"/>
      <c r="G518" s="172"/>
      <c r="H518" s="172"/>
      <c r="I518" s="172"/>
      <c r="J518" s="172"/>
      <c r="K518" s="172"/>
      <c r="L518" s="172"/>
      <c r="M518" s="172"/>
      <c r="N518" s="172"/>
      <c r="O518" s="172"/>
      <c r="P518" s="172"/>
      <c r="Q518" s="172"/>
      <c r="R518" s="172"/>
      <c r="S518" s="172"/>
      <c r="T518" s="172"/>
      <c r="U518" s="172"/>
      <c r="V518" s="172"/>
      <c r="W518" s="172"/>
      <c r="X518" s="172"/>
      <c r="Y518" s="172"/>
      <c r="Z518" s="172"/>
    </row>
    <row r="519" ht="15.75" customHeight="1">
      <c r="A519" s="172"/>
      <c r="B519" s="172"/>
      <c r="C519" s="172"/>
      <c r="D519" s="172"/>
      <c r="E519" s="172"/>
      <c r="F519" s="172"/>
      <c r="G519" s="172"/>
      <c r="H519" s="172"/>
      <c r="I519" s="172"/>
      <c r="J519" s="172"/>
      <c r="K519" s="172"/>
      <c r="L519" s="172"/>
      <c r="M519" s="172"/>
      <c r="N519" s="172"/>
      <c r="O519" s="172"/>
      <c r="P519" s="172"/>
      <c r="Q519" s="172"/>
      <c r="R519" s="172"/>
      <c r="S519" s="172"/>
      <c r="T519" s="172"/>
      <c r="U519" s="172"/>
      <c r="V519" s="172"/>
      <c r="W519" s="172"/>
      <c r="X519" s="172"/>
      <c r="Y519" s="172"/>
      <c r="Z519" s="172"/>
    </row>
    <row r="520" ht="15.75" customHeight="1">
      <c r="A520" s="172"/>
      <c r="B520" s="172"/>
      <c r="C520" s="172"/>
      <c r="D520" s="172"/>
      <c r="E520" s="172"/>
      <c r="F520" s="172"/>
      <c r="G520" s="172"/>
      <c r="H520" s="172"/>
      <c r="I520" s="172"/>
      <c r="J520" s="172"/>
      <c r="K520" s="172"/>
      <c r="L520" s="172"/>
      <c r="M520" s="172"/>
      <c r="N520" s="172"/>
      <c r="O520" s="172"/>
      <c r="P520" s="172"/>
      <c r="Q520" s="172"/>
      <c r="R520" s="172"/>
      <c r="S520" s="172"/>
      <c r="T520" s="172"/>
      <c r="U520" s="172"/>
      <c r="V520" s="172"/>
      <c r="W520" s="172"/>
      <c r="X520" s="172"/>
      <c r="Y520" s="172"/>
      <c r="Z520" s="172"/>
    </row>
    <row r="521" ht="15.75" customHeight="1">
      <c r="A521" s="172"/>
      <c r="B521" s="172"/>
      <c r="C521" s="172"/>
      <c r="D521" s="172"/>
      <c r="E521" s="172"/>
      <c r="F521" s="172"/>
      <c r="G521" s="172"/>
      <c r="H521" s="172"/>
      <c r="I521" s="172"/>
      <c r="J521" s="172"/>
      <c r="K521" s="172"/>
      <c r="L521" s="172"/>
      <c r="M521" s="172"/>
      <c r="N521" s="172"/>
      <c r="O521" s="172"/>
      <c r="P521" s="172"/>
      <c r="Q521" s="172"/>
      <c r="R521" s="172"/>
      <c r="S521" s="172"/>
      <c r="T521" s="172"/>
      <c r="U521" s="172"/>
      <c r="V521" s="172"/>
      <c r="W521" s="172"/>
      <c r="X521" s="172"/>
      <c r="Y521" s="172"/>
      <c r="Z521" s="172"/>
    </row>
    <row r="522" ht="15.75" customHeight="1">
      <c r="A522" s="172"/>
      <c r="B522" s="172"/>
      <c r="C522" s="172"/>
      <c r="D522" s="172"/>
      <c r="E522" s="172"/>
      <c r="F522" s="172"/>
      <c r="G522" s="172"/>
      <c r="H522" s="172"/>
      <c r="I522" s="172"/>
      <c r="J522" s="172"/>
      <c r="K522" s="172"/>
      <c r="L522" s="172"/>
      <c r="M522" s="172"/>
      <c r="N522" s="172"/>
      <c r="O522" s="172"/>
      <c r="P522" s="172"/>
      <c r="Q522" s="172"/>
      <c r="R522" s="172"/>
      <c r="S522" s="172"/>
      <c r="T522" s="172"/>
      <c r="U522" s="172"/>
      <c r="V522" s="172"/>
      <c r="W522" s="172"/>
      <c r="X522" s="172"/>
      <c r="Y522" s="172"/>
      <c r="Z522" s="172"/>
    </row>
    <row r="523" ht="15.75" customHeight="1">
      <c r="A523" s="172"/>
      <c r="B523" s="172"/>
      <c r="C523" s="172"/>
      <c r="D523" s="172"/>
      <c r="E523" s="172"/>
      <c r="F523" s="172"/>
      <c r="G523" s="172"/>
      <c r="H523" s="172"/>
      <c r="I523" s="172"/>
      <c r="J523" s="172"/>
      <c r="K523" s="172"/>
      <c r="L523" s="172"/>
      <c r="M523" s="172"/>
      <c r="N523" s="172"/>
      <c r="O523" s="172"/>
      <c r="P523" s="172"/>
      <c r="Q523" s="172"/>
      <c r="R523" s="172"/>
      <c r="S523" s="172"/>
      <c r="T523" s="172"/>
      <c r="U523" s="172"/>
      <c r="V523" s="172"/>
      <c r="W523" s="172"/>
      <c r="X523" s="172"/>
      <c r="Y523" s="172"/>
      <c r="Z523" s="172"/>
    </row>
    <row r="524" ht="15.75" customHeight="1">
      <c r="A524" s="172"/>
      <c r="B524" s="172"/>
      <c r="C524" s="172"/>
      <c r="D524" s="172"/>
      <c r="E524" s="172"/>
      <c r="F524" s="172"/>
      <c r="G524" s="172"/>
      <c r="H524" s="172"/>
      <c r="I524" s="172"/>
      <c r="J524" s="172"/>
      <c r="K524" s="172"/>
      <c r="L524" s="172"/>
      <c r="M524" s="172"/>
      <c r="N524" s="172"/>
      <c r="O524" s="172"/>
      <c r="P524" s="172"/>
      <c r="Q524" s="172"/>
      <c r="R524" s="172"/>
      <c r="S524" s="172"/>
      <c r="T524" s="172"/>
      <c r="U524" s="172"/>
      <c r="V524" s="172"/>
      <c r="W524" s="172"/>
      <c r="X524" s="172"/>
      <c r="Y524" s="172"/>
      <c r="Z524" s="172"/>
    </row>
    <row r="525" ht="15.75" customHeight="1">
      <c r="A525" s="172"/>
      <c r="B525" s="172"/>
      <c r="C525" s="172"/>
      <c r="D525" s="172"/>
      <c r="E525" s="172"/>
      <c r="F525" s="172"/>
      <c r="G525" s="172"/>
      <c r="H525" s="172"/>
      <c r="I525" s="172"/>
      <c r="J525" s="172"/>
      <c r="K525" s="172"/>
      <c r="L525" s="172"/>
      <c r="M525" s="172"/>
      <c r="N525" s="172"/>
      <c r="O525" s="172"/>
      <c r="P525" s="172"/>
      <c r="Q525" s="172"/>
      <c r="R525" s="172"/>
      <c r="S525" s="172"/>
      <c r="T525" s="172"/>
      <c r="U525" s="172"/>
      <c r="V525" s="172"/>
      <c r="W525" s="172"/>
      <c r="X525" s="172"/>
      <c r="Y525" s="172"/>
      <c r="Z525" s="172"/>
    </row>
    <row r="526" ht="15.75" customHeight="1">
      <c r="A526" s="172"/>
      <c r="B526" s="172"/>
      <c r="C526" s="172"/>
      <c r="D526" s="172"/>
      <c r="E526" s="172"/>
      <c r="F526" s="172"/>
      <c r="G526" s="172"/>
      <c r="H526" s="172"/>
      <c r="I526" s="172"/>
      <c r="J526" s="172"/>
      <c r="K526" s="172"/>
      <c r="L526" s="172"/>
      <c r="M526" s="172"/>
      <c r="N526" s="172"/>
      <c r="O526" s="172"/>
      <c r="P526" s="172"/>
      <c r="Q526" s="172"/>
      <c r="R526" s="172"/>
      <c r="S526" s="172"/>
      <c r="T526" s="172"/>
      <c r="U526" s="172"/>
      <c r="V526" s="172"/>
      <c r="W526" s="172"/>
      <c r="X526" s="172"/>
      <c r="Y526" s="172"/>
      <c r="Z526" s="172"/>
    </row>
    <row r="527" ht="15.75" customHeight="1">
      <c r="A527" s="172"/>
      <c r="B527" s="172"/>
      <c r="C527" s="172"/>
      <c r="D527" s="172"/>
      <c r="E527" s="172"/>
      <c r="F527" s="172"/>
      <c r="G527" s="172"/>
      <c r="H527" s="172"/>
      <c r="I527" s="172"/>
      <c r="J527" s="172"/>
      <c r="K527" s="172"/>
      <c r="L527" s="172"/>
      <c r="M527" s="172"/>
      <c r="N527" s="172"/>
      <c r="O527" s="172"/>
      <c r="P527" s="172"/>
      <c r="Q527" s="172"/>
      <c r="R527" s="172"/>
      <c r="S527" s="172"/>
      <c r="T527" s="172"/>
      <c r="U527" s="172"/>
      <c r="V527" s="172"/>
      <c r="W527" s="172"/>
      <c r="X527" s="172"/>
      <c r="Y527" s="172"/>
      <c r="Z527" s="172"/>
    </row>
    <row r="528" ht="15.75" customHeight="1">
      <c r="A528" s="172"/>
      <c r="B528" s="172"/>
      <c r="C528" s="172"/>
      <c r="D528" s="172"/>
      <c r="E528" s="172"/>
      <c r="F528" s="172"/>
      <c r="G528" s="172"/>
      <c r="H528" s="172"/>
      <c r="I528" s="172"/>
      <c r="J528" s="172"/>
      <c r="K528" s="172"/>
      <c r="L528" s="172"/>
      <c r="M528" s="172"/>
      <c r="N528" s="172"/>
      <c r="O528" s="172"/>
      <c r="P528" s="172"/>
      <c r="Q528" s="172"/>
      <c r="R528" s="172"/>
      <c r="S528" s="172"/>
      <c r="T528" s="172"/>
      <c r="U528" s="172"/>
      <c r="V528" s="172"/>
      <c r="W528" s="172"/>
      <c r="X528" s="172"/>
      <c r="Y528" s="172"/>
      <c r="Z528" s="172"/>
    </row>
    <row r="529" ht="15.75" customHeight="1">
      <c r="A529" s="172"/>
      <c r="B529" s="172"/>
      <c r="C529" s="172"/>
      <c r="D529" s="172"/>
      <c r="E529" s="172"/>
      <c r="F529" s="172"/>
      <c r="G529" s="172"/>
      <c r="H529" s="172"/>
      <c r="I529" s="172"/>
      <c r="J529" s="172"/>
      <c r="K529" s="172"/>
      <c r="L529" s="172"/>
      <c r="M529" s="172"/>
      <c r="N529" s="172"/>
      <c r="O529" s="172"/>
      <c r="P529" s="172"/>
      <c r="Q529" s="172"/>
      <c r="R529" s="172"/>
      <c r="S529" s="172"/>
      <c r="T529" s="172"/>
      <c r="U529" s="172"/>
      <c r="V529" s="172"/>
      <c r="W529" s="172"/>
      <c r="X529" s="172"/>
      <c r="Y529" s="172"/>
      <c r="Z529" s="172"/>
    </row>
    <row r="530" ht="15.75" customHeight="1">
      <c r="A530" s="172"/>
      <c r="B530" s="172"/>
      <c r="C530" s="172"/>
      <c r="D530" s="172"/>
      <c r="E530" s="172"/>
      <c r="F530" s="172"/>
      <c r="G530" s="172"/>
      <c r="H530" s="172"/>
      <c r="I530" s="172"/>
      <c r="J530" s="172"/>
      <c r="K530" s="172"/>
      <c r="L530" s="172"/>
      <c r="M530" s="172"/>
      <c r="N530" s="172"/>
      <c r="O530" s="172"/>
      <c r="P530" s="172"/>
      <c r="Q530" s="172"/>
      <c r="R530" s="172"/>
      <c r="S530" s="172"/>
      <c r="T530" s="172"/>
      <c r="U530" s="172"/>
      <c r="V530" s="172"/>
      <c r="W530" s="172"/>
      <c r="X530" s="172"/>
      <c r="Y530" s="172"/>
      <c r="Z530" s="172"/>
    </row>
    <row r="531" ht="15.75" customHeight="1">
      <c r="A531" s="172"/>
      <c r="B531" s="172"/>
      <c r="C531" s="172"/>
      <c r="D531" s="172"/>
      <c r="E531" s="172"/>
      <c r="F531" s="172"/>
      <c r="G531" s="172"/>
      <c r="H531" s="172"/>
      <c r="I531" s="172"/>
      <c r="J531" s="172"/>
      <c r="K531" s="172"/>
      <c r="L531" s="172"/>
      <c r="M531" s="172"/>
      <c r="N531" s="172"/>
      <c r="O531" s="172"/>
      <c r="P531" s="172"/>
      <c r="Q531" s="172"/>
      <c r="R531" s="172"/>
      <c r="S531" s="172"/>
      <c r="T531" s="172"/>
      <c r="U531" s="172"/>
      <c r="V531" s="172"/>
      <c r="W531" s="172"/>
      <c r="X531" s="172"/>
      <c r="Y531" s="172"/>
      <c r="Z531" s="172"/>
    </row>
    <row r="532" ht="15.75" customHeight="1">
      <c r="A532" s="172"/>
      <c r="B532" s="172"/>
      <c r="C532" s="172"/>
      <c r="D532" s="172"/>
      <c r="E532" s="172"/>
      <c r="F532" s="172"/>
      <c r="G532" s="172"/>
      <c r="H532" s="172"/>
      <c r="I532" s="172"/>
      <c r="J532" s="172"/>
      <c r="K532" s="172"/>
      <c r="L532" s="172"/>
      <c r="M532" s="172"/>
      <c r="N532" s="172"/>
      <c r="O532" s="172"/>
      <c r="P532" s="172"/>
      <c r="Q532" s="172"/>
      <c r="R532" s="172"/>
      <c r="S532" s="172"/>
      <c r="T532" s="172"/>
      <c r="U532" s="172"/>
      <c r="V532" s="172"/>
      <c r="W532" s="172"/>
      <c r="X532" s="172"/>
      <c r="Y532" s="172"/>
      <c r="Z532" s="172"/>
    </row>
    <row r="533" ht="15.75" customHeight="1">
      <c r="A533" s="172"/>
      <c r="B533" s="172"/>
      <c r="C533" s="172"/>
      <c r="D533" s="172"/>
      <c r="E533" s="172"/>
      <c r="F533" s="172"/>
      <c r="G533" s="172"/>
      <c r="H533" s="172"/>
      <c r="I533" s="172"/>
      <c r="J533" s="172"/>
      <c r="K533" s="172"/>
      <c r="L533" s="172"/>
      <c r="M533" s="172"/>
      <c r="N533" s="172"/>
      <c r="O533" s="172"/>
      <c r="P533" s="172"/>
      <c r="Q533" s="172"/>
      <c r="R533" s="172"/>
      <c r="S533" s="172"/>
      <c r="T533" s="172"/>
      <c r="U533" s="172"/>
      <c r="V533" s="172"/>
      <c r="W533" s="172"/>
      <c r="X533" s="172"/>
      <c r="Y533" s="172"/>
      <c r="Z533" s="172"/>
    </row>
    <row r="534" ht="15.75" customHeight="1">
      <c r="A534" s="172"/>
      <c r="B534" s="172"/>
      <c r="C534" s="172"/>
      <c r="D534" s="172"/>
      <c r="E534" s="172"/>
      <c r="F534" s="172"/>
      <c r="G534" s="172"/>
      <c r="H534" s="172"/>
      <c r="I534" s="172"/>
      <c r="J534" s="172"/>
      <c r="K534" s="172"/>
      <c r="L534" s="172"/>
      <c r="M534" s="172"/>
      <c r="N534" s="172"/>
      <c r="O534" s="172"/>
      <c r="P534" s="172"/>
      <c r="Q534" s="172"/>
      <c r="R534" s="172"/>
      <c r="S534" s="172"/>
      <c r="T534" s="172"/>
      <c r="U534" s="172"/>
      <c r="V534" s="172"/>
      <c r="W534" s="172"/>
      <c r="X534" s="172"/>
      <c r="Y534" s="172"/>
      <c r="Z534" s="172"/>
    </row>
    <row r="535" ht="15.75" customHeight="1">
      <c r="A535" s="172"/>
      <c r="B535" s="172"/>
      <c r="C535" s="172"/>
      <c r="D535" s="172"/>
      <c r="E535" s="172"/>
      <c r="F535" s="172"/>
      <c r="G535" s="172"/>
      <c r="H535" s="172"/>
      <c r="I535" s="172"/>
      <c r="J535" s="172"/>
      <c r="K535" s="172"/>
      <c r="L535" s="172"/>
      <c r="M535" s="172"/>
      <c r="N535" s="172"/>
      <c r="O535" s="172"/>
      <c r="P535" s="172"/>
      <c r="Q535" s="172"/>
      <c r="R535" s="172"/>
      <c r="S535" s="172"/>
      <c r="T535" s="172"/>
      <c r="U535" s="172"/>
      <c r="V535" s="172"/>
      <c r="W535" s="172"/>
      <c r="X535" s="172"/>
      <c r="Y535" s="172"/>
      <c r="Z535" s="172"/>
    </row>
    <row r="536" ht="15.75" customHeight="1">
      <c r="A536" s="172"/>
      <c r="B536" s="172"/>
      <c r="C536" s="172"/>
      <c r="D536" s="172"/>
      <c r="E536" s="172"/>
      <c r="F536" s="172"/>
      <c r="G536" s="172"/>
      <c r="H536" s="172"/>
      <c r="I536" s="172"/>
      <c r="J536" s="172"/>
      <c r="K536" s="172"/>
      <c r="L536" s="172"/>
      <c r="M536" s="172"/>
      <c r="N536" s="172"/>
      <c r="O536" s="172"/>
      <c r="P536" s="172"/>
      <c r="Q536" s="172"/>
      <c r="R536" s="172"/>
      <c r="S536" s="172"/>
      <c r="T536" s="172"/>
      <c r="U536" s="172"/>
      <c r="V536" s="172"/>
      <c r="W536" s="172"/>
      <c r="X536" s="172"/>
      <c r="Y536" s="172"/>
      <c r="Z536" s="172"/>
    </row>
    <row r="537" ht="15.75" customHeight="1">
      <c r="A537" s="172"/>
      <c r="B537" s="172"/>
      <c r="C537" s="172"/>
      <c r="D537" s="172"/>
      <c r="E537" s="172"/>
      <c r="F537" s="172"/>
      <c r="G537" s="172"/>
      <c r="H537" s="172"/>
      <c r="I537" s="172"/>
      <c r="J537" s="172"/>
      <c r="K537" s="172"/>
      <c r="L537" s="172"/>
      <c r="M537" s="172"/>
      <c r="N537" s="172"/>
      <c r="O537" s="172"/>
      <c r="P537" s="172"/>
      <c r="Q537" s="172"/>
      <c r="R537" s="172"/>
      <c r="S537" s="172"/>
      <c r="T537" s="172"/>
      <c r="U537" s="172"/>
      <c r="V537" s="172"/>
      <c r="W537" s="172"/>
      <c r="X537" s="172"/>
      <c r="Y537" s="172"/>
      <c r="Z537" s="172"/>
    </row>
    <row r="538" ht="15.75" customHeight="1">
      <c r="A538" s="172"/>
      <c r="B538" s="172"/>
      <c r="C538" s="172"/>
      <c r="D538" s="172"/>
      <c r="E538" s="172"/>
      <c r="F538" s="172"/>
      <c r="G538" s="172"/>
      <c r="H538" s="172"/>
      <c r="I538" s="172"/>
      <c r="J538" s="172"/>
      <c r="K538" s="172"/>
      <c r="L538" s="172"/>
      <c r="M538" s="172"/>
      <c r="N538" s="172"/>
      <c r="O538" s="172"/>
      <c r="P538" s="172"/>
      <c r="Q538" s="172"/>
      <c r="R538" s="172"/>
      <c r="S538" s="172"/>
      <c r="T538" s="172"/>
      <c r="U538" s="172"/>
      <c r="V538" s="172"/>
      <c r="W538" s="172"/>
      <c r="X538" s="172"/>
      <c r="Y538" s="172"/>
      <c r="Z538" s="172"/>
    </row>
    <row r="539" ht="15.75" customHeight="1">
      <c r="A539" s="172"/>
      <c r="B539" s="172"/>
      <c r="C539" s="172"/>
      <c r="D539" s="172"/>
      <c r="E539" s="172"/>
      <c r="F539" s="172"/>
      <c r="G539" s="172"/>
      <c r="H539" s="172"/>
      <c r="I539" s="172"/>
      <c r="J539" s="172"/>
      <c r="K539" s="172"/>
      <c r="L539" s="172"/>
      <c r="M539" s="172"/>
      <c r="N539" s="172"/>
      <c r="O539" s="172"/>
      <c r="P539" s="172"/>
      <c r="Q539" s="172"/>
      <c r="R539" s="172"/>
      <c r="S539" s="172"/>
      <c r="T539" s="172"/>
      <c r="U539" s="172"/>
      <c r="V539" s="172"/>
      <c r="W539" s="172"/>
      <c r="X539" s="172"/>
      <c r="Y539" s="172"/>
      <c r="Z539" s="172"/>
    </row>
    <row r="540" ht="15.75" customHeight="1">
      <c r="A540" s="172"/>
      <c r="B540" s="172"/>
      <c r="C540" s="172"/>
      <c r="D540" s="172"/>
      <c r="E540" s="172"/>
      <c r="F540" s="172"/>
      <c r="G540" s="172"/>
      <c r="H540" s="172"/>
      <c r="I540" s="172"/>
      <c r="J540" s="172"/>
      <c r="K540" s="172"/>
      <c r="L540" s="172"/>
      <c r="M540" s="172"/>
      <c r="N540" s="172"/>
      <c r="O540" s="172"/>
      <c r="P540" s="172"/>
      <c r="Q540" s="172"/>
      <c r="R540" s="172"/>
      <c r="S540" s="172"/>
      <c r="T540" s="172"/>
      <c r="U540" s="172"/>
      <c r="V540" s="172"/>
      <c r="W540" s="172"/>
      <c r="X540" s="172"/>
      <c r="Y540" s="172"/>
      <c r="Z540" s="172"/>
    </row>
    <row r="541" ht="15.75" customHeight="1">
      <c r="A541" s="172"/>
      <c r="B541" s="172"/>
      <c r="C541" s="172"/>
      <c r="D541" s="172"/>
      <c r="E541" s="172"/>
      <c r="F541" s="172"/>
      <c r="G541" s="172"/>
      <c r="H541" s="172"/>
      <c r="I541" s="172"/>
      <c r="J541" s="172"/>
      <c r="K541" s="172"/>
      <c r="L541" s="172"/>
      <c r="M541" s="172"/>
      <c r="N541" s="172"/>
      <c r="O541" s="172"/>
      <c r="P541" s="172"/>
      <c r="Q541" s="172"/>
      <c r="R541" s="172"/>
      <c r="S541" s="172"/>
      <c r="T541" s="172"/>
      <c r="U541" s="172"/>
      <c r="V541" s="172"/>
      <c r="W541" s="172"/>
      <c r="X541" s="172"/>
      <c r="Y541" s="172"/>
      <c r="Z541" s="172"/>
    </row>
    <row r="542" ht="15.75" customHeight="1">
      <c r="A542" s="172"/>
      <c r="B542" s="172"/>
      <c r="C542" s="172"/>
      <c r="D542" s="172"/>
      <c r="E542" s="172"/>
      <c r="F542" s="172"/>
      <c r="G542" s="172"/>
      <c r="H542" s="172"/>
      <c r="I542" s="172"/>
      <c r="J542" s="172"/>
      <c r="K542" s="172"/>
      <c r="L542" s="172"/>
      <c r="M542" s="172"/>
      <c r="N542" s="172"/>
      <c r="O542" s="172"/>
      <c r="P542" s="172"/>
      <c r="Q542" s="172"/>
      <c r="R542" s="172"/>
      <c r="S542" s="172"/>
      <c r="T542" s="172"/>
      <c r="U542" s="172"/>
      <c r="V542" s="172"/>
      <c r="W542" s="172"/>
      <c r="X542" s="172"/>
      <c r="Y542" s="172"/>
      <c r="Z542" s="172"/>
    </row>
    <row r="543" ht="15.75" customHeight="1">
      <c r="A543" s="172"/>
      <c r="B543" s="172"/>
      <c r="C543" s="172"/>
      <c r="D543" s="172"/>
      <c r="E543" s="172"/>
      <c r="F543" s="172"/>
      <c r="G543" s="172"/>
      <c r="H543" s="172"/>
      <c r="I543" s="172"/>
      <c r="J543" s="172"/>
      <c r="K543" s="172"/>
      <c r="L543" s="172"/>
      <c r="M543" s="172"/>
      <c r="N543" s="172"/>
      <c r="O543" s="172"/>
      <c r="P543" s="172"/>
      <c r="Q543" s="172"/>
      <c r="R543" s="172"/>
      <c r="S543" s="172"/>
      <c r="T543" s="172"/>
      <c r="U543" s="172"/>
      <c r="V543" s="172"/>
      <c r="W543" s="172"/>
      <c r="X543" s="172"/>
      <c r="Y543" s="172"/>
      <c r="Z543" s="172"/>
    </row>
    <row r="544" ht="15.75" customHeight="1">
      <c r="A544" s="172"/>
      <c r="B544" s="172"/>
      <c r="C544" s="172"/>
      <c r="D544" s="172"/>
      <c r="E544" s="172"/>
      <c r="F544" s="172"/>
      <c r="G544" s="172"/>
      <c r="H544" s="172"/>
      <c r="I544" s="172"/>
      <c r="J544" s="172"/>
      <c r="K544" s="172"/>
      <c r="L544" s="172"/>
      <c r="M544" s="172"/>
      <c r="N544" s="172"/>
      <c r="O544" s="172"/>
      <c r="P544" s="172"/>
      <c r="Q544" s="172"/>
      <c r="R544" s="172"/>
      <c r="S544" s="172"/>
      <c r="T544" s="172"/>
      <c r="U544" s="172"/>
      <c r="V544" s="172"/>
      <c r="W544" s="172"/>
      <c r="X544" s="172"/>
      <c r="Y544" s="172"/>
      <c r="Z544" s="172"/>
    </row>
    <row r="545" ht="15.75" customHeight="1">
      <c r="A545" s="172"/>
      <c r="B545" s="172"/>
      <c r="C545" s="172"/>
      <c r="D545" s="172"/>
      <c r="E545" s="172"/>
      <c r="F545" s="172"/>
      <c r="G545" s="172"/>
      <c r="H545" s="172"/>
      <c r="I545" s="172"/>
      <c r="J545" s="172"/>
      <c r="K545" s="172"/>
      <c r="L545" s="172"/>
      <c r="M545" s="172"/>
      <c r="N545" s="172"/>
      <c r="O545" s="172"/>
      <c r="P545" s="172"/>
      <c r="Q545" s="172"/>
      <c r="R545" s="172"/>
      <c r="S545" s="172"/>
      <c r="T545" s="172"/>
      <c r="U545" s="172"/>
      <c r="V545" s="172"/>
      <c r="W545" s="172"/>
      <c r="X545" s="172"/>
      <c r="Y545" s="172"/>
      <c r="Z545" s="172"/>
    </row>
    <row r="546" ht="15.75" customHeight="1">
      <c r="A546" s="172"/>
      <c r="B546" s="172"/>
      <c r="C546" s="172"/>
      <c r="D546" s="172"/>
      <c r="E546" s="172"/>
      <c r="F546" s="172"/>
      <c r="G546" s="172"/>
      <c r="H546" s="172"/>
      <c r="I546" s="172"/>
      <c r="J546" s="172"/>
      <c r="K546" s="172"/>
      <c r="L546" s="172"/>
      <c r="M546" s="172"/>
      <c r="N546" s="172"/>
      <c r="O546" s="172"/>
      <c r="P546" s="172"/>
      <c r="Q546" s="172"/>
      <c r="R546" s="172"/>
      <c r="S546" s="172"/>
      <c r="T546" s="172"/>
      <c r="U546" s="172"/>
      <c r="V546" s="172"/>
      <c r="W546" s="172"/>
      <c r="X546" s="172"/>
      <c r="Y546" s="172"/>
      <c r="Z546" s="172"/>
    </row>
    <row r="547" ht="15.75" customHeight="1">
      <c r="A547" s="172"/>
      <c r="B547" s="172"/>
      <c r="C547" s="172"/>
      <c r="D547" s="172"/>
      <c r="E547" s="172"/>
      <c r="F547" s="172"/>
      <c r="G547" s="172"/>
      <c r="H547" s="172"/>
      <c r="I547" s="172"/>
      <c r="J547" s="172"/>
      <c r="K547" s="172"/>
      <c r="L547" s="172"/>
      <c r="M547" s="172"/>
      <c r="N547" s="172"/>
      <c r="O547" s="172"/>
      <c r="P547" s="172"/>
      <c r="Q547" s="172"/>
      <c r="R547" s="172"/>
      <c r="S547" s="172"/>
      <c r="T547" s="172"/>
      <c r="U547" s="172"/>
      <c r="V547" s="172"/>
      <c r="W547" s="172"/>
      <c r="X547" s="172"/>
      <c r="Y547" s="172"/>
      <c r="Z547" s="172"/>
    </row>
    <row r="548" ht="15.75" customHeight="1">
      <c r="A548" s="172"/>
      <c r="B548" s="172"/>
      <c r="C548" s="172"/>
      <c r="D548" s="172"/>
      <c r="E548" s="172"/>
      <c r="F548" s="172"/>
      <c r="G548" s="172"/>
      <c r="H548" s="172"/>
      <c r="I548" s="172"/>
      <c r="J548" s="172"/>
      <c r="K548" s="172"/>
      <c r="L548" s="172"/>
      <c r="M548" s="172"/>
      <c r="N548" s="172"/>
      <c r="O548" s="172"/>
      <c r="P548" s="172"/>
      <c r="Q548" s="172"/>
      <c r="R548" s="172"/>
      <c r="S548" s="172"/>
      <c r="T548" s="172"/>
      <c r="U548" s="172"/>
      <c r="V548" s="172"/>
      <c r="W548" s="172"/>
      <c r="X548" s="172"/>
      <c r="Y548" s="172"/>
      <c r="Z548" s="172"/>
    </row>
    <row r="549" ht="15.75" customHeight="1">
      <c r="A549" s="172"/>
      <c r="B549" s="172"/>
      <c r="C549" s="172"/>
      <c r="D549" s="172"/>
      <c r="E549" s="172"/>
      <c r="F549" s="172"/>
      <c r="G549" s="172"/>
      <c r="H549" s="172"/>
      <c r="I549" s="172"/>
      <c r="J549" s="172"/>
      <c r="K549" s="172"/>
      <c r="L549" s="172"/>
      <c r="M549" s="172"/>
      <c r="N549" s="172"/>
      <c r="O549" s="172"/>
      <c r="P549" s="172"/>
      <c r="Q549" s="172"/>
      <c r="R549" s="172"/>
      <c r="S549" s="172"/>
      <c r="T549" s="172"/>
      <c r="U549" s="172"/>
      <c r="V549" s="172"/>
      <c r="W549" s="172"/>
      <c r="X549" s="172"/>
      <c r="Y549" s="172"/>
      <c r="Z549" s="172"/>
    </row>
    <row r="550" ht="15.75" customHeight="1">
      <c r="A550" s="172"/>
      <c r="B550" s="172"/>
      <c r="C550" s="172"/>
      <c r="D550" s="172"/>
      <c r="E550" s="172"/>
      <c r="F550" s="172"/>
      <c r="G550" s="172"/>
      <c r="H550" s="172"/>
      <c r="I550" s="172"/>
      <c r="J550" s="172"/>
      <c r="K550" s="172"/>
      <c r="L550" s="172"/>
      <c r="M550" s="172"/>
      <c r="N550" s="172"/>
      <c r="O550" s="172"/>
      <c r="P550" s="172"/>
      <c r="Q550" s="172"/>
      <c r="R550" s="172"/>
      <c r="S550" s="172"/>
      <c r="T550" s="172"/>
      <c r="U550" s="172"/>
      <c r="V550" s="172"/>
      <c r="W550" s="172"/>
      <c r="X550" s="172"/>
      <c r="Y550" s="172"/>
      <c r="Z550" s="172"/>
    </row>
    <row r="551" ht="15.75" customHeight="1">
      <c r="A551" s="172"/>
      <c r="B551" s="172"/>
      <c r="C551" s="172"/>
      <c r="D551" s="172"/>
      <c r="E551" s="172"/>
      <c r="F551" s="172"/>
      <c r="G551" s="172"/>
      <c r="H551" s="172"/>
      <c r="I551" s="172"/>
      <c r="J551" s="172"/>
      <c r="K551" s="172"/>
      <c r="L551" s="172"/>
      <c r="M551" s="172"/>
      <c r="N551" s="172"/>
      <c r="O551" s="172"/>
      <c r="P551" s="172"/>
      <c r="Q551" s="172"/>
      <c r="R551" s="172"/>
      <c r="S551" s="172"/>
      <c r="T551" s="172"/>
      <c r="U551" s="172"/>
      <c r="V551" s="172"/>
      <c r="W551" s="172"/>
      <c r="X551" s="172"/>
      <c r="Y551" s="172"/>
      <c r="Z551" s="172"/>
    </row>
    <row r="552" ht="15.75" customHeight="1">
      <c r="A552" s="172"/>
      <c r="B552" s="172"/>
      <c r="C552" s="172"/>
      <c r="D552" s="172"/>
      <c r="E552" s="172"/>
      <c r="F552" s="172"/>
      <c r="G552" s="172"/>
      <c r="H552" s="172"/>
      <c r="I552" s="172"/>
      <c r="J552" s="172"/>
      <c r="K552" s="172"/>
      <c r="L552" s="172"/>
      <c r="M552" s="172"/>
      <c r="N552" s="172"/>
      <c r="O552" s="172"/>
      <c r="P552" s="172"/>
      <c r="Q552" s="172"/>
      <c r="R552" s="172"/>
      <c r="S552" s="172"/>
      <c r="T552" s="172"/>
      <c r="U552" s="172"/>
      <c r="V552" s="172"/>
      <c r="W552" s="172"/>
      <c r="X552" s="172"/>
      <c r="Y552" s="172"/>
      <c r="Z552" s="172"/>
    </row>
    <row r="553" ht="15.75" customHeight="1">
      <c r="A553" s="172"/>
      <c r="B553" s="172"/>
      <c r="C553" s="172"/>
      <c r="D553" s="172"/>
      <c r="E553" s="172"/>
      <c r="F553" s="172"/>
      <c r="G553" s="172"/>
      <c r="H553" s="172"/>
      <c r="I553" s="172"/>
      <c r="J553" s="172"/>
      <c r="K553" s="172"/>
      <c r="L553" s="172"/>
      <c r="M553" s="172"/>
      <c r="N553" s="172"/>
      <c r="O553" s="172"/>
      <c r="P553" s="172"/>
      <c r="Q553" s="172"/>
      <c r="R553" s="172"/>
      <c r="S553" s="172"/>
      <c r="T553" s="172"/>
      <c r="U553" s="172"/>
      <c r="V553" s="172"/>
      <c r="W553" s="172"/>
      <c r="X553" s="172"/>
      <c r="Y553" s="172"/>
      <c r="Z553" s="172"/>
    </row>
    <row r="554" ht="15.75" customHeight="1">
      <c r="A554" s="172"/>
      <c r="B554" s="172"/>
      <c r="C554" s="172"/>
      <c r="D554" s="172"/>
      <c r="E554" s="172"/>
      <c r="F554" s="172"/>
      <c r="G554" s="172"/>
      <c r="H554" s="172"/>
      <c r="I554" s="172"/>
      <c r="J554" s="172"/>
      <c r="K554" s="172"/>
      <c r="L554" s="172"/>
      <c r="M554" s="172"/>
      <c r="N554" s="172"/>
      <c r="O554" s="172"/>
      <c r="P554" s="172"/>
      <c r="Q554" s="172"/>
      <c r="R554" s="172"/>
      <c r="S554" s="172"/>
      <c r="T554" s="172"/>
      <c r="U554" s="172"/>
      <c r="V554" s="172"/>
      <c r="W554" s="172"/>
      <c r="X554" s="172"/>
      <c r="Y554" s="172"/>
      <c r="Z554" s="172"/>
    </row>
    <row r="555" ht="15.75" customHeight="1">
      <c r="A555" s="172"/>
      <c r="B555" s="172"/>
      <c r="C555" s="172"/>
      <c r="D555" s="172"/>
      <c r="E555" s="172"/>
      <c r="F555" s="172"/>
      <c r="G555" s="172"/>
      <c r="H555" s="172"/>
      <c r="I555" s="172"/>
      <c r="J555" s="172"/>
      <c r="K555" s="172"/>
      <c r="L555" s="172"/>
      <c r="M555" s="172"/>
      <c r="N555" s="172"/>
      <c r="O555" s="172"/>
      <c r="P555" s="172"/>
      <c r="Q555" s="172"/>
      <c r="R555" s="172"/>
      <c r="S555" s="172"/>
      <c r="T555" s="172"/>
      <c r="U555" s="172"/>
      <c r="V555" s="172"/>
      <c r="W555" s="172"/>
      <c r="X555" s="172"/>
      <c r="Y555" s="172"/>
      <c r="Z555" s="172"/>
    </row>
    <row r="556" ht="15.75" customHeight="1">
      <c r="A556" s="172"/>
      <c r="B556" s="172"/>
      <c r="C556" s="172"/>
      <c r="D556" s="172"/>
      <c r="E556" s="172"/>
      <c r="F556" s="172"/>
      <c r="G556" s="172"/>
      <c r="H556" s="172"/>
      <c r="I556" s="172"/>
      <c r="J556" s="172"/>
      <c r="K556" s="172"/>
      <c r="L556" s="172"/>
      <c r="M556" s="172"/>
      <c r="N556" s="172"/>
      <c r="O556" s="172"/>
      <c r="P556" s="172"/>
      <c r="Q556" s="172"/>
      <c r="R556" s="172"/>
      <c r="S556" s="172"/>
      <c r="T556" s="172"/>
      <c r="U556" s="172"/>
      <c r="V556" s="172"/>
      <c r="W556" s="172"/>
      <c r="X556" s="172"/>
      <c r="Y556" s="172"/>
      <c r="Z556" s="172"/>
    </row>
    <row r="557" ht="15.75" customHeight="1">
      <c r="A557" s="172"/>
      <c r="B557" s="172"/>
      <c r="C557" s="172"/>
      <c r="D557" s="172"/>
      <c r="E557" s="172"/>
      <c r="F557" s="172"/>
      <c r="G557" s="172"/>
      <c r="H557" s="172"/>
      <c r="I557" s="172"/>
      <c r="J557" s="172"/>
      <c r="K557" s="172"/>
      <c r="L557" s="172"/>
      <c r="M557" s="172"/>
      <c r="N557" s="172"/>
      <c r="O557" s="172"/>
      <c r="P557" s="172"/>
      <c r="Q557" s="172"/>
      <c r="R557" s="172"/>
      <c r="S557" s="172"/>
      <c r="T557" s="172"/>
      <c r="U557" s="172"/>
      <c r="V557" s="172"/>
      <c r="W557" s="172"/>
      <c r="X557" s="172"/>
      <c r="Y557" s="172"/>
      <c r="Z557" s="172"/>
    </row>
    <row r="558" ht="15.75" customHeight="1">
      <c r="A558" s="172"/>
      <c r="B558" s="172"/>
      <c r="C558" s="172"/>
      <c r="D558" s="172"/>
      <c r="E558" s="172"/>
      <c r="F558" s="172"/>
      <c r="G558" s="172"/>
      <c r="H558" s="172"/>
      <c r="I558" s="172"/>
      <c r="J558" s="172"/>
      <c r="K558" s="172"/>
      <c r="L558" s="172"/>
      <c r="M558" s="172"/>
      <c r="N558" s="172"/>
      <c r="O558" s="172"/>
      <c r="P558" s="172"/>
      <c r="Q558" s="172"/>
      <c r="R558" s="172"/>
      <c r="S558" s="172"/>
      <c r="T558" s="172"/>
      <c r="U558" s="172"/>
      <c r="V558" s="172"/>
      <c r="W558" s="172"/>
      <c r="X558" s="172"/>
      <c r="Y558" s="172"/>
      <c r="Z558" s="172"/>
    </row>
    <row r="559" ht="15.75" customHeight="1">
      <c r="A559" s="172"/>
      <c r="B559" s="172"/>
      <c r="C559" s="172"/>
      <c r="D559" s="172"/>
      <c r="E559" s="172"/>
      <c r="F559" s="172"/>
      <c r="G559" s="172"/>
      <c r="H559" s="172"/>
      <c r="I559" s="172"/>
      <c r="J559" s="172"/>
      <c r="K559" s="172"/>
      <c r="L559" s="172"/>
      <c r="M559" s="172"/>
      <c r="N559" s="172"/>
      <c r="O559" s="172"/>
      <c r="P559" s="172"/>
      <c r="Q559" s="172"/>
      <c r="R559" s="172"/>
      <c r="S559" s="172"/>
      <c r="T559" s="172"/>
      <c r="U559" s="172"/>
      <c r="V559" s="172"/>
      <c r="W559" s="172"/>
      <c r="X559" s="172"/>
      <c r="Y559" s="172"/>
      <c r="Z559" s="172"/>
    </row>
    <row r="560" ht="15.75" customHeight="1">
      <c r="A560" s="172"/>
      <c r="B560" s="172"/>
      <c r="C560" s="172"/>
      <c r="D560" s="172"/>
      <c r="E560" s="172"/>
      <c r="F560" s="172"/>
      <c r="G560" s="172"/>
      <c r="H560" s="172"/>
      <c r="I560" s="172"/>
      <c r="J560" s="172"/>
      <c r="K560" s="172"/>
      <c r="L560" s="172"/>
      <c r="M560" s="172"/>
      <c r="N560" s="172"/>
      <c r="O560" s="172"/>
      <c r="P560" s="172"/>
      <c r="Q560" s="172"/>
      <c r="R560" s="172"/>
      <c r="S560" s="172"/>
      <c r="T560" s="172"/>
      <c r="U560" s="172"/>
      <c r="V560" s="172"/>
      <c r="W560" s="172"/>
      <c r="X560" s="172"/>
      <c r="Y560" s="172"/>
      <c r="Z560" s="172"/>
    </row>
    <row r="561" ht="15.75" customHeight="1">
      <c r="A561" s="172"/>
      <c r="B561" s="172"/>
      <c r="C561" s="172"/>
      <c r="D561" s="172"/>
      <c r="E561" s="172"/>
      <c r="F561" s="172"/>
      <c r="G561" s="172"/>
      <c r="H561" s="172"/>
      <c r="I561" s="172"/>
      <c r="J561" s="172"/>
      <c r="K561" s="172"/>
      <c r="L561" s="172"/>
      <c r="M561" s="172"/>
      <c r="N561" s="172"/>
      <c r="O561" s="172"/>
      <c r="P561" s="172"/>
      <c r="Q561" s="172"/>
      <c r="R561" s="172"/>
      <c r="S561" s="172"/>
      <c r="T561" s="172"/>
      <c r="U561" s="172"/>
      <c r="V561" s="172"/>
      <c r="W561" s="172"/>
      <c r="X561" s="172"/>
      <c r="Y561" s="172"/>
      <c r="Z561" s="172"/>
    </row>
    <row r="562" ht="15.75" customHeight="1">
      <c r="A562" s="172"/>
      <c r="B562" s="172"/>
      <c r="C562" s="172"/>
      <c r="D562" s="172"/>
      <c r="E562" s="172"/>
      <c r="F562" s="172"/>
      <c r="G562" s="172"/>
      <c r="H562" s="172"/>
      <c r="I562" s="172"/>
      <c r="J562" s="172"/>
      <c r="K562" s="172"/>
      <c r="L562" s="172"/>
      <c r="M562" s="172"/>
      <c r="N562" s="172"/>
      <c r="O562" s="172"/>
      <c r="P562" s="172"/>
      <c r="Q562" s="172"/>
      <c r="R562" s="172"/>
      <c r="S562" s="172"/>
      <c r="T562" s="172"/>
      <c r="U562" s="172"/>
      <c r="V562" s="172"/>
      <c r="W562" s="172"/>
      <c r="X562" s="172"/>
      <c r="Y562" s="172"/>
      <c r="Z562" s="172"/>
    </row>
    <row r="563" ht="15.75" customHeight="1">
      <c r="A563" s="172"/>
      <c r="B563" s="172"/>
      <c r="C563" s="172"/>
      <c r="D563" s="172"/>
      <c r="E563" s="172"/>
      <c r="F563" s="172"/>
      <c r="G563" s="172"/>
      <c r="H563" s="172"/>
      <c r="I563" s="172"/>
      <c r="J563" s="172"/>
      <c r="K563" s="172"/>
      <c r="L563" s="172"/>
      <c r="M563" s="172"/>
      <c r="N563" s="172"/>
      <c r="O563" s="172"/>
      <c r="P563" s="172"/>
      <c r="Q563" s="172"/>
      <c r="R563" s="172"/>
      <c r="S563" s="172"/>
      <c r="T563" s="172"/>
      <c r="U563" s="172"/>
      <c r="V563" s="172"/>
      <c r="W563" s="172"/>
      <c r="X563" s="172"/>
      <c r="Y563" s="172"/>
      <c r="Z563" s="172"/>
    </row>
    <row r="564" ht="15.75" customHeight="1">
      <c r="A564" s="172"/>
      <c r="B564" s="172"/>
      <c r="C564" s="172"/>
      <c r="D564" s="172"/>
      <c r="E564" s="172"/>
      <c r="F564" s="172"/>
      <c r="G564" s="172"/>
      <c r="H564" s="172"/>
      <c r="I564" s="172"/>
      <c r="J564" s="172"/>
      <c r="K564" s="172"/>
      <c r="L564" s="172"/>
      <c r="M564" s="172"/>
      <c r="N564" s="172"/>
      <c r="O564" s="172"/>
      <c r="P564" s="172"/>
      <c r="Q564" s="172"/>
      <c r="R564" s="172"/>
      <c r="S564" s="172"/>
      <c r="T564" s="172"/>
      <c r="U564" s="172"/>
      <c r="V564" s="172"/>
      <c r="W564" s="172"/>
      <c r="X564" s="172"/>
      <c r="Y564" s="172"/>
      <c r="Z564" s="172"/>
    </row>
    <row r="565" ht="15.75" customHeight="1">
      <c r="A565" s="172"/>
      <c r="B565" s="172"/>
      <c r="C565" s="172"/>
      <c r="D565" s="172"/>
      <c r="E565" s="172"/>
      <c r="F565" s="172"/>
      <c r="G565" s="172"/>
      <c r="H565" s="172"/>
      <c r="I565" s="172"/>
      <c r="J565" s="172"/>
      <c r="K565" s="172"/>
      <c r="L565" s="172"/>
      <c r="M565" s="172"/>
      <c r="N565" s="172"/>
      <c r="O565" s="172"/>
      <c r="P565" s="172"/>
      <c r="Q565" s="172"/>
      <c r="R565" s="172"/>
      <c r="S565" s="172"/>
      <c r="T565" s="172"/>
      <c r="U565" s="172"/>
      <c r="V565" s="172"/>
      <c r="W565" s="172"/>
      <c r="X565" s="172"/>
      <c r="Y565" s="172"/>
      <c r="Z565" s="172"/>
    </row>
    <row r="566" ht="15.75" customHeight="1">
      <c r="A566" s="172"/>
      <c r="B566" s="172"/>
      <c r="C566" s="172"/>
      <c r="D566" s="172"/>
      <c r="E566" s="172"/>
      <c r="F566" s="172"/>
      <c r="G566" s="172"/>
      <c r="H566" s="172"/>
      <c r="I566" s="172"/>
      <c r="J566" s="172"/>
      <c r="K566" s="172"/>
      <c r="L566" s="172"/>
      <c r="M566" s="172"/>
      <c r="N566" s="172"/>
      <c r="O566" s="172"/>
      <c r="P566" s="172"/>
      <c r="Q566" s="172"/>
      <c r="R566" s="172"/>
      <c r="S566" s="172"/>
      <c r="T566" s="172"/>
      <c r="U566" s="172"/>
      <c r="V566" s="172"/>
      <c r="W566" s="172"/>
      <c r="X566" s="172"/>
      <c r="Y566" s="172"/>
      <c r="Z566" s="172"/>
    </row>
    <row r="567" ht="15.75" customHeight="1">
      <c r="A567" s="172"/>
      <c r="B567" s="172"/>
      <c r="C567" s="172"/>
      <c r="D567" s="172"/>
      <c r="E567" s="172"/>
      <c r="F567" s="172"/>
      <c r="G567" s="172"/>
      <c r="H567" s="172"/>
      <c r="I567" s="172"/>
      <c r="J567" s="172"/>
      <c r="K567" s="172"/>
      <c r="L567" s="172"/>
      <c r="M567" s="172"/>
      <c r="N567" s="172"/>
      <c r="O567" s="172"/>
      <c r="P567" s="172"/>
      <c r="Q567" s="172"/>
      <c r="R567" s="172"/>
      <c r="S567" s="172"/>
      <c r="T567" s="172"/>
      <c r="U567" s="172"/>
      <c r="V567" s="172"/>
      <c r="W567" s="172"/>
      <c r="X567" s="172"/>
      <c r="Y567" s="172"/>
      <c r="Z567" s="172"/>
    </row>
    <row r="568" ht="15.75" customHeight="1">
      <c r="A568" s="172"/>
      <c r="B568" s="172"/>
      <c r="C568" s="172"/>
      <c r="D568" s="172"/>
      <c r="E568" s="172"/>
      <c r="F568" s="172"/>
      <c r="G568" s="172"/>
      <c r="H568" s="172"/>
      <c r="I568" s="172"/>
      <c r="J568" s="172"/>
      <c r="K568" s="172"/>
      <c r="L568" s="172"/>
      <c r="M568" s="172"/>
      <c r="N568" s="172"/>
      <c r="O568" s="172"/>
      <c r="P568" s="172"/>
      <c r="Q568" s="172"/>
      <c r="R568" s="172"/>
      <c r="S568" s="172"/>
      <c r="T568" s="172"/>
      <c r="U568" s="172"/>
      <c r="V568" s="172"/>
      <c r="W568" s="172"/>
      <c r="X568" s="172"/>
      <c r="Y568" s="172"/>
      <c r="Z568" s="172"/>
    </row>
    <row r="569" ht="15.75" customHeight="1">
      <c r="A569" s="172"/>
      <c r="B569" s="172"/>
      <c r="C569" s="172"/>
      <c r="D569" s="172"/>
      <c r="E569" s="172"/>
      <c r="F569" s="172"/>
      <c r="G569" s="172"/>
      <c r="H569" s="172"/>
      <c r="I569" s="172"/>
      <c r="J569" s="172"/>
      <c r="K569" s="172"/>
      <c r="L569" s="172"/>
      <c r="M569" s="172"/>
      <c r="N569" s="172"/>
      <c r="O569" s="172"/>
      <c r="P569" s="172"/>
      <c r="Q569" s="172"/>
      <c r="R569" s="172"/>
      <c r="S569" s="172"/>
      <c r="T569" s="172"/>
      <c r="U569" s="172"/>
      <c r="V569" s="172"/>
      <c r="W569" s="172"/>
      <c r="X569" s="172"/>
      <c r="Y569" s="172"/>
      <c r="Z569" s="172"/>
    </row>
    <row r="570" ht="15.75" customHeight="1">
      <c r="A570" s="172"/>
      <c r="B570" s="172"/>
      <c r="C570" s="172"/>
      <c r="D570" s="172"/>
      <c r="E570" s="172"/>
      <c r="F570" s="172"/>
      <c r="G570" s="172"/>
      <c r="H570" s="172"/>
      <c r="I570" s="172"/>
      <c r="J570" s="172"/>
      <c r="K570" s="172"/>
      <c r="L570" s="172"/>
      <c r="M570" s="172"/>
      <c r="N570" s="172"/>
      <c r="O570" s="172"/>
      <c r="P570" s="172"/>
      <c r="Q570" s="172"/>
      <c r="R570" s="172"/>
      <c r="S570" s="172"/>
      <c r="T570" s="172"/>
      <c r="U570" s="172"/>
      <c r="V570" s="172"/>
      <c r="W570" s="172"/>
      <c r="X570" s="172"/>
      <c r="Y570" s="172"/>
      <c r="Z570" s="172"/>
    </row>
    <row r="571" ht="15.75" customHeight="1">
      <c r="A571" s="172"/>
      <c r="B571" s="172"/>
      <c r="C571" s="172"/>
      <c r="D571" s="172"/>
      <c r="E571" s="172"/>
      <c r="F571" s="172"/>
      <c r="G571" s="172"/>
      <c r="H571" s="172"/>
      <c r="I571" s="172"/>
      <c r="J571" s="172"/>
      <c r="K571" s="172"/>
      <c r="L571" s="172"/>
      <c r="M571" s="172"/>
      <c r="N571" s="172"/>
      <c r="O571" s="172"/>
      <c r="P571" s="172"/>
      <c r="Q571" s="172"/>
      <c r="R571" s="172"/>
      <c r="S571" s="172"/>
      <c r="T571" s="172"/>
      <c r="U571" s="172"/>
      <c r="V571" s="172"/>
      <c r="W571" s="172"/>
      <c r="X571" s="172"/>
      <c r="Y571" s="172"/>
      <c r="Z571" s="172"/>
    </row>
    <row r="572" ht="15.75" customHeight="1">
      <c r="A572" s="172"/>
      <c r="B572" s="172"/>
      <c r="C572" s="172"/>
      <c r="D572" s="172"/>
      <c r="E572" s="172"/>
      <c r="F572" s="172"/>
      <c r="G572" s="172"/>
      <c r="H572" s="172"/>
      <c r="I572" s="172"/>
      <c r="J572" s="172"/>
      <c r="K572" s="172"/>
      <c r="L572" s="172"/>
      <c r="M572" s="172"/>
      <c r="N572" s="172"/>
      <c r="O572" s="172"/>
      <c r="P572" s="172"/>
      <c r="Q572" s="172"/>
      <c r="R572" s="172"/>
      <c r="S572" s="172"/>
      <c r="T572" s="172"/>
      <c r="U572" s="172"/>
      <c r="V572" s="172"/>
      <c r="W572" s="172"/>
      <c r="X572" s="172"/>
      <c r="Y572" s="172"/>
      <c r="Z572" s="172"/>
    </row>
    <row r="573" ht="15.75" customHeight="1">
      <c r="A573" s="172"/>
      <c r="B573" s="172"/>
      <c r="C573" s="172"/>
      <c r="D573" s="172"/>
      <c r="E573" s="172"/>
      <c r="F573" s="172"/>
      <c r="G573" s="172"/>
      <c r="H573" s="172"/>
      <c r="I573" s="172"/>
      <c r="J573" s="172"/>
      <c r="K573" s="172"/>
      <c r="L573" s="172"/>
      <c r="M573" s="172"/>
      <c r="N573" s="172"/>
      <c r="O573" s="172"/>
      <c r="P573" s="172"/>
      <c r="Q573" s="172"/>
      <c r="R573" s="172"/>
      <c r="S573" s="172"/>
      <c r="T573" s="172"/>
      <c r="U573" s="172"/>
      <c r="V573" s="172"/>
      <c r="W573" s="172"/>
      <c r="X573" s="172"/>
      <c r="Y573" s="172"/>
      <c r="Z573" s="172"/>
    </row>
    <row r="574" ht="15.75" customHeight="1">
      <c r="A574" s="172"/>
      <c r="B574" s="172"/>
      <c r="C574" s="172"/>
      <c r="D574" s="172"/>
      <c r="E574" s="172"/>
      <c r="F574" s="172"/>
      <c r="G574" s="172"/>
      <c r="H574" s="172"/>
      <c r="I574" s="172"/>
      <c r="J574" s="172"/>
      <c r="K574" s="172"/>
      <c r="L574" s="172"/>
      <c r="M574" s="172"/>
      <c r="N574" s="172"/>
      <c r="O574" s="172"/>
      <c r="P574" s="172"/>
      <c r="Q574" s="172"/>
      <c r="R574" s="172"/>
      <c r="S574" s="172"/>
      <c r="T574" s="172"/>
      <c r="U574" s="172"/>
      <c r="V574" s="172"/>
      <c r="W574" s="172"/>
      <c r="X574" s="172"/>
      <c r="Y574" s="172"/>
      <c r="Z574" s="172"/>
    </row>
    <row r="575" ht="15.75" customHeight="1">
      <c r="A575" s="172"/>
      <c r="B575" s="172"/>
      <c r="C575" s="172"/>
      <c r="D575" s="172"/>
      <c r="E575" s="172"/>
      <c r="F575" s="172"/>
      <c r="G575" s="172"/>
      <c r="H575" s="172"/>
      <c r="I575" s="172"/>
      <c r="J575" s="172"/>
      <c r="K575" s="172"/>
      <c r="L575" s="172"/>
      <c r="M575" s="172"/>
      <c r="N575" s="172"/>
      <c r="O575" s="172"/>
      <c r="P575" s="172"/>
      <c r="Q575" s="172"/>
      <c r="R575" s="172"/>
      <c r="S575" s="172"/>
      <c r="T575" s="172"/>
      <c r="U575" s="172"/>
      <c r="V575" s="172"/>
      <c r="W575" s="172"/>
      <c r="X575" s="172"/>
      <c r="Y575" s="172"/>
      <c r="Z575" s="172"/>
    </row>
    <row r="576" ht="15.75" customHeight="1">
      <c r="A576" s="172"/>
      <c r="B576" s="172"/>
      <c r="C576" s="172"/>
      <c r="D576" s="172"/>
      <c r="E576" s="172"/>
      <c r="F576" s="172"/>
      <c r="G576" s="172"/>
      <c r="H576" s="172"/>
      <c r="I576" s="172"/>
      <c r="J576" s="172"/>
      <c r="K576" s="172"/>
      <c r="L576" s="172"/>
      <c r="M576" s="172"/>
      <c r="N576" s="172"/>
      <c r="O576" s="172"/>
      <c r="P576" s="172"/>
      <c r="Q576" s="172"/>
      <c r="R576" s="172"/>
      <c r="S576" s="172"/>
      <c r="T576" s="172"/>
      <c r="U576" s="172"/>
      <c r="V576" s="172"/>
      <c r="W576" s="172"/>
      <c r="X576" s="172"/>
      <c r="Y576" s="172"/>
      <c r="Z576" s="172"/>
    </row>
    <row r="577" ht="15.75" customHeight="1">
      <c r="A577" s="172"/>
      <c r="B577" s="172"/>
      <c r="C577" s="172"/>
      <c r="D577" s="172"/>
      <c r="E577" s="172"/>
      <c r="F577" s="172"/>
      <c r="G577" s="172"/>
      <c r="H577" s="172"/>
      <c r="I577" s="172"/>
      <c r="J577" s="172"/>
      <c r="K577" s="172"/>
      <c r="L577" s="172"/>
      <c r="M577" s="172"/>
      <c r="N577" s="172"/>
      <c r="O577" s="172"/>
      <c r="P577" s="172"/>
      <c r="Q577" s="172"/>
      <c r="R577" s="172"/>
      <c r="S577" s="172"/>
      <c r="T577" s="172"/>
      <c r="U577" s="172"/>
      <c r="V577" s="172"/>
      <c r="W577" s="172"/>
      <c r="X577" s="172"/>
      <c r="Y577" s="172"/>
      <c r="Z577" s="172"/>
    </row>
    <row r="578" ht="15.75" customHeight="1">
      <c r="A578" s="172"/>
      <c r="B578" s="172"/>
      <c r="C578" s="172"/>
      <c r="D578" s="172"/>
      <c r="E578" s="172"/>
      <c r="F578" s="172"/>
      <c r="G578" s="172"/>
      <c r="H578" s="172"/>
      <c r="I578" s="172"/>
      <c r="J578" s="172"/>
      <c r="K578" s="172"/>
      <c r="L578" s="172"/>
      <c r="M578" s="172"/>
      <c r="N578" s="172"/>
      <c r="O578" s="172"/>
      <c r="P578" s="172"/>
      <c r="Q578" s="172"/>
      <c r="R578" s="172"/>
      <c r="S578" s="172"/>
      <c r="T578" s="172"/>
      <c r="U578" s="172"/>
      <c r="V578" s="172"/>
      <c r="W578" s="172"/>
      <c r="X578" s="172"/>
      <c r="Y578" s="172"/>
      <c r="Z578" s="172"/>
    </row>
    <row r="579" ht="15.75" customHeight="1">
      <c r="A579" s="172"/>
      <c r="B579" s="172"/>
      <c r="C579" s="172"/>
      <c r="D579" s="172"/>
      <c r="E579" s="172"/>
      <c r="F579" s="172"/>
      <c r="G579" s="172"/>
      <c r="H579" s="172"/>
      <c r="I579" s="172"/>
      <c r="J579" s="172"/>
      <c r="K579" s="172"/>
      <c r="L579" s="172"/>
      <c r="M579" s="172"/>
      <c r="N579" s="172"/>
      <c r="O579" s="172"/>
      <c r="P579" s="172"/>
      <c r="Q579" s="172"/>
      <c r="R579" s="172"/>
      <c r="S579" s="172"/>
      <c r="T579" s="172"/>
      <c r="U579" s="172"/>
      <c r="V579" s="172"/>
      <c r="W579" s="172"/>
      <c r="X579" s="172"/>
      <c r="Y579" s="172"/>
      <c r="Z579" s="172"/>
    </row>
    <row r="580" ht="15.75" customHeight="1">
      <c r="A580" s="172"/>
      <c r="B580" s="172"/>
      <c r="C580" s="172"/>
      <c r="D580" s="172"/>
      <c r="E580" s="172"/>
      <c r="F580" s="172"/>
      <c r="G580" s="172"/>
      <c r="H580" s="172"/>
      <c r="I580" s="172"/>
      <c r="J580" s="172"/>
      <c r="K580" s="172"/>
      <c r="L580" s="172"/>
      <c r="M580" s="172"/>
      <c r="N580" s="172"/>
      <c r="O580" s="172"/>
      <c r="P580" s="172"/>
      <c r="Q580" s="172"/>
      <c r="R580" s="172"/>
      <c r="S580" s="172"/>
      <c r="T580" s="172"/>
      <c r="U580" s="172"/>
      <c r="V580" s="172"/>
      <c r="W580" s="172"/>
      <c r="X580" s="172"/>
      <c r="Y580" s="172"/>
      <c r="Z580" s="172"/>
    </row>
    <row r="581" ht="15.75" customHeight="1">
      <c r="A581" s="172"/>
      <c r="B581" s="172"/>
      <c r="C581" s="172"/>
      <c r="D581" s="172"/>
      <c r="E581" s="172"/>
      <c r="F581" s="172"/>
      <c r="G581" s="172"/>
      <c r="H581" s="172"/>
      <c r="I581" s="172"/>
      <c r="J581" s="172"/>
      <c r="K581" s="172"/>
      <c r="L581" s="172"/>
      <c r="M581" s="172"/>
      <c r="N581" s="172"/>
      <c r="O581" s="172"/>
      <c r="P581" s="172"/>
      <c r="Q581" s="172"/>
      <c r="R581" s="172"/>
      <c r="S581" s="172"/>
      <c r="T581" s="172"/>
      <c r="U581" s="172"/>
      <c r="V581" s="172"/>
      <c r="W581" s="172"/>
      <c r="X581" s="172"/>
      <c r="Y581" s="172"/>
      <c r="Z581" s="172"/>
    </row>
    <row r="582" ht="15.75" customHeight="1">
      <c r="A582" s="172"/>
      <c r="B582" s="172"/>
      <c r="C582" s="172"/>
      <c r="D582" s="172"/>
      <c r="E582" s="172"/>
      <c r="F582" s="172"/>
      <c r="G582" s="172"/>
      <c r="H582" s="172"/>
      <c r="I582" s="172"/>
      <c r="J582" s="172"/>
      <c r="K582" s="172"/>
      <c r="L582" s="172"/>
      <c r="M582" s="172"/>
      <c r="N582" s="172"/>
      <c r="O582" s="172"/>
      <c r="P582" s="172"/>
      <c r="Q582" s="172"/>
      <c r="R582" s="172"/>
      <c r="S582" s="172"/>
      <c r="T582" s="172"/>
      <c r="U582" s="172"/>
      <c r="V582" s="172"/>
      <c r="W582" s="172"/>
      <c r="X582" s="172"/>
      <c r="Y582" s="172"/>
      <c r="Z582" s="172"/>
    </row>
    <row r="583" ht="15.75" customHeight="1">
      <c r="A583" s="172"/>
      <c r="B583" s="172"/>
      <c r="C583" s="172"/>
      <c r="D583" s="172"/>
      <c r="E583" s="172"/>
      <c r="F583" s="172"/>
      <c r="G583" s="172"/>
      <c r="H583" s="172"/>
      <c r="I583" s="172"/>
      <c r="J583" s="172"/>
      <c r="K583" s="172"/>
      <c r="L583" s="172"/>
      <c r="M583" s="172"/>
      <c r="N583" s="172"/>
      <c r="O583" s="172"/>
      <c r="P583" s="172"/>
      <c r="Q583" s="172"/>
      <c r="R583" s="172"/>
      <c r="S583" s="172"/>
      <c r="T583" s="172"/>
      <c r="U583" s="172"/>
      <c r="V583" s="172"/>
      <c r="W583" s="172"/>
      <c r="X583" s="172"/>
      <c r="Y583" s="172"/>
      <c r="Z583" s="172"/>
    </row>
    <row r="584" ht="15.75" customHeight="1">
      <c r="A584" s="172"/>
      <c r="B584" s="172"/>
      <c r="C584" s="172"/>
      <c r="D584" s="172"/>
      <c r="E584" s="172"/>
      <c r="F584" s="172"/>
      <c r="G584" s="172"/>
      <c r="H584" s="172"/>
      <c r="I584" s="172"/>
      <c r="J584" s="172"/>
      <c r="K584" s="172"/>
      <c r="L584" s="172"/>
      <c r="M584" s="172"/>
      <c r="N584" s="172"/>
      <c r="O584" s="172"/>
      <c r="P584" s="172"/>
      <c r="Q584" s="172"/>
      <c r="R584" s="172"/>
      <c r="S584" s="172"/>
      <c r="T584" s="172"/>
      <c r="U584" s="172"/>
      <c r="V584" s="172"/>
      <c r="W584" s="172"/>
      <c r="X584" s="172"/>
      <c r="Y584" s="172"/>
      <c r="Z584" s="172"/>
    </row>
    <row r="585" ht="15.75" customHeight="1">
      <c r="A585" s="172"/>
      <c r="B585" s="172"/>
      <c r="C585" s="172"/>
      <c r="D585" s="172"/>
      <c r="E585" s="172"/>
      <c r="F585" s="172"/>
      <c r="G585" s="172"/>
      <c r="H585" s="172"/>
      <c r="I585" s="172"/>
      <c r="J585" s="172"/>
      <c r="K585" s="172"/>
      <c r="L585" s="172"/>
      <c r="M585" s="172"/>
      <c r="N585" s="172"/>
      <c r="O585" s="172"/>
      <c r="P585" s="172"/>
      <c r="Q585" s="172"/>
      <c r="R585" s="172"/>
      <c r="S585" s="172"/>
      <c r="T585" s="172"/>
      <c r="U585" s="172"/>
      <c r="V585" s="172"/>
      <c r="W585" s="172"/>
      <c r="X585" s="172"/>
      <c r="Y585" s="172"/>
      <c r="Z585" s="172"/>
    </row>
    <row r="586" ht="15.75" customHeight="1">
      <c r="A586" s="172"/>
      <c r="B586" s="172"/>
      <c r="C586" s="172"/>
      <c r="D586" s="172"/>
      <c r="E586" s="172"/>
      <c r="F586" s="172"/>
      <c r="G586" s="172"/>
      <c r="H586" s="172"/>
      <c r="I586" s="172"/>
      <c r="J586" s="172"/>
      <c r="K586" s="172"/>
      <c r="L586" s="172"/>
      <c r="M586" s="172"/>
      <c r="N586" s="172"/>
      <c r="O586" s="172"/>
      <c r="P586" s="172"/>
      <c r="Q586" s="172"/>
      <c r="R586" s="172"/>
      <c r="S586" s="172"/>
      <c r="T586" s="172"/>
      <c r="U586" s="172"/>
      <c r="V586" s="172"/>
      <c r="W586" s="172"/>
      <c r="X586" s="172"/>
      <c r="Y586" s="172"/>
      <c r="Z586" s="172"/>
    </row>
    <row r="587" ht="15.75" customHeight="1">
      <c r="A587" s="172"/>
      <c r="B587" s="172"/>
      <c r="C587" s="172"/>
      <c r="D587" s="172"/>
      <c r="E587" s="172"/>
      <c r="F587" s="172"/>
      <c r="G587" s="172"/>
      <c r="H587" s="172"/>
      <c r="I587" s="172"/>
      <c r="J587" s="172"/>
      <c r="K587" s="172"/>
      <c r="L587" s="172"/>
      <c r="M587" s="172"/>
      <c r="N587" s="172"/>
      <c r="O587" s="172"/>
      <c r="P587" s="172"/>
      <c r="Q587" s="172"/>
      <c r="R587" s="172"/>
      <c r="S587" s="172"/>
      <c r="T587" s="172"/>
      <c r="U587" s="172"/>
      <c r="V587" s="172"/>
      <c r="W587" s="172"/>
      <c r="X587" s="172"/>
      <c r="Y587" s="172"/>
      <c r="Z587" s="172"/>
    </row>
    <row r="588" ht="15.75" customHeight="1">
      <c r="A588" s="172"/>
      <c r="B588" s="172"/>
      <c r="C588" s="172"/>
      <c r="D588" s="172"/>
      <c r="E588" s="172"/>
      <c r="F588" s="172"/>
      <c r="G588" s="172"/>
      <c r="H588" s="172"/>
      <c r="I588" s="172"/>
      <c r="J588" s="172"/>
      <c r="K588" s="172"/>
      <c r="L588" s="172"/>
      <c r="M588" s="172"/>
      <c r="N588" s="172"/>
      <c r="O588" s="172"/>
      <c r="P588" s="172"/>
      <c r="Q588" s="172"/>
      <c r="R588" s="172"/>
      <c r="S588" s="172"/>
      <c r="T588" s="172"/>
      <c r="U588" s="172"/>
      <c r="V588" s="172"/>
      <c r="W588" s="172"/>
      <c r="X588" s="172"/>
      <c r="Y588" s="172"/>
      <c r="Z588" s="172"/>
    </row>
    <row r="589" ht="15.75" customHeight="1">
      <c r="A589" s="172"/>
      <c r="B589" s="172"/>
      <c r="C589" s="172"/>
      <c r="D589" s="172"/>
      <c r="E589" s="172"/>
      <c r="F589" s="172"/>
      <c r="G589" s="172"/>
      <c r="H589" s="172"/>
      <c r="I589" s="172"/>
      <c r="J589" s="172"/>
      <c r="K589" s="172"/>
      <c r="L589" s="172"/>
      <c r="M589" s="172"/>
      <c r="N589" s="172"/>
      <c r="O589" s="172"/>
      <c r="P589" s="172"/>
      <c r="Q589" s="172"/>
      <c r="R589" s="172"/>
      <c r="S589" s="172"/>
      <c r="T589" s="172"/>
      <c r="U589" s="172"/>
      <c r="V589" s="172"/>
      <c r="W589" s="172"/>
      <c r="X589" s="172"/>
      <c r="Y589" s="172"/>
      <c r="Z589" s="172"/>
    </row>
    <row r="590" ht="15.75" customHeight="1">
      <c r="A590" s="172"/>
      <c r="B590" s="172"/>
      <c r="C590" s="172"/>
      <c r="D590" s="172"/>
      <c r="E590" s="172"/>
      <c r="F590" s="172"/>
      <c r="G590" s="172"/>
      <c r="H590" s="172"/>
      <c r="I590" s="172"/>
      <c r="J590" s="172"/>
      <c r="K590" s="172"/>
      <c r="L590" s="172"/>
      <c r="M590" s="172"/>
      <c r="N590" s="172"/>
      <c r="O590" s="172"/>
      <c r="P590" s="172"/>
      <c r="Q590" s="172"/>
      <c r="R590" s="172"/>
      <c r="S590" s="172"/>
      <c r="T590" s="172"/>
      <c r="U590" s="172"/>
      <c r="V590" s="172"/>
      <c r="W590" s="172"/>
      <c r="X590" s="172"/>
      <c r="Y590" s="172"/>
      <c r="Z590" s="172"/>
    </row>
    <row r="591" ht="15.75" customHeight="1">
      <c r="A591" s="172"/>
      <c r="B591" s="172"/>
      <c r="C591" s="172"/>
      <c r="D591" s="172"/>
      <c r="E591" s="172"/>
      <c r="F591" s="172"/>
      <c r="G591" s="172"/>
      <c r="H591" s="172"/>
      <c r="I591" s="172"/>
      <c r="J591" s="172"/>
      <c r="K591" s="172"/>
      <c r="L591" s="172"/>
      <c r="M591" s="172"/>
      <c r="N591" s="172"/>
      <c r="O591" s="172"/>
      <c r="P591" s="172"/>
      <c r="Q591" s="172"/>
      <c r="R591" s="172"/>
      <c r="S591" s="172"/>
      <c r="T591" s="172"/>
      <c r="U591" s="172"/>
      <c r="V591" s="172"/>
      <c r="W591" s="172"/>
      <c r="X591" s="172"/>
      <c r="Y591" s="172"/>
      <c r="Z591" s="172"/>
    </row>
    <row r="592" ht="15.75" customHeight="1">
      <c r="A592" s="172"/>
      <c r="B592" s="172"/>
      <c r="C592" s="172"/>
      <c r="D592" s="172"/>
      <c r="E592" s="172"/>
      <c r="F592" s="172"/>
      <c r="G592" s="172"/>
      <c r="H592" s="172"/>
      <c r="I592" s="172"/>
      <c r="J592" s="172"/>
      <c r="K592" s="172"/>
      <c r="L592" s="172"/>
      <c r="M592" s="172"/>
      <c r="N592" s="172"/>
      <c r="O592" s="172"/>
      <c r="P592" s="172"/>
      <c r="Q592" s="172"/>
      <c r="R592" s="172"/>
      <c r="S592" s="172"/>
      <c r="T592" s="172"/>
      <c r="U592" s="172"/>
      <c r="V592" s="172"/>
      <c r="W592" s="172"/>
      <c r="X592" s="172"/>
      <c r="Y592" s="172"/>
      <c r="Z592" s="172"/>
    </row>
    <row r="593" ht="15.75" customHeight="1">
      <c r="A593" s="172"/>
      <c r="B593" s="172"/>
      <c r="C593" s="172"/>
      <c r="D593" s="172"/>
      <c r="E593" s="172"/>
      <c r="F593" s="172"/>
      <c r="G593" s="172"/>
      <c r="H593" s="172"/>
      <c r="I593" s="172"/>
      <c r="J593" s="172"/>
      <c r="K593" s="172"/>
      <c r="L593" s="172"/>
      <c r="M593" s="172"/>
      <c r="N593" s="172"/>
      <c r="O593" s="172"/>
      <c r="P593" s="172"/>
      <c r="Q593" s="172"/>
      <c r="R593" s="172"/>
      <c r="S593" s="172"/>
      <c r="T593" s="172"/>
      <c r="U593" s="172"/>
      <c r="V593" s="172"/>
      <c r="W593" s="172"/>
      <c r="X593" s="172"/>
      <c r="Y593" s="172"/>
      <c r="Z593" s="172"/>
    </row>
    <row r="594" ht="15.75" customHeight="1">
      <c r="A594" s="172"/>
      <c r="B594" s="172"/>
      <c r="C594" s="172"/>
      <c r="D594" s="172"/>
      <c r="E594" s="172"/>
      <c r="F594" s="172"/>
      <c r="G594" s="172"/>
      <c r="H594" s="172"/>
      <c r="I594" s="172"/>
      <c r="J594" s="172"/>
      <c r="K594" s="172"/>
      <c r="L594" s="172"/>
      <c r="M594" s="172"/>
      <c r="N594" s="172"/>
      <c r="O594" s="172"/>
      <c r="P594" s="172"/>
      <c r="Q594" s="172"/>
      <c r="R594" s="172"/>
      <c r="S594" s="172"/>
      <c r="T594" s="172"/>
      <c r="U594" s="172"/>
      <c r="V594" s="172"/>
      <c r="W594" s="172"/>
      <c r="X594" s="172"/>
      <c r="Y594" s="172"/>
      <c r="Z594" s="172"/>
    </row>
    <row r="595" ht="15.75" customHeight="1">
      <c r="A595" s="172"/>
      <c r="B595" s="172"/>
      <c r="C595" s="172"/>
      <c r="D595" s="172"/>
      <c r="E595" s="172"/>
      <c r="F595" s="172"/>
      <c r="G595" s="172"/>
      <c r="H595" s="172"/>
      <c r="I595" s="172"/>
      <c r="J595" s="172"/>
      <c r="K595" s="172"/>
      <c r="L595" s="172"/>
      <c r="M595" s="172"/>
      <c r="N595" s="172"/>
      <c r="O595" s="172"/>
      <c r="P595" s="172"/>
      <c r="Q595" s="172"/>
      <c r="R595" s="172"/>
      <c r="S595" s="172"/>
      <c r="T595" s="172"/>
      <c r="U595" s="172"/>
      <c r="V595" s="172"/>
      <c r="W595" s="172"/>
      <c r="X595" s="172"/>
      <c r="Y595" s="172"/>
      <c r="Z595" s="172"/>
    </row>
    <row r="596" ht="15.75" customHeight="1">
      <c r="A596" s="172"/>
      <c r="B596" s="172"/>
      <c r="C596" s="172"/>
      <c r="D596" s="172"/>
      <c r="E596" s="172"/>
      <c r="F596" s="172"/>
      <c r="G596" s="172"/>
      <c r="H596" s="172"/>
      <c r="I596" s="172"/>
      <c r="J596" s="172"/>
      <c r="K596" s="172"/>
      <c r="L596" s="172"/>
      <c r="M596" s="172"/>
      <c r="N596" s="172"/>
      <c r="O596" s="172"/>
      <c r="P596" s="172"/>
      <c r="Q596" s="172"/>
      <c r="R596" s="172"/>
      <c r="S596" s="172"/>
      <c r="T596" s="172"/>
      <c r="U596" s="172"/>
      <c r="V596" s="172"/>
      <c r="W596" s="172"/>
      <c r="X596" s="172"/>
      <c r="Y596" s="172"/>
      <c r="Z596" s="172"/>
    </row>
    <row r="597" ht="15.75" customHeight="1">
      <c r="A597" s="172"/>
      <c r="B597" s="172"/>
      <c r="C597" s="172"/>
      <c r="D597" s="172"/>
      <c r="E597" s="172"/>
      <c r="F597" s="172"/>
      <c r="G597" s="172"/>
      <c r="H597" s="172"/>
      <c r="I597" s="172"/>
      <c r="J597" s="172"/>
      <c r="K597" s="172"/>
      <c r="L597" s="172"/>
      <c r="M597" s="172"/>
      <c r="N597" s="172"/>
      <c r="O597" s="172"/>
      <c r="P597" s="172"/>
      <c r="Q597" s="172"/>
      <c r="R597" s="172"/>
      <c r="S597" s="172"/>
      <c r="T597" s="172"/>
      <c r="U597" s="172"/>
      <c r="V597" s="172"/>
      <c r="W597" s="172"/>
      <c r="X597" s="172"/>
      <c r="Y597" s="172"/>
      <c r="Z597" s="172"/>
    </row>
    <row r="598" ht="15.75" customHeight="1">
      <c r="A598" s="172"/>
      <c r="B598" s="172"/>
      <c r="C598" s="172"/>
      <c r="D598" s="172"/>
      <c r="E598" s="172"/>
      <c r="F598" s="172"/>
      <c r="G598" s="172"/>
      <c r="H598" s="172"/>
      <c r="I598" s="172"/>
      <c r="J598" s="172"/>
      <c r="K598" s="172"/>
      <c r="L598" s="172"/>
      <c r="M598" s="172"/>
      <c r="N598" s="172"/>
      <c r="O598" s="172"/>
      <c r="P598" s="172"/>
      <c r="Q598" s="172"/>
      <c r="R598" s="172"/>
      <c r="S598" s="172"/>
      <c r="T598" s="172"/>
      <c r="U598" s="172"/>
      <c r="V598" s="172"/>
      <c r="W598" s="172"/>
      <c r="X598" s="172"/>
      <c r="Y598" s="172"/>
      <c r="Z598" s="172"/>
    </row>
    <row r="599" ht="15.75" customHeight="1">
      <c r="A599" s="172"/>
      <c r="B599" s="172"/>
      <c r="C599" s="172"/>
      <c r="D599" s="172"/>
      <c r="E599" s="172"/>
      <c r="F599" s="172"/>
      <c r="G599" s="172"/>
      <c r="H599" s="172"/>
      <c r="I599" s="172"/>
      <c r="J599" s="172"/>
      <c r="K599" s="172"/>
      <c r="L599" s="172"/>
      <c r="M599" s="172"/>
      <c r="N599" s="172"/>
      <c r="O599" s="172"/>
      <c r="P599" s="172"/>
      <c r="Q599" s="172"/>
      <c r="R599" s="172"/>
      <c r="S599" s="172"/>
      <c r="T599" s="172"/>
      <c r="U599" s="172"/>
      <c r="V599" s="172"/>
      <c r="W599" s="172"/>
      <c r="X599" s="172"/>
      <c r="Y599" s="172"/>
      <c r="Z599" s="172"/>
    </row>
    <row r="600" ht="15.75" customHeight="1">
      <c r="A600" s="172"/>
      <c r="B600" s="172"/>
      <c r="C600" s="172"/>
      <c r="D600" s="172"/>
      <c r="E600" s="172"/>
      <c r="F600" s="172"/>
      <c r="G600" s="172"/>
      <c r="H600" s="172"/>
      <c r="I600" s="172"/>
      <c r="J600" s="172"/>
      <c r="K600" s="172"/>
      <c r="L600" s="172"/>
      <c r="M600" s="172"/>
      <c r="N600" s="172"/>
      <c r="O600" s="172"/>
      <c r="P600" s="172"/>
      <c r="Q600" s="172"/>
      <c r="R600" s="172"/>
      <c r="S600" s="172"/>
      <c r="T600" s="172"/>
      <c r="U600" s="172"/>
      <c r="V600" s="172"/>
      <c r="W600" s="172"/>
      <c r="X600" s="172"/>
      <c r="Y600" s="172"/>
      <c r="Z600" s="172"/>
    </row>
    <row r="601" ht="15.75" customHeight="1">
      <c r="A601" s="172"/>
      <c r="B601" s="172"/>
      <c r="C601" s="172"/>
      <c r="D601" s="172"/>
      <c r="E601" s="172"/>
      <c r="F601" s="172"/>
      <c r="G601" s="172"/>
      <c r="H601" s="172"/>
      <c r="I601" s="172"/>
      <c r="J601" s="172"/>
      <c r="K601" s="172"/>
      <c r="L601" s="172"/>
      <c r="M601" s="172"/>
      <c r="N601" s="172"/>
      <c r="O601" s="172"/>
      <c r="P601" s="172"/>
      <c r="Q601" s="172"/>
      <c r="R601" s="172"/>
      <c r="S601" s="172"/>
      <c r="T601" s="172"/>
      <c r="U601" s="172"/>
      <c r="V601" s="172"/>
      <c r="W601" s="172"/>
      <c r="X601" s="172"/>
      <c r="Y601" s="172"/>
      <c r="Z601" s="172"/>
    </row>
    <row r="602" ht="15.75" customHeight="1">
      <c r="A602" s="172"/>
      <c r="B602" s="172"/>
      <c r="C602" s="172"/>
      <c r="D602" s="172"/>
      <c r="E602" s="172"/>
      <c r="F602" s="172"/>
      <c r="G602" s="172"/>
      <c r="H602" s="172"/>
      <c r="I602" s="172"/>
      <c r="J602" s="172"/>
      <c r="K602" s="172"/>
      <c r="L602" s="172"/>
      <c r="M602" s="172"/>
      <c r="N602" s="172"/>
      <c r="O602" s="172"/>
      <c r="P602" s="172"/>
      <c r="Q602" s="172"/>
      <c r="R602" s="172"/>
      <c r="S602" s="172"/>
      <c r="T602" s="172"/>
      <c r="U602" s="172"/>
      <c r="V602" s="172"/>
      <c r="W602" s="172"/>
      <c r="X602" s="172"/>
      <c r="Y602" s="172"/>
      <c r="Z602" s="172"/>
    </row>
    <row r="603" ht="15.75" customHeight="1">
      <c r="A603" s="172"/>
      <c r="B603" s="172"/>
      <c r="C603" s="172"/>
      <c r="D603" s="172"/>
      <c r="E603" s="172"/>
      <c r="F603" s="172"/>
      <c r="G603" s="172"/>
      <c r="H603" s="172"/>
      <c r="I603" s="172"/>
      <c r="J603" s="172"/>
      <c r="K603" s="172"/>
      <c r="L603" s="172"/>
      <c r="M603" s="172"/>
      <c r="N603" s="172"/>
      <c r="O603" s="172"/>
      <c r="P603" s="172"/>
      <c r="Q603" s="172"/>
      <c r="R603" s="172"/>
      <c r="S603" s="172"/>
      <c r="T603" s="172"/>
      <c r="U603" s="172"/>
      <c r="V603" s="172"/>
      <c r="W603" s="172"/>
      <c r="X603" s="172"/>
      <c r="Y603" s="172"/>
      <c r="Z603" s="172"/>
    </row>
    <row r="604" ht="15.75" customHeight="1">
      <c r="A604" s="172"/>
      <c r="B604" s="172"/>
      <c r="C604" s="172"/>
      <c r="D604" s="172"/>
      <c r="E604" s="172"/>
      <c r="F604" s="172"/>
      <c r="G604" s="172"/>
      <c r="H604" s="172"/>
      <c r="I604" s="172"/>
      <c r="J604" s="172"/>
      <c r="K604" s="172"/>
      <c r="L604" s="172"/>
      <c r="M604" s="172"/>
      <c r="N604" s="172"/>
      <c r="O604" s="172"/>
      <c r="P604" s="172"/>
      <c r="Q604" s="172"/>
      <c r="R604" s="172"/>
      <c r="S604" s="172"/>
      <c r="T604" s="172"/>
      <c r="U604" s="172"/>
      <c r="V604" s="172"/>
      <c r="W604" s="172"/>
      <c r="X604" s="172"/>
      <c r="Y604" s="172"/>
      <c r="Z604" s="172"/>
    </row>
    <row r="605" ht="15.75" customHeight="1">
      <c r="A605" s="172"/>
      <c r="B605" s="172"/>
      <c r="C605" s="172"/>
      <c r="D605" s="172"/>
      <c r="E605" s="172"/>
      <c r="F605" s="172"/>
      <c r="G605" s="172"/>
      <c r="H605" s="172"/>
      <c r="I605" s="172"/>
      <c r="J605" s="172"/>
      <c r="K605" s="172"/>
      <c r="L605" s="172"/>
      <c r="M605" s="172"/>
      <c r="N605" s="172"/>
      <c r="O605" s="172"/>
      <c r="P605" s="172"/>
      <c r="Q605" s="172"/>
      <c r="R605" s="172"/>
      <c r="S605" s="172"/>
      <c r="T605" s="172"/>
      <c r="U605" s="172"/>
      <c r="V605" s="172"/>
      <c r="W605" s="172"/>
      <c r="X605" s="172"/>
      <c r="Y605" s="172"/>
      <c r="Z605" s="172"/>
    </row>
    <row r="606" ht="15.75" customHeight="1">
      <c r="A606" s="172"/>
      <c r="B606" s="172"/>
      <c r="C606" s="172"/>
      <c r="D606" s="172"/>
      <c r="E606" s="172"/>
      <c r="F606" s="172"/>
      <c r="G606" s="172"/>
      <c r="H606" s="172"/>
      <c r="I606" s="172"/>
      <c r="J606" s="172"/>
      <c r="K606" s="172"/>
      <c r="L606" s="172"/>
      <c r="M606" s="172"/>
      <c r="N606" s="172"/>
      <c r="O606" s="172"/>
      <c r="P606" s="172"/>
      <c r="Q606" s="172"/>
      <c r="R606" s="172"/>
      <c r="S606" s="172"/>
      <c r="T606" s="172"/>
      <c r="U606" s="172"/>
      <c r="V606" s="172"/>
      <c r="W606" s="172"/>
      <c r="X606" s="172"/>
      <c r="Y606" s="172"/>
      <c r="Z606" s="172"/>
    </row>
    <row r="607" ht="15.75" customHeight="1">
      <c r="A607" s="172"/>
      <c r="B607" s="172"/>
      <c r="C607" s="172"/>
      <c r="D607" s="172"/>
      <c r="E607" s="172"/>
      <c r="F607" s="172"/>
      <c r="G607" s="172"/>
      <c r="H607" s="172"/>
      <c r="I607" s="172"/>
      <c r="J607" s="172"/>
      <c r="K607" s="172"/>
      <c r="L607" s="172"/>
      <c r="M607" s="172"/>
      <c r="N607" s="172"/>
      <c r="O607" s="172"/>
      <c r="P607" s="172"/>
      <c r="Q607" s="172"/>
      <c r="R607" s="172"/>
      <c r="S607" s="172"/>
      <c r="T607" s="172"/>
      <c r="U607" s="172"/>
      <c r="V607" s="172"/>
      <c r="W607" s="172"/>
      <c r="X607" s="172"/>
      <c r="Y607" s="172"/>
      <c r="Z607" s="172"/>
    </row>
    <row r="608" ht="15.75" customHeight="1">
      <c r="A608" s="172"/>
      <c r="B608" s="172"/>
      <c r="C608" s="172"/>
      <c r="D608" s="172"/>
      <c r="E608" s="172"/>
      <c r="F608" s="172"/>
      <c r="G608" s="172"/>
      <c r="H608" s="172"/>
      <c r="I608" s="172"/>
      <c r="J608" s="172"/>
      <c r="K608" s="172"/>
      <c r="L608" s="172"/>
      <c r="M608" s="172"/>
      <c r="N608" s="172"/>
      <c r="O608" s="172"/>
      <c r="P608" s="172"/>
      <c r="Q608" s="172"/>
      <c r="R608" s="172"/>
      <c r="S608" s="172"/>
      <c r="T608" s="172"/>
      <c r="U608" s="172"/>
      <c r="V608" s="172"/>
      <c r="W608" s="172"/>
      <c r="X608" s="172"/>
      <c r="Y608" s="172"/>
      <c r="Z608" s="172"/>
    </row>
    <row r="609" ht="15.75" customHeight="1">
      <c r="A609" s="172"/>
      <c r="B609" s="172"/>
      <c r="C609" s="172"/>
      <c r="D609" s="172"/>
      <c r="E609" s="172"/>
      <c r="F609" s="172"/>
      <c r="G609" s="172"/>
      <c r="H609" s="172"/>
      <c r="I609" s="172"/>
      <c r="J609" s="172"/>
      <c r="K609" s="172"/>
      <c r="L609" s="172"/>
      <c r="M609" s="172"/>
      <c r="N609" s="172"/>
      <c r="O609" s="172"/>
      <c r="P609" s="172"/>
      <c r="Q609" s="172"/>
      <c r="R609" s="172"/>
      <c r="S609" s="172"/>
      <c r="T609" s="172"/>
      <c r="U609" s="172"/>
      <c r="V609" s="172"/>
      <c r="W609" s="172"/>
      <c r="X609" s="172"/>
      <c r="Y609" s="172"/>
      <c r="Z609" s="172"/>
    </row>
    <row r="610" ht="15.75" customHeight="1">
      <c r="A610" s="172"/>
      <c r="B610" s="172"/>
      <c r="C610" s="172"/>
      <c r="D610" s="172"/>
      <c r="E610" s="172"/>
      <c r="F610" s="172"/>
      <c r="G610" s="172"/>
      <c r="H610" s="172"/>
      <c r="I610" s="172"/>
      <c r="J610" s="172"/>
      <c r="K610" s="172"/>
      <c r="L610" s="172"/>
      <c r="M610" s="172"/>
      <c r="N610" s="172"/>
      <c r="O610" s="172"/>
      <c r="P610" s="172"/>
      <c r="Q610" s="172"/>
      <c r="R610" s="172"/>
      <c r="S610" s="172"/>
      <c r="T610" s="172"/>
      <c r="U610" s="172"/>
      <c r="V610" s="172"/>
      <c r="W610" s="172"/>
      <c r="X610" s="172"/>
      <c r="Y610" s="172"/>
      <c r="Z610" s="172"/>
    </row>
    <row r="611" ht="15.75" customHeight="1">
      <c r="A611" s="172"/>
      <c r="B611" s="172"/>
      <c r="C611" s="172"/>
      <c r="D611" s="172"/>
      <c r="E611" s="172"/>
      <c r="F611" s="172"/>
      <c r="G611" s="172"/>
      <c r="H611" s="172"/>
      <c r="I611" s="172"/>
      <c r="J611" s="172"/>
      <c r="K611" s="172"/>
      <c r="L611" s="172"/>
      <c r="M611" s="172"/>
      <c r="N611" s="172"/>
      <c r="O611" s="172"/>
      <c r="P611" s="172"/>
      <c r="Q611" s="172"/>
      <c r="R611" s="172"/>
      <c r="S611" s="172"/>
      <c r="T611" s="172"/>
      <c r="U611" s="172"/>
      <c r="V611" s="172"/>
      <c r="W611" s="172"/>
      <c r="X611" s="172"/>
      <c r="Y611" s="172"/>
      <c r="Z611" s="172"/>
    </row>
    <row r="612" ht="15.75" customHeight="1">
      <c r="A612" s="172"/>
      <c r="B612" s="172"/>
      <c r="C612" s="172"/>
      <c r="D612" s="172"/>
      <c r="E612" s="172"/>
      <c r="F612" s="172"/>
      <c r="G612" s="172"/>
      <c r="H612" s="172"/>
      <c r="I612" s="172"/>
      <c r="J612" s="172"/>
      <c r="K612" s="172"/>
      <c r="L612" s="172"/>
      <c r="M612" s="172"/>
      <c r="N612" s="172"/>
      <c r="O612" s="172"/>
      <c r="P612" s="172"/>
      <c r="Q612" s="172"/>
      <c r="R612" s="172"/>
      <c r="S612" s="172"/>
      <c r="T612" s="172"/>
      <c r="U612" s="172"/>
      <c r="V612" s="172"/>
      <c r="W612" s="172"/>
      <c r="X612" s="172"/>
      <c r="Y612" s="172"/>
      <c r="Z612" s="172"/>
    </row>
    <row r="613" ht="15.75" customHeight="1">
      <c r="A613" s="172"/>
      <c r="B613" s="172"/>
      <c r="C613" s="172"/>
      <c r="D613" s="172"/>
      <c r="E613" s="172"/>
      <c r="F613" s="172"/>
      <c r="G613" s="172"/>
      <c r="H613" s="172"/>
      <c r="I613" s="172"/>
      <c r="J613" s="172"/>
      <c r="K613" s="172"/>
      <c r="L613" s="172"/>
      <c r="M613" s="172"/>
      <c r="N613" s="172"/>
      <c r="O613" s="172"/>
      <c r="P613" s="172"/>
      <c r="Q613" s="172"/>
      <c r="R613" s="172"/>
      <c r="S613" s="172"/>
      <c r="T613" s="172"/>
      <c r="U613" s="172"/>
      <c r="V613" s="172"/>
      <c r="W613" s="172"/>
      <c r="X613" s="172"/>
      <c r="Y613" s="172"/>
      <c r="Z613" s="172"/>
    </row>
    <row r="614" ht="15.75" customHeight="1">
      <c r="A614" s="172"/>
      <c r="B614" s="172"/>
      <c r="C614" s="172"/>
      <c r="D614" s="172"/>
      <c r="E614" s="172"/>
      <c r="F614" s="172"/>
      <c r="G614" s="172"/>
      <c r="H614" s="172"/>
      <c r="I614" s="172"/>
      <c r="J614" s="172"/>
      <c r="K614" s="172"/>
      <c r="L614" s="172"/>
      <c r="M614" s="172"/>
      <c r="N614" s="172"/>
      <c r="O614" s="172"/>
      <c r="P614" s="172"/>
      <c r="Q614" s="172"/>
      <c r="R614" s="172"/>
      <c r="S614" s="172"/>
      <c r="T614" s="172"/>
      <c r="U614" s="172"/>
      <c r="V614" s="172"/>
      <c r="W614" s="172"/>
      <c r="X614" s="172"/>
      <c r="Y614" s="172"/>
      <c r="Z614" s="172"/>
    </row>
    <row r="615" ht="15.75" customHeight="1">
      <c r="A615" s="172"/>
      <c r="B615" s="172"/>
      <c r="C615" s="172"/>
      <c r="D615" s="172"/>
      <c r="E615" s="172"/>
      <c r="F615" s="172"/>
      <c r="G615" s="172"/>
      <c r="H615" s="172"/>
      <c r="I615" s="172"/>
      <c r="J615" s="172"/>
      <c r="K615" s="172"/>
      <c r="L615" s="172"/>
      <c r="M615" s="172"/>
      <c r="N615" s="172"/>
      <c r="O615" s="172"/>
      <c r="P615" s="172"/>
      <c r="Q615" s="172"/>
      <c r="R615" s="172"/>
      <c r="S615" s="172"/>
      <c r="T615" s="172"/>
      <c r="U615" s="172"/>
      <c r="V615" s="172"/>
      <c r="W615" s="172"/>
      <c r="X615" s="172"/>
      <c r="Y615" s="172"/>
      <c r="Z615" s="172"/>
    </row>
    <row r="616" ht="15.75" customHeight="1">
      <c r="A616" s="172"/>
      <c r="B616" s="172"/>
      <c r="C616" s="172"/>
      <c r="D616" s="172"/>
      <c r="E616" s="172"/>
      <c r="F616" s="172"/>
      <c r="G616" s="172"/>
      <c r="H616" s="172"/>
      <c r="I616" s="172"/>
      <c r="J616" s="172"/>
      <c r="K616" s="172"/>
      <c r="L616" s="172"/>
      <c r="M616" s="172"/>
      <c r="N616" s="172"/>
      <c r="O616" s="172"/>
      <c r="P616" s="172"/>
      <c r="Q616" s="172"/>
      <c r="R616" s="172"/>
      <c r="S616" s="172"/>
      <c r="T616" s="172"/>
      <c r="U616" s="172"/>
      <c r="V616" s="172"/>
      <c r="W616" s="172"/>
      <c r="X616" s="172"/>
      <c r="Y616" s="172"/>
      <c r="Z616" s="172"/>
    </row>
    <row r="617" ht="15.75" customHeight="1">
      <c r="A617" s="172"/>
      <c r="B617" s="172"/>
      <c r="C617" s="172"/>
      <c r="D617" s="172"/>
      <c r="E617" s="172"/>
      <c r="F617" s="172"/>
      <c r="G617" s="172"/>
      <c r="H617" s="172"/>
      <c r="I617" s="172"/>
      <c r="J617" s="172"/>
      <c r="K617" s="172"/>
      <c r="L617" s="172"/>
      <c r="M617" s="172"/>
      <c r="N617" s="172"/>
      <c r="O617" s="172"/>
      <c r="P617" s="172"/>
      <c r="Q617" s="172"/>
      <c r="R617" s="172"/>
      <c r="S617" s="172"/>
      <c r="T617" s="172"/>
      <c r="U617" s="172"/>
      <c r="V617" s="172"/>
      <c r="W617" s="172"/>
      <c r="X617" s="172"/>
      <c r="Y617" s="172"/>
      <c r="Z617" s="172"/>
    </row>
    <row r="618" ht="15.75" customHeight="1">
      <c r="A618" s="172"/>
      <c r="B618" s="172"/>
      <c r="C618" s="172"/>
      <c r="D618" s="172"/>
      <c r="E618" s="172"/>
      <c r="F618" s="172"/>
      <c r="G618" s="172"/>
      <c r="H618" s="172"/>
      <c r="I618" s="172"/>
      <c r="J618" s="172"/>
      <c r="K618" s="172"/>
      <c r="L618" s="172"/>
      <c r="M618" s="172"/>
      <c r="N618" s="172"/>
      <c r="O618" s="172"/>
      <c r="P618" s="172"/>
      <c r="Q618" s="172"/>
      <c r="R618" s="172"/>
      <c r="S618" s="172"/>
      <c r="T618" s="172"/>
      <c r="U618" s="172"/>
      <c r="V618" s="172"/>
      <c r="W618" s="172"/>
      <c r="X618" s="172"/>
      <c r="Y618" s="172"/>
      <c r="Z618" s="172"/>
    </row>
    <row r="619" ht="15.75" customHeight="1">
      <c r="A619" s="172"/>
      <c r="B619" s="172"/>
      <c r="C619" s="172"/>
      <c r="D619" s="172"/>
      <c r="E619" s="172"/>
      <c r="F619" s="172"/>
      <c r="G619" s="172"/>
      <c r="H619" s="172"/>
      <c r="I619" s="172"/>
      <c r="J619" s="172"/>
      <c r="K619" s="172"/>
      <c r="L619" s="172"/>
      <c r="M619" s="172"/>
      <c r="N619" s="172"/>
      <c r="O619" s="172"/>
      <c r="P619" s="172"/>
      <c r="Q619" s="172"/>
      <c r="R619" s="172"/>
      <c r="S619" s="172"/>
      <c r="T619" s="172"/>
      <c r="U619" s="172"/>
      <c r="V619" s="172"/>
      <c r="W619" s="172"/>
      <c r="X619" s="172"/>
      <c r="Y619" s="172"/>
      <c r="Z619" s="172"/>
    </row>
    <row r="620" ht="15.75" customHeight="1">
      <c r="A620" s="172"/>
      <c r="B620" s="172"/>
      <c r="C620" s="172"/>
      <c r="D620" s="172"/>
      <c r="E620" s="172"/>
      <c r="F620" s="172"/>
      <c r="G620" s="172"/>
      <c r="H620" s="172"/>
      <c r="I620" s="172"/>
      <c r="J620" s="172"/>
      <c r="K620" s="172"/>
      <c r="L620" s="172"/>
      <c r="M620" s="172"/>
      <c r="N620" s="172"/>
      <c r="O620" s="172"/>
      <c r="P620" s="172"/>
      <c r="Q620" s="172"/>
      <c r="R620" s="172"/>
      <c r="S620" s="172"/>
      <c r="T620" s="172"/>
      <c r="U620" s="172"/>
      <c r="V620" s="172"/>
      <c r="W620" s="172"/>
      <c r="X620" s="172"/>
      <c r="Y620" s="172"/>
      <c r="Z620" s="172"/>
    </row>
    <row r="621" ht="15.75" customHeight="1">
      <c r="A621" s="172"/>
      <c r="B621" s="172"/>
      <c r="C621" s="172"/>
      <c r="D621" s="172"/>
      <c r="E621" s="172"/>
      <c r="F621" s="172"/>
      <c r="G621" s="172"/>
      <c r="H621" s="172"/>
      <c r="I621" s="172"/>
      <c r="J621" s="172"/>
      <c r="K621" s="172"/>
      <c r="L621" s="172"/>
      <c r="M621" s="172"/>
      <c r="N621" s="172"/>
      <c r="O621" s="172"/>
      <c r="P621" s="172"/>
      <c r="Q621" s="172"/>
      <c r="R621" s="172"/>
      <c r="S621" s="172"/>
      <c r="T621" s="172"/>
      <c r="U621" s="172"/>
      <c r="V621" s="172"/>
      <c r="W621" s="172"/>
      <c r="X621" s="172"/>
      <c r="Y621" s="172"/>
      <c r="Z621" s="172"/>
    </row>
    <row r="622" ht="15.75" customHeight="1">
      <c r="A622" s="172"/>
      <c r="B622" s="172"/>
      <c r="C622" s="172"/>
      <c r="D622" s="172"/>
      <c r="E622" s="172"/>
      <c r="F622" s="172"/>
      <c r="G622" s="172"/>
      <c r="H622" s="172"/>
      <c r="I622" s="172"/>
      <c r="J622" s="172"/>
      <c r="K622" s="172"/>
      <c r="L622" s="172"/>
      <c r="M622" s="172"/>
      <c r="N622" s="172"/>
      <c r="O622" s="172"/>
      <c r="P622" s="172"/>
      <c r="Q622" s="172"/>
      <c r="R622" s="172"/>
      <c r="S622" s="172"/>
      <c r="T622" s="172"/>
      <c r="U622" s="172"/>
      <c r="V622" s="172"/>
      <c r="W622" s="172"/>
      <c r="X622" s="172"/>
      <c r="Y622" s="172"/>
      <c r="Z622" s="172"/>
    </row>
    <row r="623" ht="15.75" customHeight="1">
      <c r="A623" s="172"/>
      <c r="B623" s="172"/>
      <c r="C623" s="172"/>
      <c r="D623" s="172"/>
      <c r="E623" s="172"/>
      <c r="F623" s="172"/>
      <c r="G623" s="172"/>
      <c r="H623" s="172"/>
      <c r="I623" s="172"/>
      <c r="J623" s="172"/>
      <c r="K623" s="172"/>
      <c r="L623" s="172"/>
      <c r="M623" s="172"/>
      <c r="N623" s="172"/>
      <c r="O623" s="172"/>
      <c r="P623" s="172"/>
      <c r="Q623" s="172"/>
      <c r="R623" s="172"/>
      <c r="S623" s="172"/>
      <c r="T623" s="172"/>
      <c r="U623" s="172"/>
      <c r="V623" s="172"/>
      <c r="W623" s="172"/>
      <c r="X623" s="172"/>
      <c r="Y623" s="172"/>
      <c r="Z623" s="172"/>
    </row>
    <row r="624" ht="15.75" customHeight="1">
      <c r="A624" s="172"/>
      <c r="B624" s="172"/>
      <c r="C624" s="172"/>
      <c r="D624" s="172"/>
      <c r="E624" s="172"/>
      <c r="F624" s="172"/>
      <c r="G624" s="172"/>
      <c r="H624" s="172"/>
      <c r="I624" s="172"/>
      <c r="J624" s="172"/>
      <c r="K624" s="172"/>
      <c r="L624" s="172"/>
      <c r="M624" s="172"/>
      <c r="N624" s="172"/>
      <c r="O624" s="172"/>
      <c r="P624" s="172"/>
      <c r="Q624" s="172"/>
      <c r="R624" s="172"/>
      <c r="S624" s="172"/>
      <c r="T624" s="172"/>
      <c r="U624" s="172"/>
      <c r="V624" s="172"/>
      <c r="W624" s="172"/>
      <c r="X624" s="172"/>
      <c r="Y624" s="172"/>
      <c r="Z624" s="172"/>
    </row>
    <row r="625" ht="15.75" customHeight="1">
      <c r="A625" s="172"/>
      <c r="B625" s="172"/>
      <c r="C625" s="172"/>
      <c r="D625" s="172"/>
      <c r="E625" s="172"/>
      <c r="F625" s="172"/>
      <c r="G625" s="172"/>
      <c r="H625" s="172"/>
      <c r="I625" s="172"/>
      <c r="J625" s="172"/>
      <c r="K625" s="172"/>
      <c r="L625" s="172"/>
      <c r="M625" s="172"/>
      <c r="N625" s="172"/>
      <c r="O625" s="172"/>
      <c r="P625" s="172"/>
      <c r="Q625" s="172"/>
      <c r="R625" s="172"/>
      <c r="S625" s="172"/>
      <c r="T625" s="172"/>
      <c r="U625" s="172"/>
      <c r="V625" s="172"/>
      <c r="W625" s="172"/>
      <c r="X625" s="172"/>
      <c r="Y625" s="172"/>
      <c r="Z625" s="172"/>
    </row>
    <row r="626" ht="15.75" customHeight="1">
      <c r="A626" s="172"/>
      <c r="B626" s="172"/>
      <c r="C626" s="172"/>
      <c r="D626" s="172"/>
      <c r="E626" s="172"/>
      <c r="F626" s="172"/>
      <c r="G626" s="172"/>
      <c r="H626" s="172"/>
      <c r="I626" s="172"/>
      <c r="J626" s="172"/>
      <c r="K626" s="172"/>
      <c r="L626" s="172"/>
      <c r="M626" s="172"/>
      <c r="N626" s="172"/>
      <c r="O626" s="172"/>
      <c r="P626" s="172"/>
      <c r="Q626" s="172"/>
      <c r="R626" s="172"/>
      <c r="S626" s="172"/>
      <c r="T626" s="172"/>
      <c r="U626" s="172"/>
      <c r="V626" s="172"/>
      <c r="W626" s="172"/>
      <c r="X626" s="172"/>
      <c r="Y626" s="172"/>
      <c r="Z626" s="172"/>
    </row>
    <row r="627" ht="15.75" customHeight="1">
      <c r="A627" s="172"/>
      <c r="B627" s="172"/>
      <c r="C627" s="172"/>
      <c r="D627" s="172"/>
      <c r="E627" s="172"/>
      <c r="F627" s="172"/>
      <c r="G627" s="172"/>
      <c r="H627" s="172"/>
      <c r="I627" s="172"/>
      <c r="J627" s="172"/>
      <c r="K627" s="172"/>
      <c r="L627" s="172"/>
      <c r="M627" s="172"/>
      <c r="N627" s="172"/>
      <c r="O627" s="172"/>
      <c r="P627" s="172"/>
      <c r="Q627" s="172"/>
      <c r="R627" s="172"/>
      <c r="S627" s="172"/>
      <c r="T627" s="172"/>
      <c r="U627" s="172"/>
      <c r="V627" s="172"/>
      <c r="W627" s="172"/>
      <c r="X627" s="172"/>
      <c r="Y627" s="172"/>
      <c r="Z627" s="172"/>
    </row>
    <row r="628" ht="15.75" customHeight="1">
      <c r="A628" s="172"/>
      <c r="B628" s="172"/>
      <c r="C628" s="172"/>
      <c r="D628" s="172"/>
      <c r="E628" s="172"/>
      <c r="F628" s="172"/>
      <c r="G628" s="172"/>
      <c r="H628" s="172"/>
      <c r="I628" s="172"/>
      <c r="J628" s="172"/>
      <c r="K628" s="172"/>
      <c r="L628" s="172"/>
      <c r="M628" s="172"/>
      <c r="N628" s="172"/>
      <c r="O628" s="172"/>
      <c r="P628" s="172"/>
      <c r="Q628" s="172"/>
      <c r="R628" s="172"/>
      <c r="S628" s="172"/>
      <c r="T628" s="172"/>
      <c r="U628" s="172"/>
      <c r="V628" s="172"/>
      <c r="W628" s="172"/>
      <c r="X628" s="172"/>
      <c r="Y628" s="172"/>
      <c r="Z628" s="172"/>
    </row>
    <row r="629" ht="15.75" customHeight="1">
      <c r="A629" s="172"/>
      <c r="B629" s="172"/>
      <c r="C629" s="172"/>
      <c r="D629" s="172"/>
      <c r="E629" s="172"/>
      <c r="F629" s="172"/>
      <c r="G629" s="172"/>
      <c r="H629" s="172"/>
      <c r="I629" s="172"/>
      <c r="J629" s="172"/>
      <c r="K629" s="172"/>
      <c r="L629" s="172"/>
      <c r="M629" s="172"/>
      <c r="N629" s="172"/>
      <c r="O629" s="172"/>
      <c r="P629" s="172"/>
      <c r="Q629" s="172"/>
      <c r="R629" s="172"/>
      <c r="S629" s="172"/>
      <c r="T629" s="172"/>
      <c r="U629" s="172"/>
      <c r="V629" s="172"/>
      <c r="W629" s="172"/>
      <c r="X629" s="172"/>
      <c r="Y629" s="172"/>
      <c r="Z629" s="172"/>
    </row>
    <row r="630" ht="15.75" customHeight="1">
      <c r="A630" s="172"/>
      <c r="B630" s="172"/>
      <c r="C630" s="172"/>
      <c r="D630" s="172"/>
      <c r="E630" s="172"/>
      <c r="F630" s="172"/>
      <c r="G630" s="172"/>
      <c r="H630" s="172"/>
      <c r="I630" s="172"/>
      <c r="J630" s="172"/>
      <c r="K630" s="172"/>
      <c r="L630" s="172"/>
      <c r="M630" s="172"/>
      <c r="N630" s="172"/>
      <c r="O630" s="172"/>
      <c r="P630" s="172"/>
      <c r="Q630" s="172"/>
      <c r="R630" s="172"/>
      <c r="S630" s="172"/>
      <c r="T630" s="172"/>
      <c r="U630" s="172"/>
      <c r="V630" s="172"/>
      <c r="W630" s="172"/>
      <c r="X630" s="172"/>
      <c r="Y630" s="172"/>
      <c r="Z630" s="172"/>
    </row>
    <row r="631" ht="15.75" customHeight="1">
      <c r="A631" s="172"/>
      <c r="B631" s="172"/>
      <c r="C631" s="172"/>
      <c r="D631" s="172"/>
      <c r="E631" s="172"/>
      <c r="F631" s="172"/>
      <c r="G631" s="172"/>
      <c r="H631" s="172"/>
      <c r="I631" s="172"/>
      <c r="J631" s="172"/>
      <c r="K631" s="172"/>
      <c r="L631" s="172"/>
      <c r="M631" s="172"/>
      <c r="N631" s="172"/>
      <c r="O631" s="172"/>
      <c r="P631" s="172"/>
      <c r="Q631" s="172"/>
      <c r="R631" s="172"/>
      <c r="S631" s="172"/>
      <c r="T631" s="172"/>
      <c r="U631" s="172"/>
      <c r="V631" s="172"/>
      <c r="W631" s="172"/>
      <c r="X631" s="172"/>
      <c r="Y631" s="172"/>
      <c r="Z631" s="172"/>
    </row>
    <row r="632" ht="15.75" customHeight="1">
      <c r="A632" s="172"/>
      <c r="B632" s="172"/>
      <c r="C632" s="172"/>
      <c r="D632" s="172"/>
      <c r="E632" s="172"/>
      <c r="F632" s="172"/>
      <c r="G632" s="172"/>
      <c r="H632" s="172"/>
      <c r="I632" s="172"/>
      <c r="J632" s="172"/>
      <c r="K632" s="172"/>
      <c r="L632" s="172"/>
      <c r="M632" s="172"/>
      <c r="N632" s="172"/>
      <c r="O632" s="172"/>
      <c r="P632" s="172"/>
      <c r="Q632" s="172"/>
      <c r="R632" s="172"/>
      <c r="S632" s="172"/>
      <c r="T632" s="172"/>
      <c r="U632" s="172"/>
      <c r="V632" s="172"/>
      <c r="W632" s="172"/>
      <c r="X632" s="172"/>
      <c r="Y632" s="172"/>
      <c r="Z632" s="172"/>
    </row>
    <row r="633" ht="15.75" customHeight="1">
      <c r="A633" s="172"/>
      <c r="B633" s="172"/>
      <c r="C633" s="172"/>
      <c r="D633" s="172"/>
      <c r="E633" s="172"/>
      <c r="F633" s="172"/>
      <c r="G633" s="172"/>
      <c r="H633" s="172"/>
      <c r="I633" s="172"/>
      <c r="J633" s="172"/>
      <c r="K633" s="172"/>
      <c r="L633" s="172"/>
      <c r="M633" s="172"/>
      <c r="N633" s="172"/>
      <c r="O633" s="172"/>
      <c r="P633" s="172"/>
      <c r="Q633" s="172"/>
      <c r="R633" s="172"/>
      <c r="S633" s="172"/>
      <c r="T633" s="172"/>
      <c r="U633" s="172"/>
      <c r="V633" s="172"/>
      <c r="W633" s="172"/>
      <c r="X633" s="172"/>
      <c r="Y633" s="172"/>
      <c r="Z633" s="172"/>
    </row>
    <row r="634" ht="15.75" customHeight="1">
      <c r="A634" s="172"/>
      <c r="B634" s="172"/>
      <c r="C634" s="172"/>
      <c r="D634" s="172"/>
      <c r="E634" s="172"/>
      <c r="F634" s="172"/>
      <c r="G634" s="172"/>
      <c r="H634" s="172"/>
      <c r="I634" s="172"/>
      <c r="J634" s="172"/>
      <c r="K634" s="172"/>
      <c r="L634" s="172"/>
      <c r="M634" s="172"/>
      <c r="N634" s="172"/>
      <c r="O634" s="172"/>
      <c r="P634" s="172"/>
      <c r="Q634" s="172"/>
      <c r="R634" s="172"/>
      <c r="S634" s="172"/>
      <c r="T634" s="172"/>
      <c r="U634" s="172"/>
      <c r="V634" s="172"/>
      <c r="W634" s="172"/>
      <c r="X634" s="172"/>
      <c r="Y634" s="172"/>
      <c r="Z634" s="172"/>
    </row>
    <row r="635" ht="15.75" customHeight="1">
      <c r="A635" s="172"/>
      <c r="B635" s="172"/>
      <c r="C635" s="172"/>
      <c r="D635" s="172"/>
      <c r="E635" s="172"/>
      <c r="F635" s="172"/>
      <c r="G635" s="172"/>
      <c r="H635" s="172"/>
      <c r="I635" s="172"/>
      <c r="J635" s="172"/>
      <c r="K635" s="172"/>
      <c r="L635" s="172"/>
      <c r="M635" s="172"/>
      <c r="N635" s="172"/>
      <c r="O635" s="172"/>
      <c r="P635" s="172"/>
      <c r="Q635" s="172"/>
      <c r="R635" s="172"/>
      <c r="S635" s="172"/>
      <c r="T635" s="172"/>
      <c r="U635" s="172"/>
      <c r="V635" s="172"/>
      <c r="W635" s="172"/>
      <c r="X635" s="172"/>
      <c r="Y635" s="172"/>
      <c r="Z635" s="172"/>
    </row>
    <row r="636" ht="15.75" customHeight="1">
      <c r="A636" s="172"/>
      <c r="B636" s="172"/>
      <c r="C636" s="172"/>
      <c r="D636" s="172"/>
      <c r="E636" s="172"/>
      <c r="F636" s="172"/>
      <c r="G636" s="172"/>
      <c r="H636" s="172"/>
      <c r="I636" s="172"/>
      <c r="J636" s="172"/>
      <c r="K636" s="172"/>
      <c r="L636" s="172"/>
      <c r="M636" s="172"/>
      <c r="N636" s="172"/>
      <c r="O636" s="172"/>
      <c r="P636" s="172"/>
      <c r="Q636" s="172"/>
      <c r="R636" s="172"/>
      <c r="S636" s="172"/>
      <c r="T636" s="172"/>
      <c r="U636" s="172"/>
      <c r="V636" s="172"/>
      <c r="W636" s="172"/>
      <c r="X636" s="172"/>
      <c r="Y636" s="172"/>
      <c r="Z636" s="172"/>
    </row>
    <row r="637" ht="15.75" customHeight="1">
      <c r="A637" s="172"/>
      <c r="B637" s="172"/>
      <c r="C637" s="172"/>
      <c r="D637" s="172"/>
      <c r="E637" s="172"/>
      <c r="F637" s="172"/>
      <c r="G637" s="172"/>
      <c r="H637" s="172"/>
      <c r="I637" s="172"/>
      <c r="J637" s="172"/>
      <c r="K637" s="172"/>
      <c r="L637" s="172"/>
      <c r="M637" s="172"/>
      <c r="N637" s="172"/>
      <c r="O637" s="172"/>
      <c r="P637" s="172"/>
      <c r="Q637" s="172"/>
      <c r="R637" s="172"/>
      <c r="S637" s="172"/>
      <c r="T637" s="172"/>
      <c r="U637" s="172"/>
      <c r="V637" s="172"/>
      <c r="W637" s="172"/>
      <c r="X637" s="172"/>
      <c r="Y637" s="172"/>
      <c r="Z637" s="172"/>
    </row>
    <row r="638" ht="15.75" customHeight="1">
      <c r="A638" s="172"/>
      <c r="B638" s="172"/>
      <c r="C638" s="172"/>
      <c r="D638" s="172"/>
      <c r="E638" s="172"/>
      <c r="F638" s="172"/>
      <c r="G638" s="172"/>
      <c r="H638" s="172"/>
      <c r="I638" s="172"/>
      <c r="J638" s="172"/>
      <c r="K638" s="172"/>
      <c r="L638" s="172"/>
      <c r="M638" s="172"/>
      <c r="N638" s="172"/>
      <c r="O638" s="172"/>
      <c r="P638" s="172"/>
      <c r="Q638" s="172"/>
      <c r="R638" s="172"/>
      <c r="S638" s="172"/>
      <c r="T638" s="172"/>
      <c r="U638" s="172"/>
      <c r="V638" s="172"/>
      <c r="W638" s="172"/>
      <c r="X638" s="172"/>
      <c r="Y638" s="172"/>
      <c r="Z638" s="172"/>
    </row>
    <row r="639" ht="15.75" customHeight="1">
      <c r="A639" s="172"/>
      <c r="B639" s="172"/>
      <c r="C639" s="172"/>
      <c r="D639" s="172"/>
      <c r="E639" s="172"/>
      <c r="F639" s="172"/>
      <c r="G639" s="172"/>
      <c r="H639" s="172"/>
      <c r="I639" s="172"/>
      <c r="J639" s="172"/>
      <c r="K639" s="172"/>
      <c r="L639" s="172"/>
      <c r="M639" s="172"/>
      <c r="N639" s="172"/>
      <c r="O639" s="172"/>
      <c r="P639" s="172"/>
      <c r="Q639" s="172"/>
      <c r="R639" s="172"/>
      <c r="S639" s="172"/>
      <c r="T639" s="172"/>
      <c r="U639" s="172"/>
      <c r="V639" s="172"/>
      <c r="W639" s="172"/>
      <c r="X639" s="172"/>
      <c r="Y639" s="172"/>
      <c r="Z639" s="172"/>
    </row>
    <row r="640" ht="15.75" customHeight="1">
      <c r="A640" s="172"/>
      <c r="B640" s="172"/>
      <c r="C640" s="172"/>
      <c r="D640" s="172"/>
      <c r="E640" s="172"/>
      <c r="F640" s="172"/>
      <c r="G640" s="172"/>
      <c r="H640" s="172"/>
      <c r="I640" s="172"/>
      <c r="J640" s="172"/>
      <c r="K640" s="172"/>
      <c r="L640" s="172"/>
      <c r="M640" s="172"/>
      <c r="N640" s="172"/>
      <c r="O640" s="172"/>
      <c r="P640" s="172"/>
      <c r="Q640" s="172"/>
      <c r="R640" s="172"/>
      <c r="S640" s="172"/>
      <c r="T640" s="172"/>
      <c r="U640" s="172"/>
      <c r="V640" s="172"/>
      <c r="W640" s="172"/>
      <c r="X640" s="172"/>
      <c r="Y640" s="172"/>
      <c r="Z640" s="172"/>
    </row>
    <row r="641" ht="15.75" customHeight="1">
      <c r="A641" s="172"/>
      <c r="B641" s="172"/>
      <c r="C641" s="172"/>
      <c r="D641" s="172"/>
      <c r="E641" s="172"/>
      <c r="F641" s="172"/>
      <c r="G641" s="172"/>
      <c r="H641" s="172"/>
      <c r="I641" s="172"/>
      <c r="J641" s="172"/>
      <c r="K641" s="172"/>
      <c r="L641" s="172"/>
      <c r="M641" s="172"/>
      <c r="N641" s="172"/>
      <c r="O641" s="172"/>
      <c r="P641" s="172"/>
      <c r="Q641" s="172"/>
      <c r="R641" s="172"/>
      <c r="S641" s="172"/>
      <c r="T641" s="172"/>
      <c r="U641" s="172"/>
      <c r="V641" s="172"/>
      <c r="W641" s="172"/>
      <c r="X641" s="172"/>
      <c r="Y641" s="172"/>
      <c r="Z641" s="172"/>
    </row>
    <row r="642" ht="15.75" customHeight="1">
      <c r="A642" s="172"/>
      <c r="B642" s="172"/>
      <c r="C642" s="172"/>
      <c r="D642" s="172"/>
      <c r="E642" s="172"/>
      <c r="F642" s="172"/>
      <c r="G642" s="172"/>
      <c r="H642" s="172"/>
      <c r="I642" s="172"/>
      <c r="J642" s="172"/>
      <c r="K642" s="172"/>
      <c r="L642" s="172"/>
      <c r="M642" s="172"/>
      <c r="N642" s="172"/>
      <c r="O642" s="172"/>
      <c r="P642" s="172"/>
      <c r="Q642" s="172"/>
      <c r="R642" s="172"/>
      <c r="S642" s="172"/>
      <c r="T642" s="172"/>
      <c r="U642" s="172"/>
      <c r="V642" s="172"/>
      <c r="W642" s="172"/>
      <c r="X642" s="172"/>
      <c r="Y642" s="172"/>
      <c r="Z642" s="172"/>
    </row>
    <row r="643" ht="15.75" customHeight="1">
      <c r="A643" s="172"/>
      <c r="B643" s="172"/>
      <c r="C643" s="172"/>
      <c r="D643" s="172"/>
      <c r="E643" s="172"/>
      <c r="F643" s="172"/>
      <c r="G643" s="172"/>
      <c r="H643" s="172"/>
      <c r="I643" s="172"/>
      <c r="J643" s="172"/>
      <c r="K643" s="172"/>
      <c r="L643" s="172"/>
      <c r="M643" s="172"/>
      <c r="N643" s="172"/>
      <c r="O643" s="172"/>
      <c r="P643" s="172"/>
      <c r="Q643" s="172"/>
      <c r="R643" s="172"/>
      <c r="S643" s="172"/>
      <c r="T643" s="172"/>
      <c r="U643" s="172"/>
      <c r="V643" s="172"/>
      <c r="W643" s="172"/>
      <c r="X643" s="172"/>
      <c r="Y643" s="172"/>
      <c r="Z643" s="172"/>
    </row>
    <row r="644" ht="15.75" customHeight="1">
      <c r="A644" s="172"/>
      <c r="B644" s="172"/>
      <c r="C644" s="172"/>
      <c r="D644" s="172"/>
      <c r="E644" s="172"/>
      <c r="F644" s="172"/>
      <c r="G644" s="172"/>
      <c r="H644" s="172"/>
      <c r="I644" s="172"/>
      <c r="J644" s="172"/>
      <c r="K644" s="172"/>
      <c r="L644" s="172"/>
      <c r="M644" s="172"/>
      <c r="N644" s="172"/>
      <c r="O644" s="172"/>
      <c r="P644" s="172"/>
      <c r="Q644" s="172"/>
      <c r="R644" s="172"/>
      <c r="S644" s="172"/>
      <c r="T644" s="172"/>
      <c r="U644" s="172"/>
      <c r="V644" s="172"/>
      <c r="W644" s="172"/>
      <c r="X644" s="172"/>
      <c r="Y644" s="172"/>
      <c r="Z644" s="172"/>
    </row>
    <row r="645" ht="15.75" customHeight="1">
      <c r="A645" s="172"/>
      <c r="B645" s="172"/>
      <c r="C645" s="172"/>
      <c r="D645" s="172"/>
      <c r="E645" s="172"/>
      <c r="F645" s="172"/>
      <c r="G645" s="172"/>
      <c r="H645" s="172"/>
      <c r="I645" s="172"/>
      <c r="J645" s="172"/>
      <c r="K645" s="172"/>
      <c r="L645" s="172"/>
      <c r="M645" s="172"/>
      <c r="N645" s="172"/>
      <c r="O645" s="172"/>
      <c r="P645" s="172"/>
      <c r="Q645" s="172"/>
      <c r="R645" s="172"/>
      <c r="S645" s="172"/>
      <c r="T645" s="172"/>
      <c r="U645" s="172"/>
      <c r="V645" s="172"/>
      <c r="W645" s="172"/>
      <c r="X645" s="172"/>
      <c r="Y645" s="172"/>
      <c r="Z645" s="172"/>
    </row>
    <row r="646" ht="15.75" customHeight="1">
      <c r="A646" s="172"/>
      <c r="B646" s="172"/>
      <c r="C646" s="172"/>
      <c r="D646" s="172"/>
      <c r="E646" s="172"/>
      <c r="F646" s="172"/>
      <c r="G646" s="172"/>
      <c r="H646" s="172"/>
      <c r="I646" s="172"/>
      <c r="J646" s="172"/>
      <c r="K646" s="172"/>
      <c r="L646" s="172"/>
      <c r="M646" s="172"/>
      <c r="N646" s="172"/>
      <c r="O646" s="172"/>
      <c r="P646" s="172"/>
      <c r="Q646" s="172"/>
      <c r="R646" s="172"/>
      <c r="S646" s="172"/>
      <c r="T646" s="172"/>
      <c r="U646" s="172"/>
      <c r="V646" s="172"/>
      <c r="W646" s="172"/>
      <c r="X646" s="172"/>
      <c r="Y646" s="172"/>
      <c r="Z646" s="172"/>
    </row>
    <row r="647" ht="15.75" customHeight="1">
      <c r="A647" s="172"/>
      <c r="B647" s="172"/>
      <c r="C647" s="172"/>
      <c r="D647" s="172"/>
      <c r="E647" s="172"/>
      <c r="F647" s="172"/>
      <c r="G647" s="172"/>
      <c r="H647" s="172"/>
      <c r="I647" s="172"/>
      <c r="J647" s="172"/>
      <c r="K647" s="172"/>
      <c r="L647" s="172"/>
      <c r="M647" s="172"/>
      <c r="N647" s="172"/>
      <c r="O647" s="172"/>
      <c r="P647" s="172"/>
      <c r="Q647" s="172"/>
      <c r="R647" s="172"/>
      <c r="S647" s="172"/>
      <c r="T647" s="172"/>
      <c r="U647" s="172"/>
      <c r="V647" s="172"/>
      <c r="W647" s="172"/>
      <c r="X647" s="172"/>
      <c r="Y647" s="172"/>
      <c r="Z647" s="172"/>
    </row>
    <row r="648" ht="15.75" customHeight="1">
      <c r="A648" s="172"/>
      <c r="B648" s="172"/>
      <c r="C648" s="172"/>
      <c r="D648" s="172"/>
      <c r="E648" s="172"/>
      <c r="F648" s="172"/>
      <c r="G648" s="172"/>
      <c r="H648" s="172"/>
      <c r="I648" s="172"/>
      <c r="J648" s="172"/>
      <c r="K648" s="172"/>
      <c r="L648" s="172"/>
      <c r="M648" s="172"/>
      <c r="N648" s="172"/>
      <c r="O648" s="172"/>
      <c r="P648" s="172"/>
      <c r="Q648" s="172"/>
      <c r="R648" s="172"/>
      <c r="S648" s="172"/>
      <c r="T648" s="172"/>
      <c r="U648" s="172"/>
      <c r="V648" s="172"/>
      <c r="W648" s="172"/>
      <c r="X648" s="172"/>
      <c r="Y648" s="172"/>
      <c r="Z648" s="172"/>
    </row>
    <row r="649" ht="15.75" customHeight="1">
      <c r="A649" s="172"/>
      <c r="B649" s="172"/>
      <c r="C649" s="172"/>
      <c r="D649" s="172"/>
      <c r="E649" s="172"/>
      <c r="F649" s="172"/>
      <c r="G649" s="172"/>
      <c r="H649" s="172"/>
      <c r="I649" s="172"/>
      <c r="J649" s="172"/>
      <c r="K649" s="172"/>
      <c r="L649" s="172"/>
      <c r="M649" s="172"/>
      <c r="N649" s="172"/>
      <c r="O649" s="172"/>
      <c r="P649" s="172"/>
      <c r="Q649" s="172"/>
      <c r="R649" s="172"/>
      <c r="S649" s="172"/>
      <c r="T649" s="172"/>
      <c r="U649" s="172"/>
      <c r="V649" s="172"/>
      <c r="W649" s="172"/>
      <c r="X649" s="172"/>
      <c r="Y649" s="172"/>
      <c r="Z649" s="172"/>
    </row>
    <row r="650" ht="15.75" customHeight="1">
      <c r="A650" s="172"/>
      <c r="B650" s="172"/>
      <c r="C650" s="172"/>
      <c r="D650" s="172"/>
      <c r="E650" s="172"/>
      <c r="F650" s="172"/>
      <c r="G650" s="172"/>
      <c r="H650" s="172"/>
      <c r="I650" s="172"/>
      <c r="J650" s="172"/>
      <c r="K650" s="172"/>
      <c r="L650" s="172"/>
      <c r="M650" s="172"/>
      <c r="N650" s="172"/>
      <c r="O650" s="172"/>
      <c r="P650" s="172"/>
      <c r="Q650" s="172"/>
      <c r="R650" s="172"/>
      <c r="S650" s="172"/>
      <c r="T650" s="172"/>
      <c r="U650" s="172"/>
      <c r="V650" s="172"/>
      <c r="W650" s="172"/>
      <c r="X650" s="172"/>
      <c r="Y650" s="172"/>
      <c r="Z650" s="172"/>
    </row>
    <row r="651" ht="15.75" customHeight="1">
      <c r="A651" s="172"/>
      <c r="B651" s="172"/>
      <c r="C651" s="172"/>
      <c r="D651" s="172"/>
      <c r="E651" s="172"/>
      <c r="F651" s="172"/>
      <c r="G651" s="172"/>
      <c r="H651" s="172"/>
      <c r="I651" s="172"/>
      <c r="J651" s="172"/>
      <c r="K651" s="172"/>
      <c r="L651" s="172"/>
      <c r="M651" s="172"/>
      <c r="N651" s="172"/>
      <c r="O651" s="172"/>
      <c r="P651" s="172"/>
      <c r="Q651" s="172"/>
      <c r="R651" s="172"/>
      <c r="S651" s="172"/>
      <c r="T651" s="172"/>
      <c r="U651" s="172"/>
      <c r="V651" s="172"/>
      <c r="W651" s="172"/>
      <c r="X651" s="172"/>
      <c r="Y651" s="172"/>
      <c r="Z651" s="172"/>
    </row>
    <row r="652" ht="15.75" customHeight="1">
      <c r="A652" s="172"/>
      <c r="B652" s="172"/>
      <c r="C652" s="172"/>
      <c r="D652" s="172"/>
      <c r="E652" s="172"/>
      <c r="F652" s="172"/>
      <c r="G652" s="172"/>
      <c r="H652" s="172"/>
      <c r="I652" s="172"/>
      <c r="J652" s="172"/>
      <c r="K652" s="172"/>
      <c r="L652" s="172"/>
      <c r="M652" s="172"/>
      <c r="N652" s="172"/>
      <c r="O652" s="172"/>
      <c r="P652" s="172"/>
      <c r="Q652" s="172"/>
      <c r="R652" s="172"/>
      <c r="S652" s="172"/>
      <c r="T652" s="172"/>
      <c r="U652" s="172"/>
      <c r="V652" s="172"/>
      <c r="W652" s="172"/>
      <c r="X652" s="172"/>
      <c r="Y652" s="172"/>
      <c r="Z652" s="172"/>
    </row>
    <row r="653" ht="15.75" customHeight="1">
      <c r="A653" s="172"/>
      <c r="B653" s="172"/>
      <c r="C653" s="172"/>
      <c r="D653" s="172"/>
      <c r="E653" s="172"/>
      <c r="F653" s="172"/>
      <c r="G653" s="172"/>
      <c r="H653" s="172"/>
      <c r="I653" s="172"/>
      <c r="J653" s="172"/>
      <c r="K653" s="172"/>
      <c r="L653" s="172"/>
      <c r="M653" s="172"/>
      <c r="N653" s="172"/>
      <c r="O653" s="172"/>
      <c r="P653" s="172"/>
      <c r="Q653" s="172"/>
      <c r="R653" s="172"/>
      <c r="S653" s="172"/>
      <c r="T653" s="172"/>
      <c r="U653" s="172"/>
      <c r="V653" s="172"/>
      <c r="W653" s="172"/>
      <c r="X653" s="172"/>
      <c r="Y653" s="172"/>
      <c r="Z653" s="172"/>
    </row>
    <row r="654" ht="15.75" customHeight="1">
      <c r="A654" s="172"/>
      <c r="B654" s="172"/>
      <c r="C654" s="172"/>
      <c r="D654" s="172"/>
      <c r="E654" s="172"/>
      <c r="F654" s="172"/>
      <c r="G654" s="172"/>
      <c r="H654" s="172"/>
      <c r="I654" s="172"/>
      <c r="J654" s="172"/>
      <c r="K654" s="172"/>
      <c r="L654" s="172"/>
      <c r="M654" s="172"/>
      <c r="N654" s="172"/>
      <c r="O654" s="172"/>
      <c r="P654" s="172"/>
      <c r="Q654" s="172"/>
      <c r="R654" s="172"/>
      <c r="S654" s="172"/>
      <c r="T654" s="172"/>
      <c r="U654" s="172"/>
      <c r="V654" s="172"/>
      <c r="W654" s="172"/>
      <c r="X654" s="172"/>
      <c r="Y654" s="172"/>
      <c r="Z654" s="172"/>
    </row>
    <row r="655" ht="15.75" customHeight="1">
      <c r="A655" s="172"/>
      <c r="B655" s="172"/>
      <c r="C655" s="172"/>
      <c r="D655" s="172"/>
      <c r="E655" s="172"/>
      <c r="F655" s="172"/>
      <c r="G655" s="172"/>
      <c r="H655" s="172"/>
      <c r="I655" s="172"/>
      <c r="J655" s="172"/>
      <c r="K655" s="172"/>
      <c r="L655" s="172"/>
      <c r="M655" s="172"/>
      <c r="N655" s="172"/>
      <c r="O655" s="172"/>
      <c r="P655" s="172"/>
      <c r="Q655" s="172"/>
      <c r="R655" s="172"/>
      <c r="S655" s="172"/>
      <c r="T655" s="172"/>
      <c r="U655" s="172"/>
      <c r="V655" s="172"/>
      <c r="W655" s="172"/>
      <c r="X655" s="172"/>
      <c r="Y655" s="172"/>
      <c r="Z655" s="172"/>
    </row>
    <row r="656" ht="15.75" customHeight="1">
      <c r="A656" s="172"/>
      <c r="B656" s="172"/>
      <c r="C656" s="172"/>
      <c r="D656" s="172"/>
      <c r="E656" s="172"/>
      <c r="F656" s="172"/>
      <c r="G656" s="172"/>
      <c r="H656" s="172"/>
      <c r="I656" s="172"/>
      <c r="J656" s="172"/>
      <c r="K656" s="172"/>
      <c r="L656" s="172"/>
      <c r="M656" s="172"/>
      <c r="N656" s="172"/>
      <c r="O656" s="172"/>
      <c r="P656" s="172"/>
      <c r="Q656" s="172"/>
      <c r="R656" s="172"/>
      <c r="S656" s="172"/>
      <c r="T656" s="172"/>
      <c r="U656" s="172"/>
      <c r="V656" s="172"/>
      <c r="W656" s="172"/>
      <c r="X656" s="172"/>
      <c r="Y656" s="172"/>
      <c r="Z656" s="172"/>
    </row>
    <row r="657" ht="15.75" customHeight="1">
      <c r="A657" s="172"/>
      <c r="B657" s="172"/>
      <c r="C657" s="172"/>
      <c r="D657" s="172"/>
      <c r="E657" s="172"/>
      <c r="F657" s="172"/>
      <c r="G657" s="172"/>
      <c r="H657" s="172"/>
      <c r="I657" s="172"/>
      <c r="J657" s="172"/>
      <c r="K657" s="172"/>
      <c r="L657" s="172"/>
      <c r="M657" s="172"/>
      <c r="N657" s="172"/>
      <c r="O657" s="172"/>
      <c r="P657" s="172"/>
      <c r="Q657" s="172"/>
      <c r="R657" s="172"/>
      <c r="S657" s="172"/>
      <c r="T657" s="172"/>
      <c r="U657" s="172"/>
      <c r="V657" s="172"/>
      <c r="W657" s="172"/>
      <c r="X657" s="172"/>
      <c r="Y657" s="172"/>
      <c r="Z657" s="172"/>
    </row>
    <row r="658" ht="15.75" customHeight="1">
      <c r="A658" s="172"/>
      <c r="B658" s="172"/>
      <c r="C658" s="172"/>
      <c r="D658" s="172"/>
      <c r="E658" s="172"/>
      <c r="F658" s="172"/>
      <c r="G658" s="172"/>
      <c r="H658" s="172"/>
      <c r="I658" s="172"/>
      <c r="J658" s="172"/>
      <c r="K658" s="172"/>
      <c r="L658" s="172"/>
      <c r="M658" s="172"/>
      <c r="N658" s="172"/>
      <c r="O658" s="172"/>
      <c r="P658" s="172"/>
      <c r="Q658" s="172"/>
      <c r="R658" s="172"/>
      <c r="S658" s="172"/>
      <c r="T658" s="172"/>
      <c r="U658" s="172"/>
      <c r="V658" s="172"/>
      <c r="W658" s="172"/>
      <c r="X658" s="172"/>
      <c r="Y658" s="172"/>
      <c r="Z658" s="172"/>
    </row>
    <row r="659" ht="15.75" customHeight="1">
      <c r="A659" s="172"/>
      <c r="B659" s="172"/>
      <c r="C659" s="172"/>
      <c r="D659" s="172"/>
      <c r="E659" s="172"/>
      <c r="F659" s="172"/>
      <c r="G659" s="172"/>
      <c r="H659" s="172"/>
      <c r="I659" s="172"/>
      <c r="J659" s="172"/>
      <c r="K659" s="172"/>
      <c r="L659" s="172"/>
      <c r="M659" s="172"/>
      <c r="N659" s="172"/>
      <c r="O659" s="172"/>
      <c r="P659" s="172"/>
      <c r="Q659" s="172"/>
      <c r="R659" s="172"/>
      <c r="S659" s="172"/>
      <c r="T659" s="172"/>
      <c r="U659" s="172"/>
      <c r="V659" s="172"/>
      <c r="W659" s="172"/>
      <c r="X659" s="172"/>
      <c r="Y659" s="172"/>
      <c r="Z659" s="172"/>
    </row>
    <row r="660" ht="15.75" customHeight="1">
      <c r="A660" s="172"/>
      <c r="B660" s="172"/>
      <c r="C660" s="172"/>
      <c r="D660" s="172"/>
      <c r="E660" s="172"/>
      <c r="F660" s="172"/>
      <c r="G660" s="172"/>
      <c r="H660" s="172"/>
      <c r="I660" s="172"/>
      <c r="J660" s="172"/>
      <c r="K660" s="172"/>
      <c r="L660" s="172"/>
      <c r="M660" s="172"/>
      <c r="N660" s="172"/>
      <c r="O660" s="172"/>
      <c r="P660" s="172"/>
      <c r="Q660" s="172"/>
      <c r="R660" s="172"/>
      <c r="S660" s="172"/>
      <c r="T660" s="172"/>
      <c r="U660" s="172"/>
      <c r="V660" s="172"/>
      <c r="W660" s="172"/>
      <c r="X660" s="172"/>
      <c r="Y660" s="172"/>
      <c r="Z660" s="172"/>
    </row>
    <row r="661" ht="15.75" customHeight="1">
      <c r="A661" s="172"/>
      <c r="B661" s="172"/>
      <c r="C661" s="172"/>
      <c r="D661" s="172"/>
      <c r="E661" s="172"/>
      <c r="F661" s="172"/>
      <c r="G661" s="172"/>
      <c r="H661" s="172"/>
      <c r="I661" s="172"/>
      <c r="J661" s="172"/>
      <c r="K661" s="172"/>
      <c r="L661" s="172"/>
      <c r="M661" s="172"/>
      <c r="N661" s="172"/>
      <c r="O661" s="172"/>
      <c r="P661" s="172"/>
      <c r="Q661" s="172"/>
      <c r="R661" s="172"/>
      <c r="S661" s="172"/>
      <c r="T661" s="172"/>
      <c r="U661" s="172"/>
      <c r="V661" s="172"/>
      <c r="W661" s="172"/>
      <c r="X661" s="172"/>
      <c r="Y661" s="172"/>
      <c r="Z661" s="172"/>
    </row>
    <row r="662" ht="15.75" customHeight="1">
      <c r="A662" s="172"/>
      <c r="B662" s="172"/>
      <c r="C662" s="172"/>
      <c r="D662" s="172"/>
      <c r="E662" s="172"/>
      <c r="F662" s="172"/>
      <c r="G662" s="172"/>
      <c r="H662" s="172"/>
      <c r="I662" s="172"/>
      <c r="J662" s="172"/>
      <c r="K662" s="172"/>
      <c r="L662" s="172"/>
      <c r="M662" s="172"/>
      <c r="N662" s="172"/>
      <c r="O662" s="172"/>
      <c r="P662" s="172"/>
      <c r="Q662" s="172"/>
      <c r="R662" s="172"/>
      <c r="S662" s="172"/>
      <c r="T662" s="172"/>
      <c r="U662" s="172"/>
      <c r="V662" s="172"/>
      <c r="W662" s="172"/>
      <c r="X662" s="172"/>
      <c r="Y662" s="172"/>
      <c r="Z662" s="172"/>
    </row>
    <row r="663" ht="15.75" customHeight="1">
      <c r="A663" s="172"/>
      <c r="B663" s="172"/>
      <c r="C663" s="172"/>
      <c r="D663" s="172"/>
      <c r="E663" s="172"/>
      <c r="F663" s="172"/>
      <c r="G663" s="172"/>
      <c r="H663" s="172"/>
      <c r="I663" s="172"/>
      <c r="J663" s="172"/>
      <c r="K663" s="172"/>
      <c r="L663" s="172"/>
      <c r="M663" s="172"/>
      <c r="N663" s="172"/>
      <c r="O663" s="172"/>
      <c r="P663" s="172"/>
      <c r="Q663" s="172"/>
      <c r="R663" s="172"/>
      <c r="S663" s="172"/>
      <c r="T663" s="172"/>
      <c r="U663" s="172"/>
      <c r="V663" s="172"/>
      <c r="W663" s="172"/>
      <c r="X663" s="172"/>
      <c r="Y663" s="172"/>
      <c r="Z663" s="172"/>
    </row>
    <row r="664" ht="15.75" customHeight="1">
      <c r="A664" s="172"/>
      <c r="B664" s="172"/>
      <c r="C664" s="172"/>
      <c r="D664" s="172"/>
      <c r="E664" s="172"/>
      <c r="F664" s="172"/>
      <c r="G664" s="172"/>
      <c r="H664" s="172"/>
      <c r="I664" s="172"/>
      <c r="J664" s="172"/>
      <c r="K664" s="172"/>
      <c r="L664" s="172"/>
      <c r="M664" s="172"/>
      <c r="N664" s="172"/>
      <c r="O664" s="172"/>
      <c r="P664" s="172"/>
      <c r="Q664" s="172"/>
      <c r="R664" s="172"/>
      <c r="S664" s="172"/>
      <c r="T664" s="172"/>
      <c r="U664" s="172"/>
      <c r="V664" s="172"/>
      <c r="W664" s="172"/>
      <c r="X664" s="172"/>
      <c r="Y664" s="172"/>
      <c r="Z664" s="172"/>
    </row>
    <row r="665" ht="15.75" customHeight="1">
      <c r="A665" s="172"/>
      <c r="B665" s="172"/>
      <c r="C665" s="172"/>
      <c r="D665" s="172"/>
      <c r="E665" s="172"/>
      <c r="F665" s="172"/>
      <c r="G665" s="172"/>
      <c r="H665" s="172"/>
      <c r="I665" s="172"/>
      <c r="J665" s="172"/>
      <c r="K665" s="172"/>
      <c r="L665" s="172"/>
      <c r="M665" s="172"/>
      <c r="N665" s="172"/>
      <c r="O665" s="172"/>
      <c r="P665" s="172"/>
      <c r="Q665" s="172"/>
      <c r="R665" s="172"/>
      <c r="S665" s="172"/>
      <c r="T665" s="172"/>
      <c r="U665" s="172"/>
      <c r="V665" s="172"/>
      <c r="W665" s="172"/>
      <c r="X665" s="172"/>
      <c r="Y665" s="172"/>
      <c r="Z665" s="172"/>
    </row>
    <row r="666" ht="15.75" customHeight="1">
      <c r="A666" s="172"/>
      <c r="B666" s="172"/>
      <c r="C666" s="172"/>
      <c r="D666" s="172"/>
      <c r="E666" s="172"/>
      <c r="F666" s="172"/>
      <c r="G666" s="172"/>
      <c r="H666" s="172"/>
      <c r="I666" s="172"/>
      <c r="J666" s="172"/>
      <c r="K666" s="172"/>
      <c r="L666" s="172"/>
      <c r="M666" s="172"/>
      <c r="N666" s="172"/>
      <c r="O666" s="172"/>
      <c r="P666" s="172"/>
      <c r="Q666" s="172"/>
      <c r="R666" s="172"/>
      <c r="S666" s="172"/>
      <c r="T666" s="172"/>
      <c r="U666" s="172"/>
      <c r="V666" s="172"/>
      <c r="W666" s="172"/>
      <c r="X666" s="172"/>
      <c r="Y666" s="172"/>
      <c r="Z666" s="172"/>
    </row>
    <row r="667" ht="15.75" customHeight="1">
      <c r="A667" s="172"/>
      <c r="B667" s="172"/>
      <c r="C667" s="172"/>
      <c r="D667" s="172"/>
      <c r="E667" s="172"/>
      <c r="F667" s="172"/>
      <c r="G667" s="172"/>
      <c r="H667" s="172"/>
      <c r="I667" s="172"/>
      <c r="J667" s="172"/>
      <c r="K667" s="172"/>
      <c r="L667" s="172"/>
      <c r="M667" s="172"/>
      <c r="N667" s="172"/>
      <c r="O667" s="172"/>
      <c r="P667" s="172"/>
      <c r="Q667" s="172"/>
      <c r="R667" s="172"/>
      <c r="S667" s="172"/>
      <c r="T667" s="172"/>
      <c r="U667" s="172"/>
      <c r="V667" s="172"/>
      <c r="W667" s="172"/>
      <c r="X667" s="172"/>
      <c r="Y667" s="172"/>
      <c r="Z667" s="172"/>
    </row>
    <row r="668" ht="15.75" customHeight="1">
      <c r="A668" s="172"/>
      <c r="B668" s="172"/>
      <c r="C668" s="172"/>
      <c r="D668" s="172"/>
      <c r="E668" s="172"/>
      <c r="F668" s="172"/>
      <c r="G668" s="172"/>
      <c r="H668" s="172"/>
      <c r="I668" s="172"/>
      <c r="J668" s="172"/>
      <c r="K668" s="172"/>
      <c r="L668" s="172"/>
      <c r="M668" s="172"/>
      <c r="N668" s="172"/>
      <c r="O668" s="172"/>
      <c r="P668" s="172"/>
      <c r="Q668" s="172"/>
      <c r="R668" s="172"/>
      <c r="S668" s="172"/>
      <c r="T668" s="172"/>
      <c r="U668" s="172"/>
      <c r="V668" s="172"/>
      <c r="W668" s="172"/>
      <c r="X668" s="172"/>
      <c r="Y668" s="172"/>
      <c r="Z668" s="172"/>
    </row>
    <row r="669" ht="15.75" customHeight="1">
      <c r="A669" s="172"/>
      <c r="B669" s="172"/>
      <c r="C669" s="172"/>
      <c r="D669" s="172"/>
      <c r="E669" s="172"/>
      <c r="F669" s="172"/>
      <c r="G669" s="172"/>
      <c r="H669" s="172"/>
      <c r="I669" s="172"/>
      <c r="J669" s="172"/>
      <c r="K669" s="172"/>
      <c r="L669" s="172"/>
      <c r="M669" s="172"/>
      <c r="N669" s="172"/>
      <c r="O669" s="172"/>
      <c r="P669" s="172"/>
      <c r="Q669" s="172"/>
      <c r="R669" s="172"/>
      <c r="S669" s="172"/>
      <c r="T669" s="172"/>
      <c r="U669" s="172"/>
      <c r="V669" s="172"/>
      <c r="W669" s="172"/>
      <c r="X669" s="172"/>
      <c r="Y669" s="172"/>
      <c r="Z669" s="172"/>
    </row>
    <row r="670" ht="15.75" customHeight="1">
      <c r="A670" s="172"/>
      <c r="B670" s="172"/>
      <c r="C670" s="172"/>
      <c r="D670" s="172"/>
      <c r="E670" s="172"/>
      <c r="F670" s="172"/>
      <c r="G670" s="172"/>
      <c r="H670" s="172"/>
      <c r="I670" s="172"/>
      <c r="J670" s="172"/>
      <c r="K670" s="172"/>
      <c r="L670" s="172"/>
      <c r="M670" s="172"/>
      <c r="N670" s="172"/>
      <c r="O670" s="172"/>
      <c r="P670" s="172"/>
      <c r="Q670" s="172"/>
      <c r="R670" s="172"/>
      <c r="S670" s="172"/>
      <c r="T670" s="172"/>
      <c r="U670" s="172"/>
      <c r="V670" s="172"/>
      <c r="W670" s="172"/>
      <c r="X670" s="172"/>
      <c r="Y670" s="172"/>
      <c r="Z670" s="172"/>
    </row>
    <row r="671" ht="15.75" customHeight="1">
      <c r="A671" s="172"/>
      <c r="B671" s="172"/>
      <c r="C671" s="172"/>
      <c r="D671" s="172"/>
      <c r="E671" s="172"/>
      <c r="F671" s="172"/>
      <c r="G671" s="172"/>
      <c r="H671" s="172"/>
      <c r="I671" s="172"/>
      <c r="J671" s="172"/>
      <c r="K671" s="172"/>
      <c r="L671" s="172"/>
      <c r="M671" s="172"/>
      <c r="N671" s="172"/>
      <c r="O671" s="172"/>
      <c r="P671" s="172"/>
      <c r="Q671" s="172"/>
      <c r="R671" s="172"/>
      <c r="S671" s="172"/>
      <c r="T671" s="172"/>
      <c r="U671" s="172"/>
      <c r="V671" s="172"/>
      <c r="W671" s="172"/>
      <c r="X671" s="172"/>
      <c r="Y671" s="172"/>
      <c r="Z671" s="172"/>
    </row>
    <row r="672" ht="15.75" customHeight="1">
      <c r="A672" s="172"/>
      <c r="B672" s="172"/>
      <c r="C672" s="172"/>
      <c r="D672" s="172"/>
      <c r="E672" s="172"/>
      <c r="F672" s="172"/>
      <c r="G672" s="172"/>
      <c r="H672" s="172"/>
      <c r="I672" s="172"/>
      <c r="J672" s="172"/>
      <c r="K672" s="172"/>
      <c r="L672" s="172"/>
      <c r="M672" s="172"/>
      <c r="N672" s="172"/>
      <c r="O672" s="172"/>
      <c r="P672" s="172"/>
      <c r="Q672" s="172"/>
      <c r="R672" s="172"/>
      <c r="S672" s="172"/>
      <c r="T672" s="172"/>
      <c r="U672" s="172"/>
      <c r="V672" s="172"/>
      <c r="W672" s="172"/>
      <c r="X672" s="172"/>
      <c r="Y672" s="172"/>
      <c r="Z672" s="172"/>
    </row>
    <row r="673" ht="15.75" customHeight="1">
      <c r="A673" s="172"/>
      <c r="B673" s="172"/>
      <c r="C673" s="172"/>
      <c r="D673" s="172"/>
      <c r="E673" s="172"/>
      <c r="F673" s="172"/>
      <c r="G673" s="172"/>
      <c r="H673" s="172"/>
      <c r="I673" s="172"/>
      <c r="J673" s="172"/>
      <c r="K673" s="172"/>
      <c r="L673" s="172"/>
      <c r="M673" s="172"/>
      <c r="N673" s="172"/>
      <c r="O673" s="172"/>
      <c r="P673" s="172"/>
      <c r="Q673" s="172"/>
      <c r="R673" s="172"/>
      <c r="S673" s="172"/>
      <c r="T673" s="172"/>
      <c r="U673" s="172"/>
      <c r="V673" s="172"/>
      <c r="W673" s="172"/>
      <c r="X673" s="172"/>
      <c r="Y673" s="172"/>
      <c r="Z673" s="172"/>
    </row>
    <row r="674" ht="15.75" customHeight="1">
      <c r="A674" s="172"/>
      <c r="B674" s="172"/>
      <c r="C674" s="172"/>
      <c r="D674" s="172"/>
      <c r="E674" s="172"/>
      <c r="F674" s="172"/>
      <c r="G674" s="172"/>
      <c r="H674" s="172"/>
      <c r="I674" s="172"/>
      <c r="J674" s="172"/>
      <c r="K674" s="172"/>
      <c r="L674" s="172"/>
      <c r="M674" s="172"/>
      <c r="N674" s="172"/>
      <c r="O674" s="172"/>
      <c r="P674" s="172"/>
      <c r="Q674" s="172"/>
      <c r="R674" s="172"/>
      <c r="S674" s="172"/>
      <c r="T674" s="172"/>
      <c r="U674" s="172"/>
      <c r="V674" s="172"/>
      <c r="W674" s="172"/>
      <c r="X674" s="172"/>
      <c r="Y674" s="172"/>
      <c r="Z674" s="172"/>
    </row>
    <row r="675" ht="15.75" customHeight="1">
      <c r="A675" s="172"/>
      <c r="B675" s="172"/>
      <c r="C675" s="172"/>
      <c r="D675" s="172"/>
      <c r="E675" s="172"/>
      <c r="F675" s="172"/>
      <c r="G675" s="172"/>
      <c r="H675" s="172"/>
      <c r="I675" s="172"/>
      <c r="J675" s="172"/>
      <c r="K675" s="172"/>
      <c r="L675" s="172"/>
      <c r="M675" s="172"/>
      <c r="N675" s="172"/>
      <c r="O675" s="172"/>
      <c r="P675" s="172"/>
      <c r="Q675" s="172"/>
      <c r="R675" s="172"/>
      <c r="S675" s="172"/>
      <c r="T675" s="172"/>
      <c r="U675" s="172"/>
      <c r="V675" s="172"/>
      <c r="W675" s="172"/>
      <c r="X675" s="172"/>
      <c r="Y675" s="172"/>
      <c r="Z675" s="172"/>
    </row>
    <row r="676" ht="15.75" customHeight="1">
      <c r="A676" s="172"/>
      <c r="B676" s="172"/>
      <c r="C676" s="172"/>
      <c r="D676" s="172"/>
      <c r="E676" s="172"/>
      <c r="F676" s="172"/>
      <c r="G676" s="172"/>
      <c r="H676" s="172"/>
      <c r="I676" s="172"/>
      <c r="J676" s="172"/>
      <c r="K676" s="172"/>
      <c r="L676" s="172"/>
      <c r="M676" s="172"/>
      <c r="N676" s="172"/>
      <c r="O676" s="172"/>
      <c r="P676" s="172"/>
      <c r="Q676" s="172"/>
      <c r="R676" s="172"/>
      <c r="S676" s="172"/>
      <c r="T676" s="172"/>
      <c r="U676" s="172"/>
      <c r="V676" s="172"/>
      <c r="W676" s="172"/>
      <c r="X676" s="172"/>
      <c r="Y676" s="172"/>
      <c r="Z676" s="172"/>
    </row>
    <row r="677" ht="15.75" customHeight="1">
      <c r="A677" s="172"/>
      <c r="B677" s="172"/>
      <c r="C677" s="172"/>
      <c r="D677" s="172"/>
      <c r="E677" s="172"/>
      <c r="F677" s="172"/>
      <c r="G677" s="172"/>
      <c r="H677" s="172"/>
      <c r="I677" s="172"/>
      <c r="J677" s="172"/>
      <c r="K677" s="172"/>
      <c r="L677" s="172"/>
      <c r="M677" s="172"/>
      <c r="N677" s="172"/>
      <c r="O677" s="172"/>
      <c r="P677" s="172"/>
      <c r="Q677" s="172"/>
      <c r="R677" s="172"/>
      <c r="S677" s="172"/>
      <c r="T677" s="172"/>
      <c r="U677" s="172"/>
      <c r="V677" s="172"/>
      <c r="W677" s="172"/>
      <c r="X677" s="172"/>
      <c r="Y677" s="172"/>
      <c r="Z677" s="172"/>
    </row>
    <row r="678" ht="15.75" customHeight="1">
      <c r="A678" s="172"/>
      <c r="B678" s="172"/>
      <c r="C678" s="172"/>
      <c r="D678" s="172"/>
      <c r="E678" s="172"/>
      <c r="F678" s="172"/>
      <c r="G678" s="172"/>
      <c r="H678" s="172"/>
      <c r="I678" s="172"/>
      <c r="J678" s="172"/>
      <c r="K678" s="172"/>
      <c r="L678" s="172"/>
      <c r="M678" s="172"/>
      <c r="N678" s="172"/>
      <c r="O678" s="172"/>
      <c r="P678" s="172"/>
      <c r="Q678" s="172"/>
      <c r="R678" s="172"/>
      <c r="S678" s="172"/>
      <c r="T678" s="172"/>
      <c r="U678" s="172"/>
      <c r="V678" s="172"/>
      <c r="W678" s="172"/>
      <c r="X678" s="172"/>
      <c r="Y678" s="172"/>
      <c r="Z678" s="172"/>
    </row>
    <row r="679" ht="15.75" customHeight="1">
      <c r="A679" s="172"/>
      <c r="B679" s="172"/>
      <c r="C679" s="172"/>
      <c r="D679" s="172"/>
      <c r="E679" s="172"/>
      <c r="F679" s="172"/>
      <c r="G679" s="172"/>
      <c r="H679" s="172"/>
      <c r="I679" s="172"/>
      <c r="J679" s="172"/>
      <c r="K679" s="172"/>
      <c r="L679" s="172"/>
      <c r="M679" s="172"/>
      <c r="N679" s="172"/>
      <c r="O679" s="172"/>
      <c r="P679" s="172"/>
      <c r="Q679" s="172"/>
      <c r="R679" s="172"/>
      <c r="S679" s="172"/>
      <c r="T679" s="172"/>
      <c r="U679" s="172"/>
      <c r="V679" s="172"/>
      <c r="W679" s="172"/>
      <c r="X679" s="172"/>
      <c r="Y679" s="172"/>
      <c r="Z679" s="172"/>
    </row>
    <row r="680" ht="15.75" customHeight="1">
      <c r="A680" s="172"/>
      <c r="B680" s="172"/>
      <c r="C680" s="172"/>
      <c r="D680" s="172"/>
      <c r="E680" s="172"/>
      <c r="F680" s="172"/>
      <c r="G680" s="172"/>
      <c r="H680" s="172"/>
      <c r="I680" s="172"/>
      <c r="J680" s="172"/>
      <c r="K680" s="172"/>
      <c r="L680" s="172"/>
      <c r="M680" s="172"/>
      <c r="N680" s="172"/>
      <c r="O680" s="172"/>
      <c r="P680" s="172"/>
      <c r="Q680" s="172"/>
      <c r="R680" s="172"/>
      <c r="S680" s="172"/>
      <c r="T680" s="172"/>
      <c r="U680" s="172"/>
      <c r="V680" s="172"/>
      <c r="W680" s="172"/>
      <c r="X680" s="172"/>
      <c r="Y680" s="172"/>
      <c r="Z680" s="172"/>
    </row>
    <row r="681" ht="15.75" customHeight="1">
      <c r="A681" s="172"/>
      <c r="B681" s="172"/>
      <c r="C681" s="172"/>
      <c r="D681" s="172"/>
      <c r="E681" s="172"/>
      <c r="F681" s="172"/>
      <c r="G681" s="172"/>
      <c r="H681" s="172"/>
      <c r="I681" s="172"/>
      <c r="J681" s="172"/>
      <c r="K681" s="172"/>
      <c r="L681" s="172"/>
      <c r="M681" s="172"/>
      <c r="N681" s="172"/>
      <c r="O681" s="172"/>
      <c r="P681" s="172"/>
      <c r="Q681" s="172"/>
      <c r="R681" s="172"/>
      <c r="S681" s="172"/>
      <c r="T681" s="172"/>
      <c r="U681" s="172"/>
      <c r="V681" s="172"/>
      <c r="W681" s="172"/>
      <c r="X681" s="172"/>
      <c r="Y681" s="172"/>
      <c r="Z681" s="172"/>
    </row>
    <row r="682" ht="15.75" customHeight="1">
      <c r="A682" s="172"/>
      <c r="B682" s="172"/>
      <c r="C682" s="172"/>
      <c r="D682" s="172"/>
      <c r="E682" s="172"/>
      <c r="F682" s="172"/>
      <c r="G682" s="172"/>
      <c r="H682" s="172"/>
      <c r="I682" s="172"/>
      <c r="J682" s="172"/>
      <c r="K682" s="172"/>
      <c r="L682" s="172"/>
      <c r="M682" s="172"/>
      <c r="N682" s="172"/>
      <c r="O682" s="172"/>
      <c r="P682" s="172"/>
      <c r="Q682" s="172"/>
      <c r="R682" s="172"/>
      <c r="S682" s="172"/>
      <c r="T682" s="172"/>
      <c r="U682" s="172"/>
      <c r="V682" s="172"/>
      <c r="W682" s="172"/>
      <c r="X682" s="172"/>
      <c r="Y682" s="172"/>
      <c r="Z682" s="172"/>
    </row>
    <row r="683" ht="15.75" customHeight="1">
      <c r="A683" s="172"/>
      <c r="B683" s="172"/>
      <c r="C683" s="172"/>
      <c r="D683" s="172"/>
      <c r="E683" s="172"/>
      <c r="F683" s="172"/>
      <c r="G683" s="172"/>
      <c r="H683" s="172"/>
      <c r="I683" s="172"/>
      <c r="J683" s="172"/>
      <c r="K683" s="172"/>
      <c r="L683" s="172"/>
      <c r="M683" s="172"/>
      <c r="N683" s="172"/>
      <c r="O683" s="172"/>
      <c r="P683" s="172"/>
      <c r="Q683" s="172"/>
      <c r="R683" s="172"/>
      <c r="S683" s="172"/>
      <c r="T683" s="172"/>
      <c r="U683" s="172"/>
      <c r="V683" s="172"/>
      <c r="W683" s="172"/>
      <c r="X683" s="172"/>
      <c r="Y683" s="172"/>
      <c r="Z683" s="172"/>
    </row>
    <row r="684" ht="15.75" customHeight="1">
      <c r="A684" s="172"/>
      <c r="B684" s="172"/>
      <c r="C684" s="172"/>
      <c r="D684" s="172"/>
      <c r="E684" s="172"/>
      <c r="F684" s="172"/>
      <c r="G684" s="172"/>
      <c r="H684" s="172"/>
      <c r="I684" s="172"/>
      <c r="J684" s="172"/>
      <c r="K684" s="172"/>
      <c r="L684" s="172"/>
      <c r="M684" s="172"/>
      <c r="N684" s="172"/>
      <c r="O684" s="172"/>
      <c r="P684" s="172"/>
      <c r="Q684" s="172"/>
      <c r="R684" s="172"/>
      <c r="S684" s="172"/>
      <c r="T684" s="172"/>
      <c r="U684" s="172"/>
      <c r="V684" s="172"/>
      <c r="W684" s="172"/>
      <c r="X684" s="172"/>
      <c r="Y684" s="172"/>
      <c r="Z684" s="172"/>
    </row>
    <row r="685" ht="15.75" customHeight="1">
      <c r="A685" s="172"/>
      <c r="B685" s="172"/>
      <c r="C685" s="172"/>
      <c r="D685" s="172"/>
      <c r="E685" s="172"/>
      <c r="F685" s="172"/>
      <c r="G685" s="172"/>
      <c r="H685" s="172"/>
      <c r="I685" s="172"/>
      <c r="J685" s="172"/>
      <c r="K685" s="172"/>
      <c r="L685" s="172"/>
      <c r="M685" s="172"/>
      <c r="N685" s="172"/>
      <c r="O685" s="172"/>
      <c r="P685" s="172"/>
      <c r="Q685" s="172"/>
      <c r="R685" s="172"/>
      <c r="S685" s="172"/>
      <c r="T685" s="172"/>
      <c r="U685" s="172"/>
      <c r="V685" s="172"/>
      <c r="W685" s="172"/>
      <c r="X685" s="172"/>
      <c r="Y685" s="172"/>
      <c r="Z685" s="172"/>
    </row>
    <row r="686" ht="15.75" customHeight="1">
      <c r="A686" s="172"/>
      <c r="B686" s="172"/>
      <c r="C686" s="172"/>
      <c r="D686" s="172"/>
      <c r="E686" s="172"/>
      <c r="F686" s="172"/>
      <c r="G686" s="172"/>
      <c r="H686" s="172"/>
      <c r="I686" s="172"/>
      <c r="J686" s="172"/>
      <c r="K686" s="172"/>
      <c r="L686" s="172"/>
      <c r="M686" s="172"/>
      <c r="N686" s="172"/>
      <c r="O686" s="172"/>
      <c r="P686" s="172"/>
      <c r="Q686" s="172"/>
      <c r="R686" s="172"/>
      <c r="S686" s="172"/>
      <c r="T686" s="172"/>
      <c r="U686" s="172"/>
      <c r="V686" s="172"/>
      <c r="W686" s="172"/>
      <c r="X686" s="172"/>
      <c r="Y686" s="172"/>
      <c r="Z686" s="172"/>
    </row>
    <row r="687" ht="15.75" customHeight="1">
      <c r="A687" s="172"/>
      <c r="B687" s="172"/>
      <c r="C687" s="172"/>
      <c r="D687" s="172"/>
      <c r="E687" s="172"/>
      <c r="F687" s="172"/>
      <c r="G687" s="172"/>
      <c r="H687" s="172"/>
      <c r="I687" s="172"/>
      <c r="J687" s="172"/>
      <c r="K687" s="172"/>
      <c r="L687" s="172"/>
      <c r="M687" s="172"/>
      <c r="N687" s="172"/>
      <c r="O687" s="172"/>
      <c r="P687" s="172"/>
      <c r="Q687" s="172"/>
      <c r="R687" s="172"/>
      <c r="S687" s="172"/>
      <c r="T687" s="172"/>
      <c r="U687" s="172"/>
      <c r="V687" s="172"/>
      <c r="W687" s="172"/>
      <c r="X687" s="172"/>
      <c r="Y687" s="172"/>
      <c r="Z687" s="172"/>
    </row>
    <row r="688" ht="15.75" customHeight="1">
      <c r="A688" s="172"/>
      <c r="B688" s="172"/>
      <c r="C688" s="172"/>
      <c r="D688" s="172"/>
      <c r="E688" s="172"/>
      <c r="F688" s="172"/>
      <c r="G688" s="172"/>
      <c r="H688" s="172"/>
      <c r="I688" s="172"/>
      <c r="J688" s="172"/>
      <c r="K688" s="172"/>
      <c r="L688" s="172"/>
      <c r="M688" s="172"/>
      <c r="N688" s="172"/>
      <c r="O688" s="172"/>
      <c r="P688" s="172"/>
      <c r="Q688" s="172"/>
      <c r="R688" s="172"/>
      <c r="S688" s="172"/>
      <c r="T688" s="172"/>
      <c r="U688" s="172"/>
      <c r="V688" s="172"/>
      <c r="W688" s="172"/>
      <c r="X688" s="172"/>
      <c r="Y688" s="172"/>
      <c r="Z688" s="172"/>
    </row>
    <row r="689" ht="15.75" customHeight="1">
      <c r="A689" s="172"/>
      <c r="B689" s="172"/>
      <c r="C689" s="172"/>
      <c r="D689" s="172"/>
      <c r="E689" s="172"/>
      <c r="F689" s="172"/>
      <c r="G689" s="172"/>
      <c r="H689" s="172"/>
      <c r="I689" s="172"/>
      <c r="J689" s="172"/>
      <c r="K689" s="172"/>
      <c r="L689" s="172"/>
      <c r="M689" s="172"/>
      <c r="N689" s="172"/>
      <c r="O689" s="172"/>
      <c r="P689" s="172"/>
      <c r="Q689" s="172"/>
      <c r="R689" s="172"/>
      <c r="S689" s="172"/>
      <c r="T689" s="172"/>
      <c r="U689" s="172"/>
      <c r="V689" s="172"/>
      <c r="W689" s="172"/>
      <c r="X689" s="172"/>
      <c r="Y689" s="172"/>
      <c r="Z689" s="172"/>
    </row>
    <row r="690" ht="15.75" customHeight="1">
      <c r="A690" s="172"/>
      <c r="B690" s="172"/>
      <c r="C690" s="172"/>
      <c r="D690" s="172"/>
      <c r="E690" s="172"/>
      <c r="F690" s="172"/>
      <c r="G690" s="172"/>
      <c r="H690" s="172"/>
      <c r="I690" s="172"/>
      <c r="J690" s="172"/>
      <c r="K690" s="172"/>
      <c r="L690" s="172"/>
      <c r="M690" s="172"/>
      <c r="N690" s="172"/>
      <c r="O690" s="172"/>
      <c r="P690" s="172"/>
      <c r="Q690" s="172"/>
      <c r="R690" s="172"/>
      <c r="S690" s="172"/>
      <c r="T690" s="172"/>
      <c r="U690" s="172"/>
      <c r="V690" s="172"/>
      <c r="W690" s="172"/>
      <c r="X690" s="172"/>
      <c r="Y690" s="172"/>
      <c r="Z690" s="172"/>
    </row>
    <row r="691" ht="15.75" customHeight="1">
      <c r="A691" s="172"/>
      <c r="B691" s="172"/>
      <c r="C691" s="172"/>
      <c r="D691" s="172"/>
      <c r="E691" s="172"/>
      <c r="F691" s="172"/>
      <c r="G691" s="172"/>
      <c r="H691" s="172"/>
      <c r="I691" s="172"/>
      <c r="J691" s="172"/>
      <c r="K691" s="172"/>
      <c r="L691" s="172"/>
      <c r="M691" s="172"/>
      <c r="N691" s="172"/>
      <c r="O691" s="172"/>
      <c r="P691" s="172"/>
      <c r="Q691" s="172"/>
      <c r="R691" s="172"/>
      <c r="S691" s="172"/>
      <c r="T691" s="172"/>
      <c r="U691" s="172"/>
      <c r="V691" s="172"/>
      <c r="W691" s="172"/>
      <c r="X691" s="172"/>
      <c r="Y691" s="172"/>
      <c r="Z691" s="172"/>
    </row>
    <row r="692" ht="15.75" customHeight="1">
      <c r="A692" s="172"/>
      <c r="B692" s="172"/>
      <c r="C692" s="172"/>
      <c r="D692" s="172"/>
      <c r="E692" s="172"/>
      <c r="F692" s="172"/>
      <c r="G692" s="172"/>
      <c r="H692" s="172"/>
      <c r="I692" s="172"/>
      <c r="J692" s="172"/>
      <c r="K692" s="172"/>
      <c r="L692" s="172"/>
      <c r="M692" s="172"/>
      <c r="N692" s="172"/>
      <c r="O692" s="172"/>
      <c r="P692" s="172"/>
      <c r="Q692" s="172"/>
      <c r="R692" s="172"/>
      <c r="S692" s="172"/>
      <c r="T692" s="172"/>
      <c r="U692" s="172"/>
      <c r="V692" s="172"/>
      <c r="W692" s="172"/>
      <c r="X692" s="172"/>
      <c r="Y692" s="172"/>
      <c r="Z692" s="172"/>
    </row>
    <row r="693" ht="15.75" customHeight="1">
      <c r="A693" s="172"/>
      <c r="B693" s="172"/>
      <c r="C693" s="172"/>
      <c r="D693" s="172"/>
      <c r="E693" s="172"/>
      <c r="F693" s="172"/>
      <c r="G693" s="172"/>
      <c r="H693" s="172"/>
      <c r="I693" s="172"/>
      <c r="J693" s="172"/>
      <c r="K693" s="172"/>
      <c r="L693" s="172"/>
      <c r="M693" s="172"/>
      <c r="N693" s="172"/>
      <c r="O693" s="172"/>
      <c r="P693" s="172"/>
      <c r="Q693" s="172"/>
      <c r="R693" s="172"/>
      <c r="S693" s="172"/>
      <c r="T693" s="172"/>
      <c r="U693" s="172"/>
      <c r="V693" s="172"/>
      <c r="W693" s="172"/>
      <c r="X693" s="172"/>
      <c r="Y693" s="172"/>
      <c r="Z693" s="172"/>
    </row>
    <row r="694" ht="15.75" customHeight="1">
      <c r="A694" s="172"/>
      <c r="B694" s="172"/>
      <c r="C694" s="172"/>
      <c r="D694" s="172"/>
      <c r="E694" s="172"/>
      <c r="F694" s="172"/>
      <c r="G694" s="172"/>
      <c r="H694" s="172"/>
      <c r="I694" s="172"/>
      <c r="J694" s="172"/>
      <c r="K694" s="172"/>
      <c r="L694" s="172"/>
      <c r="M694" s="172"/>
      <c r="N694" s="172"/>
      <c r="O694" s="172"/>
      <c r="P694" s="172"/>
      <c r="Q694" s="172"/>
      <c r="R694" s="172"/>
      <c r="S694" s="172"/>
      <c r="T694" s="172"/>
      <c r="U694" s="172"/>
      <c r="V694" s="172"/>
      <c r="W694" s="172"/>
      <c r="X694" s="172"/>
      <c r="Y694" s="172"/>
      <c r="Z694" s="172"/>
    </row>
    <row r="695" ht="15.75" customHeight="1">
      <c r="A695" s="172"/>
      <c r="B695" s="172"/>
      <c r="C695" s="172"/>
      <c r="D695" s="172"/>
      <c r="E695" s="172"/>
      <c r="F695" s="172"/>
      <c r="G695" s="172"/>
      <c r="H695" s="172"/>
      <c r="I695" s="172"/>
      <c r="J695" s="172"/>
      <c r="K695" s="172"/>
      <c r="L695" s="172"/>
      <c r="M695" s="172"/>
      <c r="N695" s="172"/>
      <c r="O695" s="172"/>
      <c r="P695" s="172"/>
      <c r="Q695" s="172"/>
      <c r="R695" s="172"/>
      <c r="S695" s="172"/>
      <c r="T695" s="172"/>
      <c r="U695" s="172"/>
      <c r="V695" s="172"/>
      <c r="W695" s="172"/>
      <c r="X695" s="172"/>
      <c r="Y695" s="172"/>
      <c r="Z695" s="172"/>
    </row>
    <row r="696" ht="15.75" customHeight="1">
      <c r="A696" s="172"/>
      <c r="B696" s="172"/>
      <c r="C696" s="172"/>
      <c r="D696" s="172"/>
      <c r="E696" s="172"/>
      <c r="F696" s="172"/>
      <c r="G696" s="172"/>
      <c r="H696" s="172"/>
      <c r="I696" s="172"/>
      <c r="J696" s="172"/>
      <c r="K696" s="172"/>
      <c r="L696" s="172"/>
      <c r="M696" s="172"/>
      <c r="N696" s="172"/>
      <c r="O696" s="172"/>
      <c r="P696" s="172"/>
      <c r="Q696" s="172"/>
      <c r="R696" s="172"/>
      <c r="S696" s="172"/>
      <c r="T696" s="172"/>
      <c r="U696" s="172"/>
      <c r="V696" s="172"/>
      <c r="W696" s="172"/>
      <c r="X696" s="172"/>
      <c r="Y696" s="172"/>
      <c r="Z696" s="172"/>
    </row>
    <row r="697" ht="15.75" customHeight="1">
      <c r="A697" s="172"/>
      <c r="B697" s="172"/>
      <c r="C697" s="172"/>
      <c r="D697" s="172"/>
      <c r="E697" s="172"/>
      <c r="F697" s="172"/>
      <c r="G697" s="172"/>
      <c r="H697" s="172"/>
      <c r="I697" s="172"/>
      <c r="J697" s="172"/>
      <c r="K697" s="172"/>
      <c r="L697" s="172"/>
      <c r="M697" s="172"/>
      <c r="N697" s="172"/>
      <c r="O697" s="172"/>
      <c r="P697" s="172"/>
      <c r="Q697" s="172"/>
      <c r="R697" s="172"/>
      <c r="S697" s="172"/>
      <c r="T697" s="172"/>
      <c r="U697" s="172"/>
      <c r="V697" s="172"/>
      <c r="W697" s="172"/>
      <c r="X697" s="172"/>
      <c r="Y697" s="172"/>
      <c r="Z697" s="172"/>
    </row>
    <row r="698" ht="15.75" customHeight="1">
      <c r="A698" s="172"/>
      <c r="B698" s="172"/>
      <c r="C698" s="172"/>
      <c r="D698" s="172"/>
      <c r="E698" s="172"/>
      <c r="F698" s="172"/>
      <c r="G698" s="172"/>
      <c r="H698" s="172"/>
      <c r="I698" s="172"/>
      <c r="J698" s="172"/>
      <c r="K698" s="172"/>
      <c r="L698" s="172"/>
      <c r="M698" s="172"/>
      <c r="N698" s="172"/>
      <c r="O698" s="172"/>
      <c r="P698" s="172"/>
      <c r="Q698" s="172"/>
      <c r="R698" s="172"/>
      <c r="S698" s="172"/>
      <c r="T698" s="172"/>
      <c r="U698" s="172"/>
      <c r="V698" s="172"/>
      <c r="W698" s="172"/>
      <c r="X698" s="172"/>
      <c r="Y698" s="172"/>
      <c r="Z698" s="172"/>
    </row>
    <row r="699" ht="15.75" customHeight="1">
      <c r="A699" s="172"/>
      <c r="B699" s="172"/>
      <c r="C699" s="172"/>
      <c r="D699" s="172"/>
      <c r="E699" s="172"/>
      <c r="F699" s="172"/>
      <c r="G699" s="172"/>
      <c r="H699" s="172"/>
      <c r="I699" s="172"/>
      <c r="J699" s="172"/>
      <c r="K699" s="172"/>
      <c r="L699" s="172"/>
      <c r="M699" s="172"/>
      <c r="N699" s="172"/>
      <c r="O699" s="172"/>
      <c r="P699" s="172"/>
      <c r="Q699" s="172"/>
      <c r="R699" s="172"/>
      <c r="S699" s="172"/>
      <c r="T699" s="172"/>
      <c r="U699" s="172"/>
      <c r="V699" s="172"/>
      <c r="W699" s="172"/>
      <c r="X699" s="172"/>
      <c r="Y699" s="172"/>
      <c r="Z699" s="172"/>
    </row>
    <row r="700" ht="15.75" customHeight="1">
      <c r="A700" s="172"/>
      <c r="B700" s="172"/>
      <c r="C700" s="172"/>
      <c r="D700" s="172"/>
      <c r="E700" s="172"/>
      <c r="F700" s="172"/>
      <c r="G700" s="172"/>
      <c r="H700" s="172"/>
      <c r="I700" s="172"/>
      <c r="J700" s="172"/>
      <c r="K700" s="172"/>
      <c r="L700" s="172"/>
      <c r="M700" s="172"/>
      <c r="N700" s="172"/>
      <c r="O700" s="172"/>
      <c r="P700" s="172"/>
      <c r="Q700" s="172"/>
      <c r="R700" s="172"/>
      <c r="S700" s="172"/>
      <c r="T700" s="172"/>
      <c r="U700" s="172"/>
      <c r="V700" s="172"/>
      <c r="W700" s="172"/>
      <c r="X700" s="172"/>
      <c r="Y700" s="172"/>
      <c r="Z700" s="172"/>
    </row>
    <row r="701" ht="15.75" customHeight="1">
      <c r="A701" s="172"/>
      <c r="B701" s="172"/>
      <c r="C701" s="172"/>
      <c r="D701" s="172"/>
      <c r="E701" s="172"/>
      <c r="F701" s="172"/>
      <c r="G701" s="172"/>
      <c r="H701" s="172"/>
      <c r="I701" s="172"/>
      <c r="J701" s="172"/>
      <c r="K701" s="172"/>
      <c r="L701" s="172"/>
      <c r="M701" s="172"/>
      <c r="N701" s="172"/>
      <c r="O701" s="172"/>
      <c r="P701" s="172"/>
      <c r="Q701" s="172"/>
      <c r="R701" s="172"/>
      <c r="S701" s="172"/>
      <c r="T701" s="172"/>
      <c r="U701" s="172"/>
      <c r="V701" s="172"/>
      <c r="W701" s="172"/>
      <c r="X701" s="172"/>
      <c r="Y701" s="172"/>
      <c r="Z701" s="172"/>
    </row>
    <row r="702" ht="15.75" customHeight="1">
      <c r="A702" s="172"/>
      <c r="B702" s="172"/>
      <c r="C702" s="172"/>
      <c r="D702" s="172"/>
      <c r="E702" s="172"/>
      <c r="F702" s="172"/>
      <c r="G702" s="172"/>
      <c r="H702" s="172"/>
      <c r="I702" s="172"/>
      <c r="J702" s="172"/>
      <c r="K702" s="172"/>
      <c r="L702" s="172"/>
      <c r="M702" s="172"/>
      <c r="N702" s="172"/>
      <c r="O702" s="172"/>
      <c r="P702" s="172"/>
      <c r="Q702" s="172"/>
      <c r="R702" s="172"/>
      <c r="S702" s="172"/>
      <c r="T702" s="172"/>
      <c r="U702" s="172"/>
      <c r="V702" s="172"/>
      <c r="W702" s="172"/>
      <c r="X702" s="172"/>
      <c r="Y702" s="172"/>
      <c r="Z702" s="172"/>
    </row>
    <row r="703" ht="15.75" customHeight="1">
      <c r="A703" s="172"/>
      <c r="B703" s="172"/>
      <c r="C703" s="172"/>
      <c r="D703" s="172"/>
      <c r="E703" s="172"/>
      <c r="F703" s="172"/>
      <c r="G703" s="172"/>
      <c r="H703" s="172"/>
      <c r="I703" s="172"/>
      <c r="J703" s="172"/>
      <c r="K703" s="172"/>
      <c r="L703" s="172"/>
      <c r="M703" s="172"/>
      <c r="N703" s="172"/>
      <c r="O703" s="172"/>
      <c r="P703" s="172"/>
      <c r="Q703" s="172"/>
      <c r="R703" s="172"/>
      <c r="S703" s="172"/>
      <c r="T703" s="172"/>
      <c r="U703" s="172"/>
      <c r="V703" s="172"/>
      <c r="W703" s="172"/>
      <c r="X703" s="172"/>
      <c r="Y703" s="172"/>
      <c r="Z703" s="172"/>
    </row>
    <row r="704" ht="15.75" customHeight="1">
      <c r="A704" s="172"/>
      <c r="B704" s="172"/>
      <c r="C704" s="172"/>
      <c r="D704" s="172"/>
      <c r="E704" s="172"/>
      <c r="F704" s="172"/>
      <c r="G704" s="172"/>
      <c r="H704" s="172"/>
      <c r="I704" s="172"/>
      <c r="J704" s="172"/>
      <c r="K704" s="172"/>
      <c r="L704" s="172"/>
      <c r="M704" s="172"/>
      <c r="N704" s="172"/>
      <c r="O704" s="172"/>
      <c r="P704" s="172"/>
      <c r="Q704" s="172"/>
      <c r="R704" s="172"/>
      <c r="S704" s="172"/>
      <c r="T704" s="172"/>
      <c r="U704" s="172"/>
      <c r="V704" s="172"/>
      <c r="W704" s="172"/>
      <c r="X704" s="172"/>
      <c r="Y704" s="172"/>
      <c r="Z704" s="172"/>
    </row>
    <row r="705" ht="15.75" customHeight="1">
      <c r="A705" s="172"/>
      <c r="B705" s="172"/>
      <c r="C705" s="172"/>
      <c r="D705" s="172"/>
      <c r="E705" s="172"/>
      <c r="F705" s="172"/>
      <c r="G705" s="172"/>
      <c r="H705" s="172"/>
      <c r="I705" s="172"/>
      <c r="J705" s="172"/>
      <c r="K705" s="172"/>
      <c r="L705" s="172"/>
      <c r="M705" s="172"/>
      <c r="N705" s="172"/>
      <c r="O705" s="172"/>
      <c r="P705" s="172"/>
      <c r="Q705" s="172"/>
      <c r="R705" s="172"/>
      <c r="S705" s="172"/>
      <c r="T705" s="172"/>
      <c r="U705" s="172"/>
      <c r="V705" s="172"/>
      <c r="W705" s="172"/>
      <c r="X705" s="172"/>
      <c r="Y705" s="172"/>
      <c r="Z705" s="172"/>
    </row>
    <row r="706" ht="15.75" customHeight="1">
      <c r="A706" s="172"/>
      <c r="B706" s="172"/>
      <c r="C706" s="172"/>
      <c r="D706" s="172"/>
      <c r="E706" s="172"/>
      <c r="F706" s="172"/>
      <c r="G706" s="172"/>
      <c r="H706" s="172"/>
      <c r="I706" s="172"/>
      <c r="J706" s="172"/>
      <c r="K706" s="172"/>
      <c r="L706" s="172"/>
      <c r="M706" s="172"/>
      <c r="N706" s="172"/>
      <c r="O706" s="172"/>
      <c r="P706" s="172"/>
      <c r="Q706" s="172"/>
      <c r="R706" s="172"/>
      <c r="S706" s="172"/>
      <c r="T706" s="172"/>
      <c r="U706" s="172"/>
      <c r="V706" s="172"/>
      <c r="W706" s="172"/>
      <c r="X706" s="172"/>
      <c r="Y706" s="172"/>
      <c r="Z706" s="172"/>
    </row>
    <row r="707" ht="15.75" customHeight="1">
      <c r="A707" s="172"/>
      <c r="B707" s="172"/>
      <c r="C707" s="172"/>
      <c r="D707" s="172"/>
      <c r="E707" s="172"/>
      <c r="F707" s="172"/>
      <c r="G707" s="172"/>
      <c r="H707" s="172"/>
      <c r="I707" s="172"/>
      <c r="J707" s="172"/>
      <c r="K707" s="172"/>
      <c r="L707" s="172"/>
      <c r="M707" s="172"/>
      <c r="N707" s="172"/>
      <c r="O707" s="172"/>
      <c r="P707" s="172"/>
      <c r="Q707" s="172"/>
      <c r="R707" s="172"/>
      <c r="S707" s="172"/>
      <c r="T707" s="172"/>
      <c r="U707" s="172"/>
      <c r="V707" s="172"/>
      <c r="W707" s="172"/>
      <c r="X707" s="172"/>
      <c r="Y707" s="172"/>
      <c r="Z707" s="172"/>
    </row>
    <row r="708" ht="15.75" customHeight="1">
      <c r="A708" s="172"/>
      <c r="B708" s="172"/>
      <c r="C708" s="172"/>
      <c r="D708" s="172"/>
      <c r="E708" s="172"/>
      <c r="F708" s="172"/>
      <c r="G708" s="172"/>
      <c r="H708" s="172"/>
      <c r="I708" s="172"/>
      <c r="J708" s="172"/>
      <c r="K708" s="172"/>
      <c r="L708" s="172"/>
      <c r="M708" s="172"/>
      <c r="N708" s="172"/>
      <c r="O708" s="172"/>
      <c r="P708" s="172"/>
      <c r="Q708" s="172"/>
      <c r="R708" s="172"/>
      <c r="S708" s="172"/>
      <c r="T708" s="172"/>
      <c r="U708" s="172"/>
      <c r="V708" s="172"/>
      <c r="W708" s="172"/>
      <c r="X708" s="172"/>
      <c r="Y708" s="172"/>
      <c r="Z708" s="172"/>
    </row>
    <row r="709" ht="15.75" customHeight="1">
      <c r="A709" s="172"/>
      <c r="B709" s="172"/>
      <c r="C709" s="172"/>
      <c r="D709" s="172"/>
      <c r="E709" s="172"/>
      <c r="F709" s="172"/>
      <c r="G709" s="172"/>
      <c r="H709" s="172"/>
      <c r="I709" s="172"/>
      <c r="J709" s="172"/>
      <c r="K709" s="172"/>
      <c r="L709" s="172"/>
      <c r="M709" s="172"/>
      <c r="N709" s="172"/>
      <c r="O709" s="172"/>
      <c r="P709" s="172"/>
      <c r="Q709" s="172"/>
      <c r="R709" s="172"/>
      <c r="S709" s="172"/>
      <c r="T709" s="172"/>
      <c r="U709" s="172"/>
      <c r="V709" s="172"/>
      <c r="W709" s="172"/>
      <c r="X709" s="172"/>
      <c r="Y709" s="172"/>
      <c r="Z709" s="172"/>
    </row>
    <row r="710" ht="15.75" customHeight="1">
      <c r="A710" s="172"/>
      <c r="B710" s="172"/>
      <c r="C710" s="172"/>
      <c r="D710" s="172"/>
      <c r="E710" s="172"/>
      <c r="F710" s="172"/>
      <c r="G710" s="172"/>
      <c r="H710" s="172"/>
      <c r="I710" s="172"/>
      <c r="J710" s="172"/>
      <c r="K710" s="172"/>
      <c r="L710" s="172"/>
      <c r="M710" s="172"/>
      <c r="N710" s="172"/>
      <c r="O710" s="172"/>
      <c r="P710" s="172"/>
      <c r="Q710" s="172"/>
      <c r="R710" s="172"/>
      <c r="S710" s="172"/>
      <c r="T710" s="172"/>
      <c r="U710" s="172"/>
      <c r="V710" s="172"/>
      <c r="W710" s="172"/>
      <c r="X710" s="172"/>
      <c r="Y710" s="172"/>
      <c r="Z710" s="172"/>
    </row>
    <row r="711" ht="15.75" customHeight="1">
      <c r="A711" s="172"/>
      <c r="B711" s="172"/>
      <c r="C711" s="172"/>
      <c r="D711" s="172"/>
      <c r="E711" s="172"/>
      <c r="F711" s="172"/>
      <c r="G711" s="172"/>
      <c r="H711" s="172"/>
      <c r="I711" s="172"/>
      <c r="J711" s="172"/>
      <c r="K711" s="172"/>
      <c r="L711" s="172"/>
      <c r="M711" s="172"/>
      <c r="N711" s="172"/>
      <c r="O711" s="172"/>
      <c r="P711" s="172"/>
      <c r="Q711" s="172"/>
      <c r="R711" s="172"/>
      <c r="S711" s="172"/>
      <c r="T711" s="172"/>
      <c r="U711" s="172"/>
      <c r="V711" s="172"/>
      <c r="W711" s="172"/>
      <c r="X711" s="172"/>
      <c r="Y711" s="172"/>
      <c r="Z711" s="172"/>
    </row>
    <row r="712" ht="15.75" customHeight="1">
      <c r="A712" s="172"/>
      <c r="B712" s="172"/>
      <c r="C712" s="172"/>
      <c r="D712" s="172"/>
      <c r="E712" s="172"/>
      <c r="F712" s="172"/>
      <c r="G712" s="172"/>
      <c r="H712" s="172"/>
      <c r="I712" s="172"/>
      <c r="J712" s="172"/>
      <c r="K712" s="172"/>
      <c r="L712" s="172"/>
      <c r="M712" s="172"/>
      <c r="N712" s="172"/>
      <c r="O712" s="172"/>
      <c r="P712" s="172"/>
      <c r="Q712" s="172"/>
      <c r="R712" s="172"/>
      <c r="S712" s="172"/>
      <c r="T712" s="172"/>
      <c r="U712" s="172"/>
      <c r="V712" s="172"/>
      <c r="W712" s="172"/>
      <c r="X712" s="172"/>
      <c r="Y712" s="172"/>
      <c r="Z712" s="172"/>
    </row>
    <row r="713" ht="15.75" customHeight="1">
      <c r="A713" s="172"/>
      <c r="B713" s="172"/>
      <c r="C713" s="172"/>
      <c r="D713" s="172"/>
      <c r="E713" s="172"/>
      <c r="F713" s="172"/>
      <c r="G713" s="172"/>
      <c r="H713" s="172"/>
      <c r="I713" s="172"/>
      <c r="J713" s="172"/>
      <c r="K713" s="172"/>
      <c r="L713" s="172"/>
      <c r="M713" s="172"/>
      <c r="N713" s="172"/>
      <c r="O713" s="172"/>
      <c r="P713" s="172"/>
      <c r="Q713" s="172"/>
      <c r="R713" s="172"/>
      <c r="S713" s="172"/>
      <c r="T713" s="172"/>
      <c r="U713" s="172"/>
      <c r="V713" s="172"/>
      <c r="W713" s="172"/>
      <c r="X713" s="172"/>
      <c r="Y713" s="172"/>
      <c r="Z713" s="172"/>
    </row>
    <row r="714" ht="15.75" customHeight="1">
      <c r="A714" s="172"/>
      <c r="B714" s="172"/>
      <c r="C714" s="172"/>
      <c r="D714" s="172"/>
      <c r="E714" s="172"/>
      <c r="F714" s="172"/>
      <c r="G714" s="172"/>
      <c r="H714" s="172"/>
      <c r="I714" s="172"/>
      <c r="J714" s="172"/>
      <c r="K714" s="172"/>
      <c r="L714" s="172"/>
      <c r="M714" s="172"/>
      <c r="N714" s="172"/>
      <c r="O714" s="172"/>
      <c r="P714" s="172"/>
      <c r="Q714" s="172"/>
      <c r="R714" s="172"/>
      <c r="S714" s="172"/>
      <c r="T714" s="172"/>
      <c r="U714" s="172"/>
      <c r="V714" s="172"/>
      <c r="W714" s="172"/>
      <c r="X714" s="172"/>
      <c r="Y714" s="172"/>
      <c r="Z714" s="172"/>
    </row>
    <row r="715" ht="15.75" customHeight="1">
      <c r="A715" s="172"/>
      <c r="B715" s="172"/>
      <c r="C715" s="172"/>
      <c r="D715" s="172"/>
      <c r="E715" s="172"/>
      <c r="F715" s="172"/>
      <c r="G715" s="172"/>
      <c r="H715" s="172"/>
      <c r="I715" s="172"/>
      <c r="J715" s="172"/>
      <c r="K715" s="172"/>
      <c r="L715" s="172"/>
      <c r="M715" s="172"/>
      <c r="N715" s="172"/>
      <c r="O715" s="172"/>
      <c r="P715" s="172"/>
      <c r="Q715" s="172"/>
      <c r="R715" s="172"/>
      <c r="S715" s="172"/>
      <c r="T715" s="172"/>
      <c r="U715" s="172"/>
      <c r="V715" s="172"/>
      <c r="W715" s="172"/>
      <c r="X715" s="172"/>
      <c r="Y715" s="172"/>
      <c r="Z715" s="172"/>
    </row>
    <row r="716" ht="15.75" customHeight="1">
      <c r="A716" s="172"/>
      <c r="B716" s="172"/>
      <c r="C716" s="172"/>
      <c r="D716" s="172"/>
      <c r="E716" s="172"/>
      <c r="F716" s="172"/>
      <c r="G716" s="172"/>
      <c r="H716" s="172"/>
      <c r="I716" s="172"/>
      <c r="J716" s="172"/>
      <c r="K716" s="172"/>
      <c r="L716" s="172"/>
      <c r="M716" s="172"/>
      <c r="N716" s="172"/>
      <c r="O716" s="172"/>
      <c r="P716" s="172"/>
      <c r="Q716" s="172"/>
      <c r="R716" s="172"/>
      <c r="S716" s="172"/>
      <c r="T716" s="172"/>
      <c r="U716" s="172"/>
      <c r="V716" s="172"/>
      <c r="W716" s="172"/>
      <c r="X716" s="172"/>
      <c r="Y716" s="172"/>
      <c r="Z716" s="172"/>
    </row>
    <row r="717" ht="15.75" customHeight="1">
      <c r="A717" s="172"/>
      <c r="B717" s="172"/>
      <c r="C717" s="172"/>
      <c r="D717" s="172"/>
      <c r="E717" s="172"/>
      <c r="F717" s="172"/>
      <c r="G717" s="172"/>
      <c r="H717" s="172"/>
      <c r="I717" s="172"/>
      <c r="J717" s="172"/>
      <c r="K717" s="172"/>
      <c r="L717" s="172"/>
      <c r="M717" s="172"/>
      <c r="N717" s="172"/>
      <c r="O717" s="172"/>
      <c r="P717" s="172"/>
      <c r="Q717" s="172"/>
      <c r="R717" s="172"/>
      <c r="S717" s="172"/>
      <c r="T717" s="172"/>
      <c r="U717" s="172"/>
      <c r="V717" s="172"/>
      <c r="W717" s="172"/>
      <c r="X717" s="172"/>
      <c r="Y717" s="172"/>
      <c r="Z717" s="172"/>
    </row>
    <row r="718" ht="15.75" customHeight="1">
      <c r="A718" s="172"/>
      <c r="B718" s="172"/>
      <c r="C718" s="172"/>
      <c r="D718" s="172"/>
      <c r="E718" s="172"/>
      <c r="F718" s="172"/>
      <c r="G718" s="172"/>
      <c r="H718" s="172"/>
      <c r="I718" s="172"/>
      <c r="J718" s="172"/>
      <c r="K718" s="172"/>
      <c r="L718" s="172"/>
      <c r="M718" s="172"/>
      <c r="N718" s="172"/>
      <c r="O718" s="172"/>
      <c r="P718" s="172"/>
      <c r="Q718" s="172"/>
      <c r="R718" s="172"/>
      <c r="S718" s="172"/>
      <c r="T718" s="172"/>
      <c r="U718" s="172"/>
      <c r="V718" s="172"/>
      <c r="W718" s="172"/>
      <c r="X718" s="172"/>
      <c r="Y718" s="172"/>
      <c r="Z718" s="172"/>
    </row>
    <row r="719" ht="15.75" customHeight="1">
      <c r="A719" s="172"/>
      <c r="B719" s="172"/>
      <c r="C719" s="172"/>
      <c r="D719" s="172"/>
      <c r="E719" s="172"/>
      <c r="F719" s="172"/>
      <c r="G719" s="172"/>
      <c r="H719" s="172"/>
      <c r="I719" s="172"/>
      <c r="J719" s="172"/>
      <c r="K719" s="172"/>
      <c r="L719" s="172"/>
      <c r="M719" s="172"/>
      <c r="N719" s="172"/>
      <c r="O719" s="172"/>
      <c r="P719" s="172"/>
      <c r="Q719" s="172"/>
      <c r="R719" s="172"/>
      <c r="S719" s="172"/>
      <c r="T719" s="172"/>
      <c r="U719" s="172"/>
      <c r="V719" s="172"/>
      <c r="W719" s="172"/>
      <c r="X719" s="172"/>
      <c r="Y719" s="172"/>
      <c r="Z719" s="172"/>
    </row>
    <row r="720" ht="15.75" customHeight="1">
      <c r="A720" s="172"/>
      <c r="B720" s="172"/>
      <c r="C720" s="172"/>
      <c r="D720" s="172"/>
      <c r="E720" s="172"/>
      <c r="F720" s="172"/>
      <c r="G720" s="172"/>
      <c r="H720" s="172"/>
      <c r="I720" s="172"/>
      <c r="J720" s="172"/>
      <c r="K720" s="172"/>
      <c r="L720" s="172"/>
      <c r="M720" s="172"/>
      <c r="N720" s="172"/>
      <c r="O720" s="172"/>
      <c r="P720" s="172"/>
      <c r="Q720" s="172"/>
      <c r="R720" s="172"/>
      <c r="S720" s="172"/>
      <c r="T720" s="172"/>
      <c r="U720" s="172"/>
      <c r="V720" s="172"/>
      <c r="W720" s="172"/>
      <c r="X720" s="172"/>
      <c r="Y720" s="172"/>
      <c r="Z720" s="172"/>
    </row>
    <row r="721" ht="15.75" customHeight="1">
      <c r="A721" s="172"/>
      <c r="B721" s="172"/>
      <c r="C721" s="172"/>
      <c r="D721" s="172"/>
      <c r="E721" s="172"/>
      <c r="F721" s="172"/>
      <c r="G721" s="172"/>
      <c r="H721" s="172"/>
      <c r="I721" s="172"/>
      <c r="J721" s="172"/>
      <c r="K721" s="172"/>
      <c r="L721" s="172"/>
      <c r="M721" s="172"/>
      <c r="N721" s="172"/>
      <c r="O721" s="172"/>
      <c r="P721" s="172"/>
      <c r="Q721" s="172"/>
      <c r="R721" s="172"/>
      <c r="S721" s="172"/>
      <c r="T721" s="172"/>
      <c r="U721" s="172"/>
      <c r="V721" s="172"/>
      <c r="W721" s="172"/>
      <c r="X721" s="172"/>
      <c r="Y721" s="172"/>
      <c r="Z721" s="172"/>
    </row>
    <row r="722" ht="15.75" customHeight="1">
      <c r="A722" s="172"/>
      <c r="B722" s="172"/>
      <c r="C722" s="172"/>
      <c r="D722" s="172"/>
      <c r="E722" s="172"/>
      <c r="F722" s="172"/>
      <c r="G722" s="172"/>
      <c r="H722" s="172"/>
      <c r="I722" s="172"/>
      <c r="J722" s="172"/>
      <c r="K722" s="172"/>
      <c r="L722" s="172"/>
      <c r="M722" s="172"/>
      <c r="N722" s="172"/>
      <c r="O722" s="172"/>
      <c r="P722" s="172"/>
      <c r="Q722" s="172"/>
      <c r="R722" s="172"/>
      <c r="S722" s="172"/>
      <c r="T722" s="172"/>
      <c r="U722" s="172"/>
      <c r="V722" s="172"/>
      <c r="W722" s="172"/>
      <c r="X722" s="172"/>
      <c r="Y722" s="172"/>
      <c r="Z722" s="172"/>
    </row>
    <row r="723" ht="15.75" customHeight="1">
      <c r="A723" s="172"/>
      <c r="B723" s="172"/>
      <c r="C723" s="172"/>
      <c r="D723" s="172"/>
      <c r="E723" s="172"/>
      <c r="F723" s="172"/>
      <c r="G723" s="172"/>
      <c r="H723" s="172"/>
      <c r="I723" s="172"/>
      <c r="J723" s="172"/>
      <c r="K723" s="172"/>
      <c r="L723" s="172"/>
      <c r="M723" s="172"/>
      <c r="N723" s="172"/>
      <c r="O723" s="172"/>
      <c r="P723" s="172"/>
      <c r="Q723" s="172"/>
      <c r="R723" s="172"/>
      <c r="S723" s="172"/>
      <c r="T723" s="172"/>
      <c r="U723" s="172"/>
      <c r="V723" s="172"/>
      <c r="W723" s="172"/>
      <c r="X723" s="172"/>
      <c r="Y723" s="172"/>
      <c r="Z723" s="172"/>
    </row>
    <row r="724" ht="15.75" customHeight="1">
      <c r="A724" s="172"/>
      <c r="B724" s="172"/>
      <c r="C724" s="172"/>
      <c r="D724" s="172"/>
      <c r="E724" s="172"/>
      <c r="F724" s="172"/>
      <c r="G724" s="172"/>
      <c r="H724" s="172"/>
      <c r="I724" s="172"/>
      <c r="J724" s="172"/>
      <c r="K724" s="172"/>
      <c r="L724" s="172"/>
      <c r="M724" s="172"/>
      <c r="N724" s="172"/>
      <c r="O724" s="172"/>
      <c r="P724" s="172"/>
      <c r="Q724" s="172"/>
      <c r="R724" s="172"/>
      <c r="S724" s="172"/>
      <c r="T724" s="172"/>
      <c r="U724" s="172"/>
      <c r="V724" s="172"/>
      <c r="W724" s="172"/>
      <c r="X724" s="172"/>
      <c r="Y724" s="172"/>
      <c r="Z724" s="172"/>
    </row>
    <row r="725" ht="15.75" customHeight="1">
      <c r="A725" s="172"/>
      <c r="B725" s="172"/>
      <c r="C725" s="172"/>
      <c r="D725" s="172"/>
      <c r="E725" s="172"/>
      <c r="F725" s="172"/>
      <c r="G725" s="172"/>
      <c r="H725" s="172"/>
      <c r="I725" s="172"/>
      <c r="J725" s="172"/>
      <c r="K725" s="172"/>
      <c r="L725" s="172"/>
      <c r="M725" s="172"/>
      <c r="N725" s="172"/>
      <c r="O725" s="172"/>
      <c r="P725" s="172"/>
      <c r="Q725" s="172"/>
      <c r="R725" s="172"/>
      <c r="S725" s="172"/>
      <c r="T725" s="172"/>
      <c r="U725" s="172"/>
      <c r="V725" s="172"/>
      <c r="W725" s="172"/>
      <c r="X725" s="172"/>
      <c r="Y725" s="172"/>
      <c r="Z725" s="172"/>
    </row>
    <row r="726" ht="15.75" customHeight="1">
      <c r="A726" s="172"/>
      <c r="B726" s="172"/>
      <c r="C726" s="172"/>
      <c r="D726" s="172"/>
      <c r="E726" s="172"/>
      <c r="F726" s="172"/>
      <c r="G726" s="172"/>
      <c r="H726" s="172"/>
      <c r="I726" s="172"/>
      <c r="J726" s="172"/>
      <c r="K726" s="172"/>
      <c r="L726" s="172"/>
      <c r="M726" s="172"/>
      <c r="N726" s="172"/>
      <c r="O726" s="172"/>
      <c r="P726" s="172"/>
      <c r="Q726" s="172"/>
      <c r="R726" s="172"/>
      <c r="S726" s="172"/>
      <c r="T726" s="172"/>
      <c r="U726" s="172"/>
      <c r="V726" s="172"/>
      <c r="W726" s="172"/>
      <c r="X726" s="172"/>
      <c r="Y726" s="172"/>
      <c r="Z726" s="172"/>
    </row>
    <row r="727" ht="15.75" customHeight="1">
      <c r="A727" s="172"/>
      <c r="B727" s="172"/>
      <c r="C727" s="172"/>
      <c r="D727" s="172"/>
      <c r="E727" s="172"/>
      <c r="F727" s="172"/>
      <c r="G727" s="172"/>
      <c r="H727" s="172"/>
      <c r="I727" s="172"/>
      <c r="J727" s="172"/>
      <c r="K727" s="172"/>
      <c r="L727" s="172"/>
      <c r="M727" s="172"/>
      <c r="N727" s="172"/>
      <c r="O727" s="172"/>
      <c r="P727" s="172"/>
      <c r="Q727" s="172"/>
      <c r="R727" s="172"/>
      <c r="S727" s="172"/>
      <c r="T727" s="172"/>
      <c r="U727" s="172"/>
      <c r="V727" s="172"/>
      <c r="W727" s="172"/>
      <c r="X727" s="172"/>
      <c r="Y727" s="172"/>
      <c r="Z727" s="172"/>
    </row>
    <row r="728" ht="15.75" customHeight="1">
      <c r="A728" s="172"/>
      <c r="B728" s="172"/>
      <c r="C728" s="172"/>
      <c r="D728" s="172"/>
      <c r="E728" s="172"/>
      <c r="F728" s="172"/>
      <c r="G728" s="172"/>
      <c r="H728" s="172"/>
      <c r="I728" s="172"/>
      <c r="J728" s="172"/>
      <c r="K728" s="172"/>
      <c r="L728" s="172"/>
      <c r="M728" s="172"/>
      <c r="N728" s="172"/>
      <c r="O728" s="172"/>
      <c r="P728" s="172"/>
      <c r="Q728" s="172"/>
      <c r="R728" s="172"/>
      <c r="S728" s="172"/>
      <c r="T728" s="172"/>
      <c r="U728" s="172"/>
      <c r="V728" s="172"/>
      <c r="W728" s="172"/>
      <c r="X728" s="172"/>
      <c r="Y728" s="172"/>
      <c r="Z728" s="172"/>
    </row>
    <row r="729" ht="15.75" customHeight="1">
      <c r="A729" s="172"/>
      <c r="B729" s="172"/>
      <c r="C729" s="172"/>
      <c r="D729" s="172"/>
      <c r="E729" s="172"/>
      <c r="F729" s="172"/>
      <c r="G729" s="172"/>
      <c r="H729" s="172"/>
      <c r="I729" s="172"/>
      <c r="J729" s="172"/>
      <c r="K729" s="172"/>
      <c r="L729" s="172"/>
      <c r="M729" s="172"/>
      <c r="N729" s="172"/>
      <c r="O729" s="172"/>
      <c r="P729" s="172"/>
      <c r="Q729" s="172"/>
      <c r="R729" s="172"/>
      <c r="S729" s="172"/>
      <c r="T729" s="172"/>
      <c r="U729" s="172"/>
      <c r="V729" s="172"/>
      <c r="W729" s="172"/>
      <c r="X729" s="172"/>
      <c r="Y729" s="172"/>
      <c r="Z729" s="172"/>
    </row>
    <row r="730" ht="15.75" customHeight="1">
      <c r="A730" s="172"/>
      <c r="B730" s="172"/>
      <c r="C730" s="172"/>
      <c r="D730" s="172"/>
      <c r="E730" s="172"/>
      <c r="F730" s="172"/>
      <c r="G730" s="172"/>
      <c r="H730" s="172"/>
      <c r="I730" s="172"/>
      <c r="J730" s="172"/>
      <c r="K730" s="172"/>
      <c r="L730" s="172"/>
      <c r="M730" s="172"/>
      <c r="N730" s="172"/>
      <c r="O730" s="172"/>
      <c r="P730" s="172"/>
      <c r="Q730" s="172"/>
      <c r="R730" s="172"/>
      <c r="S730" s="172"/>
      <c r="T730" s="172"/>
      <c r="U730" s="172"/>
      <c r="V730" s="172"/>
      <c r="W730" s="172"/>
      <c r="X730" s="172"/>
      <c r="Y730" s="172"/>
      <c r="Z730" s="172"/>
    </row>
    <row r="731" ht="15.75" customHeight="1">
      <c r="A731" s="172"/>
      <c r="B731" s="172"/>
      <c r="C731" s="172"/>
      <c r="D731" s="172"/>
      <c r="E731" s="172"/>
      <c r="F731" s="172"/>
      <c r="G731" s="172"/>
      <c r="H731" s="172"/>
      <c r="I731" s="172"/>
      <c r="J731" s="172"/>
      <c r="K731" s="172"/>
      <c r="L731" s="172"/>
      <c r="M731" s="172"/>
      <c r="N731" s="172"/>
      <c r="O731" s="172"/>
      <c r="P731" s="172"/>
      <c r="Q731" s="172"/>
      <c r="R731" s="172"/>
      <c r="S731" s="172"/>
      <c r="T731" s="172"/>
      <c r="U731" s="172"/>
      <c r="V731" s="172"/>
      <c r="W731" s="172"/>
      <c r="X731" s="172"/>
      <c r="Y731" s="172"/>
      <c r="Z731" s="172"/>
    </row>
    <row r="732" ht="15.75" customHeight="1">
      <c r="A732" s="172"/>
      <c r="B732" s="172"/>
      <c r="C732" s="172"/>
      <c r="D732" s="172"/>
      <c r="E732" s="172"/>
      <c r="F732" s="172"/>
      <c r="G732" s="172"/>
      <c r="H732" s="172"/>
      <c r="I732" s="172"/>
      <c r="J732" s="172"/>
      <c r="K732" s="172"/>
      <c r="L732" s="172"/>
      <c r="M732" s="172"/>
      <c r="N732" s="172"/>
      <c r="O732" s="172"/>
      <c r="P732" s="172"/>
      <c r="Q732" s="172"/>
      <c r="R732" s="172"/>
      <c r="S732" s="172"/>
      <c r="T732" s="172"/>
      <c r="U732" s="172"/>
      <c r="V732" s="172"/>
      <c r="W732" s="172"/>
      <c r="X732" s="172"/>
      <c r="Y732" s="172"/>
      <c r="Z732" s="172"/>
    </row>
    <row r="733" ht="15.75" customHeight="1">
      <c r="A733" s="172"/>
      <c r="B733" s="172"/>
      <c r="C733" s="172"/>
      <c r="D733" s="172"/>
      <c r="E733" s="172"/>
      <c r="F733" s="172"/>
      <c r="G733" s="172"/>
      <c r="H733" s="172"/>
      <c r="I733" s="172"/>
      <c r="J733" s="172"/>
      <c r="K733" s="172"/>
      <c r="L733" s="172"/>
      <c r="M733" s="172"/>
      <c r="N733" s="172"/>
      <c r="O733" s="172"/>
      <c r="P733" s="172"/>
      <c r="Q733" s="172"/>
      <c r="R733" s="172"/>
      <c r="S733" s="172"/>
      <c r="T733" s="172"/>
      <c r="U733" s="172"/>
      <c r="V733" s="172"/>
      <c r="W733" s="172"/>
      <c r="X733" s="172"/>
      <c r="Y733" s="172"/>
      <c r="Z733" s="172"/>
    </row>
    <row r="734" ht="15.75" customHeight="1">
      <c r="A734" s="172"/>
      <c r="B734" s="172"/>
      <c r="C734" s="172"/>
      <c r="D734" s="172"/>
      <c r="E734" s="172"/>
      <c r="F734" s="172"/>
      <c r="G734" s="172"/>
      <c r="H734" s="172"/>
      <c r="I734" s="172"/>
      <c r="J734" s="172"/>
      <c r="K734" s="172"/>
      <c r="L734" s="172"/>
      <c r="M734" s="172"/>
      <c r="N734" s="172"/>
      <c r="O734" s="172"/>
      <c r="P734" s="172"/>
      <c r="Q734" s="172"/>
      <c r="R734" s="172"/>
      <c r="S734" s="172"/>
      <c r="T734" s="172"/>
      <c r="U734" s="172"/>
      <c r="V734" s="172"/>
      <c r="W734" s="172"/>
      <c r="X734" s="172"/>
      <c r="Y734" s="172"/>
      <c r="Z734" s="172"/>
    </row>
    <row r="735" ht="15.75" customHeight="1">
      <c r="A735" s="172"/>
      <c r="B735" s="172"/>
      <c r="C735" s="172"/>
      <c r="D735" s="172"/>
      <c r="E735" s="172"/>
      <c r="F735" s="172"/>
      <c r="G735" s="172"/>
      <c r="H735" s="172"/>
      <c r="I735" s="172"/>
      <c r="J735" s="172"/>
      <c r="K735" s="172"/>
      <c r="L735" s="172"/>
      <c r="M735" s="172"/>
      <c r="N735" s="172"/>
      <c r="O735" s="172"/>
      <c r="P735" s="172"/>
      <c r="Q735" s="172"/>
      <c r="R735" s="172"/>
      <c r="S735" s="172"/>
      <c r="T735" s="172"/>
      <c r="U735" s="172"/>
      <c r="V735" s="172"/>
      <c r="W735" s="172"/>
      <c r="X735" s="172"/>
      <c r="Y735" s="172"/>
      <c r="Z735" s="172"/>
    </row>
    <row r="736" ht="15.75" customHeight="1">
      <c r="A736" s="172"/>
      <c r="B736" s="172"/>
      <c r="C736" s="172"/>
      <c r="D736" s="172"/>
      <c r="E736" s="172"/>
      <c r="F736" s="172"/>
      <c r="G736" s="172"/>
      <c r="H736" s="172"/>
      <c r="I736" s="172"/>
      <c r="J736" s="172"/>
      <c r="K736" s="172"/>
      <c r="L736" s="172"/>
      <c r="M736" s="172"/>
      <c r="N736" s="172"/>
      <c r="O736" s="172"/>
      <c r="P736" s="172"/>
      <c r="Q736" s="172"/>
      <c r="R736" s="172"/>
      <c r="S736" s="172"/>
      <c r="T736" s="172"/>
      <c r="U736" s="172"/>
      <c r="V736" s="172"/>
      <c r="W736" s="172"/>
      <c r="X736" s="172"/>
      <c r="Y736" s="172"/>
      <c r="Z736" s="172"/>
    </row>
    <row r="737" ht="15.75" customHeight="1">
      <c r="A737" s="172"/>
      <c r="B737" s="172"/>
      <c r="C737" s="172"/>
      <c r="D737" s="172"/>
      <c r="E737" s="172"/>
      <c r="F737" s="172"/>
      <c r="G737" s="172"/>
      <c r="H737" s="172"/>
      <c r="I737" s="172"/>
      <c r="J737" s="172"/>
      <c r="K737" s="172"/>
      <c r="L737" s="172"/>
      <c r="M737" s="172"/>
      <c r="N737" s="172"/>
      <c r="O737" s="172"/>
      <c r="P737" s="172"/>
      <c r="Q737" s="172"/>
      <c r="R737" s="172"/>
      <c r="S737" s="172"/>
      <c r="T737" s="172"/>
      <c r="U737" s="172"/>
      <c r="V737" s="172"/>
      <c r="W737" s="172"/>
      <c r="X737" s="172"/>
      <c r="Y737" s="172"/>
      <c r="Z737" s="172"/>
    </row>
    <row r="738" ht="15.75" customHeight="1">
      <c r="A738" s="172"/>
      <c r="B738" s="172"/>
      <c r="C738" s="172"/>
      <c r="D738" s="172"/>
      <c r="E738" s="172"/>
      <c r="F738" s="172"/>
      <c r="G738" s="172"/>
      <c r="H738" s="172"/>
      <c r="I738" s="172"/>
      <c r="J738" s="172"/>
      <c r="K738" s="172"/>
      <c r="L738" s="172"/>
      <c r="M738" s="172"/>
      <c r="N738" s="172"/>
      <c r="O738" s="172"/>
      <c r="P738" s="172"/>
      <c r="Q738" s="172"/>
      <c r="R738" s="172"/>
      <c r="S738" s="172"/>
      <c r="T738" s="172"/>
      <c r="U738" s="172"/>
      <c r="V738" s="172"/>
      <c r="W738" s="172"/>
      <c r="X738" s="172"/>
      <c r="Y738" s="172"/>
      <c r="Z738" s="172"/>
    </row>
    <row r="739" ht="15.75" customHeight="1">
      <c r="A739" s="172"/>
      <c r="B739" s="172"/>
      <c r="C739" s="172"/>
      <c r="D739" s="172"/>
      <c r="E739" s="172"/>
      <c r="F739" s="172"/>
      <c r="G739" s="172"/>
      <c r="H739" s="172"/>
      <c r="I739" s="172"/>
      <c r="J739" s="172"/>
      <c r="K739" s="172"/>
      <c r="L739" s="172"/>
      <c r="M739" s="172"/>
      <c r="N739" s="172"/>
      <c r="O739" s="172"/>
      <c r="P739" s="172"/>
      <c r="Q739" s="172"/>
      <c r="R739" s="172"/>
      <c r="S739" s="172"/>
      <c r="T739" s="172"/>
      <c r="U739" s="172"/>
      <c r="V739" s="172"/>
      <c r="W739" s="172"/>
      <c r="X739" s="172"/>
      <c r="Y739" s="172"/>
      <c r="Z739" s="172"/>
    </row>
    <row r="740" ht="15.75" customHeight="1">
      <c r="A740" s="172"/>
      <c r="B740" s="172"/>
      <c r="C740" s="172"/>
      <c r="D740" s="172"/>
      <c r="E740" s="172"/>
      <c r="F740" s="172"/>
      <c r="G740" s="172"/>
      <c r="H740" s="172"/>
      <c r="I740" s="172"/>
      <c r="J740" s="172"/>
      <c r="K740" s="172"/>
      <c r="L740" s="172"/>
      <c r="M740" s="172"/>
      <c r="N740" s="172"/>
      <c r="O740" s="172"/>
      <c r="P740" s="172"/>
      <c r="Q740" s="172"/>
      <c r="R740" s="172"/>
      <c r="S740" s="172"/>
      <c r="T740" s="172"/>
      <c r="U740" s="172"/>
      <c r="V740" s="172"/>
      <c r="W740" s="172"/>
      <c r="X740" s="172"/>
      <c r="Y740" s="172"/>
      <c r="Z740" s="172"/>
    </row>
    <row r="741" ht="15.75" customHeight="1">
      <c r="A741" s="172"/>
      <c r="B741" s="172"/>
      <c r="C741" s="172"/>
      <c r="D741" s="172"/>
      <c r="E741" s="172"/>
      <c r="F741" s="172"/>
      <c r="G741" s="172"/>
      <c r="H741" s="172"/>
      <c r="I741" s="172"/>
      <c r="J741" s="172"/>
      <c r="K741" s="172"/>
      <c r="L741" s="172"/>
      <c r="M741" s="172"/>
      <c r="N741" s="172"/>
      <c r="O741" s="172"/>
      <c r="P741" s="172"/>
      <c r="Q741" s="172"/>
      <c r="R741" s="172"/>
      <c r="S741" s="172"/>
      <c r="T741" s="172"/>
      <c r="U741" s="172"/>
      <c r="V741" s="172"/>
      <c r="W741" s="172"/>
      <c r="X741" s="172"/>
      <c r="Y741" s="172"/>
      <c r="Z741" s="172"/>
    </row>
    <row r="742" ht="15.75" customHeight="1">
      <c r="A742" s="172"/>
      <c r="B742" s="172"/>
      <c r="C742" s="172"/>
      <c r="D742" s="172"/>
      <c r="E742" s="172"/>
      <c r="F742" s="172"/>
      <c r="G742" s="172"/>
      <c r="H742" s="172"/>
      <c r="I742" s="172"/>
      <c r="J742" s="172"/>
      <c r="K742" s="172"/>
      <c r="L742" s="172"/>
      <c r="M742" s="172"/>
      <c r="N742" s="172"/>
      <c r="O742" s="172"/>
      <c r="P742" s="172"/>
      <c r="Q742" s="172"/>
      <c r="R742" s="172"/>
      <c r="S742" s="172"/>
      <c r="T742" s="172"/>
      <c r="U742" s="172"/>
      <c r="V742" s="172"/>
      <c r="W742" s="172"/>
      <c r="X742" s="172"/>
      <c r="Y742" s="172"/>
      <c r="Z742" s="172"/>
    </row>
    <row r="743" ht="15.75" customHeight="1">
      <c r="A743" s="172"/>
      <c r="B743" s="172"/>
      <c r="C743" s="172"/>
      <c r="D743" s="172"/>
      <c r="E743" s="172"/>
      <c r="F743" s="172"/>
      <c r="G743" s="172"/>
      <c r="H743" s="172"/>
      <c r="I743" s="172"/>
      <c r="J743" s="172"/>
      <c r="K743" s="172"/>
      <c r="L743" s="172"/>
      <c r="M743" s="172"/>
      <c r="N743" s="172"/>
      <c r="O743" s="172"/>
      <c r="P743" s="172"/>
      <c r="Q743" s="172"/>
      <c r="R743" s="172"/>
      <c r="S743" s="172"/>
      <c r="T743" s="172"/>
      <c r="U743" s="172"/>
      <c r="V743" s="172"/>
      <c r="W743" s="172"/>
      <c r="X743" s="172"/>
      <c r="Y743" s="172"/>
      <c r="Z743" s="172"/>
    </row>
    <row r="744" ht="15.75" customHeight="1">
      <c r="A744" s="172"/>
      <c r="B744" s="172"/>
      <c r="C744" s="172"/>
      <c r="D744" s="172"/>
      <c r="E744" s="172"/>
      <c r="F744" s="172"/>
      <c r="G744" s="172"/>
      <c r="H744" s="172"/>
      <c r="I744" s="172"/>
      <c r="J744" s="172"/>
      <c r="K744" s="172"/>
      <c r="L744" s="172"/>
      <c r="M744" s="172"/>
      <c r="N744" s="172"/>
      <c r="O744" s="172"/>
      <c r="P744" s="172"/>
      <c r="Q744" s="172"/>
      <c r="R744" s="172"/>
      <c r="S744" s="172"/>
      <c r="T744" s="172"/>
      <c r="U744" s="172"/>
      <c r="V744" s="172"/>
      <c r="W744" s="172"/>
      <c r="X744" s="172"/>
      <c r="Y744" s="172"/>
      <c r="Z744" s="172"/>
    </row>
    <row r="745" ht="15.75" customHeight="1">
      <c r="A745" s="172"/>
      <c r="B745" s="172"/>
      <c r="C745" s="172"/>
      <c r="D745" s="172"/>
      <c r="E745" s="172"/>
      <c r="F745" s="172"/>
      <c r="G745" s="172"/>
      <c r="H745" s="172"/>
      <c r="I745" s="172"/>
      <c r="J745" s="172"/>
      <c r="K745" s="172"/>
      <c r="L745" s="172"/>
      <c r="M745" s="172"/>
      <c r="N745" s="172"/>
      <c r="O745" s="172"/>
      <c r="P745" s="172"/>
      <c r="Q745" s="172"/>
      <c r="R745" s="172"/>
      <c r="S745" s="172"/>
      <c r="T745" s="172"/>
      <c r="U745" s="172"/>
      <c r="V745" s="172"/>
      <c r="W745" s="172"/>
      <c r="X745" s="172"/>
      <c r="Y745" s="172"/>
      <c r="Z745" s="172"/>
    </row>
    <row r="746" ht="15.75" customHeight="1">
      <c r="A746" s="172"/>
      <c r="B746" s="172"/>
      <c r="C746" s="172"/>
      <c r="D746" s="172"/>
      <c r="E746" s="172"/>
      <c r="F746" s="172"/>
      <c r="G746" s="172"/>
      <c r="H746" s="172"/>
      <c r="I746" s="172"/>
      <c r="J746" s="172"/>
      <c r="K746" s="172"/>
      <c r="L746" s="172"/>
      <c r="M746" s="172"/>
      <c r="N746" s="172"/>
      <c r="O746" s="172"/>
      <c r="P746" s="172"/>
      <c r="Q746" s="172"/>
      <c r="R746" s="172"/>
      <c r="S746" s="172"/>
      <c r="T746" s="172"/>
      <c r="U746" s="172"/>
      <c r="V746" s="172"/>
      <c r="W746" s="172"/>
      <c r="X746" s="172"/>
      <c r="Y746" s="172"/>
      <c r="Z746" s="172"/>
    </row>
    <row r="747" ht="15.75" customHeight="1">
      <c r="A747" s="172"/>
      <c r="B747" s="172"/>
      <c r="C747" s="172"/>
      <c r="D747" s="172"/>
      <c r="E747" s="172"/>
      <c r="F747" s="172"/>
      <c r="G747" s="172"/>
      <c r="H747" s="172"/>
      <c r="I747" s="172"/>
      <c r="J747" s="172"/>
      <c r="K747" s="172"/>
      <c r="L747" s="172"/>
      <c r="M747" s="172"/>
      <c r="N747" s="172"/>
      <c r="O747" s="172"/>
      <c r="P747" s="172"/>
      <c r="Q747" s="172"/>
      <c r="R747" s="172"/>
      <c r="S747" s="172"/>
      <c r="T747" s="172"/>
      <c r="U747" s="172"/>
      <c r="V747" s="172"/>
      <c r="W747" s="172"/>
      <c r="X747" s="172"/>
      <c r="Y747" s="172"/>
      <c r="Z747" s="172"/>
    </row>
    <row r="748" ht="15.75" customHeight="1">
      <c r="A748" s="172"/>
      <c r="B748" s="172"/>
      <c r="C748" s="172"/>
      <c r="D748" s="172"/>
      <c r="E748" s="172"/>
      <c r="F748" s="172"/>
      <c r="G748" s="172"/>
      <c r="H748" s="172"/>
      <c r="I748" s="172"/>
      <c r="J748" s="172"/>
      <c r="K748" s="172"/>
      <c r="L748" s="172"/>
      <c r="M748" s="172"/>
      <c r="N748" s="172"/>
      <c r="O748" s="172"/>
      <c r="P748" s="172"/>
      <c r="Q748" s="172"/>
      <c r="R748" s="172"/>
      <c r="S748" s="172"/>
      <c r="T748" s="172"/>
      <c r="U748" s="172"/>
      <c r="V748" s="172"/>
      <c r="W748" s="172"/>
      <c r="X748" s="172"/>
      <c r="Y748" s="172"/>
      <c r="Z748" s="172"/>
    </row>
    <row r="749" ht="15.75" customHeight="1">
      <c r="A749" s="172"/>
      <c r="B749" s="172"/>
      <c r="C749" s="172"/>
      <c r="D749" s="172"/>
      <c r="E749" s="172"/>
      <c r="F749" s="172"/>
      <c r="G749" s="172"/>
      <c r="H749" s="172"/>
      <c r="I749" s="172"/>
      <c r="J749" s="172"/>
      <c r="K749" s="172"/>
      <c r="L749" s="172"/>
      <c r="M749" s="172"/>
      <c r="N749" s="172"/>
      <c r="O749" s="172"/>
      <c r="P749" s="172"/>
      <c r="Q749" s="172"/>
      <c r="R749" s="172"/>
      <c r="S749" s="172"/>
      <c r="T749" s="172"/>
      <c r="U749" s="172"/>
      <c r="V749" s="172"/>
      <c r="W749" s="172"/>
      <c r="X749" s="172"/>
      <c r="Y749" s="172"/>
      <c r="Z749" s="172"/>
    </row>
    <row r="750" ht="15.75" customHeight="1">
      <c r="A750" s="172"/>
      <c r="B750" s="172"/>
      <c r="C750" s="172"/>
      <c r="D750" s="172"/>
      <c r="E750" s="172"/>
      <c r="F750" s="172"/>
      <c r="G750" s="172"/>
      <c r="H750" s="172"/>
      <c r="I750" s="172"/>
      <c r="J750" s="172"/>
      <c r="K750" s="172"/>
      <c r="L750" s="172"/>
      <c r="M750" s="172"/>
      <c r="N750" s="172"/>
      <c r="O750" s="172"/>
      <c r="P750" s="172"/>
      <c r="Q750" s="172"/>
      <c r="R750" s="172"/>
      <c r="S750" s="172"/>
      <c r="T750" s="172"/>
      <c r="U750" s="172"/>
      <c r="V750" s="172"/>
      <c r="W750" s="172"/>
      <c r="X750" s="172"/>
      <c r="Y750" s="172"/>
      <c r="Z750" s="172"/>
    </row>
    <row r="751" ht="15.75" customHeight="1">
      <c r="A751" s="172"/>
      <c r="B751" s="172"/>
      <c r="C751" s="172"/>
      <c r="D751" s="172"/>
      <c r="E751" s="172"/>
      <c r="F751" s="172"/>
      <c r="G751" s="172"/>
      <c r="H751" s="172"/>
      <c r="I751" s="172"/>
      <c r="J751" s="172"/>
      <c r="K751" s="172"/>
      <c r="L751" s="172"/>
      <c r="M751" s="172"/>
      <c r="N751" s="172"/>
      <c r="O751" s="172"/>
      <c r="P751" s="172"/>
      <c r="Q751" s="172"/>
      <c r="R751" s="172"/>
      <c r="S751" s="172"/>
      <c r="T751" s="172"/>
      <c r="U751" s="172"/>
      <c r="V751" s="172"/>
      <c r="W751" s="172"/>
      <c r="X751" s="172"/>
      <c r="Y751" s="172"/>
      <c r="Z751" s="172"/>
    </row>
    <row r="752" ht="15.75" customHeight="1">
      <c r="A752" s="172"/>
      <c r="B752" s="172"/>
      <c r="C752" s="172"/>
      <c r="D752" s="172"/>
      <c r="E752" s="172"/>
      <c r="F752" s="172"/>
      <c r="G752" s="172"/>
      <c r="H752" s="172"/>
      <c r="I752" s="172"/>
      <c r="J752" s="172"/>
      <c r="K752" s="172"/>
      <c r="L752" s="172"/>
      <c r="M752" s="172"/>
      <c r="N752" s="172"/>
      <c r="O752" s="172"/>
      <c r="P752" s="172"/>
      <c r="Q752" s="172"/>
      <c r="R752" s="172"/>
      <c r="S752" s="172"/>
      <c r="T752" s="172"/>
      <c r="U752" s="172"/>
      <c r="V752" s="172"/>
      <c r="W752" s="172"/>
      <c r="X752" s="172"/>
      <c r="Y752" s="172"/>
      <c r="Z752" s="172"/>
    </row>
    <row r="753" ht="15.75" customHeight="1">
      <c r="A753" s="172"/>
      <c r="B753" s="172"/>
      <c r="C753" s="172"/>
      <c r="D753" s="172"/>
      <c r="E753" s="172"/>
      <c r="F753" s="172"/>
      <c r="G753" s="172"/>
      <c r="H753" s="172"/>
      <c r="I753" s="172"/>
      <c r="J753" s="172"/>
      <c r="K753" s="172"/>
      <c r="L753" s="172"/>
      <c r="M753" s="172"/>
      <c r="N753" s="172"/>
      <c r="O753" s="172"/>
      <c r="P753" s="172"/>
      <c r="Q753" s="172"/>
      <c r="R753" s="172"/>
      <c r="S753" s="172"/>
      <c r="T753" s="172"/>
      <c r="U753" s="172"/>
      <c r="V753" s="172"/>
      <c r="W753" s="172"/>
      <c r="X753" s="172"/>
      <c r="Y753" s="172"/>
      <c r="Z753" s="172"/>
    </row>
    <row r="754" ht="15.75" customHeight="1">
      <c r="A754" s="172"/>
      <c r="B754" s="172"/>
      <c r="C754" s="172"/>
      <c r="D754" s="172"/>
      <c r="E754" s="172"/>
      <c r="F754" s="172"/>
      <c r="G754" s="172"/>
      <c r="H754" s="172"/>
      <c r="I754" s="172"/>
      <c r="J754" s="172"/>
      <c r="K754" s="172"/>
      <c r="L754" s="172"/>
      <c r="M754" s="172"/>
      <c r="N754" s="172"/>
      <c r="O754" s="172"/>
      <c r="P754" s="172"/>
      <c r="Q754" s="172"/>
      <c r="R754" s="172"/>
      <c r="S754" s="172"/>
      <c r="T754" s="172"/>
      <c r="U754" s="172"/>
      <c r="V754" s="172"/>
      <c r="W754" s="172"/>
      <c r="X754" s="172"/>
      <c r="Y754" s="172"/>
      <c r="Z754" s="172"/>
    </row>
    <row r="755" ht="15.75" customHeight="1">
      <c r="A755" s="172"/>
      <c r="B755" s="172"/>
      <c r="C755" s="172"/>
      <c r="D755" s="172"/>
      <c r="E755" s="172"/>
      <c r="F755" s="172"/>
      <c r="G755" s="172"/>
      <c r="H755" s="172"/>
      <c r="I755" s="172"/>
      <c r="J755" s="172"/>
      <c r="K755" s="172"/>
      <c r="L755" s="172"/>
      <c r="M755" s="172"/>
      <c r="N755" s="172"/>
      <c r="O755" s="172"/>
      <c r="P755" s="172"/>
      <c r="Q755" s="172"/>
      <c r="R755" s="172"/>
      <c r="S755" s="172"/>
      <c r="T755" s="172"/>
      <c r="U755" s="172"/>
      <c r="V755" s="172"/>
      <c r="W755" s="172"/>
      <c r="X755" s="172"/>
      <c r="Y755" s="172"/>
      <c r="Z755" s="172"/>
    </row>
    <row r="756" ht="15.75" customHeight="1">
      <c r="A756" s="172"/>
      <c r="B756" s="172"/>
      <c r="C756" s="172"/>
      <c r="D756" s="172"/>
      <c r="E756" s="172"/>
      <c r="F756" s="172"/>
      <c r="G756" s="172"/>
      <c r="H756" s="172"/>
      <c r="I756" s="172"/>
      <c r="J756" s="172"/>
      <c r="K756" s="172"/>
      <c r="L756" s="172"/>
      <c r="M756" s="172"/>
      <c r="N756" s="172"/>
      <c r="O756" s="172"/>
      <c r="P756" s="172"/>
      <c r="Q756" s="172"/>
      <c r="R756" s="172"/>
      <c r="S756" s="172"/>
      <c r="T756" s="172"/>
      <c r="U756" s="172"/>
      <c r="V756" s="172"/>
      <c r="W756" s="172"/>
      <c r="X756" s="172"/>
      <c r="Y756" s="172"/>
      <c r="Z756" s="172"/>
    </row>
    <row r="757" ht="15.75" customHeight="1">
      <c r="A757" s="172"/>
      <c r="B757" s="172"/>
      <c r="C757" s="172"/>
      <c r="D757" s="172"/>
      <c r="E757" s="172"/>
      <c r="F757" s="172"/>
      <c r="G757" s="172"/>
      <c r="H757" s="172"/>
      <c r="I757" s="172"/>
      <c r="J757" s="172"/>
      <c r="K757" s="172"/>
      <c r="L757" s="172"/>
      <c r="M757" s="172"/>
      <c r="N757" s="172"/>
      <c r="O757" s="172"/>
      <c r="P757" s="172"/>
      <c r="Q757" s="172"/>
      <c r="R757" s="172"/>
      <c r="S757" s="172"/>
      <c r="T757" s="172"/>
      <c r="U757" s="172"/>
      <c r="V757" s="172"/>
      <c r="W757" s="172"/>
      <c r="X757" s="172"/>
      <c r="Y757" s="172"/>
      <c r="Z757" s="172"/>
    </row>
    <row r="758" ht="15.75" customHeight="1">
      <c r="A758" s="172"/>
      <c r="B758" s="172"/>
      <c r="C758" s="172"/>
      <c r="D758" s="172"/>
      <c r="E758" s="172"/>
      <c r="F758" s="172"/>
      <c r="G758" s="172"/>
      <c r="H758" s="172"/>
      <c r="I758" s="172"/>
      <c r="J758" s="172"/>
      <c r="K758" s="172"/>
      <c r="L758" s="172"/>
      <c r="M758" s="172"/>
      <c r="N758" s="172"/>
      <c r="O758" s="172"/>
      <c r="P758" s="172"/>
      <c r="Q758" s="172"/>
      <c r="R758" s="172"/>
      <c r="S758" s="172"/>
      <c r="T758" s="172"/>
      <c r="U758" s="172"/>
      <c r="V758" s="172"/>
      <c r="W758" s="172"/>
      <c r="X758" s="172"/>
      <c r="Y758" s="172"/>
      <c r="Z758" s="172"/>
    </row>
    <row r="759" ht="15.75" customHeight="1">
      <c r="A759" s="172"/>
      <c r="B759" s="172"/>
      <c r="C759" s="172"/>
      <c r="D759" s="172"/>
      <c r="E759" s="172"/>
      <c r="F759" s="172"/>
      <c r="G759" s="172"/>
      <c r="H759" s="172"/>
      <c r="I759" s="172"/>
      <c r="J759" s="172"/>
      <c r="K759" s="172"/>
      <c r="L759" s="172"/>
      <c r="M759" s="172"/>
      <c r="N759" s="172"/>
      <c r="O759" s="172"/>
      <c r="P759" s="172"/>
      <c r="Q759" s="172"/>
      <c r="R759" s="172"/>
      <c r="S759" s="172"/>
      <c r="T759" s="172"/>
      <c r="U759" s="172"/>
      <c r="V759" s="172"/>
      <c r="W759" s="172"/>
      <c r="X759" s="172"/>
      <c r="Y759" s="172"/>
      <c r="Z759" s="172"/>
    </row>
    <row r="760" ht="15.75" customHeight="1">
      <c r="A760" s="172"/>
      <c r="B760" s="172"/>
      <c r="C760" s="172"/>
      <c r="D760" s="172"/>
      <c r="E760" s="172"/>
      <c r="F760" s="172"/>
      <c r="G760" s="172"/>
      <c r="H760" s="172"/>
      <c r="I760" s="172"/>
      <c r="J760" s="172"/>
      <c r="K760" s="172"/>
      <c r="L760" s="172"/>
      <c r="M760" s="172"/>
      <c r="N760" s="172"/>
      <c r="O760" s="172"/>
      <c r="P760" s="172"/>
      <c r="Q760" s="172"/>
      <c r="R760" s="172"/>
      <c r="S760" s="172"/>
      <c r="T760" s="172"/>
      <c r="U760" s="172"/>
      <c r="V760" s="172"/>
      <c r="W760" s="172"/>
      <c r="X760" s="172"/>
      <c r="Y760" s="172"/>
      <c r="Z760" s="172"/>
    </row>
    <row r="761" ht="15.75" customHeight="1">
      <c r="A761" s="172"/>
      <c r="B761" s="172"/>
      <c r="C761" s="172"/>
      <c r="D761" s="172"/>
      <c r="E761" s="172"/>
      <c r="F761" s="172"/>
      <c r="G761" s="172"/>
      <c r="H761" s="172"/>
      <c r="I761" s="172"/>
      <c r="J761" s="172"/>
      <c r="K761" s="172"/>
      <c r="L761" s="172"/>
      <c r="M761" s="172"/>
      <c r="N761" s="172"/>
      <c r="O761" s="172"/>
      <c r="P761" s="172"/>
      <c r="Q761" s="172"/>
      <c r="R761" s="172"/>
      <c r="S761" s="172"/>
      <c r="T761" s="172"/>
      <c r="U761" s="172"/>
      <c r="V761" s="172"/>
      <c r="W761" s="172"/>
      <c r="X761" s="172"/>
      <c r="Y761" s="172"/>
      <c r="Z761" s="172"/>
    </row>
    <row r="762" ht="15.75" customHeight="1">
      <c r="A762" s="172"/>
      <c r="B762" s="172"/>
      <c r="C762" s="172"/>
      <c r="D762" s="172"/>
      <c r="E762" s="172"/>
      <c r="F762" s="172"/>
      <c r="G762" s="172"/>
      <c r="H762" s="172"/>
      <c r="I762" s="172"/>
      <c r="J762" s="172"/>
      <c r="K762" s="172"/>
      <c r="L762" s="172"/>
      <c r="M762" s="172"/>
      <c r="N762" s="172"/>
      <c r="O762" s="172"/>
      <c r="P762" s="172"/>
      <c r="Q762" s="172"/>
      <c r="R762" s="172"/>
      <c r="S762" s="172"/>
      <c r="T762" s="172"/>
      <c r="U762" s="172"/>
      <c r="V762" s="172"/>
      <c r="W762" s="172"/>
      <c r="X762" s="172"/>
      <c r="Y762" s="172"/>
      <c r="Z762" s="172"/>
    </row>
    <row r="763" ht="15.75" customHeight="1">
      <c r="A763" s="172"/>
      <c r="B763" s="172"/>
      <c r="C763" s="172"/>
      <c r="D763" s="172"/>
      <c r="E763" s="172"/>
      <c r="F763" s="172"/>
      <c r="G763" s="172"/>
      <c r="H763" s="172"/>
      <c r="I763" s="172"/>
      <c r="J763" s="172"/>
      <c r="K763" s="172"/>
      <c r="L763" s="172"/>
      <c r="M763" s="172"/>
      <c r="N763" s="172"/>
      <c r="O763" s="172"/>
      <c r="P763" s="172"/>
      <c r="Q763" s="172"/>
      <c r="R763" s="172"/>
      <c r="S763" s="172"/>
      <c r="T763" s="172"/>
      <c r="U763" s="172"/>
      <c r="V763" s="172"/>
      <c r="W763" s="172"/>
      <c r="X763" s="172"/>
      <c r="Y763" s="172"/>
      <c r="Z763" s="172"/>
    </row>
    <row r="764" ht="15.75" customHeight="1">
      <c r="A764" s="172"/>
      <c r="B764" s="172"/>
      <c r="C764" s="172"/>
      <c r="D764" s="172"/>
      <c r="E764" s="172"/>
      <c r="F764" s="172"/>
      <c r="G764" s="172"/>
      <c r="H764" s="172"/>
      <c r="I764" s="172"/>
      <c r="J764" s="172"/>
      <c r="K764" s="172"/>
      <c r="L764" s="172"/>
      <c r="M764" s="172"/>
      <c r="N764" s="172"/>
      <c r="O764" s="172"/>
      <c r="P764" s="172"/>
      <c r="Q764" s="172"/>
      <c r="R764" s="172"/>
      <c r="S764" s="172"/>
      <c r="T764" s="172"/>
      <c r="U764" s="172"/>
      <c r="V764" s="172"/>
      <c r="W764" s="172"/>
      <c r="X764" s="172"/>
      <c r="Y764" s="172"/>
      <c r="Z764" s="172"/>
    </row>
    <row r="765" ht="15.75" customHeight="1">
      <c r="A765" s="172"/>
      <c r="B765" s="172"/>
      <c r="C765" s="172"/>
      <c r="D765" s="172"/>
      <c r="E765" s="172"/>
      <c r="F765" s="172"/>
      <c r="G765" s="172"/>
      <c r="H765" s="172"/>
      <c r="I765" s="172"/>
      <c r="J765" s="172"/>
      <c r="K765" s="172"/>
      <c r="L765" s="172"/>
      <c r="M765" s="172"/>
      <c r="N765" s="172"/>
      <c r="O765" s="172"/>
      <c r="P765" s="172"/>
      <c r="Q765" s="172"/>
      <c r="R765" s="172"/>
      <c r="S765" s="172"/>
      <c r="T765" s="172"/>
      <c r="U765" s="172"/>
      <c r="V765" s="172"/>
      <c r="W765" s="172"/>
      <c r="X765" s="172"/>
      <c r="Y765" s="172"/>
      <c r="Z765" s="172"/>
    </row>
    <row r="766" ht="15.75" customHeight="1">
      <c r="A766" s="172"/>
      <c r="B766" s="172"/>
      <c r="C766" s="172"/>
      <c r="D766" s="172"/>
      <c r="E766" s="172"/>
      <c r="F766" s="172"/>
      <c r="G766" s="172"/>
      <c r="H766" s="172"/>
      <c r="I766" s="172"/>
      <c r="J766" s="172"/>
      <c r="K766" s="172"/>
      <c r="L766" s="172"/>
      <c r="M766" s="172"/>
      <c r="N766" s="172"/>
      <c r="O766" s="172"/>
      <c r="P766" s="172"/>
      <c r="Q766" s="172"/>
      <c r="R766" s="172"/>
      <c r="S766" s="172"/>
      <c r="T766" s="172"/>
      <c r="U766" s="172"/>
      <c r="V766" s="172"/>
      <c r="W766" s="172"/>
      <c r="X766" s="172"/>
      <c r="Y766" s="172"/>
      <c r="Z766" s="172"/>
    </row>
    <row r="767" ht="15.75" customHeight="1">
      <c r="A767" s="172"/>
      <c r="B767" s="172"/>
      <c r="C767" s="172"/>
      <c r="D767" s="172"/>
      <c r="E767" s="172"/>
      <c r="F767" s="172"/>
      <c r="G767" s="172"/>
      <c r="H767" s="172"/>
      <c r="I767" s="172"/>
      <c r="J767" s="172"/>
      <c r="K767" s="172"/>
      <c r="L767" s="172"/>
      <c r="M767" s="172"/>
      <c r="N767" s="172"/>
      <c r="O767" s="172"/>
      <c r="P767" s="172"/>
      <c r="Q767" s="172"/>
      <c r="R767" s="172"/>
      <c r="S767" s="172"/>
      <c r="T767" s="172"/>
      <c r="U767" s="172"/>
      <c r="V767" s="172"/>
      <c r="W767" s="172"/>
      <c r="X767" s="172"/>
      <c r="Y767" s="172"/>
      <c r="Z767" s="172"/>
    </row>
    <row r="768" ht="15.75" customHeight="1">
      <c r="A768" s="172"/>
      <c r="B768" s="172"/>
      <c r="C768" s="172"/>
      <c r="D768" s="172"/>
      <c r="E768" s="172"/>
      <c r="F768" s="172"/>
      <c r="G768" s="172"/>
      <c r="H768" s="172"/>
      <c r="I768" s="172"/>
      <c r="J768" s="172"/>
      <c r="K768" s="172"/>
      <c r="L768" s="172"/>
      <c r="M768" s="172"/>
      <c r="N768" s="172"/>
      <c r="O768" s="172"/>
      <c r="P768" s="172"/>
      <c r="Q768" s="172"/>
      <c r="R768" s="172"/>
      <c r="S768" s="172"/>
      <c r="T768" s="172"/>
      <c r="U768" s="172"/>
      <c r="V768" s="172"/>
      <c r="W768" s="172"/>
      <c r="X768" s="172"/>
      <c r="Y768" s="172"/>
      <c r="Z768" s="172"/>
    </row>
    <row r="769" ht="15.75" customHeight="1">
      <c r="A769" s="172"/>
      <c r="B769" s="172"/>
      <c r="C769" s="172"/>
      <c r="D769" s="172"/>
      <c r="E769" s="172"/>
      <c r="F769" s="172"/>
      <c r="G769" s="172"/>
      <c r="H769" s="172"/>
      <c r="I769" s="172"/>
      <c r="J769" s="172"/>
      <c r="K769" s="172"/>
      <c r="L769" s="172"/>
      <c r="M769" s="172"/>
      <c r="N769" s="172"/>
      <c r="O769" s="172"/>
      <c r="P769" s="172"/>
      <c r="Q769" s="172"/>
      <c r="R769" s="172"/>
      <c r="S769" s="172"/>
      <c r="T769" s="172"/>
      <c r="U769" s="172"/>
      <c r="V769" s="172"/>
      <c r="W769" s="172"/>
      <c r="X769" s="172"/>
      <c r="Y769" s="172"/>
      <c r="Z769" s="172"/>
    </row>
    <row r="770" ht="15.75" customHeight="1">
      <c r="A770" s="172"/>
      <c r="B770" s="172"/>
      <c r="C770" s="172"/>
      <c r="D770" s="172"/>
      <c r="E770" s="172"/>
      <c r="F770" s="172"/>
      <c r="G770" s="172"/>
      <c r="H770" s="172"/>
      <c r="I770" s="172"/>
      <c r="J770" s="172"/>
      <c r="K770" s="172"/>
      <c r="L770" s="172"/>
      <c r="M770" s="172"/>
      <c r="N770" s="172"/>
      <c r="O770" s="172"/>
      <c r="P770" s="172"/>
      <c r="Q770" s="172"/>
      <c r="R770" s="172"/>
      <c r="S770" s="172"/>
      <c r="T770" s="172"/>
      <c r="U770" s="172"/>
      <c r="V770" s="172"/>
      <c r="W770" s="172"/>
      <c r="X770" s="172"/>
      <c r="Y770" s="172"/>
      <c r="Z770" s="172"/>
    </row>
    <row r="771" ht="15.75" customHeight="1">
      <c r="A771" s="172"/>
      <c r="B771" s="172"/>
      <c r="C771" s="172"/>
      <c r="D771" s="172"/>
      <c r="E771" s="172"/>
      <c r="F771" s="172"/>
      <c r="G771" s="172"/>
      <c r="H771" s="172"/>
      <c r="I771" s="172"/>
      <c r="J771" s="172"/>
      <c r="K771" s="172"/>
      <c r="L771" s="172"/>
      <c r="M771" s="172"/>
      <c r="N771" s="172"/>
      <c r="O771" s="172"/>
      <c r="P771" s="172"/>
      <c r="Q771" s="172"/>
      <c r="R771" s="172"/>
      <c r="S771" s="172"/>
      <c r="T771" s="172"/>
      <c r="U771" s="172"/>
      <c r="V771" s="172"/>
      <c r="W771" s="172"/>
      <c r="X771" s="172"/>
      <c r="Y771" s="172"/>
      <c r="Z771" s="172"/>
    </row>
    <row r="772" ht="15.75" customHeight="1">
      <c r="A772" s="172"/>
      <c r="B772" s="172"/>
      <c r="C772" s="172"/>
      <c r="D772" s="172"/>
      <c r="E772" s="172"/>
      <c r="F772" s="172"/>
      <c r="G772" s="172"/>
      <c r="H772" s="172"/>
      <c r="I772" s="172"/>
      <c r="J772" s="172"/>
      <c r="K772" s="172"/>
      <c r="L772" s="172"/>
      <c r="M772" s="172"/>
      <c r="N772" s="172"/>
      <c r="O772" s="172"/>
      <c r="P772" s="172"/>
      <c r="Q772" s="172"/>
      <c r="R772" s="172"/>
      <c r="S772" s="172"/>
      <c r="T772" s="172"/>
      <c r="U772" s="172"/>
      <c r="V772" s="172"/>
      <c r="W772" s="172"/>
      <c r="X772" s="172"/>
      <c r="Y772" s="172"/>
      <c r="Z772" s="172"/>
    </row>
    <row r="773" ht="15.75" customHeight="1">
      <c r="A773" s="172"/>
      <c r="B773" s="172"/>
      <c r="C773" s="172"/>
      <c r="D773" s="172"/>
      <c r="E773" s="172"/>
      <c r="F773" s="172"/>
      <c r="G773" s="172"/>
      <c r="H773" s="172"/>
      <c r="I773" s="172"/>
      <c r="J773" s="172"/>
      <c r="K773" s="172"/>
      <c r="L773" s="172"/>
      <c r="M773" s="172"/>
      <c r="N773" s="172"/>
      <c r="O773" s="172"/>
      <c r="P773" s="172"/>
      <c r="Q773" s="172"/>
      <c r="R773" s="172"/>
      <c r="S773" s="172"/>
      <c r="T773" s="172"/>
      <c r="U773" s="172"/>
      <c r="V773" s="172"/>
      <c r="W773" s="172"/>
      <c r="X773" s="172"/>
      <c r="Y773" s="172"/>
      <c r="Z773" s="172"/>
    </row>
    <row r="774" ht="15.75" customHeight="1">
      <c r="A774" s="172"/>
      <c r="B774" s="172"/>
      <c r="C774" s="172"/>
      <c r="D774" s="172"/>
      <c r="E774" s="172"/>
      <c r="F774" s="172"/>
      <c r="G774" s="172"/>
      <c r="H774" s="172"/>
      <c r="I774" s="172"/>
      <c r="J774" s="172"/>
      <c r="K774" s="172"/>
      <c r="L774" s="172"/>
      <c r="M774" s="172"/>
      <c r="N774" s="172"/>
      <c r="O774" s="172"/>
      <c r="P774" s="172"/>
      <c r="Q774" s="172"/>
      <c r="R774" s="172"/>
      <c r="S774" s="172"/>
      <c r="T774" s="172"/>
      <c r="U774" s="172"/>
      <c r="V774" s="172"/>
      <c r="W774" s="172"/>
      <c r="X774" s="172"/>
      <c r="Y774" s="172"/>
      <c r="Z774" s="172"/>
    </row>
    <row r="775" ht="15.75" customHeight="1">
      <c r="A775" s="172"/>
      <c r="B775" s="172"/>
      <c r="C775" s="172"/>
      <c r="D775" s="172"/>
      <c r="E775" s="172"/>
      <c r="F775" s="172"/>
      <c r="G775" s="172"/>
      <c r="H775" s="172"/>
      <c r="I775" s="172"/>
      <c r="J775" s="172"/>
      <c r="K775" s="172"/>
      <c r="L775" s="172"/>
      <c r="M775" s="172"/>
      <c r="N775" s="172"/>
      <c r="O775" s="172"/>
      <c r="P775" s="172"/>
      <c r="Q775" s="172"/>
      <c r="R775" s="172"/>
      <c r="S775" s="172"/>
      <c r="T775" s="172"/>
      <c r="U775" s="172"/>
      <c r="V775" s="172"/>
      <c r="W775" s="172"/>
      <c r="X775" s="172"/>
      <c r="Y775" s="172"/>
      <c r="Z775" s="172"/>
    </row>
    <row r="776" ht="15.75" customHeight="1">
      <c r="A776" s="172"/>
      <c r="B776" s="172"/>
      <c r="C776" s="172"/>
      <c r="D776" s="172"/>
      <c r="E776" s="172"/>
      <c r="F776" s="172"/>
      <c r="G776" s="172"/>
      <c r="H776" s="172"/>
      <c r="I776" s="172"/>
      <c r="J776" s="172"/>
      <c r="K776" s="172"/>
      <c r="L776" s="172"/>
      <c r="M776" s="172"/>
      <c r="N776" s="172"/>
      <c r="O776" s="172"/>
      <c r="P776" s="172"/>
      <c r="Q776" s="172"/>
      <c r="R776" s="172"/>
      <c r="S776" s="172"/>
      <c r="T776" s="172"/>
      <c r="U776" s="172"/>
      <c r="V776" s="172"/>
      <c r="W776" s="172"/>
      <c r="X776" s="172"/>
      <c r="Y776" s="172"/>
      <c r="Z776" s="172"/>
    </row>
    <row r="777" ht="15.75" customHeight="1">
      <c r="A777" s="172"/>
      <c r="B777" s="172"/>
      <c r="C777" s="172"/>
      <c r="D777" s="172"/>
      <c r="E777" s="172"/>
      <c r="F777" s="172"/>
      <c r="G777" s="172"/>
      <c r="H777" s="172"/>
      <c r="I777" s="172"/>
      <c r="J777" s="172"/>
      <c r="K777" s="172"/>
      <c r="L777" s="172"/>
      <c r="M777" s="172"/>
      <c r="N777" s="172"/>
      <c r="O777" s="172"/>
      <c r="P777" s="172"/>
      <c r="Q777" s="172"/>
      <c r="R777" s="172"/>
      <c r="S777" s="172"/>
      <c r="T777" s="172"/>
      <c r="U777" s="172"/>
      <c r="V777" s="172"/>
      <c r="W777" s="172"/>
      <c r="X777" s="172"/>
      <c r="Y777" s="172"/>
      <c r="Z777" s="172"/>
    </row>
    <row r="778" ht="15.75" customHeight="1">
      <c r="A778" s="172"/>
      <c r="B778" s="172"/>
      <c r="C778" s="172"/>
      <c r="D778" s="172"/>
      <c r="E778" s="172"/>
      <c r="F778" s="172"/>
      <c r="G778" s="172"/>
      <c r="H778" s="172"/>
      <c r="I778" s="172"/>
      <c r="J778" s="172"/>
      <c r="K778" s="172"/>
      <c r="L778" s="172"/>
      <c r="M778" s="172"/>
      <c r="N778" s="172"/>
      <c r="O778" s="172"/>
      <c r="P778" s="172"/>
      <c r="Q778" s="172"/>
      <c r="R778" s="172"/>
      <c r="S778" s="172"/>
      <c r="T778" s="172"/>
      <c r="U778" s="172"/>
      <c r="V778" s="172"/>
      <c r="W778" s="172"/>
      <c r="X778" s="172"/>
      <c r="Y778" s="172"/>
      <c r="Z778" s="172"/>
    </row>
    <row r="779" ht="15.75" customHeight="1">
      <c r="A779" s="172"/>
      <c r="B779" s="172"/>
      <c r="C779" s="172"/>
      <c r="D779" s="172"/>
      <c r="E779" s="172"/>
      <c r="F779" s="172"/>
      <c r="G779" s="172"/>
      <c r="H779" s="172"/>
      <c r="I779" s="172"/>
      <c r="J779" s="172"/>
      <c r="K779" s="172"/>
      <c r="L779" s="172"/>
      <c r="M779" s="172"/>
      <c r="N779" s="172"/>
      <c r="O779" s="172"/>
      <c r="P779" s="172"/>
      <c r="Q779" s="172"/>
      <c r="R779" s="172"/>
      <c r="S779" s="172"/>
      <c r="T779" s="172"/>
      <c r="U779" s="172"/>
      <c r="V779" s="172"/>
      <c r="W779" s="172"/>
      <c r="X779" s="172"/>
      <c r="Y779" s="172"/>
      <c r="Z779" s="172"/>
    </row>
    <row r="780" ht="15.75" customHeight="1">
      <c r="A780" s="172"/>
      <c r="B780" s="172"/>
      <c r="C780" s="172"/>
      <c r="D780" s="172"/>
      <c r="E780" s="172"/>
      <c r="F780" s="172"/>
      <c r="G780" s="172"/>
      <c r="H780" s="172"/>
      <c r="I780" s="172"/>
      <c r="J780" s="172"/>
      <c r="K780" s="172"/>
      <c r="L780" s="172"/>
      <c r="M780" s="172"/>
      <c r="N780" s="172"/>
      <c r="O780" s="172"/>
      <c r="P780" s="172"/>
      <c r="Q780" s="172"/>
      <c r="R780" s="172"/>
      <c r="S780" s="172"/>
      <c r="T780" s="172"/>
      <c r="U780" s="172"/>
      <c r="V780" s="172"/>
      <c r="W780" s="172"/>
      <c r="X780" s="172"/>
      <c r="Y780" s="172"/>
      <c r="Z780" s="172"/>
    </row>
    <row r="781" ht="15.75" customHeight="1">
      <c r="A781" s="172"/>
      <c r="B781" s="172"/>
      <c r="C781" s="172"/>
      <c r="D781" s="172"/>
      <c r="E781" s="172"/>
      <c r="F781" s="172"/>
      <c r="G781" s="172"/>
      <c r="H781" s="172"/>
      <c r="I781" s="172"/>
      <c r="J781" s="172"/>
      <c r="K781" s="172"/>
      <c r="L781" s="172"/>
      <c r="M781" s="172"/>
      <c r="N781" s="172"/>
      <c r="O781" s="172"/>
      <c r="P781" s="172"/>
      <c r="Q781" s="172"/>
      <c r="R781" s="172"/>
      <c r="S781" s="172"/>
      <c r="T781" s="172"/>
      <c r="U781" s="172"/>
      <c r="V781" s="172"/>
      <c r="W781" s="172"/>
      <c r="X781" s="172"/>
      <c r="Y781" s="172"/>
      <c r="Z781" s="172"/>
    </row>
    <row r="782" ht="15.75" customHeight="1">
      <c r="A782" s="172"/>
      <c r="B782" s="172"/>
      <c r="C782" s="172"/>
      <c r="D782" s="172"/>
      <c r="E782" s="172"/>
      <c r="F782" s="172"/>
      <c r="G782" s="172"/>
      <c r="H782" s="172"/>
      <c r="I782" s="172"/>
      <c r="J782" s="172"/>
      <c r="K782" s="172"/>
      <c r="L782" s="172"/>
      <c r="M782" s="172"/>
      <c r="N782" s="172"/>
      <c r="O782" s="172"/>
      <c r="P782" s="172"/>
      <c r="Q782" s="172"/>
      <c r="R782" s="172"/>
      <c r="S782" s="172"/>
      <c r="T782" s="172"/>
      <c r="U782" s="172"/>
      <c r="V782" s="172"/>
      <c r="W782" s="172"/>
      <c r="X782" s="172"/>
      <c r="Y782" s="172"/>
      <c r="Z782" s="172"/>
    </row>
    <row r="783" ht="15.75" customHeight="1">
      <c r="A783" s="172"/>
      <c r="B783" s="172"/>
      <c r="C783" s="172"/>
      <c r="D783" s="172"/>
      <c r="E783" s="172"/>
      <c r="F783" s="172"/>
      <c r="G783" s="172"/>
      <c r="H783" s="172"/>
      <c r="I783" s="172"/>
      <c r="J783" s="172"/>
      <c r="K783" s="172"/>
      <c r="L783" s="172"/>
      <c r="M783" s="172"/>
      <c r="N783" s="172"/>
      <c r="O783" s="172"/>
      <c r="P783" s="172"/>
      <c r="Q783" s="172"/>
      <c r="R783" s="172"/>
      <c r="S783" s="172"/>
      <c r="T783" s="172"/>
      <c r="U783" s="172"/>
      <c r="V783" s="172"/>
      <c r="W783" s="172"/>
      <c r="X783" s="172"/>
      <c r="Y783" s="172"/>
      <c r="Z783" s="172"/>
    </row>
    <row r="784" ht="15.75" customHeight="1">
      <c r="A784" s="172"/>
      <c r="B784" s="172"/>
      <c r="C784" s="172"/>
      <c r="D784" s="172"/>
      <c r="E784" s="172"/>
      <c r="F784" s="172"/>
      <c r="G784" s="172"/>
      <c r="H784" s="172"/>
      <c r="I784" s="172"/>
      <c r="J784" s="172"/>
      <c r="K784" s="172"/>
      <c r="L784" s="172"/>
      <c r="M784" s="172"/>
      <c r="N784" s="172"/>
      <c r="O784" s="172"/>
      <c r="P784" s="172"/>
      <c r="Q784" s="172"/>
      <c r="R784" s="172"/>
      <c r="S784" s="172"/>
      <c r="T784" s="172"/>
      <c r="U784" s="172"/>
      <c r="V784" s="172"/>
      <c r="W784" s="172"/>
      <c r="X784" s="172"/>
      <c r="Y784" s="172"/>
      <c r="Z784" s="172"/>
    </row>
    <row r="785" ht="15.75" customHeight="1">
      <c r="A785" s="172"/>
      <c r="B785" s="172"/>
      <c r="C785" s="172"/>
      <c r="D785" s="172"/>
      <c r="E785" s="172"/>
      <c r="F785" s="172"/>
      <c r="G785" s="172"/>
      <c r="H785" s="172"/>
      <c r="I785" s="172"/>
      <c r="J785" s="172"/>
      <c r="K785" s="172"/>
      <c r="L785" s="172"/>
      <c r="M785" s="172"/>
      <c r="N785" s="172"/>
      <c r="O785" s="172"/>
      <c r="P785" s="172"/>
      <c r="Q785" s="172"/>
      <c r="R785" s="172"/>
      <c r="S785" s="172"/>
      <c r="T785" s="172"/>
      <c r="U785" s="172"/>
      <c r="V785" s="172"/>
      <c r="W785" s="172"/>
      <c r="X785" s="172"/>
      <c r="Y785" s="172"/>
      <c r="Z785" s="172"/>
    </row>
    <row r="786" ht="15.75" customHeight="1">
      <c r="A786" s="172"/>
      <c r="B786" s="172"/>
      <c r="C786" s="172"/>
      <c r="D786" s="172"/>
      <c r="E786" s="172"/>
      <c r="F786" s="172"/>
      <c r="G786" s="172"/>
      <c r="H786" s="172"/>
      <c r="I786" s="172"/>
      <c r="J786" s="172"/>
      <c r="K786" s="172"/>
      <c r="L786" s="172"/>
      <c r="M786" s="172"/>
      <c r="N786" s="172"/>
      <c r="O786" s="172"/>
      <c r="P786" s="172"/>
      <c r="Q786" s="172"/>
      <c r="R786" s="172"/>
      <c r="S786" s="172"/>
      <c r="T786" s="172"/>
      <c r="U786" s="172"/>
      <c r="V786" s="172"/>
      <c r="W786" s="172"/>
      <c r="X786" s="172"/>
      <c r="Y786" s="172"/>
      <c r="Z786" s="172"/>
    </row>
    <row r="787" ht="15.75" customHeight="1">
      <c r="A787" s="172"/>
      <c r="B787" s="172"/>
      <c r="C787" s="172"/>
      <c r="D787" s="172"/>
      <c r="E787" s="172"/>
      <c r="F787" s="172"/>
      <c r="G787" s="172"/>
      <c r="H787" s="172"/>
      <c r="I787" s="172"/>
      <c r="J787" s="172"/>
      <c r="K787" s="172"/>
      <c r="L787" s="172"/>
      <c r="M787" s="172"/>
      <c r="N787" s="172"/>
      <c r="O787" s="172"/>
      <c r="P787" s="172"/>
      <c r="Q787" s="172"/>
      <c r="R787" s="172"/>
      <c r="S787" s="172"/>
      <c r="T787" s="172"/>
      <c r="U787" s="172"/>
      <c r="V787" s="172"/>
      <c r="W787" s="172"/>
      <c r="X787" s="172"/>
      <c r="Y787" s="172"/>
      <c r="Z787" s="172"/>
    </row>
    <row r="788" ht="15.75" customHeight="1">
      <c r="A788" s="172"/>
      <c r="B788" s="172"/>
      <c r="C788" s="172"/>
      <c r="D788" s="172"/>
      <c r="E788" s="172"/>
      <c r="F788" s="172"/>
      <c r="G788" s="172"/>
      <c r="H788" s="172"/>
      <c r="I788" s="172"/>
      <c r="J788" s="172"/>
      <c r="K788" s="172"/>
      <c r="L788" s="172"/>
      <c r="M788" s="172"/>
      <c r="N788" s="172"/>
      <c r="O788" s="172"/>
      <c r="P788" s="172"/>
      <c r="Q788" s="172"/>
      <c r="R788" s="172"/>
      <c r="S788" s="172"/>
      <c r="T788" s="172"/>
      <c r="U788" s="172"/>
      <c r="V788" s="172"/>
      <c r="W788" s="172"/>
      <c r="X788" s="172"/>
      <c r="Y788" s="172"/>
      <c r="Z788" s="172"/>
    </row>
    <row r="789" ht="15.75" customHeight="1">
      <c r="A789" s="172"/>
      <c r="B789" s="172"/>
      <c r="C789" s="172"/>
      <c r="D789" s="172"/>
      <c r="E789" s="172"/>
      <c r="F789" s="172"/>
      <c r="G789" s="172"/>
      <c r="H789" s="172"/>
      <c r="I789" s="172"/>
      <c r="J789" s="172"/>
      <c r="K789" s="172"/>
      <c r="L789" s="172"/>
      <c r="M789" s="172"/>
      <c r="N789" s="172"/>
      <c r="O789" s="172"/>
      <c r="P789" s="172"/>
      <c r="Q789" s="172"/>
      <c r="R789" s="172"/>
      <c r="S789" s="172"/>
      <c r="T789" s="172"/>
      <c r="U789" s="172"/>
      <c r="V789" s="172"/>
      <c r="W789" s="172"/>
      <c r="X789" s="172"/>
      <c r="Y789" s="172"/>
      <c r="Z789" s="172"/>
    </row>
    <row r="790" ht="15.75" customHeight="1">
      <c r="A790" s="172"/>
      <c r="B790" s="172"/>
      <c r="C790" s="172"/>
      <c r="D790" s="172"/>
      <c r="E790" s="172"/>
      <c r="F790" s="172"/>
      <c r="G790" s="172"/>
      <c r="H790" s="172"/>
      <c r="I790" s="172"/>
      <c r="J790" s="172"/>
      <c r="K790" s="172"/>
      <c r="L790" s="172"/>
      <c r="M790" s="172"/>
      <c r="N790" s="172"/>
      <c r="O790" s="172"/>
      <c r="P790" s="172"/>
      <c r="Q790" s="172"/>
      <c r="R790" s="172"/>
      <c r="S790" s="172"/>
      <c r="T790" s="172"/>
      <c r="U790" s="172"/>
      <c r="V790" s="172"/>
      <c r="W790" s="172"/>
      <c r="X790" s="172"/>
      <c r="Y790" s="172"/>
      <c r="Z790" s="172"/>
    </row>
    <row r="791" ht="15.75" customHeight="1">
      <c r="A791" s="172"/>
      <c r="B791" s="172"/>
      <c r="C791" s="172"/>
      <c r="D791" s="172"/>
      <c r="E791" s="172"/>
      <c r="F791" s="172"/>
      <c r="G791" s="172"/>
      <c r="H791" s="172"/>
      <c r="I791" s="172"/>
      <c r="J791" s="172"/>
      <c r="K791" s="172"/>
      <c r="L791" s="172"/>
      <c r="M791" s="172"/>
      <c r="N791" s="172"/>
      <c r="O791" s="172"/>
      <c r="P791" s="172"/>
      <c r="Q791" s="172"/>
      <c r="R791" s="172"/>
      <c r="S791" s="172"/>
      <c r="T791" s="172"/>
      <c r="U791" s="172"/>
      <c r="V791" s="172"/>
      <c r="W791" s="172"/>
      <c r="X791" s="172"/>
      <c r="Y791" s="172"/>
      <c r="Z791" s="172"/>
    </row>
    <row r="792" ht="15.75" customHeight="1">
      <c r="A792" s="172"/>
      <c r="B792" s="172"/>
      <c r="C792" s="172"/>
      <c r="D792" s="172"/>
      <c r="E792" s="172"/>
      <c r="F792" s="172"/>
      <c r="G792" s="172"/>
      <c r="H792" s="172"/>
      <c r="I792" s="172"/>
      <c r="J792" s="172"/>
      <c r="K792" s="172"/>
      <c r="L792" s="172"/>
      <c r="M792" s="172"/>
      <c r="N792" s="172"/>
      <c r="O792" s="172"/>
      <c r="P792" s="172"/>
      <c r="Q792" s="172"/>
      <c r="R792" s="172"/>
      <c r="S792" s="172"/>
      <c r="T792" s="172"/>
      <c r="U792" s="172"/>
      <c r="V792" s="172"/>
      <c r="W792" s="172"/>
      <c r="X792" s="172"/>
      <c r="Y792" s="172"/>
      <c r="Z792" s="172"/>
    </row>
    <row r="793" ht="15.75" customHeight="1">
      <c r="A793" s="172"/>
      <c r="B793" s="172"/>
      <c r="C793" s="172"/>
      <c r="D793" s="172"/>
      <c r="E793" s="172"/>
      <c r="F793" s="172"/>
      <c r="G793" s="172"/>
      <c r="H793" s="172"/>
      <c r="I793" s="172"/>
      <c r="J793" s="172"/>
      <c r="K793" s="172"/>
      <c r="L793" s="172"/>
      <c r="M793" s="172"/>
      <c r="N793" s="172"/>
      <c r="O793" s="172"/>
      <c r="P793" s="172"/>
      <c r="Q793" s="172"/>
      <c r="R793" s="172"/>
      <c r="S793" s="172"/>
      <c r="T793" s="172"/>
      <c r="U793" s="172"/>
      <c r="V793" s="172"/>
      <c r="W793" s="172"/>
      <c r="X793" s="172"/>
      <c r="Y793" s="172"/>
      <c r="Z793" s="172"/>
    </row>
    <row r="794" ht="15.75" customHeight="1">
      <c r="A794" s="172"/>
      <c r="B794" s="172"/>
      <c r="C794" s="172"/>
      <c r="D794" s="172"/>
      <c r="E794" s="172"/>
      <c r="F794" s="172"/>
      <c r="G794" s="172"/>
      <c r="H794" s="172"/>
      <c r="I794" s="172"/>
      <c r="J794" s="172"/>
      <c r="K794" s="172"/>
      <c r="L794" s="172"/>
      <c r="M794" s="172"/>
      <c r="N794" s="172"/>
      <c r="O794" s="172"/>
      <c r="P794" s="172"/>
      <c r="Q794" s="172"/>
      <c r="R794" s="172"/>
      <c r="S794" s="172"/>
      <c r="T794" s="172"/>
      <c r="U794" s="172"/>
      <c r="V794" s="172"/>
      <c r="W794" s="172"/>
      <c r="X794" s="172"/>
      <c r="Y794" s="172"/>
      <c r="Z794" s="172"/>
    </row>
    <row r="795" ht="15.75" customHeight="1">
      <c r="A795" s="172"/>
      <c r="B795" s="172"/>
      <c r="C795" s="172"/>
      <c r="D795" s="172"/>
      <c r="E795" s="172"/>
      <c r="F795" s="172"/>
      <c r="G795" s="172"/>
      <c r="H795" s="172"/>
      <c r="I795" s="172"/>
      <c r="J795" s="172"/>
      <c r="K795" s="172"/>
      <c r="L795" s="172"/>
      <c r="M795" s="172"/>
      <c r="N795" s="172"/>
      <c r="O795" s="172"/>
      <c r="P795" s="172"/>
      <c r="Q795" s="172"/>
      <c r="R795" s="172"/>
      <c r="S795" s="172"/>
      <c r="T795" s="172"/>
      <c r="U795" s="172"/>
      <c r="V795" s="172"/>
      <c r="W795" s="172"/>
      <c r="X795" s="172"/>
      <c r="Y795" s="172"/>
      <c r="Z795" s="172"/>
    </row>
    <row r="796" ht="15.75" customHeight="1">
      <c r="A796" s="172"/>
      <c r="B796" s="172"/>
      <c r="C796" s="172"/>
      <c r="D796" s="172"/>
      <c r="E796" s="172"/>
      <c r="F796" s="172"/>
      <c r="G796" s="172"/>
      <c r="H796" s="172"/>
      <c r="I796" s="172"/>
      <c r="J796" s="172"/>
      <c r="K796" s="172"/>
      <c r="L796" s="172"/>
      <c r="M796" s="172"/>
      <c r="N796" s="172"/>
      <c r="O796" s="172"/>
      <c r="P796" s="172"/>
      <c r="Q796" s="172"/>
      <c r="R796" s="172"/>
      <c r="S796" s="172"/>
      <c r="T796" s="172"/>
      <c r="U796" s="172"/>
      <c r="V796" s="172"/>
      <c r="W796" s="172"/>
      <c r="X796" s="172"/>
      <c r="Y796" s="172"/>
      <c r="Z796" s="172"/>
    </row>
    <row r="797" ht="15.75" customHeight="1">
      <c r="A797" s="172"/>
      <c r="B797" s="172"/>
      <c r="C797" s="172"/>
      <c r="D797" s="172"/>
      <c r="E797" s="172"/>
      <c r="F797" s="172"/>
      <c r="G797" s="172"/>
      <c r="H797" s="172"/>
      <c r="I797" s="172"/>
      <c r="J797" s="172"/>
      <c r="K797" s="172"/>
      <c r="L797" s="172"/>
      <c r="M797" s="172"/>
      <c r="N797" s="172"/>
      <c r="O797" s="172"/>
      <c r="P797" s="172"/>
      <c r="Q797" s="172"/>
      <c r="R797" s="172"/>
      <c r="S797" s="172"/>
      <c r="T797" s="172"/>
      <c r="U797" s="172"/>
      <c r="V797" s="172"/>
      <c r="W797" s="172"/>
      <c r="X797" s="172"/>
      <c r="Y797" s="172"/>
      <c r="Z797" s="172"/>
    </row>
    <row r="798" ht="15.75" customHeight="1">
      <c r="A798" s="172"/>
      <c r="B798" s="172"/>
      <c r="C798" s="172"/>
      <c r="D798" s="172"/>
      <c r="E798" s="172"/>
      <c r="F798" s="172"/>
      <c r="G798" s="172"/>
      <c r="H798" s="172"/>
      <c r="I798" s="172"/>
      <c r="J798" s="172"/>
      <c r="K798" s="172"/>
      <c r="L798" s="172"/>
      <c r="M798" s="172"/>
      <c r="N798" s="172"/>
      <c r="O798" s="172"/>
      <c r="P798" s="172"/>
      <c r="Q798" s="172"/>
      <c r="R798" s="172"/>
      <c r="S798" s="172"/>
      <c r="T798" s="172"/>
      <c r="U798" s="172"/>
      <c r="V798" s="172"/>
      <c r="W798" s="172"/>
      <c r="X798" s="172"/>
      <c r="Y798" s="172"/>
      <c r="Z798" s="172"/>
    </row>
    <row r="799" ht="15.75" customHeight="1">
      <c r="A799" s="172"/>
      <c r="B799" s="172"/>
      <c r="C799" s="172"/>
      <c r="D799" s="172"/>
      <c r="E799" s="172"/>
      <c r="F799" s="172"/>
      <c r="G799" s="172"/>
      <c r="H799" s="172"/>
      <c r="I799" s="172"/>
      <c r="J799" s="172"/>
      <c r="K799" s="172"/>
      <c r="L799" s="172"/>
      <c r="M799" s="172"/>
      <c r="N799" s="172"/>
      <c r="O799" s="172"/>
      <c r="P799" s="172"/>
      <c r="Q799" s="172"/>
      <c r="R799" s="172"/>
      <c r="S799" s="172"/>
      <c r="T799" s="172"/>
      <c r="U799" s="172"/>
      <c r="V799" s="172"/>
      <c r="W799" s="172"/>
      <c r="X799" s="172"/>
      <c r="Y799" s="172"/>
      <c r="Z799" s="172"/>
    </row>
    <row r="800" ht="15.75" customHeight="1">
      <c r="A800" s="172"/>
      <c r="B800" s="172"/>
      <c r="C800" s="172"/>
      <c r="D800" s="172"/>
      <c r="E800" s="172"/>
      <c r="F800" s="172"/>
      <c r="G800" s="172"/>
      <c r="H800" s="172"/>
      <c r="I800" s="172"/>
      <c r="J800" s="172"/>
      <c r="K800" s="172"/>
      <c r="L800" s="172"/>
      <c r="M800" s="172"/>
      <c r="N800" s="172"/>
      <c r="O800" s="172"/>
      <c r="P800" s="172"/>
      <c r="Q800" s="172"/>
      <c r="R800" s="172"/>
      <c r="S800" s="172"/>
      <c r="T800" s="172"/>
      <c r="U800" s="172"/>
      <c r="V800" s="172"/>
      <c r="W800" s="172"/>
      <c r="X800" s="172"/>
      <c r="Y800" s="172"/>
      <c r="Z800" s="172"/>
    </row>
    <row r="801" ht="15.75" customHeight="1">
      <c r="A801" s="172"/>
      <c r="B801" s="172"/>
      <c r="C801" s="172"/>
      <c r="D801" s="172"/>
      <c r="E801" s="172"/>
      <c r="F801" s="172"/>
      <c r="G801" s="172"/>
      <c r="H801" s="172"/>
      <c r="I801" s="172"/>
      <c r="J801" s="172"/>
      <c r="K801" s="172"/>
      <c r="L801" s="172"/>
      <c r="M801" s="172"/>
      <c r="N801" s="172"/>
      <c r="O801" s="172"/>
      <c r="P801" s="172"/>
      <c r="Q801" s="172"/>
      <c r="R801" s="172"/>
      <c r="S801" s="172"/>
      <c r="T801" s="172"/>
      <c r="U801" s="172"/>
      <c r="V801" s="172"/>
      <c r="W801" s="172"/>
      <c r="X801" s="172"/>
      <c r="Y801" s="172"/>
      <c r="Z801" s="172"/>
    </row>
    <row r="802" ht="15.75" customHeight="1">
      <c r="A802" s="172"/>
      <c r="B802" s="172"/>
      <c r="C802" s="172"/>
      <c r="D802" s="172"/>
      <c r="E802" s="172"/>
      <c r="F802" s="172"/>
      <c r="G802" s="172"/>
      <c r="H802" s="172"/>
      <c r="I802" s="172"/>
      <c r="J802" s="172"/>
      <c r="K802" s="172"/>
      <c r="L802" s="172"/>
      <c r="M802" s="172"/>
      <c r="N802" s="172"/>
      <c r="O802" s="172"/>
      <c r="P802" s="172"/>
      <c r="Q802" s="172"/>
      <c r="R802" s="172"/>
      <c r="S802" s="172"/>
      <c r="T802" s="172"/>
      <c r="U802" s="172"/>
      <c r="V802" s="172"/>
      <c r="W802" s="172"/>
      <c r="X802" s="172"/>
      <c r="Y802" s="172"/>
      <c r="Z802" s="172"/>
    </row>
    <row r="803" ht="15.75" customHeight="1">
      <c r="A803" s="172"/>
      <c r="B803" s="172"/>
      <c r="C803" s="172"/>
      <c r="D803" s="172"/>
      <c r="E803" s="172"/>
      <c r="F803" s="172"/>
      <c r="G803" s="172"/>
      <c r="H803" s="172"/>
      <c r="I803" s="172"/>
      <c r="J803" s="172"/>
      <c r="K803" s="172"/>
      <c r="L803" s="172"/>
      <c r="M803" s="172"/>
      <c r="N803" s="172"/>
      <c r="O803" s="172"/>
      <c r="P803" s="172"/>
      <c r="Q803" s="172"/>
      <c r="R803" s="172"/>
      <c r="S803" s="172"/>
      <c r="T803" s="172"/>
      <c r="U803" s="172"/>
      <c r="V803" s="172"/>
      <c r="W803" s="172"/>
      <c r="X803" s="172"/>
      <c r="Y803" s="172"/>
      <c r="Z803" s="172"/>
    </row>
    <row r="804" ht="15.75" customHeight="1">
      <c r="A804" s="172"/>
      <c r="B804" s="172"/>
      <c r="C804" s="172"/>
      <c r="D804" s="172"/>
      <c r="E804" s="172"/>
      <c r="F804" s="172"/>
      <c r="G804" s="172"/>
      <c r="H804" s="172"/>
      <c r="I804" s="172"/>
      <c r="J804" s="172"/>
      <c r="K804" s="172"/>
      <c r="L804" s="172"/>
      <c r="M804" s="172"/>
      <c r="N804" s="172"/>
      <c r="O804" s="172"/>
      <c r="P804" s="172"/>
      <c r="Q804" s="172"/>
      <c r="R804" s="172"/>
      <c r="S804" s="172"/>
      <c r="T804" s="172"/>
      <c r="U804" s="172"/>
      <c r="V804" s="172"/>
      <c r="W804" s="172"/>
      <c r="X804" s="172"/>
      <c r="Y804" s="172"/>
      <c r="Z804" s="172"/>
    </row>
    <row r="805" ht="15.75" customHeight="1">
      <c r="A805" s="172"/>
      <c r="B805" s="172"/>
      <c r="C805" s="172"/>
      <c r="D805" s="172"/>
      <c r="E805" s="172"/>
      <c r="F805" s="172"/>
      <c r="G805" s="172"/>
      <c r="H805" s="172"/>
      <c r="I805" s="172"/>
      <c r="J805" s="172"/>
      <c r="K805" s="172"/>
      <c r="L805" s="172"/>
      <c r="M805" s="172"/>
      <c r="N805" s="172"/>
      <c r="O805" s="172"/>
      <c r="P805" s="172"/>
      <c r="Q805" s="172"/>
      <c r="R805" s="172"/>
      <c r="S805" s="172"/>
      <c r="T805" s="172"/>
      <c r="U805" s="172"/>
      <c r="V805" s="172"/>
      <c r="W805" s="172"/>
      <c r="X805" s="172"/>
      <c r="Y805" s="172"/>
      <c r="Z805" s="172"/>
    </row>
    <row r="806" ht="15.75" customHeight="1">
      <c r="A806" s="172"/>
      <c r="B806" s="172"/>
      <c r="C806" s="172"/>
      <c r="D806" s="172"/>
      <c r="E806" s="172"/>
      <c r="F806" s="172"/>
      <c r="G806" s="172"/>
      <c r="H806" s="172"/>
      <c r="I806" s="172"/>
      <c r="J806" s="172"/>
      <c r="K806" s="172"/>
      <c r="L806" s="172"/>
      <c r="M806" s="172"/>
      <c r="N806" s="172"/>
      <c r="O806" s="172"/>
      <c r="P806" s="172"/>
      <c r="Q806" s="172"/>
      <c r="R806" s="172"/>
      <c r="S806" s="172"/>
      <c r="T806" s="172"/>
      <c r="U806" s="172"/>
      <c r="V806" s="172"/>
      <c r="W806" s="172"/>
      <c r="X806" s="172"/>
      <c r="Y806" s="172"/>
      <c r="Z806" s="172"/>
    </row>
    <row r="807" ht="15.75" customHeight="1">
      <c r="A807" s="172"/>
      <c r="B807" s="172"/>
      <c r="C807" s="172"/>
      <c r="D807" s="172"/>
      <c r="E807" s="172"/>
      <c r="F807" s="172"/>
      <c r="G807" s="172"/>
      <c r="H807" s="172"/>
      <c r="I807" s="172"/>
      <c r="J807" s="172"/>
      <c r="K807" s="172"/>
      <c r="L807" s="172"/>
      <c r="M807" s="172"/>
      <c r="N807" s="172"/>
      <c r="O807" s="172"/>
      <c r="P807" s="172"/>
      <c r="Q807" s="172"/>
      <c r="R807" s="172"/>
      <c r="S807" s="172"/>
      <c r="T807" s="172"/>
      <c r="U807" s="172"/>
      <c r="V807" s="172"/>
      <c r="W807" s="172"/>
      <c r="X807" s="172"/>
      <c r="Y807" s="172"/>
      <c r="Z807" s="172"/>
    </row>
    <row r="808" ht="15.75" customHeight="1">
      <c r="A808" s="172"/>
      <c r="B808" s="172"/>
      <c r="C808" s="172"/>
      <c r="D808" s="172"/>
      <c r="E808" s="172"/>
      <c r="F808" s="172"/>
      <c r="G808" s="172"/>
      <c r="H808" s="172"/>
      <c r="I808" s="172"/>
      <c r="J808" s="172"/>
      <c r="K808" s="172"/>
      <c r="L808" s="172"/>
      <c r="M808" s="172"/>
      <c r="N808" s="172"/>
      <c r="O808" s="172"/>
      <c r="P808" s="172"/>
      <c r="Q808" s="172"/>
      <c r="R808" s="172"/>
      <c r="S808" s="172"/>
      <c r="T808" s="172"/>
      <c r="U808" s="172"/>
      <c r="V808" s="172"/>
      <c r="W808" s="172"/>
      <c r="X808" s="172"/>
      <c r="Y808" s="172"/>
      <c r="Z808" s="172"/>
    </row>
    <row r="809" ht="15.75" customHeight="1">
      <c r="A809" s="172"/>
      <c r="B809" s="172"/>
      <c r="C809" s="172"/>
      <c r="D809" s="172"/>
      <c r="E809" s="172"/>
      <c r="F809" s="172"/>
      <c r="G809" s="172"/>
      <c r="H809" s="172"/>
      <c r="I809" s="172"/>
      <c r="J809" s="172"/>
      <c r="K809" s="172"/>
      <c r="L809" s="172"/>
      <c r="M809" s="172"/>
      <c r="N809" s="172"/>
      <c r="O809" s="172"/>
      <c r="P809" s="172"/>
      <c r="Q809" s="172"/>
      <c r="R809" s="172"/>
      <c r="S809" s="172"/>
      <c r="T809" s="172"/>
      <c r="U809" s="172"/>
      <c r="V809" s="172"/>
      <c r="W809" s="172"/>
      <c r="X809" s="172"/>
      <c r="Y809" s="172"/>
      <c r="Z809" s="172"/>
    </row>
    <row r="810" ht="15.75" customHeight="1">
      <c r="A810" s="172"/>
      <c r="B810" s="172"/>
      <c r="C810" s="172"/>
      <c r="D810" s="172"/>
      <c r="E810" s="172"/>
      <c r="F810" s="172"/>
      <c r="G810" s="172"/>
      <c r="H810" s="172"/>
      <c r="I810" s="172"/>
      <c r="J810" s="172"/>
      <c r="K810" s="172"/>
      <c r="L810" s="172"/>
      <c r="M810" s="172"/>
      <c r="N810" s="172"/>
      <c r="O810" s="172"/>
      <c r="P810" s="172"/>
      <c r="Q810" s="172"/>
      <c r="R810" s="172"/>
      <c r="S810" s="172"/>
      <c r="T810" s="172"/>
      <c r="U810" s="172"/>
      <c r="V810" s="172"/>
      <c r="W810" s="172"/>
      <c r="X810" s="172"/>
      <c r="Y810" s="172"/>
      <c r="Z810" s="172"/>
    </row>
    <row r="811" ht="15.75" customHeight="1">
      <c r="A811" s="172"/>
      <c r="B811" s="172"/>
      <c r="C811" s="172"/>
      <c r="D811" s="172"/>
      <c r="E811" s="172"/>
      <c r="F811" s="172"/>
      <c r="G811" s="172"/>
      <c r="H811" s="172"/>
      <c r="I811" s="172"/>
      <c r="J811" s="172"/>
      <c r="K811" s="172"/>
      <c r="L811" s="172"/>
      <c r="M811" s="172"/>
      <c r="N811" s="172"/>
      <c r="O811" s="172"/>
      <c r="P811" s="172"/>
      <c r="Q811" s="172"/>
      <c r="R811" s="172"/>
      <c r="S811" s="172"/>
      <c r="T811" s="172"/>
      <c r="U811" s="172"/>
      <c r="V811" s="172"/>
      <c r="W811" s="172"/>
      <c r="X811" s="172"/>
      <c r="Y811" s="172"/>
      <c r="Z811" s="172"/>
    </row>
    <row r="812" ht="15.75" customHeight="1">
      <c r="A812" s="172"/>
      <c r="B812" s="172"/>
      <c r="C812" s="172"/>
      <c r="D812" s="172"/>
      <c r="E812" s="172"/>
      <c r="F812" s="172"/>
      <c r="G812" s="172"/>
      <c r="H812" s="172"/>
      <c r="I812" s="172"/>
      <c r="J812" s="172"/>
      <c r="K812" s="172"/>
      <c r="L812" s="172"/>
      <c r="M812" s="172"/>
      <c r="N812" s="172"/>
      <c r="O812" s="172"/>
      <c r="P812" s="172"/>
      <c r="Q812" s="172"/>
      <c r="R812" s="172"/>
      <c r="S812" s="172"/>
      <c r="T812" s="172"/>
      <c r="U812" s="172"/>
      <c r="V812" s="172"/>
      <c r="W812" s="172"/>
      <c r="X812" s="172"/>
      <c r="Y812" s="172"/>
      <c r="Z812" s="172"/>
    </row>
    <row r="813" ht="15.75" customHeight="1">
      <c r="A813" s="172"/>
      <c r="B813" s="172"/>
      <c r="C813" s="172"/>
      <c r="D813" s="172"/>
      <c r="E813" s="172"/>
      <c r="F813" s="172"/>
      <c r="G813" s="172"/>
      <c r="H813" s="172"/>
      <c r="I813" s="172"/>
      <c r="J813" s="172"/>
      <c r="K813" s="172"/>
      <c r="L813" s="172"/>
      <c r="M813" s="172"/>
      <c r="N813" s="172"/>
      <c r="O813" s="172"/>
      <c r="P813" s="172"/>
      <c r="Q813" s="172"/>
      <c r="R813" s="172"/>
      <c r="S813" s="172"/>
      <c r="T813" s="172"/>
      <c r="U813" s="172"/>
      <c r="V813" s="172"/>
      <c r="W813" s="172"/>
      <c r="X813" s="172"/>
      <c r="Y813" s="172"/>
      <c r="Z813" s="172"/>
    </row>
    <row r="814" ht="15.75" customHeight="1">
      <c r="A814" s="172"/>
      <c r="B814" s="172"/>
      <c r="C814" s="172"/>
      <c r="D814" s="172"/>
      <c r="E814" s="172"/>
      <c r="F814" s="172"/>
      <c r="G814" s="172"/>
      <c r="H814" s="172"/>
      <c r="I814" s="172"/>
      <c r="J814" s="172"/>
      <c r="K814" s="172"/>
      <c r="L814" s="172"/>
      <c r="M814" s="172"/>
      <c r="N814" s="172"/>
      <c r="O814" s="172"/>
      <c r="P814" s="172"/>
      <c r="Q814" s="172"/>
      <c r="R814" s="172"/>
      <c r="S814" s="172"/>
      <c r="T814" s="172"/>
      <c r="U814" s="172"/>
      <c r="V814" s="172"/>
      <c r="W814" s="172"/>
      <c r="X814" s="172"/>
      <c r="Y814" s="172"/>
      <c r="Z814" s="172"/>
    </row>
    <row r="815" ht="15.75" customHeight="1">
      <c r="A815" s="172"/>
      <c r="B815" s="172"/>
      <c r="C815" s="172"/>
      <c r="D815" s="172"/>
      <c r="E815" s="172"/>
      <c r="F815" s="172"/>
      <c r="G815" s="172"/>
      <c r="H815" s="172"/>
      <c r="I815" s="172"/>
      <c r="J815" s="172"/>
      <c r="K815" s="172"/>
      <c r="L815" s="172"/>
      <c r="M815" s="172"/>
      <c r="N815" s="172"/>
      <c r="O815" s="172"/>
      <c r="P815" s="172"/>
      <c r="Q815" s="172"/>
      <c r="R815" s="172"/>
      <c r="S815" s="172"/>
      <c r="T815" s="172"/>
      <c r="U815" s="172"/>
      <c r="V815" s="172"/>
      <c r="W815" s="172"/>
      <c r="X815" s="172"/>
      <c r="Y815" s="172"/>
      <c r="Z815" s="172"/>
    </row>
    <row r="816" ht="15.75" customHeight="1">
      <c r="A816" s="172"/>
      <c r="B816" s="172"/>
      <c r="C816" s="172"/>
      <c r="D816" s="172"/>
      <c r="E816" s="172"/>
      <c r="F816" s="172"/>
      <c r="G816" s="172"/>
      <c r="H816" s="172"/>
      <c r="I816" s="172"/>
      <c r="J816" s="172"/>
      <c r="K816" s="172"/>
      <c r="L816" s="172"/>
      <c r="M816" s="172"/>
      <c r="N816" s="172"/>
      <c r="O816" s="172"/>
      <c r="P816" s="172"/>
      <c r="Q816" s="172"/>
      <c r="R816" s="172"/>
      <c r="S816" s="172"/>
      <c r="T816" s="172"/>
      <c r="U816" s="172"/>
      <c r="V816" s="172"/>
      <c r="W816" s="172"/>
      <c r="X816" s="172"/>
      <c r="Y816" s="172"/>
      <c r="Z816" s="172"/>
    </row>
    <row r="817" ht="15.75" customHeight="1">
      <c r="A817" s="172"/>
      <c r="B817" s="172"/>
      <c r="C817" s="172"/>
      <c r="D817" s="172"/>
      <c r="E817" s="172"/>
      <c r="F817" s="172"/>
      <c r="G817" s="172"/>
      <c r="H817" s="172"/>
      <c r="I817" s="172"/>
      <c r="J817" s="172"/>
      <c r="K817" s="172"/>
      <c r="L817" s="172"/>
      <c r="M817" s="172"/>
      <c r="N817" s="172"/>
      <c r="O817" s="172"/>
      <c r="P817" s="172"/>
      <c r="Q817" s="172"/>
      <c r="R817" s="172"/>
      <c r="S817" s="172"/>
      <c r="T817" s="172"/>
      <c r="U817" s="172"/>
      <c r="V817" s="172"/>
      <c r="W817" s="172"/>
      <c r="X817" s="172"/>
      <c r="Y817" s="172"/>
      <c r="Z817" s="172"/>
    </row>
    <row r="818" ht="15.75" customHeight="1">
      <c r="A818" s="172"/>
      <c r="B818" s="172"/>
      <c r="C818" s="172"/>
      <c r="D818" s="172"/>
      <c r="E818" s="172"/>
      <c r="F818" s="172"/>
      <c r="G818" s="172"/>
      <c r="H818" s="172"/>
      <c r="I818" s="172"/>
      <c r="J818" s="172"/>
      <c r="K818" s="172"/>
      <c r="L818" s="172"/>
      <c r="M818" s="172"/>
      <c r="N818" s="172"/>
      <c r="O818" s="172"/>
      <c r="P818" s="172"/>
      <c r="Q818" s="172"/>
      <c r="R818" s="172"/>
      <c r="S818" s="172"/>
      <c r="T818" s="172"/>
      <c r="U818" s="172"/>
      <c r="V818" s="172"/>
      <c r="W818" s="172"/>
      <c r="X818" s="172"/>
      <c r="Y818" s="172"/>
      <c r="Z818" s="172"/>
    </row>
    <row r="819" ht="15.75" customHeight="1">
      <c r="A819" s="172"/>
      <c r="B819" s="172"/>
      <c r="C819" s="172"/>
      <c r="D819" s="172"/>
      <c r="E819" s="172"/>
      <c r="F819" s="172"/>
      <c r="G819" s="172"/>
      <c r="H819" s="172"/>
      <c r="I819" s="172"/>
      <c r="J819" s="172"/>
      <c r="K819" s="172"/>
      <c r="L819" s="172"/>
      <c r="M819" s="172"/>
      <c r="N819" s="172"/>
      <c r="O819" s="172"/>
      <c r="P819" s="172"/>
      <c r="Q819" s="172"/>
      <c r="R819" s="172"/>
      <c r="S819" s="172"/>
      <c r="T819" s="172"/>
      <c r="U819" s="172"/>
      <c r="V819" s="172"/>
      <c r="W819" s="172"/>
      <c r="X819" s="172"/>
      <c r="Y819" s="172"/>
      <c r="Z819" s="172"/>
    </row>
    <row r="820" ht="15.75" customHeight="1">
      <c r="A820" s="172"/>
      <c r="B820" s="172"/>
      <c r="C820" s="172"/>
      <c r="D820" s="172"/>
      <c r="E820" s="172"/>
      <c r="F820" s="172"/>
      <c r="G820" s="172"/>
      <c r="H820" s="172"/>
      <c r="I820" s="172"/>
      <c r="J820" s="172"/>
      <c r="K820" s="172"/>
      <c r="L820" s="172"/>
      <c r="M820" s="172"/>
      <c r="N820" s="172"/>
      <c r="O820" s="172"/>
      <c r="P820" s="172"/>
      <c r="Q820" s="172"/>
      <c r="R820" s="172"/>
      <c r="S820" s="172"/>
      <c r="T820" s="172"/>
      <c r="U820" s="172"/>
      <c r="V820" s="172"/>
      <c r="W820" s="172"/>
      <c r="X820" s="172"/>
      <c r="Y820" s="172"/>
      <c r="Z820" s="172"/>
    </row>
    <row r="821" ht="15.75" customHeight="1">
      <c r="A821" s="172"/>
      <c r="B821" s="172"/>
      <c r="C821" s="172"/>
      <c r="D821" s="172"/>
      <c r="E821" s="172"/>
      <c r="F821" s="172"/>
      <c r="G821" s="172"/>
      <c r="H821" s="172"/>
      <c r="I821" s="172"/>
      <c r="J821" s="172"/>
      <c r="K821" s="172"/>
      <c r="L821" s="172"/>
      <c r="M821" s="172"/>
      <c r="N821" s="172"/>
      <c r="O821" s="172"/>
      <c r="P821" s="172"/>
      <c r="Q821" s="172"/>
      <c r="R821" s="172"/>
      <c r="S821" s="172"/>
      <c r="T821" s="172"/>
      <c r="U821" s="172"/>
      <c r="V821" s="172"/>
      <c r="W821" s="172"/>
      <c r="X821" s="172"/>
      <c r="Y821" s="172"/>
      <c r="Z821" s="172"/>
    </row>
    <row r="822" ht="15.75" customHeight="1">
      <c r="A822" s="172"/>
      <c r="B822" s="172"/>
      <c r="C822" s="172"/>
      <c r="D822" s="172"/>
      <c r="E822" s="172"/>
      <c r="F822" s="172"/>
      <c r="G822" s="172"/>
      <c r="H822" s="172"/>
      <c r="I822" s="172"/>
      <c r="J822" s="172"/>
      <c r="K822" s="172"/>
      <c r="L822" s="172"/>
      <c r="M822" s="172"/>
      <c r="N822" s="172"/>
      <c r="O822" s="172"/>
      <c r="P822" s="172"/>
      <c r="Q822" s="172"/>
      <c r="R822" s="172"/>
      <c r="S822" s="172"/>
      <c r="T822" s="172"/>
      <c r="U822" s="172"/>
      <c r="V822" s="172"/>
      <c r="W822" s="172"/>
      <c r="X822" s="172"/>
      <c r="Y822" s="172"/>
      <c r="Z822" s="172"/>
    </row>
    <row r="823" ht="15.75" customHeight="1">
      <c r="A823" s="172"/>
      <c r="B823" s="172"/>
      <c r="C823" s="172"/>
      <c r="D823" s="172"/>
      <c r="E823" s="172"/>
      <c r="F823" s="172"/>
      <c r="G823" s="172"/>
      <c r="H823" s="172"/>
      <c r="I823" s="172"/>
      <c r="J823" s="172"/>
      <c r="K823" s="172"/>
      <c r="L823" s="172"/>
      <c r="M823" s="172"/>
      <c r="N823" s="172"/>
      <c r="O823" s="172"/>
      <c r="P823" s="172"/>
      <c r="Q823" s="172"/>
      <c r="R823" s="172"/>
      <c r="S823" s="172"/>
      <c r="T823" s="172"/>
      <c r="U823" s="172"/>
      <c r="V823" s="172"/>
      <c r="W823" s="172"/>
      <c r="X823" s="172"/>
      <c r="Y823" s="172"/>
      <c r="Z823" s="172"/>
    </row>
    <row r="824" ht="15.75" customHeight="1">
      <c r="A824" s="172"/>
      <c r="B824" s="172"/>
      <c r="C824" s="172"/>
      <c r="D824" s="172"/>
      <c r="E824" s="172"/>
      <c r="F824" s="172"/>
      <c r="G824" s="172"/>
      <c r="H824" s="172"/>
      <c r="I824" s="172"/>
      <c r="J824" s="172"/>
      <c r="K824" s="172"/>
      <c r="L824" s="172"/>
      <c r="M824" s="172"/>
      <c r="N824" s="172"/>
      <c r="O824" s="172"/>
      <c r="P824" s="172"/>
      <c r="Q824" s="172"/>
      <c r="R824" s="172"/>
      <c r="S824" s="172"/>
      <c r="T824" s="172"/>
      <c r="U824" s="172"/>
      <c r="V824" s="172"/>
      <c r="W824" s="172"/>
      <c r="X824" s="172"/>
      <c r="Y824" s="172"/>
      <c r="Z824" s="172"/>
    </row>
    <row r="825" ht="15.75" customHeight="1">
      <c r="A825" s="172"/>
      <c r="B825" s="172"/>
      <c r="C825" s="172"/>
      <c r="D825" s="172"/>
      <c r="E825" s="172"/>
      <c r="F825" s="172"/>
      <c r="G825" s="172"/>
      <c r="H825" s="172"/>
      <c r="I825" s="172"/>
      <c r="J825" s="172"/>
      <c r="K825" s="172"/>
      <c r="L825" s="172"/>
      <c r="M825" s="172"/>
      <c r="N825" s="172"/>
      <c r="O825" s="172"/>
      <c r="P825" s="172"/>
      <c r="Q825" s="172"/>
      <c r="R825" s="172"/>
      <c r="S825" s="172"/>
      <c r="T825" s="172"/>
      <c r="U825" s="172"/>
      <c r="V825" s="172"/>
      <c r="W825" s="172"/>
      <c r="X825" s="172"/>
      <c r="Y825" s="172"/>
      <c r="Z825" s="172"/>
    </row>
    <row r="826" ht="15.75" customHeight="1">
      <c r="A826" s="172"/>
      <c r="B826" s="172"/>
      <c r="C826" s="172"/>
      <c r="D826" s="172"/>
      <c r="E826" s="172"/>
      <c r="F826" s="172"/>
      <c r="G826" s="172"/>
      <c r="H826" s="172"/>
      <c r="I826" s="172"/>
      <c r="J826" s="172"/>
      <c r="K826" s="172"/>
      <c r="L826" s="172"/>
      <c r="M826" s="172"/>
      <c r="N826" s="172"/>
      <c r="O826" s="172"/>
      <c r="P826" s="172"/>
      <c r="Q826" s="172"/>
      <c r="R826" s="172"/>
      <c r="S826" s="172"/>
      <c r="T826" s="172"/>
      <c r="U826" s="172"/>
      <c r="V826" s="172"/>
      <c r="W826" s="172"/>
      <c r="X826" s="172"/>
      <c r="Y826" s="172"/>
      <c r="Z826" s="172"/>
    </row>
    <row r="827" ht="15.75" customHeight="1">
      <c r="A827" s="172"/>
      <c r="B827" s="172"/>
      <c r="C827" s="172"/>
      <c r="D827" s="172"/>
      <c r="E827" s="172"/>
      <c r="F827" s="172"/>
      <c r="G827" s="172"/>
      <c r="H827" s="172"/>
      <c r="I827" s="172"/>
      <c r="J827" s="172"/>
      <c r="K827" s="172"/>
      <c r="L827" s="172"/>
      <c r="M827" s="172"/>
      <c r="N827" s="172"/>
      <c r="O827" s="172"/>
      <c r="P827" s="172"/>
      <c r="Q827" s="172"/>
      <c r="R827" s="172"/>
      <c r="S827" s="172"/>
      <c r="T827" s="172"/>
      <c r="U827" s="172"/>
      <c r="V827" s="172"/>
      <c r="W827" s="172"/>
      <c r="X827" s="172"/>
      <c r="Y827" s="172"/>
      <c r="Z827" s="172"/>
    </row>
    <row r="828" ht="15.75" customHeight="1">
      <c r="A828" s="172"/>
      <c r="B828" s="172"/>
      <c r="C828" s="172"/>
      <c r="D828" s="172"/>
      <c r="E828" s="172"/>
      <c r="F828" s="172"/>
      <c r="G828" s="172"/>
      <c r="H828" s="172"/>
      <c r="I828" s="172"/>
      <c r="J828" s="172"/>
      <c r="K828" s="172"/>
      <c r="L828" s="172"/>
      <c r="M828" s="172"/>
      <c r="N828" s="172"/>
      <c r="O828" s="172"/>
      <c r="P828" s="172"/>
      <c r="Q828" s="172"/>
      <c r="R828" s="172"/>
      <c r="S828" s="172"/>
      <c r="T828" s="172"/>
      <c r="U828" s="172"/>
      <c r="V828" s="172"/>
      <c r="W828" s="172"/>
      <c r="X828" s="172"/>
      <c r="Y828" s="172"/>
      <c r="Z828" s="172"/>
    </row>
    <row r="829" ht="15.75" customHeight="1">
      <c r="A829" s="172"/>
      <c r="B829" s="172"/>
      <c r="C829" s="172"/>
      <c r="D829" s="172"/>
      <c r="E829" s="172"/>
      <c r="F829" s="172"/>
      <c r="G829" s="172"/>
      <c r="H829" s="172"/>
      <c r="I829" s="172"/>
      <c r="J829" s="172"/>
      <c r="K829" s="172"/>
      <c r="L829" s="172"/>
      <c r="M829" s="172"/>
      <c r="N829" s="172"/>
      <c r="O829" s="172"/>
      <c r="P829" s="172"/>
      <c r="Q829" s="172"/>
      <c r="R829" s="172"/>
      <c r="S829" s="172"/>
      <c r="T829" s="172"/>
      <c r="U829" s="172"/>
      <c r="V829" s="172"/>
      <c r="W829" s="172"/>
      <c r="X829" s="172"/>
      <c r="Y829" s="172"/>
      <c r="Z829" s="172"/>
    </row>
    <row r="830" ht="15.75" customHeight="1">
      <c r="A830" s="172"/>
      <c r="B830" s="172"/>
      <c r="C830" s="172"/>
      <c r="D830" s="172"/>
      <c r="E830" s="172"/>
      <c r="F830" s="172"/>
      <c r="G830" s="172"/>
      <c r="H830" s="172"/>
      <c r="I830" s="172"/>
      <c r="J830" s="172"/>
      <c r="K830" s="172"/>
      <c r="L830" s="172"/>
      <c r="M830" s="172"/>
      <c r="N830" s="172"/>
      <c r="O830" s="172"/>
      <c r="P830" s="172"/>
      <c r="Q830" s="172"/>
      <c r="R830" s="172"/>
      <c r="S830" s="172"/>
      <c r="T830" s="172"/>
      <c r="U830" s="172"/>
      <c r="V830" s="172"/>
      <c r="W830" s="172"/>
      <c r="X830" s="172"/>
      <c r="Y830" s="172"/>
      <c r="Z830" s="172"/>
    </row>
    <row r="831" ht="15.75" customHeight="1">
      <c r="A831" s="172"/>
      <c r="B831" s="172"/>
      <c r="C831" s="172"/>
      <c r="D831" s="172"/>
      <c r="E831" s="172"/>
      <c r="F831" s="172"/>
      <c r="G831" s="172"/>
      <c r="H831" s="172"/>
      <c r="I831" s="172"/>
      <c r="J831" s="172"/>
      <c r="K831" s="172"/>
      <c r="L831" s="172"/>
      <c r="M831" s="172"/>
      <c r="N831" s="172"/>
      <c r="O831" s="172"/>
      <c r="P831" s="172"/>
      <c r="Q831" s="172"/>
      <c r="R831" s="172"/>
      <c r="S831" s="172"/>
      <c r="T831" s="172"/>
      <c r="U831" s="172"/>
      <c r="V831" s="172"/>
      <c r="W831" s="172"/>
      <c r="X831" s="172"/>
      <c r="Y831" s="172"/>
      <c r="Z831" s="172"/>
    </row>
    <row r="832" ht="15.75" customHeight="1">
      <c r="A832" s="172"/>
      <c r="B832" s="172"/>
      <c r="C832" s="172"/>
      <c r="D832" s="172"/>
      <c r="E832" s="172"/>
      <c r="F832" s="172"/>
      <c r="G832" s="172"/>
      <c r="H832" s="172"/>
      <c r="I832" s="172"/>
      <c r="J832" s="172"/>
      <c r="K832" s="172"/>
      <c r="L832" s="172"/>
      <c r="M832" s="172"/>
      <c r="N832" s="172"/>
      <c r="O832" s="172"/>
      <c r="P832" s="172"/>
      <c r="Q832" s="172"/>
      <c r="R832" s="172"/>
      <c r="S832" s="172"/>
      <c r="T832" s="172"/>
      <c r="U832" s="172"/>
      <c r="V832" s="172"/>
      <c r="W832" s="172"/>
      <c r="X832" s="172"/>
      <c r="Y832" s="172"/>
      <c r="Z832" s="172"/>
    </row>
    <row r="833" ht="15.75" customHeight="1">
      <c r="A833" s="172"/>
      <c r="B833" s="172"/>
      <c r="C833" s="172"/>
      <c r="D833" s="172"/>
      <c r="E833" s="172"/>
      <c r="F833" s="172"/>
      <c r="G833" s="172"/>
      <c r="H833" s="172"/>
      <c r="I833" s="172"/>
      <c r="J833" s="172"/>
      <c r="K833" s="172"/>
      <c r="L833" s="172"/>
      <c r="M833" s="172"/>
      <c r="N833" s="172"/>
      <c r="O833" s="172"/>
      <c r="P833" s="172"/>
      <c r="Q833" s="172"/>
      <c r="R833" s="172"/>
      <c r="S833" s="172"/>
      <c r="T833" s="172"/>
      <c r="U833" s="172"/>
      <c r="V833" s="172"/>
      <c r="W833" s="172"/>
      <c r="X833" s="172"/>
      <c r="Y833" s="172"/>
      <c r="Z833" s="172"/>
    </row>
    <row r="834" ht="15.75" customHeight="1">
      <c r="A834" s="172"/>
      <c r="B834" s="172"/>
      <c r="C834" s="172"/>
      <c r="D834" s="172"/>
      <c r="E834" s="172"/>
      <c r="F834" s="172"/>
      <c r="G834" s="172"/>
      <c r="H834" s="172"/>
      <c r="I834" s="172"/>
      <c r="J834" s="172"/>
      <c r="K834" s="172"/>
      <c r="L834" s="172"/>
      <c r="M834" s="172"/>
      <c r="N834" s="172"/>
      <c r="O834" s="172"/>
      <c r="P834" s="172"/>
      <c r="Q834" s="172"/>
      <c r="R834" s="172"/>
      <c r="S834" s="172"/>
      <c r="T834" s="172"/>
      <c r="U834" s="172"/>
      <c r="V834" s="172"/>
      <c r="W834" s="172"/>
      <c r="X834" s="172"/>
      <c r="Y834" s="172"/>
      <c r="Z834" s="172"/>
    </row>
    <row r="835" ht="15.75" customHeight="1">
      <c r="A835" s="172"/>
      <c r="B835" s="172"/>
      <c r="C835" s="172"/>
      <c r="D835" s="172"/>
      <c r="E835" s="172"/>
      <c r="F835" s="172"/>
      <c r="G835" s="172"/>
      <c r="H835" s="172"/>
      <c r="I835" s="172"/>
      <c r="J835" s="172"/>
      <c r="K835" s="172"/>
      <c r="L835" s="172"/>
      <c r="M835" s="172"/>
      <c r="N835" s="172"/>
      <c r="O835" s="172"/>
      <c r="P835" s="172"/>
      <c r="Q835" s="172"/>
      <c r="R835" s="172"/>
      <c r="S835" s="172"/>
      <c r="T835" s="172"/>
      <c r="U835" s="172"/>
      <c r="V835" s="172"/>
      <c r="W835" s="172"/>
      <c r="X835" s="172"/>
      <c r="Y835" s="172"/>
      <c r="Z835" s="172"/>
    </row>
    <row r="836" ht="15.75" customHeight="1">
      <c r="A836" s="172"/>
      <c r="B836" s="172"/>
      <c r="C836" s="172"/>
      <c r="D836" s="172"/>
      <c r="E836" s="172"/>
      <c r="F836" s="172"/>
      <c r="G836" s="172"/>
      <c r="H836" s="172"/>
      <c r="I836" s="172"/>
      <c r="J836" s="172"/>
      <c r="K836" s="172"/>
      <c r="L836" s="172"/>
      <c r="M836" s="172"/>
      <c r="N836" s="172"/>
      <c r="O836" s="172"/>
      <c r="P836" s="172"/>
      <c r="Q836" s="172"/>
      <c r="R836" s="172"/>
      <c r="S836" s="172"/>
      <c r="T836" s="172"/>
      <c r="U836" s="172"/>
      <c r="V836" s="172"/>
      <c r="W836" s="172"/>
      <c r="X836" s="172"/>
      <c r="Y836" s="172"/>
      <c r="Z836" s="172"/>
    </row>
    <row r="837" ht="15.75" customHeight="1">
      <c r="A837" s="172"/>
      <c r="B837" s="172"/>
      <c r="C837" s="172"/>
      <c r="D837" s="172"/>
      <c r="E837" s="172"/>
      <c r="F837" s="172"/>
      <c r="G837" s="172"/>
      <c r="H837" s="172"/>
      <c r="I837" s="172"/>
      <c r="J837" s="172"/>
      <c r="K837" s="172"/>
      <c r="L837" s="172"/>
      <c r="M837" s="172"/>
      <c r="N837" s="172"/>
      <c r="O837" s="172"/>
      <c r="P837" s="172"/>
      <c r="Q837" s="172"/>
      <c r="R837" s="172"/>
      <c r="S837" s="172"/>
      <c r="T837" s="172"/>
      <c r="U837" s="172"/>
      <c r="V837" s="172"/>
      <c r="W837" s="172"/>
      <c r="X837" s="172"/>
      <c r="Y837" s="172"/>
      <c r="Z837" s="172"/>
    </row>
    <row r="838" ht="15.75" customHeight="1">
      <c r="A838" s="172"/>
      <c r="B838" s="172"/>
      <c r="C838" s="172"/>
      <c r="D838" s="172"/>
      <c r="E838" s="172"/>
      <c r="F838" s="172"/>
      <c r="G838" s="172"/>
      <c r="H838" s="172"/>
      <c r="I838" s="172"/>
      <c r="J838" s="172"/>
      <c r="K838" s="172"/>
      <c r="L838" s="172"/>
      <c r="M838" s="172"/>
      <c r="N838" s="172"/>
      <c r="O838" s="172"/>
      <c r="P838" s="172"/>
      <c r="Q838" s="172"/>
      <c r="R838" s="172"/>
      <c r="S838" s="172"/>
      <c r="T838" s="172"/>
      <c r="U838" s="172"/>
      <c r="V838" s="172"/>
      <c r="W838" s="172"/>
      <c r="X838" s="172"/>
      <c r="Y838" s="172"/>
      <c r="Z838" s="172"/>
    </row>
    <row r="839" ht="15.75" customHeight="1">
      <c r="A839" s="172"/>
      <c r="B839" s="172"/>
      <c r="C839" s="172"/>
      <c r="D839" s="172"/>
      <c r="E839" s="172"/>
      <c r="F839" s="172"/>
      <c r="G839" s="172"/>
      <c r="H839" s="172"/>
      <c r="I839" s="172"/>
      <c r="J839" s="172"/>
      <c r="K839" s="172"/>
      <c r="L839" s="172"/>
      <c r="M839" s="172"/>
      <c r="N839" s="172"/>
      <c r="O839" s="172"/>
      <c r="P839" s="172"/>
      <c r="Q839" s="172"/>
      <c r="R839" s="172"/>
      <c r="S839" s="172"/>
      <c r="T839" s="172"/>
      <c r="U839" s="172"/>
      <c r="V839" s="172"/>
      <c r="W839" s="172"/>
      <c r="X839" s="172"/>
      <c r="Y839" s="172"/>
      <c r="Z839" s="172"/>
    </row>
    <row r="840" ht="15.75" customHeight="1">
      <c r="A840" s="172"/>
      <c r="B840" s="172"/>
      <c r="C840" s="172"/>
      <c r="D840" s="172"/>
      <c r="E840" s="172"/>
      <c r="F840" s="172"/>
      <c r="G840" s="172"/>
      <c r="H840" s="172"/>
      <c r="I840" s="172"/>
      <c r="J840" s="172"/>
      <c r="K840" s="172"/>
      <c r="L840" s="172"/>
      <c r="M840" s="172"/>
      <c r="N840" s="172"/>
      <c r="O840" s="172"/>
      <c r="P840" s="172"/>
      <c r="Q840" s="172"/>
      <c r="R840" s="172"/>
      <c r="S840" s="172"/>
      <c r="T840" s="172"/>
      <c r="U840" s="172"/>
      <c r="V840" s="172"/>
      <c r="W840" s="172"/>
      <c r="X840" s="172"/>
      <c r="Y840" s="172"/>
      <c r="Z840" s="172"/>
    </row>
    <row r="841" ht="15.75" customHeight="1">
      <c r="A841" s="172"/>
      <c r="B841" s="172"/>
      <c r="C841" s="172"/>
      <c r="D841" s="172"/>
      <c r="E841" s="172"/>
      <c r="F841" s="172"/>
      <c r="G841" s="172"/>
      <c r="H841" s="172"/>
      <c r="I841" s="172"/>
      <c r="J841" s="172"/>
      <c r="K841" s="172"/>
      <c r="L841" s="172"/>
      <c r="M841" s="172"/>
      <c r="N841" s="172"/>
      <c r="O841" s="172"/>
      <c r="P841" s="172"/>
      <c r="Q841" s="172"/>
      <c r="R841" s="172"/>
      <c r="S841" s="172"/>
      <c r="T841" s="172"/>
      <c r="U841" s="172"/>
      <c r="V841" s="172"/>
      <c r="W841" s="172"/>
      <c r="X841" s="172"/>
      <c r="Y841" s="172"/>
      <c r="Z841" s="172"/>
    </row>
    <row r="842" ht="15.75" customHeight="1">
      <c r="A842" s="172"/>
      <c r="B842" s="172"/>
      <c r="C842" s="172"/>
      <c r="D842" s="172"/>
      <c r="E842" s="172"/>
      <c r="F842" s="172"/>
      <c r="G842" s="172"/>
      <c r="H842" s="172"/>
      <c r="I842" s="172"/>
      <c r="J842" s="172"/>
      <c r="K842" s="172"/>
      <c r="L842" s="172"/>
      <c r="M842" s="172"/>
      <c r="N842" s="172"/>
      <c r="O842" s="172"/>
      <c r="P842" s="172"/>
      <c r="Q842" s="172"/>
      <c r="R842" s="172"/>
      <c r="S842" s="172"/>
      <c r="T842" s="172"/>
      <c r="U842" s="172"/>
      <c r="V842" s="172"/>
      <c r="W842" s="172"/>
      <c r="X842" s="172"/>
      <c r="Y842" s="172"/>
      <c r="Z842" s="172"/>
    </row>
    <row r="843" ht="15.75" customHeight="1">
      <c r="A843" s="172"/>
      <c r="B843" s="172"/>
      <c r="C843" s="172"/>
      <c r="D843" s="172"/>
      <c r="E843" s="172"/>
      <c r="F843" s="172"/>
      <c r="G843" s="172"/>
      <c r="H843" s="172"/>
      <c r="I843" s="172"/>
      <c r="J843" s="172"/>
      <c r="K843" s="172"/>
      <c r="L843" s="172"/>
      <c r="M843" s="172"/>
      <c r="N843" s="172"/>
      <c r="O843" s="172"/>
      <c r="P843" s="172"/>
      <c r="Q843" s="172"/>
      <c r="R843" s="172"/>
      <c r="S843" s="172"/>
      <c r="T843" s="172"/>
      <c r="U843" s="172"/>
      <c r="V843" s="172"/>
      <c r="W843" s="172"/>
      <c r="X843" s="172"/>
      <c r="Y843" s="172"/>
      <c r="Z843" s="172"/>
    </row>
    <row r="844" ht="15.75" customHeight="1">
      <c r="A844" s="172"/>
      <c r="B844" s="172"/>
      <c r="C844" s="172"/>
      <c r="D844" s="172"/>
      <c r="E844" s="172"/>
      <c r="F844" s="172"/>
      <c r="G844" s="172"/>
      <c r="H844" s="172"/>
      <c r="I844" s="172"/>
      <c r="J844" s="172"/>
      <c r="K844" s="172"/>
      <c r="L844" s="172"/>
      <c r="M844" s="172"/>
      <c r="N844" s="172"/>
      <c r="O844" s="172"/>
      <c r="P844" s="172"/>
      <c r="Q844" s="172"/>
      <c r="R844" s="172"/>
      <c r="S844" s="172"/>
      <c r="T844" s="172"/>
      <c r="U844" s="172"/>
      <c r="V844" s="172"/>
      <c r="W844" s="172"/>
      <c r="X844" s="172"/>
      <c r="Y844" s="172"/>
      <c r="Z844" s="172"/>
    </row>
    <row r="845" ht="15.75" customHeight="1">
      <c r="A845" s="172"/>
      <c r="B845" s="172"/>
      <c r="C845" s="172"/>
      <c r="D845" s="172"/>
      <c r="E845" s="172"/>
      <c r="F845" s="172"/>
      <c r="G845" s="172"/>
      <c r="H845" s="172"/>
      <c r="I845" s="172"/>
      <c r="J845" s="172"/>
      <c r="K845" s="172"/>
      <c r="L845" s="172"/>
      <c r="M845" s="172"/>
      <c r="N845" s="172"/>
      <c r="O845" s="172"/>
      <c r="P845" s="172"/>
      <c r="Q845" s="172"/>
      <c r="R845" s="172"/>
      <c r="S845" s="172"/>
      <c r="T845" s="172"/>
      <c r="U845" s="172"/>
      <c r="V845" s="172"/>
      <c r="W845" s="172"/>
      <c r="X845" s="172"/>
      <c r="Y845" s="172"/>
      <c r="Z845" s="172"/>
    </row>
    <row r="846" ht="15.75" customHeight="1">
      <c r="A846" s="172"/>
      <c r="B846" s="172"/>
      <c r="C846" s="172"/>
      <c r="D846" s="172"/>
      <c r="E846" s="172"/>
      <c r="F846" s="172"/>
      <c r="G846" s="172"/>
      <c r="H846" s="172"/>
      <c r="I846" s="172"/>
      <c r="J846" s="172"/>
      <c r="K846" s="172"/>
      <c r="L846" s="172"/>
      <c r="M846" s="172"/>
      <c r="N846" s="172"/>
      <c r="O846" s="172"/>
      <c r="P846" s="172"/>
      <c r="Q846" s="172"/>
      <c r="R846" s="172"/>
      <c r="S846" s="172"/>
      <c r="T846" s="172"/>
      <c r="U846" s="172"/>
      <c r="V846" s="172"/>
      <c r="W846" s="172"/>
      <c r="X846" s="172"/>
      <c r="Y846" s="172"/>
      <c r="Z846" s="172"/>
    </row>
    <row r="847" ht="15.75" customHeight="1">
      <c r="A847" s="172"/>
      <c r="B847" s="172"/>
      <c r="C847" s="172"/>
      <c r="D847" s="172"/>
      <c r="E847" s="172"/>
      <c r="F847" s="172"/>
      <c r="G847" s="172"/>
      <c r="H847" s="172"/>
      <c r="I847" s="172"/>
      <c r="J847" s="172"/>
      <c r="K847" s="172"/>
      <c r="L847" s="172"/>
      <c r="M847" s="172"/>
      <c r="N847" s="172"/>
      <c r="O847" s="172"/>
      <c r="P847" s="172"/>
      <c r="Q847" s="172"/>
      <c r="R847" s="172"/>
      <c r="S847" s="172"/>
      <c r="T847" s="172"/>
      <c r="U847" s="172"/>
      <c r="V847" s="172"/>
      <c r="W847" s="172"/>
      <c r="X847" s="172"/>
      <c r="Y847" s="172"/>
      <c r="Z847" s="172"/>
    </row>
    <row r="848" ht="15.75" customHeight="1">
      <c r="A848" s="172"/>
      <c r="B848" s="172"/>
      <c r="C848" s="172"/>
      <c r="D848" s="172"/>
      <c r="E848" s="172"/>
      <c r="F848" s="172"/>
      <c r="G848" s="172"/>
      <c r="H848" s="172"/>
      <c r="I848" s="172"/>
      <c r="J848" s="172"/>
      <c r="K848" s="172"/>
      <c r="L848" s="172"/>
      <c r="M848" s="172"/>
      <c r="N848" s="172"/>
      <c r="O848" s="172"/>
      <c r="P848" s="172"/>
      <c r="Q848" s="172"/>
      <c r="R848" s="172"/>
      <c r="S848" s="172"/>
      <c r="T848" s="172"/>
      <c r="U848" s="172"/>
      <c r="V848" s="172"/>
      <c r="W848" s="172"/>
      <c r="X848" s="172"/>
      <c r="Y848" s="172"/>
      <c r="Z848" s="172"/>
    </row>
    <row r="849" ht="15.75" customHeight="1">
      <c r="A849" s="172"/>
      <c r="B849" s="172"/>
      <c r="C849" s="172"/>
      <c r="D849" s="172"/>
      <c r="E849" s="172"/>
      <c r="F849" s="172"/>
      <c r="G849" s="172"/>
      <c r="H849" s="172"/>
      <c r="I849" s="172"/>
      <c r="J849" s="172"/>
      <c r="K849" s="172"/>
      <c r="L849" s="172"/>
      <c r="M849" s="172"/>
      <c r="N849" s="172"/>
      <c r="O849" s="172"/>
      <c r="P849" s="172"/>
      <c r="Q849" s="172"/>
      <c r="R849" s="172"/>
      <c r="S849" s="172"/>
      <c r="T849" s="172"/>
      <c r="U849" s="172"/>
      <c r="V849" s="172"/>
      <c r="W849" s="172"/>
      <c r="X849" s="172"/>
      <c r="Y849" s="172"/>
      <c r="Z849" s="172"/>
    </row>
    <row r="850" ht="15.75" customHeight="1">
      <c r="A850" s="172"/>
      <c r="B850" s="172"/>
      <c r="C850" s="172"/>
      <c r="D850" s="172"/>
      <c r="E850" s="172"/>
      <c r="F850" s="172"/>
      <c r="G850" s="172"/>
      <c r="H850" s="172"/>
      <c r="I850" s="172"/>
      <c r="J850" s="172"/>
      <c r="K850" s="172"/>
      <c r="L850" s="172"/>
      <c r="M850" s="172"/>
      <c r="N850" s="172"/>
      <c r="O850" s="172"/>
      <c r="P850" s="172"/>
      <c r="Q850" s="172"/>
      <c r="R850" s="172"/>
      <c r="S850" s="172"/>
      <c r="T850" s="172"/>
      <c r="U850" s="172"/>
      <c r="V850" s="172"/>
      <c r="W850" s="172"/>
      <c r="X850" s="172"/>
      <c r="Y850" s="172"/>
      <c r="Z850" s="172"/>
    </row>
    <row r="851" ht="15.75" customHeight="1">
      <c r="A851" s="172"/>
      <c r="B851" s="172"/>
      <c r="C851" s="172"/>
      <c r="D851" s="172"/>
      <c r="E851" s="172"/>
      <c r="F851" s="172"/>
      <c r="G851" s="172"/>
      <c r="H851" s="172"/>
      <c r="I851" s="172"/>
      <c r="J851" s="172"/>
      <c r="K851" s="172"/>
      <c r="L851" s="172"/>
      <c r="M851" s="172"/>
      <c r="N851" s="172"/>
      <c r="O851" s="172"/>
      <c r="P851" s="172"/>
      <c r="Q851" s="172"/>
      <c r="R851" s="172"/>
      <c r="S851" s="172"/>
      <c r="T851" s="172"/>
      <c r="U851" s="172"/>
      <c r="V851" s="172"/>
      <c r="W851" s="172"/>
      <c r="X851" s="172"/>
      <c r="Y851" s="172"/>
      <c r="Z851" s="172"/>
    </row>
    <row r="852" ht="15.75" customHeight="1">
      <c r="A852" s="172"/>
      <c r="B852" s="172"/>
      <c r="C852" s="172"/>
      <c r="D852" s="172"/>
      <c r="E852" s="172"/>
      <c r="F852" s="172"/>
      <c r="G852" s="172"/>
      <c r="H852" s="172"/>
      <c r="I852" s="172"/>
      <c r="J852" s="172"/>
      <c r="K852" s="172"/>
      <c r="L852" s="172"/>
      <c r="M852" s="172"/>
      <c r="N852" s="172"/>
      <c r="O852" s="172"/>
      <c r="P852" s="172"/>
      <c r="Q852" s="172"/>
      <c r="R852" s="172"/>
      <c r="S852" s="172"/>
      <c r="T852" s="172"/>
      <c r="U852" s="172"/>
      <c r="V852" s="172"/>
      <c r="W852" s="172"/>
      <c r="X852" s="172"/>
      <c r="Y852" s="172"/>
      <c r="Z852" s="172"/>
    </row>
    <row r="853" ht="15.75" customHeight="1">
      <c r="A853" s="172"/>
      <c r="B853" s="172"/>
      <c r="C853" s="172"/>
      <c r="D853" s="172"/>
      <c r="E853" s="172"/>
      <c r="F853" s="172"/>
      <c r="G853" s="172"/>
      <c r="H853" s="172"/>
      <c r="I853" s="172"/>
      <c r="J853" s="172"/>
      <c r="K853" s="172"/>
      <c r="L853" s="172"/>
      <c r="M853" s="172"/>
      <c r="N853" s="172"/>
      <c r="O853" s="172"/>
      <c r="P853" s="172"/>
      <c r="Q853" s="172"/>
      <c r="R853" s="172"/>
      <c r="S853" s="172"/>
      <c r="T853" s="172"/>
      <c r="U853" s="172"/>
      <c r="V853" s="172"/>
      <c r="W853" s="172"/>
      <c r="X853" s="172"/>
      <c r="Y853" s="172"/>
      <c r="Z853" s="172"/>
    </row>
    <row r="854" ht="15.75" customHeight="1">
      <c r="A854" s="172"/>
      <c r="B854" s="172"/>
      <c r="C854" s="172"/>
      <c r="D854" s="172"/>
      <c r="E854" s="172"/>
      <c r="F854" s="172"/>
      <c r="G854" s="172"/>
      <c r="H854" s="172"/>
      <c r="I854" s="172"/>
      <c r="J854" s="172"/>
      <c r="K854" s="172"/>
      <c r="L854" s="172"/>
      <c r="M854" s="172"/>
      <c r="N854" s="172"/>
      <c r="O854" s="172"/>
      <c r="P854" s="172"/>
      <c r="Q854" s="172"/>
      <c r="R854" s="172"/>
      <c r="S854" s="172"/>
      <c r="T854" s="172"/>
      <c r="U854" s="172"/>
      <c r="V854" s="172"/>
      <c r="W854" s="172"/>
      <c r="X854" s="172"/>
      <c r="Y854" s="172"/>
      <c r="Z854" s="172"/>
    </row>
    <row r="855" ht="15.75" customHeight="1">
      <c r="A855" s="172"/>
      <c r="B855" s="172"/>
      <c r="C855" s="172"/>
      <c r="D855" s="172"/>
      <c r="E855" s="172"/>
      <c r="F855" s="172"/>
      <c r="G855" s="172"/>
      <c r="H855" s="172"/>
      <c r="I855" s="172"/>
      <c r="J855" s="172"/>
      <c r="K855" s="172"/>
      <c r="L855" s="172"/>
      <c r="M855" s="172"/>
      <c r="N855" s="172"/>
      <c r="O855" s="172"/>
      <c r="P855" s="172"/>
      <c r="Q855" s="172"/>
      <c r="R855" s="172"/>
      <c r="S855" s="172"/>
      <c r="T855" s="172"/>
      <c r="U855" s="172"/>
      <c r="V855" s="172"/>
      <c r="W855" s="172"/>
      <c r="X855" s="172"/>
      <c r="Y855" s="172"/>
      <c r="Z855" s="172"/>
    </row>
    <row r="856" ht="15.75" customHeight="1">
      <c r="A856" s="172"/>
      <c r="B856" s="172"/>
      <c r="C856" s="172"/>
      <c r="D856" s="172"/>
      <c r="E856" s="172"/>
      <c r="F856" s="172"/>
      <c r="G856" s="172"/>
      <c r="H856" s="172"/>
      <c r="I856" s="172"/>
      <c r="J856" s="172"/>
      <c r="K856" s="172"/>
      <c r="L856" s="172"/>
      <c r="M856" s="172"/>
      <c r="N856" s="172"/>
      <c r="O856" s="172"/>
      <c r="P856" s="172"/>
      <c r="Q856" s="172"/>
      <c r="R856" s="172"/>
      <c r="S856" s="172"/>
      <c r="T856" s="172"/>
      <c r="U856" s="172"/>
      <c r="V856" s="172"/>
      <c r="W856" s="172"/>
      <c r="X856" s="172"/>
      <c r="Y856" s="172"/>
      <c r="Z856" s="172"/>
    </row>
    <row r="857" ht="15.75" customHeight="1">
      <c r="A857" s="172"/>
      <c r="B857" s="172"/>
      <c r="C857" s="172"/>
      <c r="D857" s="172"/>
      <c r="E857" s="172"/>
      <c r="F857" s="172"/>
      <c r="G857" s="172"/>
      <c r="H857" s="172"/>
      <c r="I857" s="172"/>
      <c r="J857" s="172"/>
      <c r="K857" s="172"/>
      <c r="L857" s="172"/>
      <c r="M857" s="172"/>
      <c r="N857" s="172"/>
      <c r="O857" s="172"/>
      <c r="P857" s="172"/>
      <c r="Q857" s="172"/>
      <c r="R857" s="172"/>
      <c r="S857" s="172"/>
      <c r="T857" s="172"/>
      <c r="U857" s="172"/>
      <c r="V857" s="172"/>
      <c r="W857" s="172"/>
      <c r="X857" s="172"/>
      <c r="Y857" s="172"/>
      <c r="Z857" s="172"/>
    </row>
    <row r="858" ht="15.75" customHeight="1">
      <c r="A858" s="172"/>
      <c r="B858" s="172"/>
      <c r="C858" s="172"/>
      <c r="D858" s="172"/>
      <c r="E858" s="172"/>
      <c r="F858" s="172"/>
      <c r="G858" s="172"/>
      <c r="H858" s="172"/>
      <c r="I858" s="172"/>
      <c r="J858" s="172"/>
      <c r="K858" s="172"/>
      <c r="L858" s="172"/>
      <c r="M858" s="172"/>
      <c r="N858" s="172"/>
      <c r="O858" s="172"/>
      <c r="P858" s="172"/>
      <c r="Q858" s="172"/>
      <c r="R858" s="172"/>
      <c r="S858" s="172"/>
      <c r="T858" s="172"/>
      <c r="U858" s="172"/>
      <c r="V858" s="172"/>
      <c r="W858" s="172"/>
      <c r="X858" s="172"/>
      <c r="Y858" s="172"/>
      <c r="Z858" s="172"/>
    </row>
    <row r="859" ht="15.75" customHeight="1">
      <c r="A859" s="172"/>
      <c r="B859" s="172"/>
      <c r="C859" s="172"/>
      <c r="D859" s="172"/>
      <c r="E859" s="172"/>
      <c r="F859" s="172"/>
      <c r="G859" s="172"/>
      <c r="H859" s="172"/>
      <c r="I859" s="172"/>
      <c r="J859" s="172"/>
      <c r="K859" s="172"/>
      <c r="L859" s="172"/>
      <c r="M859" s="172"/>
      <c r="N859" s="172"/>
      <c r="O859" s="172"/>
      <c r="P859" s="172"/>
      <c r="Q859" s="172"/>
      <c r="R859" s="172"/>
      <c r="S859" s="172"/>
      <c r="T859" s="172"/>
      <c r="U859" s="172"/>
      <c r="V859" s="172"/>
      <c r="W859" s="172"/>
      <c r="X859" s="172"/>
      <c r="Y859" s="172"/>
      <c r="Z859" s="172"/>
    </row>
    <row r="860" ht="15.75" customHeight="1">
      <c r="A860" s="172"/>
      <c r="B860" s="172"/>
      <c r="C860" s="172"/>
      <c r="D860" s="172"/>
      <c r="E860" s="172"/>
      <c r="F860" s="172"/>
      <c r="G860" s="172"/>
      <c r="H860" s="172"/>
      <c r="I860" s="172"/>
      <c r="J860" s="172"/>
      <c r="K860" s="172"/>
      <c r="L860" s="172"/>
      <c r="M860" s="172"/>
      <c r="N860" s="172"/>
      <c r="O860" s="172"/>
      <c r="P860" s="172"/>
      <c r="Q860" s="172"/>
      <c r="R860" s="172"/>
      <c r="S860" s="172"/>
      <c r="T860" s="172"/>
      <c r="U860" s="172"/>
      <c r="V860" s="172"/>
      <c r="W860" s="172"/>
      <c r="X860" s="172"/>
      <c r="Y860" s="172"/>
      <c r="Z860" s="172"/>
    </row>
    <row r="861" ht="15.75" customHeight="1">
      <c r="A861" s="172"/>
      <c r="B861" s="172"/>
      <c r="C861" s="172"/>
      <c r="D861" s="172"/>
      <c r="E861" s="172"/>
      <c r="F861" s="172"/>
      <c r="G861" s="172"/>
      <c r="H861" s="172"/>
      <c r="I861" s="172"/>
      <c r="J861" s="172"/>
      <c r="K861" s="172"/>
      <c r="L861" s="172"/>
      <c r="M861" s="172"/>
      <c r="N861" s="172"/>
      <c r="O861" s="172"/>
      <c r="P861" s="172"/>
      <c r="Q861" s="172"/>
      <c r="R861" s="172"/>
      <c r="S861" s="172"/>
      <c r="T861" s="172"/>
      <c r="U861" s="172"/>
      <c r="V861" s="172"/>
      <c r="W861" s="172"/>
      <c r="X861" s="172"/>
      <c r="Y861" s="172"/>
      <c r="Z861" s="172"/>
    </row>
    <row r="862" ht="15.75" customHeight="1">
      <c r="A862" s="172"/>
      <c r="B862" s="172"/>
      <c r="C862" s="172"/>
      <c r="D862" s="172"/>
      <c r="E862" s="172"/>
      <c r="F862" s="172"/>
      <c r="G862" s="172"/>
      <c r="H862" s="172"/>
      <c r="I862" s="172"/>
      <c r="J862" s="172"/>
      <c r="K862" s="172"/>
      <c r="L862" s="172"/>
      <c r="M862" s="172"/>
      <c r="N862" s="172"/>
      <c r="O862" s="172"/>
      <c r="P862" s="172"/>
      <c r="Q862" s="172"/>
      <c r="R862" s="172"/>
      <c r="S862" s="172"/>
      <c r="T862" s="172"/>
      <c r="U862" s="172"/>
      <c r="V862" s="172"/>
      <c r="W862" s="172"/>
      <c r="X862" s="172"/>
      <c r="Y862" s="172"/>
      <c r="Z862" s="172"/>
    </row>
    <row r="863" ht="15.75" customHeight="1">
      <c r="A863" s="172"/>
      <c r="B863" s="172"/>
      <c r="C863" s="172"/>
      <c r="D863" s="172"/>
      <c r="E863" s="172"/>
      <c r="F863" s="172"/>
      <c r="G863" s="172"/>
      <c r="H863" s="172"/>
      <c r="I863" s="172"/>
      <c r="J863" s="172"/>
      <c r="K863" s="172"/>
      <c r="L863" s="172"/>
      <c r="M863" s="172"/>
      <c r="N863" s="172"/>
      <c r="O863" s="172"/>
      <c r="P863" s="172"/>
      <c r="Q863" s="172"/>
      <c r="R863" s="172"/>
      <c r="S863" s="172"/>
      <c r="T863" s="172"/>
      <c r="U863" s="172"/>
      <c r="V863" s="172"/>
      <c r="W863" s="172"/>
      <c r="X863" s="172"/>
      <c r="Y863" s="172"/>
      <c r="Z863" s="172"/>
    </row>
    <row r="864" ht="15.75" customHeight="1">
      <c r="A864" s="172"/>
      <c r="B864" s="172"/>
      <c r="C864" s="172"/>
      <c r="D864" s="172"/>
      <c r="E864" s="172"/>
      <c r="F864" s="172"/>
      <c r="G864" s="172"/>
      <c r="H864" s="172"/>
      <c r="I864" s="172"/>
      <c r="J864" s="172"/>
      <c r="K864" s="172"/>
      <c r="L864" s="172"/>
      <c r="M864" s="172"/>
      <c r="N864" s="172"/>
      <c r="O864" s="172"/>
      <c r="P864" s="172"/>
      <c r="Q864" s="172"/>
      <c r="R864" s="172"/>
      <c r="S864" s="172"/>
      <c r="T864" s="172"/>
      <c r="U864" s="172"/>
      <c r="V864" s="172"/>
      <c r="W864" s="172"/>
      <c r="X864" s="172"/>
      <c r="Y864" s="172"/>
      <c r="Z864" s="172"/>
    </row>
    <row r="865" ht="15.75" customHeight="1">
      <c r="A865" s="172"/>
      <c r="B865" s="172"/>
      <c r="C865" s="172"/>
      <c r="D865" s="172"/>
      <c r="E865" s="172"/>
      <c r="F865" s="172"/>
      <c r="G865" s="172"/>
      <c r="H865" s="172"/>
      <c r="I865" s="172"/>
      <c r="J865" s="172"/>
      <c r="K865" s="172"/>
      <c r="L865" s="172"/>
      <c r="M865" s="172"/>
      <c r="N865" s="172"/>
      <c r="O865" s="172"/>
      <c r="P865" s="172"/>
      <c r="Q865" s="172"/>
      <c r="R865" s="172"/>
      <c r="S865" s="172"/>
      <c r="T865" s="172"/>
      <c r="U865" s="172"/>
      <c r="V865" s="172"/>
      <c r="W865" s="172"/>
      <c r="X865" s="172"/>
      <c r="Y865" s="172"/>
      <c r="Z865" s="172"/>
    </row>
    <row r="866" ht="15.75" customHeight="1">
      <c r="A866" s="172"/>
      <c r="B866" s="172"/>
      <c r="C866" s="172"/>
      <c r="D866" s="172"/>
      <c r="E866" s="172"/>
      <c r="F866" s="172"/>
      <c r="G866" s="172"/>
      <c r="H866" s="172"/>
      <c r="I866" s="172"/>
      <c r="J866" s="172"/>
      <c r="K866" s="172"/>
      <c r="L866" s="172"/>
      <c r="M866" s="172"/>
      <c r="N866" s="172"/>
      <c r="O866" s="172"/>
      <c r="P866" s="172"/>
      <c r="Q866" s="172"/>
      <c r="R866" s="172"/>
      <c r="S866" s="172"/>
      <c r="T866" s="172"/>
      <c r="U866" s="172"/>
      <c r="V866" s="172"/>
      <c r="W866" s="172"/>
      <c r="X866" s="172"/>
      <c r="Y866" s="172"/>
      <c r="Z866" s="172"/>
    </row>
    <row r="867" ht="15.75" customHeight="1">
      <c r="A867" s="172"/>
      <c r="B867" s="172"/>
      <c r="C867" s="172"/>
      <c r="D867" s="172"/>
      <c r="E867" s="172"/>
      <c r="F867" s="172"/>
      <c r="G867" s="172"/>
      <c r="H867" s="172"/>
      <c r="I867" s="172"/>
      <c r="J867" s="172"/>
      <c r="K867" s="172"/>
      <c r="L867" s="172"/>
      <c r="M867" s="172"/>
      <c r="N867" s="172"/>
      <c r="O867" s="172"/>
      <c r="P867" s="172"/>
      <c r="Q867" s="172"/>
      <c r="R867" s="172"/>
      <c r="S867" s="172"/>
      <c r="T867" s="172"/>
      <c r="U867" s="172"/>
      <c r="V867" s="172"/>
      <c r="W867" s="172"/>
      <c r="X867" s="172"/>
      <c r="Y867" s="172"/>
      <c r="Z867" s="172"/>
    </row>
    <row r="868" ht="15.75" customHeight="1">
      <c r="A868" s="172"/>
      <c r="B868" s="172"/>
      <c r="C868" s="172"/>
      <c r="D868" s="172"/>
      <c r="E868" s="172"/>
      <c r="F868" s="172"/>
      <c r="G868" s="172"/>
      <c r="H868" s="172"/>
      <c r="I868" s="172"/>
      <c r="J868" s="172"/>
      <c r="K868" s="172"/>
      <c r="L868" s="172"/>
      <c r="M868" s="172"/>
      <c r="N868" s="172"/>
      <c r="O868" s="172"/>
      <c r="P868" s="172"/>
      <c r="Q868" s="172"/>
      <c r="R868" s="172"/>
      <c r="S868" s="172"/>
      <c r="T868" s="172"/>
      <c r="U868" s="172"/>
      <c r="V868" s="172"/>
      <c r="W868" s="172"/>
      <c r="X868" s="172"/>
      <c r="Y868" s="172"/>
      <c r="Z868" s="172"/>
    </row>
    <row r="869" ht="15.75" customHeight="1">
      <c r="A869" s="172"/>
      <c r="B869" s="172"/>
      <c r="C869" s="172"/>
      <c r="D869" s="172"/>
      <c r="E869" s="172"/>
      <c r="F869" s="172"/>
      <c r="G869" s="172"/>
      <c r="H869" s="172"/>
      <c r="I869" s="172"/>
      <c r="J869" s="172"/>
      <c r="K869" s="172"/>
      <c r="L869" s="172"/>
      <c r="M869" s="172"/>
      <c r="N869" s="172"/>
      <c r="O869" s="172"/>
      <c r="P869" s="172"/>
      <c r="Q869" s="172"/>
      <c r="R869" s="172"/>
      <c r="S869" s="172"/>
      <c r="T869" s="172"/>
      <c r="U869" s="172"/>
      <c r="V869" s="172"/>
      <c r="W869" s="172"/>
      <c r="X869" s="172"/>
      <c r="Y869" s="172"/>
      <c r="Z869" s="172"/>
    </row>
    <row r="870" ht="15.75" customHeight="1">
      <c r="A870" s="172"/>
      <c r="B870" s="172"/>
      <c r="C870" s="172"/>
      <c r="D870" s="172"/>
      <c r="E870" s="172"/>
      <c r="F870" s="172"/>
      <c r="G870" s="172"/>
      <c r="H870" s="172"/>
      <c r="I870" s="172"/>
      <c r="J870" s="172"/>
      <c r="K870" s="172"/>
      <c r="L870" s="172"/>
      <c r="M870" s="172"/>
      <c r="N870" s="172"/>
      <c r="O870" s="172"/>
      <c r="P870" s="172"/>
      <c r="Q870" s="172"/>
      <c r="R870" s="172"/>
      <c r="S870" s="172"/>
      <c r="T870" s="172"/>
      <c r="U870" s="172"/>
      <c r="V870" s="172"/>
      <c r="W870" s="172"/>
      <c r="X870" s="172"/>
      <c r="Y870" s="172"/>
      <c r="Z870" s="172"/>
    </row>
    <row r="871" ht="15.75" customHeight="1">
      <c r="A871" s="172"/>
      <c r="B871" s="172"/>
      <c r="C871" s="172"/>
      <c r="D871" s="172"/>
      <c r="E871" s="172"/>
      <c r="F871" s="172"/>
      <c r="G871" s="172"/>
      <c r="H871" s="172"/>
      <c r="I871" s="172"/>
      <c r="J871" s="172"/>
      <c r="K871" s="172"/>
      <c r="L871" s="172"/>
      <c r="M871" s="172"/>
      <c r="N871" s="172"/>
      <c r="O871" s="172"/>
      <c r="P871" s="172"/>
      <c r="Q871" s="172"/>
      <c r="R871" s="172"/>
      <c r="S871" s="172"/>
      <c r="T871" s="172"/>
      <c r="U871" s="172"/>
      <c r="V871" s="172"/>
      <c r="W871" s="172"/>
      <c r="X871" s="172"/>
      <c r="Y871" s="172"/>
      <c r="Z871" s="172"/>
    </row>
    <row r="872" ht="15.75" customHeight="1">
      <c r="A872" s="172"/>
      <c r="B872" s="172"/>
      <c r="C872" s="172"/>
      <c r="D872" s="172"/>
      <c r="E872" s="172"/>
      <c r="F872" s="172"/>
      <c r="G872" s="172"/>
      <c r="H872" s="172"/>
      <c r="I872" s="172"/>
      <c r="J872" s="172"/>
      <c r="K872" s="172"/>
      <c r="L872" s="172"/>
      <c r="M872" s="172"/>
      <c r="N872" s="172"/>
      <c r="O872" s="172"/>
      <c r="P872" s="172"/>
      <c r="Q872" s="172"/>
      <c r="R872" s="172"/>
      <c r="S872" s="172"/>
      <c r="T872" s="172"/>
      <c r="U872" s="172"/>
      <c r="V872" s="172"/>
      <c r="W872" s="172"/>
      <c r="X872" s="172"/>
      <c r="Y872" s="172"/>
      <c r="Z872" s="172"/>
    </row>
    <row r="873" ht="15.75" customHeight="1">
      <c r="A873" s="172"/>
      <c r="B873" s="172"/>
      <c r="C873" s="172"/>
      <c r="D873" s="172"/>
      <c r="E873" s="172"/>
      <c r="F873" s="172"/>
      <c r="G873" s="172"/>
      <c r="H873" s="172"/>
      <c r="I873" s="172"/>
      <c r="J873" s="172"/>
      <c r="K873" s="172"/>
      <c r="L873" s="172"/>
      <c r="M873" s="172"/>
      <c r="N873" s="172"/>
      <c r="O873" s="172"/>
      <c r="P873" s="172"/>
      <c r="Q873" s="172"/>
      <c r="R873" s="172"/>
      <c r="S873" s="172"/>
      <c r="T873" s="172"/>
      <c r="U873" s="172"/>
      <c r="V873" s="172"/>
      <c r="W873" s="172"/>
      <c r="X873" s="172"/>
      <c r="Y873" s="172"/>
      <c r="Z873" s="172"/>
    </row>
    <row r="874" ht="15.75" customHeight="1">
      <c r="A874" s="172"/>
      <c r="B874" s="172"/>
      <c r="C874" s="172"/>
      <c r="D874" s="172"/>
      <c r="E874" s="172"/>
      <c r="F874" s="172"/>
      <c r="G874" s="172"/>
      <c r="H874" s="172"/>
      <c r="I874" s="172"/>
      <c r="J874" s="172"/>
      <c r="K874" s="172"/>
      <c r="L874" s="172"/>
      <c r="M874" s="172"/>
      <c r="N874" s="172"/>
      <c r="O874" s="172"/>
      <c r="P874" s="172"/>
      <c r="Q874" s="172"/>
      <c r="R874" s="172"/>
      <c r="S874" s="172"/>
      <c r="T874" s="172"/>
      <c r="U874" s="172"/>
      <c r="V874" s="172"/>
      <c r="W874" s="172"/>
      <c r="X874" s="172"/>
      <c r="Y874" s="172"/>
      <c r="Z874" s="172"/>
    </row>
    <row r="875" ht="15.75" customHeight="1">
      <c r="A875" s="172"/>
      <c r="B875" s="172"/>
      <c r="C875" s="172"/>
      <c r="D875" s="172"/>
      <c r="E875" s="172"/>
      <c r="F875" s="172"/>
      <c r="G875" s="172"/>
      <c r="H875" s="172"/>
      <c r="I875" s="172"/>
      <c r="J875" s="172"/>
      <c r="K875" s="172"/>
      <c r="L875" s="172"/>
      <c r="M875" s="172"/>
      <c r="N875" s="172"/>
      <c r="O875" s="172"/>
      <c r="P875" s="172"/>
      <c r="Q875" s="172"/>
      <c r="R875" s="172"/>
      <c r="S875" s="172"/>
      <c r="T875" s="172"/>
      <c r="U875" s="172"/>
      <c r="V875" s="172"/>
      <c r="W875" s="172"/>
      <c r="X875" s="172"/>
      <c r="Y875" s="172"/>
      <c r="Z875" s="172"/>
    </row>
    <row r="876" ht="15.75" customHeight="1">
      <c r="A876" s="172"/>
      <c r="B876" s="172"/>
      <c r="C876" s="172"/>
      <c r="D876" s="172"/>
      <c r="E876" s="172"/>
      <c r="F876" s="172"/>
      <c r="G876" s="172"/>
      <c r="H876" s="172"/>
      <c r="I876" s="172"/>
      <c r="J876" s="172"/>
      <c r="K876" s="172"/>
      <c r="L876" s="172"/>
      <c r="M876" s="172"/>
      <c r="N876" s="172"/>
      <c r="O876" s="172"/>
      <c r="P876" s="172"/>
      <c r="Q876" s="172"/>
      <c r="R876" s="172"/>
      <c r="S876" s="172"/>
      <c r="T876" s="172"/>
      <c r="U876" s="172"/>
      <c r="V876" s="172"/>
      <c r="W876" s="172"/>
      <c r="X876" s="172"/>
      <c r="Y876" s="172"/>
      <c r="Z876" s="172"/>
    </row>
    <row r="877" ht="15.75" customHeight="1">
      <c r="A877" s="172"/>
      <c r="B877" s="172"/>
      <c r="C877" s="172"/>
      <c r="D877" s="172"/>
      <c r="E877" s="172"/>
      <c r="F877" s="172"/>
      <c r="G877" s="172"/>
      <c r="H877" s="172"/>
      <c r="I877" s="172"/>
      <c r="J877" s="172"/>
      <c r="K877" s="172"/>
      <c r="L877" s="172"/>
      <c r="M877" s="172"/>
      <c r="N877" s="172"/>
      <c r="O877" s="172"/>
      <c r="P877" s="172"/>
      <c r="Q877" s="172"/>
      <c r="R877" s="172"/>
      <c r="S877" s="172"/>
      <c r="T877" s="172"/>
      <c r="U877" s="172"/>
      <c r="V877" s="172"/>
      <c r="W877" s="172"/>
      <c r="X877" s="172"/>
      <c r="Y877" s="172"/>
      <c r="Z877" s="172"/>
    </row>
    <row r="878" ht="15.75" customHeight="1">
      <c r="A878" s="172"/>
      <c r="B878" s="172"/>
      <c r="C878" s="172"/>
      <c r="D878" s="172"/>
      <c r="E878" s="172"/>
      <c r="F878" s="172"/>
      <c r="G878" s="172"/>
      <c r="H878" s="172"/>
      <c r="I878" s="172"/>
      <c r="J878" s="172"/>
      <c r="K878" s="172"/>
      <c r="L878" s="172"/>
      <c r="M878" s="172"/>
      <c r="N878" s="172"/>
      <c r="O878" s="172"/>
      <c r="P878" s="172"/>
      <c r="Q878" s="172"/>
      <c r="R878" s="172"/>
      <c r="S878" s="172"/>
      <c r="T878" s="172"/>
      <c r="U878" s="172"/>
      <c r="V878" s="172"/>
      <c r="W878" s="172"/>
      <c r="X878" s="172"/>
      <c r="Y878" s="172"/>
      <c r="Z878" s="172"/>
    </row>
    <row r="879" ht="15.75" customHeight="1">
      <c r="A879" s="172"/>
      <c r="B879" s="172"/>
      <c r="C879" s="172"/>
      <c r="D879" s="172"/>
      <c r="E879" s="172"/>
      <c r="F879" s="172"/>
      <c r="G879" s="172"/>
      <c r="H879" s="172"/>
      <c r="I879" s="172"/>
      <c r="J879" s="172"/>
      <c r="K879" s="172"/>
      <c r="L879" s="172"/>
      <c r="M879" s="172"/>
      <c r="N879" s="172"/>
      <c r="O879" s="172"/>
      <c r="P879" s="172"/>
      <c r="Q879" s="172"/>
      <c r="R879" s="172"/>
      <c r="S879" s="172"/>
      <c r="T879" s="172"/>
      <c r="U879" s="172"/>
      <c r="V879" s="172"/>
      <c r="W879" s="172"/>
      <c r="X879" s="172"/>
      <c r="Y879" s="172"/>
      <c r="Z879" s="172"/>
    </row>
    <row r="880" ht="15.75" customHeight="1">
      <c r="A880" s="172"/>
      <c r="B880" s="172"/>
      <c r="C880" s="172"/>
      <c r="D880" s="172"/>
      <c r="E880" s="172"/>
      <c r="F880" s="172"/>
      <c r="G880" s="172"/>
      <c r="H880" s="172"/>
      <c r="I880" s="172"/>
      <c r="J880" s="172"/>
      <c r="K880" s="172"/>
      <c r="L880" s="172"/>
      <c r="M880" s="172"/>
      <c r="N880" s="172"/>
      <c r="O880" s="172"/>
      <c r="P880" s="172"/>
      <c r="Q880" s="172"/>
      <c r="R880" s="172"/>
      <c r="S880" s="172"/>
      <c r="T880" s="172"/>
      <c r="U880" s="172"/>
      <c r="V880" s="172"/>
      <c r="W880" s="172"/>
      <c r="X880" s="172"/>
      <c r="Y880" s="172"/>
      <c r="Z880" s="172"/>
    </row>
    <row r="881" ht="15.75" customHeight="1">
      <c r="A881" s="172"/>
      <c r="B881" s="172"/>
      <c r="C881" s="172"/>
      <c r="D881" s="172"/>
      <c r="E881" s="172"/>
      <c r="F881" s="172"/>
      <c r="G881" s="172"/>
      <c r="H881" s="172"/>
      <c r="I881" s="172"/>
      <c r="J881" s="172"/>
      <c r="K881" s="172"/>
      <c r="L881" s="172"/>
      <c r="M881" s="172"/>
      <c r="N881" s="172"/>
      <c r="O881" s="172"/>
      <c r="P881" s="172"/>
      <c r="Q881" s="172"/>
      <c r="R881" s="172"/>
      <c r="S881" s="172"/>
      <c r="T881" s="172"/>
      <c r="U881" s="172"/>
      <c r="V881" s="172"/>
      <c r="W881" s="172"/>
      <c r="X881" s="172"/>
      <c r="Y881" s="172"/>
      <c r="Z881" s="172"/>
    </row>
    <row r="882" ht="15.75" customHeight="1">
      <c r="A882" s="172"/>
      <c r="B882" s="172"/>
      <c r="C882" s="172"/>
      <c r="D882" s="172"/>
      <c r="E882" s="172"/>
      <c r="F882" s="172"/>
      <c r="G882" s="172"/>
      <c r="H882" s="172"/>
      <c r="I882" s="172"/>
      <c r="J882" s="172"/>
      <c r="K882" s="172"/>
      <c r="L882" s="172"/>
      <c r="M882" s="172"/>
      <c r="N882" s="172"/>
      <c r="O882" s="172"/>
      <c r="P882" s="172"/>
      <c r="Q882" s="172"/>
      <c r="R882" s="172"/>
      <c r="S882" s="172"/>
      <c r="T882" s="172"/>
      <c r="U882" s="172"/>
      <c r="V882" s="172"/>
      <c r="W882" s="172"/>
      <c r="X882" s="172"/>
      <c r="Y882" s="172"/>
      <c r="Z882" s="172"/>
    </row>
    <row r="883" ht="15.75" customHeight="1">
      <c r="A883" s="172"/>
      <c r="B883" s="172"/>
      <c r="C883" s="172"/>
      <c r="D883" s="172"/>
      <c r="E883" s="172"/>
      <c r="F883" s="172"/>
      <c r="G883" s="172"/>
      <c r="H883" s="172"/>
      <c r="I883" s="172"/>
      <c r="J883" s="172"/>
      <c r="K883" s="172"/>
      <c r="L883" s="172"/>
      <c r="M883" s="172"/>
      <c r="N883" s="172"/>
      <c r="O883" s="172"/>
      <c r="P883" s="172"/>
      <c r="Q883" s="172"/>
      <c r="R883" s="172"/>
      <c r="S883" s="172"/>
      <c r="T883" s="172"/>
      <c r="U883" s="172"/>
      <c r="V883" s="172"/>
      <c r="W883" s="172"/>
      <c r="X883" s="172"/>
      <c r="Y883" s="172"/>
      <c r="Z883" s="172"/>
    </row>
    <row r="884" ht="15.75" customHeight="1">
      <c r="A884" s="172"/>
      <c r="B884" s="172"/>
      <c r="C884" s="172"/>
      <c r="D884" s="172"/>
      <c r="E884" s="172"/>
      <c r="F884" s="172"/>
      <c r="G884" s="172"/>
      <c r="H884" s="172"/>
      <c r="I884" s="172"/>
      <c r="J884" s="172"/>
      <c r="K884" s="172"/>
      <c r="L884" s="172"/>
      <c r="M884" s="172"/>
      <c r="N884" s="172"/>
      <c r="O884" s="172"/>
      <c r="P884" s="172"/>
      <c r="Q884" s="172"/>
      <c r="R884" s="172"/>
      <c r="S884" s="172"/>
      <c r="T884" s="172"/>
      <c r="U884" s="172"/>
      <c r="V884" s="172"/>
      <c r="W884" s="172"/>
      <c r="X884" s="172"/>
      <c r="Y884" s="172"/>
      <c r="Z884" s="172"/>
    </row>
    <row r="885" ht="15.75" customHeight="1">
      <c r="A885" s="172"/>
      <c r="B885" s="172"/>
      <c r="C885" s="172"/>
      <c r="D885" s="172"/>
      <c r="E885" s="172"/>
      <c r="F885" s="172"/>
      <c r="G885" s="172"/>
      <c r="H885" s="172"/>
      <c r="I885" s="172"/>
      <c r="J885" s="172"/>
      <c r="K885" s="172"/>
      <c r="L885" s="172"/>
      <c r="M885" s="172"/>
      <c r="N885" s="172"/>
      <c r="O885" s="172"/>
      <c r="P885" s="172"/>
      <c r="Q885" s="172"/>
      <c r="R885" s="172"/>
      <c r="S885" s="172"/>
      <c r="T885" s="172"/>
      <c r="U885" s="172"/>
      <c r="V885" s="172"/>
      <c r="W885" s="172"/>
      <c r="X885" s="172"/>
      <c r="Y885" s="172"/>
      <c r="Z885" s="172"/>
    </row>
    <row r="886" ht="15.75" customHeight="1">
      <c r="A886" s="172"/>
      <c r="B886" s="172"/>
      <c r="C886" s="172"/>
      <c r="D886" s="172"/>
      <c r="E886" s="172"/>
      <c r="F886" s="172"/>
      <c r="G886" s="172"/>
      <c r="H886" s="172"/>
      <c r="I886" s="172"/>
      <c r="J886" s="172"/>
      <c r="K886" s="172"/>
      <c r="L886" s="172"/>
      <c r="M886" s="172"/>
      <c r="N886" s="172"/>
      <c r="O886" s="172"/>
      <c r="P886" s="172"/>
      <c r="Q886" s="172"/>
      <c r="R886" s="172"/>
      <c r="S886" s="172"/>
      <c r="T886" s="172"/>
      <c r="U886" s="172"/>
      <c r="V886" s="172"/>
      <c r="W886" s="172"/>
      <c r="X886" s="172"/>
      <c r="Y886" s="172"/>
      <c r="Z886" s="172"/>
    </row>
    <row r="887" ht="15.75" customHeight="1">
      <c r="A887" s="172"/>
      <c r="B887" s="172"/>
      <c r="C887" s="172"/>
      <c r="D887" s="172"/>
      <c r="E887" s="172"/>
      <c r="F887" s="172"/>
      <c r="G887" s="172"/>
      <c r="H887" s="172"/>
      <c r="I887" s="172"/>
      <c r="J887" s="172"/>
      <c r="K887" s="172"/>
      <c r="L887" s="172"/>
      <c r="M887" s="172"/>
      <c r="N887" s="172"/>
      <c r="O887" s="172"/>
      <c r="P887" s="172"/>
      <c r="Q887" s="172"/>
      <c r="R887" s="172"/>
      <c r="S887" s="172"/>
      <c r="T887" s="172"/>
      <c r="U887" s="172"/>
      <c r="V887" s="172"/>
      <c r="W887" s="172"/>
      <c r="X887" s="172"/>
      <c r="Y887" s="172"/>
      <c r="Z887" s="172"/>
    </row>
    <row r="888" ht="15.75" customHeight="1">
      <c r="A888" s="172"/>
      <c r="B888" s="172"/>
      <c r="C888" s="172"/>
      <c r="D888" s="172"/>
      <c r="E888" s="172"/>
      <c r="F888" s="172"/>
      <c r="G888" s="172"/>
      <c r="H888" s="172"/>
      <c r="I888" s="172"/>
      <c r="J888" s="172"/>
      <c r="K888" s="172"/>
      <c r="L888" s="172"/>
      <c r="M888" s="172"/>
      <c r="N888" s="172"/>
      <c r="O888" s="172"/>
      <c r="P888" s="172"/>
      <c r="Q888" s="172"/>
      <c r="R888" s="172"/>
      <c r="S888" s="172"/>
      <c r="T888" s="172"/>
      <c r="U888" s="172"/>
      <c r="V888" s="172"/>
      <c r="W888" s="172"/>
      <c r="X888" s="172"/>
      <c r="Y888" s="172"/>
      <c r="Z888" s="172"/>
    </row>
    <row r="889" ht="15.75" customHeight="1">
      <c r="A889" s="172"/>
      <c r="B889" s="172"/>
      <c r="C889" s="172"/>
      <c r="D889" s="172"/>
      <c r="E889" s="172"/>
      <c r="F889" s="172"/>
      <c r="G889" s="172"/>
      <c r="H889" s="172"/>
      <c r="I889" s="172"/>
      <c r="J889" s="172"/>
      <c r="K889" s="172"/>
      <c r="L889" s="172"/>
      <c r="M889" s="172"/>
      <c r="N889" s="172"/>
      <c r="O889" s="172"/>
      <c r="P889" s="172"/>
      <c r="Q889" s="172"/>
      <c r="R889" s="172"/>
      <c r="S889" s="172"/>
      <c r="T889" s="172"/>
      <c r="U889" s="172"/>
      <c r="V889" s="172"/>
      <c r="W889" s="172"/>
      <c r="X889" s="172"/>
      <c r="Y889" s="172"/>
      <c r="Z889" s="172"/>
    </row>
    <row r="890" ht="15.75" customHeight="1">
      <c r="A890" s="172"/>
      <c r="B890" s="172"/>
      <c r="C890" s="172"/>
      <c r="D890" s="172"/>
      <c r="E890" s="172"/>
      <c r="F890" s="172"/>
      <c r="G890" s="172"/>
      <c r="H890" s="172"/>
      <c r="I890" s="172"/>
      <c r="J890" s="172"/>
      <c r="K890" s="172"/>
      <c r="L890" s="172"/>
      <c r="M890" s="172"/>
      <c r="N890" s="172"/>
      <c r="O890" s="172"/>
      <c r="P890" s="172"/>
      <c r="Q890" s="172"/>
      <c r="R890" s="172"/>
      <c r="S890" s="172"/>
      <c r="T890" s="172"/>
      <c r="U890" s="172"/>
      <c r="V890" s="172"/>
      <c r="W890" s="172"/>
      <c r="X890" s="172"/>
      <c r="Y890" s="172"/>
      <c r="Z890" s="172"/>
    </row>
    <row r="891" ht="15.75" customHeight="1">
      <c r="A891" s="172"/>
      <c r="B891" s="172"/>
      <c r="C891" s="172"/>
      <c r="D891" s="172"/>
      <c r="E891" s="172"/>
      <c r="F891" s="172"/>
      <c r="G891" s="172"/>
      <c r="H891" s="172"/>
      <c r="I891" s="172"/>
      <c r="J891" s="172"/>
      <c r="K891" s="172"/>
      <c r="L891" s="172"/>
      <c r="M891" s="172"/>
      <c r="N891" s="172"/>
      <c r="O891" s="172"/>
      <c r="P891" s="172"/>
      <c r="Q891" s="172"/>
      <c r="R891" s="172"/>
      <c r="S891" s="172"/>
      <c r="T891" s="172"/>
      <c r="U891" s="172"/>
      <c r="V891" s="172"/>
      <c r="W891" s="172"/>
      <c r="X891" s="172"/>
      <c r="Y891" s="172"/>
      <c r="Z891" s="172"/>
    </row>
    <row r="892" ht="15.75" customHeight="1">
      <c r="A892" s="172"/>
      <c r="B892" s="172"/>
      <c r="C892" s="172"/>
      <c r="D892" s="172"/>
      <c r="E892" s="172"/>
      <c r="F892" s="172"/>
      <c r="G892" s="172"/>
      <c r="H892" s="172"/>
      <c r="I892" s="172"/>
      <c r="J892" s="172"/>
      <c r="K892" s="172"/>
      <c r="L892" s="172"/>
      <c r="M892" s="172"/>
      <c r="N892" s="172"/>
      <c r="O892" s="172"/>
      <c r="P892" s="172"/>
      <c r="Q892" s="172"/>
      <c r="R892" s="172"/>
      <c r="S892" s="172"/>
      <c r="T892" s="172"/>
      <c r="U892" s="172"/>
      <c r="V892" s="172"/>
      <c r="W892" s="172"/>
      <c r="X892" s="172"/>
      <c r="Y892" s="172"/>
      <c r="Z892" s="172"/>
    </row>
    <row r="893" ht="15.75" customHeight="1">
      <c r="A893" s="172"/>
      <c r="B893" s="172"/>
      <c r="C893" s="172"/>
      <c r="D893" s="172"/>
      <c r="E893" s="172"/>
      <c r="F893" s="172"/>
      <c r="G893" s="172"/>
      <c r="H893" s="172"/>
      <c r="I893" s="172"/>
      <c r="J893" s="172"/>
      <c r="K893" s="172"/>
      <c r="L893" s="172"/>
      <c r="M893" s="172"/>
      <c r="N893" s="172"/>
      <c r="O893" s="172"/>
      <c r="P893" s="172"/>
      <c r="Q893" s="172"/>
      <c r="R893" s="172"/>
      <c r="S893" s="172"/>
      <c r="T893" s="172"/>
      <c r="U893" s="172"/>
      <c r="V893" s="172"/>
      <c r="W893" s="172"/>
      <c r="X893" s="172"/>
      <c r="Y893" s="172"/>
      <c r="Z893" s="172"/>
    </row>
    <row r="894" ht="15.75" customHeight="1">
      <c r="A894" s="172"/>
      <c r="B894" s="172"/>
      <c r="C894" s="172"/>
      <c r="D894" s="172"/>
      <c r="E894" s="172"/>
      <c r="F894" s="172"/>
      <c r="G894" s="172"/>
      <c r="H894" s="172"/>
      <c r="I894" s="172"/>
      <c r="J894" s="172"/>
      <c r="K894" s="172"/>
      <c r="L894" s="172"/>
      <c r="M894" s="172"/>
      <c r="N894" s="172"/>
      <c r="O894" s="172"/>
      <c r="P894" s="172"/>
      <c r="Q894" s="172"/>
      <c r="R894" s="172"/>
      <c r="S894" s="172"/>
      <c r="T894" s="172"/>
      <c r="U894" s="172"/>
      <c r="V894" s="172"/>
      <c r="W894" s="172"/>
      <c r="X894" s="172"/>
      <c r="Y894" s="172"/>
      <c r="Z894" s="172"/>
    </row>
    <row r="895" ht="15.75" customHeight="1">
      <c r="A895" s="172"/>
      <c r="B895" s="172"/>
      <c r="C895" s="172"/>
      <c r="D895" s="172"/>
      <c r="E895" s="172"/>
      <c r="F895" s="172"/>
      <c r="G895" s="172"/>
      <c r="H895" s="172"/>
      <c r="I895" s="172"/>
      <c r="J895" s="172"/>
      <c r="K895" s="172"/>
      <c r="L895" s="172"/>
      <c r="M895" s="172"/>
      <c r="N895" s="172"/>
      <c r="O895" s="172"/>
      <c r="P895" s="172"/>
      <c r="Q895" s="172"/>
      <c r="R895" s="172"/>
      <c r="S895" s="172"/>
      <c r="T895" s="172"/>
      <c r="U895" s="172"/>
      <c r="V895" s="172"/>
      <c r="W895" s="172"/>
      <c r="X895" s="172"/>
      <c r="Y895" s="172"/>
      <c r="Z895" s="172"/>
    </row>
    <row r="896" ht="15.75" customHeight="1">
      <c r="A896" s="172"/>
      <c r="B896" s="172"/>
      <c r="C896" s="172"/>
      <c r="D896" s="172"/>
      <c r="E896" s="172"/>
      <c r="F896" s="172"/>
      <c r="G896" s="172"/>
      <c r="H896" s="172"/>
      <c r="I896" s="172"/>
      <c r="J896" s="172"/>
      <c r="K896" s="172"/>
      <c r="L896" s="172"/>
      <c r="M896" s="172"/>
      <c r="N896" s="172"/>
      <c r="O896" s="172"/>
      <c r="P896" s="172"/>
      <c r="Q896" s="172"/>
      <c r="R896" s="172"/>
      <c r="S896" s="172"/>
      <c r="T896" s="172"/>
      <c r="U896" s="172"/>
      <c r="V896" s="172"/>
      <c r="W896" s="172"/>
      <c r="X896" s="172"/>
      <c r="Y896" s="172"/>
      <c r="Z896" s="172"/>
    </row>
    <row r="897" ht="15.75" customHeight="1">
      <c r="A897" s="172"/>
      <c r="B897" s="172"/>
      <c r="C897" s="172"/>
      <c r="D897" s="172"/>
      <c r="E897" s="172"/>
      <c r="F897" s="172"/>
      <c r="G897" s="172"/>
      <c r="H897" s="172"/>
      <c r="I897" s="172"/>
      <c r="J897" s="172"/>
      <c r="K897" s="172"/>
      <c r="L897" s="172"/>
      <c r="M897" s="172"/>
      <c r="N897" s="172"/>
      <c r="O897" s="172"/>
      <c r="P897" s="172"/>
      <c r="Q897" s="172"/>
      <c r="R897" s="172"/>
      <c r="S897" s="172"/>
      <c r="T897" s="172"/>
      <c r="U897" s="172"/>
      <c r="V897" s="172"/>
      <c r="W897" s="172"/>
      <c r="X897" s="172"/>
      <c r="Y897" s="172"/>
      <c r="Z897" s="172"/>
    </row>
    <row r="898" ht="15.75" customHeight="1">
      <c r="A898" s="172"/>
      <c r="B898" s="172"/>
      <c r="C898" s="172"/>
      <c r="D898" s="172"/>
      <c r="E898" s="172"/>
      <c r="F898" s="172"/>
      <c r="G898" s="172"/>
      <c r="H898" s="172"/>
      <c r="I898" s="172"/>
      <c r="J898" s="172"/>
      <c r="K898" s="172"/>
      <c r="L898" s="172"/>
      <c r="M898" s="172"/>
      <c r="N898" s="172"/>
      <c r="O898" s="172"/>
      <c r="P898" s="172"/>
      <c r="Q898" s="172"/>
      <c r="R898" s="172"/>
      <c r="S898" s="172"/>
      <c r="T898" s="172"/>
      <c r="U898" s="172"/>
      <c r="V898" s="172"/>
      <c r="W898" s="172"/>
      <c r="X898" s="172"/>
      <c r="Y898" s="172"/>
      <c r="Z898" s="172"/>
    </row>
    <row r="899" ht="15.75" customHeight="1">
      <c r="A899" s="172"/>
      <c r="B899" s="172"/>
      <c r="C899" s="172"/>
      <c r="D899" s="172"/>
      <c r="E899" s="172"/>
      <c r="F899" s="172"/>
      <c r="G899" s="172"/>
      <c r="H899" s="172"/>
      <c r="I899" s="172"/>
      <c r="J899" s="172"/>
      <c r="K899" s="172"/>
      <c r="L899" s="172"/>
      <c r="M899" s="172"/>
      <c r="N899" s="172"/>
      <c r="O899" s="172"/>
      <c r="P899" s="172"/>
      <c r="Q899" s="172"/>
      <c r="R899" s="172"/>
      <c r="S899" s="172"/>
      <c r="T899" s="172"/>
      <c r="U899" s="172"/>
      <c r="V899" s="172"/>
      <c r="W899" s="172"/>
      <c r="X899" s="172"/>
      <c r="Y899" s="172"/>
      <c r="Z899" s="172"/>
    </row>
    <row r="900" ht="15.75" customHeight="1">
      <c r="A900" s="172"/>
      <c r="B900" s="172"/>
      <c r="C900" s="172"/>
      <c r="D900" s="172"/>
      <c r="E900" s="172"/>
      <c r="F900" s="172"/>
      <c r="G900" s="172"/>
      <c r="H900" s="172"/>
      <c r="I900" s="172"/>
      <c r="J900" s="172"/>
      <c r="K900" s="172"/>
      <c r="L900" s="172"/>
      <c r="M900" s="172"/>
      <c r="N900" s="172"/>
      <c r="O900" s="172"/>
      <c r="P900" s="172"/>
      <c r="Q900" s="172"/>
      <c r="R900" s="172"/>
      <c r="S900" s="172"/>
      <c r="T900" s="172"/>
      <c r="U900" s="172"/>
      <c r="V900" s="172"/>
      <c r="W900" s="172"/>
      <c r="X900" s="172"/>
      <c r="Y900" s="172"/>
      <c r="Z900" s="172"/>
    </row>
    <row r="901" ht="15.75" customHeight="1">
      <c r="A901" s="172"/>
      <c r="B901" s="172"/>
      <c r="C901" s="172"/>
      <c r="D901" s="172"/>
      <c r="E901" s="172"/>
      <c r="F901" s="172"/>
      <c r="G901" s="172"/>
      <c r="H901" s="172"/>
      <c r="I901" s="172"/>
      <c r="J901" s="172"/>
      <c r="K901" s="172"/>
      <c r="L901" s="172"/>
      <c r="M901" s="172"/>
      <c r="N901" s="172"/>
      <c r="O901" s="172"/>
      <c r="P901" s="172"/>
      <c r="Q901" s="172"/>
      <c r="R901" s="172"/>
      <c r="S901" s="172"/>
      <c r="T901" s="172"/>
      <c r="U901" s="172"/>
      <c r="V901" s="172"/>
      <c r="W901" s="172"/>
      <c r="X901" s="172"/>
      <c r="Y901" s="172"/>
      <c r="Z901" s="172"/>
    </row>
    <row r="902" ht="15.75" customHeight="1">
      <c r="A902" s="172"/>
      <c r="B902" s="172"/>
      <c r="C902" s="172"/>
      <c r="D902" s="172"/>
      <c r="E902" s="172"/>
      <c r="F902" s="172"/>
      <c r="G902" s="172"/>
      <c r="H902" s="172"/>
      <c r="I902" s="172"/>
      <c r="J902" s="172"/>
      <c r="K902" s="172"/>
      <c r="L902" s="172"/>
      <c r="M902" s="172"/>
      <c r="N902" s="172"/>
      <c r="O902" s="172"/>
      <c r="P902" s="172"/>
      <c r="Q902" s="172"/>
      <c r="R902" s="172"/>
      <c r="S902" s="172"/>
      <c r="T902" s="172"/>
      <c r="U902" s="172"/>
      <c r="V902" s="172"/>
      <c r="W902" s="172"/>
      <c r="X902" s="172"/>
      <c r="Y902" s="172"/>
      <c r="Z902" s="172"/>
    </row>
    <row r="903" ht="15.75" customHeight="1">
      <c r="A903" s="172"/>
      <c r="B903" s="172"/>
      <c r="C903" s="172"/>
      <c r="D903" s="172"/>
      <c r="E903" s="172"/>
      <c r="F903" s="172"/>
      <c r="G903" s="172"/>
      <c r="H903" s="172"/>
      <c r="I903" s="172"/>
      <c r="J903" s="172"/>
      <c r="K903" s="172"/>
      <c r="L903" s="172"/>
      <c r="M903" s="172"/>
      <c r="N903" s="172"/>
      <c r="O903" s="172"/>
      <c r="P903" s="172"/>
      <c r="Q903" s="172"/>
      <c r="R903" s="172"/>
      <c r="S903" s="172"/>
      <c r="T903" s="172"/>
      <c r="U903" s="172"/>
      <c r="V903" s="172"/>
      <c r="W903" s="172"/>
      <c r="X903" s="172"/>
      <c r="Y903" s="172"/>
      <c r="Z903" s="172"/>
    </row>
    <row r="904" ht="15.75" customHeight="1">
      <c r="A904" s="172"/>
      <c r="B904" s="172"/>
      <c r="C904" s="172"/>
      <c r="D904" s="172"/>
      <c r="E904" s="172"/>
      <c r="F904" s="172"/>
      <c r="G904" s="172"/>
      <c r="H904" s="172"/>
      <c r="I904" s="172"/>
      <c r="J904" s="172"/>
      <c r="K904" s="172"/>
      <c r="L904" s="172"/>
      <c r="M904" s="172"/>
      <c r="N904" s="172"/>
      <c r="O904" s="172"/>
      <c r="P904" s="172"/>
      <c r="Q904" s="172"/>
      <c r="R904" s="172"/>
      <c r="S904" s="172"/>
      <c r="T904" s="172"/>
      <c r="U904" s="172"/>
      <c r="V904" s="172"/>
      <c r="W904" s="172"/>
      <c r="X904" s="172"/>
      <c r="Y904" s="172"/>
      <c r="Z904" s="172"/>
    </row>
    <row r="905" ht="15.75" customHeight="1">
      <c r="A905" s="172"/>
      <c r="B905" s="172"/>
      <c r="C905" s="172"/>
      <c r="D905" s="172"/>
      <c r="E905" s="172"/>
      <c r="F905" s="172"/>
      <c r="G905" s="172"/>
      <c r="H905" s="172"/>
      <c r="I905" s="172"/>
      <c r="J905" s="172"/>
      <c r="K905" s="172"/>
      <c r="L905" s="172"/>
      <c r="M905" s="172"/>
      <c r="N905" s="172"/>
      <c r="O905" s="172"/>
      <c r="P905" s="172"/>
      <c r="Q905" s="172"/>
      <c r="R905" s="172"/>
      <c r="S905" s="172"/>
      <c r="T905" s="172"/>
      <c r="U905" s="172"/>
      <c r="V905" s="172"/>
      <c r="W905" s="172"/>
      <c r="X905" s="172"/>
      <c r="Y905" s="172"/>
      <c r="Z905" s="172"/>
    </row>
    <row r="906" ht="15.75" customHeight="1">
      <c r="A906" s="172"/>
      <c r="B906" s="172"/>
      <c r="C906" s="172"/>
      <c r="D906" s="172"/>
      <c r="E906" s="172"/>
      <c r="F906" s="172"/>
      <c r="G906" s="172"/>
      <c r="H906" s="172"/>
      <c r="I906" s="172"/>
      <c r="J906" s="172"/>
      <c r="K906" s="172"/>
      <c r="L906" s="172"/>
      <c r="M906" s="172"/>
      <c r="N906" s="172"/>
      <c r="O906" s="172"/>
      <c r="P906" s="172"/>
      <c r="Q906" s="172"/>
      <c r="R906" s="172"/>
      <c r="S906" s="172"/>
      <c r="T906" s="172"/>
      <c r="U906" s="172"/>
      <c r="V906" s="172"/>
      <c r="W906" s="172"/>
      <c r="X906" s="172"/>
      <c r="Y906" s="172"/>
      <c r="Z906" s="172"/>
    </row>
    <row r="907" ht="15.75" customHeight="1">
      <c r="A907" s="172"/>
      <c r="B907" s="172"/>
      <c r="C907" s="172"/>
      <c r="D907" s="172"/>
      <c r="E907" s="172"/>
      <c r="F907" s="172"/>
      <c r="G907" s="172"/>
      <c r="H907" s="172"/>
      <c r="I907" s="172"/>
      <c r="J907" s="172"/>
      <c r="K907" s="172"/>
      <c r="L907" s="172"/>
      <c r="M907" s="172"/>
      <c r="N907" s="172"/>
      <c r="O907" s="172"/>
      <c r="P907" s="172"/>
      <c r="Q907" s="172"/>
      <c r="R907" s="172"/>
      <c r="S907" s="172"/>
      <c r="T907" s="172"/>
      <c r="U907" s="172"/>
      <c r="V907" s="172"/>
      <c r="W907" s="172"/>
      <c r="X907" s="172"/>
      <c r="Y907" s="172"/>
      <c r="Z907" s="172"/>
    </row>
    <row r="908" ht="15.75" customHeight="1">
      <c r="A908" s="172"/>
      <c r="B908" s="172"/>
      <c r="C908" s="172"/>
      <c r="D908" s="172"/>
      <c r="E908" s="172"/>
      <c r="F908" s="172"/>
      <c r="G908" s="172"/>
      <c r="H908" s="172"/>
      <c r="I908" s="172"/>
      <c r="J908" s="172"/>
      <c r="K908" s="172"/>
      <c r="L908" s="172"/>
      <c r="M908" s="172"/>
      <c r="N908" s="172"/>
      <c r="O908" s="172"/>
      <c r="P908" s="172"/>
      <c r="Q908" s="172"/>
      <c r="R908" s="172"/>
      <c r="S908" s="172"/>
      <c r="T908" s="172"/>
      <c r="U908" s="172"/>
      <c r="V908" s="172"/>
      <c r="W908" s="172"/>
      <c r="X908" s="172"/>
      <c r="Y908" s="172"/>
      <c r="Z908" s="172"/>
    </row>
    <row r="909" ht="15.75" customHeight="1">
      <c r="A909" s="172"/>
      <c r="B909" s="172"/>
      <c r="C909" s="172"/>
      <c r="D909" s="172"/>
      <c r="E909" s="172"/>
      <c r="F909" s="172"/>
      <c r="G909" s="172"/>
      <c r="H909" s="172"/>
      <c r="I909" s="172"/>
      <c r="J909" s="172"/>
      <c r="K909" s="172"/>
      <c r="L909" s="172"/>
      <c r="M909" s="172"/>
      <c r="N909" s="172"/>
      <c r="O909" s="172"/>
      <c r="P909" s="172"/>
      <c r="Q909" s="172"/>
      <c r="R909" s="172"/>
      <c r="S909" s="172"/>
      <c r="T909" s="172"/>
      <c r="U909" s="172"/>
      <c r="V909" s="172"/>
      <c r="W909" s="172"/>
      <c r="X909" s="172"/>
      <c r="Y909" s="172"/>
      <c r="Z909" s="172"/>
    </row>
    <row r="910" ht="15.75" customHeight="1">
      <c r="A910" s="172"/>
      <c r="B910" s="172"/>
      <c r="C910" s="172"/>
      <c r="D910" s="172"/>
      <c r="E910" s="172"/>
      <c r="F910" s="172"/>
      <c r="G910" s="172"/>
      <c r="H910" s="172"/>
      <c r="I910" s="172"/>
      <c r="J910" s="172"/>
      <c r="K910" s="172"/>
      <c r="L910" s="172"/>
      <c r="M910" s="172"/>
      <c r="N910" s="172"/>
      <c r="O910" s="172"/>
      <c r="P910" s="172"/>
      <c r="Q910" s="172"/>
      <c r="R910" s="172"/>
      <c r="S910" s="172"/>
      <c r="T910" s="172"/>
      <c r="U910" s="172"/>
      <c r="V910" s="172"/>
      <c r="W910" s="172"/>
      <c r="X910" s="172"/>
      <c r="Y910" s="172"/>
      <c r="Z910" s="172"/>
    </row>
    <row r="911" ht="15.75" customHeight="1">
      <c r="A911" s="172"/>
      <c r="B911" s="172"/>
      <c r="C911" s="172"/>
      <c r="D911" s="172"/>
      <c r="E911" s="172"/>
      <c r="F911" s="172"/>
      <c r="G911" s="172"/>
      <c r="H911" s="172"/>
      <c r="I911" s="172"/>
      <c r="J911" s="172"/>
      <c r="K911" s="172"/>
      <c r="L911" s="172"/>
      <c r="M911" s="172"/>
      <c r="N911" s="172"/>
      <c r="O911" s="172"/>
      <c r="P911" s="172"/>
      <c r="Q911" s="172"/>
      <c r="R911" s="172"/>
      <c r="S911" s="172"/>
      <c r="T911" s="172"/>
      <c r="U911" s="172"/>
      <c r="V911" s="172"/>
      <c r="W911" s="172"/>
      <c r="X911" s="172"/>
      <c r="Y911" s="172"/>
      <c r="Z911" s="172"/>
    </row>
    <row r="912" ht="15.75" customHeight="1">
      <c r="A912" s="172"/>
      <c r="B912" s="172"/>
      <c r="C912" s="172"/>
      <c r="D912" s="172"/>
      <c r="E912" s="172"/>
      <c r="F912" s="172"/>
      <c r="G912" s="172"/>
      <c r="H912" s="172"/>
      <c r="I912" s="172"/>
      <c r="J912" s="172"/>
      <c r="K912" s="172"/>
      <c r="L912" s="172"/>
      <c r="M912" s="172"/>
      <c r="N912" s="172"/>
      <c r="O912" s="172"/>
      <c r="P912" s="172"/>
      <c r="Q912" s="172"/>
      <c r="R912" s="172"/>
      <c r="S912" s="172"/>
      <c r="T912" s="172"/>
      <c r="U912" s="172"/>
      <c r="V912" s="172"/>
      <c r="W912" s="172"/>
      <c r="X912" s="172"/>
      <c r="Y912" s="172"/>
      <c r="Z912" s="172"/>
    </row>
    <row r="913" ht="15.75" customHeight="1">
      <c r="A913" s="172"/>
      <c r="B913" s="172"/>
      <c r="C913" s="172"/>
      <c r="D913" s="172"/>
      <c r="E913" s="172"/>
      <c r="F913" s="172"/>
      <c r="G913" s="172"/>
      <c r="H913" s="172"/>
      <c r="I913" s="172"/>
      <c r="J913" s="172"/>
      <c r="K913" s="172"/>
      <c r="L913" s="172"/>
      <c r="M913" s="172"/>
      <c r="N913" s="172"/>
      <c r="O913" s="172"/>
      <c r="P913" s="172"/>
      <c r="Q913" s="172"/>
      <c r="R913" s="172"/>
      <c r="S913" s="172"/>
      <c r="T913" s="172"/>
      <c r="U913" s="172"/>
      <c r="V913" s="172"/>
      <c r="W913" s="172"/>
      <c r="X913" s="172"/>
      <c r="Y913" s="172"/>
      <c r="Z913" s="172"/>
    </row>
    <row r="914" ht="15.75" customHeight="1">
      <c r="A914" s="172"/>
      <c r="B914" s="172"/>
      <c r="C914" s="172"/>
      <c r="D914" s="172"/>
      <c r="E914" s="172"/>
      <c r="F914" s="172"/>
      <c r="G914" s="172"/>
      <c r="H914" s="172"/>
      <c r="I914" s="172"/>
      <c r="J914" s="172"/>
      <c r="K914" s="172"/>
      <c r="L914" s="172"/>
      <c r="M914" s="172"/>
      <c r="N914" s="172"/>
      <c r="O914" s="172"/>
      <c r="P914" s="172"/>
      <c r="Q914" s="172"/>
      <c r="R914" s="172"/>
      <c r="S914" s="172"/>
      <c r="T914" s="172"/>
      <c r="U914" s="172"/>
      <c r="V914" s="172"/>
      <c r="W914" s="172"/>
      <c r="X914" s="172"/>
      <c r="Y914" s="172"/>
      <c r="Z914" s="172"/>
    </row>
    <row r="915" ht="15.75" customHeight="1">
      <c r="A915" s="172"/>
      <c r="B915" s="172"/>
      <c r="C915" s="172"/>
      <c r="D915" s="172"/>
      <c r="E915" s="172"/>
      <c r="F915" s="172"/>
      <c r="G915" s="172"/>
      <c r="H915" s="172"/>
      <c r="I915" s="172"/>
      <c r="J915" s="172"/>
      <c r="K915" s="172"/>
      <c r="L915" s="172"/>
      <c r="M915" s="172"/>
      <c r="N915" s="172"/>
      <c r="O915" s="172"/>
      <c r="P915" s="172"/>
      <c r="Q915" s="172"/>
      <c r="R915" s="172"/>
      <c r="S915" s="172"/>
      <c r="T915" s="172"/>
      <c r="U915" s="172"/>
      <c r="V915" s="172"/>
      <c r="W915" s="172"/>
      <c r="X915" s="172"/>
      <c r="Y915" s="172"/>
      <c r="Z915" s="172"/>
    </row>
    <row r="916" ht="15.75" customHeight="1">
      <c r="A916" s="172"/>
      <c r="B916" s="172"/>
      <c r="C916" s="172"/>
      <c r="D916" s="172"/>
      <c r="E916" s="172"/>
      <c r="F916" s="172"/>
      <c r="G916" s="172"/>
      <c r="H916" s="172"/>
      <c r="I916" s="172"/>
      <c r="J916" s="172"/>
      <c r="K916" s="172"/>
      <c r="L916" s="172"/>
      <c r="M916" s="172"/>
      <c r="N916" s="172"/>
      <c r="O916" s="172"/>
      <c r="P916" s="172"/>
      <c r="Q916" s="172"/>
      <c r="R916" s="172"/>
      <c r="S916" s="172"/>
      <c r="T916" s="172"/>
      <c r="U916" s="172"/>
      <c r="V916" s="172"/>
      <c r="W916" s="172"/>
      <c r="X916" s="172"/>
      <c r="Y916" s="172"/>
      <c r="Z916" s="172"/>
    </row>
    <row r="917" ht="15.75" customHeight="1">
      <c r="A917" s="172"/>
      <c r="B917" s="172"/>
      <c r="C917" s="172"/>
      <c r="D917" s="172"/>
      <c r="E917" s="172"/>
      <c r="F917" s="172"/>
      <c r="G917" s="172"/>
      <c r="H917" s="172"/>
      <c r="I917" s="172"/>
      <c r="J917" s="172"/>
      <c r="K917" s="172"/>
      <c r="L917" s="172"/>
      <c r="M917" s="172"/>
      <c r="N917" s="172"/>
      <c r="O917" s="172"/>
      <c r="P917" s="172"/>
      <c r="Q917" s="172"/>
      <c r="R917" s="172"/>
      <c r="S917" s="172"/>
      <c r="T917" s="172"/>
      <c r="U917" s="172"/>
      <c r="V917" s="172"/>
      <c r="W917" s="172"/>
      <c r="X917" s="172"/>
      <c r="Y917" s="172"/>
      <c r="Z917" s="172"/>
    </row>
    <row r="918" ht="15.75" customHeight="1">
      <c r="A918" s="172"/>
      <c r="B918" s="172"/>
      <c r="C918" s="172"/>
      <c r="D918" s="172"/>
      <c r="E918" s="172"/>
      <c r="F918" s="172"/>
      <c r="G918" s="172"/>
      <c r="H918" s="172"/>
      <c r="I918" s="172"/>
      <c r="J918" s="172"/>
      <c r="K918" s="172"/>
      <c r="L918" s="172"/>
      <c r="M918" s="172"/>
      <c r="N918" s="172"/>
      <c r="O918" s="172"/>
      <c r="P918" s="172"/>
      <c r="Q918" s="172"/>
      <c r="R918" s="172"/>
      <c r="S918" s="172"/>
      <c r="T918" s="172"/>
      <c r="U918" s="172"/>
      <c r="V918" s="172"/>
      <c r="W918" s="172"/>
      <c r="X918" s="172"/>
      <c r="Y918" s="172"/>
      <c r="Z918" s="172"/>
    </row>
    <row r="919" ht="15.75" customHeight="1">
      <c r="A919" s="172"/>
      <c r="B919" s="172"/>
      <c r="C919" s="172"/>
      <c r="D919" s="172"/>
      <c r="E919" s="172"/>
      <c r="F919" s="172"/>
      <c r="G919" s="172"/>
      <c r="H919" s="172"/>
      <c r="I919" s="172"/>
      <c r="J919" s="172"/>
      <c r="K919" s="172"/>
      <c r="L919" s="172"/>
      <c r="M919" s="172"/>
      <c r="N919" s="172"/>
      <c r="O919" s="172"/>
      <c r="P919" s="172"/>
      <c r="Q919" s="172"/>
      <c r="R919" s="172"/>
      <c r="S919" s="172"/>
      <c r="T919" s="172"/>
      <c r="U919" s="172"/>
      <c r="V919" s="172"/>
      <c r="W919" s="172"/>
      <c r="X919" s="172"/>
      <c r="Y919" s="172"/>
      <c r="Z919" s="172"/>
    </row>
    <row r="920" ht="15.75" customHeight="1">
      <c r="A920" s="172"/>
      <c r="B920" s="172"/>
      <c r="C920" s="172"/>
      <c r="D920" s="172"/>
      <c r="E920" s="172"/>
      <c r="F920" s="172"/>
      <c r="G920" s="172"/>
      <c r="H920" s="172"/>
      <c r="I920" s="172"/>
      <c r="J920" s="172"/>
      <c r="K920" s="172"/>
      <c r="L920" s="172"/>
      <c r="M920" s="172"/>
      <c r="N920" s="172"/>
      <c r="O920" s="172"/>
      <c r="P920" s="172"/>
      <c r="Q920" s="172"/>
      <c r="R920" s="172"/>
      <c r="S920" s="172"/>
      <c r="T920" s="172"/>
      <c r="U920" s="172"/>
      <c r="V920" s="172"/>
      <c r="W920" s="172"/>
      <c r="X920" s="172"/>
      <c r="Y920" s="172"/>
      <c r="Z920" s="172"/>
    </row>
    <row r="921" ht="15.75" customHeight="1">
      <c r="A921" s="172"/>
      <c r="B921" s="172"/>
      <c r="C921" s="172"/>
      <c r="D921" s="172"/>
      <c r="E921" s="172"/>
      <c r="F921" s="172"/>
      <c r="G921" s="172"/>
      <c r="H921" s="172"/>
      <c r="I921" s="172"/>
      <c r="J921" s="172"/>
      <c r="K921" s="172"/>
      <c r="L921" s="172"/>
      <c r="M921" s="172"/>
      <c r="N921" s="172"/>
      <c r="O921" s="172"/>
      <c r="P921" s="172"/>
      <c r="Q921" s="172"/>
      <c r="R921" s="172"/>
      <c r="S921" s="172"/>
      <c r="T921" s="172"/>
      <c r="U921" s="172"/>
      <c r="V921" s="172"/>
      <c r="W921" s="172"/>
      <c r="X921" s="172"/>
      <c r="Y921" s="172"/>
      <c r="Z921" s="172"/>
    </row>
    <row r="922" ht="15.75" customHeight="1">
      <c r="A922" s="172"/>
      <c r="B922" s="172"/>
      <c r="C922" s="172"/>
      <c r="D922" s="172"/>
      <c r="E922" s="172"/>
      <c r="F922" s="172"/>
      <c r="G922" s="172"/>
      <c r="H922" s="172"/>
      <c r="I922" s="172"/>
      <c r="J922" s="172"/>
      <c r="K922" s="172"/>
      <c r="L922" s="172"/>
      <c r="M922" s="172"/>
      <c r="N922" s="172"/>
      <c r="O922" s="172"/>
      <c r="P922" s="172"/>
      <c r="Q922" s="172"/>
      <c r="R922" s="172"/>
      <c r="S922" s="172"/>
      <c r="T922" s="172"/>
      <c r="U922" s="172"/>
      <c r="V922" s="172"/>
      <c r="W922" s="172"/>
      <c r="X922" s="172"/>
      <c r="Y922" s="172"/>
      <c r="Z922" s="172"/>
    </row>
    <row r="923" ht="15.75" customHeight="1">
      <c r="A923" s="172"/>
      <c r="B923" s="172"/>
      <c r="C923" s="172"/>
      <c r="D923" s="172"/>
      <c r="E923" s="172"/>
      <c r="F923" s="172"/>
      <c r="G923" s="172"/>
      <c r="H923" s="172"/>
      <c r="I923" s="172"/>
      <c r="J923" s="172"/>
      <c r="K923" s="172"/>
      <c r="L923" s="172"/>
      <c r="M923" s="172"/>
      <c r="N923" s="172"/>
      <c r="O923" s="172"/>
      <c r="P923" s="172"/>
      <c r="Q923" s="172"/>
      <c r="R923" s="172"/>
      <c r="S923" s="172"/>
      <c r="T923" s="172"/>
      <c r="U923" s="172"/>
      <c r="V923" s="172"/>
      <c r="W923" s="172"/>
      <c r="X923" s="172"/>
      <c r="Y923" s="172"/>
      <c r="Z923" s="172"/>
    </row>
    <row r="924" ht="15.75" customHeight="1">
      <c r="A924" s="172"/>
      <c r="B924" s="172"/>
      <c r="C924" s="172"/>
      <c r="D924" s="172"/>
      <c r="E924" s="172"/>
      <c r="F924" s="172"/>
      <c r="G924" s="172"/>
      <c r="H924" s="172"/>
      <c r="I924" s="172"/>
      <c r="J924" s="172"/>
      <c r="K924" s="172"/>
      <c r="L924" s="172"/>
      <c r="M924" s="172"/>
      <c r="N924" s="172"/>
      <c r="O924" s="172"/>
      <c r="P924" s="172"/>
      <c r="Q924" s="172"/>
      <c r="R924" s="172"/>
      <c r="S924" s="172"/>
      <c r="T924" s="172"/>
      <c r="U924" s="172"/>
      <c r="V924" s="172"/>
      <c r="W924" s="172"/>
      <c r="X924" s="172"/>
      <c r="Y924" s="172"/>
      <c r="Z924" s="172"/>
    </row>
    <row r="925" ht="15.75" customHeight="1">
      <c r="A925" s="172"/>
      <c r="B925" s="172"/>
      <c r="C925" s="172"/>
      <c r="D925" s="172"/>
      <c r="E925" s="172"/>
      <c r="F925" s="172"/>
      <c r="G925" s="172"/>
      <c r="H925" s="172"/>
      <c r="I925" s="172"/>
      <c r="J925" s="172"/>
      <c r="K925" s="172"/>
      <c r="L925" s="172"/>
      <c r="M925" s="172"/>
      <c r="N925" s="172"/>
      <c r="O925" s="172"/>
      <c r="P925" s="172"/>
      <c r="Q925" s="172"/>
      <c r="R925" s="172"/>
      <c r="S925" s="172"/>
      <c r="T925" s="172"/>
      <c r="U925" s="172"/>
      <c r="V925" s="172"/>
      <c r="W925" s="172"/>
      <c r="X925" s="172"/>
      <c r="Y925" s="172"/>
      <c r="Z925" s="172"/>
    </row>
    <row r="926" ht="15.75" customHeight="1">
      <c r="A926" s="172"/>
      <c r="B926" s="172"/>
      <c r="C926" s="172"/>
      <c r="D926" s="172"/>
      <c r="E926" s="172"/>
      <c r="F926" s="172"/>
      <c r="G926" s="172"/>
      <c r="H926" s="172"/>
      <c r="I926" s="172"/>
      <c r="J926" s="172"/>
      <c r="K926" s="172"/>
      <c r="L926" s="172"/>
      <c r="M926" s="172"/>
      <c r="N926" s="172"/>
      <c r="O926" s="172"/>
      <c r="P926" s="172"/>
      <c r="Q926" s="172"/>
      <c r="R926" s="172"/>
      <c r="S926" s="172"/>
      <c r="T926" s="172"/>
      <c r="U926" s="172"/>
      <c r="V926" s="172"/>
      <c r="W926" s="172"/>
      <c r="X926" s="172"/>
      <c r="Y926" s="172"/>
      <c r="Z926" s="172"/>
    </row>
    <row r="927" ht="15.75" customHeight="1">
      <c r="A927" s="172"/>
      <c r="B927" s="172"/>
      <c r="C927" s="172"/>
      <c r="D927" s="172"/>
      <c r="E927" s="172"/>
      <c r="F927" s="172"/>
      <c r="G927" s="172"/>
      <c r="H927" s="172"/>
      <c r="I927" s="172"/>
      <c r="J927" s="172"/>
      <c r="K927" s="172"/>
      <c r="L927" s="172"/>
      <c r="M927" s="172"/>
      <c r="N927" s="172"/>
      <c r="O927" s="172"/>
      <c r="P927" s="172"/>
      <c r="Q927" s="172"/>
      <c r="R927" s="172"/>
      <c r="S927" s="172"/>
      <c r="T927" s="172"/>
      <c r="U927" s="172"/>
      <c r="V927" s="172"/>
      <c r="W927" s="172"/>
      <c r="X927" s="172"/>
      <c r="Y927" s="172"/>
      <c r="Z927" s="172"/>
    </row>
    <row r="928" ht="15.75" customHeight="1">
      <c r="A928" s="172"/>
      <c r="B928" s="172"/>
      <c r="C928" s="172"/>
      <c r="D928" s="172"/>
      <c r="E928" s="172"/>
      <c r="F928" s="172"/>
      <c r="G928" s="172"/>
      <c r="H928" s="172"/>
      <c r="I928" s="172"/>
      <c r="J928" s="172"/>
      <c r="K928" s="172"/>
      <c r="L928" s="172"/>
      <c r="M928" s="172"/>
      <c r="N928" s="172"/>
      <c r="O928" s="172"/>
      <c r="P928" s="172"/>
      <c r="Q928" s="172"/>
      <c r="R928" s="172"/>
      <c r="S928" s="172"/>
      <c r="T928" s="172"/>
      <c r="U928" s="172"/>
      <c r="V928" s="172"/>
      <c r="W928" s="172"/>
      <c r="X928" s="172"/>
      <c r="Y928" s="172"/>
      <c r="Z928" s="172"/>
    </row>
    <row r="929" ht="15.75" customHeight="1">
      <c r="A929" s="172"/>
      <c r="B929" s="172"/>
      <c r="C929" s="172"/>
      <c r="D929" s="172"/>
      <c r="E929" s="172"/>
      <c r="F929" s="172"/>
      <c r="G929" s="172"/>
      <c r="H929" s="172"/>
      <c r="I929" s="172"/>
      <c r="J929" s="172"/>
      <c r="K929" s="172"/>
      <c r="L929" s="172"/>
      <c r="M929" s="172"/>
      <c r="N929" s="172"/>
      <c r="O929" s="172"/>
      <c r="P929" s="172"/>
      <c r="Q929" s="172"/>
      <c r="R929" s="172"/>
      <c r="S929" s="172"/>
      <c r="T929" s="172"/>
      <c r="U929" s="172"/>
      <c r="V929" s="172"/>
      <c r="W929" s="172"/>
      <c r="X929" s="172"/>
      <c r="Y929" s="172"/>
      <c r="Z929" s="172"/>
    </row>
    <row r="930" ht="15.75" customHeight="1">
      <c r="A930" s="172"/>
      <c r="B930" s="172"/>
      <c r="C930" s="172"/>
      <c r="D930" s="172"/>
      <c r="E930" s="172"/>
      <c r="F930" s="172"/>
      <c r="G930" s="172"/>
      <c r="H930" s="172"/>
      <c r="I930" s="172"/>
      <c r="J930" s="172"/>
      <c r="K930" s="172"/>
      <c r="L930" s="172"/>
      <c r="M930" s="172"/>
      <c r="N930" s="172"/>
      <c r="O930" s="172"/>
      <c r="P930" s="172"/>
      <c r="Q930" s="172"/>
      <c r="R930" s="172"/>
      <c r="S930" s="172"/>
      <c r="T930" s="172"/>
      <c r="U930" s="172"/>
      <c r="V930" s="172"/>
      <c r="W930" s="172"/>
      <c r="X930" s="172"/>
      <c r="Y930" s="172"/>
      <c r="Z930" s="172"/>
    </row>
    <row r="931" ht="15.75" customHeight="1">
      <c r="A931" s="172"/>
      <c r="B931" s="172"/>
      <c r="C931" s="172"/>
      <c r="D931" s="172"/>
      <c r="E931" s="172"/>
      <c r="F931" s="172"/>
      <c r="G931" s="172"/>
      <c r="H931" s="172"/>
      <c r="I931" s="172"/>
      <c r="J931" s="172"/>
      <c r="K931" s="172"/>
      <c r="L931" s="172"/>
      <c r="M931" s="172"/>
      <c r="N931" s="172"/>
      <c r="O931" s="172"/>
      <c r="P931" s="172"/>
      <c r="Q931" s="172"/>
      <c r="R931" s="172"/>
      <c r="S931" s="172"/>
      <c r="T931" s="172"/>
      <c r="U931" s="172"/>
      <c r="V931" s="172"/>
      <c r="W931" s="172"/>
      <c r="X931" s="172"/>
      <c r="Y931" s="172"/>
      <c r="Z931" s="172"/>
    </row>
    <row r="932" ht="15.75" customHeight="1">
      <c r="A932" s="172"/>
      <c r="B932" s="172"/>
      <c r="C932" s="172"/>
      <c r="D932" s="172"/>
      <c r="E932" s="172"/>
      <c r="F932" s="172"/>
      <c r="G932" s="172"/>
      <c r="H932" s="172"/>
      <c r="I932" s="172"/>
      <c r="J932" s="172"/>
      <c r="K932" s="172"/>
      <c r="L932" s="172"/>
      <c r="M932" s="172"/>
      <c r="N932" s="172"/>
      <c r="O932" s="172"/>
      <c r="P932" s="172"/>
      <c r="Q932" s="172"/>
      <c r="R932" s="172"/>
      <c r="S932" s="172"/>
      <c r="T932" s="172"/>
      <c r="U932" s="172"/>
      <c r="V932" s="172"/>
      <c r="W932" s="172"/>
      <c r="X932" s="172"/>
      <c r="Y932" s="172"/>
      <c r="Z932" s="172"/>
    </row>
    <row r="933" ht="15.75" customHeight="1">
      <c r="A933" s="172"/>
      <c r="B933" s="172"/>
      <c r="C933" s="172"/>
      <c r="D933" s="172"/>
      <c r="E933" s="172"/>
      <c r="F933" s="172"/>
      <c r="G933" s="172"/>
      <c r="H933" s="172"/>
      <c r="I933" s="172"/>
      <c r="J933" s="172"/>
      <c r="K933" s="172"/>
      <c r="L933" s="172"/>
      <c r="M933" s="172"/>
      <c r="N933" s="172"/>
      <c r="O933" s="172"/>
      <c r="P933" s="172"/>
      <c r="Q933" s="172"/>
      <c r="R933" s="172"/>
      <c r="S933" s="172"/>
      <c r="T933" s="172"/>
      <c r="U933" s="172"/>
      <c r="V933" s="172"/>
      <c r="W933" s="172"/>
      <c r="X933" s="172"/>
      <c r="Y933" s="172"/>
      <c r="Z933" s="172"/>
    </row>
    <row r="934" ht="15.75" customHeight="1">
      <c r="A934" s="172"/>
      <c r="B934" s="172"/>
      <c r="C934" s="172"/>
      <c r="D934" s="172"/>
      <c r="E934" s="172"/>
      <c r="F934" s="172"/>
      <c r="G934" s="172"/>
      <c r="H934" s="172"/>
      <c r="I934" s="172"/>
      <c r="J934" s="172"/>
      <c r="K934" s="172"/>
      <c r="L934" s="172"/>
      <c r="M934" s="172"/>
      <c r="N934" s="172"/>
      <c r="O934" s="172"/>
      <c r="P934" s="172"/>
      <c r="Q934" s="172"/>
      <c r="R934" s="172"/>
      <c r="S934" s="172"/>
      <c r="T934" s="172"/>
      <c r="U934" s="172"/>
      <c r="V934" s="172"/>
      <c r="W934" s="172"/>
      <c r="X934" s="172"/>
      <c r="Y934" s="172"/>
      <c r="Z934" s="172"/>
    </row>
    <row r="935" ht="15.75" customHeight="1">
      <c r="A935" s="172"/>
      <c r="B935" s="172"/>
      <c r="C935" s="172"/>
      <c r="D935" s="172"/>
      <c r="E935" s="172"/>
      <c r="F935" s="172"/>
      <c r="G935" s="172"/>
      <c r="H935" s="172"/>
      <c r="I935" s="172"/>
      <c r="J935" s="172"/>
      <c r="K935" s="172"/>
      <c r="L935" s="172"/>
      <c r="M935" s="172"/>
      <c r="N935" s="172"/>
      <c r="O935" s="172"/>
      <c r="P935" s="172"/>
      <c r="Q935" s="172"/>
      <c r="R935" s="172"/>
      <c r="S935" s="172"/>
      <c r="T935" s="172"/>
      <c r="U935" s="172"/>
      <c r="V935" s="172"/>
      <c r="W935" s="172"/>
      <c r="X935" s="172"/>
      <c r="Y935" s="172"/>
      <c r="Z935" s="172"/>
    </row>
    <row r="936" ht="15.75" customHeight="1">
      <c r="A936" s="172"/>
      <c r="B936" s="172"/>
      <c r="C936" s="172"/>
      <c r="D936" s="172"/>
      <c r="E936" s="172"/>
      <c r="F936" s="172"/>
      <c r="G936" s="172"/>
      <c r="H936" s="172"/>
      <c r="I936" s="172"/>
      <c r="J936" s="172"/>
      <c r="K936" s="172"/>
      <c r="L936" s="172"/>
      <c r="M936" s="172"/>
      <c r="N936" s="172"/>
      <c r="O936" s="172"/>
      <c r="P936" s="172"/>
      <c r="Q936" s="172"/>
      <c r="R936" s="172"/>
      <c r="S936" s="172"/>
      <c r="T936" s="172"/>
      <c r="U936" s="172"/>
      <c r="V936" s="172"/>
      <c r="W936" s="172"/>
      <c r="X936" s="172"/>
      <c r="Y936" s="172"/>
      <c r="Z936" s="172"/>
    </row>
    <row r="937" ht="15.75" customHeight="1">
      <c r="A937" s="172"/>
      <c r="B937" s="172"/>
      <c r="C937" s="172"/>
      <c r="D937" s="172"/>
      <c r="E937" s="172"/>
      <c r="F937" s="172"/>
      <c r="G937" s="172"/>
      <c r="H937" s="172"/>
      <c r="I937" s="172"/>
      <c r="J937" s="172"/>
      <c r="K937" s="172"/>
      <c r="L937" s="172"/>
      <c r="M937" s="172"/>
      <c r="N937" s="172"/>
      <c r="O937" s="172"/>
      <c r="P937" s="172"/>
      <c r="Q937" s="172"/>
      <c r="R937" s="172"/>
      <c r="S937" s="172"/>
      <c r="T937" s="172"/>
      <c r="U937" s="172"/>
      <c r="V937" s="172"/>
      <c r="W937" s="172"/>
      <c r="X937" s="172"/>
      <c r="Y937" s="172"/>
      <c r="Z937" s="172"/>
    </row>
    <row r="938" ht="15.75" customHeight="1">
      <c r="A938" s="172"/>
      <c r="B938" s="172"/>
      <c r="C938" s="172"/>
      <c r="D938" s="172"/>
      <c r="E938" s="172"/>
      <c r="F938" s="172"/>
      <c r="G938" s="172"/>
      <c r="H938" s="172"/>
      <c r="I938" s="172"/>
      <c r="J938" s="172"/>
      <c r="K938" s="172"/>
      <c r="L938" s="172"/>
      <c r="M938" s="172"/>
      <c r="N938" s="172"/>
      <c r="O938" s="172"/>
      <c r="P938" s="172"/>
      <c r="Q938" s="172"/>
      <c r="R938" s="172"/>
      <c r="S938" s="172"/>
      <c r="T938" s="172"/>
      <c r="U938" s="172"/>
      <c r="V938" s="172"/>
      <c r="W938" s="172"/>
      <c r="X938" s="172"/>
      <c r="Y938" s="172"/>
      <c r="Z938" s="172"/>
    </row>
    <row r="939" ht="15.75" customHeight="1">
      <c r="A939" s="172"/>
      <c r="B939" s="172"/>
      <c r="C939" s="172"/>
      <c r="D939" s="172"/>
      <c r="E939" s="172"/>
      <c r="F939" s="172"/>
      <c r="G939" s="172"/>
      <c r="H939" s="172"/>
      <c r="I939" s="172"/>
      <c r="J939" s="172"/>
      <c r="K939" s="172"/>
      <c r="L939" s="172"/>
      <c r="M939" s="172"/>
      <c r="N939" s="172"/>
      <c r="O939" s="172"/>
      <c r="P939" s="172"/>
      <c r="Q939" s="172"/>
      <c r="R939" s="172"/>
      <c r="S939" s="172"/>
      <c r="T939" s="172"/>
      <c r="U939" s="172"/>
      <c r="V939" s="172"/>
      <c r="W939" s="172"/>
      <c r="X939" s="172"/>
      <c r="Y939" s="172"/>
      <c r="Z939" s="172"/>
    </row>
    <row r="940" ht="15.75" customHeight="1">
      <c r="A940" s="172"/>
      <c r="B940" s="172"/>
      <c r="C940" s="172"/>
      <c r="D940" s="172"/>
      <c r="E940" s="172"/>
      <c r="F940" s="172"/>
      <c r="G940" s="172"/>
      <c r="H940" s="172"/>
      <c r="I940" s="172"/>
      <c r="J940" s="172"/>
      <c r="K940" s="172"/>
      <c r="L940" s="172"/>
      <c r="M940" s="172"/>
      <c r="N940" s="172"/>
      <c r="O940" s="172"/>
      <c r="P940" s="172"/>
      <c r="Q940" s="172"/>
      <c r="R940" s="172"/>
      <c r="S940" s="172"/>
      <c r="T940" s="172"/>
      <c r="U940" s="172"/>
      <c r="V940" s="172"/>
      <c r="W940" s="172"/>
      <c r="X940" s="172"/>
      <c r="Y940" s="172"/>
      <c r="Z940" s="172"/>
    </row>
    <row r="941" ht="15.75" customHeight="1">
      <c r="A941" s="172"/>
      <c r="B941" s="172"/>
      <c r="C941" s="172"/>
      <c r="D941" s="172"/>
      <c r="E941" s="172"/>
      <c r="F941" s="172"/>
      <c r="G941" s="172"/>
      <c r="H941" s="172"/>
      <c r="I941" s="172"/>
      <c r="J941" s="172"/>
      <c r="K941" s="172"/>
      <c r="L941" s="172"/>
      <c r="M941" s="172"/>
      <c r="N941" s="172"/>
      <c r="O941" s="172"/>
      <c r="P941" s="172"/>
      <c r="Q941" s="172"/>
      <c r="R941" s="172"/>
      <c r="S941" s="172"/>
      <c r="T941" s="172"/>
      <c r="U941" s="172"/>
      <c r="V941" s="172"/>
      <c r="W941" s="172"/>
      <c r="X941" s="172"/>
      <c r="Y941" s="172"/>
      <c r="Z941" s="172"/>
    </row>
    <row r="942" ht="15.75" customHeight="1">
      <c r="A942" s="172"/>
      <c r="B942" s="172"/>
      <c r="C942" s="172"/>
      <c r="D942" s="172"/>
      <c r="E942" s="172"/>
      <c r="F942" s="172"/>
      <c r="G942" s="172"/>
      <c r="H942" s="172"/>
      <c r="I942" s="172"/>
      <c r="J942" s="172"/>
      <c r="K942" s="172"/>
      <c r="L942" s="172"/>
      <c r="M942" s="172"/>
      <c r="N942" s="172"/>
      <c r="O942" s="172"/>
      <c r="P942" s="172"/>
      <c r="Q942" s="172"/>
      <c r="R942" s="172"/>
      <c r="S942" s="172"/>
      <c r="T942" s="172"/>
      <c r="U942" s="172"/>
      <c r="V942" s="172"/>
      <c r="W942" s="172"/>
      <c r="X942" s="172"/>
      <c r="Y942" s="172"/>
      <c r="Z942" s="172"/>
    </row>
    <row r="943" ht="15.75" customHeight="1">
      <c r="A943" s="172"/>
      <c r="B943" s="172"/>
      <c r="C943" s="172"/>
      <c r="D943" s="172"/>
      <c r="E943" s="172"/>
      <c r="F943" s="172"/>
      <c r="G943" s="172"/>
      <c r="H943" s="172"/>
      <c r="I943" s="172"/>
      <c r="J943" s="172"/>
      <c r="K943" s="172"/>
      <c r="L943" s="172"/>
      <c r="M943" s="172"/>
      <c r="N943" s="172"/>
      <c r="O943" s="172"/>
      <c r="P943" s="172"/>
      <c r="Q943" s="172"/>
      <c r="R943" s="172"/>
      <c r="S943" s="172"/>
      <c r="T943" s="172"/>
      <c r="U943" s="172"/>
      <c r="V943" s="172"/>
      <c r="W943" s="172"/>
      <c r="X943" s="172"/>
      <c r="Y943" s="172"/>
      <c r="Z943" s="172"/>
    </row>
    <row r="944" ht="15.75" customHeight="1">
      <c r="A944" s="172"/>
      <c r="B944" s="172"/>
      <c r="C944" s="172"/>
      <c r="D944" s="172"/>
      <c r="E944" s="172"/>
      <c r="F944" s="172"/>
      <c r="G944" s="172"/>
      <c r="H944" s="172"/>
      <c r="I944" s="172"/>
      <c r="J944" s="172"/>
      <c r="K944" s="172"/>
      <c r="L944" s="172"/>
      <c r="M944" s="172"/>
      <c r="N944" s="172"/>
      <c r="O944" s="172"/>
      <c r="P944" s="172"/>
      <c r="Q944" s="172"/>
      <c r="R944" s="172"/>
      <c r="S944" s="172"/>
      <c r="T944" s="172"/>
      <c r="U944" s="172"/>
      <c r="V944" s="172"/>
      <c r="W944" s="172"/>
      <c r="X944" s="172"/>
      <c r="Y944" s="172"/>
      <c r="Z944" s="172"/>
    </row>
    <row r="945" ht="15.75" customHeight="1">
      <c r="A945" s="172"/>
      <c r="B945" s="172"/>
      <c r="C945" s="172"/>
      <c r="D945" s="172"/>
      <c r="E945" s="172"/>
      <c r="F945" s="172"/>
      <c r="G945" s="172"/>
      <c r="H945" s="172"/>
      <c r="I945" s="172"/>
      <c r="J945" s="172"/>
      <c r="K945" s="172"/>
      <c r="L945" s="172"/>
      <c r="M945" s="172"/>
      <c r="N945" s="172"/>
      <c r="O945" s="172"/>
      <c r="P945" s="172"/>
      <c r="Q945" s="172"/>
      <c r="R945" s="172"/>
      <c r="S945" s="172"/>
      <c r="T945" s="172"/>
      <c r="U945" s="172"/>
      <c r="V945" s="172"/>
      <c r="W945" s="172"/>
      <c r="X945" s="172"/>
      <c r="Y945" s="172"/>
      <c r="Z945" s="172"/>
    </row>
    <row r="946" ht="15.75" customHeight="1">
      <c r="A946" s="172"/>
      <c r="B946" s="172"/>
      <c r="C946" s="172"/>
      <c r="D946" s="172"/>
      <c r="E946" s="172"/>
      <c r="F946" s="172"/>
      <c r="G946" s="172"/>
      <c r="H946" s="172"/>
      <c r="I946" s="172"/>
      <c r="J946" s="172"/>
      <c r="K946" s="172"/>
      <c r="L946" s="172"/>
      <c r="M946" s="172"/>
      <c r="N946" s="172"/>
      <c r="O946" s="172"/>
      <c r="P946" s="172"/>
      <c r="Q946" s="172"/>
      <c r="R946" s="172"/>
      <c r="S946" s="172"/>
      <c r="T946" s="172"/>
      <c r="U946" s="172"/>
      <c r="V946" s="172"/>
      <c r="W946" s="172"/>
      <c r="X946" s="172"/>
      <c r="Y946" s="172"/>
      <c r="Z946" s="172"/>
    </row>
    <row r="947" ht="15.75" customHeight="1">
      <c r="A947" s="172"/>
      <c r="B947" s="172"/>
      <c r="C947" s="172"/>
      <c r="D947" s="172"/>
      <c r="E947" s="172"/>
      <c r="F947" s="172"/>
      <c r="G947" s="172"/>
      <c r="H947" s="172"/>
      <c r="I947" s="172"/>
      <c r="J947" s="172"/>
      <c r="K947" s="172"/>
      <c r="L947" s="172"/>
      <c r="M947" s="172"/>
      <c r="N947" s="172"/>
      <c r="O947" s="172"/>
      <c r="P947" s="172"/>
      <c r="Q947" s="172"/>
      <c r="R947" s="172"/>
      <c r="S947" s="172"/>
      <c r="T947" s="172"/>
      <c r="U947" s="172"/>
      <c r="V947" s="172"/>
      <c r="W947" s="172"/>
      <c r="X947" s="172"/>
      <c r="Y947" s="172"/>
      <c r="Z947" s="172"/>
    </row>
    <row r="948" ht="15.75" customHeight="1">
      <c r="A948" s="172"/>
      <c r="B948" s="172"/>
      <c r="C948" s="172"/>
      <c r="D948" s="172"/>
      <c r="E948" s="172"/>
      <c r="F948" s="172"/>
      <c r="G948" s="172"/>
      <c r="H948" s="172"/>
      <c r="I948" s="172"/>
      <c r="J948" s="172"/>
      <c r="K948" s="172"/>
      <c r="L948" s="172"/>
      <c r="M948" s="172"/>
      <c r="N948" s="172"/>
      <c r="O948" s="172"/>
      <c r="P948" s="172"/>
      <c r="Q948" s="172"/>
      <c r="R948" s="172"/>
      <c r="S948" s="172"/>
      <c r="T948" s="172"/>
      <c r="U948" s="172"/>
      <c r="V948" s="172"/>
      <c r="W948" s="172"/>
      <c r="X948" s="172"/>
      <c r="Y948" s="172"/>
      <c r="Z948" s="172"/>
    </row>
    <row r="949" ht="15.75" customHeight="1">
      <c r="A949" s="172"/>
      <c r="B949" s="172"/>
      <c r="C949" s="172"/>
      <c r="D949" s="172"/>
      <c r="E949" s="172"/>
      <c r="F949" s="172"/>
      <c r="G949" s="172"/>
      <c r="H949" s="172"/>
      <c r="I949" s="172"/>
      <c r="J949" s="172"/>
      <c r="K949" s="172"/>
      <c r="L949" s="172"/>
      <c r="M949" s="172"/>
      <c r="N949" s="172"/>
      <c r="O949" s="172"/>
      <c r="P949" s="172"/>
      <c r="Q949" s="172"/>
      <c r="R949" s="172"/>
      <c r="S949" s="172"/>
      <c r="T949" s="172"/>
      <c r="U949" s="172"/>
      <c r="V949" s="172"/>
      <c r="W949" s="172"/>
      <c r="X949" s="172"/>
      <c r="Y949" s="172"/>
      <c r="Z949" s="172"/>
    </row>
    <row r="950" ht="15.75" customHeight="1">
      <c r="A950" s="172"/>
      <c r="B950" s="172"/>
      <c r="C950" s="172"/>
      <c r="D950" s="172"/>
      <c r="E950" s="172"/>
      <c r="F950" s="172"/>
      <c r="G950" s="172"/>
      <c r="H950" s="172"/>
      <c r="I950" s="172"/>
      <c r="J950" s="172"/>
      <c r="K950" s="172"/>
      <c r="L950" s="172"/>
      <c r="M950" s="172"/>
      <c r="N950" s="172"/>
      <c r="O950" s="172"/>
      <c r="P950" s="172"/>
      <c r="Q950" s="172"/>
      <c r="R950" s="172"/>
      <c r="S950" s="172"/>
      <c r="T950" s="172"/>
      <c r="U950" s="172"/>
      <c r="V950" s="172"/>
      <c r="W950" s="172"/>
      <c r="X950" s="172"/>
      <c r="Y950" s="172"/>
      <c r="Z950" s="172"/>
    </row>
    <row r="951" ht="15.75" customHeight="1">
      <c r="A951" s="172"/>
      <c r="B951" s="172"/>
      <c r="C951" s="172"/>
      <c r="D951" s="172"/>
      <c r="E951" s="172"/>
      <c r="F951" s="172"/>
      <c r="G951" s="172"/>
      <c r="H951" s="172"/>
      <c r="I951" s="172"/>
      <c r="J951" s="172"/>
      <c r="K951" s="172"/>
      <c r="L951" s="172"/>
      <c r="M951" s="172"/>
      <c r="N951" s="172"/>
      <c r="O951" s="172"/>
      <c r="P951" s="172"/>
      <c r="Q951" s="172"/>
      <c r="R951" s="172"/>
      <c r="S951" s="172"/>
      <c r="T951" s="172"/>
      <c r="U951" s="172"/>
      <c r="V951" s="172"/>
      <c r="W951" s="172"/>
      <c r="X951" s="172"/>
      <c r="Y951" s="172"/>
      <c r="Z951" s="172"/>
    </row>
    <row r="952" ht="15.75" customHeight="1">
      <c r="A952" s="172"/>
      <c r="B952" s="172"/>
      <c r="C952" s="172"/>
      <c r="D952" s="172"/>
      <c r="E952" s="172"/>
      <c r="F952" s="172"/>
      <c r="G952" s="172"/>
      <c r="H952" s="172"/>
      <c r="I952" s="172"/>
      <c r="J952" s="172"/>
      <c r="K952" s="172"/>
      <c r="L952" s="172"/>
      <c r="M952" s="172"/>
      <c r="N952" s="172"/>
      <c r="O952" s="172"/>
      <c r="P952" s="172"/>
      <c r="Q952" s="172"/>
      <c r="R952" s="172"/>
      <c r="S952" s="172"/>
      <c r="T952" s="172"/>
      <c r="U952" s="172"/>
      <c r="V952" s="172"/>
      <c r="W952" s="172"/>
      <c r="X952" s="172"/>
      <c r="Y952" s="172"/>
      <c r="Z952" s="172"/>
    </row>
    <row r="953" ht="15.75" customHeight="1">
      <c r="A953" s="172"/>
      <c r="B953" s="172"/>
      <c r="C953" s="172"/>
      <c r="D953" s="172"/>
      <c r="E953" s="172"/>
      <c r="F953" s="172"/>
      <c r="G953" s="172"/>
      <c r="H953" s="172"/>
      <c r="I953" s="172"/>
      <c r="J953" s="172"/>
      <c r="K953" s="172"/>
      <c r="L953" s="172"/>
      <c r="M953" s="172"/>
      <c r="N953" s="172"/>
      <c r="O953" s="172"/>
      <c r="P953" s="172"/>
      <c r="Q953" s="172"/>
      <c r="R953" s="172"/>
      <c r="S953" s="172"/>
      <c r="T953" s="172"/>
      <c r="U953" s="172"/>
      <c r="V953" s="172"/>
      <c r="W953" s="172"/>
      <c r="X953" s="172"/>
      <c r="Y953" s="172"/>
      <c r="Z953" s="172"/>
    </row>
    <row r="954" ht="15.75" customHeight="1">
      <c r="A954" s="172"/>
      <c r="B954" s="172"/>
      <c r="C954" s="172"/>
      <c r="D954" s="172"/>
      <c r="E954" s="172"/>
      <c r="F954" s="172"/>
      <c r="G954" s="172"/>
      <c r="H954" s="172"/>
      <c r="I954" s="172"/>
      <c r="J954" s="172"/>
      <c r="K954" s="172"/>
      <c r="L954" s="172"/>
      <c r="M954" s="172"/>
      <c r="N954" s="172"/>
      <c r="O954" s="172"/>
      <c r="P954" s="172"/>
      <c r="Q954" s="172"/>
      <c r="R954" s="172"/>
      <c r="S954" s="172"/>
      <c r="T954" s="172"/>
      <c r="U954" s="172"/>
      <c r="V954" s="172"/>
      <c r="W954" s="172"/>
      <c r="X954" s="172"/>
      <c r="Y954" s="172"/>
      <c r="Z954" s="172"/>
    </row>
    <row r="955" ht="15.75" customHeight="1">
      <c r="A955" s="172"/>
      <c r="B955" s="172"/>
      <c r="C955" s="172"/>
      <c r="D955" s="172"/>
      <c r="E955" s="172"/>
      <c r="F955" s="172"/>
      <c r="G955" s="172"/>
      <c r="H955" s="172"/>
      <c r="I955" s="172"/>
      <c r="J955" s="172"/>
      <c r="K955" s="172"/>
      <c r="L955" s="172"/>
      <c r="M955" s="172"/>
      <c r="N955" s="172"/>
      <c r="O955" s="172"/>
      <c r="P955" s="172"/>
      <c r="Q955" s="172"/>
      <c r="R955" s="172"/>
      <c r="S955" s="172"/>
      <c r="T955" s="172"/>
      <c r="U955" s="172"/>
      <c r="V955" s="172"/>
      <c r="W955" s="172"/>
      <c r="X955" s="172"/>
      <c r="Y955" s="172"/>
      <c r="Z955" s="172"/>
    </row>
    <row r="956" ht="15.75" customHeight="1">
      <c r="A956" s="172"/>
      <c r="B956" s="172"/>
      <c r="C956" s="172"/>
      <c r="D956" s="172"/>
      <c r="E956" s="172"/>
      <c r="F956" s="172"/>
      <c r="G956" s="172"/>
      <c r="H956" s="172"/>
      <c r="I956" s="172"/>
      <c r="J956" s="172"/>
      <c r="K956" s="172"/>
      <c r="L956" s="172"/>
      <c r="M956" s="172"/>
      <c r="N956" s="172"/>
      <c r="O956" s="172"/>
      <c r="P956" s="172"/>
      <c r="Q956" s="172"/>
      <c r="R956" s="172"/>
      <c r="S956" s="172"/>
      <c r="T956" s="172"/>
      <c r="U956" s="172"/>
      <c r="V956" s="172"/>
      <c r="W956" s="172"/>
      <c r="X956" s="172"/>
      <c r="Y956" s="172"/>
      <c r="Z956" s="172"/>
    </row>
    <row r="957" ht="15.75" customHeight="1">
      <c r="A957" s="172"/>
      <c r="B957" s="172"/>
      <c r="C957" s="172"/>
      <c r="D957" s="172"/>
      <c r="E957" s="172"/>
      <c r="F957" s="172"/>
      <c r="G957" s="172"/>
      <c r="H957" s="172"/>
      <c r="I957" s="172"/>
      <c r="J957" s="172"/>
      <c r="K957" s="172"/>
      <c r="L957" s="172"/>
      <c r="M957" s="172"/>
      <c r="N957" s="172"/>
      <c r="O957" s="172"/>
      <c r="P957" s="172"/>
      <c r="Q957" s="172"/>
      <c r="R957" s="172"/>
      <c r="S957" s="172"/>
      <c r="T957" s="172"/>
      <c r="U957" s="172"/>
      <c r="V957" s="172"/>
      <c r="W957" s="172"/>
      <c r="X957" s="172"/>
      <c r="Y957" s="172"/>
      <c r="Z957" s="172"/>
    </row>
    <row r="958" ht="15.75" customHeight="1">
      <c r="A958" s="172"/>
      <c r="B958" s="172"/>
      <c r="C958" s="172"/>
      <c r="D958" s="172"/>
      <c r="E958" s="172"/>
      <c r="F958" s="172"/>
      <c r="G958" s="172"/>
      <c r="H958" s="172"/>
      <c r="I958" s="172"/>
      <c r="J958" s="172"/>
      <c r="K958" s="172"/>
      <c r="L958" s="172"/>
      <c r="M958" s="172"/>
      <c r="N958" s="172"/>
      <c r="O958" s="172"/>
      <c r="P958" s="172"/>
      <c r="Q958" s="172"/>
      <c r="R958" s="172"/>
      <c r="S958" s="172"/>
      <c r="T958" s="172"/>
      <c r="U958" s="172"/>
      <c r="V958" s="172"/>
      <c r="W958" s="172"/>
      <c r="X958" s="172"/>
      <c r="Y958" s="172"/>
      <c r="Z958" s="172"/>
    </row>
    <row r="959" ht="15.75" customHeight="1">
      <c r="A959" s="172"/>
      <c r="B959" s="172"/>
      <c r="C959" s="172"/>
      <c r="D959" s="172"/>
      <c r="E959" s="172"/>
      <c r="F959" s="172"/>
      <c r="G959" s="172"/>
      <c r="H959" s="172"/>
      <c r="I959" s="172"/>
      <c r="J959" s="172"/>
      <c r="K959" s="172"/>
      <c r="L959" s="172"/>
      <c r="M959" s="172"/>
      <c r="N959" s="172"/>
      <c r="O959" s="172"/>
      <c r="P959" s="172"/>
      <c r="Q959" s="172"/>
      <c r="R959" s="172"/>
      <c r="S959" s="172"/>
      <c r="T959" s="172"/>
      <c r="U959" s="172"/>
      <c r="V959" s="172"/>
      <c r="W959" s="172"/>
      <c r="X959" s="172"/>
      <c r="Y959" s="172"/>
      <c r="Z959" s="172"/>
    </row>
    <row r="960" ht="15.75" customHeight="1">
      <c r="A960" s="172"/>
      <c r="B960" s="172"/>
      <c r="C960" s="172"/>
      <c r="D960" s="172"/>
      <c r="E960" s="172"/>
      <c r="F960" s="172"/>
      <c r="G960" s="172"/>
      <c r="H960" s="172"/>
      <c r="I960" s="172"/>
      <c r="J960" s="172"/>
      <c r="K960" s="172"/>
      <c r="L960" s="172"/>
      <c r="M960" s="172"/>
      <c r="N960" s="172"/>
      <c r="O960" s="172"/>
      <c r="P960" s="172"/>
      <c r="Q960" s="172"/>
      <c r="R960" s="172"/>
      <c r="S960" s="172"/>
      <c r="T960" s="172"/>
      <c r="U960" s="172"/>
      <c r="V960" s="172"/>
      <c r="W960" s="172"/>
      <c r="X960" s="172"/>
      <c r="Y960" s="172"/>
      <c r="Z960" s="172"/>
    </row>
    <row r="961" ht="15.75" customHeight="1">
      <c r="A961" s="172"/>
      <c r="B961" s="172"/>
      <c r="C961" s="172"/>
      <c r="D961" s="172"/>
      <c r="E961" s="172"/>
      <c r="F961" s="172"/>
      <c r="G961" s="172"/>
      <c r="H961" s="172"/>
      <c r="I961" s="172"/>
      <c r="J961" s="172"/>
      <c r="K961" s="172"/>
      <c r="L961" s="172"/>
      <c r="M961" s="172"/>
      <c r="N961" s="172"/>
      <c r="O961" s="172"/>
      <c r="P961" s="172"/>
      <c r="Q961" s="172"/>
      <c r="R961" s="172"/>
      <c r="S961" s="172"/>
      <c r="T961" s="172"/>
      <c r="U961" s="172"/>
      <c r="V961" s="172"/>
      <c r="W961" s="172"/>
      <c r="X961" s="172"/>
      <c r="Y961" s="172"/>
      <c r="Z961" s="172"/>
    </row>
    <row r="962" ht="15.75" customHeight="1">
      <c r="A962" s="172"/>
      <c r="B962" s="172"/>
      <c r="C962" s="172"/>
      <c r="D962" s="172"/>
      <c r="E962" s="172"/>
      <c r="F962" s="172"/>
      <c r="G962" s="172"/>
      <c r="H962" s="172"/>
      <c r="I962" s="172"/>
      <c r="J962" s="172"/>
      <c r="K962" s="172"/>
      <c r="L962" s="172"/>
      <c r="M962" s="172"/>
      <c r="N962" s="172"/>
      <c r="O962" s="172"/>
      <c r="P962" s="172"/>
      <c r="Q962" s="172"/>
      <c r="R962" s="172"/>
      <c r="S962" s="172"/>
      <c r="T962" s="172"/>
      <c r="U962" s="172"/>
      <c r="V962" s="172"/>
      <c r="W962" s="172"/>
      <c r="X962" s="172"/>
      <c r="Y962" s="172"/>
      <c r="Z962" s="172"/>
    </row>
    <row r="963" ht="15.75" customHeight="1">
      <c r="A963" s="172"/>
      <c r="B963" s="172"/>
      <c r="C963" s="172"/>
      <c r="D963" s="172"/>
      <c r="E963" s="172"/>
      <c r="F963" s="172"/>
      <c r="G963" s="172"/>
      <c r="H963" s="172"/>
      <c r="I963" s="172"/>
      <c r="J963" s="172"/>
      <c r="K963" s="172"/>
      <c r="L963" s="172"/>
      <c r="M963" s="172"/>
      <c r="N963" s="172"/>
      <c r="O963" s="172"/>
      <c r="P963" s="172"/>
      <c r="Q963" s="172"/>
      <c r="R963" s="172"/>
      <c r="S963" s="172"/>
      <c r="T963" s="172"/>
      <c r="U963" s="172"/>
      <c r="V963" s="172"/>
      <c r="W963" s="172"/>
      <c r="X963" s="172"/>
      <c r="Y963" s="172"/>
      <c r="Z963" s="172"/>
    </row>
    <row r="964" ht="15.75" customHeight="1">
      <c r="A964" s="172"/>
      <c r="B964" s="172"/>
      <c r="C964" s="172"/>
      <c r="D964" s="172"/>
      <c r="E964" s="172"/>
      <c r="F964" s="172"/>
      <c r="G964" s="172"/>
      <c r="H964" s="172"/>
      <c r="I964" s="172"/>
      <c r="J964" s="172"/>
      <c r="K964" s="172"/>
      <c r="L964" s="172"/>
      <c r="M964" s="172"/>
      <c r="N964" s="172"/>
      <c r="O964" s="172"/>
      <c r="P964" s="172"/>
      <c r="Q964" s="172"/>
      <c r="R964" s="172"/>
      <c r="S964" s="172"/>
      <c r="T964" s="172"/>
      <c r="U964" s="172"/>
      <c r="V964" s="172"/>
      <c r="W964" s="172"/>
      <c r="X964" s="172"/>
      <c r="Y964" s="172"/>
      <c r="Z964" s="172"/>
    </row>
    <row r="965" ht="15.75" customHeight="1">
      <c r="A965" s="172"/>
      <c r="B965" s="172"/>
      <c r="C965" s="172"/>
      <c r="D965" s="172"/>
      <c r="E965" s="172"/>
      <c r="F965" s="172"/>
      <c r="G965" s="172"/>
      <c r="H965" s="172"/>
      <c r="I965" s="172"/>
      <c r="J965" s="172"/>
      <c r="K965" s="172"/>
      <c r="L965" s="172"/>
      <c r="M965" s="172"/>
      <c r="N965" s="172"/>
      <c r="O965" s="172"/>
      <c r="P965" s="172"/>
      <c r="Q965" s="172"/>
      <c r="R965" s="172"/>
      <c r="S965" s="172"/>
      <c r="T965" s="172"/>
      <c r="U965" s="172"/>
      <c r="V965" s="172"/>
      <c r="W965" s="172"/>
      <c r="X965" s="172"/>
      <c r="Y965" s="172"/>
      <c r="Z965" s="172"/>
    </row>
    <row r="966" ht="15.75" customHeight="1">
      <c r="A966" s="172"/>
      <c r="B966" s="172"/>
      <c r="C966" s="172"/>
      <c r="D966" s="172"/>
      <c r="E966" s="172"/>
      <c r="F966" s="172"/>
      <c r="G966" s="172"/>
      <c r="H966" s="172"/>
      <c r="I966" s="172"/>
      <c r="J966" s="172"/>
      <c r="K966" s="172"/>
      <c r="L966" s="172"/>
      <c r="M966" s="172"/>
      <c r="N966" s="172"/>
      <c r="O966" s="172"/>
      <c r="P966" s="172"/>
      <c r="Q966" s="172"/>
      <c r="R966" s="172"/>
      <c r="S966" s="172"/>
      <c r="T966" s="172"/>
      <c r="U966" s="172"/>
      <c r="V966" s="172"/>
      <c r="W966" s="172"/>
      <c r="X966" s="172"/>
      <c r="Y966" s="172"/>
      <c r="Z966" s="172"/>
    </row>
    <row r="967" ht="15.75" customHeight="1">
      <c r="A967" s="172"/>
      <c r="B967" s="172"/>
      <c r="C967" s="172"/>
      <c r="D967" s="172"/>
      <c r="E967" s="172"/>
      <c r="F967" s="172"/>
      <c r="G967" s="172"/>
      <c r="H967" s="172"/>
      <c r="I967" s="172"/>
      <c r="J967" s="172"/>
      <c r="K967" s="172"/>
      <c r="L967" s="172"/>
      <c r="M967" s="172"/>
      <c r="N967" s="172"/>
      <c r="O967" s="172"/>
      <c r="P967" s="172"/>
      <c r="Q967" s="172"/>
      <c r="R967" s="172"/>
      <c r="S967" s="172"/>
      <c r="T967" s="172"/>
      <c r="U967" s="172"/>
      <c r="V967" s="172"/>
      <c r="W967" s="172"/>
      <c r="X967" s="172"/>
      <c r="Y967" s="172"/>
      <c r="Z967" s="172"/>
    </row>
    <row r="968" ht="15.75" customHeight="1">
      <c r="A968" s="172"/>
      <c r="B968" s="172"/>
      <c r="C968" s="172"/>
      <c r="D968" s="172"/>
      <c r="E968" s="172"/>
      <c r="F968" s="172"/>
      <c r="G968" s="172"/>
      <c r="H968" s="172"/>
      <c r="I968" s="172"/>
      <c r="J968" s="172"/>
      <c r="K968" s="172"/>
      <c r="L968" s="172"/>
      <c r="M968" s="172"/>
      <c r="N968" s="172"/>
      <c r="O968" s="172"/>
      <c r="P968" s="172"/>
      <c r="Q968" s="172"/>
      <c r="R968" s="172"/>
      <c r="S968" s="172"/>
      <c r="T968" s="172"/>
      <c r="U968" s="172"/>
      <c r="V968" s="172"/>
      <c r="W968" s="172"/>
      <c r="X968" s="172"/>
      <c r="Y968" s="172"/>
      <c r="Z968" s="172"/>
    </row>
    <row r="969" ht="15.75" customHeight="1">
      <c r="A969" s="172"/>
      <c r="B969" s="172"/>
      <c r="C969" s="172"/>
      <c r="D969" s="172"/>
      <c r="E969" s="172"/>
      <c r="F969" s="172"/>
      <c r="G969" s="172"/>
      <c r="H969" s="172"/>
      <c r="I969" s="172"/>
      <c r="J969" s="172"/>
      <c r="K969" s="172"/>
      <c r="L969" s="172"/>
      <c r="M969" s="172"/>
      <c r="N969" s="172"/>
      <c r="O969" s="172"/>
      <c r="P969" s="172"/>
      <c r="Q969" s="172"/>
      <c r="R969" s="172"/>
      <c r="S969" s="172"/>
      <c r="T969" s="172"/>
      <c r="U969" s="172"/>
      <c r="V969" s="172"/>
      <c r="W969" s="172"/>
      <c r="X969" s="172"/>
      <c r="Y969" s="172"/>
      <c r="Z969" s="172"/>
    </row>
    <row r="970" ht="15.75" customHeight="1">
      <c r="A970" s="172"/>
      <c r="B970" s="172"/>
      <c r="C970" s="172"/>
      <c r="D970" s="172"/>
      <c r="E970" s="172"/>
      <c r="F970" s="172"/>
      <c r="G970" s="172"/>
      <c r="H970" s="172"/>
      <c r="I970" s="172"/>
      <c r="J970" s="172"/>
      <c r="K970" s="172"/>
      <c r="L970" s="172"/>
      <c r="M970" s="172"/>
      <c r="N970" s="172"/>
      <c r="O970" s="172"/>
      <c r="P970" s="172"/>
      <c r="Q970" s="172"/>
      <c r="R970" s="172"/>
      <c r="S970" s="172"/>
      <c r="T970" s="172"/>
      <c r="U970" s="172"/>
      <c r="V970" s="172"/>
      <c r="W970" s="172"/>
      <c r="X970" s="172"/>
      <c r="Y970" s="172"/>
      <c r="Z970" s="172"/>
    </row>
    <row r="971" ht="15.75" customHeight="1">
      <c r="A971" s="172"/>
      <c r="B971" s="172"/>
      <c r="C971" s="172"/>
      <c r="D971" s="172"/>
      <c r="E971" s="172"/>
      <c r="F971" s="172"/>
      <c r="G971" s="172"/>
      <c r="H971" s="172"/>
      <c r="I971" s="172"/>
      <c r="J971" s="172"/>
      <c r="K971" s="172"/>
      <c r="L971" s="172"/>
      <c r="M971" s="172"/>
      <c r="N971" s="172"/>
      <c r="O971" s="172"/>
      <c r="P971" s="172"/>
      <c r="Q971" s="172"/>
      <c r="R971" s="172"/>
      <c r="S971" s="172"/>
      <c r="T971" s="172"/>
      <c r="U971" s="172"/>
      <c r="V971" s="172"/>
      <c r="W971" s="172"/>
      <c r="X971" s="172"/>
      <c r="Y971" s="172"/>
      <c r="Z971" s="172"/>
    </row>
    <row r="972" ht="15.75" customHeight="1">
      <c r="A972" s="172"/>
      <c r="B972" s="172"/>
      <c r="C972" s="172"/>
      <c r="D972" s="172"/>
      <c r="E972" s="172"/>
      <c r="F972" s="172"/>
      <c r="G972" s="172"/>
      <c r="H972" s="172"/>
      <c r="I972" s="172"/>
      <c r="J972" s="172"/>
      <c r="K972" s="172"/>
      <c r="L972" s="172"/>
      <c r="M972" s="172"/>
      <c r="N972" s="172"/>
      <c r="O972" s="172"/>
      <c r="P972" s="172"/>
      <c r="Q972" s="172"/>
      <c r="R972" s="172"/>
      <c r="S972" s="172"/>
      <c r="T972" s="172"/>
      <c r="U972" s="172"/>
      <c r="V972" s="172"/>
      <c r="W972" s="172"/>
      <c r="X972" s="172"/>
      <c r="Y972" s="172"/>
      <c r="Z972" s="172"/>
    </row>
    <row r="973" ht="15.75" customHeight="1">
      <c r="A973" s="172"/>
      <c r="B973" s="172"/>
      <c r="C973" s="172"/>
      <c r="D973" s="172"/>
      <c r="E973" s="172"/>
      <c r="F973" s="172"/>
      <c r="G973" s="172"/>
      <c r="H973" s="172"/>
      <c r="I973" s="172"/>
      <c r="J973" s="172"/>
      <c r="K973" s="172"/>
      <c r="L973" s="172"/>
      <c r="M973" s="172"/>
      <c r="N973" s="172"/>
      <c r="O973" s="172"/>
      <c r="P973" s="172"/>
      <c r="Q973" s="172"/>
      <c r="R973" s="172"/>
      <c r="S973" s="172"/>
      <c r="T973" s="172"/>
      <c r="U973" s="172"/>
      <c r="V973" s="172"/>
      <c r="W973" s="172"/>
      <c r="X973" s="172"/>
      <c r="Y973" s="172"/>
      <c r="Z973" s="172"/>
    </row>
    <row r="974" ht="15.75" customHeight="1">
      <c r="A974" s="172"/>
      <c r="B974" s="172"/>
      <c r="C974" s="172"/>
      <c r="D974" s="172"/>
      <c r="E974" s="172"/>
      <c r="F974" s="172"/>
      <c r="G974" s="172"/>
      <c r="H974" s="172"/>
      <c r="I974" s="172"/>
      <c r="J974" s="172"/>
      <c r="K974" s="172"/>
      <c r="L974" s="172"/>
      <c r="M974" s="172"/>
      <c r="N974" s="172"/>
      <c r="O974" s="172"/>
      <c r="P974" s="172"/>
      <c r="Q974" s="172"/>
      <c r="R974" s="172"/>
      <c r="S974" s="172"/>
      <c r="T974" s="172"/>
      <c r="U974" s="172"/>
      <c r="V974" s="172"/>
      <c r="W974" s="172"/>
      <c r="X974" s="172"/>
      <c r="Y974" s="172"/>
      <c r="Z974" s="172"/>
    </row>
    <row r="975" ht="15.75" customHeight="1">
      <c r="A975" s="172"/>
      <c r="B975" s="172"/>
      <c r="C975" s="172"/>
      <c r="D975" s="172"/>
      <c r="E975" s="172"/>
      <c r="F975" s="172"/>
      <c r="G975" s="172"/>
      <c r="H975" s="172"/>
      <c r="I975" s="172"/>
      <c r="J975" s="172"/>
      <c r="K975" s="172"/>
      <c r="L975" s="172"/>
      <c r="M975" s="172"/>
      <c r="N975" s="172"/>
      <c r="O975" s="172"/>
      <c r="P975" s="172"/>
      <c r="Q975" s="172"/>
      <c r="R975" s="172"/>
      <c r="S975" s="172"/>
      <c r="T975" s="172"/>
      <c r="U975" s="172"/>
      <c r="V975" s="172"/>
      <c r="W975" s="172"/>
      <c r="X975" s="172"/>
      <c r="Y975" s="172"/>
      <c r="Z975" s="172"/>
    </row>
    <row r="976" ht="15.75" customHeight="1">
      <c r="A976" s="172"/>
      <c r="B976" s="172"/>
      <c r="C976" s="172"/>
      <c r="D976" s="172"/>
      <c r="E976" s="172"/>
      <c r="F976" s="172"/>
      <c r="G976" s="172"/>
      <c r="H976" s="172"/>
      <c r="I976" s="172"/>
      <c r="J976" s="172"/>
      <c r="K976" s="172"/>
      <c r="L976" s="172"/>
      <c r="M976" s="172"/>
      <c r="N976" s="172"/>
      <c r="O976" s="172"/>
      <c r="P976" s="172"/>
      <c r="Q976" s="172"/>
      <c r="R976" s="172"/>
      <c r="S976" s="172"/>
      <c r="T976" s="172"/>
      <c r="U976" s="172"/>
      <c r="V976" s="172"/>
      <c r="W976" s="172"/>
      <c r="X976" s="172"/>
      <c r="Y976" s="172"/>
      <c r="Z976" s="172"/>
    </row>
    <row r="977" ht="15.75" customHeight="1">
      <c r="A977" s="172"/>
      <c r="B977" s="172"/>
      <c r="C977" s="172"/>
      <c r="D977" s="172"/>
      <c r="E977" s="172"/>
      <c r="F977" s="172"/>
      <c r="G977" s="172"/>
      <c r="H977" s="172"/>
      <c r="I977" s="172"/>
      <c r="J977" s="172"/>
      <c r="K977" s="172"/>
      <c r="L977" s="172"/>
      <c r="M977" s="172"/>
      <c r="N977" s="172"/>
      <c r="O977" s="172"/>
      <c r="P977" s="172"/>
      <c r="Q977" s="172"/>
      <c r="R977" s="172"/>
      <c r="S977" s="172"/>
      <c r="T977" s="172"/>
      <c r="U977" s="172"/>
      <c r="V977" s="172"/>
      <c r="W977" s="172"/>
      <c r="X977" s="172"/>
      <c r="Y977" s="172"/>
      <c r="Z977" s="172"/>
    </row>
    <row r="978" ht="15.75" customHeight="1">
      <c r="A978" s="172"/>
      <c r="B978" s="172"/>
      <c r="C978" s="172"/>
      <c r="D978" s="172"/>
      <c r="E978" s="172"/>
      <c r="F978" s="172"/>
      <c r="G978" s="172"/>
      <c r="H978" s="172"/>
      <c r="I978" s="172"/>
      <c r="J978" s="172"/>
      <c r="K978" s="172"/>
      <c r="L978" s="172"/>
      <c r="M978" s="172"/>
      <c r="N978" s="172"/>
      <c r="O978" s="172"/>
      <c r="P978" s="172"/>
      <c r="Q978" s="172"/>
      <c r="R978" s="172"/>
      <c r="S978" s="172"/>
      <c r="T978" s="172"/>
      <c r="U978" s="172"/>
      <c r="V978" s="172"/>
      <c r="W978" s="172"/>
      <c r="X978" s="172"/>
      <c r="Y978" s="172"/>
      <c r="Z978" s="172"/>
    </row>
    <row r="979" ht="15.75" customHeight="1">
      <c r="A979" s="172"/>
      <c r="B979" s="172"/>
      <c r="C979" s="172"/>
      <c r="D979" s="172"/>
      <c r="E979" s="172"/>
      <c r="F979" s="172"/>
      <c r="G979" s="172"/>
      <c r="H979" s="172"/>
      <c r="I979" s="172"/>
      <c r="J979" s="172"/>
      <c r="K979" s="172"/>
      <c r="L979" s="172"/>
      <c r="M979" s="172"/>
      <c r="N979" s="172"/>
      <c r="O979" s="172"/>
      <c r="P979" s="172"/>
      <c r="Q979" s="172"/>
      <c r="R979" s="172"/>
      <c r="S979" s="172"/>
      <c r="T979" s="172"/>
      <c r="U979" s="172"/>
      <c r="V979" s="172"/>
      <c r="W979" s="172"/>
      <c r="X979" s="172"/>
      <c r="Y979" s="172"/>
      <c r="Z979" s="172"/>
    </row>
    <row r="980" ht="15.75" customHeight="1">
      <c r="A980" s="172"/>
      <c r="B980" s="172"/>
      <c r="C980" s="172"/>
      <c r="D980" s="172"/>
      <c r="E980" s="172"/>
      <c r="F980" s="172"/>
      <c r="G980" s="172"/>
      <c r="H980" s="172"/>
      <c r="I980" s="172"/>
      <c r="J980" s="172"/>
      <c r="K980" s="172"/>
      <c r="L980" s="172"/>
      <c r="M980" s="172"/>
      <c r="N980" s="172"/>
      <c r="O980" s="172"/>
      <c r="P980" s="172"/>
      <c r="Q980" s="172"/>
      <c r="R980" s="172"/>
      <c r="S980" s="172"/>
      <c r="T980" s="172"/>
      <c r="U980" s="172"/>
      <c r="V980" s="172"/>
      <c r="W980" s="172"/>
      <c r="X980" s="172"/>
      <c r="Y980" s="172"/>
      <c r="Z980" s="172"/>
    </row>
    <row r="981" ht="15.75" customHeight="1">
      <c r="A981" s="172"/>
      <c r="B981" s="172"/>
      <c r="C981" s="172"/>
      <c r="D981" s="172"/>
      <c r="E981" s="172"/>
      <c r="F981" s="172"/>
      <c r="G981" s="172"/>
      <c r="H981" s="172"/>
      <c r="I981" s="172"/>
      <c r="J981" s="172"/>
      <c r="K981" s="172"/>
      <c r="L981" s="172"/>
      <c r="M981" s="172"/>
      <c r="N981" s="172"/>
      <c r="O981" s="172"/>
      <c r="P981" s="172"/>
      <c r="Q981" s="172"/>
      <c r="R981" s="172"/>
      <c r="S981" s="172"/>
      <c r="T981" s="172"/>
      <c r="U981" s="172"/>
      <c r="V981" s="172"/>
      <c r="W981" s="172"/>
      <c r="X981" s="172"/>
      <c r="Y981" s="172"/>
      <c r="Z981" s="172"/>
    </row>
    <row r="982" ht="15.75" customHeight="1">
      <c r="A982" s="172"/>
      <c r="B982" s="172"/>
      <c r="C982" s="172"/>
      <c r="D982" s="172"/>
      <c r="E982" s="172"/>
      <c r="F982" s="172"/>
      <c r="G982" s="172"/>
      <c r="H982" s="172"/>
      <c r="I982" s="172"/>
      <c r="J982" s="172"/>
      <c r="K982" s="172"/>
      <c r="L982" s="172"/>
      <c r="M982" s="172"/>
      <c r="N982" s="172"/>
      <c r="O982" s="172"/>
      <c r="P982" s="172"/>
      <c r="Q982" s="172"/>
      <c r="R982" s="172"/>
      <c r="S982" s="172"/>
      <c r="T982" s="172"/>
      <c r="U982" s="172"/>
      <c r="V982" s="172"/>
      <c r="W982" s="172"/>
      <c r="X982" s="172"/>
      <c r="Y982" s="172"/>
      <c r="Z982" s="172"/>
    </row>
    <row r="983" ht="15.75" customHeight="1">
      <c r="A983" s="172"/>
      <c r="B983" s="172"/>
      <c r="C983" s="172"/>
      <c r="D983" s="172"/>
      <c r="E983" s="172"/>
      <c r="F983" s="172"/>
      <c r="G983" s="172"/>
      <c r="H983" s="172"/>
      <c r="I983" s="172"/>
      <c r="J983" s="172"/>
      <c r="K983" s="172"/>
      <c r="L983" s="172"/>
      <c r="M983" s="172"/>
      <c r="N983" s="172"/>
      <c r="O983" s="172"/>
      <c r="P983" s="172"/>
      <c r="Q983" s="172"/>
      <c r="R983" s="172"/>
      <c r="S983" s="172"/>
      <c r="T983" s="172"/>
      <c r="U983" s="172"/>
      <c r="V983" s="172"/>
      <c r="W983" s="172"/>
      <c r="X983" s="172"/>
      <c r="Y983" s="172"/>
      <c r="Z983" s="172"/>
    </row>
    <row r="984" ht="15.75" customHeight="1">
      <c r="A984" s="172"/>
      <c r="B984" s="172"/>
      <c r="C984" s="172"/>
      <c r="D984" s="172"/>
      <c r="E984" s="172"/>
      <c r="F984" s="172"/>
      <c r="G984" s="172"/>
      <c r="H984" s="172"/>
      <c r="I984" s="172"/>
      <c r="J984" s="172"/>
      <c r="K984" s="172"/>
      <c r="L984" s="172"/>
      <c r="M984" s="172"/>
      <c r="N984" s="172"/>
      <c r="O984" s="172"/>
      <c r="P984" s="172"/>
      <c r="Q984" s="172"/>
      <c r="R984" s="172"/>
      <c r="S984" s="172"/>
      <c r="T984" s="172"/>
      <c r="U984" s="172"/>
      <c r="V984" s="172"/>
      <c r="W984" s="172"/>
      <c r="X984" s="172"/>
      <c r="Y984" s="172"/>
      <c r="Z984" s="172"/>
    </row>
    <row r="985" ht="15.75" customHeight="1">
      <c r="A985" s="172"/>
      <c r="B985" s="172"/>
      <c r="C985" s="172"/>
      <c r="D985" s="172"/>
      <c r="E985" s="172"/>
      <c r="F985" s="172"/>
      <c r="G985" s="172"/>
      <c r="H985" s="172"/>
      <c r="I985" s="172"/>
      <c r="J985" s="172"/>
      <c r="K985" s="172"/>
      <c r="L985" s="172"/>
      <c r="M985" s="172"/>
      <c r="N985" s="172"/>
      <c r="O985" s="172"/>
      <c r="P985" s="172"/>
      <c r="Q985" s="172"/>
      <c r="R985" s="172"/>
      <c r="S985" s="172"/>
      <c r="T985" s="172"/>
      <c r="U985" s="172"/>
      <c r="V985" s="172"/>
      <c r="W985" s="172"/>
      <c r="X985" s="172"/>
      <c r="Y985" s="172"/>
      <c r="Z985" s="172"/>
    </row>
    <row r="986" ht="15.75" customHeight="1">
      <c r="A986" s="172"/>
      <c r="B986" s="172"/>
      <c r="C986" s="172"/>
      <c r="D986" s="172"/>
      <c r="E986" s="172"/>
      <c r="F986" s="172"/>
      <c r="G986" s="172"/>
      <c r="H986" s="172"/>
      <c r="I986" s="172"/>
      <c r="J986" s="172"/>
      <c r="K986" s="172"/>
      <c r="L986" s="172"/>
      <c r="M986" s="172"/>
      <c r="N986" s="172"/>
      <c r="O986" s="172"/>
      <c r="P986" s="172"/>
      <c r="Q986" s="172"/>
      <c r="R986" s="172"/>
      <c r="S986" s="172"/>
      <c r="T986" s="172"/>
      <c r="U986" s="172"/>
      <c r="V986" s="172"/>
      <c r="W986" s="172"/>
      <c r="X986" s="172"/>
      <c r="Y986" s="172"/>
      <c r="Z986" s="172"/>
    </row>
    <row r="987" ht="15.75" customHeight="1">
      <c r="A987" s="172"/>
      <c r="B987" s="172"/>
      <c r="C987" s="172"/>
      <c r="D987" s="172"/>
      <c r="E987" s="172"/>
      <c r="F987" s="172"/>
      <c r="G987" s="172"/>
      <c r="H987" s="172"/>
      <c r="I987" s="172"/>
      <c r="J987" s="172"/>
      <c r="K987" s="172"/>
      <c r="L987" s="172"/>
      <c r="M987" s="172"/>
      <c r="N987" s="172"/>
      <c r="O987" s="172"/>
      <c r="P987" s="172"/>
      <c r="Q987" s="172"/>
      <c r="R987" s="172"/>
      <c r="S987" s="172"/>
      <c r="T987" s="172"/>
      <c r="U987" s="172"/>
      <c r="V987" s="172"/>
      <c r="W987" s="172"/>
      <c r="X987" s="172"/>
      <c r="Y987" s="172"/>
      <c r="Z987" s="172"/>
    </row>
    <row r="988" ht="15.75" customHeight="1">
      <c r="A988" s="172"/>
      <c r="B988" s="172"/>
      <c r="C988" s="172"/>
      <c r="D988" s="172"/>
      <c r="E988" s="172"/>
      <c r="F988" s="172"/>
      <c r="G988" s="172"/>
      <c r="H988" s="172"/>
      <c r="I988" s="172"/>
      <c r="J988" s="172"/>
      <c r="K988" s="172"/>
      <c r="L988" s="172"/>
      <c r="M988" s="172"/>
      <c r="N988" s="172"/>
      <c r="O988" s="172"/>
      <c r="P988" s="172"/>
      <c r="Q988" s="172"/>
      <c r="R988" s="172"/>
      <c r="S988" s="172"/>
      <c r="T988" s="172"/>
      <c r="U988" s="172"/>
      <c r="V988" s="172"/>
      <c r="W988" s="172"/>
      <c r="X988" s="172"/>
      <c r="Y988" s="172"/>
      <c r="Z988" s="172"/>
    </row>
    <row r="989" ht="15.75" customHeight="1">
      <c r="A989" s="172"/>
      <c r="B989" s="172"/>
      <c r="C989" s="172"/>
      <c r="D989" s="172"/>
      <c r="E989" s="172"/>
      <c r="F989" s="172"/>
      <c r="G989" s="172"/>
      <c r="H989" s="172"/>
      <c r="I989" s="172"/>
      <c r="J989" s="172"/>
      <c r="K989" s="172"/>
      <c r="L989" s="172"/>
      <c r="M989" s="172"/>
      <c r="N989" s="172"/>
      <c r="O989" s="172"/>
      <c r="P989" s="172"/>
      <c r="Q989" s="172"/>
      <c r="R989" s="172"/>
      <c r="S989" s="172"/>
      <c r="T989" s="172"/>
      <c r="U989" s="172"/>
      <c r="V989" s="172"/>
      <c r="W989" s="172"/>
      <c r="X989" s="172"/>
      <c r="Y989" s="172"/>
      <c r="Z989" s="172"/>
    </row>
    <row r="990" ht="15.75" customHeight="1">
      <c r="A990" s="172"/>
      <c r="B990" s="172"/>
      <c r="C990" s="172"/>
      <c r="D990" s="172"/>
      <c r="E990" s="172"/>
      <c r="F990" s="172"/>
      <c r="G990" s="172"/>
      <c r="H990" s="172"/>
      <c r="I990" s="172"/>
      <c r="J990" s="172"/>
      <c r="K990" s="172"/>
      <c r="L990" s="172"/>
      <c r="M990" s="172"/>
      <c r="N990" s="172"/>
      <c r="O990" s="172"/>
      <c r="P990" s="172"/>
      <c r="Q990" s="172"/>
      <c r="R990" s="172"/>
      <c r="S990" s="172"/>
      <c r="T990" s="172"/>
      <c r="U990" s="172"/>
      <c r="V990" s="172"/>
      <c r="W990" s="172"/>
      <c r="X990" s="172"/>
      <c r="Y990" s="172"/>
      <c r="Z990" s="172"/>
    </row>
    <row r="991" ht="15.75" customHeight="1">
      <c r="A991" s="172"/>
      <c r="B991" s="172"/>
      <c r="C991" s="172"/>
      <c r="D991" s="172"/>
      <c r="E991" s="172"/>
      <c r="F991" s="172"/>
      <c r="G991" s="172"/>
      <c r="H991" s="172"/>
      <c r="I991" s="172"/>
      <c r="J991" s="172"/>
      <c r="K991" s="172"/>
      <c r="L991" s="172"/>
      <c r="M991" s="172"/>
      <c r="N991" s="172"/>
      <c r="O991" s="172"/>
      <c r="P991" s="172"/>
      <c r="Q991" s="172"/>
      <c r="R991" s="172"/>
      <c r="S991" s="172"/>
      <c r="T991" s="172"/>
      <c r="U991" s="172"/>
      <c r="V991" s="172"/>
      <c r="W991" s="172"/>
      <c r="X991" s="172"/>
      <c r="Y991" s="172"/>
      <c r="Z991" s="172"/>
    </row>
    <row r="992" ht="15.75" customHeight="1">
      <c r="A992" s="172"/>
      <c r="B992" s="172"/>
      <c r="C992" s="172"/>
      <c r="D992" s="172"/>
      <c r="E992" s="172"/>
      <c r="F992" s="172"/>
      <c r="G992" s="172"/>
      <c r="H992" s="172"/>
      <c r="I992" s="172"/>
      <c r="J992" s="172"/>
      <c r="K992" s="172"/>
      <c r="L992" s="172"/>
      <c r="M992" s="172"/>
      <c r="N992" s="172"/>
      <c r="O992" s="172"/>
      <c r="P992" s="172"/>
      <c r="Q992" s="172"/>
      <c r="R992" s="172"/>
      <c r="S992" s="172"/>
      <c r="T992" s="172"/>
      <c r="U992" s="172"/>
      <c r="V992" s="172"/>
      <c r="W992" s="172"/>
      <c r="X992" s="172"/>
      <c r="Y992" s="172"/>
      <c r="Z992" s="172"/>
    </row>
    <row r="993" ht="15.75" customHeight="1">
      <c r="A993" s="172"/>
      <c r="B993" s="172"/>
      <c r="C993" s="172"/>
      <c r="D993" s="172"/>
      <c r="E993" s="172"/>
      <c r="F993" s="172"/>
      <c r="G993" s="172"/>
      <c r="H993" s="172"/>
      <c r="I993" s="172"/>
      <c r="J993" s="172"/>
      <c r="K993" s="172"/>
      <c r="L993" s="172"/>
      <c r="M993" s="172"/>
      <c r="N993" s="172"/>
      <c r="O993" s="172"/>
      <c r="P993" s="172"/>
      <c r="Q993" s="172"/>
      <c r="R993" s="172"/>
      <c r="S993" s="172"/>
      <c r="T993" s="172"/>
      <c r="U993" s="172"/>
      <c r="V993" s="172"/>
      <c r="W993" s="172"/>
      <c r="X993" s="172"/>
      <c r="Y993" s="172"/>
      <c r="Z993" s="172"/>
    </row>
    <row r="994" ht="15.75" customHeight="1">
      <c r="A994" s="172"/>
      <c r="B994" s="172"/>
      <c r="C994" s="172"/>
      <c r="D994" s="172"/>
      <c r="E994" s="172"/>
      <c r="F994" s="172"/>
      <c r="G994" s="172"/>
      <c r="H994" s="172"/>
      <c r="I994" s="172"/>
      <c r="J994" s="172"/>
      <c r="K994" s="172"/>
      <c r="L994" s="172"/>
      <c r="M994" s="172"/>
      <c r="N994" s="172"/>
      <c r="O994" s="172"/>
      <c r="P994" s="172"/>
      <c r="Q994" s="172"/>
      <c r="R994" s="172"/>
      <c r="S994" s="172"/>
      <c r="T994" s="172"/>
      <c r="U994" s="172"/>
      <c r="V994" s="172"/>
      <c r="W994" s="172"/>
      <c r="X994" s="172"/>
      <c r="Y994" s="172"/>
      <c r="Z994" s="172"/>
    </row>
    <row r="995" ht="15.75" customHeight="1">
      <c r="A995" s="172"/>
      <c r="B995" s="172"/>
      <c r="C995" s="172"/>
      <c r="D995" s="172"/>
      <c r="E995" s="172"/>
      <c r="F995" s="172"/>
      <c r="G995" s="172"/>
      <c r="H995" s="172"/>
      <c r="I995" s="172"/>
      <c r="J995" s="172"/>
      <c r="K995" s="172"/>
      <c r="L995" s="172"/>
      <c r="M995" s="172"/>
      <c r="N995" s="172"/>
      <c r="O995" s="172"/>
      <c r="P995" s="172"/>
      <c r="Q995" s="172"/>
      <c r="R995" s="172"/>
      <c r="S995" s="172"/>
      <c r="T995" s="172"/>
      <c r="U995" s="172"/>
      <c r="V995" s="172"/>
      <c r="W995" s="172"/>
      <c r="X995" s="172"/>
      <c r="Y995" s="172"/>
      <c r="Z995" s="172"/>
    </row>
    <row r="996" ht="15.75" customHeight="1">
      <c r="A996" s="172"/>
      <c r="B996" s="172"/>
      <c r="C996" s="172"/>
      <c r="D996" s="172"/>
      <c r="E996" s="172"/>
      <c r="F996" s="172"/>
      <c r="G996" s="172"/>
      <c r="H996" s="172"/>
      <c r="I996" s="172"/>
      <c r="J996" s="172"/>
      <c r="K996" s="172"/>
      <c r="L996" s="172"/>
      <c r="M996" s="172"/>
      <c r="N996" s="172"/>
      <c r="O996" s="172"/>
      <c r="P996" s="172"/>
      <c r="Q996" s="172"/>
      <c r="R996" s="172"/>
      <c r="S996" s="172"/>
      <c r="T996" s="172"/>
      <c r="U996" s="172"/>
      <c r="V996" s="172"/>
      <c r="W996" s="172"/>
      <c r="X996" s="172"/>
      <c r="Y996" s="172"/>
      <c r="Z996" s="172"/>
    </row>
    <row r="997" ht="15.75" customHeight="1">
      <c r="A997" s="172"/>
      <c r="B997" s="172"/>
      <c r="C997" s="172"/>
      <c r="D997" s="172"/>
      <c r="E997" s="172"/>
      <c r="F997" s="172"/>
      <c r="G997" s="172"/>
      <c r="H997" s="172"/>
      <c r="I997" s="172"/>
      <c r="J997" s="172"/>
      <c r="K997" s="172"/>
      <c r="L997" s="172"/>
      <c r="M997" s="172"/>
      <c r="N997" s="172"/>
      <c r="O997" s="172"/>
      <c r="P997" s="172"/>
      <c r="Q997" s="172"/>
      <c r="R997" s="172"/>
      <c r="S997" s="172"/>
      <c r="T997" s="172"/>
      <c r="U997" s="172"/>
      <c r="V997" s="172"/>
      <c r="W997" s="172"/>
      <c r="X997" s="172"/>
      <c r="Y997" s="172"/>
      <c r="Z997" s="172"/>
    </row>
    <row r="998" ht="15.75" customHeight="1">
      <c r="A998" s="172"/>
      <c r="B998" s="172"/>
      <c r="C998" s="172"/>
      <c r="D998" s="172"/>
      <c r="E998" s="172"/>
      <c r="F998" s="172"/>
      <c r="G998" s="172"/>
      <c r="H998" s="172"/>
      <c r="I998" s="172"/>
      <c r="J998" s="172"/>
      <c r="K998" s="172"/>
      <c r="L998" s="172"/>
      <c r="M998" s="172"/>
      <c r="N998" s="172"/>
      <c r="O998" s="172"/>
      <c r="P998" s="172"/>
      <c r="Q998" s="172"/>
      <c r="R998" s="172"/>
      <c r="S998" s="172"/>
      <c r="T998" s="172"/>
      <c r="U998" s="172"/>
      <c r="V998" s="172"/>
      <c r="W998" s="172"/>
      <c r="X998" s="172"/>
      <c r="Y998" s="172"/>
      <c r="Z998" s="172"/>
    </row>
    <row r="999" ht="15.75" customHeight="1">
      <c r="A999" s="172"/>
      <c r="B999" s="172"/>
      <c r="C999" s="172"/>
      <c r="D999" s="172"/>
      <c r="E999" s="172"/>
      <c r="F999" s="172"/>
      <c r="G999" s="172"/>
      <c r="H999" s="172"/>
      <c r="I999" s="172"/>
      <c r="J999" s="172"/>
      <c r="K999" s="172"/>
      <c r="L999" s="172"/>
      <c r="M999" s="172"/>
      <c r="N999" s="172"/>
      <c r="O999" s="172"/>
      <c r="P999" s="172"/>
      <c r="Q999" s="172"/>
      <c r="R999" s="172"/>
      <c r="S999" s="172"/>
      <c r="T999" s="172"/>
      <c r="U999" s="172"/>
      <c r="V999" s="172"/>
      <c r="W999" s="172"/>
      <c r="X999" s="172"/>
      <c r="Y999" s="172"/>
      <c r="Z999" s="172"/>
    </row>
    <row r="1000" ht="15.75" customHeight="1">
      <c r="A1000" s="172"/>
      <c r="B1000" s="172"/>
      <c r="C1000" s="172"/>
      <c r="D1000" s="172"/>
      <c r="E1000" s="172"/>
      <c r="F1000" s="172"/>
      <c r="G1000" s="172"/>
      <c r="H1000" s="172"/>
      <c r="I1000" s="172"/>
      <c r="J1000" s="172"/>
      <c r="K1000" s="172"/>
      <c r="L1000" s="172"/>
      <c r="M1000" s="172"/>
      <c r="N1000" s="172"/>
      <c r="O1000" s="172"/>
      <c r="P1000" s="172"/>
      <c r="Q1000" s="172"/>
      <c r="R1000" s="172"/>
      <c r="S1000" s="172"/>
      <c r="T1000" s="172"/>
      <c r="U1000" s="172"/>
      <c r="V1000" s="172"/>
      <c r="W1000" s="172"/>
      <c r="X1000" s="172"/>
      <c r="Y1000" s="172"/>
      <c r="Z1000" s="172"/>
    </row>
  </sheetData>
  <mergeCells count="1">
    <mergeCell ref="Q1:Q2"/>
  </mergeCells>
  <printOptions/>
  <pageMargins bottom="0.75" footer="0.0" header="0.0" left="0.7" right="0.7" top="0.75"/>
  <pageSetup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54.13"/>
    <col customWidth="1" min="2" max="2" width="18.0"/>
    <col customWidth="1" min="3" max="3" width="19.5"/>
    <col customWidth="1" min="4" max="4" width="18.0"/>
    <col customWidth="1" min="5" max="5" width="20.5"/>
    <col customWidth="1" min="6" max="6" width="14.0"/>
    <col customWidth="1" min="7" max="8" width="17.88"/>
    <col customWidth="1" min="9" max="9" width="16.5"/>
    <col customWidth="1" min="10" max="10" width="14.63"/>
    <col customWidth="1" min="11" max="11" width="16.5"/>
    <col customWidth="1" min="12" max="12" width="13.5"/>
    <col customWidth="1" min="13" max="13" width="16.13"/>
    <col customWidth="1" min="14" max="14" width="11.38"/>
    <col customWidth="1" min="15" max="26" width="10.0"/>
  </cols>
  <sheetData>
    <row r="1">
      <c r="A1" s="192" t="s">
        <v>643</v>
      </c>
      <c r="B1" s="192" t="s">
        <v>644</v>
      </c>
      <c r="C1" s="192" t="s">
        <v>645</v>
      </c>
      <c r="D1" s="192" t="s">
        <v>646</v>
      </c>
      <c r="E1" s="192" t="s">
        <v>647</v>
      </c>
      <c r="F1" s="192" t="s">
        <v>648</v>
      </c>
      <c r="G1" s="192" t="s">
        <v>649</v>
      </c>
      <c r="H1" s="192" t="s">
        <v>650</v>
      </c>
      <c r="I1" s="192" t="s">
        <v>651</v>
      </c>
      <c r="J1" s="192" t="s">
        <v>652</v>
      </c>
      <c r="K1" s="192" t="s">
        <v>653</v>
      </c>
      <c r="L1" s="192" t="s">
        <v>654</v>
      </c>
      <c r="M1" s="192" t="s">
        <v>655</v>
      </c>
      <c r="N1" s="192" t="s">
        <v>656</v>
      </c>
      <c r="O1" s="192" t="s">
        <v>657</v>
      </c>
      <c r="P1" s="192" t="s">
        <v>658</v>
      </c>
      <c r="Q1" s="192" t="s">
        <v>659</v>
      </c>
      <c r="R1" s="192" t="s">
        <v>660</v>
      </c>
      <c r="S1" s="192" t="s">
        <v>661</v>
      </c>
      <c r="T1" s="192" t="s">
        <v>662</v>
      </c>
      <c r="U1" s="192" t="s">
        <v>663</v>
      </c>
      <c r="V1" s="192" t="s">
        <v>664</v>
      </c>
      <c r="W1" s="192" t="s">
        <v>665</v>
      </c>
      <c r="X1" s="192" t="s">
        <v>666</v>
      </c>
      <c r="Y1" s="192" t="s">
        <v>667</v>
      </c>
      <c r="Z1" s="192" t="s">
        <v>668</v>
      </c>
    </row>
    <row r="2">
      <c r="A2" s="193" t="s">
        <v>669</v>
      </c>
      <c r="B2" s="193" t="s">
        <v>670</v>
      </c>
      <c r="C2" s="193" t="s">
        <v>671</v>
      </c>
      <c r="D2" s="194" t="s">
        <v>672</v>
      </c>
      <c r="E2" s="193" t="s">
        <v>673</v>
      </c>
      <c r="F2" s="193" t="s">
        <v>674</v>
      </c>
      <c r="G2" s="193" t="s">
        <v>675</v>
      </c>
      <c r="H2" s="193" t="s">
        <v>676</v>
      </c>
      <c r="I2" s="194" t="s">
        <v>677</v>
      </c>
      <c r="J2" s="194" t="s">
        <v>678</v>
      </c>
      <c r="K2" s="193" t="s">
        <v>679</v>
      </c>
      <c r="L2" s="194" t="s">
        <v>680</v>
      </c>
      <c r="M2" s="193" t="s">
        <v>681</v>
      </c>
      <c r="N2" s="193" t="s">
        <v>682</v>
      </c>
      <c r="O2" s="194" t="s">
        <v>683</v>
      </c>
      <c r="P2" s="193" t="s">
        <v>684</v>
      </c>
      <c r="Q2" s="193" t="s">
        <v>685</v>
      </c>
      <c r="R2" s="193" t="s">
        <v>686</v>
      </c>
      <c r="S2" s="193" t="s">
        <v>687</v>
      </c>
      <c r="T2" s="152" t="s">
        <v>688</v>
      </c>
      <c r="U2" s="152" t="s">
        <v>689</v>
      </c>
      <c r="V2" s="152" t="s">
        <v>690</v>
      </c>
      <c r="W2" s="152" t="s">
        <v>668</v>
      </c>
      <c r="X2" s="152" t="s">
        <v>668</v>
      </c>
      <c r="Y2" s="152" t="s">
        <v>668</v>
      </c>
      <c r="Z2" s="152" t="s">
        <v>668</v>
      </c>
    </row>
    <row r="3">
      <c r="A3" s="193" t="s">
        <v>691</v>
      </c>
      <c r="B3" s="193" t="s">
        <v>692</v>
      </c>
      <c r="C3" s="193" t="s">
        <v>693</v>
      </c>
      <c r="D3" s="194" t="s">
        <v>694</v>
      </c>
      <c r="E3" s="193" t="s">
        <v>695</v>
      </c>
      <c r="F3" s="193" t="s">
        <v>696</v>
      </c>
      <c r="G3" s="193" t="s">
        <v>697</v>
      </c>
      <c r="H3" s="193" t="s">
        <v>698</v>
      </c>
      <c r="I3" s="194" t="s">
        <v>699</v>
      </c>
      <c r="J3" s="194" t="s">
        <v>700</v>
      </c>
      <c r="K3" s="193" t="s">
        <v>701</v>
      </c>
      <c r="L3" s="194" t="s">
        <v>702</v>
      </c>
      <c r="M3" s="193" t="s">
        <v>703</v>
      </c>
      <c r="N3" s="193" t="s">
        <v>704</v>
      </c>
      <c r="O3" s="194" t="s">
        <v>705</v>
      </c>
      <c r="P3" s="193" t="s">
        <v>706</v>
      </c>
      <c r="Q3" s="149"/>
      <c r="R3" s="193" t="s">
        <v>707</v>
      </c>
      <c r="S3" s="193" t="s">
        <v>708</v>
      </c>
      <c r="T3" s="152"/>
      <c r="U3" s="152"/>
      <c r="V3" s="152"/>
      <c r="W3" s="152"/>
      <c r="X3" s="152"/>
      <c r="Y3" s="152"/>
      <c r="Z3" s="152"/>
    </row>
    <row r="4">
      <c r="A4" s="193" t="s">
        <v>709</v>
      </c>
      <c r="B4" s="193" t="s">
        <v>710</v>
      </c>
      <c r="C4" s="193" t="s">
        <v>711</v>
      </c>
      <c r="D4" s="194" t="s">
        <v>712</v>
      </c>
      <c r="E4" s="193" t="s">
        <v>713</v>
      </c>
      <c r="F4" s="149"/>
      <c r="G4" s="193" t="s">
        <v>714</v>
      </c>
      <c r="H4" s="193" t="s">
        <v>715</v>
      </c>
      <c r="I4" s="194" t="s">
        <v>716</v>
      </c>
      <c r="J4" s="194" t="s">
        <v>717</v>
      </c>
      <c r="K4" s="193" t="s">
        <v>718</v>
      </c>
      <c r="L4" s="194" t="s">
        <v>719</v>
      </c>
      <c r="M4" s="193" t="s">
        <v>720</v>
      </c>
      <c r="N4" s="149"/>
      <c r="O4" s="149"/>
      <c r="P4" s="193" t="s">
        <v>721</v>
      </c>
      <c r="Q4" s="149"/>
      <c r="R4" s="193" t="s">
        <v>722</v>
      </c>
      <c r="S4" s="193" t="s">
        <v>723</v>
      </c>
      <c r="T4" s="152"/>
      <c r="U4" s="152"/>
      <c r="V4" s="152"/>
      <c r="W4" s="152"/>
      <c r="X4" s="152"/>
      <c r="Y4" s="152"/>
      <c r="Z4" s="152"/>
    </row>
    <row r="5">
      <c r="A5" s="193" t="s">
        <v>724</v>
      </c>
      <c r="B5" s="193" t="s">
        <v>725</v>
      </c>
      <c r="C5" s="193" t="s">
        <v>726</v>
      </c>
      <c r="D5" s="194" t="s">
        <v>727</v>
      </c>
      <c r="E5" s="193" t="s">
        <v>728</v>
      </c>
      <c r="F5" s="149"/>
      <c r="G5" s="193" t="s">
        <v>729</v>
      </c>
      <c r="H5" s="193" t="s">
        <v>730</v>
      </c>
      <c r="I5" s="194" t="s">
        <v>731</v>
      </c>
      <c r="J5" s="194" t="s">
        <v>732</v>
      </c>
      <c r="K5" s="193" t="s">
        <v>733</v>
      </c>
      <c r="L5" s="194" t="s">
        <v>734</v>
      </c>
      <c r="M5" s="193" t="s">
        <v>735</v>
      </c>
      <c r="N5" s="149"/>
      <c r="O5" s="149"/>
      <c r="P5" s="193" t="s">
        <v>736</v>
      </c>
      <c r="Q5" s="149"/>
      <c r="R5" s="193" t="s">
        <v>737</v>
      </c>
      <c r="S5" s="193" t="s">
        <v>738</v>
      </c>
      <c r="T5" s="152"/>
      <c r="U5" s="152"/>
      <c r="V5" s="152"/>
      <c r="W5" s="152"/>
      <c r="X5" s="152"/>
      <c r="Y5" s="152"/>
      <c r="Z5" s="152"/>
    </row>
    <row r="6">
      <c r="A6" s="195" t="s">
        <v>739</v>
      </c>
      <c r="B6" s="193" t="s">
        <v>740</v>
      </c>
      <c r="C6" s="193" t="s">
        <v>741</v>
      </c>
      <c r="D6" s="193" t="s">
        <v>742</v>
      </c>
      <c r="E6" s="193" t="s">
        <v>743</v>
      </c>
      <c r="F6" s="149"/>
      <c r="G6" s="193" t="s">
        <v>744</v>
      </c>
      <c r="H6" s="193" t="s">
        <v>745</v>
      </c>
      <c r="I6" s="194" t="s">
        <v>746</v>
      </c>
      <c r="J6" s="194" t="s">
        <v>747</v>
      </c>
      <c r="K6" s="193" t="s">
        <v>748</v>
      </c>
      <c r="L6" s="149"/>
      <c r="M6" s="193" t="s">
        <v>749</v>
      </c>
      <c r="N6" s="149"/>
      <c r="O6" s="149"/>
      <c r="P6" s="193" t="s">
        <v>750</v>
      </c>
      <c r="Q6" s="149"/>
      <c r="R6" s="193" t="s">
        <v>751</v>
      </c>
      <c r="S6" s="193" t="s">
        <v>752</v>
      </c>
      <c r="T6" s="152"/>
      <c r="U6" s="152"/>
      <c r="V6" s="152"/>
      <c r="W6" s="152"/>
      <c r="X6" s="152"/>
      <c r="Y6" s="152"/>
      <c r="Z6" s="152"/>
    </row>
    <row r="7">
      <c r="A7" s="193" t="s">
        <v>753</v>
      </c>
      <c r="B7" s="149"/>
      <c r="C7" s="149"/>
      <c r="D7" s="149"/>
      <c r="E7" s="195" t="s">
        <v>754</v>
      </c>
      <c r="F7" s="149"/>
      <c r="G7" s="149"/>
      <c r="H7" s="193" t="s">
        <v>755</v>
      </c>
      <c r="I7" s="194" t="s">
        <v>756</v>
      </c>
      <c r="J7" s="194" t="s">
        <v>757</v>
      </c>
      <c r="K7" s="193" t="s">
        <v>758</v>
      </c>
      <c r="L7" s="149"/>
      <c r="M7" s="193" t="s">
        <v>759</v>
      </c>
      <c r="N7" s="149"/>
      <c r="O7" s="149"/>
      <c r="P7" s="149"/>
      <c r="Q7" s="149"/>
      <c r="R7" s="149"/>
      <c r="S7" s="193" t="s">
        <v>760</v>
      </c>
      <c r="T7" s="152"/>
      <c r="U7" s="152"/>
      <c r="V7" s="152"/>
      <c r="W7" s="152"/>
      <c r="X7" s="152"/>
      <c r="Y7" s="152"/>
      <c r="Z7" s="152"/>
    </row>
    <row r="8">
      <c r="A8" s="193" t="s">
        <v>761</v>
      </c>
      <c r="B8" s="149"/>
      <c r="C8" s="149"/>
      <c r="D8" s="149"/>
      <c r="E8" s="193" t="s">
        <v>762</v>
      </c>
      <c r="F8" s="149"/>
      <c r="G8" s="149"/>
      <c r="H8" s="193" t="s">
        <v>763</v>
      </c>
      <c r="I8" s="194" t="s">
        <v>764</v>
      </c>
      <c r="J8" s="194" t="s">
        <v>765</v>
      </c>
      <c r="K8" s="193" t="s">
        <v>766</v>
      </c>
      <c r="L8" s="149"/>
      <c r="M8" s="149"/>
      <c r="N8" s="149"/>
      <c r="O8" s="149"/>
      <c r="P8" s="149"/>
      <c r="Q8" s="149"/>
      <c r="R8" s="149"/>
      <c r="S8" s="193" t="s">
        <v>767</v>
      </c>
      <c r="T8" s="152"/>
      <c r="U8" s="152"/>
      <c r="V8" s="152"/>
      <c r="W8" s="152"/>
      <c r="X8" s="152"/>
      <c r="Y8" s="152"/>
      <c r="Z8" s="152"/>
    </row>
    <row r="9">
      <c r="A9" s="193" t="s">
        <v>768</v>
      </c>
      <c r="B9" s="149"/>
      <c r="C9" s="149"/>
      <c r="D9" s="149"/>
      <c r="E9" s="149"/>
      <c r="F9" s="149"/>
      <c r="G9" s="149"/>
      <c r="H9" s="193" t="s">
        <v>769</v>
      </c>
      <c r="I9" s="194" t="s">
        <v>770</v>
      </c>
      <c r="J9" s="194" t="s">
        <v>771</v>
      </c>
      <c r="K9" s="193" t="s">
        <v>772</v>
      </c>
      <c r="L9" s="149"/>
      <c r="M9" s="149"/>
      <c r="N9" s="149"/>
      <c r="O9" s="149"/>
      <c r="P9" s="149"/>
      <c r="Q9" s="149"/>
      <c r="R9" s="149"/>
      <c r="S9" s="193" t="s">
        <v>773</v>
      </c>
      <c r="T9" s="152"/>
      <c r="U9" s="152"/>
      <c r="V9" s="152"/>
      <c r="W9" s="152"/>
      <c r="X9" s="152"/>
      <c r="Y9" s="152"/>
      <c r="Z9" s="152"/>
    </row>
    <row r="10">
      <c r="A10" s="193" t="s">
        <v>774</v>
      </c>
      <c r="B10" s="149"/>
      <c r="C10" s="149"/>
      <c r="D10" s="149"/>
      <c r="E10" s="149"/>
      <c r="F10" s="149"/>
      <c r="G10" s="149"/>
      <c r="H10" s="193" t="s">
        <v>775</v>
      </c>
      <c r="I10" s="149"/>
      <c r="J10" s="194" t="s">
        <v>776</v>
      </c>
      <c r="K10" s="193" t="s">
        <v>777</v>
      </c>
      <c r="L10" s="149"/>
      <c r="M10" s="149"/>
      <c r="N10" s="149"/>
      <c r="O10" s="149"/>
      <c r="P10" s="149"/>
      <c r="Q10" s="149"/>
      <c r="R10" s="149"/>
      <c r="S10" s="149"/>
      <c r="T10" s="152"/>
      <c r="U10" s="152"/>
      <c r="V10" s="152"/>
      <c r="W10" s="152"/>
      <c r="X10" s="152"/>
      <c r="Y10" s="152"/>
      <c r="Z10" s="152"/>
    </row>
    <row r="11">
      <c r="A11" s="149"/>
      <c r="B11" s="149"/>
      <c r="C11" s="149"/>
      <c r="D11" s="149"/>
      <c r="E11" s="149"/>
      <c r="F11" s="149"/>
      <c r="G11" s="149"/>
      <c r="H11" s="193" t="s">
        <v>778</v>
      </c>
      <c r="I11" s="149"/>
      <c r="J11" s="149"/>
      <c r="K11" s="193" t="s">
        <v>779</v>
      </c>
      <c r="L11" s="149"/>
      <c r="M11" s="149"/>
      <c r="N11" s="149"/>
      <c r="O11" s="149"/>
      <c r="P11" s="149"/>
      <c r="Q11" s="149"/>
      <c r="R11" s="149"/>
      <c r="S11" s="149"/>
      <c r="T11" s="152"/>
      <c r="U11" s="152"/>
      <c r="V11" s="152"/>
      <c r="W11" s="152"/>
      <c r="X11" s="152"/>
      <c r="Y11" s="152"/>
      <c r="Z11" s="152"/>
    </row>
    <row r="12">
      <c r="A12" s="149"/>
      <c r="B12" s="149"/>
      <c r="C12" s="149"/>
      <c r="D12" s="149"/>
      <c r="E12" s="149"/>
      <c r="F12" s="149"/>
      <c r="G12" s="149"/>
      <c r="H12" s="193" t="s">
        <v>780</v>
      </c>
      <c r="I12" s="149"/>
      <c r="J12" s="149"/>
      <c r="K12" s="193" t="s">
        <v>781</v>
      </c>
      <c r="L12" s="149"/>
      <c r="M12" s="149"/>
      <c r="N12" s="149"/>
      <c r="O12" s="149"/>
      <c r="P12" s="149"/>
      <c r="Q12" s="149"/>
      <c r="R12" s="149"/>
      <c r="S12" s="149"/>
      <c r="T12" s="152"/>
      <c r="U12" s="152"/>
      <c r="V12" s="152"/>
      <c r="W12" s="152"/>
      <c r="X12" s="152"/>
      <c r="Y12" s="152"/>
      <c r="Z12" s="152"/>
    </row>
    <row r="13">
      <c r="A13" s="149"/>
      <c r="B13" s="149"/>
      <c r="C13" s="149"/>
      <c r="D13" s="149"/>
      <c r="E13" s="149"/>
      <c r="F13" s="149"/>
      <c r="G13" s="149"/>
      <c r="H13" s="193" t="s">
        <v>782</v>
      </c>
      <c r="I13" s="149"/>
      <c r="J13" s="149"/>
      <c r="K13" s="193" t="s">
        <v>783</v>
      </c>
      <c r="L13" s="149"/>
      <c r="M13" s="149"/>
      <c r="N13" s="149"/>
      <c r="O13" s="149"/>
      <c r="P13" s="149"/>
      <c r="Q13" s="149"/>
      <c r="R13" s="149"/>
      <c r="S13" s="149"/>
      <c r="T13" s="152"/>
      <c r="U13" s="152"/>
      <c r="V13" s="152"/>
      <c r="W13" s="152"/>
      <c r="X13" s="152"/>
      <c r="Y13" s="152"/>
      <c r="Z13" s="152"/>
    </row>
    <row r="14">
      <c r="A14" s="143"/>
      <c r="B14" s="149"/>
      <c r="C14" s="149"/>
      <c r="D14" s="149"/>
      <c r="E14" s="149"/>
      <c r="F14" s="149"/>
      <c r="G14" s="149"/>
      <c r="H14" s="149"/>
      <c r="I14" s="143"/>
      <c r="J14" s="143"/>
      <c r="K14" s="149"/>
      <c r="L14" s="149"/>
      <c r="M14" s="149"/>
      <c r="N14" s="149"/>
      <c r="O14" s="149"/>
      <c r="P14" s="149"/>
      <c r="Q14" s="149"/>
      <c r="R14" s="149"/>
      <c r="S14" s="149"/>
      <c r="T14" s="152"/>
      <c r="U14" s="152"/>
      <c r="V14" s="152"/>
      <c r="W14" s="152"/>
      <c r="X14" s="152"/>
      <c r="Y14" s="152"/>
      <c r="Z14" s="152"/>
    </row>
    <row r="15">
      <c r="A15" s="149" t="s">
        <v>784</v>
      </c>
      <c r="B15" s="149" t="s">
        <v>785</v>
      </c>
      <c r="C15" s="149"/>
      <c r="D15" s="149"/>
      <c r="E15" s="149"/>
      <c r="F15" s="149"/>
      <c r="G15" s="149"/>
      <c r="H15" s="149"/>
      <c r="I15" s="143"/>
      <c r="J15" s="143"/>
      <c r="K15" s="149"/>
      <c r="L15" s="149"/>
      <c r="M15" s="149"/>
      <c r="N15" s="149"/>
      <c r="O15" s="149"/>
      <c r="P15" s="149"/>
      <c r="Q15" s="149"/>
      <c r="R15" s="149"/>
      <c r="S15" s="149"/>
      <c r="T15" s="152"/>
      <c r="U15" s="152"/>
      <c r="V15" s="152"/>
      <c r="W15" s="152"/>
      <c r="X15" s="152"/>
      <c r="Y15" s="152"/>
      <c r="Z15" s="152"/>
    </row>
    <row r="16">
      <c r="A16" s="149" t="s">
        <v>786</v>
      </c>
      <c r="B16" s="149" t="s">
        <v>787</v>
      </c>
      <c r="C16" s="149"/>
      <c r="D16" s="149"/>
      <c r="E16" s="149"/>
      <c r="F16" s="149"/>
      <c r="G16" s="149"/>
      <c r="H16" s="149"/>
      <c r="I16" s="143"/>
      <c r="J16" s="143"/>
      <c r="K16" s="149"/>
      <c r="L16" s="149"/>
      <c r="M16" s="149"/>
      <c r="N16" s="149"/>
      <c r="O16" s="149"/>
      <c r="P16" s="149"/>
      <c r="Q16" s="149"/>
      <c r="R16" s="149"/>
      <c r="S16" s="149"/>
      <c r="T16" s="152"/>
      <c r="U16" s="152"/>
      <c r="V16" s="152"/>
      <c r="W16" s="152"/>
      <c r="X16" s="152"/>
      <c r="Y16" s="152"/>
      <c r="Z16" s="152"/>
    </row>
    <row r="17">
      <c r="A17" s="149" t="s">
        <v>788</v>
      </c>
      <c r="B17" s="149" t="s">
        <v>789</v>
      </c>
      <c r="C17" s="149"/>
      <c r="D17" s="149"/>
      <c r="E17" s="149"/>
      <c r="F17" s="149"/>
      <c r="G17" s="149"/>
      <c r="H17" s="149"/>
      <c r="I17" s="143"/>
      <c r="J17" s="143"/>
      <c r="K17" s="149"/>
      <c r="L17" s="149"/>
      <c r="M17" s="149"/>
      <c r="N17" s="149"/>
      <c r="O17" s="149"/>
      <c r="P17" s="149"/>
      <c r="Q17" s="149"/>
      <c r="R17" s="149"/>
      <c r="S17" s="149"/>
      <c r="T17" s="152"/>
      <c r="U17" s="152"/>
      <c r="V17" s="152"/>
      <c r="W17" s="152"/>
      <c r="X17" s="152"/>
      <c r="Y17" s="152"/>
      <c r="Z17" s="152"/>
    </row>
    <row r="18">
      <c r="A18" s="149" t="s">
        <v>790</v>
      </c>
      <c r="B18" s="149" t="s">
        <v>791</v>
      </c>
      <c r="C18" s="149"/>
      <c r="D18" s="149"/>
      <c r="E18" s="149"/>
      <c r="F18" s="149"/>
      <c r="G18" s="149"/>
      <c r="H18" s="149"/>
      <c r="I18" s="143"/>
      <c r="J18" s="143"/>
      <c r="K18" s="149"/>
      <c r="L18" s="149"/>
      <c r="M18" s="149"/>
      <c r="N18" s="149"/>
      <c r="O18" s="149"/>
      <c r="P18" s="149"/>
      <c r="Q18" s="149"/>
      <c r="R18" s="149"/>
      <c r="S18" s="149"/>
      <c r="T18" s="152"/>
      <c r="U18" s="152"/>
      <c r="V18" s="152"/>
      <c r="W18" s="152"/>
      <c r="X18" s="152"/>
      <c r="Y18" s="152"/>
      <c r="Z18" s="152"/>
    </row>
    <row r="19">
      <c r="A19" s="149" t="s">
        <v>792</v>
      </c>
      <c r="B19" s="149" t="s">
        <v>793</v>
      </c>
      <c r="C19" s="149"/>
      <c r="D19" s="149"/>
      <c r="E19" s="149"/>
      <c r="F19" s="149"/>
      <c r="G19" s="149"/>
      <c r="H19" s="149"/>
      <c r="I19" s="143"/>
      <c r="J19" s="143"/>
      <c r="K19" s="149"/>
      <c r="L19" s="149"/>
      <c r="M19" s="149"/>
      <c r="N19" s="149"/>
      <c r="O19" s="149"/>
      <c r="P19" s="149"/>
      <c r="Q19" s="149"/>
      <c r="R19" s="149"/>
      <c r="S19" s="149"/>
      <c r="T19" s="152"/>
      <c r="U19" s="152"/>
      <c r="V19" s="152"/>
      <c r="W19" s="152"/>
      <c r="X19" s="152"/>
      <c r="Y19" s="152"/>
      <c r="Z19" s="152"/>
    </row>
    <row r="20">
      <c r="A20" s="149" t="s">
        <v>794</v>
      </c>
      <c r="B20" s="149" t="s">
        <v>795</v>
      </c>
      <c r="C20" s="149"/>
      <c r="D20" s="149"/>
      <c r="E20" s="149"/>
      <c r="F20" s="149"/>
      <c r="G20" s="149"/>
      <c r="H20" s="149"/>
      <c r="I20" s="143"/>
      <c r="J20" s="143"/>
      <c r="K20" s="149"/>
      <c r="L20" s="149"/>
      <c r="M20" s="149"/>
      <c r="N20" s="149"/>
      <c r="O20" s="149"/>
      <c r="P20" s="149"/>
      <c r="Q20" s="149"/>
      <c r="R20" s="149"/>
      <c r="S20" s="149"/>
      <c r="T20" s="152"/>
      <c r="U20" s="152"/>
      <c r="V20" s="152"/>
      <c r="W20" s="152"/>
      <c r="X20" s="152"/>
      <c r="Y20" s="152"/>
      <c r="Z20" s="152"/>
    </row>
    <row r="21" ht="15.75" customHeight="1">
      <c r="A21" s="149" t="s">
        <v>796</v>
      </c>
      <c r="B21" s="149" t="s">
        <v>797</v>
      </c>
      <c r="C21" s="149"/>
      <c r="D21" s="149"/>
      <c r="E21" s="149"/>
      <c r="F21" s="149"/>
      <c r="G21" s="149"/>
      <c r="H21" s="149"/>
      <c r="I21" s="143"/>
      <c r="J21" s="143"/>
      <c r="K21" s="149"/>
      <c r="L21" s="149"/>
      <c r="M21" s="149"/>
      <c r="N21" s="149"/>
      <c r="O21" s="149"/>
      <c r="P21" s="149"/>
      <c r="Q21" s="149"/>
      <c r="R21" s="149"/>
      <c r="S21" s="149"/>
      <c r="T21" s="152"/>
      <c r="U21" s="152"/>
      <c r="V21" s="152"/>
      <c r="W21" s="152"/>
      <c r="X21" s="152"/>
      <c r="Y21" s="152"/>
      <c r="Z21" s="152"/>
    </row>
    <row r="22" ht="15.75" customHeight="1">
      <c r="A22" s="149" t="s">
        <v>49</v>
      </c>
      <c r="B22" s="149" t="s">
        <v>798</v>
      </c>
      <c r="C22" s="149"/>
      <c r="D22" s="149"/>
      <c r="E22" s="149"/>
      <c r="F22" s="149"/>
      <c r="G22" s="149"/>
      <c r="H22" s="149"/>
      <c r="I22" s="143"/>
      <c r="J22" s="143"/>
      <c r="K22" s="149"/>
      <c r="L22" s="149"/>
      <c r="M22" s="149"/>
      <c r="N22" s="149"/>
      <c r="O22" s="149"/>
      <c r="P22" s="149"/>
      <c r="Q22" s="149"/>
      <c r="R22" s="149"/>
      <c r="S22" s="149"/>
      <c r="T22" s="152"/>
      <c r="U22" s="152"/>
      <c r="V22" s="152"/>
      <c r="W22" s="152"/>
      <c r="X22" s="152"/>
      <c r="Y22" s="152"/>
      <c r="Z22" s="152"/>
    </row>
    <row r="23" ht="15.75" customHeight="1">
      <c r="A23" s="149" t="s">
        <v>799</v>
      </c>
      <c r="B23" s="149" t="s">
        <v>800</v>
      </c>
      <c r="C23" s="149"/>
      <c r="D23" s="149"/>
      <c r="E23" s="149"/>
      <c r="F23" s="149"/>
      <c r="G23" s="149"/>
      <c r="H23" s="149"/>
      <c r="I23" s="143"/>
      <c r="J23" s="143"/>
      <c r="K23" s="149"/>
      <c r="L23" s="149"/>
      <c r="M23" s="149"/>
      <c r="N23" s="149"/>
      <c r="O23" s="149"/>
      <c r="P23" s="149"/>
      <c r="Q23" s="149"/>
      <c r="R23" s="149"/>
      <c r="S23" s="149"/>
      <c r="T23" s="152"/>
      <c r="U23" s="152"/>
      <c r="V23" s="152"/>
      <c r="W23" s="152"/>
      <c r="X23" s="152"/>
      <c r="Y23" s="152"/>
      <c r="Z23" s="152"/>
    </row>
    <row r="24" ht="15.75" customHeight="1">
      <c r="A24" s="149" t="s">
        <v>801</v>
      </c>
      <c r="B24" s="149" t="s">
        <v>802</v>
      </c>
      <c r="C24" s="149"/>
      <c r="D24" s="149"/>
      <c r="E24" s="149"/>
      <c r="F24" s="149"/>
      <c r="G24" s="149"/>
      <c r="H24" s="149"/>
      <c r="I24" s="143"/>
      <c r="J24" s="143"/>
      <c r="K24" s="149"/>
      <c r="L24" s="149"/>
      <c r="M24" s="149"/>
      <c r="N24" s="149"/>
      <c r="O24" s="149"/>
      <c r="P24" s="149"/>
      <c r="Q24" s="149"/>
      <c r="R24" s="149"/>
      <c r="S24" s="149"/>
      <c r="T24" s="152"/>
      <c r="U24" s="152"/>
      <c r="V24" s="152"/>
      <c r="W24" s="152"/>
      <c r="X24" s="152"/>
      <c r="Y24" s="152"/>
      <c r="Z24" s="152"/>
    </row>
    <row r="25" ht="15.75" customHeight="1">
      <c r="A25" s="149" t="s">
        <v>803</v>
      </c>
      <c r="B25" s="149" t="s">
        <v>804</v>
      </c>
      <c r="C25" s="149"/>
      <c r="D25" s="149"/>
      <c r="E25" s="149"/>
      <c r="F25" s="149"/>
      <c r="G25" s="149"/>
      <c r="H25" s="149"/>
      <c r="I25" s="143"/>
      <c r="J25" s="143"/>
      <c r="K25" s="149"/>
      <c r="L25" s="149"/>
      <c r="M25" s="149"/>
      <c r="N25" s="149"/>
      <c r="O25" s="149"/>
      <c r="P25" s="149"/>
      <c r="Q25" s="149"/>
      <c r="R25" s="149"/>
      <c r="S25" s="149"/>
      <c r="T25" s="152"/>
      <c r="U25" s="152"/>
      <c r="V25" s="152"/>
      <c r="W25" s="152"/>
      <c r="X25" s="152"/>
      <c r="Y25" s="152"/>
      <c r="Z25" s="152"/>
    </row>
    <row r="26" ht="15.75" customHeight="1">
      <c r="A26" s="149" t="s">
        <v>805</v>
      </c>
      <c r="B26" s="149" t="s">
        <v>806</v>
      </c>
      <c r="C26" s="149"/>
      <c r="D26" s="149"/>
      <c r="E26" s="149"/>
      <c r="F26" s="149"/>
      <c r="G26" s="149"/>
      <c r="H26" s="149"/>
      <c r="I26" s="143"/>
      <c r="J26" s="143"/>
      <c r="K26" s="149"/>
      <c r="L26" s="149"/>
      <c r="M26" s="149"/>
      <c r="N26" s="149"/>
      <c r="O26" s="149"/>
      <c r="P26" s="149"/>
      <c r="Q26" s="149"/>
      <c r="R26" s="149"/>
      <c r="S26" s="149"/>
      <c r="T26" s="152"/>
      <c r="U26" s="152"/>
      <c r="V26" s="152"/>
      <c r="W26" s="152"/>
      <c r="X26" s="152"/>
      <c r="Y26" s="152"/>
      <c r="Z26" s="152"/>
    </row>
    <row r="27" ht="15.75" customHeight="1">
      <c r="A27" s="149" t="s">
        <v>807</v>
      </c>
      <c r="B27" s="149" t="s">
        <v>808</v>
      </c>
      <c r="C27" s="149"/>
      <c r="D27" s="149"/>
      <c r="E27" s="149"/>
      <c r="F27" s="149"/>
      <c r="G27" s="149"/>
      <c r="H27" s="149"/>
      <c r="I27" s="143"/>
      <c r="J27" s="143"/>
      <c r="K27" s="149"/>
      <c r="L27" s="149"/>
      <c r="M27" s="149"/>
      <c r="N27" s="149"/>
      <c r="O27" s="149"/>
      <c r="P27" s="149"/>
      <c r="Q27" s="149"/>
      <c r="R27" s="149"/>
      <c r="S27" s="149"/>
      <c r="T27" s="152"/>
      <c r="U27" s="152"/>
      <c r="V27" s="152"/>
      <c r="W27" s="152"/>
      <c r="X27" s="152"/>
      <c r="Y27" s="152"/>
      <c r="Z27" s="152"/>
    </row>
    <row r="28" ht="15.75" customHeight="1">
      <c r="A28" s="149" t="s">
        <v>809</v>
      </c>
      <c r="B28" s="149" t="s">
        <v>810</v>
      </c>
      <c r="C28" s="149"/>
      <c r="D28" s="149"/>
      <c r="E28" s="149"/>
      <c r="F28" s="149"/>
      <c r="G28" s="149"/>
      <c r="H28" s="149"/>
      <c r="I28" s="143"/>
      <c r="J28" s="143"/>
      <c r="K28" s="149"/>
      <c r="L28" s="149"/>
      <c r="M28" s="149"/>
      <c r="N28" s="149"/>
      <c r="O28" s="149"/>
      <c r="P28" s="149"/>
      <c r="Q28" s="149"/>
      <c r="R28" s="149"/>
      <c r="S28" s="149"/>
      <c r="T28" s="152"/>
      <c r="U28" s="152"/>
      <c r="V28" s="152"/>
      <c r="W28" s="152"/>
      <c r="X28" s="152"/>
      <c r="Y28" s="152"/>
      <c r="Z28" s="152"/>
    </row>
    <row r="29" ht="15.75" customHeight="1">
      <c r="A29" s="149" t="s">
        <v>811</v>
      </c>
      <c r="B29" s="149" t="s">
        <v>812</v>
      </c>
      <c r="C29" s="149"/>
      <c r="D29" s="149"/>
      <c r="E29" s="149"/>
      <c r="F29" s="149"/>
      <c r="G29" s="149"/>
      <c r="H29" s="149"/>
      <c r="I29" s="143"/>
      <c r="J29" s="143"/>
      <c r="K29" s="149"/>
      <c r="L29" s="149"/>
      <c r="M29" s="149"/>
      <c r="N29" s="149"/>
      <c r="O29" s="149"/>
      <c r="P29" s="149"/>
      <c r="Q29" s="149"/>
      <c r="R29" s="149"/>
      <c r="S29" s="149"/>
      <c r="T29" s="152"/>
      <c r="U29" s="152"/>
      <c r="V29" s="152"/>
      <c r="W29" s="152"/>
      <c r="X29" s="152"/>
      <c r="Y29" s="152"/>
      <c r="Z29" s="152"/>
    </row>
    <row r="30" ht="15.75" customHeight="1">
      <c r="A30" s="149" t="s">
        <v>813</v>
      </c>
      <c r="B30" s="149" t="s">
        <v>814</v>
      </c>
      <c r="C30" s="149"/>
      <c r="D30" s="149"/>
      <c r="E30" s="149"/>
      <c r="F30" s="149"/>
      <c r="G30" s="149"/>
      <c r="H30" s="149"/>
      <c r="I30" s="143"/>
      <c r="J30" s="143"/>
      <c r="K30" s="149"/>
      <c r="L30" s="149"/>
      <c r="M30" s="149"/>
      <c r="N30" s="149"/>
      <c r="O30" s="149"/>
      <c r="P30" s="149"/>
      <c r="Q30" s="149"/>
      <c r="R30" s="149"/>
      <c r="S30" s="149"/>
      <c r="T30" s="152"/>
      <c r="U30" s="152"/>
      <c r="V30" s="152"/>
      <c r="W30" s="152"/>
      <c r="X30" s="152"/>
      <c r="Y30" s="152"/>
      <c r="Z30" s="152"/>
    </row>
    <row r="31" ht="15.75" customHeight="1">
      <c r="A31" s="149" t="s">
        <v>815</v>
      </c>
      <c r="B31" s="149" t="s">
        <v>816</v>
      </c>
      <c r="C31" s="149"/>
      <c r="D31" s="149"/>
      <c r="E31" s="149"/>
      <c r="F31" s="149"/>
      <c r="G31" s="149"/>
      <c r="H31" s="149"/>
      <c r="I31" s="143"/>
      <c r="J31" s="143"/>
      <c r="K31" s="149"/>
      <c r="L31" s="149"/>
      <c r="M31" s="149"/>
      <c r="N31" s="149"/>
      <c r="O31" s="149"/>
      <c r="P31" s="149"/>
      <c r="Q31" s="149"/>
      <c r="R31" s="149"/>
      <c r="S31" s="149"/>
      <c r="T31" s="152"/>
      <c r="U31" s="152"/>
      <c r="V31" s="152"/>
      <c r="W31" s="152"/>
      <c r="X31" s="152"/>
      <c r="Y31" s="152"/>
      <c r="Z31" s="152"/>
    </row>
    <row r="32" ht="15.75" customHeight="1">
      <c r="A32" s="149" t="s">
        <v>817</v>
      </c>
      <c r="B32" s="149" t="s">
        <v>818</v>
      </c>
      <c r="C32" s="149"/>
      <c r="D32" s="149"/>
      <c r="E32" s="149"/>
      <c r="F32" s="149"/>
      <c r="G32" s="149"/>
      <c r="H32" s="149"/>
      <c r="I32" s="143"/>
      <c r="J32" s="143"/>
      <c r="K32" s="149"/>
      <c r="L32" s="149"/>
      <c r="M32" s="149"/>
      <c r="N32" s="149"/>
      <c r="O32" s="149"/>
      <c r="P32" s="149"/>
      <c r="Q32" s="149"/>
      <c r="R32" s="149"/>
      <c r="S32" s="149"/>
      <c r="T32" s="152"/>
      <c r="U32" s="152"/>
      <c r="V32" s="152"/>
      <c r="W32" s="152"/>
      <c r="X32" s="152"/>
      <c r="Y32" s="152"/>
      <c r="Z32" s="152"/>
    </row>
    <row r="33" ht="15.75" customHeight="1">
      <c r="A33" s="149" t="s">
        <v>819</v>
      </c>
      <c r="B33" s="149" t="s">
        <v>820</v>
      </c>
      <c r="C33" s="149"/>
      <c r="D33" s="149"/>
      <c r="E33" s="149"/>
      <c r="F33" s="149"/>
      <c r="G33" s="149"/>
      <c r="H33" s="149"/>
      <c r="I33" s="143"/>
      <c r="J33" s="143"/>
      <c r="K33" s="149"/>
      <c r="L33" s="149"/>
      <c r="M33" s="149"/>
      <c r="N33" s="149"/>
      <c r="O33" s="149"/>
      <c r="P33" s="149"/>
      <c r="Q33" s="149"/>
      <c r="R33" s="149"/>
      <c r="S33" s="149"/>
      <c r="T33" s="152"/>
      <c r="U33" s="152"/>
      <c r="V33" s="152"/>
      <c r="W33" s="152"/>
      <c r="X33" s="152"/>
      <c r="Y33" s="152"/>
      <c r="Z33" s="152"/>
    </row>
    <row r="34" ht="15.75" customHeight="1">
      <c r="A34" s="149" t="s">
        <v>821</v>
      </c>
      <c r="B34" s="149" t="s">
        <v>822</v>
      </c>
      <c r="C34" s="149"/>
      <c r="D34" s="149"/>
      <c r="E34" s="149"/>
      <c r="F34" s="149"/>
      <c r="G34" s="149"/>
      <c r="H34" s="149"/>
      <c r="I34" s="143"/>
      <c r="J34" s="143"/>
      <c r="K34" s="149"/>
      <c r="L34" s="149"/>
      <c r="M34" s="149"/>
      <c r="N34" s="149"/>
      <c r="O34" s="149"/>
      <c r="P34" s="149"/>
      <c r="Q34" s="149"/>
      <c r="R34" s="149"/>
      <c r="S34" s="149"/>
      <c r="T34" s="152"/>
      <c r="U34" s="152"/>
      <c r="V34" s="152"/>
      <c r="W34" s="152"/>
      <c r="X34" s="152"/>
      <c r="Y34" s="152"/>
      <c r="Z34" s="152"/>
    </row>
    <row r="35" ht="15.75" customHeight="1">
      <c r="A35" s="149" t="s">
        <v>663</v>
      </c>
      <c r="B35" s="149" t="s">
        <v>689</v>
      </c>
      <c r="C35" s="149"/>
      <c r="D35" s="149"/>
      <c r="E35" s="149"/>
      <c r="F35" s="149"/>
      <c r="G35" s="149"/>
      <c r="H35" s="149"/>
      <c r="I35" s="143"/>
      <c r="J35" s="143"/>
      <c r="K35" s="149"/>
      <c r="L35" s="149"/>
      <c r="M35" s="149"/>
      <c r="N35" s="149"/>
      <c r="O35" s="149"/>
      <c r="P35" s="149"/>
      <c r="Q35" s="149"/>
      <c r="R35" s="149"/>
      <c r="S35" s="149"/>
      <c r="T35" s="152"/>
      <c r="U35" s="152"/>
      <c r="V35" s="152"/>
      <c r="W35" s="152"/>
      <c r="X35" s="152"/>
      <c r="Y35" s="152"/>
      <c r="Z35" s="152"/>
    </row>
    <row r="36" ht="15.75" customHeight="1">
      <c r="A36" s="149" t="s">
        <v>664</v>
      </c>
      <c r="B36" s="149" t="s">
        <v>690</v>
      </c>
      <c r="C36" s="149"/>
      <c r="D36" s="149"/>
      <c r="E36" s="149"/>
      <c r="F36" s="149"/>
      <c r="G36" s="149"/>
      <c r="H36" s="149"/>
      <c r="I36" s="143"/>
      <c r="J36" s="143"/>
      <c r="K36" s="149"/>
      <c r="L36" s="149"/>
      <c r="M36" s="149"/>
      <c r="N36" s="149"/>
      <c r="O36" s="149"/>
      <c r="P36" s="149"/>
      <c r="Q36" s="149"/>
      <c r="R36" s="149"/>
      <c r="S36" s="149"/>
      <c r="T36" s="152"/>
      <c r="U36" s="152"/>
      <c r="V36" s="152"/>
      <c r="W36" s="152"/>
      <c r="X36" s="152"/>
      <c r="Y36" s="152"/>
      <c r="Z36" s="152"/>
    </row>
    <row r="37" ht="15.75" customHeight="1">
      <c r="A37" s="149" t="s">
        <v>823</v>
      </c>
      <c r="B37" s="149" t="s">
        <v>824</v>
      </c>
      <c r="C37" s="149"/>
      <c r="D37" s="149"/>
      <c r="E37" s="149"/>
      <c r="F37" s="149"/>
      <c r="G37" s="149"/>
      <c r="H37" s="149"/>
      <c r="I37" s="143"/>
      <c r="J37" s="143"/>
      <c r="K37" s="149"/>
      <c r="L37" s="149"/>
      <c r="M37" s="149"/>
      <c r="N37" s="149"/>
      <c r="O37" s="149"/>
      <c r="P37" s="149"/>
      <c r="Q37" s="149"/>
      <c r="R37" s="149"/>
      <c r="S37" s="149"/>
      <c r="T37" s="152"/>
      <c r="U37" s="152"/>
      <c r="V37" s="152"/>
      <c r="W37" s="152"/>
      <c r="X37" s="152"/>
      <c r="Y37" s="152"/>
      <c r="Z37" s="152"/>
    </row>
    <row r="38" ht="15.75" customHeight="1">
      <c r="A38" s="149" t="s">
        <v>825</v>
      </c>
      <c r="B38" s="149" t="s">
        <v>826</v>
      </c>
      <c r="C38" s="149"/>
      <c r="D38" s="149"/>
      <c r="E38" s="149"/>
      <c r="F38" s="149"/>
      <c r="G38" s="149"/>
      <c r="H38" s="149"/>
      <c r="I38" s="143"/>
      <c r="J38" s="143"/>
      <c r="K38" s="149"/>
      <c r="L38" s="149"/>
      <c r="M38" s="149"/>
      <c r="N38" s="149"/>
      <c r="O38" s="149"/>
      <c r="P38" s="149"/>
      <c r="Q38" s="149"/>
      <c r="R38" s="149"/>
      <c r="S38" s="149"/>
      <c r="T38" s="152"/>
      <c r="U38" s="152"/>
      <c r="V38" s="152"/>
      <c r="W38" s="152"/>
      <c r="X38" s="152"/>
      <c r="Y38" s="152"/>
      <c r="Z38" s="152"/>
    </row>
    <row r="39" ht="15.75" customHeight="1">
      <c r="A39" s="149" t="s">
        <v>827</v>
      </c>
      <c r="B39" s="149" t="s">
        <v>828</v>
      </c>
      <c r="C39" s="149"/>
      <c r="D39" s="149"/>
      <c r="E39" s="149"/>
      <c r="F39" s="149"/>
      <c r="G39" s="149"/>
      <c r="H39" s="149"/>
      <c r="I39" s="143"/>
      <c r="J39" s="143"/>
      <c r="K39" s="149"/>
      <c r="L39" s="149"/>
      <c r="M39" s="149"/>
      <c r="N39" s="149"/>
      <c r="O39" s="149"/>
      <c r="P39" s="149"/>
      <c r="Q39" s="149"/>
      <c r="R39" s="149"/>
      <c r="S39" s="149"/>
      <c r="T39" s="152"/>
      <c r="U39" s="152"/>
      <c r="V39" s="152"/>
      <c r="W39" s="152"/>
      <c r="X39" s="152"/>
      <c r="Y39" s="152"/>
      <c r="Z39" s="152"/>
    </row>
    <row r="40" ht="15.75" customHeight="1">
      <c r="A40" s="143" t="s">
        <v>829</v>
      </c>
      <c r="B40" s="143" t="s">
        <v>829</v>
      </c>
      <c r="C40" s="149"/>
      <c r="D40" s="149"/>
      <c r="E40" s="149"/>
      <c r="F40" s="149"/>
      <c r="G40" s="149"/>
      <c r="H40" s="149"/>
      <c r="I40" s="143"/>
      <c r="J40" s="143"/>
      <c r="K40" s="149"/>
      <c r="L40" s="149"/>
      <c r="M40" s="149"/>
      <c r="N40" s="149"/>
      <c r="O40" s="149"/>
      <c r="P40" s="149"/>
      <c r="Q40" s="149"/>
      <c r="R40" s="149"/>
      <c r="S40" s="149"/>
      <c r="T40" s="152"/>
      <c r="U40" s="152"/>
      <c r="V40" s="152"/>
      <c r="W40" s="152"/>
      <c r="X40" s="152"/>
      <c r="Y40" s="152"/>
      <c r="Z40" s="152"/>
    </row>
    <row r="41" ht="15.75" customHeight="1">
      <c r="A41" s="143"/>
      <c r="B41" s="149"/>
      <c r="C41" s="149"/>
      <c r="D41" s="149"/>
      <c r="E41" s="149"/>
      <c r="F41" s="149"/>
      <c r="G41" s="149"/>
      <c r="H41" s="149"/>
      <c r="I41" s="143"/>
      <c r="J41" s="143"/>
      <c r="K41" s="149"/>
      <c r="L41" s="149"/>
      <c r="M41" s="149"/>
      <c r="N41" s="149"/>
      <c r="O41" s="149"/>
      <c r="P41" s="149"/>
      <c r="Q41" s="149"/>
      <c r="R41" s="149"/>
      <c r="S41" s="149"/>
      <c r="T41" s="152"/>
      <c r="U41" s="152"/>
      <c r="V41" s="152"/>
      <c r="W41" s="152"/>
      <c r="X41" s="152"/>
      <c r="Y41" s="152"/>
      <c r="Z41" s="152"/>
    </row>
    <row r="42" ht="15.75" customHeight="1">
      <c r="A42" s="143" t="str">
        <f>VLOOKUP('POBLACIONAL BASE 2025'!AD8,$A$15:$B$40,2,FALSE)</f>
        <v>#N/A</v>
      </c>
      <c r="B42" s="149"/>
      <c r="C42" s="149"/>
      <c r="D42" s="149"/>
      <c r="E42" s="149"/>
      <c r="F42" s="149"/>
      <c r="G42" s="149"/>
      <c r="H42" s="149"/>
      <c r="I42" s="143"/>
      <c r="J42" s="143"/>
      <c r="K42" s="149"/>
      <c r="L42" s="149"/>
      <c r="M42" s="149"/>
      <c r="N42" s="149"/>
      <c r="O42" s="149"/>
      <c r="P42" s="149"/>
      <c r="Q42" s="149"/>
      <c r="R42" s="149"/>
      <c r="S42" s="149"/>
      <c r="T42" s="152"/>
      <c r="U42" s="152"/>
      <c r="V42" s="152"/>
      <c r="W42" s="152"/>
      <c r="X42" s="152"/>
      <c r="Y42" s="152"/>
      <c r="Z42" s="152"/>
    </row>
    <row r="43" ht="15.75" customHeight="1">
      <c r="A43" s="143" t="str">
        <f t="shared" ref="A43:A44" si="1">VLOOKUP(#REF!,$A$15:$B$40,2,FALSE)</f>
        <v>#REF!</v>
      </c>
      <c r="B43" s="149"/>
      <c r="C43" s="149"/>
      <c r="D43" s="149"/>
      <c r="E43" s="149"/>
      <c r="F43" s="149"/>
      <c r="G43" s="149"/>
      <c r="H43" s="149"/>
      <c r="I43" s="143"/>
      <c r="J43" s="143"/>
      <c r="K43" s="149"/>
      <c r="L43" s="149"/>
      <c r="M43" s="149"/>
      <c r="N43" s="149"/>
      <c r="O43" s="149"/>
      <c r="P43" s="149"/>
      <c r="Q43" s="149"/>
      <c r="R43" s="149"/>
      <c r="S43" s="149"/>
      <c r="T43" s="152"/>
      <c r="U43" s="152"/>
      <c r="V43" s="152"/>
      <c r="W43" s="152"/>
      <c r="X43" s="152"/>
      <c r="Y43" s="152"/>
      <c r="Z43" s="152"/>
    </row>
    <row r="44" ht="15.75" customHeight="1">
      <c r="A44" s="143" t="str">
        <f t="shared" si="1"/>
        <v>#REF!</v>
      </c>
      <c r="B44" s="149"/>
      <c r="C44" s="149"/>
      <c r="D44" s="149"/>
      <c r="E44" s="149"/>
      <c r="F44" s="149"/>
      <c r="G44" s="149"/>
      <c r="H44" s="149"/>
      <c r="I44" s="143"/>
      <c r="J44" s="143"/>
      <c r="K44" s="149"/>
      <c r="L44" s="149"/>
      <c r="M44" s="149"/>
      <c r="N44" s="149"/>
      <c r="O44" s="149"/>
      <c r="P44" s="149"/>
      <c r="Q44" s="149"/>
      <c r="R44" s="149"/>
      <c r="S44" s="149"/>
      <c r="T44" s="152"/>
      <c r="U44" s="152"/>
      <c r="V44" s="152"/>
      <c r="W44" s="152"/>
      <c r="X44" s="152"/>
      <c r="Y44" s="152"/>
      <c r="Z44" s="152"/>
    </row>
    <row r="45" ht="15.75" customHeight="1">
      <c r="A45" s="143" t="str">
        <f>VLOOKUP('POBLACIONAL BASE 2025'!AD10,$A$15:$B$40,2,FALSE)</f>
        <v>Kennedy</v>
      </c>
      <c r="B45" s="149"/>
      <c r="C45" s="149"/>
      <c r="D45" s="149"/>
      <c r="E45" s="149"/>
      <c r="F45" s="149"/>
      <c r="G45" s="149"/>
      <c r="H45" s="149"/>
      <c r="I45" s="143"/>
      <c r="J45" s="143"/>
      <c r="K45" s="149"/>
      <c r="L45" s="149"/>
      <c r="M45" s="149"/>
      <c r="N45" s="149"/>
      <c r="O45" s="149"/>
      <c r="P45" s="149"/>
      <c r="Q45" s="149"/>
      <c r="R45" s="149"/>
      <c r="S45" s="149"/>
      <c r="T45" s="152"/>
      <c r="U45" s="152"/>
      <c r="V45" s="152"/>
      <c r="W45" s="152"/>
      <c r="X45" s="152"/>
      <c r="Y45" s="152"/>
      <c r="Z45" s="152"/>
    </row>
    <row r="46" ht="15.75" customHeight="1">
      <c r="A46" s="143" t="str">
        <f>VLOOKUP('POBLACIONAL BASE 2025'!AD11,$A$15:$B$40,2,FALSE)</f>
        <v>Kennedy</v>
      </c>
      <c r="B46" s="149"/>
      <c r="C46" s="149"/>
      <c r="D46" s="149"/>
      <c r="E46" s="149"/>
      <c r="F46" s="149"/>
      <c r="G46" s="149"/>
      <c r="H46" s="149"/>
      <c r="I46" s="143"/>
      <c r="J46" s="143"/>
      <c r="K46" s="149"/>
      <c r="L46" s="149"/>
      <c r="M46" s="149"/>
      <c r="N46" s="149"/>
      <c r="O46" s="149"/>
      <c r="P46" s="149"/>
      <c r="Q46" s="149"/>
      <c r="R46" s="149"/>
      <c r="S46" s="149"/>
      <c r="T46" s="152"/>
      <c r="U46" s="152"/>
      <c r="V46" s="152"/>
      <c r="W46" s="152"/>
      <c r="X46" s="152"/>
      <c r="Y46" s="152"/>
      <c r="Z46" s="152"/>
    </row>
    <row r="47" ht="15.75" customHeight="1">
      <c r="A47" s="143" t="str">
        <f>VLOOKUP('POBLACIONAL BASE 2025'!AD12,$A$15:$B$40,2,FALSE)</f>
        <v>Kennedy</v>
      </c>
      <c r="B47" s="149"/>
      <c r="C47" s="149"/>
      <c r="D47" s="149"/>
      <c r="E47" s="149"/>
      <c r="F47" s="149"/>
      <c r="G47" s="149"/>
      <c r="H47" s="149"/>
      <c r="I47" s="143"/>
      <c r="J47" s="143"/>
      <c r="K47" s="149"/>
      <c r="L47" s="149"/>
      <c r="M47" s="149"/>
      <c r="N47" s="149"/>
      <c r="O47" s="149"/>
      <c r="P47" s="149"/>
      <c r="Q47" s="149"/>
      <c r="R47" s="149"/>
      <c r="S47" s="149"/>
      <c r="T47" s="152"/>
      <c r="U47" s="152"/>
      <c r="V47" s="152"/>
      <c r="W47" s="152"/>
      <c r="X47" s="152"/>
      <c r="Y47" s="152"/>
      <c r="Z47" s="152"/>
    </row>
    <row r="48" ht="15.75" customHeight="1">
      <c r="A48" s="143" t="str">
        <f>VLOOKUP('POBLACIONAL BASE 2025'!AD13,$A$15:$B$40,2,FALSE)</f>
        <v>Kennedy</v>
      </c>
      <c r="B48" s="149"/>
      <c r="C48" s="149"/>
      <c r="D48" s="149"/>
      <c r="E48" s="149"/>
      <c r="F48" s="149"/>
      <c r="G48" s="149"/>
      <c r="H48" s="149"/>
      <c r="I48" s="143"/>
      <c r="J48" s="143"/>
      <c r="K48" s="149"/>
      <c r="L48" s="149"/>
      <c r="M48" s="149"/>
      <c r="N48" s="149"/>
      <c r="O48" s="149"/>
      <c r="P48" s="149"/>
      <c r="Q48" s="149"/>
      <c r="R48" s="149"/>
      <c r="S48" s="149"/>
      <c r="T48" s="152"/>
      <c r="U48" s="152"/>
      <c r="V48" s="152"/>
      <c r="W48" s="152"/>
      <c r="X48" s="152"/>
      <c r="Y48" s="152"/>
      <c r="Z48" s="152"/>
    </row>
    <row r="49" ht="15.75" customHeight="1">
      <c r="A49" s="143" t="str">
        <f>VLOOKUP('POBLACIONAL BASE 2025'!AD14,$A$15:$B$40,2,FALSE)</f>
        <v>Kennedy</v>
      </c>
      <c r="B49" s="149"/>
      <c r="C49" s="149"/>
      <c r="D49" s="149"/>
      <c r="E49" s="149"/>
      <c r="F49" s="149"/>
      <c r="G49" s="149"/>
      <c r="H49" s="149"/>
      <c r="I49" s="143"/>
      <c r="J49" s="143"/>
      <c r="K49" s="149"/>
      <c r="L49" s="149"/>
      <c r="M49" s="149"/>
      <c r="N49" s="149"/>
      <c r="O49" s="149"/>
      <c r="P49" s="149"/>
      <c r="Q49" s="149"/>
      <c r="R49" s="149"/>
      <c r="S49" s="149"/>
      <c r="T49" s="152"/>
      <c r="U49" s="152"/>
      <c r="V49" s="152"/>
      <c r="W49" s="152"/>
      <c r="X49" s="152"/>
      <c r="Y49" s="152"/>
      <c r="Z49" s="152"/>
    </row>
    <row r="50" ht="15.75" customHeight="1">
      <c r="A50" s="143" t="str">
        <f>VLOOKUP('POBLACIONAL BASE 2025'!AD15,$A$15:$B$40,2,FALSE)</f>
        <v>Kennedy</v>
      </c>
      <c r="B50" s="149"/>
      <c r="C50" s="149"/>
      <c r="D50" s="149"/>
      <c r="E50" s="149"/>
      <c r="F50" s="149"/>
      <c r="G50" s="149"/>
      <c r="H50" s="149"/>
      <c r="I50" s="143"/>
      <c r="J50" s="143"/>
      <c r="K50" s="149"/>
      <c r="L50" s="149"/>
      <c r="M50" s="149"/>
      <c r="N50" s="149"/>
      <c r="O50" s="149"/>
      <c r="P50" s="149"/>
      <c r="Q50" s="149"/>
      <c r="R50" s="149"/>
      <c r="S50" s="149"/>
      <c r="T50" s="152"/>
      <c r="U50" s="152"/>
      <c r="V50" s="152"/>
      <c r="W50" s="152"/>
      <c r="X50" s="152"/>
      <c r="Y50" s="152"/>
      <c r="Z50" s="152"/>
    </row>
    <row r="51" ht="15.75" customHeight="1">
      <c r="A51" s="143" t="str">
        <f>VLOOKUP('POBLACIONAL BASE 2025'!AD16,$A$15:$B$40,2,FALSE)</f>
        <v>Kennedy</v>
      </c>
      <c r="B51" s="149"/>
      <c r="C51" s="149"/>
      <c r="D51" s="149"/>
      <c r="E51" s="149"/>
      <c r="F51" s="149"/>
      <c r="G51" s="149"/>
      <c r="H51" s="149"/>
      <c r="I51" s="143"/>
      <c r="J51" s="143"/>
      <c r="K51" s="149"/>
      <c r="L51" s="149"/>
      <c r="M51" s="149"/>
      <c r="N51" s="149"/>
      <c r="O51" s="149"/>
      <c r="P51" s="149"/>
      <c r="Q51" s="149"/>
      <c r="R51" s="149"/>
      <c r="S51" s="149"/>
      <c r="T51" s="152"/>
      <c r="U51" s="152"/>
      <c r="V51" s="152"/>
      <c r="W51" s="152"/>
      <c r="X51" s="152"/>
      <c r="Y51" s="152"/>
      <c r="Z51" s="152"/>
    </row>
    <row r="52" ht="15.75" customHeight="1">
      <c r="A52" s="143" t="str">
        <f>VLOOKUP('POBLACIONAL BASE 2025'!AD17,$A$15:$B$40,2,FALSE)</f>
        <v>Kennedy</v>
      </c>
      <c r="B52" s="149"/>
      <c r="C52" s="149"/>
      <c r="D52" s="149"/>
      <c r="E52" s="149"/>
      <c r="F52" s="149"/>
      <c r="G52" s="149"/>
      <c r="H52" s="149"/>
      <c r="I52" s="143"/>
      <c r="J52" s="143"/>
      <c r="K52" s="149"/>
      <c r="L52" s="149"/>
      <c r="M52" s="149"/>
      <c r="N52" s="149"/>
      <c r="O52" s="149"/>
      <c r="P52" s="149"/>
      <c r="Q52" s="149"/>
      <c r="R52" s="149"/>
      <c r="S52" s="149"/>
      <c r="T52" s="152"/>
      <c r="U52" s="152"/>
      <c r="V52" s="152"/>
      <c r="W52" s="152"/>
      <c r="X52" s="152"/>
      <c r="Y52" s="152"/>
      <c r="Z52" s="152"/>
    </row>
    <row r="53" ht="15.75" customHeight="1">
      <c r="A53" s="143" t="str">
        <f>VLOOKUP('POBLACIONAL BASE 2025'!AD18,$A$15:$B$40,2,FALSE)</f>
        <v>Kennedy</v>
      </c>
      <c r="B53" s="149"/>
      <c r="C53" s="149"/>
      <c r="D53" s="149"/>
      <c r="E53" s="149"/>
      <c r="F53" s="149"/>
      <c r="G53" s="149"/>
      <c r="H53" s="149"/>
      <c r="I53" s="143"/>
      <c r="J53" s="143"/>
      <c r="K53" s="149"/>
      <c r="L53" s="149"/>
      <c r="M53" s="149"/>
      <c r="N53" s="149"/>
      <c r="O53" s="149"/>
      <c r="P53" s="149"/>
      <c r="Q53" s="149"/>
      <c r="R53" s="149"/>
      <c r="S53" s="149"/>
      <c r="T53" s="152"/>
      <c r="U53" s="152"/>
      <c r="V53" s="152"/>
      <c r="W53" s="152"/>
      <c r="X53" s="152"/>
      <c r="Y53" s="152"/>
      <c r="Z53" s="152"/>
    </row>
    <row r="54" ht="15.75" customHeight="1">
      <c r="A54" s="143" t="str">
        <f>VLOOKUP('POBLACIONAL BASE 2025'!AD19,$A$15:$B$40,2,FALSE)</f>
        <v>Kennedy</v>
      </c>
      <c r="B54" s="149"/>
      <c r="C54" s="149"/>
      <c r="D54" s="149"/>
      <c r="E54" s="149"/>
      <c r="F54" s="149"/>
      <c r="G54" s="149"/>
      <c r="H54" s="149"/>
      <c r="I54" s="143"/>
      <c r="J54" s="143"/>
      <c r="K54" s="149"/>
      <c r="L54" s="149"/>
      <c r="M54" s="149"/>
      <c r="N54" s="149"/>
      <c r="O54" s="149"/>
      <c r="P54" s="149"/>
      <c r="Q54" s="149"/>
      <c r="R54" s="149"/>
      <c r="S54" s="149"/>
      <c r="T54" s="152"/>
      <c r="U54" s="152"/>
      <c r="V54" s="152"/>
      <c r="W54" s="152"/>
      <c r="X54" s="152"/>
      <c r="Y54" s="152"/>
      <c r="Z54" s="152"/>
    </row>
    <row r="55" ht="15.75" customHeight="1">
      <c r="A55" s="143" t="str">
        <f>VLOOKUP('POBLACIONAL BASE 2025'!AD20,$A$15:$B$40,2,FALSE)</f>
        <v>Kennedy</v>
      </c>
      <c r="B55" s="149"/>
      <c r="C55" s="149"/>
      <c r="D55" s="149"/>
      <c r="E55" s="149"/>
      <c r="F55" s="149"/>
      <c r="G55" s="149"/>
      <c r="H55" s="149"/>
      <c r="I55" s="143"/>
      <c r="J55" s="143"/>
      <c r="K55" s="149"/>
      <c r="L55" s="149"/>
      <c r="M55" s="149"/>
      <c r="N55" s="149"/>
      <c r="O55" s="149"/>
      <c r="P55" s="149"/>
      <c r="Q55" s="149"/>
      <c r="R55" s="149"/>
      <c r="S55" s="149"/>
      <c r="T55" s="152"/>
      <c r="U55" s="152"/>
      <c r="V55" s="152"/>
      <c r="W55" s="152"/>
      <c r="X55" s="152"/>
      <c r="Y55" s="152"/>
      <c r="Z55" s="152"/>
    </row>
    <row r="56" ht="15.75" customHeight="1">
      <c r="A56" s="143" t="str">
        <f>VLOOKUP('POBLACIONAL BASE 2025'!AD21,$A$15:$B$40,2,FALSE)</f>
        <v>Kennedy</v>
      </c>
      <c r="B56" s="149"/>
      <c r="C56" s="149"/>
      <c r="D56" s="149"/>
      <c r="E56" s="149"/>
      <c r="F56" s="149"/>
      <c r="G56" s="149"/>
      <c r="H56" s="149"/>
      <c r="I56" s="143"/>
      <c r="J56" s="143"/>
      <c r="K56" s="149"/>
      <c r="L56" s="149"/>
      <c r="M56" s="149"/>
      <c r="N56" s="149"/>
      <c r="O56" s="149"/>
      <c r="P56" s="149"/>
      <c r="Q56" s="149"/>
      <c r="R56" s="149"/>
      <c r="S56" s="149"/>
      <c r="T56" s="152"/>
      <c r="U56" s="152"/>
      <c r="V56" s="152"/>
      <c r="W56" s="152"/>
      <c r="X56" s="152"/>
      <c r="Y56" s="152"/>
      <c r="Z56" s="152"/>
    </row>
    <row r="57" ht="15.75" customHeight="1">
      <c r="A57" s="143" t="str">
        <f>VLOOKUP('POBLACIONAL BASE 2025'!AD22,$A$15:$B$40,2,FALSE)</f>
        <v>Kennedy</v>
      </c>
      <c r="B57" s="149"/>
      <c r="C57" s="149"/>
      <c r="D57" s="149"/>
      <c r="E57" s="149"/>
      <c r="F57" s="149"/>
      <c r="G57" s="149"/>
      <c r="H57" s="149"/>
      <c r="I57" s="143"/>
      <c r="J57" s="143"/>
      <c r="K57" s="149"/>
      <c r="L57" s="149"/>
      <c r="M57" s="149"/>
      <c r="N57" s="149"/>
      <c r="O57" s="149"/>
      <c r="P57" s="149"/>
      <c r="Q57" s="149"/>
      <c r="R57" s="149"/>
      <c r="S57" s="149"/>
      <c r="T57" s="152"/>
      <c r="U57" s="152"/>
      <c r="V57" s="152"/>
      <c r="W57" s="152"/>
      <c r="X57" s="152"/>
      <c r="Y57" s="152"/>
      <c r="Z57" s="152"/>
    </row>
    <row r="58" ht="15.75" customHeight="1">
      <c r="A58" s="143" t="str">
        <f>VLOOKUP('POBLACIONAL BASE 2025'!AD23,$A$15:$B$40,2,FALSE)</f>
        <v>Kennedy</v>
      </c>
      <c r="B58" s="149"/>
      <c r="C58" s="149"/>
      <c r="D58" s="149"/>
      <c r="E58" s="149"/>
      <c r="F58" s="149"/>
      <c r="G58" s="149"/>
      <c r="H58" s="149"/>
      <c r="I58" s="143"/>
      <c r="J58" s="143"/>
      <c r="K58" s="149"/>
      <c r="L58" s="149"/>
      <c r="M58" s="149"/>
      <c r="N58" s="149"/>
      <c r="O58" s="149"/>
      <c r="P58" s="149"/>
      <c r="Q58" s="149"/>
      <c r="R58" s="149"/>
      <c r="S58" s="149"/>
      <c r="T58" s="152"/>
      <c r="U58" s="152"/>
      <c r="V58" s="152"/>
      <c r="W58" s="152"/>
      <c r="X58" s="152"/>
      <c r="Y58" s="152"/>
      <c r="Z58" s="152"/>
    </row>
    <row r="59" ht="15.75" customHeight="1">
      <c r="A59" s="143" t="str">
        <f t="shared" ref="A59:A60" si="2">VLOOKUP(#REF!,$A$15:$B$40,2,FALSE)</f>
        <v>#REF!</v>
      </c>
      <c r="B59" s="149"/>
      <c r="C59" s="149"/>
      <c r="D59" s="149"/>
      <c r="E59" s="149"/>
      <c r="F59" s="149"/>
      <c r="G59" s="149"/>
      <c r="H59" s="149"/>
      <c r="I59" s="143"/>
      <c r="J59" s="143"/>
      <c r="K59" s="149"/>
      <c r="L59" s="149"/>
      <c r="M59" s="149"/>
      <c r="N59" s="149"/>
      <c r="O59" s="149"/>
      <c r="P59" s="149"/>
      <c r="Q59" s="149"/>
      <c r="R59" s="149"/>
      <c r="S59" s="149"/>
      <c r="T59" s="152"/>
      <c r="U59" s="152"/>
      <c r="V59" s="152"/>
      <c r="W59" s="152"/>
      <c r="X59" s="152"/>
      <c r="Y59" s="152"/>
      <c r="Z59" s="152"/>
    </row>
    <row r="60" ht="15.75" customHeight="1">
      <c r="A60" s="143" t="str">
        <f t="shared" si="2"/>
        <v>#REF!</v>
      </c>
      <c r="B60" s="149"/>
      <c r="C60" s="149"/>
      <c r="D60" s="149"/>
      <c r="E60" s="149"/>
      <c r="F60" s="149"/>
      <c r="G60" s="149"/>
      <c r="H60" s="149"/>
      <c r="I60" s="143"/>
      <c r="J60" s="143"/>
      <c r="K60" s="149"/>
      <c r="L60" s="149"/>
      <c r="M60" s="149"/>
      <c r="N60" s="149"/>
      <c r="O60" s="149"/>
      <c r="P60" s="149"/>
      <c r="Q60" s="149"/>
      <c r="R60" s="149"/>
      <c r="S60" s="149"/>
      <c r="T60" s="152"/>
      <c r="U60" s="152"/>
      <c r="V60" s="152"/>
      <c r="W60" s="152"/>
      <c r="X60" s="152"/>
      <c r="Y60" s="152"/>
      <c r="Z60" s="152"/>
    </row>
    <row r="61" ht="15.75" customHeight="1">
      <c r="A61" s="143" t="str">
        <f>VLOOKUP('POBLACIONAL BASE 2025'!AD24,$A$15:$B$40,2,FALSE)</f>
        <v>Kennedy</v>
      </c>
      <c r="B61" s="149"/>
      <c r="C61" s="149"/>
      <c r="D61" s="149"/>
      <c r="E61" s="149"/>
      <c r="F61" s="149"/>
      <c r="G61" s="149"/>
      <c r="H61" s="149"/>
      <c r="I61" s="143"/>
      <c r="J61" s="143"/>
      <c r="K61" s="149"/>
      <c r="L61" s="149"/>
      <c r="M61" s="149"/>
      <c r="N61" s="149"/>
      <c r="O61" s="149"/>
      <c r="P61" s="149"/>
      <c r="Q61" s="149"/>
      <c r="R61" s="149"/>
      <c r="S61" s="149"/>
      <c r="T61" s="152"/>
      <c r="U61" s="152"/>
      <c r="V61" s="152"/>
      <c r="W61" s="152"/>
      <c r="X61" s="152"/>
      <c r="Y61" s="152"/>
      <c r="Z61" s="152"/>
    </row>
    <row r="62" ht="15.75" customHeight="1">
      <c r="A62" s="143" t="str">
        <f>VLOOKUP('POBLACIONAL BASE 2025'!AD25,$A$15:$B$40,2,FALSE)</f>
        <v>Kennedy</v>
      </c>
      <c r="B62" s="149"/>
      <c r="C62" s="149"/>
      <c r="D62" s="149"/>
      <c r="E62" s="149"/>
      <c r="F62" s="149"/>
      <c r="G62" s="149"/>
      <c r="H62" s="149"/>
      <c r="I62" s="143"/>
      <c r="J62" s="143"/>
      <c r="K62" s="149"/>
      <c r="L62" s="149"/>
      <c r="M62" s="149"/>
      <c r="N62" s="149"/>
      <c r="O62" s="149"/>
      <c r="P62" s="149"/>
      <c r="Q62" s="149"/>
      <c r="R62" s="149"/>
      <c r="S62" s="149"/>
      <c r="T62" s="152"/>
      <c r="U62" s="152"/>
      <c r="V62" s="152"/>
      <c r="W62" s="152"/>
      <c r="X62" s="152"/>
      <c r="Y62" s="152"/>
      <c r="Z62" s="152"/>
    </row>
    <row r="63" ht="15.75" customHeight="1">
      <c r="A63" s="143" t="str">
        <f>VLOOKUP('POBLACIONAL BASE 2025'!AD26,$A$15:$B$40,2,FALSE)</f>
        <v>Kennedy</v>
      </c>
      <c r="B63" s="149"/>
      <c r="C63" s="149"/>
      <c r="D63" s="149"/>
      <c r="E63" s="149"/>
      <c r="F63" s="149"/>
      <c r="G63" s="149"/>
      <c r="H63" s="149"/>
      <c r="I63" s="143"/>
      <c r="J63" s="143"/>
      <c r="K63" s="149"/>
      <c r="L63" s="149"/>
      <c r="M63" s="149"/>
      <c r="N63" s="149"/>
      <c r="O63" s="149"/>
      <c r="P63" s="149"/>
      <c r="Q63" s="149"/>
      <c r="R63" s="149"/>
      <c r="S63" s="149"/>
      <c r="T63" s="152"/>
      <c r="U63" s="152"/>
      <c r="V63" s="152"/>
      <c r="W63" s="152"/>
      <c r="X63" s="152"/>
      <c r="Y63" s="152"/>
      <c r="Z63" s="152"/>
    </row>
    <row r="64" ht="15.75" customHeight="1">
      <c r="A64" s="143" t="str">
        <f>VLOOKUP('POBLACIONAL BASE 2025'!AD27,$A$15:$B$40,2,FALSE)</f>
        <v>Kennedy</v>
      </c>
      <c r="B64" s="149"/>
      <c r="C64" s="149"/>
      <c r="D64" s="149"/>
      <c r="E64" s="149"/>
      <c r="F64" s="149"/>
      <c r="G64" s="149"/>
      <c r="H64" s="149"/>
      <c r="I64" s="143"/>
      <c r="J64" s="143"/>
      <c r="K64" s="149"/>
      <c r="L64" s="149"/>
      <c r="M64" s="149"/>
      <c r="N64" s="149"/>
      <c r="O64" s="149"/>
      <c r="P64" s="149"/>
      <c r="Q64" s="149"/>
      <c r="R64" s="149"/>
      <c r="S64" s="149"/>
      <c r="T64" s="152"/>
      <c r="U64" s="152"/>
      <c r="V64" s="152"/>
      <c r="W64" s="152"/>
      <c r="X64" s="152"/>
      <c r="Y64" s="152"/>
      <c r="Z64" s="152"/>
    </row>
    <row r="65" ht="15.75" customHeight="1">
      <c r="A65" s="143" t="str">
        <f>VLOOKUP('POBLACIONAL BASE 2025'!AD28,$A$15:$B$40,2,FALSE)</f>
        <v>Kennedy</v>
      </c>
      <c r="B65" s="149"/>
      <c r="C65" s="149"/>
      <c r="D65" s="149"/>
      <c r="E65" s="149"/>
      <c r="F65" s="149"/>
      <c r="G65" s="149"/>
      <c r="H65" s="149"/>
      <c r="I65" s="143"/>
      <c r="J65" s="143"/>
      <c r="K65" s="149"/>
      <c r="L65" s="149"/>
      <c r="M65" s="149"/>
      <c r="N65" s="149"/>
      <c r="O65" s="149"/>
      <c r="P65" s="149"/>
      <c r="Q65" s="149"/>
      <c r="R65" s="149"/>
      <c r="S65" s="149"/>
      <c r="T65" s="152"/>
      <c r="U65" s="152"/>
      <c r="V65" s="152"/>
      <c r="W65" s="152"/>
      <c r="X65" s="152"/>
      <c r="Y65" s="152"/>
      <c r="Z65" s="152"/>
    </row>
    <row r="66" ht="15.75" customHeight="1">
      <c r="A66" s="143" t="str">
        <f>VLOOKUP('POBLACIONAL BASE 2025'!AD29,$A$15:$B$40,2,FALSE)</f>
        <v>Kennedy</v>
      </c>
      <c r="B66" s="149"/>
      <c r="C66" s="149"/>
      <c r="D66" s="149"/>
      <c r="E66" s="149"/>
      <c r="F66" s="149"/>
      <c r="G66" s="149"/>
      <c r="H66" s="149"/>
      <c r="I66" s="143"/>
      <c r="J66" s="143"/>
      <c r="K66" s="149"/>
      <c r="L66" s="149"/>
      <c r="M66" s="149"/>
      <c r="N66" s="149"/>
      <c r="O66" s="149"/>
      <c r="P66" s="149"/>
      <c r="Q66" s="149"/>
      <c r="R66" s="149"/>
      <c r="S66" s="149"/>
      <c r="T66" s="152"/>
      <c r="U66" s="152"/>
      <c r="V66" s="152"/>
      <c r="W66" s="152"/>
      <c r="X66" s="152"/>
      <c r="Y66" s="152"/>
      <c r="Z66" s="152"/>
    </row>
    <row r="67" ht="15.75" customHeight="1">
      <c r="A67" s="143" t="str">
        <f>VLOOKUP('POBLACIONAL BASE 2025'!AD30,$A$15:$B$40,2,FALSE)</f>
        <v>Kennedy</v>
      </c>
      <c r="B67" s="149"/>
      <c r="C67" s="149"/>
      <c r="D67" s="149"/>
      <c r="E67" s="149"/>
      <c r="F67" s="149"/>
      <c r="G67" s="149"/>
      <c r="H67" s="149"/>
      <c r="I67" s="143"/>
      <c r="J67" s="143"/>
      <c r="K67" s="149"/>
      <c r="L67" s="149"/>
      <c r="M67" s="149"/>
      <c r="N67" s="149"/>
      <c r="O67" s="149"/>
      <c r="P67" s="149"/>
      <c r="Q67" s="149"/>
      <c r="R67" s="149"/>
      <c r="S67" s="149"/>
      <c r="T67" s="152"/>
      <c r="U67" s="152"/>
      <c r="V67" s="152"/>
      <c r="W67" s="152"/>
      <c r="X67" s="152"/>
      <c r="Y67" s="152"/>
      <c r="Z67" s="152"/>
    </row>
    <row r="68" ht="15.75" customHeight="1">
      <c r="A68" s="143" t="str">
        <f>VLOOKUP('POBLACIONAL BASE 2025'!AD31,$A$15:$B$40,2,FALSE)</f>
        <v>Kennedy</v>
      </c>
      <c r="B68" s="149"/>
      <c r="C68" s="149"/>
      <c r="D68" s="149"/>
      <c r="E68" s="149"/>
      <c r="F68" s="149"/>
      <c r="G68" s="149"/>
      <c r="H68" s="149"/>
      <c r="I68" s="143"/>
      <c r="J68" s="143"/>
      <c r="K68" s="149"/>
      <c r="L68" s="149"/>
      <c r="M68" s="149"/>
      <c r="N68" s="149"/>
      <c r="O68" s="149"/>
      <c r="P68" s="149"/>
      <c r="Q68" s="149"/>
      <c r="R68" s="149"/>
      <c r="S68" s="149"/>
      <c r="T68" s="152"/>
      <c r="U68" s="152"/>
      <c r="V68" s="152"/>
      <c r="W68" s="152"/>
      <c r="X68" s="152"/>
      <c r="Y68" s="152"/>
      <c r="Z68" s="152"/>
    </row>
    <row r="69" ht="15.75" customHeight="1">
      <c r="A69" s="143" t="str">
        <f>VLOOKUP('POBLACIONAL BASE 2025'!AD32,$A$15:$B$40,2,FALSE)</f>
        <v>#N/A</v>
      </c>
      <c r="B69" s="149"/>
      <c r="C69" s="149"/>
      <c r="D69" s="149"/>
      <c r="E69" s="149"/>
      <c r="F69" s="149"/>
      <c r="G69" s="149"/>
      <c r="H69" s="149"/>
      <c r="I69" s="143"/>
      <c r="J69" s="143"/>
      <c r="K69" s="149"/>
      <c r="L69" s="149"/>
      <c r="M69" s="149"/>
      <c r="N69" s="149"/>
      <c r="O69" s="149"/>
      <c r="P69" s="149"/>
      <c r="Q69" s="149"/>
      <c r="R69" s="149"/>
      <c r="S69" s="149"/>
      <c r="T69" s="152"/>
      <c r="U69" s="152"/>
      <c r="V69" s="152"/>
      <c r="W69" s="152"/>
      <c r="X69" s="152"/>
      <c r="Y69" s="152"/>
      <c r="Z69" s="152"/>
    </row>
    <row r="70" ht="15.75" customHeight="1">
      <c r="A70" s="143" t="str">
        <f>VLOOKUP('POBLACIONAL BASE 2025'!AD33,$A$15:$B$40,2,FALSE)</f>
        <v>#N/A</v>
      </c>
      <c r="B70" s="149"/>
      <c r="C70" s="149"/>
      <c r="D70" s="149"/>
      <c r="E70" s="149"/>
      <c r="F70" s="149"/>
      <c r="G70" s="149"/>
      <c r="H70" s="149"/>
      <c r="I70" s="143"/>
      <c r="J70" s="143"/>
      <c r="K70" s="149"/>
      <c r="L70" s="149"/>
      <c r="M70" s="149"/>
      <c r="N70" s="149"/>
      <c r="O70" s="149"/>
      <c r="P70" s="149"/>
      <c r="Q70" s="149"/>
      <c r="R70" s="149"/>
      <c r="S70" s="149"/>
      <c r="T70" s="152"/>
      <c r="U70" s="152"/>
      <c r="V70" s="152"/>
      <c r="W70" s="152"/>
      <c r="X70" s="152"/>
      <c r="Y70" s="152"/>
      <c r="Z70" s="152"/>
    </row>
    <row r="71" ht="15.75" customHeight="1">
      <c r="A71" s="143" t="str">
        <f>VLOOKUP('POBLACIONAL BASE 2025'!AD34,$A$15:$B$40,2,FALSE)</f>
        <v>#N/A</v>
      </c>
      <c r="B71" s="149"/>
      <c r="C71" s="149"/>
      <c r="D71" s="149"/>
      <c r="E71" s="149"/>
      <c r="F71" s="149"/>
      <c r="G71" s="149"/>
      <c r="H71" s="149"/>
      <c r="I71" s="143"/>
      <c r="J71" s="143"/>
      <c r="K71" s="149"/>
      <c r="L71" s="149"/>
      <c r="M71" s="149"/>
      <c r="N71" s="149"/>
      <c r="O71" s="149"/>
      <c r="P71" s="149"/>
      <c r="Q71" s="149"/>
      <c r="R71" s="149"/>
      <c r="S71" s="149"/>
      <c r="T71" s="152"/>
      <c r="U71" s="152"/>
      <c r="V71" s="152"/>
      <c r="W71" s="152"/>
      <c r="X71" s="152"/>
      <c r="Y71" s="152"/>
      <c r="Z71" s="152"/>
    </row>
    <row r="72" ht="15.75" customHeight="1">
      <c r="A72" s="143" t="str">
        <f>VLOOKUP('POBLACIONAL BASE 2025'!AD35,$A$15:$B$40,2,FALSE)</f>
        <v>#N/A</v>
      </c>
      <c r="B72" s="149"/>
      <c r="C72" s="149"/>
      <c r="D72" s="149"/>
      <c r="E72" s="149"/>
      <c r="F72" s="149"/>
      <c r="G72" s="149"/>
      <c r="H72" s="149"/>
      <c r="I72" s="143"/>
      <c r="J72" s="143"/>
      <c r="K72" s="149"/>
      <c r="L72" s="149"/>
      <c r="M72" s="149"/>
      <c r="N72" s="149"/>
      <c r="O72" s="149"/>
      <c r="P72" s="149"/>
      <c r="Q72" s="149"/>
      <c r="R72" s="149"/>
      <c r="S72" s="149"/>
      <c r="T72" s="152"/>
      <c r="U72" s="152"/>
      <c r="V72" s="152"/>
      <c r="W72" s="152"/>
      <c r="X72" s="152"/>
      <c r="Y72" s="152"/>
      <c r="Z72" s="152"/>
    </row>
    <row r="73" ht="15.75" customHeight="1">
      <c r="A73" s="143" t="str">
        <f>VLOOKUP('POBLACIONAL BASE 2025'!AD36,$A$15:$B$40,2,FALSE)</f>
        <v>#N/A</v>
      </c>
      <c r="B73" s="149"/>
      <c r="C73" s="149"/>
      <c r="D73" s="149"/>
      <c r="E73" s="149"/>
      <c r="F73" s="149"/>
      <c r="G73" s="149"/>
      <c r="H73" s="149"/>
      <c r="I73" s="143"/>
      <c r="J73" s="143"/>
      <c r="K73" s="149"/>
      <c r="L73" s="149"/>
      <c r="M73" s="149"/>
      <c r="N73" s="149"/>
      <c r="O73" s="149"/>
      <c r="P73" s="149"/>
      <c r="Q73" s="149"/>
      <c r="R73" s="149"/>
      <c r="S73" s="149"/>
      <c r="T73" s="152"/>
      <c r="U73" s="152"/>
      <c r="V73" s="152"/>
      <c r="W73" s="152"/>
      <c r="X73" s="152"/>
      <c r="Y73" s="152"/>
      <c r="Z73" s="152"/>
    </row>
    <row r="74" ht="15.75" customHeight="1">
      <c r="A74" s="143" t="str">
        <f>VLOOKUP('POBLACIONAL BASE 2025'!AD37,$A$15:$B$40,2,FALSE)</f>
        <v>#N/A</v>
      </c>
      <c r="B74" s="149"/>
      <c r="C74" s="149"/>
      <c r="D74" s="149"/>
      <c r="E74" s="149"/>
      <c r="F74" s="149"/>
      <c r="G74" s="149"/>
      <c r="H74" s="149"/>
      <c r="I74" s="143"/>
      <c r="J74" s="143"/>
      <c r="K74" s="149"/>
      <c r="L74" s="149"/>
      <c r="M74" s="149"/>
      <c r="N74" s="149"/>
      <c r="O74" s="149"/>
      <c r="P74" s="149"/>
      <c r="Q74" s="149"/>
      <c r="R74" s="149"/>
      <c r="S74" s="149"/>
      <c r="T74" s="152"/>
      <c r="U74" s="152"/>
      <c r="V74" s="152"/>
      <c r="W74" s="152"/>
      <c r="X74" s="152"/>
      <c r="Y74" s="152"/>
      <c r="Z74" s="152"/>
    </row>
    <row r="75" ht="15.75" customHeight="1">
      <c r="A75" s="143" t="str">
        <f>VLOOKUP('POBLACIONAL BASE 2025'!AD38,$A$15:$B$40,2,FALSE)</f>
        <v>#N/A</v>
      </c>
      <c r="B75" s="149"/>
      <c r="C75" s="149"/>
      <c r="D75" s="149"/>
      <c r="E75" s="149"/>
      <c r="F75" s="149"/>
      <c r="G75" s="149"/>
      <c r="H75" s="149"/>
      <c r="I75" s="143"/>
      <c r="J75" s="143"/>
      <c r="K75" s="149"/>
      <c r="L75" s="149"/>
      <c r="M75" s="149"/>
      <c r="N75" s="149"/>
      <c r="O75" s="149"/>
      <c r="P75" s="149"/>
      <c r="Q75" s="149"/>
      <c r="R75" s="149"/>
      <c r="S75" s="149"/>
      <c r="T75" s="152"/>
      <c r="U75" s="152"/>
      <c r="V75" s="152"/>
      <c r="W75" s="152"/>
      <c r="X75" s="152"/>
      <c r="Y75" s="152"/>
      <c r="Z75" s="152"/>
    </row>
    <row r="76" ht="15.75" customHeight="1">
      <c r="A76" s="143" t="str">
        <f>VLOOKUP('POBLACIONAL BASE 2025'!AD39,$A$15:$B$40,2,FALSE)</f>
        <v>#N/A</v>
      </c>
      <c r="B76" s="149"/>
      <c r="C76" s="149"/>
      <c r="D76" s="149"/>
      <c r="E76" s="149"/>
      <c r="F76" s="149"/>
      <c r="G76" s="149"/>
      <c r="H76" s="149"/>
      <c r="I76" s="143"/>
      <c r="J76" s="143"/>
      <c r="K76" s="149"/>
      <c r="L76" s="149"/>
      <c r="M76" s="149"/>
      <c r="N76" s="149"/>
      <c r="O76" s="149"/>
      <c r="P76" s="149"/>
      <c r="Q76" s="149"/>
      <c r="R76" s="149"/>
      <c r="S76" s="149"/>
      <c r="T76" s="152"/>
      <c r="U76" s="152"/>
      <c r="V76" s="152"/>
      <c r="W76" s="152"/>
      <c r="X76" s="152"/>
      <c r="Y76" s="152"/>
      <c r="Z76" s="152"/>
    </row>
    <row r="77" ht="15.75" customHeight="1">
      <c r="A77" s="143" t="str">
        <f>VLOOKUP('POBLACIONAL BASE 2025'!AD40,$A$15:$B$40,2,FALSE)</f>
        <v>#N/A</v>
      </c>
      <c r="B77" s="149"/>
      <c r="C77" s="149"/>
      <c r="D77" s="149"/>
      <c r="E77" s="149"/>
      <c r="F77" s="149"/>
      <c r="G77" s="149"/>
      <c r="H77" s="149"/>
      <c r="I77" s="143"/>
      <c r="J77" s="143"/>
      <c r="K77" s="149"/>
      <c r="L77" s="149"/>
      <c r="M77" s="149"/>
      <c r="N77" s="149"/>
      <c r="O77" s="149"/>
      <c r="P77" s="149"/>
      <c r="Q77" s="149"/>
      <c r="R77" s="149"/>
      <c r="S77" s="149"/>
      <c r="T77" s="152"/>
      <c r="U77" s="152"/>
      <c r="V77" s="152"/>
      <c r="W77" s="152"/>
      <c r="X77" s="152"/>
      <c r="Y77" s="152"/>
      <c r="Z77" s="152"/>
    </row>
    <row r="78" ht="15.75" customHeight="1">
      <c r="A78" s="143" t="str">
        <f>VLOOKUP('POBLACIONAL BASE 2025'!AD41,$A$15:$B$40,2,FALSE)</f>
        <v>#N/A</v>
      </c>
      <c r="B78" s="149"/>
      <c r="C78" s="149"/>
      <c r="D78" s="149"/>
      <c r="E78" s="149"/>
      <c r="F78" s="149"/>
      <c r="G78" s="149"/>
      <c r="H78" s="149"/>
      <c r="I78" s="143"/>
      <c r="J78" s="143"/>
      <c r="K78" s="149"/>
      <c r="L78" s="149"/>
      <c r="M78" s="149"/>
      <c r="N78" s="149"/>
      <c r="O78" s="149"/>
      <c r="P78" s="149"/>
      <c r="Q78" s="149"/>
      <c r="R78" s="149"/>
      <c r="S78" s="149"/>
      <c r="T78" s="152"/>
      <c r="U78" s="152"/>
      <c r="V78" s="152"/>
      <c r="W78" s="152"/>
      <c r="X78" s="152"/>
      <c r="Y78" s="152"/>
      <c r="Z78" s="152"/>
    </row>
    <row r="79" ht="15.75" customHeight="1">
      <c r="A79" s="143" t="str">
        <f>VLOOKUP('POBLACIONAL BASE 2025'!AD42,$A$15:$B$40,2,FALSE)</f>
        <v>#N/A</v>
      </c>
      <c r="B79" s="149"/>
      <c r="C79" s="149"/>
      <c r="D79" s="149"/>
      <c r="E79" s="149"/>
      <c r="F79" s="149"/>
      <c r="G79" s="149"/>
      <c r="H79" s="149"/>
      <c r="I79" s="143"/>
      <c r="J79" s="143"/>
      <c r="K79" s="149"/>
      <c r="L79" s="149"/>
      <c r="M79" s="149"/>
      <c r="N79" s="149"/>
      <c r="O79" s="149"/>
      <c r="P79" s="149"/>
      <c r="Q79" s="149"/>
      <c r="R79" s="149"/>
      <c r="S79" s="149"/>
      <c r="T79" s="152"/>
      <c r="U79" s="152"/>
      <c r="V79" s="152"/>
      <c r="W79" s="152"/>
      <c r="X79" s="152"/>
      <c r="Y79" s="152"/>
      <c r="Z79" s="152"/>
    </row>
    <row r="80" ht="15.75" customHeight="1">
      <c r="A80" s="143" t="str">
        <f>VLOOKUP('POBLACIONAL BASE 2025'!AD43,$A$15:$B$40,2,FALSE)</f>
        <v>#N/A</v>
      </c>
      <c r="B80" s="149"/>
      <c r="C80" s="149"/>
      <c r="D80" s="149"/>
      <c r="E80" s="149"/>
      <c r="F80" s="149"/>
      <c r="G80" s="149"/>
      <c r="H80" s="149"/>
      <c r="I80" s="143"/>
      <c r="J80" s="143"/>
      <c r="K80" s="149"/>
      <c r="L80" s="149"/>
      <c r="M80" s="149"/>
      <c r="N80" s="149"/>
      <c r="O80" s="149"/>
      <c r="P80" s="149"/>
      <c r="Q80" s="149"/>
      <c r="R80" s="149"/>
      <c r="S80" s="149"/>
      <c r="T80" s="152"/>
      <c r="U80" s="152"/>
      <c r="V80" s="152"/>
      <c r="W80" s="152"/>
      <c r="X80" s="152"/>
      <c r="Y80" s="152"/>
      <c r="Z80" s="152"/>
    </row>
    <row r="81" ht="15.75" customHeight="1">
      <c r="A81" s="143" t="str">
        <f>VLOOKUP('POBLACIONAL BASE 2025'!AD44,$A$15:$B$40,2,FALSE)</f>
        <v>#N/A</v>
      </c>
      <c r="B81" s="149"/>
      <c r="C81" s="149"/>
      <c r="D81" s="149"/>
      <c r="E81" s="149"/>
      <c r="F81" s="149"/>
      <c r="G81" s="149"/>
      <c r="H81" s="149"/>
      <c r="I81" s="143"/>
      <c r="J81" s="143"/>
      <c r="K81" s="149"/>
      <c r="L81" s="149"/>
      <c r="M81" s="149"/>
      <c r="N81" s="149"/>
      <c r="O81" s="149"/>
      <c r="P81" s="149"/>
      <c r="Q81" s="149"/>
      <c r="R81" s="149"/>
      <c r="S81" s="149"/>
      <c r="T81" s="152"/>
      <c r="U81" s="152"/>
      <c r="V81" s="152"/>
      <c r="W81" s="152"/>
      <c r="X81" s="152"/>
      <c r="Y81" s="152"/>
      <c r="Z81" s="152"/>
    </row>
    <row r="82" ht="15.75" customHeight="1">
      <c r="A82" s="143" t="str">
        <f>VLOOKUP('POBLACIONAL BASE 2025'!AD45,$A$15:$B$40,2,FALSE)</f>
        <v>#N/A</v>
      </c>
      <c r="B82" s="149"/>
      <c r="C82" s="149"/>
      <c r="D82" s="149"/>
      <c r="E82" s="149"/>
      <c r="F82" s="149"/>
      <c r="G82" s="149"/>
      <c r="H82" s="149"/>
      <c r="I82" s="143"/>
      <c r="J82" s="143"/>
      <c r="K82" s="149"/>
      <c r="L82" s="149"/>
      <c r="M82" s="149"/>
      <c r="N82" s="149"/>
      <c r="O82" s="149"/>
      <c r="P82" s="149"/>
      <c r="Q82" s="149"/>
      <c r="R82" s="149"/>
      <c r="S82" s="149"/>
      <c r="T82" s="152"/>
      <c r="U82" s="152"/>
      <c r="V82" s="152"/>
      <c r="W82" s="152"/>
      <c r="X82" s="152"/>
      <c r="Y82" s="152"/>
      <c r="Z82" s="152"/>
    </row>
    <row r="83" ht="15.75" customHeight="1">
      <c r="A83" s="143" t="str">
        <f>VLOOKUP('POBLACIONAL BASE 2025'!AD46,$A$15:$B$40,2,FALSE)</f>
        <v>#N/A</v>
      </c>
      <c r="B83" s="149"/>
      <c r="C83" s="149"/>
      <c r="D83" s="149"/>
      <c r="E83" s="149"/>
      <c r="F83" s="149"/>
      <c r="G83" s="149"/>
      <c r="H83" s="149"/>
      <c r="I83" s="143"/>
      <c r="J83" s="143"/>
      <c r="K83" s="149"/>
      <c r="L83" s="149"/>
      <c r="M83" s="149"/>
      <c r="N83" s="149"/>
      <c r="O83" s="149"/>
      <c r="P83" s="149"/>
      <c r="Q83" s="149"/>
      <c r="R83" s="149"/>
      <c r="S83" s="149"/>
      <c r="T83" s="152"/>
      <c r="U83" s="152"/>
      <c r="V83" s="152"/>
      <c r="W83" s="152"/>
      <c r="X83" s="152"/>
      <c r="Y83" s="152"/>
      <c r="Z83" s="152"/>
    </row>
    <row r="84" ht="15.75" customHeight="1">
      <c r="A84" s="143" t="str">
        <f>VLOOKUP('POBLACIONAL BASE 2025'!AD47,$A$15:$B$40,2,FALSE)</f>
        <v>#N/A</v>
      </c>
      <c r="B84" s="149"/>
      <c r="C84" s="149"/>
      <c r="D84" s="149"/>
      <c r="E84" s="149"/>
      <c r="F84" s="149"/>
      <c r="G84" s="149"/>
      <c r="H84" s="149"/>
      <c r="I84" s="143"/>
      <c r="J84" s="143"/>
      <c r="K84" s="149"/>
      <c r="L84" s="149"/>
      <c r="M84" s="149"/>
      <c r="N84" s="149"/>
      <c r="O84" s="149"/>
      <c r="P84" s="149"/>
      <c r="Q84" s="149"/>
      <c r="R84" s="149"/>
      <c r="S84" s="149"/>
      <c r="T84" s="152"/>
      <c r="U84" s="152"/>
      <c r="V84" s="152"/>
      <c r="W84" s="152"/>
      <c r="X84" s="152"/>
      <c r="Y84" s="152"/>
      <c r="Z84" s="152"/>
    </row>
    <row r="85" ht="15.75" customHeight="1">
      <c r="A85" s="143" t="str">
        <f>VLOOKUP('POBLACIONAL BASE 2025'!AD48,$A$15:$B$40,2,FALSE)</f>
        <v>#N/A</v>
      </c>
      <c r="B85" s="149"/>
      <c r="C85" s="149"/>
      <c r="D85" s="149"/>
      <c r="E85" s="149"/>
      <c r="F85" s="149"/>
      <c r="G85" s="149"/>
      <c r="H85" s="149"/>
      <c r="I85" s="143"/>
      <c r="J85" s="143"/>
      <c r="K85" s="149"/>
      <c r="L85" s="149"/>
      <c r="M85" s="149"/>
      <c r="N85" s="149"/>
      <c r="O85" s="149"/>
      <c r="P85" s="149"/>
      <c r="Q85" s="149"/>
      <c r="R85" s="149"/>
      <c r="S85" s="149"/>
      <c r="T85" s="152"/>
      <c r="U85" s="152"/>
      <c r="V85" s="152"/>
      <c r="W85" s="152"/>
      <c r="X85" s="152"/>
      <c r="Y85" s="152"/>
      <c r="Z85" s="152"/>
    </row>
    <row r="86" ht="15.75" customHeight="1">
      <c r="A86" s="143" t="str">
        <f>VLOOKUP('POBLACIONAL BASE 2025'!AD49,$A$15:$B$40,2,FALSE)</f>
        <v>#N/A</v>
      </c>
      <c r="B86" s="149"/>
      <c r="C86" s="149"/>
      <c r="D86" s="149"/>
      <c r="E86" s="149"/>
      <c r="F86" s="149"/>
      <c r="G86" s="149"/>
      <c r="H86" s="149"/>
      <c r="I86" s="143"/>
      <c r="J86" s="143"/>
      <c r="K86" s="149"/>
      <c r="L86" s="149"/>
      <c r="M86" s="149"/>
      <c r="N86" s="149"/>
      <c r="O86" s="149"/>
      <c r="P86" s="149"/>
      <c r="Q86" s="149"/>
      <c r="R86" s="149"/>
      <c r="S86" s="149"/>
      <c r="T86" s="152"/>
      <c r="U86" s="152"/>
      <c r="V86" s="152"/>
      <c r="W86" s="152"/>
      <c r="X86" s="152"/>
      <c r="Y86" s="152"/>
      <c r="Z86" s="152"/>
    </row>
    <row r="87" ht="15.75" customHeight="1">
      <c r="A87" s="143" t="str">
        <f>VLOOKUP('POBLACIONAL BASE 2025'!AD50,$A$15:$B$40,2,FALSE)</f>
        <v>#N/A</v>
      </c>
      <c r="B87" s="149"/>
      <c r="C87" s="149"/>
      <c r="D87" s="149"/>
      <c r="E87" s="149"/>
      <c r="F87" s="149"/>
      <c r="G87" s="149"/>
      <c r="H87" s="149"/>
      <c r="I87" s="143"/>
      <c r="J87" s="143"/>
      <c r="K87" s="149"/>
      <c r="L87" s="149"/>
      <c r="M87" s="149"/>
      <c r="N87" s="149"/>
      <c r="O87" s="149"/>
      <c r="P87" s="149"/>
      <c r="Q87" s="149"/>
      <c r="R87" s="149"/>
      <c r="S87" s="149"/>
      <c r="T87" s="152"/>
      <c r="U87" s="152"/>
      <c r="V87" s="152"/>
      <c r="W87" s="152"/>
      <c r="X87" s="152"/>
      <c r="Y87" s="152"/>
      <c r="Z87" s="152"/>
    </row>
    <row r="88" ht="15.75" customHeight="1">
      <c r="A88" s="143" t="str">
        <f>VLOOKUP('POBLACIONAL BASE 2025'!AD51,$A$15:$B$40,2,FALSE)</f>
        <v>#N/A</v>
      </c>
      <c r="B88" s="149"/>
      <c r="C88" s="149"/>
      <c r="D88" s="149"/>
      <c r="E88" s="149"/>
      <c r="F88" s="149"/>
      <c r="G88" s="149"/>
      <c r="H88" s="149"/>
      <c r="I88" s="143"/>
      <c r="J88" s="143"/>
      <c r="K88" s="149"/>
      <c r="L88" s="149"/>
      <c r="M88" s="149"/>
      <c r="N88" s="149"/>
      <c r="O88" s="149"/>
      <c r="P88" s="149"/>
      <c r="Q88" s="149"/>
      <c r="R88" s="149"/>
      <c r="S88" s="149"/>
      <c r="T88" s="152"/>
      <c r="U88" s="152"/>
      <c r="V88" s="152"/>
      <c r="W88" s="152"/>
      <c r="X88" s="152"/>
      <c r="Y88" s="152"/>
      <c r="Z88" s="152"/>
    </row>
    <row r="89" ht="15.75" customHeight="1">
      <c r="A89" s="143" t="str">
        <f>VLOOKUP('POBLACIONAL BASE 2025'!AD52,$A$15:$B$40,2,FALSE)</f>
        <v>#N/A</v>
      </c>
      <c r="B89" s="149"/>
      <c r="C89" s="149"/>
      <c r="D89" s="149"/>
      <c r="E89" s="149"/>
      <c r="F89" s="149"/>
      <c r="G89" s="149"/>
      <c r="H89" s="149"/>
      <c r="I89" s="143"/>
      <c r="J89" s="143"/>
      <c r="K89" s="149"/>
      <c r="L89" s="149"/>
      <c r="M89" s="149"/>
      <c r="N89" s="149"/>
      <c r="O89" s="149"/>
      <c r="P89" s="149"/>
      <c r="Q89" s="149"/>
      <c r="R89" s="149"/>
      <c r="S89" s="149"/>
      <c r="T89" s="152"/>
      <c r="U89" s="152"/>
      <c r="V89" s="152"/>
      <c r="W89" s="152"/>
      <c r="X89" s="152"/>
      <c r="Y89" s="152"/>
      <c r="Z89" s="152"/>
    </row>
    <row r="90" ht="15.75" customHeight="1">
      <c r="A90" s="143" t="str">
        <f>VLOOKUP('POBLACIONAL BASE 2025'!AD53,$A$15:$B$40,2,FALSE)</f>
        <v>#N/A</v>
      </c>
      <c r="B90" s="149"/>
      <c r="C90" s="149"/>
      <c r="D90" s="149"/>
      <c r="E90" s="149"/>
      <c r="F90" s="149"/>
      <c r="G90" s="149"/>
      <c r="H90" s="149"/>
      <c r="I90" s="143"/>
      <c r="J90" s="143"/>
      <c r="K90" s="149"/>
      <c r="L90" s="149"/>
      <c r="M90" s="149"/>
      <c r="N90" s="149"/>
      <c r="O90" s="149"/>
      <c r="P90" s="149"/>
      <c r="Q90" s="149"/>
      <c r="R90" s="149"/>
      <c r="S90" s="149"/>
      <c r="T90" s="152"/>
      <c r="U90" s="152"/>
      <c r="V90" s="152"/>
      <c r="W90" s="152"/>
      <c r="X90" s="152"/>
      <c r="Y90" s="152"/>
      <c r="Z90" s="152"/>
    </row>
    <row r="91" ht="15.75" customHeight="1">
      <c r="A91" s="143" t="str">
        <f>VLOOKUP('POBLACIONAL BASE 2025'!AD54,$A$15:$B$40,2,FALSE)</f>
        <v>#N/A</v>
      </c>
      <c r="B91" s="149"/>
      <c r="C91" s="149"/>
      <c r="D91" s="149"/>
      <c r="E91" s="149"/>
      <c r="F91" s="149"/>
      <c r="G91" s="149"/>
      <c r="H91" s="149"/>
      <c r="I91" s="143"/>
      <c r="J91" s="143"/>
      <c r="K91" s="149"/>
      <c r="L91" s="149"/>
      <c r="M91" s="149"/>
      <c r="N91" s="149"/>
      <c r="O91" s="149"/>
      <c r="P91" s="149"/>
      <c r="Q91" s="149"/>
      <c r="R91" s="149"/>
      <c r="S91" s="149"/>
      <c r="T91" s="152"/>
      <c r="U91" s="152"/>
      <c r="V91" s="152"/>
      <c r="W91" s="152"/>
      <c r="X91" s="152"/>
      <c r="Y91" s="152"/>
      <c r="Z91" s="152"/>
    </row>
    <row r="92" ht="15.75" customHeight="1">
      <c r="A92" s="143" t="str">
        <f>VLOOKUP('POBLACIONAL BASE 2025'!AD55,$A$15:$B$40,2,FALSE)</f>
        <v>#N/A</v>
      </c>
      <c r="B92" s="149"/>
      <c r="C92" s="149"/>
      <c r="D92" s="149"/>
      <c r="E92" s="149"/>
      <c r="F92" s="149"/>
      <c r="G92" s="149"/>
      <c r="H92" s="149"/>
      <c r="I92" s="143"/>
      <c r="J92" s="143"/>
      <c r="K92" s="149"/>
      <c r="L92" s="149"/>
      <c r="M92" s="149"/>
      <c r="N92" s="149"/>
      <c r="O92" s="149"/>
      <c r="P92" s="149"/>
      <c r="Q92" s="149"/>
      <c r="R92" s="149"/>
      <c r="S92" s="149"/>
      <c r="T92" s="152"/>
      <c r="U92" s="152"/>
      <c r="V92" s="152"/>
      <c r="W92" s="152"/>
      <c r="X92" s="152"/>
      <c r="Y92" s="152"/>
      <c r="Z92" s="152"/>
    </row>
    <row r="93" ht="15.75" customHeight="1">
      <c r="A93" s="143" t="str">
        <f>VLOOKUP('POBLACIONAL BASE 2025'!AD56,$A$15:$B$40,2,FALSE)</f>
        <v>#N/A</v>
      </c>
      <c r="B93" s="149"/>
      <c r="C93" s="149"/>
      <c r="D93" s="149"/>
      <c r="E93" s="149"/>
      <c r="F93" s="149"/>
      <c r="G93" s="149"/>
      <c r="H93" s="149"/>
      <c r="I93" s="143"/>
      <c r="J93" s="143"/>
      <c r="K93" s="149"/>
      <c r="L93" s="149"/>
      <c r="M93" s="149"/>
      <c r="N93" s="149"/>
      <c r="O93" s="149"/>
      <c r="P93" s="149"/>
      <c r="Q93" s="149"/>
      <c r="R93" s="149"/>
      <c r="S93" s="149"/>
      <c r="T93" s="152"/>
      <c r="U93" s="152"/>
      <c r="V93" s="152"/>
      <c r="W93" s="152"/>
      <c r="X93" s="152"/>
      <c r="Y93" s="152"/>
      <c r="Z93" s="152"/>
    </row>
    <row r="94" ht="15.75" customHeight="1">
      <c r="A94" s="143" t="str">
        <f>VLOOKUP('POBLACIONAL BASE 2025'!AD57,$A$15:$B$40,2,FALSE)</f>
        <v>#N/A</v>
      </c>
      <c r="B94" s="149"/>
      <c r="C94" s="149"/>
      <c r="D94" s="149"/>
      <c r="E94" s="149"/>
      <c r="F94" s="149"/>
      <c r="G94" s="149"/>
      <c r="H94" s="149"/>
      <c r="I94" s="143"/>
      <c r="J94" s="143"/>
      <c r="K94" s="149"/>
      <c r="L94" s="149"/>
      <c r="M94" s="149"/>
      <c r="N94" s="149"/>
      <c r="O94" s="149"/>
      <c r="P94" s="149"/>
      <c r="Q94" s="149"/>
      <c r="R94" s="149"/>
      <c r="S94" s="149"/>
      <c r="T94" s="152"/>
      <c r="U94" s="152"/>
      <c r="V94" s="152"/>
      <c r="W94" s="152"/>
      <c r="X94" s="152"/>
      <c r="Y94" s="152"/>
      <c r="Z94" s="152"/>
    </row>
    <row r="95" ht="15.75" customHeight="1">
      <c r="A95" s="143" t="str">
        <f>VLOOKUP('POBLACIONAL BASE 2025'!AD58,$A$15:$B$40,2,FALSE)</f>
        <v>#N/A</v>
      </c>
      <c r="B95" s="149"/>
      <c r="C95" s="149"/>
      <c r="D95" s="149"/>
      <c r="E95" s="149"/>
      <c r="F95" s="149"/>
      <c r="G95" s="149"/>
      <c r="H95" s="149"/>
      <c r="I95" s="143"/>
      <c r="J95" s="143"/>
      <c r="K95" s="149"/>
      <c r="L95" s="149"/>
      <c r="M95" s="149"/>
      <c r="N95" s="149"/>
      <c r="O95" s="149"/>
      <c r="P95" s="149"/>
      <c r="Q95" s="149"/>
      <c r="R95" s="149"/>
      <c r="S95" s="149"/>
      <c r="T95" s="152"/>
      <c r="U95" s="152"/>
      <c r="V95" s="152"/>
      <c r="W95" s="152"/>
      <c r="X95" s="152"/>
      <c r="Y95" s="152"/>
      <c r="Z95" s="152"/>
    </row>
    <row r="96" ht="15.75" customHeight="1">
      <c r="A96" s="143" t="str">
        <f>VLOOKUP('POBLACIONAL BASE 2025'!AD59,$A$15:$B$40,2,FALSE)</f>
        <v>#N/A</v>
      </c>
      <c r="B96" s="149"/>
      <c r="C96" s="149"/>
      <c r="D96" s="149"/>
      <c r="E96" s="149"/>
      <c r="F96" s="149"/>
      <c r="G96" s="149"/>
      <c r="H96" s="149"/>
      <c r="I96" s="143"/>
      <c r="J96" s="143"/>
      <c r="K96" s="149"/>
      <c r="L96" s="149"/>
      <c r="M96" s="149"/>
      <c r="N96" s="149"/>
      <c r="O96" s="149"/>
      <c r="P96" s="149"/>
      <c r="Q96" s="149"/>
      <c r="R96" s="149"/>
      <c r="S96" s="149"/>
      <c r="T96" s="152"/>
      <c r="U96" s="152"/>
      <c r="V96" s="152"/>
      <c r="W96" s="152"/>
      <c r="X96" s="152"/>
      <c r="Y96" s="152"/>
      <c r="Z96" s="152"/>
    </row>
    <row r="97" ht="15.75" customHeight="1">
      <c r="A97" s="143" t="str">
        <f>VLOOKUP('POBLACIONAL BASE 2025'!AD60,$A$15:$B$40,2,FALSE)</f>
        <v>#N/A</v>
      </c>
      <c r="B97" s="149"/>
      <c r="C97" s="149"/>
      <c r="D97" s="149"/>
      <c r="E97" s="149"/>
      <c r="F97" s="149"/>
      <c r="G97" s="149"/>
      <c r="H97" s="149"/>
      <c r="I97" s="143"/>
      <c r="J97" s="143"/>
      <c r="K97" s="149"/>
      <c r="L97" s="149"/>
      <c r="M97" s="149"/>
      <c r="N97" s="149"/>
      <c r="O97" s="149"/>
      <c r="P97" s="149"/>
      <c r="Q97" s="149"/>
      <c r="R97" s="149"/>
      <c r="S97" s="149"/>
      <c r="T97" s="152"/>
      <c r="U97" s="152"/>
      <c r="V97" s="152"/>
      <c r="W97" s="152"/>
      <c r="X97" s="152"/>
      <c r="Y97" s="152"/>
      <c r="Z97" s="152"/>
    </row>
    <row r="98" ht="15.75" customHeight="1">
      <c r="A98" s="143" t="str">
        <f>VLOOKUP('POBLACIONAL BASE 2025'!AD61,$A$15:$B$40,2,FALSE)</f>
        <v>#N/A</v>
      </c>
      <c r="B98" s="149"/>
      <c r="C98" s="149"/>
      <c r="D98" s="149"/>
      <c r="E98" s="149"/>
      <c r="F98" s="149"/>
      <c r="G98" s="149"/>
      <c r="H98" s="149"/>
      <c r="I98" s="143"/>
      <c r="J98" s="143"/>
      <c r="K98" s="149"/>
      <c r="L98" s="149"/>
      <c r="M98" s="149"/>
      <c r="N98" s="149"/>
      <c r="O98" s="149"/>
      <c r="P98" s="149"/>
      <c r="Q98" s="149"/>
      <c r="R98" s="149"/>
      <c r="S98" s="149"/>
      <c r="T98" s="152"/>
      <c r="U98" s="152"/>
      <c r="V98" s="152"/>
      <c r="W98" s="152"/>
      <c r="X98" s="152"/>
      <c r="Y98" s="152"/>
      <c r="Z98" s="152"/>
    </row>
    <row r="99" ht="15.75" customHeight="1">
      <c r="A99" s="143" t="str">
        <f>VLOOKUP('POBLACIONAL BASE 2025'!AD62,$A$15:$B$40,2,FALSE)</f>
        <v>#N/A</v>
      </c>
      <c r="B99" s="149"/>
      <c r="C99" s="149"/>
      <c r="D99" s="149"/>
      <c r="E99" s="149"/>
      <c r="F99" s="149"/>
      <c r="G99" s="149"/>
      <c r="H99" s="149"/>
      <c r="I99" s="143"/>
      <c r="J99" s="143"/>
      <c r="K99" s="149"/>
      <c r="L99" s="149"/>
      <c r="M99" s="149"/>
      <c r="N99" s="149"/>
      <c r="O99" s="149"/>
      <c r="P99" s="149"/>
      <c r="Q99" s="149"/>
      <c r="R99" s="149"/>
      <c r="S99" s="149"/>
      <c r="T99" s="152"/>
      <c r="U99" s="152"/>
      <c r="V99" s="152"/>
      <c r="W99" s="152"/>
      <c r="X99" s="152"/>
      <c r="Y99" s="152"/>
      <c r="Z99" s="152"/>
    </row>
    <row r="100" ht="15.75" customHeight="1">
      <c r="A100" s="143" t="str">
        <f>VLOOKUP('POBLACIONAL BASE 2025'!AD63,$A$15:$B$40,2,FALSE)</f>
        <v>#N/A</v>
      </c>
      <c r="B100" s="149"/>
      <c r="C100" s="149"/>
      <c r="D100" s="149"/>
      <c r="E100" s="149"/>
      <c r="F100" s="149"/>
      <c r="G100" s="149"/>
      <c r="H100" s="149"/>
      <c r="I100" s="143"/>
      <c r="J100" s="143"/>
      <c r="K100" s="149"/>
      <c r="L100" s="149"/>
      <c r="M100" s="149"/>
      <c r="N100" s="149"/>
      <c r="O100" s="149"/>
      <c r="P100" s="149"/>
      <c r="Q100" s="149"/>
      <c r="R100" s="149"/>
      <c r="S100" s="149"/>
      <c r="T100" s="152"/>
      <c r="U100" s="152"/>
      <c r="V100" s="152"/>
      <c r="W100" s="152"/>
      <c r="X100" s="152"/>
      <c r="Y100" s="152"/>
      <c r="Z100" s="152"/>
    </row>
    <row r="101" ht="15.75" customHeight="1">
      <c r="A101" s="143" t="str">
        <f>VLOOKUP('POBLACIONAL BASE 2025'!AD64,$A$15:$B$40,2,FALSE)</f>
        <v>#N/A</v>
      </c>
      <c r="B101" s="149"/>
      <c r="C101" s="149"/>
      <c r="D101" s="149"/>
      <c r="E101" s="149"/>
      <c r="F101" s="149"/>
      <c r="G101" s="149"/>
      <c r="H101" s="149"/>
      <c r="I101" s="143"/>
      <c r="J101" s="143"/>
      <c r="K101" s="149"/>
      <c r="L101" s="149"/>
      <c r="M101" s="149"/>
      <c r="N101" s="149"/>
      <c r="O101" s="149"/>
      <c r="P101" s="149"/>
      <c r="Q101" s="149"/>
      <c r="R101" s="149"/>
      <c r="S101" s="149"/>
      <c r="T101" s="152"/>
      <c r="U101" s="152"/>
      <c r="V101" s="152"/>
      <c r="W101" s="152"/>
      <c r="X101" s="152"/>
      <c r="Y101" s="152"/>
      <c r="Z101" s="152"/>
    </row>
    <row r="102" ht="15.75" customHeight="1">
      <c r="A102" s="143" t="str">
        <f>VLOOKUP('POBLACIONAL BASE 2025'!AD65,$A$15:$B$40,2,FALSE)</f>
        <v>#N/A</v>
      </c>
      <c r="B102" s="149"/>
      <c r="C102" s="149"/>
      <c r="D102" s="149"/>
      <c r="E102" s="149"/>
      <c r="F102" s="149"/>
      <c r="G102" s="149"/>
      <c r="H102" s="149"/>
      <c r="I102" s="143"/>
      <c r="J102" s="143"/>
      <c r="K102" s="149"/>
      <c r="L102" s="149"/>
      <c r="M102" s="149"/>
      <c r="N102" s="149"/>
      <c r="O102" s="149"/>
      <c r="P102" s="149"/>
      <c r="Q102" s="149"/>
      <c r="R102" s="149"/>
      <c r="S102" s="149"/>
      <c r="T102" s="152"/>
      <c r="U102" s="152"/>
      <c r="V102" s="152"/>
      <c r="W102" s="152"/>
      <c r="X102" s="152"/>
      <c r="Y102" s="152"/>
      <c r="Z102" s="152"/>
    </row>
    <row r="103" ht="15.75" customHeight="1">
      <c r="A103" s="143" t="str">
        <f>VLOOKUP('POBLACIONAL BASE 2025'!AD66,$A$15:$B$40,2,FALSE)</f>
        <v>#N/A</v>
      </c>
      <c r="B103" s="149"/>
      <c r="C103" s="149"/>
      <c r="D103" s="149"/>
      <c r="E103" s="149"/>
      <c r="F103" s="149"/>
      <c r="G103" s="149"/>
      <c r="H103" s="149"/>
      <c r="I103" s="143"/>
      <c r="J103" s="143"/>
      <c r="K103" s="149"/>
      <c r="L103" s="149"/>
      <c r="M103" s="149"/>
      <c r="N103" s="149"/>
      <c r="O103" s="149"/>
      <c r="P103" s="149"/>
      <c r="Q103" s="149"/>
      <c r="R103" s="149"/>
      <c r="S103" s="149"/>
      <c r="T103" s="152"/>
      <c r="U103" s="152"/>
      <c r="V103" s="152"/>
      <c r="W103" s="152"/>
      <c r="X103" s="152"/>
      <c r="Y103" s="152"/>
      <c r="Z103" s="152"/>
    </row>
    <row r="104" ht="15.75" customHeight="1">
      <c r="A104" s="143" t="str">
        <f>VLOOKUP('POBLACIONAL BASE 2025'!AD67,$A$15:$B$40,2,FALSE)</f>
        <v>#N/A</v>
      </c>
      <c r="B104" s="149"/>
      <c r="C104" s="149"/>
      <c r="D104" s="149"/>
      <c r="E104" s="149"/>
      <c r="F104" s="149"/>
      <c r="G104" s="149"/>
      <c r="H104" s="149"/>
      <c r="I104" s="143"/>
      <c r="J104" s="143"/>
      <c r="K104" s="149"/>
      <c r="L104" s="149"/>
      <c r="M104" s="149"/>
      <c r="N104" s="149"/>
      <c r="O104" s="149"/>
      <c r="P104" s="149"/>
      <c r="Q104" s="149"/>
      <c r="R104" s="149"/>
      <c r="S104" s="149"/>
      <c r="T104" s="152"/>
      <c r="U104" s="152"/>
      <c r="V104" s="152"/>
      <c r="W104" s="152"/>
      <c r="X104" s="152"/>
      <c r="Y104" s="152"/>
      <c r="Z104" s="152"/>
    </row>
    <row r="105" ht="15.75" customHeight="1">
      <c r="A105" s="143" t="str">
        <f>VLOOKUP('POBLACIONAL BASE 2025'!AD68,$A$15:$B$40,2,FALSE)</f>
        <v>#N/A</v>
      </c>
      <c r="B105" s="149"/>
      <c r="C105" s="149"/>
      <c r="D105" s="149"/>
      <c r="E105" s="149"/>
      <c r="F105" s="149"/>
      <c r="G105" s="149"/>
      <c r="H105" s="149"/>
      <c r="I105" s="143"/>
      <c r="J105" s="143"/>
      <c r="K105" s="149"/>
      <c r="L105" s="149"/>
      <c r="M105" s="149"/>
      <c r="N105" s="149"/>
      <c r="O105" s="149"/>
      <c r="P105" s="149"/>
      <c r="Q105" s="149"/>
      <c r="R105" s="149"/>
      <c r="S105" s="149"/>
      <c r="T105" s="152"/>
      <c r="U105" s="152"/>
      <c r="V105" s="152"/>
      <c r="W105" s="152"/>
      <c r="X105" s="152"/>
      <c r="Y105" s="152"/>
      <c r="Z105" s="152"/>
    </row>
    <row r="106" ht="15.75" customHeight="1">
      <c r="A106" s="143" t="str">
        <f>VLOOKUP('POBLACIONAL BASE 2025'!AD69,$A$15:$B$40,2,FALSE)</f>
        <v>#N/A</v>
      </c>
      <c r="B106" s="149"/>
      <c r="C106" s="149"/>
      <c r="D106" s="149"/>
      <c r="E106" s="149"/>
      <c r="F106" s="149"/>
      <c r="G106" s="149"/>
      <c r="H106" s="149"/>
      <c r="I106" s="143"/>
      <c r="J106" s="143"/>
      <c r="K106" s="149"/>
      <c r="L106" s="149"/>
      <c r="M106" s="149"/>
      <c r="N106" s="149"/>
      <c r="O106" s="149"/>
      <c r="P106" s="149"/>
      <c r="Q106" s="149"/>
      <c r="R106" s="149"/>
      <c r="S106" s="149"/>
      <c r="T106" s="152"/>
      <c r="U106" s="152"/>
      <c r="V106" s="152"/>
      <c r="W106" s="152"/>
      <c r="X106" s="152"/>
      <c r="Y106" s="152"/>
      <c r="Z106" s="152"/>
    </row>
    <row r="107" ht="15.75" customHeight="1">
      <c r="A107" s="143" t="str">
        <f>VLOOKUP('POBLACIONAL BASE 2025'!AD70,$A$15:$B$40,2,FALSE)</f>
        <v>#N/A</v>
      </c>
      <c r="B107" s="149"/>
      <c r="C107" s="149"/>
      <c r="D107" s="149"/>
      <c r="E107" s="149"/>
      <c r="F107" s="149"/>
      <c r="G107" s="149"/>
      <c r="H107" s="149"/>
      <c r="I107" s="143"/>
      <c r="J107" s="143"/>
      <c r="K107" s="149"/>
      <c r="L107" s="149"/>
      <c r="M107" s="149"/>
      <c r="N107" s="149"/>
      <c r="O107" s="149"/>
      <c r="P107" s="149"/>
      <c r="Q107" s="149"/>
      <c r="R107" s="149"/>
      <c r="S107" s="149"/>
      <c r="T107" s="152"/>
      <c r="U107" s="152"/>
      <c r="V107" s="152"/>
      <c r="W107" s="152"/>
      <c r="X107" s="152"/>
      <c r="Y107" s="152"/>
      <c r="Z107" s="152"/>
    </row>
    <row r="108" ht="15.75" customHeight="1">
      <c r="A108" s="143" t="str">
        <f>VLOOKUP('POBLACIONAL BASE 2025'!AD71,$A$15:$B$40,2,FALSE)</f>
        <v>#N/A</v>
      </c>
      <c r="B108" s="149"/>
      <c r="C108" s="149"/>
      <c r="D108" s="149"/>
      <c r="E108" s="149"/>
      <c r="F108" s="149"/>
      <c r="G108" s="149"/>
      <c r="H108" s="149"/>
      <c r="I108" s="143"/>
      <c r="J108" s="143"/>
      <c r="K108" s="149"/>
      <c r="L108" s="149"/>
      <c r="M108" s="149"/>
      <c r="N108" s="149"/>
      <c r="O108" s="149"/>
      <c r="P108" s="149"/>
      <c r="Q108" s="149"/>
      <c r="R108" s="149"/>
      <c r="S108" s="149"/>
      <c r="T108" s="152"/>
      <c r="U108" s="152"/>
      <c r="V108" s="152"/>
      <c r="W108" s="152"/>
      <c r="X108" s="152"/>
      <c r="Y108" s="152"/>
      <c r="Z108" s="152"/>
    </row>
    <row r="109" ht="15.75" customHeight="1">
      <c r="A109" s="143" t="str">
        <f>VLOOKUP('POBLACIONAL BASE 2025'!AD72,$A$15:$B$40,2,FALSE)</f>
        <v>#N/A</v>
      </c>
      <c r="B109" s="149"/>
      <c r="C109" s="149"/>
      <c r="D109" s="149"/>
      <c r="E109" s="149"/>
      <c r="F109" s="149"/>
      <c r="G109" s="149"/>
      <c r="H109" s="149"/>
      <c r="I109" s="143"/>
      <c r="J109" s="143"/>
      <c r="K109" s="149"/>
      <c r="L109" s="149"/>
      <c r="M109" s="149"/>
      <c r="N109" s="149"/>
      <c r="O109" s="149"/>
      <c r="P109" s="149"/>
      <c r="Q109" s="149"/>
      <c r="R109" s="149"/>
      <c r="S109" s="149"/>
      <c r="T109" s="152"/>
      <c r="U109" s="152"/>
      <c r="V109" s="152"/>
      <c r="W109" s="152"/>
      <c r="X109" s="152"/>
      <c r="Y109" s="152"/>
      <c r="Z109" s="152"/>
    </row>
    <row r="110" ht="15.75" customHeight="1">
      <c r="A110" s="143" t="str">
        <f>VLOOKUP('POBLACIONAL BASE 2025'!AD73,$A$15:$B$40,2,FALSE)</f>
        <v>#N/A</v>
      </c>
      <c r="B110" s="149"/>
      <c r="C110" s="149"/>
      <c r="D110" s="149"/>
      <c r="E110" s="149"/>
      <c r="F110" s="149"/>
      <c r="G110" s="149"/>
      <c r="H110" s="149"/>
      <c r="I110" s="143"/>
      <c r="J110" s="143"/>
      <c r="K110" s="149"/>
      <c r="L110" s="149"/>
      <c r="M110" s="149"/>
      <c r="N110" s="149"/>
      <c r="O110" s="149"/>
      <c r="P110" s="149"/>
      <c r="Q110" s="149"/>
      <c r="R110" s="149"/>
      <c r="S110" s="149"/>
      <c r="T110" s="152"/>
      <c r="U110" s="152"/>
      <c r="V110" s="152"/>
      <c r="W110" s="152"/>
      <c r="X110" s="152"/>
      <c r="Y110" s="152"/>
      <c r="Z110" s="152"/>
    </row>
    <row r="111" ht="15.75" customHeight="1">
      <c r="A111" s="143" t="str">
        <f>VLOOKUP('POBLACIONAL BASE 2025'!AD74,$A$15:$B$40,2,FALSE)</f>
        <v>#N/A</v>
      </c>
      <c r="B111" s="149"/>
      <c r="C111" s="149"/>
      <c r="D111" s="149"/>
      <c r="E111" s="149"/>
      <c r="F111" s="149"/>
      <c r="G111" s="149"/>
      <c r="H111" s="149"/>
      <c r="I111" s="143"/>
      <c r="J111" s="143"/>
      <c r="K111" s="149"/>
      <c r="L111" s="149"/>
      <c r="M111" s="149"/>
      <c r="N111" s="149"/>
      <c r="O111" s="149"/>
      <c r="P111" s="149"/>
      <c r="Q111" s="149"/>
      <c r="R111" s="149"/>
      <c r="S111" s="149"/>
      <c r="T111" s="152"/>
      <c r="U111" s="152"/>
      <c r="V111" s="152"/>
      <c r="W111" s="152"/>
      <c r="X111" s="152"/>
      <c r="Y111" s="152"/>
      <c r="Z111" s="152"/>
    </row>
    <row r="112" ht="15.75" customHeight="1">
      <c r="A112" s="143" t="str">
        <f>VLOOKUP('POBLACIONAL BASE 2025'!AD75,$A$15:$B$40,2,FALSE)</f>
        <v>#N/A</v>
      </c>
      <c r="B112" s="149"/>
      <c r="C112" s="149"/>
      <c r="D112" s="149"/>
      <c r="E112" s="149"/>
      <c r="F112" s="149"/>
      <c r="G112" s="149"/>
      <c r="H112" s="149"/>
      <c r="I112" s="143"/>
      <c r="J112" s="143"/>
      <c r="K112" s="149"/>
      <c r="L112" s="149"/>
      <c r="M112" s="149"/>
      <c r="N112" s="149"/>
      <c r="O112" s="149"/>
      <c r="P112" s="149"/>
      <c r="Q112" s="149"/>
      <c r="R112" s="149"/>
      <c r="S112" s="149"/>
      <c r="T112" s="152"/>
      <c r="U112" s="152"/>
      <c r="V112" s="152"/>
      <c r="W112" s="152"/>
      <c r="X112" s="152"/>
      <c r="Y112" s="152"/>
      <c r="Z112" s="152"/>
    </row>
    <row r="113" ht="15.75" customHeight="1">
      <c r="A113" s="143" t="str">
        <f>VLOOKUP('POBLACIONAL BASE 2025'!AD76,$A$15:$B$40,2,FALSE)</f>
        <v>#N/A</v>
      </c>
      <c r="B113" s="149"/>
      <c r="C113" s="149"/>
      <c r="D113" s="149"/>
      <c r="E113" s="149"/>
      <c r="F113" s="149"/>
      <c r="G113" s="149"/>
      <c r="H113" s="149"/>
      <c r="I113" s="143"/>
      <c r="J113" s="143"/>
      <c r="K113" s="149"/>
      <c r="L113" s="149"/>
      <c r="M113" s="149"/>
      <c r="N113" s="149"/>
      <c r="O113" s="149"/>
      <c r="P113" s="149"/>
      <c r="Q113" s="149"/>
      <c r="R113" s="149"/>
      <c r="S113" s="149"/>
      <c r="T113" s="152"/>
      <c r="U113" s="152"/>
      <c r="V113" s="152"/>
      <c r="W113" s="152"/>
      <c r="X113" s="152"/>
      <c r="Y113" s="152"/>
      <c r="Z113" s="152"/>
    </row>
    <row r="114" ht="15.75" customHeight="1">
      <c r="A114" s="143" t="str">
        <f>VLOOKUP('POBLACIONAL BASE 2025'!AD77,$A$15:$B$40,2,FALSE)</f>
        <v>#N/A</v>
      </c>
      <c r="B114" s="149"/>
      <c r="C114" s="149"/>
      <c r="D114" s="149"/>
      <c r="E114" s="149"/>
      <c r="F114" s="149"/>
      <c r="G114" s="149"/>
      <c r="H114" s="149"/>
      <c r="I114" s="143"/>
      <c r="J114" s="143"/>
      <c r="K114" s="149"/>
      <c r="L114" s="149"/>
      <c r="M114" s="149"/>
      <c r="N114" s="149"/>
      <c r="O114" s="149"/>
      <c r="P114" s="149"/>
      <c r="Q114" s="149"/>
      <c r="R114" s="149"/>
      <c r="S114" s="149"/>
      <c r="T114" s="152"/>
      <c r="U114" s="152"/>
      <c r="V114" s="152"/>
      <c r="W114" s="152"/>
      <c r="X114" s="152"/>
      <c r="Y114" s="152"/>
      <c r="Z114" s="152"/>
    </row>
    <row r="115" ht="15.75" customHeight="1">
      <c r="A115" s="143" t="str">
        <f>VLOOKUP('POBLACIONAL BASE 2025'!AD78,$A$15:$B$40,2,FALSE)</f>
        <v>#N/A</v>
      </c>
      <c r="B115" s="149"/>
      <c r="C115" s="149"/>
      <c r="D115" s="149"/>
      <c r="E115" s="149"/>
      <c r="F115" s="149"/>
      <c r="G115" s="149"/>
      <c r="H115" s="149"/>
      <c r="I115" s="143"/>
      <c r="J115" s="143"/>
      <c r="K115" s="149"/>
      <c r="L115" s="149"/>
      <c r="M115" s="149"/>
      <c r="N115" s="149"/>
      <c r="O115" s="149"/>
      <c r="P115" s="149"/>
      <c r="Q115" s="149"/>
      <c r="R115" s="149"/>
      <c r="S115" s="149"/>
      <c r="T115" s="152"/>
      <c r="U115" s="152"/>
      <c r="V115" s="152"/>
      <c r="W115" s="152"/>
      <c r="X115" s="152"/>
      <c r="Y115" s="152"/>
      <c r="Z115" s="152"/>
    </row>
    <row r="116" ht="15.75" customHeight="1">
      <c r="A116" s="143" t="str">
        <f>VLOOKUP('POBLACIONAL BASE 2025'!AD79,$A$15:$B$40,2,FALSE)</f>
        <v>#N/A</v>
      </c>
      <c r="B116" s="149"/>
      <c r="C116" s="149"/>
      <c r="D116" s="149"/>
      <c r="E116" s="149"/>
      <c r="F116" s="149"/>
      <c r="G116" s="149"/>
      <c r="H116" s="149"/>
      <c r="I116" s="143"/>
      <c r="J116" s="143"/>
      <c r="K116" s="149"/>
      <c r="L116" s="149"/>
      <c r="M116" s="149"/>
      <c r="N116" s="149"/>
      <c r="O116" s="149"/>
      <c r="P116" s="149"/>
      <c r="Q116" s="149"/>
      <c r="R116" s="149"/>
      <c r="S116" s="149"/>
      <c r="T116" s="152"/>
      <c r="U116" s="152"/>
      <c r="V116" s="152"/>
      <c r="W116" s="152"/>
      <c r="X116" s="152"/>
      <c r="Y116" s="152"/>
      <c r="Z116" s="152"/>
    </row>
    <row r="117" ht="15.75" customHeight="1">
      <c r="A117" s="143" t="str">
        <f>VLOOKUP('POBLACIONAL BASE 2025'!AD80,$A$15:$B$40,2,FALSE)</f>
        <v>#N/A</v>
      </c>
      <c r="B117" s="149"/>
      <c r="C117" s="149"/>
      <c r="D117" s="149"/>
      <c r="E117" s="149"/>
      <c r="F117" s="149"/>
      <c r="G117" s="149"/>
      <c r="H117" s="149"/>
      <c r="I117" s="143"/>
      <c r="J117" s="143"/>
      <c r="K117" s="149"/>
      <c r="L117" s="149"/>
      <c r="M117" s="149"/>
      <c r="N117" s="149"/>
      <c r="O117" s="149"/>
      <c r="P117" s="149"/>
      <c r="Q117" s="149"/>
      <c r="R117" s="149"/>
      <c r="S117" s="149"/>
      <c r="T117" s="152"/>
      <c r="U117" s="152"/>
      <c r="V117" s="152"/>
      <c r="W117" s="152"/>
      <c r="X117" s="152"/>
      <c r="Y117" s="152"/>
      <c r="Z117" s="152"/>
    </row>
    <row r="118" ht="15.75" customHeight="1">
      <c r="A118" s="143" t="str">
        <f>VLOOKUP('POBLACIONAL BASE 2025'!AD81,$A$15:$B$40,2,FALSE)</f>
        <v>#N/A</v>
      </c>
      <c r="B118" s="149"/>
      <c r="C118" s="149"/>
      <c r="D118" s="149"/>
      <c r="E118" s="149"/>
      <c r="F118" s="149"/>
      <c r="G118" s="149"/>
      <c r="H118" s="149"/>
      <c r="I118" s="143"/>
      <c r="J118" s="143"/>
      <c r="K118" s="149"/>
      <c r="L118" s="149"/>
      <c r="M118" s="149"/>
      <c r="N118" s="149"/>
      <c r="O118" s="149"/>
      <c r="P118" s="149"/>
      <c r="Q118" s="149"/>
      <c r="R118" s="149"/>
      <c r="S118" s="149"/>
      <c r="T118" s="152"/>
      <c r="U118" s="152"/>
      <c r="V118" s="152"/>
      <c r="W118" s="152"/>
      <c r="X118" s="152"/>
      <c r="Y118" s="152"/>
      <c r="Z118" s="152"/>
    </row>
    <row r="119" ht="15.75" customHeight="1">
      <c r="A119" s="143" t="str">
        <f>VLOOKUP('POBLACIONAL BASE 2025'!AD82,$A$15:$B$40,2,FALSE)</f>
        <v>#N/A</v>
      </c>
      <c r="B119" s="149"/>
      <c r="C119" s="149"/>
      <c r="D119" s="149"/>
      <c r="E119" s="149"/>
      <c r="F119" s="149"/>
      <c r="G119" s="149"/>
      <c r="H119" s="149"/>
      <c r="I119" s="143"/>
      <c r="J119" s="143"/>
      <c r="K119" s="149"/>
      <c r="L119" s="149"/>
      <c r="M119" s="149"/>
      <c r="N119" s="149"/>
      <c r="O119" s="149"/>
      <c r="P119" s="149"/>
      <c r="Q119" s="149"/>
      <c r="R119" s="149"/>
      <c r="S119" s="149"/>
      <c r="T119" s="152"/>
      <c r="U119" s="152"/>
      <c r="V119" s="152"/>
      <c r="W119" s="152"/>
      <c r="X119" s="152"/>
      <c r="Y119" s="152"/>
      <c r="Z119" s="152"/>
    </row>
    <row r="120" ht="15.75" customHeight="1">
      <c r="A120" s="143" t="str">
        <f>VLOOKUP('POBLACIONAL BASE 2025'!AD83,$A$15:$B$40,2,FALSE)</f>
        <v>#N/A</v>
      </c>
      <c r="B120" s="149"/>
      <c r="C120" s="149"/>
      <c r="D120" s="149"/>
      <c r="E120" s="149"/>
      <c r="F120" s="149"/>
      <c r="G120" s="149"/>
      <c r="H120" s="149"/>
      <c r="I120" s="143"/>
      <c r="J120" s="143"/>
      <c r="K120" s="149"/>
      <c r="L120" s="149"/>
      <c r="M120" s="149"/>
      <c r="N120" s="149"/>
      <c r="O120" s="149"/>
      <c r="P120" s="149"/>
      <c r="Q120" s="149"/>
      <c r="R120" s="149"/>
      <c r="S120" s="149"/>
      <c r="T120" s="152"/>
      <c r="U120" s="152"/>
      <c r="V120" s="152"/>
      <c r="W120" s="152"/>
      <c r="X120" s="152"/>
      <c r="Y120" s="152"/>
      <c r="Z120" s="152"/>
    </row>
    <row r="121" ht="15.75" customHeight="1">
      <c r="A121" s="143" t="str">
        <f>VLOOKUP('POBLACIONAL BASE 2025'!AD84,$A$15:$B$40,2,FALSE)</f>
        <v>#N/A</v>
      </c>
      <c r="B121" s="149"/>
      <c r="C121" s="149"/>
      <c r="D121" s="149"/>
      <c r="E121" s="149"/>
      <c r="F121" s="149"/>
      <c r="G121" s="149"/>
      <c r="H121" s="149"/>
      <c r="I121" s="143"/>
      <c r="J121" s="143"/>
      <c r="K121" s="149"/>
      <c r="L121" s="149"/>
      <c r="M121" s="149"/>
      <c r="N121" s="149"/>
      <c r="O121" s="149"/>
      <c r="P121" s="149"/>
      <c r="Q121" s="149"/>
      <c r="R121" s="149"/>
      <c r="S121" s="149"/>
      <c r="T121" s="152"/>
      <c r="U121" s="152"/>
      <c r="V121" s="152"/>
      <c r="W121" s="152"/>
      <c r="X121" s="152"/>
      <c r="Y121" s="152"/>
      <c r="Z121" s="152"/>
    </row>
    <row r="122" ht="15.75" customHeight="1">
      <c r="A122" s="143" t="str">
        <f>VLOOKUP('POBLACIONAL BASE 2025'!AD85,$A$15:$B$40,2,FALSE)</f>
        <v>#N/A</v>
      </c>
      <c r="B122" s="149"/>
      <c r="C122" s="149"/>
      <c r="D122" s="149"/>
      <c r="E122" s="149"/>
      <c r="F122" s="149"/>
      <c r="G122" s="149"/>
      <c r="H122" s="149"/>
      <c r="I122" s="143"/>
      <c r="J122" s="143"/>
      <c r="K122" s="149"/>
      <c r="L122" s="149"/>
      <c r="M122" s="149"/>
      <c r="N122" s="149"/>
      <c r="O122" s="149"/>
      <c r="P122" s="149"/>
      <c r="Q122" s="149"/>
      <c r="R122" s="149"/>
      <c r="S122" s="149"/>
      <c r="T122" s="152"/>
      <c r="U122" s="152"/>
      <c r="V122" s="152"/>
      <c r="W122" s="152"/>
      <c r="X122" s="152"/>
      <c r="Y122" s="152"/>
      <c r="Z122" s="152"/>
    </row>
    <row r="123" ht="15.75" customHeight="1">
      <c r="A123" s="143" t="str">
        <f>VLOOKUP('POBLACIONAL BASE 2025'!AD86,$A$15:$B$40,2,FALSE)</f>
        <v>#N/A</v>
      </c>
      <c r="B123" s="149"/>
      <c r="C123" s="149"/>
      <c r="D123" s="149"/>
      <c r="E123" s="149"/>
      <c r="F123" s="149"/>
      <c r="G123" s="149"/>
      <c r="H123" s="149"/>
      <c r="I123" s="143"/>
      <c r="J123" s="143"/>
      <c r="K123" s="149"/>
      <c r="L123" s="149"/>
      <c r="M123" s="149"/>
      <c r="N123" s="149"/>
      <c r="O123" s="149"/>
      <c r="P123" s="149"/>
      <c r="Q123" s="149"/>
      <c r="R123" s="149"/>
      <c r="S123" s="149"/>
      <c r="T123" s="152"/>
      <c r="U123" s="152"/>
      <c r="V123" s="152"/>
      <c r="W123" s="152"/>
      <c r="X123" s="152"/>
      <c r="Y123" s="152"/>
      <c r="Z123" s="152"/>
    </row>
    <row r="124" ht="15.75" customHeight="1">
      <c r="A124" s="143" t="str">
        <f>VLOOKUP('POBLACIONAL BASE 2025'!AD87,$A$15:$B$40,2,FALSE)</f>
        <v>#N/A</v>
      </c>
      <c r="B124" s="149"/>
      <c r="C124" s="149"/>
      <c r="D124" s="149"/>
      <c r="E124" s="149"/>
      <c r="F124" s="149"/>
      <c r="G124" s="149"/>
      <c r="H124" s="149"/>
      <c r="I124" s="143"/>
      <c r="J124" s="143"/>
      <c r="K124" s="149"/>
      <c r="L124" s="149"/>
      <c r="M124" s="149"/>
      <c r="N124" s="149"/>
      <c r="O124" s="149"/>
      <c r="P124" s="149"/>
      <c r="Q124" s="149"/>
      <c r="R124" s="149"/>
      <c r="S124" s="149"/>
      <c r="T124" s="152"/>
      <c r="U124" s="152"/>
      <c r="V124" s="152"/>
      <c r="W124" s="152"/>
      <c r="X124" s="152"/>
      <c r="Y124" s="152"/>
      <c r="Z124" s="152"/>
    </row>
    <row r="125" ht="15.75" customHeight="1">
      <c r="A125" s="143" t="str">
        <f>VLOOKUP('POBLACIONAL BASE 2025'!AD88,$A$15:$B$40,2,FALSE)</f>
        <v>#N/A</v>
      </c>
      <c r="B125" s="149"/>
      <c r="C125" s="149"/>
      <c r="D125" s="149"/>
      <c r="E125" s="149"/>
      <c r="F125" s="149"/>
      <c r="G125" s="149"/>
      <c r="H125" s="149"/>
      <c r="I125" s="143"/>
      <c r="J125" s="143"/>
      <c r="K125" s="149"/>
      <c r="L125" s="149"/>
      <c r="M125" s="149"/>
      <c r="N125" s="149"/>
      <c r="O125" s="149"/>
      <c r="P125" s="149"/>
      <c r="Q125" s="149"/>
      <c r="R125" s="149"/>
      <c r="S125" s="149"/>
      <c r="T125" s="152"/>
      <c r="U125" s="152"/>
      <c r="V125" s="152"/>
      <c r="W125" s="152"/>
      <c r="X125" s="152"/>
      <c r="Y125" s="152"/>
      <c r="Z125" s="152"/>
    </row>
    <row r="126" ht="15.75" customHeight="1">
      <c r="A126" s="143" t="str">
        <f>VLOOKUP('POBLACIONAL BASE 2025'!AD89,$A$15:$B$40,2,FALSE)</f>
        <v>#N/A</v>
      </c>
      <c r="B126" s="149"/>
      <c r="C126" s="149"/>
      <c r="D126" s="149"/>
      <c r="E126" s="149"/>
      <c r="F126" s="149"/>
      <c r="G126" s="149"/>
      <c r="H126" s="149"/>
      <c r="I126" s="143"/>
      <c r="J126" s="143"/>
      <c r="K126" s="149"/>
      <c r="L126" s="149"/>
      <c r="M126" s="149"/>
      <c r="N126" s="149"/>
      <c r="O126" s="149"/>
      <c r="P126" s="149"/>
      <c r="Q126" s="149"/>
      <c r="R126" s="149"/>
      <c r="S126" s="149"/>
      <c r="T126" s="152"/>
      <c r="U126" s="152"/>
      <c r="V126" s="152"/>
      <c r="W126" s="152"/>
      <c r="X126" s="152"/>
      <c r="Y126" s="152"/>
      <c r="Z126" s="152"/>
    </row>
    <row r="127" ht="15.75" customHeight="1">
      <c r="A127" s="143" t="str">
        <f>VLOOKUP('POBLACIONAL BASE 2025'!AD90,$A$15:$B$40,2,FALSE)</f>
        <v>#N/A</v>
      </c>
      <c r="B127" s="149"/>
      <c r="C127" s="149"/>
      <c r="D127" s="149"/>
      <c r="E127" s="149"/>
      <c r="F127" s="149"/>
      <c r="G127" s="149"/>
      <c r="H127" s="149"/>
      <c r="I127" s="143"/>
      <c r="J127" s="143"/>
      <c r="K127" s="149"/>
      <c r="L127" s="149"/>
      <c r="M127" s="149"/>
      <c r="N127" s="149"/>
      <c r="O127" s="149"/>
      <c r="P127" s="149"/>
      <c r="Q127" s="149"/>
      <c r="R127" s="149"/>
      <c r="S127" s="149"/>
      <c r="T127" s="152"/>
      <c r="U127" s="152"/>
      <c r="V127" s="152"/>
      <c r="W127" s="152"/>
      <c r="X127" s="152"/>
      <c r="Y127" s="152"/>
      <c r="Z127" s="152"/>
    </row>
    <row r="128" ht="15.75" customHeight="1">
      <c r="A128" s="143" t="str">
        <f>VLOOKUP('POBLACIONAL BASE 2025'!AD91,$A$15:$B$40,2,FALSE)</f>
        <v>#N/A</v>
      </c>
      <c r="B128" s="149"/>
      <c r="C128" s="149"/>
      <c r="D128" s="149"/>
      <c r="E128" s="149"/>
      <c r="F128" s="149"/>
      <c r="G128" s="149"/>
      <c r="H128" s="149"/>
      <c r="I128" s="143"/>
      <c r="J128" s="143"/>
      <c r="K128" s="149"/>
      <c r="L128" s="149"/>
      <c r="M128" s="149"/>
      <c r="N128" s="149"/>
      <c r="O128" s="149"/>
      <c r="P128" s="149"/>
      <c r="Q128" s="149"/>
      <c r="R128" s="149"/>
      <c r="S128" s="149"/>
      <c r="T128" s="152"/>
      <c r="U128" s="152"/>
      <c r="V128" s="152"/>
      <c r="W128" s="152"/>
      <c r="X128" s="152"/>
      <c r="Y128" s="152"/>
      <c r="Z128" s="152"/>
    </row>
    <row r="129" ht="15.75" customHeight="1">
      <c r="A129" s="143" t="str">
        <f>VLOOKUP('POBLACIONAL BASE 2025'!AD92,$A$15:$B$40,2,FALSE)</f>
        <v>#N/A</v>
      </c>
      <c r="B129" s="149"/>
      <c r="C129" s="149"/>
      <c r="D129" s="149"/>
      <c r="E129" s="149"/>
      <c r="F129" s="149"/>
      <c r="G129" s="149"/>
      <c r="H129" s="149"/>
      <c r="I129" s="143"/>
      <c r="J129" s="143"/>
      <c r="K129" s="149"/>
      <c r="L129" s="149"/>
      <c r="M129" s="149"/>
      <c r="N129" s="149"/>
      <c r="O129" s="149"/>
      <c r="P129" s="149"/>
      <c r="Q129" s="149"/>
      <c r="R129" s="149"/>
      <c r="S129" s="149"/>
      <c r="T129" s="152"/>
      <c r="U129" s="152"/>
      <c r="V129" s="152"/>
      <c r="W129" s="152"/>
      <c r="X129" s="152"/>
      <c r="Y129" s="152"/>
      <c r="Z129" s="152"/>
    </row>
    <row r="130" ht="15.75" customHeight="1">
      <c r="A130" s="143" t="str">
        <f>VLOOKUP('POBLACIONAL BASE 2025'!AD93,$A$15:$B$40,2,FALSE)</f>
        <v>#N/A</v>
      </c>
      <c r="B130" s="149"/>
      <c r="C130" s="149"/>
      <c r="D130" s="149"/>
      <c r="E130" s="149"/>
      <c r="F130" s="149"/>
      <c r="G130" s="149"/>
      <c r="H130" s="149"/>
      <c r="I130" s="143"/>
      <c r="J130" s="143"/>
      <c r="K130" s="149"/>
      <c r="L130" s="149"/>
      <c r="M130" s="149"/>
      <c r="N130" s="149"/>
      <c r="O130" s="149"/>
      <c r="P130" s="149"/>
      <c r="Q130" s="149"/>
      <c r="R130" s="149"/>
      <c r="S130" s="149"/>
      <c r="T130" s="152"/>
      <c r="U130" s="152"/>
      <c r="V130" s="152"/>
      <c r="W130" s="152"/>
      <c r="X130" s="152"/>
      <c r="Y130" s="152"/>
      <c r="Z130" s="152"/>
    </row>
    <row r="131" ht="15.75" customHeight="1">
      <c r="A131" s="143" t="str">
        <f>VLOOKUP('POBLACIONAL BASE 2025'!AD94,$A$15:$B$40,2,FALSE)</f>
        <v>#N/A</v>
      </c>
      <c r="B131" s="149"/>
      <c r="C131" s="149"/>
      <c r="D131" s="149"/>
      <c r="E131" s="149"/>
      <c r="F131" s="149"/>
      <c r="G131" s="149"/>
      <c r="H131" s="149"/>
      <c r="I131" s="143"/>
      <c r="J131" s="143"/>
      <c r="K131" s="149"/>
      <c r="L131" s="149"/>
      <c r="M131" s="149"/>
      <c r="N131" s="149"/>
      <c r="O131" s="149"/>
      <c r="P131" s="149"/>
      <c r="Q131" s="149"/>
      <c r="R131" s="149"/>
      <c r="S131" s="149"/>
      <c r="T131" s="152"/>
      <c r="U131" s="152"/>
      <c r="V131" s="152"/>
      <c r="W131" s="152"/>
      <c r="X131" s="152"/>
      <c r="Y131" s="152"/>
      <c r="Z131" s="152"/>
    </row>
    <row r="132" ht="15.75" customHeight="1">
      <c r="A132" s="143" t="str">
        <f>VLOOKUP('POBLACIONAL BASE 2025'!AD95,$A$15:$B$40,2,FALSE)</f>
        <v>#N/A</v>
      </c>
      <c r="B132" s="149"/>
      <c r="C132" s="149"/>
      <c r="D132" s="149"/>
      <c r="E132" s="149"/>
      <c r="F132" s="149"/>
      <c r="G132" s="149"/>
      <c r="H132" s="149"/>
      <c r="I132" s="143"/>
      <c r="J132" s="143"/>
      <c r="K132" s="149"/>
      <c r="L132" s="149"/>
      <c r="M132" s="149"/>
      <c r="N132" s="149"/>
      <c r="O132" s="149"/>
      <c r="P132" s="149"/>
      <c r="Q132" s="149"/>
      <c r="R132" s="149"/>
      <c r="S132" s="149"/>
      <c r="T132" s="152"/>
      <c r="U132" s="152"/>
      <c r="V132" s="152"/>
      <c r="W132" s="152"/>
      <c r="X132" s="152"/>
      <c r="Y132" s="152"/>
      <c r="Z132" s="152"/>
    </row>
    <row r="133" ht="15.75" customHeight="1">
      <c r="A133" s="143" t="str">
        <f>VLOOKUP('POBLACIONAL BASE 2025'!AD96,$A$15:$B$40,2,FALSE)</f>
        <v>#N/A</v>
      </c>
      <c r="B133" s="149"/>
      <c r="C133" s="149"/>
      <c r="D133" s="149"/>
      <c r="E133" s="149"/>
      <c r="F133" s="149"/>
      <c r="G133" s="149"/>
      <c r="H133" s="149"/>
      <c r="I133" s="143"/>
      <c r="J133" s="143"/>
      <c r="K133" s="149"/>
      <c r="L133" s="149"/>
      <c r="M133" s="149"/>
      <c r="N133" s="149"/>
      <c r="O133" s="149"/>
      <c r="P133" s="149"/>
      <c r="Q133" s="149"/>
      <c r="R133" s="149"/>
      <c r="S133" s="149"/>
      <c r="T133" s="152"/>
      <c r="U133" s="152"/>
      <c r="V133" s="152"/>
      <c r="W133" s="152"/>
      <c r="X133" s="152"/>
      <c r="Y133" s="152"/>
      <c r="Z133" s="152"/>
    </row>
    <row r="134" ht="15.75" customHeight="1">
      <c r="A134" s="143" t="str">
        <f>VLOOKUP('POBLACIONAL BASE 2025'!AD97,$A$15:$B$40,2,FALSE)</f>
        <v>#N/A</v>
      </c>
      <c r="B134" s="149"/>
      <c r="C134" s="149"/>
      <c r="D134" s="149"/>
      <c r="E134" s="149"/>
      <c r="F134" s="149"/>
      <c r="G134" s="149"/>
      <c r="H134" s="149"/>
      <c r="I134" s="143"/>
      <c r="J134" s="143"/>
      <c r="K134" s="149"/>
      <c r="L134" s="149"/>
      <c r="M134" s="149"/>
      <c r="N134" s="149"/>
      <c r="O134" s="149"/>
      <c r="P134" s="149"/>
      <c r="Q134" s="149"/>
      <c r="R134" s="149"/>
      <c r="S134" s="149"/>
      <c r="T134" s="152"/>
      <c r="U134" s="152"/>
      <c r="V134" s="152"/>
      <c r="W134" s="152"/>
      <c r="X134" s="152"/>
      <c r="Y134" s="152"/>
      <c r="Z134" s="152"/>
    </row>
    <row r="135" ht="15.75" customHeight="1">
      <c r="A135" s="143" t="str">
        <f>VLOOKUP('POBLACIONAL BASE 2025'!AD98,$A$15:$B$40,2,FALSE)</f>
        <v>#N/A</v>
      </c>
      <c r="B135" s="149"/>
      <c r="C135" s="149"/>
      <c r="D135" s="149"/>
      <c r="E135" s="149"/>
      <c r="F135" s="149"/>
      <c r="G135" s="149"/>
      <c r="H135" s="149"/>
      <c r="I135" s="143"/>
      <c r="J135" s="143"/>
      <c r="K135" s="149"/>
      <c r="L135" s="149"/>
      <c r="M135" s="149"/>
      <c r="N135" s="149"/>
      <c r="O135" s="149"/>
      <c r="P135" s="149"/>
      <c r="Q135" s="149"/>
      <c r="R135" s="149"/>
      <c r="S135" s="149"/>
      <c r="T135" s="152"/>
      <c r="U135" s="152"/>
      <c r="V135" s="152"/>
      <c r="W135" s="152"/>
      <c r="X135" s="152"/>
      <c r="Y135" s="152"/>
      <c r="Z135" s="152"/>
    </row>
    <row r="136" ht="15.75" customHeight="1">
      <c r="A136" s="143" t="str">
        <f>VLOOKUP('POBLACIONAL BASE 2025'!AD99,$A$15:$B$40,2,FALSE)</f>
        <v>#N/A</v>
      </c>
      <c r="B136" s="149"/>
      <c r="C136" s="149"/>
      <c r="D136" s="149"/>
      <c r="E136" s="149"/>
      <c r="F136" s="149"/>
      <c r="G136" s="149"/>
      <c r="H136" s="149"/>
      <c r="I136" s="143"/>
      <c r="J136" s="143"/>
      <c r="K136" s="149"/>
      <c r="L136" s="149"/>
      <c r="M136" s="149"/>
      <c r="N136" s="149"/>
      <c r="O136" s="149"/>
      <c r="P136" s="149"/>
      <c r="Q136" s="149"/>
      <c r="R136" s="149"/>
      <c r="S136" s="149"/>
      <c r="T136" s="152"/>
      <c r="U136" s="152"/>
      <c r="V136" s="152"/>
      <c r="W136" s="152"/>
      <c r="X136" s="152"/>
      <c r="Y136" s="152"/>
      <c r="Z136" s="152"/>
    </row>
    <row r="137" ht="15.75" customHeight="1">
      <c r="A137" s="143" t="str">
        <f>VLOOKUP('POBLACIONAL BASE 2025'!AD100,$A$15:$B$40,2,FALSE)</f>
        <v>#N/A</v>
      </c>
      <c r="B137" s="149"/>
      <c r="C137" s="149"/>
      <c r="D137" s="149"/>
      <c r="E137" s="149"/>
      <c r="F137" s="149"/>
      <c r="G137" s="149"/>
      <c r="H137" s="149"/>
      <c r="I137" s="143"/>
      <c r="J137" s="143"/>
      <c r="K137" s="149"/>
      <c r="L137" s="149"/>
      <c r="M137" s="149"/>
      <c r="N137" s="149"/>
      <c r="O137" s="149"/>
      <c r="P137" s="149"/>
      <c r="Q137" s="149"/>
      <c r="R137" s="149"/>
      <c r="S137" s="149"/>
      <c r="T137" s="152"/>
      <c r="U137" s="152"/>
      <c r="V137" s="152"/>
      <c r="W137" s="152"/>
      <c r="X137" s="152"/>
      <c r="Y137" s="152"/>
      <c r="Z137" s="152"/>
    </row>
    <row r="138" ht="15.75" customHeight="1">
      <c r="A138" s="143" t="str">
        <f>VLOOKUP('POBLACIONAL BASE 2025'!AD101,$A$15:$B$40,2,FALSE)</f>
        <v>#N/A</v>
      </c>
      <c r="B138" s="149"/>
      <c r="C138" s="149"/>
      <c r="D138" s="149"/>
      <c r="E138" s="149"/>
      <c r="F138" s="149"/>
      <c r="G138" s="149"/>
      <c r="H138" s="149"/>
      <c r="I138" s="143"/>
      <c r="J138" s="143"/>
      <c r="K138" s="149"/>
      <c r="L138" s="149"/>
      <c r="M138" s="149"/>
      <c r="N138" s="149"/>
      <c r="O138" s="149"/>
      <c r="P138" s="149"/>
      <c r="Q138" s="149"/>
      <c r="R138" s="149"/>
      <c r="S138" s="149"/>
      <c r="T138" s="152"/>
      <c r="U138" s="152"/>
      <c r="V138" s="152"/>
      <c r="W138" s="152"/>
      <c r="X138" s="152"/>
      <c r="Y138" s="152"/>
      <c r="Z138" s="152"/>
    </row>
    <row r="139" ht="15.75" customHeight="1">
      <c r="A139" s="143" t="str">
        <f>VLOOKUP('POBLACIONAL BASE 2025'!AD102,$A$15:$B$40,2,FALSE)</f>
        <v>#N/A</v>
      </c>
      <c r="B139" s="149"/>
      <c r="C139" s="149"/>
      <c r="D139" s="149"/>
      <c r="E139" s="149"/>
      <c r="F139" s="149"/>
      <c r="G139" s="149"/>
      <c r="H139" s="149"/>
      <c r="I139" s="143"/>
      <c r="J139" s="143"/>
      <c r="K139" s="149"/>
      <c r="L139" s="149"/>
      <c r="M139" s="149"/>
      <c r="N139" s="149"/>
      <c r="O139" s="149"/>
      <c r="P139" s="149"/>
      <c r="Q139" s="149"/>
      <c r="R139" s="149"/>
      <c r="S139" s="149"/>
      <c r="T139" s="152"/>
      <c r="U139" s="152"/>
      <c r="V139" s="152"/>
      <c r="W139" s="152"/>
      <c r="X139" s="152"/>
      <c r="Y139" s="152"/>
      <c r="Z139" s="152"/>
    </row>
    <row r="140" ht="15.75" customHeight="1">
      <c r="A140" s="143" t="str">
        <f>VLOOKUP('POBLACIONAL BASE 2025'!AD103,$A$15:$B$40,2,FALSE)</f>
        <v>#N/A</v>
      </c>
      <c r="B140" s="149"/>
      <c r="C140" s="149"/>
      <c r="D140" s="149"/>
      <c r="E140" s="149"/>
      <c r="F140" s="149"/>
      <c r="G140" s="149"/>
      <c r="H140" s="149"/>
      <c r="I140" s="143"/>
      <c r="J140" s="143"/>
      <c r="K140" s="149"/>
      <c r="L140" s="149"/>
      <c r="M140" s="149"/>
      <c r="N140" s="149"/>
      <c r="O140" s="149"/>
      <c r="P140" s="149"/>
      <c r="Q140" s="149"/>
      <c r="R140" s="149"/>
      <c r="S140" s="149"/>
      <c r="T140" s="152"/>
      <c r="U140" s="152"/>
      <c r="V140" s="152"/>
      <c r="W140" s="152"/>
      <c r="X140" s="152"/>
      <c r="Y140" s="152"/>
      <c r="Z140" s="152"/>
    </row>
    <row r="141" ht="15.75" customHeight="1">
      <c r="A141" s="143" t="str">
        <f>VLOOKUP('POBLACIONAL BASE 2025'!AD104,$A$15:$B$40,2,FALSE)</f>
        <v>#N/A</v>
      </c>
      <c r="B141" s="149"/>
      <c r="C141" s="149"/>
      <c r="D141" s="149"/>
      <c r="E141" s="149"/>
      <c r="F141" s="149"/>
      <c r="G141" s="149"/>
      <c r="H141" s="149"/>
      <c r="I141" s="143"/>
      <c r="J141" s="143"/>
      <c r="K141" s="149"/>
      <c r="L141" s="149"/>
      <c r="M141" s="149"/>
      <c r="N141" s="149"/>
      <c r="O141" s="149"/>
      <c r="P141" s="149"/>
      <c r="Q141" s="149"/>
      <c r="R141" s="149"/>
      <c r="S141" s="149"/>
      <c r="T141" s="152"/>
      <c r="U141" s="152"/>
      <c r="V141" s="152"/>
      <c r="W141" s="152"/>
      <c r="X141" s="152"/>
      <c r="Y141" s="152"/>
      <c r="Z141" s="152"/>
    </row>
    <row r="142" ht="15.75" customHeight="1">
      <c r="A142" s="143" t="str">
        <f>VLOOKUP('POBLACIONAL BASE 2025'!AD105,$A$15:$B$40,2,FALSE)</f>
        <v>#N/A</v>
      </c>
      <c r="B142" s="149"/>
      <c r="C142" s="149"/>
      <c r="D142" s="149"/>
      <c r="E142" s="149"/>
      <c r="F142" s="149"/>
      <c r="G142" s="149"/>
      <c r="H142" s="149"/>
      <c r="I142" s="143"/>
      <c r="J142" s="143"/>
      <c r="K142" s="149"/>
      <c r="L142" s="149"/>
      <c r="M142" s="149"/>
      <c r="N142" s="149"/>
      <c r="O142" s="149"/>
      <c r="P142" s="149"/>
      <c r="Q142" s="149"/>
      <c r="R142" s="149"/>
      <c r="S142" s="149"/>
      <c r="T142" s="152"/>
      <c r="U142" s="152"/>
      <c r="V142" s="152"/>
      <c r="W142" s="152"/>
      <c r="X142" s="152"/>
      <c r="Y142" s="152"/>
      <c r="Z142" s="152"/>
    </row>
    <row r="143" ht="15.75" customHeight="1">
      <c r="A143" s="143" t="str">
        <f>VLOOKUP('POBLACIONAL BASE 2025'!AD106,$A$15:$B$40,2,FALSE)</f>
        <v>#N/A</v>
      </c>
      <c r="B143" s="149"/>
      <c r="C143" s="149"/>
      <c r="D143" s="149"/>
      <c r="E143" s="149"/>
      <c r="F143" s="149"/>
      <c r="G143" s="149"/>
      <c r="H143" s="149"/>
      <c r="I143" s="143"/>
      <c r="J143" s="143"/>
      <c r="K143" s="149"/>
      <c r="L143" s="149"/>
      <c r="M143" s="149"/>
      <c r="N143" s="149"/>
      <c r="O143" s="149"/>
      <c r="P143" s="149"/>
      <c r="Q143" s="149"/>
      <c r="R143" s="149"/>
      <c r="S143" s="149"/>
      <c r="T143" s="152"/>
      <c r="U143" s="152"/>
      <c r="V143" s="152"/>
      <c r="W143" s="152"/>
      <c r="X143" s="152"/>
      <c r="Y143" s="152"/>
      <c r="Z143" s="152"/>
    </row>
    <row r="144" ht="15.75" customHeight="1">
      <c r="A144" s="143" t="str">
        <f>VLOOKUP('POBLACIONAL BASE 2025'!AD107,$A$15:$B$40,2,FALSE)</f>
        <v>#N/A</v>
      </c>
      <c r="B144" s="149"/>
      <c r="C144" s="149"/>
      <c r="D144" s="149"/>
      <c r="E144" s="149"/>
      <c r="F144" s="149"/>
      <c r="G144" s="149"/>
      <c r="H144" s="149"/>
      <c r="I144" s="143"/>
      <c r="J144" s="143"/>
      <c r="K144" s="149"/>
      <c r="L144" s="149"/>
      <c r="M144" s="149"/>
      <c r="N144" s="149"/>
      <c r="O144" s="149"/>
      <c r="P144" s="149"/>
      <c r="Q144" s="149"/>
      <c r="R144" s="149"/>
      <c r="S144" s="149"/>
      <c r="T144" s="152"/>
      <c r="U144" s="152"/>
      <c r="V144" s="152"/>
      <c r="W144" s="152"/>
      <c r="X144" s="152"/>
      <c r="Y144" s="152"/>
      <c r="Z144" s="152"/>
    </row>
    <row r="145" ht="15.75" customHeight="1">
      <c r="A145" s="143" t="str">
        <f>VLOOKUP('POBLACIONAL BASE 2025'!AD108,$A$15:$B$40,2,FALSE)</f>
        <v>#N/A</v>
      </c>
      <c r="B145" s="149"/>
      <c r="C145" s="149"/>
      <c r="D145" s="149"/>
      <c r="E145" s="149"/>
      <c r="F145" s="149"/>
      <c r="G145" s="149"/>
      <c r="H145" s="149"/>
      <c r="I145" s="143"/>
      <c r="J145" s="143"/>
      <c r="K145" s="149"/>
      <c r="L145" s="149"/>
      <c r="M145" s="149"/>
      <c r="N145" s="149"/>
      <c r="O145" s="149"/>
      <c r="P145" s="149"/>
      <c r="Q145" s="149"/>
      <c r="R145" s="149"/>
      <c r="S145" s="149"/>
      <c r="T145" s="152"/>
      <c r="U145" s="152"/>
      <c r="V145" s="152"/>
      <c r="W145" s="152"/>
      <c r="X145" s="152"/>
      <c r="Y145" s="152"/>
      <c r="Z145" s="152"/>
    </row>
    <row r="146" ht="15.75" customHeight="1">
      <c r="A146" s="143" t="str">
        <f>VLOOKUP('POBLACIONAL BASE 2025'!AD109,$A$15:$B$40,2,FALSE)</f>
        <v>#N/A</v>
      </c>
      <c r="B146" s="149"/>
      <c r="C146" s="149"/>
      <c r="D146" s="149"/>
      <c r="E146" s="149"/>
      <c r="F146" s="149"/>
      <c r="G146" s="149"/>
      <c r="H146" s="149"/>
      <c r="I146" s="143"/>
      <c r="J146" s="143"/>
      <c r="K146" s="149"/>
      <c r="L146" s="149"/>
      <c r="M146" s="149"/>
      <c r="N146" s="149"/>
      <c r="O146" s="149"/>
      <c r="P146" s="149"/>
      <c r="Q146" s="149"/>
      <c r="R146" s="149"/>
      <c r="S146" s="149"/>
      <c r="T146" s="152"/>
      <c r="U146" s="152"/>
      <c r="V146" s="152"/>
      <c r="W146" s="152"/>
      <c r="X146" s="152"/>
      <c r="Y146" s="152"/>
      <c r="Z146" s="152"/>
    </row>
    <row r="147" ht="15.75" customHeight="1">
      <c r="A147" s="143" t="str">
        <f>VLOOKUP('POBLACIONAL BASE 2025'!AD110,$A$15:$B$40,2,FALSE)</f>
        <v>#N/A</v>
      </c>
      <c r="B147" s="149"/>
      <c r="C147" s="149"/>
      <c r="D147" s="149"/>
      <c r="E147" s="149"/>
      <c r="F147" s="149"/>
      <c r="G147" s="149"/>
      <c r="H147" s="149"/>
      <c r="I147" s="143"/>
      <c r="J147" s="143"/>
      <c r="K147" s="149"/>
      <c r="L147" s="149"/>
      <c r="M147" s="149"/>
      <c r="N147" s="149"/>
      <c r="O147" s="149"/>
      <c r="P147" s="149"/>
      <c r="Q147" s="149"/>
      <c r="R147" s="149"/>
      <c r="S147" s="149"/>
      <c r="T147" s="152"/>
      <c r="U147" s="152"/>
      <c r="V147" s="152"/>
      <c r="W147" s="152"/>
      <c r="X147" s="152"/>
      <c r="Y147" s="152"/>
      <c r="Z147" s="152"/>
    </row>
    <row r="148" ht="15.75" customHeight="1">
      <c r="A148" s="143" t="str">
        <f>VLOOKUP('POBLACIONAL BASE 2025'!AD111,$A$15:$B$40,2,FALSE)</f>
        <v>#N/A</v>
      </c>
      <c r="B148" s="149"/>
      <c r="C148" s="149"/>
      <c r="D148" s="149"/>
      <c r="E148" s="149"/>
      <c r="F148" s="149"/>
      <c r="G148" s="149"/>
      <c r="H148" s="149"/>
      <c r="I148" s="143"/>
      <c r="J148" s="143"/>
      <c r="K148" s="149"/>
      <c r="L148" s="149"/>
      <c r="M148" s="149"/>
      <c r="N148" s="149"/>
      <c r="O148" s="149"/>
      <c r="P148" s="149"/>
      <c r="Q148" s="149"/>
      <c r="R148" s="149"/>
      <c r="S148" s="149"/>
      <c r="T148" s="152"/>
      <c r="U148" s="152"/>
      <c r="V148" s="152"/>
      <c r="W148" s="152"/>
      <c r="X148" s="152"/>
      <c r="Y148" s="152"/>
      <c r="Z148" s="152"/>
    </row>
    <row r="149" ht="15.75" customHeight="1">
      <c r="A149" s="143" t="str">
        <f>VLOOKUP('POBLACIONAL BASE 2025'!AD112,$A$15:$B$40,2,FALSE)</f>
        <v>#N/A</v>
      </c>
      <c r="B149" s="149"/>
      <c r="C149" s="149"/>
      <c r="D149" s="149"/>
      <c r="E149" s="149"/>
      <c r="F149" s="149"/>
      <c r="G149" s="149"/>
      <c r="H149" s="149"/>
      <c r="I149" s="143"/>
      <c r="J149" s="143"/>
      <c r="K149" s="149"/>
      <c r="L149" s="149"/>
      <c r="M149" s="149"/>
      <c r="N149" s="149"/>
      <c r="O149" s="149"/>
      <c r="P149" s="149"/>
      <c r="Q149" s="149"/>
      <c r="R149" s="149"/>
      <c r="S149" s="149"/>
      <c r="T149" s="152"/>
      <c r="U149" s="152"/>
      <c r="V149" s="152"/>
      <c r="W149" s="152"/>
      <c r="X149" s="152"/>
      <c r="Y149" s="152"/>
      <c r="Z149" s="152"/>
    </row>
    <row r="150" ht="15.75" customHeight="1">
      <c r="A150" s="143" t="str">
        <f>VLOOKUP('POBLACIONAL BASE 2025'!AD113,$A$15:$B$40,2,FALSE)</f>
        <v>#N/A</v>
      </c>
      <c r="B150" s="149"/>
      <c r="C150" s="149"/>
      <c r="D150" s="149"/>
      <c r="E150" s="149"/>
      <c r="F150" s="149"/>
      <c r="G150" s="149"/>
      <c r="H150" s="149"/>
      <c r="I150" s="143"/>
      <c r="J150" s="143"/>
      <c r="K150" s="149"/>
      <c r="L150" s="149"/>
      <c r="M150" s="149"/>
      <c r="N150" s="149"/>
      <c r="O150" s="149"/>
      <c r="P150" s="149"/>
      <c r="Q150" s="149"/>
      <c r="R150" s="149"/>
      <c r="S150" s="149"/>
      <c r="T150" s="152"/>
      <c r="U150" s="152"/>
      <c r="V150" s="152"/>
      <c r="W150" s="152"/>
      <c r="X150" s="152"/>
      <c r="Y150" s="152"/>
      <c r="Z150" s="152"/>
    </row>
    <row r="151" ht="15.75" customHeight="1">
      <c r="A151" s="143" t="str">
        <f>VLOOKUP('POBLACIONAL BASE 2025'!AD114,$A$15:$B$40,2,FALSE)</f>
        <v>#N/A</v>
      </c>
      <c r="B151" s="149"/>
      <c r="C151" s="149"/>
      <c r="D151" s="149"/>
      <c r="E151" s="149"/>
      <c r="F151" s="149"/>
      <c r="G151" s="149"/>
      <c r="H151" s="149"/>
      <c r="I151" s="143"/>
      <c r="J151" s="143"/>
      <c r="K151" s="149"/>
      <c r="L151" s="149"/>
      <c r="M151" s="149"/>
      <c r="N151" s="149"/>
      <c r="O151" s="149"/>
      <c r="P151" s="149"/>
      <c r="Q151" s="149"/>
      <c r="R151" s="149"/>
      <c r="S151" s="149"/>
      <c r="T151" s="152"/>
      <c r="U151" s="152"/>
      <c r="V151" s="152"/>
      <c r="W151" s="152"/>
      <c r="X151" s="152"/>
      <c r="Y151" s="152"/>
      <c r="Z151" s="152"/>
    </row>
    <row r="152" ht="15.75" customHeight="1">
      <c r="A152" s="143" t="str">
        <f>VLOOKUP('POBLACIONAL BASE 2025'!AD115,$A$15:$B$40,2,FALSE)</f>
        <v>#N/A</v>
      </c>
      <c r="B152" s="149"/>
      <c r="C152" s="149"/>
      <c r="D152" s="149"/>
      <c r="E152" s="149"/>
      <c r="F152" s="149"/>
      <c r="G152" s="149"/>
      <c r="H152" s="149"/>
      <c r="I152" s="143"/>
      <c r="J152" s="143"/>
      <c r="K152" s="149"/>
      <c r="L152" s="149"/>
      <c r="M152" s="149"/>
      <c r="N152" s="149"/>
      <c r="O152" s="149"/>
      <c r="P152" s="149"/>
      <c r="Q152" s="149"/>
      <c r="R152" s="149"/>
      <c r="S152" s="149"/>
      <c r="T152" s="152"/>
      <c r="U152" s="152"/>
      <c r="V152" s="152"/>
      <c r="W152" s="152"/>
      <c r="X152" s="152"/>
      <c r="Y152" s="152"/>
      <c r="Z152" s="152"/>
    </row>
    <row r="153" ht="15.75" customHeight="1">
      <c r="A153" s="143" t="str">
        <f>VLOOKUP('POBLACIONAL BASE 2025'!AD116,$A$15:$B$40,2,FALSE)</f>
        <v>#N/A</v>
      </c>
      <c r="B153" s="149"/>
      <c r="C153" s="149"/>
      <c r="D153" s="149"/>
      <c r="E153" s="149"/>
      <c r="F153" s="149"/>
      <c r="G153" s="149"/>
      <c r="H153" s="149"/>
      <c r="I153" s="143"/>
      <c r="J153" s="143"/>
      <c r="K153" s="149"/>
      <c r="L153" s="149"/>
      <c r="M153" s="149"/>
      <c r="N153" s="149"/>
      <c r="O153" s="149"/>
      <c r="P153" s="149"/>
      <c r="Q153" s="149"/>
      <c r="R153" s="149"/>
      <c r="S153" s="149"/>
      <c r="T153" s="152"/>
      <c r="U153" s="152"/>
      <c r="V153" s="152"/>
      <c r="W153" s="152"/>
      <c r="X153" s="152"/>
      <c r="Y153" s="152"/>
      <c r="Z153" s="152"/>
    </row>
    <row r="154" ht="15.75" customHeight="1">
      <c r="A154" s="143" t="str">
        <f>VLOOKUP('POBLACIONAL BASE 2025'!AD117,$A$15:$B$40,2,FALSE)</f>
        <v>#N/A</v>
      </c>
      <c r="B154" s="149"/>
      <c r="C154" s="149"/>
      <c r="D154" s="149"/>
      <c r="E154" s="149"/>
      <c r="F154" s="149"/>
      <c r="G154" s="149"/>
      <c r="H154" s="149"/>
      <c r="I154" s="143"/>
      <c r="J154" s="143"/>
      <c r="K154" s="149"/>
      <c r="L154" s="149"/>
      <c r="M154" s="149"/>
      <c r="N154" s="149"/>
      <c r="O154" s="149"/>
      <c r="P154" s="149"/>
      <c r="Q154" s="149"/>
      <c r="R154" s="149"/>
      <c r="S154" s="149"/>
      <c r="T154" s="152"/>
      <c r="U154" s="152"/>
      <c r="V154" s="152"/>
      <c r="W154" s="152"/>
      <c r="X154" s="152"/>
      <c r="Y154" s="152"/>
      <c r="Z154" s="152"/>
    </row>
    <row r="155" ht="15.75" customHeight="1">
      <c r="A155" s="143" t="str">
        <f>VLOOKUP('POBLACIONAL BASE 2025'!AD118,$A$15:$B$40,2,FALSE)</f>
        <v>#N/A</v>
      </c>
      <c r="B155" s="149"/>
      <c r="C155" s="149"/>
      <c r="D155" s="149"/>
      <c r="E155" s="149"/>
      <c r="F155" s="149"/>
      <c r="G155" s="149"/>
      <c r="H155" s="149"/>
      <c r="I155" s="143"/>
      <c r="J155" s="143"/>
      <c r="K155" s="149"/>
      <c r="L155" s="149"/>
      <c r="M155" s="149"/>
      <c r="N155" s="149"/>
      <c r="O155" s="149"/>
      <c r="P155" s="149"/>
      <c r="Q155" s="149"/>
      <c r="R155" s="149"/>
      <c r="S155" s="149"/>
      <c r="T155" s="152"/>
      <c r="U155" s="152"/>
      <c r="V155" s="152"/>
      <c r="W155" s="152"/>
      <c r="X155" s="152"/>
      <c r="Y155" s="152"/>
      <c r="Z155" s="152"/>
    </row>
    <row r="156" ht="15.75" customHeight="1">
      <c r="A156" s="143" t="str">
        <f>VLOOKUP('POBLACIONAL BASE 2025'!AD119,$A$15:$B$40,2,FALSE)</f>
        <v>#N/A</v>
      </c>
      <c r="B156" s="149"/>
      <c r="C156" s="149"/>
      <c r="D156" s="149"/>
      <c r="E156" s="149"/>
      <c r="F156" s="149"/>
      <c r="G156" s="149"/>
      <c r="H156" s="149"/>
      <c r="I156" s="143"/>
      <c r="J156" s="143"/>
      <c r="K156" s="149"/>
      <c r="L156" s="149"/>
      <c r="M156" s="149"/>
      <c r="N156" s="149"/>
      <c r="O156" s="149"/>
      <c r="P156" s="149"/>
      <c r="Q156" s="149"/>
      <c r="R156" s="149"/>
      <c r="S156" s="149"/>
      <c r="T156" s="152"/>
      <c r="U156" s="152"/>
      <c r="V156" s="152"/>
      <c r="W156" s="152"/>
      <c r="X156" s="152"/>
      <c r="Y156" s="152"/>
      <c r="Z156" s="152"/>
    </row>
    <row r="157" ht="15.75" customHeight="1">
      <c r="A157" s="143" t="str">
        <f>VLOOKUP('POBLACIONAL BASE 2025'!AD120,$A$15:$B$40,2,FALSE)</f>
        <v>#N/A</v>
      </c>
      <c r="B157" s="149"/>
      <c r="C157" s="149"/>
      <c r="D157" s="149"/>
      <c r="E157" s="149"/>
      <c r="F157" s="149"/>
      <c r="G157" s="149"/>
      <c r="H157" s="149"/>
      <c r="I157" s="143"/>
      <c r="J157" s="143"/>
      <c r="K157" s="149"/>
      <c r="L157" s="149"/>
      <c r="M157" s="149"/>
      <c r="N157" s="149"/>
      <c r="O157" s="149"/>
      <c r="P157" s="149"/>
      <c r="Q157" s="149"/>
      <c r="R157" s="149"/>
      <c r="S157" s="149"/>
      <c r="T157" s="152"/>
      <c r="U157" s="152"/>
      <c r="V157" s="152"/>
      <c r="W157" s="152"/>
      <c r="X157" s="152"/>
      <c r="Y157" s="152"/>
      <c r="Z157" s="152"/>
    </row>
    <row r="158" ht="15.75" customHeight="1">
      <c r="A158" s="143" t="str">
        <f>VLOOKUP('POBLACIONAL BASE 2025'!AD121,$A$15:$B$40,2,FALSE)</f>
        <v>#N/A</v>
      </c>
      <c r="B158" s="149"/>
      <c r="C158" s="149"/>
      <c r="D158" s="149"/>
      <c r="E158" s="149"/>
      <c r="F158" s="149"/>
      <c r="G158" s="149"/>
      <c r="H158" s="149"/>
      <c r="I158" s="143"/>
      <c r="J158" s="143"/>
      <c r="K158" s="149"/>
      <c r="L158" s="149"/>
      <c r="M158" s="149"/>
      <c r="N158" s="149"/>
      <c r="O158" s="149"/>
      <c r="P158" s="149"/>
      <c r="Q158" s="149"/>
      <c r="R158" s="149"/>
      <c r="S158" s="149"/>
      <c r="T158" s="152"/>
      <c r="U158" s="152"/>
      <c r="V158" s="152"/>
      <c r="W158" s="152"/>
      <c r="X158" s="152"/>
      <c r="Y158" s="152"/>
      <c r="Z158" s="152"/>
    </row>
    <row r="159" ht="15.75" customHeight="1">
      <c r="A159" s="143" t="str">
        <f>VLOOKUP('POBLACIONAL BASE 2025'!AD122,$A$15:$B$40,2,FALSE)</f>
        <v>#N/A</v>
      </c>
      <c r="B159" s="149"/>
      <c r="C159" s="149"/>
      <c r="D159" s="149"/>
      <c r="E159" s="149"/>
      <c r="F159" s="149"/>
      <c r="G159" s="149"/>
      <c r="H159" s="149"/>
      <c r="I159" s="143"/>
      <c r="J159" s="143"/>
      <c r="K159" s="149"/>
      <c r="L159" s="149"/>
      <c r="M159" s="149"/>
      <c r="N159" s="149"/>
      <c r="O159" s="149"/>
      <c r="P159" s="149"/>
      <c r="Q159" s="149"/>
      <c r="R159" s="149"/>
      <c r="S159" s="149"/>
      <c r="T159" s="152"/>
      <c r="U159" s="152"/>
      <c r="V159" s="152"/>
      <c r="W159" s="152"/>
      <c r="X159" s="152"/>
      <c r="Y159" s="152"/>
      <c r="Z159" s="152"/>
    </row>
    <row r="160" ht="15.75" customHeight="1">
      <c r="A160" s="143" t="str">
        <f>VLOOKUP('POBLACIONAL BASE 2025'!AD123,$A$15:$B$40,2,FALSE)</f>
        <v>#N/A</v>
      </c>
      <c r="B160" s="149"/>
      <c r="C160" s="149"/>
      <c r="D160" s="149"/>
      <c r="E160" s="149"/>
      <c r="F160" s="149"/>
      <c r="G160" s="149"/>
      <c r="H160" s="149"/>
      <c r="I160" s="143"/>
      <c r="J160" s="143"/>
      <c r="K160" s="149"/>
      <c r="L160" s="149"/>
      <c r="M160" s="149"/>
      <c r="N160" s="149"/>
      <c r="O160" s="149"/>
      <c r="P160" s="149"/>
      <c r="Q160" s="149"/>
      <c r="R160" s="149"/>
      <c r="S160" s="149"/>
      <c r="T160" s="152"/>
      <c r="U160" s="152"/>
      <c r="V160" s="152"/>
      <c r="W160" s="152"/>
      <c r="X160" s="152"/>
      <c r="Y160" s="152"/>
      <c r="Z160" s="152"/>
    </row>
    <row r="161" ht="15.75" customHeight="1">
      <c r="A161" s="143" t="str">
        <f>VLOOKUP('POBLACIONAL BASE 2025'!AD124,$A$15:$B$40,2,FALSE)</f>
        <v>#N/A</v>
      </c>
      <c r="B161" s="149"/>
      <c r="C161" s="149"/>
      <c r="D161" s="149"/>
      <c r="E161" s="149"/>
      <c r="F161" s="149"/>
      <c r="G161" s="149"/>
      <c r="H161" s="149"/>
      <c r="I161" s="143"/>
      <c r="J161" s="143"/>
      <c r="K161" s="149"/>
      <c r="L161" s="149"/>
      <c r="M161" s="149"/>
      <c r="N161" s="149"/>
      <c r="O161" s="149"/>
      <c r="P161" s="149"/>
      <c r="Q161" s="149"/>
      <c r="R161" s="149"/>
      <c r="S161" s="149"/>
      <c r="T161" s="152"/>
      <c r="U161" s="152"/>
      <c r="V161" s="152"/>
      <c r="W161" s="152"/>
      <c r="X161" s="152"/>
      <c r="Y161" s="152"/>
      <c r="Z161" s="152"/>
    </row>
    <row r="162" ht="15.75" customHeight="1">
      <c r="A162" s="143" t="str">
        <f>VLOOKUP('POBLACIONAL BASE 2025'!AD125,$A$15:$B$40,2,FALSE)</f>
        <v>#N/A</v>
      </c>
      <c r="B162" s="149"/>
      <c r="C162" s="149"/>
      <c r="D162" s="149"/>
      <c r="E162" s="149"/>
      <c r="F162" s="149"/>
      <c r="G162" s="149"/>
      <c r="H162" s="149"/>
      <c r="I162" s="143"/>
      <c r="J162" s="143"/>
      <c r="K162" s="149"/>
      <c r="L162" s="149"/>
      <c r="M162" s="149"/>
      <c r="N162" s="149"/>
      <c r="O162" s="149"/>
      <c r="P162" s="149"/>
      <c r="Q162" s="149"/>
      <c r="R162" s="149"/>
      <c r="S162" s="149"/>
      <c r="T162" s="152"/>
      <c r="U162" s="152"/>
      <c r="V162" s="152"/>
      <c r="W162" s="152"/>
      <c r="X162" s="152"/>
      <c r="Y162" s="152"/>
      <c r="Z162" s="152"/>
    </row>
    <row r="163" ht="15.75" customHeight="1">
      <c r="A163" s="143" t="str">
        <f>VLOOKUP('POBLACIONAL BASE 2025'!AD126,$A$15:$B$40,2,FALSE)</f>
        <v>#N/A</v>
      </c>
      <c r="B163" s="149"/>
      <c r="C163" s="149"/>
      <c r="D163" s="149"/>
      <c r="E163" s="149"/>
      <c r="F163" s="149"/>
      <c r="G163" s="149"/>
      <c r="H163" s="149"/>
      <c r="I163" s="143"/>
      <c r="J163" s="143"/>
      <c r="K163" s="149"/>
      <c r="L163" s="149"/>
      <c r="M163" s="149"/>
      <c r="N163" s="149"/>
      <c r="O163" s="149"/>
      <c r="P163" s="149"/>
      <c r="Q163" s="149"/>
      <c r="R163" s="149"/>
      <c r="S163" s="149"/>
      <c r="T163" s="152"/>
      <c r="U163" s="152"/>
      <c r="V163" s="152"/>
      <c r="W163" s="152"/>
      <c r="X163" s="152"/>
      <c r="Y163" s="152"/>
      <c r="Z163" s="152"/>
    </row>
    <row r="164" ht="15.75" customHeight="1">
      <c r="A164" s="143" t="str">
        <f>VLOOKUP('POBLACIONAL BASE 2025'!AD127,$A$15:$B$40,2,FALSE)</f>
        <v>#N/A</v>
      </c>
      <c r="B164" s="149"/>
      <c r="C164" s="149"/>
      <c r="D164" s="149"/>
      <c r="E164" s="149"/>
      <c r="F164" s="149"/>
      <c r="G164" s="149"/>
      <c r="H164" s="149"/>
      <c r="I164" s="143"/>
      <c r="J164" s="143"/>
      <c r="K164" s="149"/>
      <c r="L164" s="149"/>
      <c r="M164" s="149"/>
      <c r="N164" s="149"/>
      <c r="O164" s="149"/>
      <c r="P164" s="149"/>
      <c r="Q164" s="149"/>
      <c r="R164" s="149"/>
      <c r="S164" s="149"/>
      <c r="T164" s="152"/>
      <c r="U164" s="152"/>
      <c r="V164" s="152"/>
      <c r="W164" s="152"/>
      <c r="X164" s="152"/>
      <c r="Y164" s="152"/>
      <c r="Z164" s="152"/>
    </row>
    <row r="165" ht="15.75" customHeight="1">
      <c r="A165" s="143" t="str">
        <f>VLOOKUP('POBLACIONAL BASE 2025'!AD128,$A$15:$B$40,2,FALSE)</f>
        <v>#N/A</v>
      </c>
      <c r="B165" s="149"/>
      <c r="C165" s="149"/>
      <c r="D165" s="149"/>
      <c r="E165" s="149"/>
      <c r="F165" s="149"/>
      <c r="G165" s="149"/>
      <c r="H165" s="149"/>
      <c r="I165" s="143"/>
      <c r="J165" s="143"/>
      <c r="K165" s="149"/>
      <c r="L165" s="149"/>
      <c r="M165" s="149"/>
      <c r="N165" s="149"/>
      <c r="O165" s="149"/>
      <c r="P165" s="149"/>
      <c r="Q165" s="149"/>
      <c r="R165" s="149"/>
      <c r="S165" s="149"/>
      <c r="T165" s="152"/>
      <c r="U165" s="152"/>
      <c r="V165" s="152"/>
      <c r="W165" s="152"/>
      <c r="X165" s="152"/>
      <c r="Y165" s="152"/>
      <c r="Z165" s="152"/>
    </row>
    <row r="166" ht="15.75" customHeight="1">
      <c r="A166" s="143" t="str">
        <f>VLOOKUP('POBLACIONAL BASE 2025'!AD129,$A$15:$B$40,2,FALSE)</f>
        <v>#N/A</v>
      </c>
      <c r="B166" s="149"/>
      <c r="C166" s="149"/>
      <c r="D166" s="149"/>
      <c r="E166" s="149"/>
      <c r="F166" s="149"/>
      <c r="G166" s="149"/>
      <c r="H166" s="149"/>
      <c r="I166" s="143"/>
      <c r="J166" s="143"/>
      <c r="K166" s="149"/>
      <c r="L166" s="149"/>
      <c r="M166" s="149"/>
      <c r="N166" s="149"/>
      <c r="O166" s="149"/>
      <c r="P166" s="149"/>
      <c r="Q166" s="149"/>
      <c r="R166" s="149"/>
      <c r="S166" s="149"/>
      <c r="T166" s="152"/>
      <c r="U166" s="152"/>
      <c r="V166" s="152"/>
      <c r="W166" s="152"/>
      <c r="X166" s="152"/>
      <c r="Y166" s="152"/>
      <c r="Z166" s="152"/>
    </row>
    <row r="167" ht="15.75" customHeight="1">
      <c r="A167" s="143" t="str">
        <f>VLOOKUP('POBLACIONAL BASE 2025'!AD130,$A$15:$B$40,2,FALSE)</f>
        <v>#N/A</v>
      </c>
      <c r="B167" s="149"/>
      <c r="C167" s="149"/>
      <c r="D167" s="149"/>
      <c r="E167" s="149"/>
      <c r="F167" s="149"/>
      <c r="G167" s="149"/>
      <c r="H167" s="149"/>
      <c r="I167" s="143"/>
      <c r="J167" s="143"/>
      <c r="K167" s="149"/>
      <c r="L167" s="149"/>
      <c r="M167" s="149"/>
      <c r="N167" s="149"/>
      <c r="O167" s="149"/>
      <c r="P167" s="149"/>
      <c r="Q167" s="149"/>
      <c r="R167" s="149"/>
      <c r="S167" s="149"/>
      <c r="T167" s="152"/>
      <c r="U167" s="152"/>
      <c r="V167" s="152"/>
      <c r="W167" s="152"/>
      <c r="X167" s="152"/>
      <c r="Y167" s="152"/>
      <c r="Z167" s="152"/>
    </row>
    <row r="168" ht="15.75" customHeight="1">
      <c r="A168" s="143" t="str">
        <f>VLOOKUP('POBLACIONAL BASE 2025'!AD131,$A$15:$B$40,2,FALSE)</f>
        <v>#N/A</v>
      </c>
      <c r="B168" s="149"/>
      <c r="C168" s="149"/>
      <c r="D168" s="149"/>
      <c r="E168" s="149"/>
      <c r="F168" s="149"/>
      <c r="G168" s="149"/>
      <c r="H168" s="149"/>
      <c r="I168" s="143"/>
      <c r="J168" s="143"/>
      <c r="K168" s="149"/>
      <c r="L168" s="149"/>
      <c r="M168" s="149"/>
      <c r="N168" s="149"/>
      <c r="O168" s="149"/>
      <c r="P168" s="149"/>
      <c r="Q168" s="149"/>
      <c r="R168" s="149"/>
      <c r="S168" s="149"/>
      <c r="T168" s="152"/>
      <c r="U168" s="152"/>
      <c r="V168" s="152"/>
      <c r="W168" s="152"/>
      <c r="X168" s="152"/>
      <c r="Y168" s="152"/>
      <c r="Z168" s="152"/>
    </row>
    <row r="169" ht="15.75" customHeight="1">
      <c r="A169" s="143" t="str">
        <f>VLOOKUP('POBLACIONAL BASE 2025'!AD132,$A$15:$B$40,2,FALSE)</f>
        <v>#N/A</v>
      </c>
      <c r="B169" s="149"/>
      <c r="C169" s="149"/>
      <c r="D169" s="149"/>
      <c r="E169" s="149"/>
      <c r="F169" s="149"/>
      <c r="G169" s="149"/>
      <c r="H169" s="149"/>
      <c r="I169" s="143"/>
      <c r="J169" s="143"/>
      <c r="K169" s="149"/>
      <c r="L169" s="149"/>
      <c r="M169" s="149"/>
      <c r="N169" s="149"/>
      <c r="O169" s="149"/>
      <c r="P169" s="149"/>
      <c r="Q169" s="149"/>
      <c r="R169" s="149"/>
      <c r="S169" s="149"/>
      <c r="T169" s="152"/>
      <c r="U169" s="152"/>
      <c r="V169" s="152"/>
      <c r="W169" s="152"/>
      <c r="X169" s="152"/>
      <c r="Y169" s="152"/>
      <c r="Z169" s="152"/>
    </row>
    <row r="170" ht="15.75" customHeight="1">
      <c r="A170" s="143" t="str">
        <f>VLOOKUP('POBLACIONAL BASE 2025'!AD133,$A$15:$B$40,2,FALSE)</f>
        <v>#N/A</v>
      </c>
      <c r="B170" s="149"/>
      <c r="C170" s="149"/>
      <c r="D170" s="149"/>
      <c r="E170" s="149"/>
      <c r="F170" s="149"/>
      <c r="G170" s="149"/>
      <c r="H170" s="149"/>
      <c r="I170" s="143"/>
      <c r="J170" s="143"/>
      <c r="K170" s="149"/>
      <c r="L170" s="149"/>
      <c r="M170" s="149"/>
      <c r="N170" s="149"/>
      <c r="O170" s="149"/>
      <c r="P170" s="149"/>
      <c r="Q170" s="149"/>
      <c r="R170" s="149"/>
      <c r="S170" s="149"/>
      <c r="T170" s="152"/>
      <c r="U170" s="152"/>
      <c r="V170" s="152"/>
      <c r="W170" s="152"/>
      <c r="X170" s="152"/>
      <c r="Y170" s="152"/>
      <c r="Z170" s="152"/>
    </row>
    <row r="171" ht="15.75" customHeight="1">
      <c r="A171" s="143" t="str">
        <f>VLOOKUP('POBLACIONAL BASE 2025'!AD134,$A$15:$B$40,2,FALSE)</f>
        <v>#N/A</v>
      </c>
      <c r="B171" s="149"/>
      <c r="C171" s="149"/>
      <c r="D171" s="149"/>
      <c r="E171" s="149"/>
      <c r="F171" s="149"/>
      <c r="G171" s="149"/>
      <c r="H171" s="149"/>
      <c r="I171" s="143"/>
      <c r="J171" s="143"/>
      <c r="K171" s="149"/>
      <c r="L171" s="149"/>
      <c r="M171" s="149"/>
      <c r="N171" s="149"/>
      <c r="O171" s="149"/>
      <c r="P171" s="149"/>
      <c r="Q171" s="149"/>
      <c r="R171" s="149"/>
      <c r="S171" s="149"/>
      <c r="T171" s="152"/>
      <c r="U171" s="152"/>
      <c r="V171" s="152"/>
      <c r="W171" s="152"/>
      <c r="X171" s="152"/>
      <c r="Y171" s="152"/>
      <c r="Z171" s="152"/>
    </row>
    <row r="172" ht="15.75" customHeight="1">
      <c r="A172" s="143" t="str">
        <f>VLOOKUP('POBLACIONAL BASE 2025'!AD135,$A$15:$B$40,2,FALSE)</f>
        <v>#N/A</v>
      </c>
      <c r="B172" s="149"/>
      <c r="C172" s="149"/>
      <c r="D172" s="149"/>
      <c r="E172" s="149"/>
      <c r="F172" s="149"/>
      <c r="G172" s="149"/>
      <c r="H172" s="149"/>
      <c r="I172" s="143"/>
      <c r="J172" s="143"/>
      <c r="K172" s="149"/>
      <c r="L172" s="149"/>
      <c r="M172" s="149"/>
      <c r="N172" s="149"/>
      <c r="O172" s="149"/>
      <c r="P172" s="149"/>
      <c r="Q172" s="149"/>
      <c r="R172" s="149"/>
      <c r="S172" s="149"/>
      <c r="T172" s="152"/>
      <c r="U172" s="152"/>
      <c r="V172" s="152"/>
      <c r="W172" s="152"/>
      <c r="X172" s="152"/>
      <c r="Y172" s="152"/>
      <c r="Z172" s="152"/>
    </row>
    <row r="173" ht="15.75" customHeight="1">
      <c r="A173" s="143" t="str">
        <f>VLOOKUP('POBLACIONAL BASE 2025'!AD136,$A$15:$B$40,2,FALSE)</f>
        <v>#N/A</v>
      </c>
      <c r="B173" s="149"/>
      <c r="C173" s="149"/>
      <c r="D173" s="149"/>
      <c r="E173" s="149"/>
      <c r="F173" s="149"/>
      <c r="G173" s="149"/>
      <c r="H173" s="149"/>
      <c r="I173" s="143"/>
      <c r="J173" s="143"/>
      <c r="K173" s="149"/>
      <c r="L173" s="149"/>
      <c r="M173" s="149"/>
      <c r="N173" s="149"/>
      <c r="O173" s="149"/>
      <c r="P173" s="149"/>
      <c r="Q173" s="149"/>
      <c r="R173" s="149"/>
      <c r="S173" s="149"/>
      <c r="T173" s="152"/>
      <c r="U173" s="152"/>
      <c r="V173" s="152"/>
      <c r="W173" s="152"/>
      <c r="X173" s="152"/>
      <c r="Y173" s="152"/>
      <c r="Z173" s="152"/>
    </row>
    <row r="174" ht="15.75" customHeight="1">
      <c r="A174" s="143" t="str">
        <f>VLOOKUP('POBLACIONAL BASE 2025'!AD137,$A$15:$B$40,2,FALSE)</f>
        <v>#N/A</v>
      </c>
      <c r="B174" s="149"/>
      <c r="C174" s="149"/>
      <c r="D174" s="149"/>
      <c r="E174" s="149"/>
      <c r="F174" s="149"/>
      <c r="G174" s="149"/>
      <c r="H174" s="149"/>
      <c r="I174" s="143"/>
      <c r="J174" s="143"/>
      <c r="K174" s="149"/>
      <c r="L174" s="149"/>
      <c r="M174" s="149"/>
      <c r="N174" s="149"/>
      <c r="O174" s="149"/>
      <c r="P174" s="149"/>
      <c r="Q174" s="149"/>
      <c r="R174" s="149"/>
      <c r="S174" s="149"/>
      <c r="T174" s="152"/>
      <c r="U174" s="152"/>
      <c r="V174" s="152"/>
      <c r="W174" s="152"/>
      <c r="X174" s="152"/>
      <c r="Y174" s="152"/>
      <c r="Z174" s="152"/>
    </row>
    <row r="175" ht="15.75" customHeight="1">
      <c r="A175" s="143" t="str">
        <f>VLOOKUP('POBLACIONAL BASE 2025'!AD138,$A$15:$B$40,2,FALSE)</f>
        <v>#N/A</v>
      </c>
      <c r="B175" s="149"/>
      <c r="C175" s="149"/>
      <c r="D175" s="149"/>
      <c r="E175" s="149"/>
      <c r="F175" s="149"/>
      <c r="G175" s="149"/>
      <c r="H175" s="149"/>
      <c r="I175" s="143"/>
      <c r="J175" s="143"/>
      <c r="K175" s="149"/>
      <c r="L175" s="149"/>
      <c r="M175" s="149"/>
      <c r="N175" s="149"/>
      <c r="O175" s="149"/>
      <c r="P175" s="149"/>
      <c r="Q175" s="149"/>
      <c r="R175" s="149"/>
      <c r="S175" s="149"/>
      <c r="T175" s="152"/>
      <c r="U175" s="152"/>
      <c r="V175" s="152"/>
      <c r="W175" s="152"/>
      <c r="X175" s="152"/>
      <c r="Y175" s="152"/>
      <c r="Z175" s="152"/>
    </row>
    <row r="176" ht="15.75" customHeight="1">
      <c r="A176" s="143" t="str">
        <f>VLOOKUP('POBLACIONAL BASE 2025'!AD139,$A$15:$B$40,2,FALSE)</f>
        <v>#N/A</v>
      </c>
      <c r="B176" s="149"/>
      <c r="C176" s="149"/>
      <c r="D176" s="149"/>
      <c r="E176" s="149"/>
      <c r="F176" s="149"/>
      <c r="G176" s="149"/>
      <c r="H176" s="149"/>
      <c r="I176" s="143"/>
      <c r="J176" s="143"/>
      <c r="K176" s="149"/>
      <c r="L176" s="149"/>
      <c r="M176" s="149"/>
      <c r="N176" s="149"/>
      <c r="O176" s="149"/>
      <c r="P176" s="149"/>
      <c r="Q176" s="149"/>
      <c r="R176" s="149"/>
      <c r="S176" s="149"/>
      <c r="T176" s="152"/>
      <c r="U176" s="152"/>
      <c r="V176" s="152"/>
      <c r="W176" s="152"/>
      <c r="X176" s="152"/>
      <c r="Y176" s="152"/>
      <c r="Z176" s="152"/>
    </row>
    <row r="177" ht="15.75" customHeight="1">
      <c r="A177" s="143" t="str">
        <f>VLOOKUP('POBLACIONAL BASE 2025'!AD140,$A$15:$B$40,2,FALSE)</f>
        <v>#N/A</v>
      </c>
      <c r="B177" s="149"/>
      <c r="C177" s="149"/>
      <c r="D177" s="149"/>
      <c r="E177" s="149"/>
      <c r="F177" s="149"/>
      <c r="G177" s="149"/>
      <c r="H177" s="149"/>
      <c r="I177" s="143"/>
      <c r="J177" s="143"/>
      <c r="K177" s="149"/>
      <c r="L177" s="149"/>
      <c r="M177" s="149"/>
      <c r="N177" s="149"/>
      <c r="O177" s="149"/>
      <c r="P177" s="149"/>
      <c r="Q177" s="149"/>
      <c r="R177" s="149"/>
      <c r="S177" s="149"/>
      <c r="T177" s="152"/>
      <c r="U177" s="152"/>
      <c r="V177" s="152"/>
      <c r="W177" s="152"/>
      <c r="X177" s="152"/>
      <c r="Y177" s="152"/>
      <c r="Z177" s="152"/>
    </row>
    <row r="178" ht="15.75" customHeight="1">
      <c r="A178" s="143" t="str">
        <f>VLOOKUP('POBLACIONAL BASE 2025'!AD141,$A$15:$B$40,2,FALSE)</f>
        <v>#N/A</v>
      </c>
      <c r="B178" s="149"/>
      <c r="C178" s="149"/>
      <c r="D178" s="149"/>
      <c r="E178" s="149"/>
      <c r="F178" s="149"/>
      <c r="G178" s="149"/>
      <c r="H178" s="149"/>
      <c r="I178" s="143"/>
      <c r="J178" s="143"/>
      <c r="K178" s="149"/>
      <c r="L178" s="149"/>
      <c r="M178" s="149"/>
      <c r="N178" s="149"/>
      <c r="O178" s="149"/>
      <c r="P178" s="149"/>
      <c r="Q178" s="149"/>
      <c r="R178" s="149"/>
      <c r="S178" s="149"/>
      <c r="T178" s="152"/>
      <c r="U178" s="152"/>
      <c r="V178" s="152"/>
      <c r="W178" s="152"/>
      <c r="X178" s="152"/>
      <c r="Y178" s="152"/>
      <c r="Z178" s="152"/>
    </row>
    <row r="179" ht="15.75" customHeight="1">
      <c r="A179" s="143" t="str">
        <f>VLOOKUP('POBLACIONAL BASE 2025'!AD142,$A$15:$B$40,2,FALSE)</f>
        <v>#N/A</v>
      </c>
      <c r="B179" s="149"/>
      <c r="C179" s="149"/>
      <c r="D179" s="149"/>
      <c r="E179" s="149"/>
      <c r="F179" s="149"/>
      <c r="G179" s="149"/>
      <c r="H179" s="149"/>
      <c r="I179" s="143"/>
      <c r="J179" s="143"/>
      <c r="K179" s="149"/>
      <c r="L179" s="149"/>
      <c r="M179" s="149"/>
      <c r="N179" s="149"/>
      <c r="O179" s="149"/>
      <c r="P179" s="149"/>
      <c r="Q179" s="149"/>
      <c r="R179" s="149"/>
      <c r="S179" s="149"/>
      <c r="T179" s="152"/>
      <c r="U179" s="152"/>
      <c r="V179" s="152"/>
      <c r="W179" s="152"/>
      <c r="X179" s="152"/>
      <c r="Y179" s="152"/>
      <c r="Z179" s="152"/>
    </row>
    <row r="180" ht="15.75" customHeight="1">
      <c r="A180" s="143" t="str">
        <f>VLOOKUP('POBLACIONAL BASE 2025'!AD143,$A$15:$B$40,2,FALSE)</f>
        <v>#N/A</v>
      </c>
      <c r="B180" s="149"/>
      <c r="C180" s="149"/>
      <c r="D180" s="149"/>
      <c r="E180" s="149"/>
      <c r="F180" s="149"/>
      <c r="G180" s="149"/>
      <c r="H180" s="149"/>
      <c r="I180" s="143"/>
      <c r="J180" s="143"/>
      <c r="K180" s="149"/>
      <c r="L180" s="149"/>
      <c r="M180" s="149"/>
      <c r="N180" s="149"/>
      <c r="O180" s="149"/>
      <c r="P180" s="149"/>
      <c r="Q180" s="149"/>
      <c r="R180" s="149"/>
      <c r="S180" s="149"/>
      <c r="T180" s="152"/>
      <c r="U180" s="152"/>
      <c r="V180" s="152"/>
      <c r="W180" s="152"/>
      <c r="X180" s="152"/>
      <c r="Y180" s="152"/>
      <c r="Z180" s="152"/>
    </row>
    <row r="181" ht="15.75" customHeight="1">
      <c r="A181" s="143" t="str">
        <f>VLOOKUP('POBLACIONAL BASE 2025'!AD144,$A$15:$B$40,2,FALSE)</f>
        <v>#N/A</v>
      </c>
      <c r="B181" s="149"/>
      <c r="C181" s="149"/>
      <c r="D181" s="149"/>
      <c r="E181" s="149"/>
      <c r="F181" s="149"/>
      <c r="G181" s="149"/>
      <c r="H181" s="149"/>
      <c r="I181" s="143"/>
      <c r="J181" s="143"/>
      <c r="K181" s="149"/>
      <c r="L181" s="149"/>
      <c r="M181" s="149"/>
      <c r="N181" s="149"/>
      <c r="O181" s="149"/>
      <c r="P181" s="149"/>
      <c r="Q181" s="149"/>
      <c r="R181" s="149"/>
      <c r="S181" s="149"/>
      <c r="T181" s="152"/>
      <c r="U181" s="152"/>
      <c r="V181" s="152"/>
      <c r="W181" s="152"/>
      <c r="X181" s="152"/>
      <c r="Y181" s="152"/>
      <c r="Z181" s="152"/>
    </row>
    <row r="182" ht="15.75" customHeight="1">
      <c r="A182" s="143" t="str">
        <f>VLOOKUP('POBLACIONAL BASE 2025'!AD145,$A$15:$B$40,2,FALSE)</f>
        <v>#N/A</v>
      </c>
      <c r="B182" s="149"/>
      <c r="C182" s="149"/>
      <c r="D182" s="149"/>
      <c r="E182" s="149"/>
      <c r="F182" s="149"/>
      <c r="G182" s="149"/>
      <c r="H182" s="149"/>
      <c r="I182" s="143"/>
      <c r="J182" s="143"/>
      <c r="K182" s="149"/>
      <c r="L182" s="149"/>
      <c r="M182" s="149"/>
      <c r="N182" s="149"/>
      <c r="O182" s="149"/>
      <c r="P182" s="149"/>
      <c r="Q182" s="149"/>
      <c r="R182" s="149"/>
      <c r="S182" s="149"/>
      <c r="T182" s="152"/>
      <c r="U182" s="152"/>
      <c r="V182" s="152"/>
      <c r="W182" s="152"/>
      <c r="X182" s="152"/>
      <c r="Y182" s="152"/>
      <c r="Z182" s="152"/>
    </row>
    <row r="183" ht="15.75" customHeight="1">
      <c r="A183" s="143" t="str">
        <f>VLOOKUP('POBLACIONAL BASE 2025'!AD146,$A$15:$B$40,2,FALSE)</f>
        <v>#N/A</v>
      </c>
      <c r="B183" s="149"/>
      <c r="C183" s="149"/>
      <c r="D183" s="149"/>
      <c r="E183" s="149"/>
      <c r="F183" s="149"/>
      <c r="G183" s="149"/>
      <c r="H183" s="149"/>
      <c r="I183" s="143"/>
      <c r="J183" s="143"/>
      <c r="K183" s="149"/>
      <c r="L183" s="149"/>
      <c r="M183" s="149"/>
      <c r="N183" s="149"/>
      <c r="O183" s="149"/>
      <c r="P183" s="149"/>
      <c r="Q183" s="149"/>
      <c r="R183" s="149"/>
      <c r="S183" s="149"/>
      <c r="T183" s="152"/>
      <c r="U183" s="152"/>
      <c r="V183" s="152"/>
      <c r="W183" s="152"/>
      <c r="X183" s="152"/>
      <c r="Y183" s="152"/>
      <c r="Z183" s="152"/>
    </row>
    <row r="184" ht="15.75" customHeight="1">
      <c r="A184" s="143" t="str">
        <f>VLOOKUP('POBLACIONAL BASE 2025'!AD147,$A$15:$B$40,2,FALSE)</f>
        <v>#N/A</v>
      </c>
      <c r="B184" s="149"/>
      <c r="C184" s="149"/>
      <c r="D184" s="149"/>
      <c r="E184" s="149"/>
      <c r="F184" s="149"/>
      <c r="G184" s="149"/>
      <c r="H184" s="149"/>
      <c r="I184" s="143"/>
      <c r="J184" s="143"/>
      <c r="K184" s="149"/>
      <c r="L184" s="149"/>
      <c r="M184" s="149"/>
      <c r="N184" s="149"/>
      <c r="O184" s="149"/>
      <c r="P184" s="149"/>
      <c r="Q184" s="149"/>
      <c r="R184" s="149"/>
      <c r="S184" s="149"/>
      <c r="T184" s="152"/>
      <c r="U184" s="152"/>
      <c r="V184" s="152"/>
      <c r="W184" s="152"/>
      <c r="X184" s="152"/>
      <c r="Y184" s="152"/>
      <c r="Z184" s="152"/>
    </row>
    <row r="185" ht="15.75" customHeight="1">
      <c r="A185" s="143" t="str">
        <f>VLOOKUP('POBLACIONAL BASE 2025'!AD148,$A$15:$B$40,2,FALSE)</f>
        <v>#N/A</v>
      </c>
      <c r="B185" s="149"/>
      <c r="C185" s="149"/>
      <c r="D185" s="149"/>
      <c r="E185" s="149"/>
      <c r="F185" s="149"/>
      <c r="G185" s="149"/>
      <c r="H185" s="149"/>
      <c r="I185" s="143"/>
      <c r="J185" s="143"/>
      <c r="K185" s="149"/>
      <c r="L185" s="149"/>
      <c r="M185" s="149"/>
      <c r="N185" s="149"/>
      <c r="O185" s="149"/>
      <c r="P185" s="149"/>
      <c r="Q185" s="149"/>
      <c r="R185" s="149"/>
      <c r="S185" s="149"/>
      <c r="T185" s="152"/>
      <c r="U185" s="152"/>
      <c r="V185" s="152"/>
      <c r="W185" s="152"/>
      <c r="X185" s="152"/>
      <c r="Y185" s="152"/>
      <c r="Z185" s="152"/>
    </row>
    <row r="186" ht="15.75" customHeight="1">
      <c r="A186" s="143" t="str">
        <f>VLOOKUP('POBLACIONAL BASE 2025'!AD149,$A$15:$B$40,2,FALSE)</f>
        <v>#N/A</v>
      </c>
      <c r="B186" s="149"/>
      <c r="C186" s="149"/>
      <c r="D186" s="149"/>
      <c r="E186" s="149"/>
      <c r="F186" s="149"/>
      <c r="G186" s="149"/>
      <c r="H186" s="149"/>
      <c r="I186" s="143"/>
      <c r="J186" s="143"/>
      <c r="K186" s="149"/>
      <c r="L186" s="149"/>
      <c r="M186" s="149"/>
      <c r="N186" s="149"/>
      <c r="O186" s="149"/>
      <c r="P186" s="149"/>
      <c r="Q186" s="149"/>
      <c r="R186" s="149"/>
      <c r="S186" s="149"/>
      <c r="T186" s="152"/>
      <c r="U186" s="152"/>
      <c r="V186" s="152"/>
      <c r="W186" s="152"/>
      <c r="X186" s="152"/>
      <c r="Y186" s="152"/>
      <c r="Z186" s="152"/>
    </row>
    <row r="187" ht="15.75" customHeight="1">
      <c r="A187" s="143" t="str">
        <f>VLOOKUP('POBLACIONAL BASE 2025'!AD150,$A$15:$B$40,2,FALSE)</f>
        <v>#N/A</v>
      </c>
      <c r="B187" s="149"/>
      <c r="C187" s="149"/>
      <c r="D187" s="149"/>
      <c r="E187" s="149"/>
      <c r="F187" s="149"/>
      <c r="G187" s="149"/>
      <c r="H187" s="149"/>
      <c r="I187" s="143"/>
      <c r="J187" s="143"/>
      <c r="K187" s="149"/>
      <c r="L187" s="149"/>
      <c r="M187" s="149"/>
      <c r="N187" s="149"/>
      <c r="O187" s="149"/>
      <c r="P187" s="149"/>
      <c r="Q187" s="149"/>
      <c r="R187" s="149"/>
      <c r="S187" s="149"/>
      <c r="T187" s="152"/>
      <c r="U187" s="152"/>
      <c r="V187" s="152"/>
      <c r="W187" s="152"/>
      <c r="X187" s="152"/>
      <c r="Y187" s="152"/>
      <c r="Z187" s="152"/>
    </row>
    <row r="188" ht="15.75" customHeight="1">
      <c r="A188" s="143" t="str">
        <f>VLOOKUP('POBLACIONAL BASE 2025'!AD151,$A$15:$B$40,2,FALSE)</f>
        <v>#N/A</v>
      </c>
      <c r="B188" s="149"/>
      <c r="C188" s="149"/>
      <c r="D188" s="149"/>
      <c r="E188" s="149"/>
      <c r="F188" s="149"/>
      <c r="G188" s="149"/>
      <c r="H188" s="149"/>
      <c r="I188" s="143"/>
      <c r="J188" s="143"/>
      <c r="K188" s="149"/>
      <c r="L188" s="149"/>
      <c r="M188" s="149"/>
      <c r="N188" s="149"/>
      <c r="O188" s="149"/>
      <c r="P188" s="149"/>
      <c r="Q188" s="149"/>
      <c r="R188" s="149"/>
      <c r="S188" s="149"/>
      <c r="T188" s="152"/>
      <c r="U188" s="152"/>
      <c r="V188" s="152"/>
      <c r="W188" s="152"/>
      <c r="X188" s="152"/>
      <c r="Y188" s="152"/>
      <c r="Z188" s="152"/>
    </row>
    <row r="189" ht="15.75" customHeight="1">
      <c r="A189" s="143" t="str">
        <f>VLOOKUP('POBLACIONAL BASE 2025'!AD152,$A$15:$B$40,2,FALSE)</f>
        <v>#N/A</v>
      </c>
      <c r="B189" s="149"/>
      <c r="C189" s="149"/>
      <c r="D189" s="149"/>
      <c r="E189" s="149"/>
      <c r="F189" s="149"/>
      <c r="G189" s="149"/>
      <c r="H189" s="149"/>
      <c r="I189" s="143"/>
      <c r="J189" s="143"/>
      <c r="K189" s="149"/>
      <c r="L189" s="149"/>
      <c r="M189" s="149"/>
      <c r="N189" s="149"/>
      <c r="O189" s="149"/>
      <c r="P189" s="149"/>
      <c r="Q189" s="149"/>
      <c r="R189" s="149"/>
      <c r="S189" s="149"/>
      <c r="T189" s="152"/>
      <c r="U189" s="152"/>
      <c r="V189" s="152"/>
      <c r="W189" s="152"/>
      <c r="X189" s="152"/>
      <c r="Y189" s="152"/>
      <c r="Z189" s="152"/>
    </row>
    <row r="190" ht="15.75" customHeight="1">
      <c r="A190" s="143" t="str">
        <f>VLOOKUP('POBLACIONAL BASE 2025'!AD153,$A$15:$B$40,2,FALSE)</f>
        <v>#N/A</v>
      </c>
      <c r="B190" s="149"/>
      <c r="C190" s="149"/>
      <c r="D190" s="149"/>
      <c r="E190" s="149"/>
      <c r="F190" s="149"/>
      <c r="G190" s="149"/>
      <c r="H190" s="149"/>
      <c r="I190" s="143"/>
      <c r="J190" s="143"/>
      <c r="K190" s="149"/>
      <c r="L190" s="149"/>
      <c r="M190" s="149"/>
      <c r="N190" s="149"/>
      <c r="O190" s="149"/>
      <c r="P190" s="149"/>
      <c r="Q190" s="149"/>
      <c r="R190" s="149"/>
      <c r="S190" s="149"/>
      <c r="T190" s="152"/>
      <c r="U190" s="152"/>
      <c r="V190" s="152"/>
      <c r="W190" s="152"/>
      <c r="X190" s="152"/>
      <c r="Y190" s="152"/>
      <c r="Z190" s="152"/>
    </row>
    <row r="191" ht="15.75" customHeight="1">
      <c r="A191" s="143" t="str">
        <f>VLOOKUP('POBLACIONAL BASE 2025'!AD154,$A$15:$B$40,2,FALSE)</f>
        <v>#N/A</v>
      </c>
      <c r="B191" s="149"/>
      <c r="C191" s="149"/>
      <c r="D191" s="149"/>
      <c r="E191" s="149"/>
      <c r="F191" s="149"/>
      <c r="G191" s="149"/>
      <c r="H191" s="149"/>
      <c r="I191" s="143"/>
      <c r="J191" s="143"/>
      <c r="K191" s="149"/>
      <c r="L191" s="149"/>
      <c r="M191" s="149"/>
      <c r="N191" s="149"/>
      <c r="O191" s="149"/>
      <c r="P191" s="149"/>
      <c r="Q191" s="149"/>
      <c r="R191" s="149"/>
      <c r="S191" s="149"/>
      <c r="T191" s="152"/>
      <c r="U191" s="152"/>
      <c r="V191" s="152"/>
      <c r="W191" s="152"/>
      <c r="X191" s="152"/>
      <c r="Y191" s="152"/>
      <c r="Z191" s="152"/>
    </row>
    <row r="192" ht="15.75" customHeight="1">
      <c r="A192" s="143" t="str">
        <f>VLOOKUP('POBLACIONAL BASE 2025'!AD155,$A$15:$B$40,2,FALSE)</f>
        <v>#N/A</v>
      </c>
      <c r="B192" s="149"/>
      <c r="C192" s="149"/>
      <c r="D192" s="149"/>
      <c r="E192" s="149"/>
      <c r="F192" s="149"/>
      <c r="G192" s="149"/>
      <c r="H192" s="149"/>
      <c r="I192" s="143"/>
      <c r="J192" s="143"/>
      <c r="K192" s="149"/>
      <c r="L192" s="149"/>
      <c r="M192" s="149"/>
      <c r="N192" s="149"/>
      <c r="O192" s="149"/>
      <c r="P192" s="149"/>
      <c r="Q192" s="149"/>
      <c r="R192" s="149"/>
      <c r="S192" s="149"/>
      <c r="T192" s="152"/>
      <c r="U192" s="152"/>
      <c r="V192" s="152"/>
      <c r="W192" s="152"/>
      <c r="X192" s="152"/>
      <c r="Y192" s="152"/>
      <c r="Z192" s="152"/>
    </row>
    <row r="193" ht="15.75" customHeight="1">
      <c r="A193" s="143" t="str">
        <f>VLOOKUP('POBLACIONAL BASE 2025'!AD156,$A$15:$B$40,2,FALSE)</f>
        <v>#N/A</v>
      </c>
      <c r="B193" s="149"/>
      <c r="C193" s="149"/>
      <c r="D193" s="149"/>
      <c r="E193" s="149"/>
      <c r="F193" s="149"/>
      <c r="G193" s="149"/>
      <c r="H193" s="149"/>
      <c r="I193" s="143"/>
      <c r="J193" s="143"/>
      <c r="K193" s="149"/>
      <c r="L193" s="149"/>
      <c r="M193" s="149"/>
      <c r="N193" s="149"/>
      <c r="O193" s="149"/>
      <c r="P193" s="149"/>
      <c r="Q193" s="149"/>
      <c r="R193" s="149"/>
      <c r="S193" s="149"/>
      <c r="T193" s="152"/>
      <c r="U193" s="152"/>
      <c r="V193" s="152"/>
      <c r="W193" s="152"/>
      <c r="X193" s="152"/>
      <c r="Y193" s="152"/>
      <c r="Z193" s="152"/>
    </row>
    <row r="194" ht="15.75" customHeight="1">
      <c r="A194" s="143" t="str">
        <f>VLOOKUP('POBLACIONAL BASE 2025'!AD157,$A$15:$B$40,2,FALSE)</f>
        <v>#N/A</v>
      </c>
      <c r="B194" s="149"/>
      <c r="C194" s="149"/>
      <c r="D194" s="149"/>
      <c r="E194" s="149"/>
      <c r="F194" s="149"/>
      <c r="G194" s="149"/>
      <c r="H194" s="149"/>
      <c r="I194" s="143"/>
      <c r="J194" s="143"/>
      <c r="K194" s="149"/>
      <c r="L194" s="149"/>
      <c r="M194" s="149"/>
      <c r="N194" s="149"/>
      <c r="O194" s="149"/>
      <c r="P194" s="149"/>
      <c r="Q194" s="149"/>
      <c r="R194" s="149"/>
      <c r="S194" s="149"/>
      <c r="T194" s="152"/>
      <c r="U194" s="152"/>
      <c r="V194" s="152"/>
      <c r="W194" s="152"/>
      <c r="X194" s="152"/>
      <c r="Y194" s="152"/>
      <c r="Z194" s="152"/>
    </row>
    <row r="195" ht="15.75" customHeight="1">
      <c r="A195" s="143" t="str">
        <f>VLOOKUP('POBLACIONAL BASE 2025'!AD158,$A$15:$B$40,2,FALSE)</f>
        <v>#N/A</v>
      </c>
      <c r="B195" s="149"/>
      <c r="C195" s="149"/>
      <c r="D195" s="149"/>
      <c r="E195" s="149"/>
      <c r="F195" s="149"/>
      <c r="G195" s="149"/>
      <c r="H195" s="149"/>
      <c r="I195" s="143"/>
      <c r="J195" s="143"/>
      <c r="K195" s="149"/>
      <c r="L195" s="149"/>
      <c r="M195" s="149"/>
      <c r="N195" s="149"/>
      <c r="O195" s="149"/>
      <c r="P195" s="149"/>
      <c r="Q195" s="149"/>
      <c r="R195" s="149"/>
      <c r="S195" s="149"/>
      <c r="T195" s="152"/>
      <c r="U195" s="152"/>
      <c r="V195" s="152"/>
      <c r="W195" s="152"/>
      <c r="X195" s="152"/>
      <c r="Y195" s="152"/>
      <c r="Z195" s="152"/>
    </row>
    <row r="196" ht="15.75" customHeight="1">
      <c r="A196" s="143" t="str">
        <f>VLOOKUP('POBLACIONAL BASE 2025'!AD159,$A$15:$B$40,2,FALSE)</f>
        <v>#N/A</v>
      </c>
      <c r="B196" s="149"/>
      <c r="C196" s="149"/>
      <c r="D196" s="149"/>
      <c r="E196" s="149"/>
      <c r="F196" s="149"/>
      <c r="G196" s="149"/>
      <c r="H196" s="149"/>
      <c r="I196" s="143"/>
      <c r="J196" s="143"/>
      <c r="K196" s="149"/>
      <c r="L196" s="149"/>
      <c r="M196" s="149"/>
      <c r="N196" s="149"/>
      <c r="O196" s="149"/>
      <c r="P196" s="149"/>
      <c r="Q196" s="149"/>
      <c r="R196" s="149"/>
      <c r="S196" s="149"/>
      <c r="T196" s="152"/>
      <c r="U196" s="152"/>
      <c r="V196" s="152"/>
      <c r="W196" s="152"/>
      <c r="X196" s="152"/>
      <c r="Y196" s="152"/>
      <c r="Z196" s="152"/>
    </row>
    <row r="197" ht="15.75" customHeight="1">
      <c r="A197" s="143" t="str">
        <f>VLOOKUP('POBLACIONAL BASE 2025'!AD160,$A$15:$B$40,2,FALSE)</f>
        <v>#N/A</v>
      </c>
      <c r="B197" s="149"/>
      <c r="C197" s="149"/>
      <c r="D197" s="149"/>
      <c r="E197" s="149"/>
      <c r="F197" s="149"/>
      <c r="G197" s="149"/>
      <c r="H197" s="149"/>
      <c r="I197" s="143"/>
      <c r="J197" s="143"/>
      <c r="K197" s="149"/>
      <c r="L197" s="149"/>
      <c r="M197" s="149"/>
      <c r="N197" s="149"/>
      <c r="O197" s="149"/>
      <c r="P197" s="149"/>
      <c r="Q197" s="149"/>
      <c r="R197" s="149"/>
      <c r="S197" s="149"/>
      <c r="T197" s="152"/>
      <c r="U197" s="152"/>
      <c r="V197" s="152"/>
      <c r="W197" s="152"/>
      <c r="X197" s="152"/>
      <c r="Y197" s="152"/>
      <c r="Z197" s="152"/>
    </row>
    <row r="198" ht="15.75" customHeight="1">
      <c r="A198" s="143" t="str">
        <f>VLOOKUP('POBLACIONAL BASE 2025'!AD161,$A$15:$B$40,2,FALSE)</f>
        <v>#N/A</v>
      </c>
      <c r="B198" s="149"/>
      <c r="C198" s="149"/>
      <c r="D198" s="149"/>
      <c r="E198" s="149"/>
      <c r="F198" s="149"/>
      <c r="G198" s="149"/>
      <c r="H198" s="149"/>
      <c r="I198" s="143"/>
      <c r="J198" s="143"/>
      <c r="K198" s="149"/>
      <c r="L198" s="149"/>
      <c r="M198" s="149"/>
      <c r="N198" s="149"/>
      <c r="O198" s="149"/>
      <c r="P198" s="149"/>
      <c r="Q198" s="149"/>
      <c r="R198" s="149"/>
      <c r="S198" s="149"/>
      <c r="T198" s="152"/>
      <c r="U198" s="152"/>
      <c r="V198" s="152"/>
      <c r="W198" s="152"/>
      <c r="X198" s="152"/>
      <c r="Y198" s="152"/>
      <c r="Z198" s="152"/>
    </row>
    <row r="199" ht="15.75" customHeight="1">
      <c r="A199" s="143" t="str">
        <f>VLOOKUP('POBLACIONAL BASE 2025'!AD162,$A$15:$B$40,2,FALSE)</f>
        <v>#N/A</v>
      </c>
      <c r="B199" s="149"/>
      <c r="C199" s="149"/>
      <c r="D199" s="149"/>
      <c r="E199" s="149"/>
      <c r="F199" s="149"/>
      <c r="G199" s="149"/>
      <c r="H199" s="149"/>
      <c r="I199" s="143"/>
      <c r="J199" s="143"/>
      <c r="K199" s="149"/>
      <c r="L199" s="149"/>
      <c r="M199" s="149"/>
      <c r="N199" s="149"/>
      <c r="O199" s="149"/>
      <c r="P199" s="149"/>
      <c r="Q199" s="149"/>
      <c r="R199" s="149"/>
      <c r="S199" s="149"/>
      <c r="T199" s="152"/>
      <c r="U199" s="152"/>
      <c r="V199" s="152"/>
      <c r="W199" s="152"/>
      <c r="X199" s="152"/>
      <c r="Y199" s="152"/>
      <c r="Z199" s="152"/>
    </row>
    <row r="200" ht="15.75" customHeight="1">
      <c r="A200" s="143" t="str">
        <f>VLOOKUP('POBLACIONAL BASE 2025'!AD163,$A$15:$B$40,2,FALSE)</f>
        <v>#N/A</v>
      </c>
      <c r="B200" s="149"/>
      <c r="C200" s="149"/>
      <c r="D200" s="149"/>
      <c r="E200" s="149"/>
      <c r="F200" s="149"/>
      <c r="G200" s="149"/>
      <c r="H200" s="149"/>
      <c r="I200" s="143"/>
      <c r="J200" s="143"/>
      <c r="K200" s="149"/>
      <c r="L200" s="149"/>
      <c r="M200" s="149"/>
      <c r="N200" s="149"/>
      <c r="O200" s="149"/>
      <c r="P200" s="149"/>
      <c r="Q200" s="149"/>
      <c r="R200" s="149"/>
      <c r="S200" s="149"/>
      <c r="T200" s="152"/>
      <c r="U200" s="152"/>
      <c r="V200" s="152"/>
      <c r="W200" s="152"/>
      <c r="X200" s="152"/>
      <c r="Y200" s="152"/>
      <c r="Z200" s="152"/>
    </row>
    <row r="201" ht="15.75" customHeight="1">
      <c r="A201" s="143" t="str">
        <f>VLOOKUP('POBLACIONAL BASE 2025'!AD164,$A$15:$B$40,2,FALSE)</f>
        <v>#N/A</v>
      </c>
      <c r="B201" s="149"/>
      <c r="C201" s="149"/>
      <c r="D201" s="149"/>
      <c r="E201" s="149"/>
      <c r="F201" s="149"/>
      <c r="G201" s="149"/>
      <c r="H201" s="149"/>
      <c r="I201" s="143"/>
      <c r="J201" s="143"/>
      <c r="K201" s="149"/>
      <c r="L201" s="149"/>
      <c r="M201" s="149"/>
      <c r="N201" s="149"/>
      <c r="O201" s="149"/>
      <c r="P201" s="149"/>
      <c r="Q201" s="149"/>
      <c r="R201" s="149"/>
      <c r="S201" s="149"/>
      <c r="T201" s="152"/>
      <c r="U201" s="152"/>
      <c r="V201" s="152"/>
      <c r="W201" s="152"/>
      <c r="X201" s="152"/>
      <c r="Y201" s="152"/>
      <c r="Z201" s="152"/>
    </row>
    <row r="202" ht="15.75" customHeight="1">
      <c r="A202" s="143" t="str">
        <f>VLOOKUP('POBLACIONAL BASE 2025'!AD165,$A$15:$B$40,2,FALSE)</f>
        <v>#N/A</v>
      </c>
      <c r="B202" s="149"/>
      <c r="C202" s="149"/>
      <c r="D202" s="149"/>
      <c r="E202" s="149"/>
      <c r="F202" s="149"/>
      <c r="G202" s="149"/>
      <c r="H202" s="149"/>
      <c r="I202" s="143"/>
      <c r="J202" s="143"/>
      <c r="K202" s="149"/>
      <c r="L202" s="149"/>
      <c r="M202" s="149"/>
      <c r="N202" s="149"/>
      <c r="O202" s="149"/>
      <c r="P202" s="149"/>
      <c r="Q202" s="149"/>
      <c r="R202" s="149"/>
      <c r="S202" s="149"/>
      <c r="T202" s="152"/>
      <c r="U202" s="152"/>
      <c r="V202" s="152"/>
      <c r="W202" s="152"/>
      <c r="X202" s="152"/>
      <c r="Y202" s="152"/>
      <c r="Z202" s="152"/>
    </row>
    <row r="203" ht="15.75" customHeight="1">
      <c r="A203" s="143" t="str">
        <f>VLOOKUP('POBLACIONAL BASE 2025'!AD166,$A$15:$B$40,2,FALSE)</f>
        <v>#N/A</v>
      </c>
      <c r="B203" s="149"/>
      <c r="C203" s="149"/>
      <c r="D203" s="149"/>
      <c r="E203" s="149"/>
      <c r="F203" s="149"/>
      <c r="G203" s="149"/>
      <c r="H203" s="149"/>
      <c r="I203" s="143"/>
      <c r="J203" s="143"/>
      <c r="K203" s="149"/>
      <c r="L203" s="149"/>
      <c r="M203" s="149"/>
      <c r="N203" s="149"/>
      <c r="O203" s="149"/>
      <c r="P203" s="149"/>
      <c r="Q203" s="149"/>
      <c r="R203" s="149"/>
      <c r="S203" s="149"/>
      <c r="T203" s="152"/>
      <c r="U203" s="152"/>
      <c r="V203" s="152"/>
      <c r="W203" s="152"/>
      <c r="X203" s="152"/>
      <c r="Y203" s="152"/>
      <c r="Z203" s="152"/>
    </row>
    <row r="204" ht="15.75" customHeight="1">
      <c r="A204" s="143" t="str">
        <f>VLOOKUP('POBLACIONAL BASE 2025'!AD167,$A$15:$B$40,2,FALSE)</f>
        <v>#N/A</v>
      </c>
      <c r="B204" s="149"/>
      <c r="C204" s="149"/>
      <c r="D204" s="149"/>
      <c r="E204" s="149"/>
      <c r="F204" s="149"/>
      <c r="G204" s="149"/>
      <c r="H204" s="149"/>
      <c r="I204" s="143"/>
      <c r="J204" s="143"/>
      <c r="K204" s="149"/>
      <c r="L204" s="149"/>
      <c r="M204" s="149"/>
      <c r="N204" s="149"/>
      <c r="O204" s="149"/>
      <c r="P204" s="149"/>
      <c r="Q204" s="149"/>
      <c r="R204" s="149"/>
      <c r="S204" s="149"/>
      <c r="T204" s="152"/>
      <c r="U204" s="152"/>
      <c r="V204" s="152"/>
      <c r="W204" s="152"/>
      <c r="X204" s="152"/>
      <c r="Y204" s="152"/>
      <c r="Z204" s="152"/>
    </row>
    <row r="205" ht="15.75" customHeight="1">
      <c r="A205" s="143" t="str">
        <f>VLOOKUP('POBLACIONAL BASE 2025'!AD168,$A$15:$B$40,2,FALSE)</f>
        <v>#N/A</v>
      </c>
      <c r="B205" s="149"/>
      <c r="C205" s="149"/>
      <c r="D205" s="149"/>
      <c r="E205" s="149"/>
      <c r="F205" s="149"/>
      <c r="G205" s="149"/>
      <c r="H205" s="149"/>
      <c r="I205" s="143"/>
      <c r="J205" s="143"/>
      <c r="K205" s="149"/>
      <c r="L205" s="149"/>
      <c r="M205" s="149"/>
      <c r="N205" s="149"/>
      <c r="O205" s="149"/>
      <c r="P205" s="149"/>
      <c r="Q205" s="149"/>
      <c r="R205" s="149"/>
      <c r="S205" s="149"/>
      <c r="T205" s="152"/>
      <c r="U205" s="152"/>
      <c r="V205" s="152"/>
      <c r="W205" s="152"/>
      <c r="X205" s="152"/>
      <c r="Y205" s="152"/>
      <c r="Z205" s="152"/>
    </row>
    <row r="206" ht="15.75" customHeight="1">
      <c r="A206" s="143" t="str">
        <f>VLOOKUP('POBLACIONAL BASE 2025'!AD169,$A$15:$B$40,2,FALSE)</f>
        <v>#N/A</v>
      </c>
      <c r="B206" s="149"/>
      <c r="C206" s="149"/>
      <c r="D206" s="149"/>
      <c r="E206" s="149"/>
      <c r="F206" s="149"/>
      <c r="G206" s="149"/>
      <c r="H206" s="149"/>
      <c r="I206" s="143"/>
      <c r="J206" s="143"/>
      <c r="K206" s="149"/>
      <c r="L206" s="149"/>
      <c r="M206" s="149"/>
      <c r="N206" s="149"/>
      <c r="O206" s="149"/>
      <c r="P206" s="149"/>
      <c r="Q206" s="149"/>
      <c r="R206" s="149"/>
      <c r="S206" s="149"/>
      <c r="T206" s="152"/>
      <c r="U206" s="152"/>
      <c r="V206" s="152"/>
      <c r="W206" s="152"/>
      <c r="X206" s="152"/>
      <c r="Y206" s="152"/>
      <c r="Z206" s="152"/>
    </row>
    <row r="207" ht="15.75" customHeight="1">
      <c r="A207" s="143" t="str">
        <f>VLOOKUP('POBLACIONAL BASE 2025'!AD170,$A$15:$B$40,2,FALSE)</f>
        <v>#N/A</v>
      </c>
      <c r="B207" s="149"/>
      <c r="C207" s="149"/>
      <c r="D207" s="149"/>
      <c r="E207" s="149"/>
      <c r="F207" s="149"/>
      <c r="G207" s="149"/>
      <c r="H207" s="149"/>
      <c r="I207" s="143"/>
      <c r="J207" s="143"/>
      <c r="K207" s="149"/>
      <c r="L207" s="149"/>
      <c r="M207" s="149"/>
      <c r="N207" s="149"/>
      <c r="O207" s="149"/>
      <c r="P207" s="149"/>
      <c r="Q207" s="149"/>
      <c r="R207" s="149"/>
      <c r="S207" s="149"/>
      <c r="T207" s="152"/>
      <c r="U207" s="152"/>
      <c r="V207" s="152"/>
      <c r="W207" s="152"/>
      <c r="X207" s="152"/>
      <c r="Y207" s="152"/>
      <c r="Z207" s="152"/>
    </row>
    <row r="208" ht="15.75" customHeight="1">
      <c r="A208" s="143" t="str">
        <f>VLOOKUP('POBLACIONAL BASE 2025'!AD171,$A$15:$B$40,2,FALSE)</f>
        <v>#N/A</v>
      </c>
      <c r="B208" s="149"/>
      <c r="C208" s="149"/>
      <c r="D208" s="149"/>
      <c r="E208" s="149"/>
      <c r="F208" s="149"/>
      <c r="G208" s="149"/>
      <c r="H208" s="149"/>
      <c r="I208" s="143"/>
      <c r="J208" s="143"/>
      <c r="K208" s="149"/>
      <c r="L208" s="149"/>
      <c r="M208" s="149"/>
      <c r="N208" s="149"/>
      <c r="O208" s="149"/>
      <c r="P208" s="149"/>
      <c r="Q208" s="149"/>
      <c r="R208" s="149"/>
      <c r="S208" s="149"/>
      <c r="T208" s="152"/>
      <c r="U208" s="152"/>
      <c r="V208" s="152"/>
      <c r="W208" s="152"/>
      <c r="X208" s="152"/>
      <c r="Y208" s="152"/>
      <c r="Z208" s="152"/>
    </row>
    <row r="209" ht="15.75" customHeight="1">
      <c r="A209" s="143" t="str">
        <f>VLOOKUP('POBLACIONAL BASE 2025'!AD172,$A$15:$B$40,2,FALSE)</f>
        <v>#N/A</v>
      </c>
      <c r="B209" s="149"/>
      <c r="C209" s="149"/>
      <c r="D209" s="149"/>
      <c r="E209" s="149"/>
      <c r="F209" s="149"/>
      <c r="G209" s="149"/>
      <c r="H209" s="149"/>
      <c r="I209" s="143"/>
      <c r="J209" s="143"/>
      <c r="K209" s="149"/>
      <c r="L209" s="149"/>
      <c r="M209" s="149"/>
      <c r="N209" s="149"/>
      <c r="O209" s="149"/>
      <c r="P209" s="149"/>
      <c r="Q209" s="149"/>
      <c r="R209" s="149"/>
      <c r="S209" s="149"/>
      <c r="T209" s="152"/>
      <c r="U209" s="152"/>
      <c r="V209" s="152"/>
      <c r="W209" s="152"/>
      <c r="X209" s="152"/>
      <c r="Y209" s="152"/>
      <c r="Z209" s="152"/>
    </row>
    <row r="210" ht="15.75" customHeight="1">
      <c r="A210" s="143" t="str">
        <f>VLOOKUP('POBLACIONAL BASE 2025'!AD173,$A$15:$B$40,2,FALSE)</f>
        <v>#N/A</v>
      </c>
      <c r="B210" s="149"/>
      <c r="C210" s="149"/>
      <c r="D210" s="149"/>
      <c r="E210" s="149"/>
      <c r="F210" s="149"/>
      <c r="G210" s="149"/>
      <c r="H210" s="149"/>
      <c r="I210" s="143"/>
      <c r="J210" s="143"/>
      <c r="K210" s="149"/>
      <c r="L210" s="149"/>
      <c r="M210" s="149"/>
      <c r="N210" s="149"/>
      <c r="O210" s="149"/>
      <c r="P210" s="149"/>
      <c r="Q210" s="149"/>
      <c r="R210" s="149"/>
      <c r="S210" s="149"/>
      <c r="T210" s="152"/>
      <c r="U210" s="152"/>
      <c r="V210" s="152"/>
      <c r="W210" s="152"/>
      <c r="X210" s="152"/>
      <c r="Y210" s="152"/>
      <c r="Z210" s="152"/>
    </row>
    <row r="211" ht="15.75" customHeight="1">
      <c r="A211" s="143" t="str">
        <f>VLOOKUP('POBLACIONAL BASE 2025'!AD174,$A$15:$B$40,2,FALSE)</f>
        <v>#N/A</v>
      </c>
      <c r="B211" s="149"/>
      <c r="C211" s="149"/>
      <c r="D211" s="149"/>
      <c r="E211" s="149"/>
      <c r="F211" s="149"/>
      <c r="G211" s="149"/>
      <c r="H211" s="149"/>
      <c r="I211" s="143"/>
      <c r="J211" s="143"/>
      <c r="K211" s="149"/>
      <c r="L211" s="149"/>
      <c r="M211" s="149"/>
      <c r="N211" s="149"/>
      <c r="O211" s="149"/>
      <c r="P211" s="149"/>
      <c r="Q211" s="149"/>
      <c r="R211" s="149"/>
      <c r="S211" s="149"/>
      <c r="T211" s="152"/>
      <c r="U211" s="152"/>
      <c r="V211" s="152"/>
      <c r="W211" s="152"/>
      <c r="X211" s="152"/>
      <c r="Y211" s="152"/>
      <c r="Z211" s="152"/>
    </row>
    <row r="212" ht="15.75" customHeight="1">
      <c r="A212" s="143" t="str">
        <f>VLOOKUP('POBLACIONAL BASE 2025'!AD175,$A$15:$B$40,2,FALSE)</f>
        <v>#N/A</v>
      </c>
      <c r="B212" s="149"/>
      <c r="C212" s="149"/>
      <c r="D212" s="149"/>
      <c r="E212" s="149"/>
      <c r="F212" s="149"/>
      <c r="G212" s="149"/>
      <c r="H212" s="149"/>
      <c r="I212" s="143"/>
      <c r="J212" s="143"/>
      <c r="K212" s="149"/>
      <c r="L212" s="149"/>
      <c r="M212" s="149"/>
      <c r="N212" s="149"/>
      <c r="O212" s="149"/>
      <c r="P212" s="149"/>
      <c r="Q212" s="149"/>
      <c r="R212" s="149"/>
      <c r="S212" s="149"/>
      <c r="T212" s="152"/>
      <c r="U212" s="152"/>
      <c r="V212" s="152"/>
      <c r="W212" s="152"/>
      <c r="X212" s="152"/>
      <c r="Y212" s="152"/>
      <c r="Z212" s="152"/>
    </row>
    <row r="213" ht="15.75" customHeight="1">
      <c r="A213" s="143" t="str">
        <f>VLOOKUP('POBLACIONAL BASE 2025'!AD176,$A$15:$B$40,2,FALSE)</f>
        <v>#N/A</v>
      </c>
      <c r="B213" s="149"/>
      <c r="C213" s="149"/>
      <c r="D213" s="149"/>
      <c r="E213" s="149"/>
      <c r="F213" s="149"/>
      <c r="G213" s="149"/>
      <c r="H213" s="149"/>
      <c r="I213" s="143"/>
      <c r="J213" s="143"/>
      <c r="K213" s="149"/>
      <c r="L213" s="149"/>
      <c r="M213" s="149"/>
      <c r="N213" s="149"/>
      <c r="O213" s="149"/>
      <c r="P213" s="149"/>
      <c r="Q213" s="149"/>
      <c r="R213" s="149"/>
      <c r="S213" s="149"/>
      <c r="T213" s="152"/>
      <c r="U213" s="152"/>
      <c r="V213" s="152"/>
      <c r="W213" s="152"/>
      <c r="X213" s="152"/>
      <c r="Y213" s="152"/>
      <c r="Z213" s="152"/>
    </row>
    <row r="214" ht="15.75" customHeight="1">
      <c r="A214" s="143" t="str">
        <f>VLOOKUP('POBLACIONAL BASE 2025'!AD177,$A$15:$B$40,2,FALSE)</f>
        <v>#N/A</v>
      </c>
      <c r="B214" s="149"/>
      <c r="C214" s="149"/>
      <c r="D214" s="149"/>
      <c r="E214" s="149"/>
      <c r="F214" s="149"/>
      <c r="G214" s="149"/>
      <c r="H214" s="149"/>
      <c r="I214" s="143"/>
      <c r="J214" s="143"/>
      <c r="K214" s="149"/>
      <c r="L214" s="149"/>
      <c r="M214" s="149"/>
      <c r="N214" s="149"/>
      <c r="O214" s="149"/>
      <c r="P214" s="149"/>
      <c r="Q214" s="149"/>
      <c r="R214" s="149"/>
      <c r="S214" s="149"/>
      <c r="T214" s="152"/>
      <c r="U214" s="152"/>
      <c r="V214" s="152"/>
      <c r="W214" s="152"/>
      <c r="X214" s="152"/>
      <c r="Y214" s="152"/>
      <c r="Z214" s="152"/>
    </row>
    <row r="215" ht="15.75" customHeight="1">
      <c r="A215" s="143" t="str">
        <f>VLOOKUP('POBLACIONAL BASE 2025'!AD178,$A$15:$B$40,2,FALSE)</f>
        <v>#N/A</v>
      </c>
      <c r="B215" s="149"/>
      <c r="C215" s="149"/>
      <c r="D215" s="149"/>
      <c r="E215" s="149"/>
      <c r="F215" s="149"/>
      <c r="G215" s="149"/>
      <c r="H215" s="149"/>
      <c r="I215" s="143"/>
      <c r="J215" s="143"/>
      <c r="K215" s="149"/>
      <c r="L215" s="149"/>
      <c r="M215" s="149"/>
      <c r="N215" s="149"/>
      <c r="O215" s="149"/>
      <c r="P215" s="149"/>
      <c r="Q215" s="149"/>
      <c r="R215" s="149"/>
      <c r="S215" s="149"/>
      <c r="T215" s="152"/>
      <c r="U215" s="152"/>
      <c r="V215" s="152"/>
      <c r="W215" s="152"/>
      <c r="X215" s="152"/>
      <c r="Y215" s="152"/>
      <c r="Z215" s="152"/>
    </row>
    <row r="216" ht="15.75" customHeight="1">
      <c r="A216" s="143" t="str">
        <f>VLOOKUP('POBLACIONAL BASE 2025'!AD179,$A$15:$B$40,2,FALSE)</f>
        <v>#N/A</v>
      </c>
      <c r="B216" s="149"/>
      <c r="C216" s="149"/>
      <c r="D216" s="149"/>
      <c r="E216" s="149"/>
      <c r="F216" s="149"/>
      <c r="G216" s="149"/>
      <c r="H216" s="149"/>
      <c r="I216" s="143"/>
      <c r="J216" s="143"/>
      <c r="K216" s="149"/>
      <c r="L216" s="149"/>
      <c r="M216" s="149"/>
      <c r="N216" s="149"/>
      <c r="O216" s="149"/>
      <c r="P216" s="149"/>
      <c r="Q216" s="149"/>
      <c r="R216" s="149"/>
      <c r="S216" s="149"/>
      <c r="T216" s="152"/>
      <c r="U216" s="152"/>
      <c r="V216" s="152"/>
      <c r="W216" s="152"/>
      <c r="X216" s="152"/>
      <c r="Y216" s="152"/>
      <c r="Z216" s="152"/>
    </row>
    <row r="217" ht="15.75" customHeight="1">
      <c r="A217" s="143" t="str">
        <f>VLOOKUP('POBLACIONAL BASE 2025'!AD180,$A$15:$B$40,2,FALSE)</f>
        <v>#N/A</v>
      </c>
      <c r="B217" s="149"/>
      <c r="C217" s="149"/>
      <c r="D217" s="149"/>
      <c r="E217" s="149"/>
      <c r="F217" s="149"/>
      <c r="G217" s="149"/>
      <c r="H217" s="149"/>
      <c r="I217" s="143"/>
      <c r="J217" s="143"/>
      <c r="K217" s="149"/>
      <c r="L217" s="149"/>
      <c r="M217" s="149"/>
      <c r="N217" s="149"/>
      <c r="O217" s="149"/>
      <c r="P217" s="149"/>
      <c r="Q217" s="149"/>
      <c r="R217" s="149"/>
      <c r="S217" s="149"/>
      <c r="T217" s="152"/>
      <c r="U217" s="152"/>
      <c r="V217" s="152"/>
      <c r="W217" s="152"/>
      <c r="X217" s="152"/>
      <c r="Y217" s="152"/>
      <c r="Z217" s="152"/>
    </row>
    <row r="218" ht="15.75" customHeight="1">
      <c r="A218" s="143" t="str">
        <f>VLOOKUP('POBLACIONAL BASE 2025'!AD181,$A$15:$B$40,2,FALSE)</f>
        <v>#N/A</v>
      </c>
      <c r="B218" s="149"/>
      <c r="C218" s="149"/>
      <c r="D218" s="149"/>
      <c r="E218" s="149"/>
      <c r="F218" s="149"/>
      <c r="G218" s="149"/>
      <c r="H218" s="149"/>
      <c r="I218" s="143"/>
      <c r="J218" s="143"/>
      <c r="K218" s="149"/>
      <c r="L218" s="149"/>
      <c r="M218" s="149"/>
      <c r="N218" s="149"/>
      <c r="O218" s="149"/>
      <c r="P218" s="149"/>
      <c r="Q218" s="149"/>
      <c r="R218" s="149"/>
      <c r="S218" s="149"/>
      <c r="T218" s="152"/>
      <c r="U218" s="152"/>
      <c r="V218" s="152"/>
      <c r="W218" s="152"/>
      <c r="X218" s="152"/>
      <c r="Y218" s="152"/>
      <c r="Z218" s="152"/>
    </row>
    <row r="219" ht="15.75" customHeight="1">
      <c r="A219" s="143" t="str">
        <f>VLOOKUP('POBLACIONAL BASE 2025'!AD182,$A$15:$B$40,2,FALSE)</f>
        <v>#N/A</v>
      </c>
      <c r="B219" s="149"/>
      <c r="C219" s="149"/>
      <c r="D219" s="149"/>
      <c r="E219" s="149"/>
      <c r="F219" s="149"/>
      <c r="G219" s="149"/>
      <c r="H219" s="149"/>
      <c r="I219" s="143"/>
      <c r="J219" s="143"/>
      <c r="K219" s="149"/>
      <c r="L219" s="149"/>
      <c r="M219" s="149"/>
      <c r="N219" s="149"/>
      <c r="O219" s="149"/>
      <c r="P219" s="149"/>
      <c r="Q219" s="149"/>
      <c r="R219" s="149"/>
      <c r="S219" s="149"/>
      <c r="T219" s="152"/>
      <c r="U219" s="152"/>
      <c r="V219" s="152"/>
      <c r="W219" s="152"/>
      <c r="X219" s="152"/>
      <c r="Y219" s="152"/>
      <c r="Z219" s="152"/>
    </row>
    <row r="220" ht="15.75" customHeight="1">
      <c r="A220" s="143" t="str">
        <f>VLOOKUP('POBLACIONAL BASE 2025'!AD183,$A$15:$B$40,2,FALSE)</f>
        <v>#N/A</v>
      </c>
      <c r="B220" s="149"/>
      <c r="C220" s="149"/>
      <c r="D220" s="149"/>
      <c r="E220" s="149"/>
      <c r="F220" s="149"/>
      <c r="G220" s="149"/>
      <c r="H220" s="149"/>
      <c r="I220" s="143"/>
      <c r="J220" s="143"/>
      <c r="K220" s="149"/>
      <c r="L220" s="149"/>
      <c r="M220" s="149"/>
      <c r="N220" s="149"/>
      <c r="O220" s="149"/>
      <c r="P220" s="149"/>
      <c r="Q220" s="149"/>
      <c r="R220" s="149"/>
      <c r="S220" s="149"/>
      <c r="T220" s="152"/>
      <c r="U220" s="152"/>
      <c r="V220" s="152"/>
      <c r="W220" s="152"/>
      <c r="X220" s="152"/>
      <c r="Y220" s="152"/>
      <c r="Z220" s="152"/>
    </row>
    <row r="221" ht="15.75" customHeight="1">
      <c r="A221" s="143" t="str">
        <f>VLOOKUP('POBLACIONAL BASE 2025'!AD184,$A$15:$B$40,2,FALSE)</f>
        <v>#N/A</v>
      </c>
      <c r="B221" s="149"/>
      <c r="C221" s="149"/>
      <c r="D221" s="149"/>
      <c r="E221" s="149"/>
      <c r="F221" s="149"/>
      <c r="G221" s="149"/>
      <c r="H221" s="149"/>
      <c r="I221" s="143"/>
      <c r="J221" s="143"/>
      <c r="K221" s="149"/>
      <c r="L221" s="149"/>
      <c r="M221" s="149"/>
      <c r="N221" s="149"/>
      <c r="O221" s="149"/>
      <c r="P221" s="149"/>
      <c r="Q221" s="149"/>
      <c r="R221" s="149"/>
      <c r="S221" s="149"/>
      <c r="T221" s="152"/>
      <c r="U221" s="152"/>
      <c r="V221" s="152"/>
      <c r="W221" s="152"/>
      <c r="X221" s="152"/>
      <c r="Y221" s="152"/>
      <c r="Z221" s="152"/>
    </row>
    <row r="222" ht="15.75" customHeight="1">
      <c r="A222" s="143" t="str">
        <f>VLOOKUP('POBLACIONAL BASE 2025'!AD185,$A$15:$B$40,2,FALSE)</f>
        <v>#N/A</v>
      </c>
      <c r="B222" s="149"/>
      <c r="C222" s="149"/>
      <c r="D222" s="149"/>
      <c r="E222" s="149"/>
      <c r="F222" s="149"/>
      <c r="G222" s="149"/>
      <c r="H222" s="149"/>
      <c r="I222" s="143"/>
      <c r="J222" s="143"/>
      <c r="K222" s="149"/>
      <c r="L222" s="149"/>
      <c r="M222" s="149"/>
      <c r="N222" s="149"/>
      <c r="O222" s="149"/>
      <c r="P222" s="149"/>
      <c r="Q222" s="149"/>
      <c r="R222" s="149"/>
      <c r="S222" s="149"/>
      <c r="T222" s="152"/>
      <c r="U222" s="152"/>
      <c r="V222" s="152"/>
      <c r="W222" s="152"/>
      <c r="X222" s="152"/>
      <c r="Y222" s="152"/>
      <c r="Z222" s="152"/>
    </row>
    <row r="223" ht="15.75" customHeight="1">
      <c r="A223" s="143" t="str">
        <f>VLOOKUP('POBLACIONAL BASE 2025'!AD186,$A$15:$B$40,2,FALSE)</f>
        <v>#N/A</v>
      </c>
      <c r="B223" s="149"/>
      <c r="C223" s="149"/>
      <c r="D223" s="149"/>
      <c r="E223" s="149"/>
      <c r="F223" s="149"/>
      <c r="G223" s="149"/>
      <c r="H223" s="149"/>
      <c r="I223" s="143"/>
      <c r="J223" s="143"/>
      <c r="K223" s="149"/>
      <c r="L223" s="149"/>
      <c r="M223" s="149"/>
      <c r="N223" s="149"/>
      <c r="O223" s="149"/>
      <c r="P223" s="149"/>
      <c r="Q223" s="149"/>
      <c r="R223" s="149"/>
      <c r="S223" s="149"/>
      <c r="T223" s="152"/>
      <c r="U223" s="152"/>
      <c r="V223" s="152"/>
      <c r="W223" s="152"/>
      <c r="X223" s="152"/>
      <c r="Y223" s="152"/>
      <c r="Z223" s="152"/>
    </row>
    <row r="224" ht="15.75" customHeight="1">
      <c r="A224" s="143" t="str">
        <f>VLOOKUP('POBLACIONAL BASE 2025'!AD187,$A$15:$B$40,2,FALSE)</f>
        <v>#N/A</v>
      </c>
      <c r="B224" s="149"/>
      <c r="C224" s="149"/>
      <c r="D224" s="149"/>
      <c r="E224" s="149"/>
      <c r="F224" s="149"/>
      <c r="G224" s="149"/>
      <c r="H224" s="149"/>
      <c r="I224" s="143"/>
      <c r="J224" s="143"/>
      <c r="K224" s="149"/>
      <c r="L224" s="149"/>
      <c r="M224" s="149"/>
      <c r="N224" s="149"/>
      <c r="O224" s="149"/>
      <c r="P224" s="149"/>
      <c r="Q224" s="149"/>
      <c r="R224" s="149"/>
      <c r="S224" s="149"/>
      <c r="T224" s="152"/>
      <c r="U224" s="152"/>
      <c r="V224" s="152"/>
      <c r="W224" s="152"/>
      <c r="X224" s="152"/>
      <c r="Y224" s="152"/>
      <c r="Z224" s="152"/>
    </row>
    <row r="225" ht="15.75" customHeight="1">
      <c r="A225" s="143" t="str">
        <f>VLOOKUP('POBLACIONAL BASE 2025'!AD188,$A$15:$B$40,2,FALSE)</f>
        <v>#N/A</v>
      </c>
      <c r="B225" s="149"/>
      <c r="C225" s="149"/>
      <c r="D225" s="149"/>
      <c r="E225" s="149"/>
      <c r="F225" s="149"/>
      <c r="G225" s="149"/>
      <c r="H225" s="149"/>
      <c r="I225" s="143"/>
      <c r="J225" s="143"/>
      <c r="K225" s="149"/>
      <c r="L225" s="149"/>
      <c r="M225" s="149"/>
      <c r="N225" s="149"/>
      <c r="O225" s="149"/>
      <c r="P225" s="149"/>
      <c r="Q225" s="149"/>
      <c r="R225" s="149"/>
      <c r="S225" s="149"/>
      <c r="T225" s="152"/>
      <c r="U225" s="152"/>
      <c r="V225" s="152"/>
      <c r="W225" s="152"/>
      <c r="X225" s="152"/>
      <c r="Y225" s="152"/>
      <c r="Z225" s="152"/>
    </row>
    <row r="226" ht="15.75" customHeight="1">
      <c r="A226" s="143" t="str">
        <f>VLOOKUP('POBLACIONAL BASE 2025'!AD189,$A$15:$B$40,2,FALSE)</f>
        <v>#N/A</v>
      </c>
      <c r="B226" s="149"/>
      <c r="C226" s="149"/>
      <c r="D226" s="149"/>
      <c r="E226" s="149"/>
      <c r="F226" s="149"/>
      <c r="G226" s="149"/>
      <c r="H226" s="149"/>
      <c r="I226" s="143"/>
      <c r="J226" s="143"/>
      <c r="K226" s="149"/>
      <c r="L226" s="149"/>
      <c r="M226" s="149"/>
      <c r="N226" s="149"/>
      <c r="O226" s="149"/>
      <c r="P226" s="149"/>
      <c r="Q226" s="149"/>
      <c r="R226" s="149"/>
      <c r="S226" s="149"/>
      <c r="T226" s="152"/>
      <c r="U226" s="152"/>
      <c r="V226" s="152"/>
      <c r="W226" s="152"/>
      <c r="X226" s="152"/>
      <c r="Y226" s="152"/>
      <c r="Z226" s="152"/>
    </row>
    <row r="227" ht="15.75" customHeight="1">
      <c r="A227" s="143" t="str">
        <f>VLOOKUP('POBLACIONAL BASE 2025'!AD190,$A$15:$B$40,2,FALSE)</f>
        <v>#N/A</v>
      </c>
      <c r="B227" s="149"/>
      <c r="C227" s="149"/>
      <c r="D227" s="149"/>
      <c r="E227" s="149"/>
      <c r="F227" s="149"/>
      <c r="G227" s="149"/>
      <c r="H227" s="149"/>
      <c r="I227" s="143"/>
      <c r="J227" s="143"/>
      <c r="K227" s="149"/>
      <c r="L227" s="149"/>
      <c r="M227" s="149"/>
      <c r="N227" s="149"/>
      <c r="O227" s="149"/>
      <c r="P227" s="149"/>
      <c r="Q227" s="149"/>
      <c r="R227" s="149"/>
      <c r="S227" s="149"/>
      <c r="T227" s="152"/>
      <c r="U227" s="152"/>
      <c r="V227" s="152"/>
      <c r="W227" s="152"/>
      <c r="X227" s="152"/>
      <c r="Y227" s="152"/>
      <c r="Z227" s="152"/>
    </row>
    <row r="228" ht="15.75" customHeight="1">
      <c r="A228" s="143" t="str">
        <f>VLOOKUP('POBLACIONAL BASE 2025'!AD191,$A$15:$B$40,2,FALSE)</f>
        <v>#N/A</v>
      </c>
      <c r="B228" s="149"/>
      <c r="C228" s="149"/>
      <c r="D228" s="149"/>
      <c r="E228" s="149"/>
      <c r="F228" s="149"/>
      <c r="G228" s="149"/>
      <c r="H228" s="149"/>
      <c r="I228" s="143"/>
      <c r="J228" s="143"/>
      <c r="K228" s="149"/>
      <c r="L228" s="149"/>
      <c r="M228" s="149"/>
      <c r="N228" s="149"/>
      <c r="O228" s="149"/>
      <c r="P228" s="149"/>
      <c r="Q228" s="149"/>
      <c r="R228" s="149"/>
      <c r="S228" s="149"/>
      <c r="T228" s="152"/>
      <c r="U228" s="152"/>
      <c r="V228" s="152"/>
      <c r="W228" s="152"/>
      <c r="X228" s="152"/>
      <c r="Y228" s="152"/>
      <c r="Z228" s="152"/>
    </row>
    <row r="229" ht="15.75" customHeight="1">
      <c r="A229" s="143" t="str">
        <f>VLOOKUP('POBLACIONAL BASE 2025'!AD192,$A$15:$B$40,2,FALSE)</f>
        <v>#N/A</v>
      </c>
      <c r="B229" s="149"/>
      <c r="C229" s="149"/>
      <c r="D229" s="149"/>
      <c r="E229" s="149"/>
      <c r="F229" s="149"/>
      <c r="G229" s="149"/>
      <c r="H229" s="149"/>
      <c r="I229" s="143"/>
      <c r="J229" s="143"/>
      <c r="K229" s="149"/>
      <c r="L229" s="149"/>
      <c r="M229" s="149"/>
      <c r="N229" s="149"/>
      <c r="O229" s="149"/>
      <c r="P229" s="149"/>
      <c r="Q229" s="149"/>
      <c r="R229" s="149"/>
      <c r="S229" s="149"/>
      <c r="T229" s="152"/>
      <c r="U229" s="152"/>
      <c r="V229" s="152"/>
      <c r="W229" s="152"/>
      <c r="X229" s="152"/>
      <c r="Y229" s="152"/>
      <c r="Z229" s="152"/>
    </row>
    <row r="230" ht="15.75" customHeight="1">
      <c r="A230" s="143" t="str">
        <f>VLOOKUP('POBLACIONAL BASE 2025'!AD193,$A$15:$B$40,2,FALSE)</f>
        <v>#N/A</v>
      </c>
      <c r="B230" s="149"/>
      <c r="C230" s="149"/>
      <c r="D230" s="149"/>
      <c r="E230" s="149"/>
      <c r="F230" s="149"/>
      <c r="G230" s="149"/>
      <c r="H230" s="149"/>
      <c r="I230" s="143"/>
      <c r="J230" s="143"/>
      <c r="K230" s="149"/>
      <c r="L230" s="149"/>
      <c r="M230" s="149"/>
      <c r="N230" s="149"/>
      <c r="O230" s="149"/>
      <c r="P230" s="149"/>
      <c r="Q230" s="149"/>
      <c r="R230" s="149"/>
      <c r="S230" s="149"/>
      <c r="T230" s="152"/>
      <c r="U230" s="152"/>
      <c r="V230" s="152"/>
      <c r="W230" s="152"/>
      <c r="X230" s="152"/>
      <c r="Y230" s="152"/>
      <c r="Z230" s="152"/>
    </row>
    <row r="231" ht="15.75" customHeight="1">
      <c r="A231" s="143" t="str">
        <f>VLOOKUP('POBLACIONAL BASE 2025'!AD194,$A$15:$B$40,2,FALSE)</f>
        <v>#N/A</v>
      </c>
      <c r="B231" s="149"/>
      <c r="C231" s="149"/>
      <c r="D231" s="149"/>
      <c r="E231" s="149"/>
      <c r="F231" s="149"/>
      <c r="G231" s="149"/>
      <c r="H231" s="149"/>
      <c r="I231" s="143"/>
      <c r="J231" s="143"/>
      <c r="K231" s="149"/>
      <c r="L231" s="149"/>
      <c r="M231" s="149"/>
      <c r="N231" s="149"/>
      <c r="O231" s="149"/>
      <c r="P231" s="149"/>
      <c r="Q231" s="149"/>
      <c r="R231" s="149"/>
      <c r="S231" s="149"/>
      <c r="T231" s="152"/>
      <c r="U231" s="152"/>
      <c r="V231" s="152"/>
      <c r="W231" s="152"/>
      <c r="X231" s="152"/>
      <c r="Y231" s="152"/>
      <c r="Z231" s="152"/>
    </row>
    <row r="232" ht="15.75" customHeight="1">
      <c r="A232" s="143" t="str">
        <f>VLOOKUP('POBLACIONAL BASE 2025'!AD195,$A$15:$B$40,2,FALSE)</f>
        <v>#N/A</v>
      </c>
      <c r="B232" s="149"/>
      <c r="C232" s="149"/>
      <c r="D232" s="149"/>
      <c r="E232" s="149"/>
      <c r="F232" s="149"/>
      <c r="G232" s="149"/>
      <c r="H232" s="149"/>
      <c r="I232" s="143"/>
      <c r="J232" s="143"/>
      <c r="K232" s="149"/>
      <c r="L232" s="149"/>
      <c r="M232" s="149"/>
      <c r="N232" s="149"/>
      <c r="O232" s="149"/>
      <c r="P232" s="149"/>
      <c r="Q232" s="149"/>
      <c r="R232" s="149"/>
      <c r="S232" s="149"/>
      <c r="T232" s="152"/>
      <c r="U232" s="152"/>
      <c r="V232" s="152"/>
      <c r="W232" s="152"/>
      <c r="X232" s="152"/>
      <c r="Y232" s="152"/>
      <c r="Z232" s="152"/>
    </row>
    <row r="233" ht="15.75" customHeight="1">
      <c r="A233" s="143" t="str">
        <f>VLOOKUP('POBLACIONAL BASE 2025'!AD196,$A$15:$B$40,2,FALSE)</f>
        <v>#N/A</v>
      </c>
      <c r="B233" s="149"/>
      <c r="C233" s="149"/>
      <c r="D233" s="149"/>
      <c r="E233" s="149"/>
      <c r="F233" s="149"/>
      <c r="G233" s="149"/>
      <c r="H233" s="149"/>
      <c r="I233" s="143"/>
      <c r="J233" s="143"/>
      <c r="K233" s="149"/>
      <c r="L233" s="149"/>
      <c r="M233" s="149"/>
      <c r="N233" s="149"/>
      <c r="O233" s="149"/>
      <c r="P233" s="149"/>
      <c r="Q233" s="149"/>
      <c r="R233" s="149"/>
      <c r="S233" s="149"/>
      <c r="T233" s="152"/>
      <c r="U233" s="152"/>
      <c r="V233" s="152"/>
      <c r="W233" s="152"/>
      <c r="X233" s="152"/>
      <c r="Y233" s="152"/>
      <c r="Z233" s="152"/>
    </row>
    <row r="234" ht="15.75" customHeight="1">
      <c r="A234" s="143" t="str">
        <f>VLOOKUP('POBLACIONAL BASE 2025'!AD197,$A$15:$B$40,2,FALSE)</f>
        <v>#N/A</v>
      </c>
      <c r="B234" s="149"/>
      <c r="C234" s="149"/>
      <c r="D234" s="149"/>
      <c r="E234" s="149"/>
      <c r="F234" s="149"/>
      <c r="G234" s="149"/>
      <c r="H234" s="149"/>
      <c r="I234" s="143"/>
      <c r="J234" s="143"/>
      <c r="K234" s="149"/>
      <c r="L234" s="149"/>
      <c r="M234" s="149"/>
      <c r="N234" s="149"/>
      <c r="O234" s="149"/>
      <c r="P234" s="149"/>
      <c r="Q234" s="149"/>
      <c r="R234" s="149"/>
      <c r="S234" s="149"/>
      <c r="T234" s="152"/>
      <c r="U234" s="152"/>
      <c r="V234" s="152"/>
      <c r="W234" s="152"/>
      <c r="X234" s="152"/>
      <c r="Y234" s="152"/>
      <c r="Z234" s="152"/>
    </row>
    <row r="235" ht="15.75" customHeight="1">
      <c r="A235" s="143" t="str">
        <f>VLOOKUP('POBLACIONAL BASE 2025'!AD198,$A$15:$B$40,2,FALSE)</f>
        <v>#N/A</v>
      </c>
      <c r="B235" s="149"/>
      <c r="C235" s="149"/>
      <c r="D235" s="149"/>
      <c r="E235" s="149"/>
      <c r="F235" s="149"/>
      <c r="G235" s="149"/>
      <c r="H235" s="149"/>
      <c r="I235" s="143"/>
      <c r="J235" s="143"/>
      <c r="K235" s="149"/>
      <c r="L235" s="149"/>
      <c r="M235" s="149"/>
      <c r="N235" s="149"/>
      <c r="O235" s="149"/>
      <c r="P235" s="149"/>
      <c r="Q235" s="149"/>
      <c r="R235" s="149"/>
      <c r="S235" s="149"/>
      <c r="T235" s="152"/>
      <c r="U235" s="152"/>
      <c r="V235" s="152"/>
      <c r="W235" s="152"/>
      <c r="X235" s="152"/>
      <c r="Y235" s="152"/>
      <c r="Z235" s="152"/>
    </row>
    <row r="236" ht="15.75" customHeight="1">
      <c r="A236" s="143" t="str">
        <f>VLOOKUP('POBLACIONAL BASE 2025'!AD199,$A$15:$B$40,2,FALSE)</f>
        <v>#N/A</v>
      </c>
      <c r="B236" s="149"/>
      <c r="C236" s="149"/>
      <c r="D236" s="149"/>
      <c r="E236" s="149"/>
      <c r="F236" s="149"/>
      <c r="G236" s="149"/>
      <c r="H236" s="149"/>
      <c r="I236" s="143"/>
      <c r="J236" s="143"/>
      <c r="K236" s="149"/>
      <c r="L236" s="149"/>
      <c r="M236" s="149"/>
      <c r="N236" s="149"/>
      <c r="O236" s="149"/>
      <c r="P236" s="149"/>
      <c r="Q236" s="149"/>
      <c r="R236" s="149"/>
      <c r="S236" s="149"/>
      <c r="T236" s="152"/>
      <c r="U236" s="152"/>
      <c r="V236" s="152"/>
      <c r="W236" s="152"/>
      <c r="X236" s="152"/>
      <c r="Y236" s="152"/>
      <c r="Z236" s="152"/>
    </row>
    <row r="237" ht="15.75" customHeight="1">
      <c r="A237" s="143" t="str">
        <f>VLOOKUP('POBLACIONAL BASE 2025'!AD200,$A$15:$B$40,2,FALSE)</f>
        <v>#N/A</v>
      </c>
      <c r="B237" s="149"/>
      <c r="C237" s="149"/>
      <c r="D237" s="149"/>
      <c r="E237" s="149"/>
      <c r="F237" s="149"/>
      <c r="G237" s="149"/>
      <c r="H237" s="149"/>
      <c r="I237" s="143"/>
      <c r="J237" s="143"/>
      <c r="K237" s="149"/>
      <c r="L237" s="149"/>
      <c r="M237" s="149"/>
      <c r="N237" s="149"/>
      <c r="O237" s="149"/>
      <c r="P237" s="149"/>
      <c r="Q237" s="149"/>
      <c r="R237" s="149"/>
      <c r="S237" s="149"/>
      <c r="T237" s="152"/>
      <c r="U237" s="152"/>
      <c r="V237" s="152"/>
      <c r="W237" s="152"/>
      <c r="X237" s="152"/>
      <c r="Y237" s="152"/>
      <c r="Z237" s="152"/>
    </row>
    <row r="238" ht="15.75" customHeight="1">
      <c r="A238" s="143" t="str">
        <f>VLOOKUP('POBLACIONAL BASE 2025'!AD201,$A$15:$B$40,2,FALSE)</f>
        <v>#N/A</v>
      </c>
      <c r="B238" s="149"/>
      <c r="C238" s="149"/>
      <c r="D238" s="149"/>
      <c r="E238" s="149"/>
      <c r="F238" s="149"/>
      <c r="G238" s="149"/>
      <c r="H238" s="149"/>
      <c r="I238" s="143"/>
      <c r="J238" s="143"/>
      <c r="K238" s="149"/>
      <c r="L238" s="149"/>
      <c r="M238" s="149"/>
      <c r="N238" s="149"/>
      <c r="O238" s="149"/>
      <c r="P238" s="149"/>
      <c r="Q238" s="149"/>
      <c r="R238" s="149"/>
      <c r="S238" s="149"/>
      <c r="T238" s="152"/>
      <c r="U238" s="152"/>
      <c r="V238" s="152"/>
      <c r="W238" s="152"/>
      <c r="X238" s="152"/>
      <c r="Y238" s="152"/>
      <c r="Z238" s="152"/>
    </row>
    <row r="239" ht="15.75" customHeight="1">
      <c r="A239" s="143" t="str">
        <f>VLOOKUP('POBLACIONAL BASE 2025'!AD202,$A$15:$B$40,2,FALSE)</f>
        <v>#N/A</v>
      </c>
      <c r="B239" s="149"/>
      <c r="C239" s="149"/>
      <c r="D239" s="149"/>
      <c r="E239" s="149"/>
      <c r="F239" s="149"/>
      <c r="G239" s="149"/>
      <c r="H239" s="149"/>
      <c r="I239" s="143"/>
      <c r="J239" s="143"/>
      <c r="K239" s="149"/>
      <c r="L239" s="149"/>
      <c r="M239" s="149"/>
      <c r="N239" s="149"/>
      <c r="O239" s="149"/>
      <c r="P239" s="149"/>
      <c r="Q239" s="149"/>
      <c r="R239" s="149"/>
      <c r="S239" s="149"/>
      <c r="T239" s="152"/>
      <c r="U239" s="152"/>
      <c r="V239" s="152"/>
      <c r="W239" s="152"/>
      <c r="X239" s="152"/>
      <c r="Y239" s="152"/>
      <c r="Z239" s="152"/>
    </row>
    <row r="240" ht="15.75" customHeight="1">
      <c r="A240" s="143" t="str">
        <f>VLOOKUP('POBLACIONAL BASE 2025'!AD203,$A$15:$B$40,2,FALSE)</f>
        <v>#N/A</v>
      </c>
      <c r="B240" s="149"/>
      <c r="C240" s="149"/>
      <c r="D240" s="149"/>
      <c r="E240" s="149"/>
      <c r="F240" s="149"/>
      <c r="G240" s="149"/>
      <c r="H240" s="149"/>
      <c r="I240" s="143"/>
      <c r="J240" s="143"/>
      <c r="K240" s="149"/>
      <c r="L240" s="149"/>
      <c r="M240" s="149"/>
      <c r="N240" s="149"/>
      <c r="O240" s="149"/>
      <c r="P240" s="149"/>
      <c r="Q240" s="149"/>
      <c r="R240" s="149"/>
      <c r="S240" s="149"/>
      <c r="T240" s="152"/>
      <c r="U240" s="152"/>
      <c r="V240" s="152"/>
      <c r="W240" s="152"/>
      <c r="X240" s="152"/>
      <c r="Y240" s="152"/>
      <c r="Z240" s="152"/>
    </row>
    <row r="241" ht="15.75" customHeight="1">
      <c r="A241" s="143" t="str">
        <f>VLOOKUP('POBLACIONAL BASE 2025'!AD204,$A$15:$B$40,2,FALSE)</f>
        <v>#N/A</v>
      </c>
      <c r="B241" s="149"/>
      <c r="C241" s="149"/>
      <c r="D241" s="149"/>
      <c r="E241" s="149"/>
      <c r="F241" s="149"/>
      <c r="G241" s="149"/>
      <c r="H241" s="149"/>
      <c r="I241" s="143"/>
      <c r="J241" s="143"/>
      <c r="K241" s="149"/>
      <c r="L241" s="149"/>
      <c r="M241" s="149"/>
      <c r="N241" s="149"/>
      <c r="O241" s="149"/>
      <c r="P241" s="149"/>
      <c r="Q241" s="149"/>
      <c r="R241" s="149"/>
      <c r="S241" s="149"/>
      <c r="T241" s="152"/>
      <c r="U241" s="152"/>
      <c r="V241" s="152"/>
      <c r="W241" s="152"/>
      <c r="X241" s="152"/>
      <c r="Y241" s="152"/>
      <c r="Z241" s="152"/>
    </row>
    <row r="242" ht="15.75" customHeight="1">
      <c r="A242" s="143" t="str">
        <f>VLOOKUP('POBLACIONAL BASE 2025'!AD205,$A$15:$B$40,2,FALSE)</f>
        <v>#N/A</v>
      </c>
      <c r="B242" s="149"/>
      <c r="C242" s="149"/>
      <c r="D242" s="149"/>
      <c r="E242" s="149"/>
      <c r="F242" s="149"/>
      <c r="G242" s="149"/>
      <c r="H242" s="149"/>
      <c r="I242" s="143"/>
      <c r="J242" s="143"/>
      <c r="K242" s="149"/>
      <c r="L242" s="149"/>
      <c r="M242" s="149"/>
      <c r="N242" s="149"/>
      <c r="O242" s="149"/>
      <c r="P242" s="149"/>
      <c r="Q242" s="149"/>
      <c r="R242" s="149"/>
      <c r="S242" s="149"/>
      <c r="T242" s="152"/>
      <c r="U242" s="152"/>
      <c r="V242" s="152"/>
      <c r="W242" s="152"/>
      <c r="X242" s="152"/>
      <c r="Y242" s="152"/>
      <c r="Z242" s="152"/>
    </row>
    <row r="243" ht="15.75" customHeight="1">
      <c r="A243" s="143" t="str">
        <f>VLOOKUP('POBLACIONAL BASE 2025'!AD206,$A$15:$B$40,2,FALSE)</f>
        <v>#N/A</v>
      </c>
      <c r="B243" s="149"/>
      <c r="C243" s="149"/>
      <c r="D243" s="149"/>
      <c r="E243" s="149"/>
      <c r="F243" s="149"/>
      <c r="G243" s="149"/>
      <c r="H243" s="149"/>
      <c r="I243" s="143"/>
      <c r="J243" s="143"/>
      <c r="K243" s="149"/>
      <c r="L243" s="149"/>
      <c r="M243" s="149"/>
      <c r="N243" s="149"/>
      <c r="O243" s="149"/>
      <c r="P243" s="149"/>
      <c r="Q243" s="149"/>
      <c r="R243" s="149"/>
      <c r="S243" s="149"/>
      <c r="T243" s="152"/>
      <c r="U243" s="152"/>
      <c r="V243" s="152"/>
      <c r="W243" s="152"/>
      <c r="X243" s="152"/>
      <c r="Y243" s="152"/>
      <c r="Z243" s="152"/>
    </row>
    <row r="244" ht="15.75" customHeight="1">
      <c r="A244" s="143" t="str">
        <f>VLOOKUP('POBLACIONAL BASE 2025'!AD207,$A$15:$B$40,2,FALSE)</f>
        <v>#N/A</v>
      </c>
      <c r="B244" s="149"/>
      <c r="C244" s="149"/>
      <c r="D244" s="149"/>
      <c r="E244" s="149"/>
      <c r="F244" s="149"/>
      <c r="G244" s="149"/>
      <c r="H244" s="149"/>
      <c r="I244" s="143"/>
      <c r="J244" s="143"/>
      <c r="K244" s="149"/>
      <c r="L244" s="149"/>
      <c r="M244" s="149"/>
      <c r="N244" s="149"/>
      <c r="O244" s="149"/>
      <c r="P244" s="149"/>
      <c r="Q244" s="149"/>
      <c r="R244" s="149"/>
      <c r="S244" s="149"/>
      <c r="T244" s="152"/>
      <c r="U244" s="152"/>
      <c r="V244" s="152"/>
      <c r="W244" s="152"/>
      <c r="X244" s="152"/>
      <c r="Y244" s="152"/>
      <c r="Z244" s="152"/>
    </row>
    <row r="245" ht="15.75" customHeight="1">
      <c r="A245" s="143" t="str">
        <f>VLOOKUP('POBLACIONAL BASE 2025'!AD208,$A$15:$B$40,2,FALSE)</f>
        <v>#N/A</v>
      </c>
      <c r="B245" s="149"/>
      <c r="C245" s="149"/>
      <c r="D245" s="149"/>
      <c r="E245" s="149"/>
      <c r="F245" s="149"/>
      <c r="G245" s="149"/>
      <c r="H245" s="149"/>
      <c r="I245" s="143"/>
      <c r="J245" s="143"/>
      <c r="K245" s="149"/>
      <c r="L245" s="149"/>
      <c r="M245" s="149"/>
      <c r="N245" s="149"/>
      <c r="O245" s="149"/>
      <c r="P245" s="149"/>
      <c r="Q245" s="149"/>
      <c r="R245" s="149"/>
      <c r="S245" s="149"/>
      <c r="T245" s="152"/>
      <c r="U245" s="152"/>
      <c r="V245" s="152"/>
      <c r="W245" s="152"/>
      <c r="X245" s="152"/>
      <c r="Y245" s="152"/>
      <c r="Z245" s="152"/>
    </row>
    <row r="246" ht="15.75" customHeight="1">
      <c r="A246" s="143" t="str">
        <f>VLOOKUP('POBLACIONAL BASE 2025'!AD209,$A$15:$B$40,2,FALSE)</f>
        <v>#N/A</v>
      </c>
      <c r="B246" s="149"/>
      <c r="C246" s="149"/>
      <c r="D246" s="149"/>
      <c r="E246" s="149"/>
      <c r="F246" s="149"/>
      <c r="G246" s="149"/>
      <c r="H246" s="149"/>
      <c r="I246" s="143"/>
      <c r="J246" s="143"/>
      <c r="K246" s="149"/>
      <c r="L246" s="149"/>
      <c r="M246" s="149"/>
      <c r="N246" s="149"/>
      <c r="O246" s="149"/>
      <c r="P246" s="149"/>
      <c r="Q246" s="149"/>
      <c r="R246" s="149"/>
      <c r="S246" s="149"/>
      <c r="T246" s="152"/>
      <c r="U246" s="152"/>
      <c r="V246" s="152"/>
      <c r="W246" s="152"/>
      <c r="X246" s="152"/>
      <c r="Y246" s="152"/>
      <c r="Z246" s="152"/>
    </row>
    <row r="247" ht="15.75" customHeight="1">
      <c r="A247" s="143" t="str">
        <f>VLOOKUP('POBLACIONAL BASE 2025'!AD210,$A$15:$B$40,2,FALSE)</f>
        <v>#N/A</v>
      </c>
      <c r="B247" s="149"/>
      <c r="C247" s="149"/>
      <c r="D247" s="149"/>
      <c r="E247" s="149"/>
      <c r="F247" s="149"/>
      <c r="G247" s="149"/>
      <c r="H247" s="149"/>
      <c r="I247" s="143"/>
      <c r="J247" s="143"/>
      <c r="K247" s="149"/>
      <c r="L247" s="149"/>
      <c r="M247" s="149"/>
      <c r="N247" s="149"/>
      <c r="O247" s="149"/>
      <c r="P247" s="149"/>
      <c r="Q247" s="149"/>
      <c r="R247" s="149"/>
      <c r="S247" s="149"/>
      <c r="T247" s="152"/>
      <c r="U247" s="152"/>
      <c r="V247" s="152"/>
      <c r="W247" s="152"/>
      <c r="X247" s="152"/>
      <c r="Y247" s="152"/>
      <c r="Z247" s="152"/>
    </row>
    <row r="248" ht="15.75" customHeight="1">
      <c r="A248" s="143" t="str">
        <f>VLOOKUP('POBLACIONAL BASE 2025'!AD211,$A$15:$B$40,2,FALSE)</f>
        <v>#N/A</v>
      </c>
      <c r="B248" s="149"/>
      <c r="C248" s="149"/>
      <c r="D248" s="149"/>
      <c r="E248" s="149"/>
      <c r="F248" s="149"/>
      <c r="G248" s="149"/>
      <c r="H248" s="149"/>
      <c r="I248" s="143"/>
      <c r="J248" s="143"/>
      <c r="K248" s="149"/>
      <c r="L248" s="149"/>
      <c r="M248" s="149"/>
      <c r="N248" s="149"/>
      <c r="O248" s="149"/>
      <c r="P248" s="149"/>
      <c r="Q248" s="149"/>
      <c r="R248" s="149"/>
      <c r="S248" s="149"/>
      <c r="T248" s="152"/>
      <c r="U248" s="152"/>
      <c r="V248" s="152"/>
      <c r="W248" s="152"/>
      <c r="X248" s="152"/>
      <c r="Y248" s="152"/>
      <c r="Z248" s="152"/>
    </row>
    <row r="249" ht="15.75" customHeight="1">
      <c r="A249" s="143" t="str">
        <f>VLOOKUP('POBLACIONAL BASE 2025'!AD212,$A$15:$B$40,2,FALSE)</f>
        <v>#N/A</v>
      </c>
      <c r="B249" s="149"/>
      <c r="C249" s="149"/>
      <c r="D249" s="149"/>
      <c r="E249" s="149"/>
      <c r="F249" s="149"/>
      <c r="G249" s="149"/>
      <c r="H249" s="149"/>
      <c r="I249" s="143"/>
      <c r="J249" s="143"/>
      <c r="K249" s="149"/>
      <c r="L249" s="149"/>
      <c r="M249" s="149"/>
      <c r="N249" s="149"/>
      <c r="O249" s="149"/>
      <c r="P249" s="149"/>
      <c r="Q249" s="149"/>
      <c r="R249" s="149"/>
      <c r="S249" s="149"/>
      <c r="T249" s="152"/>
      <c r="U249" s="152"/>
      <c r="V249" s="152"/>
      <c r="W249" s="152"/>
      <c r="X249" s="152"/>
      <c r="Y249" s="152"/>
      <c r="Z249" s="152"/>
    </row>
    <row r="250" ht="15.75" customHeight="1">
      <c r="A250" s="143" t="str">
        <f>VLOOKUP('POBLACIONAL BASE 2025'!AD213,$A$15:$B$40,2,FALSE)</f>
        <v>#N/A</v>
      </c>
      <c r="B250" s="149"/>
      <c r="C250" s="149"/>
      <c r="D250" s="149"/>
      <c r="E250" s="149"/>
      <c r="F250" s="149"/>
      <c r="G250" s="149"/>
      <c r="H250" s="149"/>
      <c r="I250" s="143"/>
      <c r="J250" s="143"/>
      <c r="K250" s="149"/>
      <c r="L250" s="149"/>
      <c r="M250" s="149"/>
      <c r="N250" s="149"/>
      <c r="O250" s="149"/>
      <c r="P250" s="149"/>
      <c r="Q250" s="149"/>
      <c r="R250" s="149"/>
      <c r="S250" s="149"/>
      <c r="T250" s="152"/>
      <c r="U250" s="152"/>
      <c r="V250" s="152"/>
      <c r="W250" s="152"/>
      <c r="X250" s="152"/>
      <c r="Y250" s="152"/>
      <c r="Z250" s="152"/>
    </row>
    <row r="251" ht="15.75" customHeight="1">
      <c r="A251" s="143" t="str">
        <f>VLOOKUP('POBLACIONAL BASE 2025'!AD214,$A$15:$B$40,2,FALSE)</f>
        <v>#N/A</v>
      </c>
      <c r="B251" s="149"/>
      <c r="C251" s="149"/>
      <c r="D251" s="149"/>
      <c r="E251" s="149"/>
      <c r="F251" s="149"/>
      <c r="G251" s="149"/>
      <c r="H251" s="149"/>
      <c r="I251" s="143"/>
      <c r="J251" s="143"/>
      <c r="K251" s="149"/>
      <c r="L251" s="149"/>
      <c r="M251" s="149"/>
      <c r="N251" s="149"/>
      <c r="O251" s="149"/>
      <c r="P251" s="149"/>
      <c r="Q251" s="149"/>
      <c r="R251" s="149"/>
      <c r="S251" s="149"/>
      <c r="T251" s="152"/>
      <c r="U251" s="152"/>
      <c r="V251" s="152"/>
      <c r="W251" s="152"/>
      <c r="X251" s="152"/>
      <c r="Y251" s="152"/>
      <c r="Z251" s="152"/>
    </row>
    <row r="252" ht="15.75" customHeight="1">
      <c r="A252" s="143" t="str">
        <f>VLOOKUP('POBLACIONAL BASE 2025'!AD215,$A$15:$B$40,2,FALSE)</f>
        <v>#N/A</v>
      </c>
      <c r="B252" s="149"/>
      <c r="C252" s="149"/>
      <c r="D252" s="149"/>
      <c r="E252" s="149"/>
      <c r="F252" s="149"/>
      <c r="G252" s="149"/>
      <c r="H252" s="149"/>
      <c r="I252" s="143"/>
      <c r="J252" s="143"/>
      <c r="K252" s="149"/>
      <c r="L252" s="149"/>
      <c r="M252" s="149"/>
      <c r="N252" s="149"/>
      <c r="O252" s="149"/>
      <c r="P252" s="149"/>
      <c r="Q252" s="149"/>
      <c r="R252" s="149"/>
      <c r="S252" s="149"/>
      <c r="T252" s="152"/>
      <c r="U252" s="152"/>
      <c r="V252" s="152"/>
      <c r="W252" s="152"/>
      <c r="X252" s="152"/>
      <c r="Y252" s="152"/>
      <c r="Z252" s="152"/>
    </row>
    <row r="253" ht="15.75" customHeight="1">
      <c r="A253" s="143" t="str">
        <f>VLOOKUP('POBLACIONAL BASE 2025'!AD216,$A$15:$B$40,2,FALSE)</f>
        <v>#N/A</v>
      </c>
      <c r="B253" s="149"/>
      <c r="C253" s="149"/>
      <c r="D253" s="149"/>
      <c r="E253" s="149"/>
      <c r="F253" s="149"/>
      <c r="G253" s="149"/>
      <c r="H253" s="149"/>
      <c r="I253" s="143"/>
      <c r="J253" s="143"/>
      <c r="K253" s="149"/>
      <c r="L253" s="149"/>
      <c r="M253" s="149"/>
      <c r="N253" s="149"/>
      <c r="O253" s="149"/>
      <c r="P253" s="149"/>
      <c r="Q253" s="149"/>
      <c r="R253" s="149"/>
      <c r="S253" s="149"/>
      <c r="T253" s="152"/>
      <c r="U253" s="152"/>
      <c r="V253" s="152"/>
      <c r="W253" s="152"/>
      <c r="X253" s="152"/>
      <c r="Y253" s="152"/>
      <c r="Z253" s="152"/>
    </row>
    <row r="254" ht="15.75" customHeight="1">
      <c r="A254" s="143" t="str">
        <f>VLOOKUP('POBLACIONAL BASE 2025'!AD217,$A$15:$B$40,2,FALSE)</f>
        <v>#N/A</v>
      </c>
      <c r="B254" s="149"/>
      <c r="C254" s="149"/>
      <c r="D254" s="149"/>
      <c r="E254" s="149"/>
      <c r="F254" s="149"/>
      <c r="G254" s="149"/>
      <c r="H254" s="149"/>
      <c r="I254" s="143"/>
      <c r="J254" s="143"/>
      <c r="K254" s="149"/>
      <c r="L254" s="149"/>
      <c r="M254" s="149"/>
      <c r="N254" s="149"/>
      <c r="O254" s="149"/>
      <c r="P254" s="149"/>
      <c r="Q254" s="149"/>
      <c r="R254" s="149"/>
      <c r="S254" s="149"/>
      <c r="T254" s="152"/>
      <c r="U254" s="152"/>
      <c r="V254" s="152"/>
      <c r="W254" s="152"/>
      <c r="X254" s="152"/>
      <c r="Y254" s="152"/>
      <c r="Z254" s="152"/>
    </row>
    <row r="255" ht="15.75" customHeight="1">
      <c r="A255" s="143" t="str">
        <f>VLOOKUP('POBLACIONAL BASE 2025'!AD218,$A$15:$B$40,2,FALSE)</f>
        <v>#N/A</v>
      </c>
      <c r="B255" s="149"/>
      <c r="C255" s="149"/>
      <c r="D255" s="149"/>
      <c r="E255" s="149"/>
      <c r="F255" s="149"/>
      <c r="G255" s="149"/>
      <c r="H255" s="149"/>
      <c r="I255" s="143"/>
      <c r="J255" s="143"/>
      <c r="K255" s="149"/>
      <c r="L255" s="149"/>
      <c r="M255" s="149"/>
      <c r="N255" s="149"/>
      <c r="O255" s="149"/>
      <c r="P255" s="149"/>
      <c r="Q255" s="149"/>
      <c r="R255" s="149"/>
      <c r="S255" s="149"/>
      <c r="T255" s="152"/>
      <c r="U255" s="152"/>
      <c r="V255" s="152"/>
      <c r="W255" s="152"/>
      <c r="X255" s="152"/>
      <c r="Y255" s="152"/>
      <c r="Z255" s="152"/>
    </row>
    <row r="256" ht="15.75" customHeight="1">
      <c r="A256" s="143" t="str">
        <f>VLOOKUP('POBLACIONAL BASE 2025'!AD219,$A$15:$B$40,2,FALSE)</f>
        <v>#N/A</v>
      </c>
      <c r="B256" s="149"/>
      <c r="C256" s="149"/>
      <c r="D256" s="149"/>
      <c r="E256" s="149"/>
      <c r="F256" s="149"/>
      <c r="G256" s="149"/>
      <c r="H256" s="149"/>
      <c r="I256" s="143"/>
      <c r="J256" s="143"/>
      <c r="K256" s="149"/>
      <c r="L256" s="149"/>
      <c r="M256" s="149"/>
      <c r="N256" s="149"/>
      <c r="O256" s="149"/>
      <c r="P256" s="149"/>
      <c r="Q256" s="149"/>
      <c r="R256" s="149"/>
      <c r="S256" s="149"/>
      <c r="T256" s="152"/>
      <c r="U256" s="152"/>
      <c r="V256" s="152"/>
      <c r="W256" s="152"/>
      <c r="X256" s="152"/>
      <c r="Y256" s="152"/>
      <c r="Z256" s="152"/>
    </row>
    <row r="257" ht="15.75" customHeight="1">
      <c r="A257" s="143" t="str">
        <f>VLOOKUP('POBLACIONAL BASE 2025'!AD220,$A$15:$B$40,2,FALSE)</f>
        <v>#N/A</v>
      </c>
      <c r="B257" s="149"/>
      <c r="C257" s="149"/>
      <c r="D257" s="149"/>
      <c r="E257" s="149"/>
      <c r="F257" s="149"/>
      <c r="G257" s="149"/>
      <c r="H257" s="149"/>
      <c r="I257" s="143"/>
      <c r="J257" s="143"/>
      <c r="K257" s="149"/>
      <c r="L257" s="149"/>
      <c r="M257" s="149"/>
      <c r="N257" s="149"/>
      <c r="O257" s="149"/>
      <c r="P257" s="149"/>
      <c r="Q257" s="149"/>
      <c r="R257" s="149"/>
      <c r="S257" s="149"/>
      <c r="T257" s="152"/>
      <c r="U257" s="152"/>
      <c r="V257" s="152"/>
      <c r="W257" s="152"/>
      <c r="X257" s="152"/>
      <c r="Y257" s="152"/>
      <c r="Z257" s="152"/>
    </row>
    <row r="258" ht="15.75" customHeight="1">
      <c r="A258" s="143" t="str">
        <f>VLOOKUP('POBLACIONAL BASE 2025'!AD221,$A$15:$B$40,2,FALSE)</f>
        <v>#N/A</v>
      </c>
      <c r="B258" s="149"/>
      <c r="C258" s="149"/>
      <c r="D258" s="149"/>
      <c r="E258" s="149"/>
      <c r="F258" s="149"/>
      <c r="G258" s="149"/>
      <c r="H258" s="149"/>
      <c r="I258" s="143"/>
      <c r="J258" s="143"/>
      <c r="K258" s="149"/>
      <c r="L258" s="149"/>
      <c r="M258" s="149"/>
      <c r="N258" s="149"/>
      <c r="O258" s="149"/>
      <c r="P258" s="149"/>
      <c r="Q258" s="149"/>
      <c r="R258" s="149"/>
      <c r="S258" s="149"/>
      <c r="T258" s="152"/>
      <c r="U258" s="152"/>
      <c r="V258" s="152"/>
      <c r="W258" s="152"/>
      <c r="X258" s="152"/>
      <c r="Y258" s="152"/>
      <c r="Z258" s="152"/>
    </row>
    <row r="259" ht="15.75" customHeight="1">
      <c r="A259" s="143" t="str">
        <f>VLOOKUP('POBLACIONAL BASE 2025'!AD222,$A$15:$B$40,2,FALSE)</f>
        <v>#N/A</v>
      </c>
      <c r="B259" s="149"/>
      <c r="C259" s="149"/>
      <c r="D259" s="149"/>
      <c r="E259" s="149"/>
      <c r="F259" s="149"/>
      <c r="G259" s="149"/>
      <c r="H259" s="149"/>
      <c r="I259" s="143"/>
      <c r="J259" s="143"/>
      <c r="K259" s="149"/>
      <c r="L259" s="149"/>
      <c r="M259" s="149"/>
      <c r="N259" s="149"/>
      <c r="O259" s="149"/>
      <c r="P259" s="149"/>
      <c r="Q259" s="149"/>
      <c r="R259" s="149"/>
      <c r="S259" s="149"/>
      <c r="T259" s="152"/>
      <c r="U259" s="152"/>
      <c r="V259" s="152"/>
      <c r="W259" s="152"/>
      <c r="X259" s="152"/>
      <c r="Y259" s="152"/>
      <c r="Z259" s="152"/>
    </row>
    <row r="260" ht="15.75" customHeight="1">
      <c r="A260" s="143" t="str">
        <f>VLOOKUP('POBLACIONAL BASE 2025'!AD223,$A$15:$B$40,2,FALSE)</f>
        <v>#N/A</v>
      </c>
      <c r="B260" s="149"/>
      <c r="C260" s="149"/>
      <c r="D260" s="149"/>
      <c r="E260" s="149"/>
      <c r="F260" s="149"/>
      <c r="G260" s="149"/>
      <c r="H260" s="149"/>
      <c r="I260" s="143"/>
      <c r="J260" s="143"/>
      <c r="K260" s="149"/>
      <c r="L260" s="149"/>
      <c r="M260" s="149"/>
      <c r="N260" s="149"/>
      <c r="O260" s="149"/>
      <c r="P260" s="149"/>
      <c r="Q260" s="149"/>
      <c r="R260" s="149"/>
      <c r="S260" s="149"/>
      <c r="T260" s="152"/>
      <c r="U260" s="152"/>
      <c r="V260" s="152"/>
      <c r="W260" s="152"/>
      <c r="X260" s="152"/>
      <c r="Y260" s="152"/>
      <c r="Z260" s="152"/>
    </row>
    <row r="261" ht="15.75" customHeight="1">
      <c r="A261" s="143" t="str">
        <f>VLOOKUP('POBLACIONAL BASE 2025'!AD224,$A$15:$B$40,2,FALSE)</f>
        <v>#N/A</v>
      </c>
      <c r="B261" s="149"/>
      <c r="C261" s="149"/>
      <c r="D261" s="149"/>
      <c r="E261" s="149"/>
      <c r="F261" s="149"/>
      <c r="G261" s="149"/>
      <c r="H261" s="149"/>
      <c r="I261" s="143"/>
      <c r="J261" s="143"/>
      <c r="K261" s="149"/>
      <c r="L261" s="149"/>
      <c r="M261" s="149"/>
      <c r="N261" s="149"/>
      <c r="O261" s="149"/>
      <c r="P261" s="149"/>
      <c r="Q261" s="149"/>
      <c r="R261" s="149"/>
      <c r="S261" s="149"/>
      <c r="T261" s="152"/>
      <c r="U261" s="152"/>
      <c r="V261" s="152"/>
      <c r="W261" s="152"/>
      <c r="X261" s="152"/>
      <c r="Y261" s="152"/>
      <c r="Z261" s="152"/>
    </row>
    <row r="262" ht="15.75" customHeight="1">
      <c r="A262" s="143" t="str">
        <f>VLOOKUP('POBLACIONAL BASE 2025'!AD225,$A$15:$B$40,2,FALSE)</f>
        <v>#N/A</v>
      </c>
      <c r="B262" s="149"/>
      <c r="C262" s="149"/>
      <c r="D262" s="149"/>
      <c r="E262" s="149"/>
      <c r="F262" s="149"/>
      <c r="G262" s="149"/>
      <c r="H262" s="149"/>
      <c r="I262" s="143"/>
      <c r="J262" s="143"/>
      <c r="K262" s="149"/>
      <c r="L262" s="149"/>
      <c r="M262" s="149"/>
      <c r="N262" s="149"/>
      <c r="O262" s="149"/>
      <c r="P262" s="149"/>
      <c r="Q262" s="149"/>
      <c r="R262" s="149"/>
      <c r="S262" s="149"/>
      <c r="T262" s="152"/>
      <c r="U262" s="152"/>
      <c r="V262" s="152"/>
      <c r="W262" s="152"/>
      <c r="X262" s="152"/>
      <c r="Y262" s="152"/>
      <c r="Z262" s="152"/>
    </row>
    <row r="263" ht="15.75" customHeight="1">
      <c r="A263" s="143" t="str">
        <f>VLOOKUP('POBLACIONAL BASE 2025'!AD226,$A$15:$B$40,2,FALSE)</f>
        <v>#N/A</v>
      </c>
      <c r="B263" s="149"/>
      <c r="C263" s="149"/>
      <c r="D263" s="149"/>
      <c r="E263" s="149"/>
      <c r="F263" s="149"/>
      <c r="G263" s="149"/>
      <c r="H263" s="149"/>
      <c r="I263" s="143"/>
      <c r="J263" s="143"/>
      <c r="K263" s="149"/>
      <c r="L263" s="149"/>
      <c r="M263" s="149"/>
      <c r="N263" s="149"/>
      <c r="O263" s="149"/>
      <c r="P263" s="149"/>
      <c r="Q263" s="149"/>
      <c r="R263" s="149"/>
      <c r="S263" s="149"/>
      <c r="T263" s="152"/>
      <c r="U263" s="152"/>
      <c r="V263" s="152"/>
      <c r="W263" s="152"/>
      <c r="X263" s="152"/>
      <c r="Y263" s="152"/>
      <c r="Z263" s="152"/>
    </row>
    <row r="264" ht="15.75" customHeight="1">
      <c r="A264" s="143" t="str">
        <f>VLOOKUP('POBLACIONAL BASE 2025'!AD227,$A$15:$B$40,2,FALSE)</f>
        <v>#N/A</v>
      </c>
      <c r="B264" s="149"/>
      <c r="C264" s="149"/>
      <c r="D264" s="149"/>
      <c r="E264" s="149"/>
      <c r="F264" s="149"/>
      <c r="G264" s="149"/>
      <c r="H264" s="149"/>
      <c r="I264" s="143"/>
      <c r="J264" s="143"/>
      <c r="K264" s="149"/>
      <c r="L264" s="149"/>
      <c r="M264" s="149"/>
      <c r="N264" s="149"/>
      <c r="O264" s="149"/>
      <c r="P264" s="149"/>
      <c r="Q264" s="149"/>
      <c r="R264" s="149"/>
      <c r="S264" s="149"/>
      <c r="T264" s="152"/>
      <c r="U264" s="152"/>
      <c r="V264" s="152"/>
      <c r="W264" s="152"/>
      <c r="X264" s="152"/>
      <c r="Y264" s="152"/>
      <c r="Z264" s="152"/>
    </row>
    <row r="265" ht="15.75" customHeight="1">
      <c r="A265" s="143" t="str">
        <f>VLOOKUP('POBLACIONAL BASE 2025'!AD228,$A$15:$B$40,2,FALSE)</f>
        <v>#N/A</v>
      </c>
      <c r="B265" s="149"/>
      <c r="C265" s="149"/>
      <c r="D265" s="149"/>
      <c r="E265" s="149"/>
      <c r="F265" s="149"/>
      <c r="G265" s="149"/>
      <c r="H265" s="149"/>
      <c r="I265" s="143"/>
      <c r="J265" s="143"/>
      <c r="K265" s="149"/>
      <c r="L265" s="149"/>
      <c r="M265" s="149"/>
      <c r="N265" s="149"/>
      <c r="O265" s="149"/>
      <c r="P265" s="149"/>
      <c r="Q265" s="149"/>
      <c r="R265" s="149"/>
      <c r="S265" s="149"/>
      <c r="T265" s="152"/>
      <c r="U265" s="152"/>
      <c r="V265" s="152"/>
      <c r="W265" s="152"/>
      <c r="X265" s="152"/>
      <c r="Y265" s="152"/>
      <c r="Z265" s="152"/>
    </row>
    <row r="266" ht="15.75" customHeight="1">
      <c r="A266" s="143" t="str">
        <f>VLOOKUP('POBLACIONAL BASE 2025'!AD229,$A$15:$B$40,2,FALSE)</f>
        <v>#N/A</v>
      </c>
      <c r="B266" s="149"/>
      <c r="C266" s="149"/>
      <c r="D266" s="149"/>
      <c r="E266" s="149"/>
      <c r="F266" s="149"/>
      <c r="G266" s="149"/>
      <c r="H266" s="149"/>
      <c r="I266" s="143"/>
      <c r="J266" s="143"/>
      <c r="K266" s="149"/>
      <c r="L266" s="149"/>
      <c r="M266" s="149"/>
      <c r="N266" s="149"/>
      <c r="O266" s="149"/>
      <c r="P266" s="149"/>
      <c r="Q266" s="149"/>
      <c r="R266" s="149"/>
      <c r="S266" s="149"/>
      <c r="T266" s="152"/>
      <c r="U266" s="152"/>
      <c r="V266" s="152"/>
      <c r="W266" s="152"/>
      <c r="X266" s="152"/>
      <c r="Y266" s="152"/>
      <c r="Z266" s="152"/>
    </row>
    <row r="267" ht="15.75" customHeight="1">
      <c r="A267" s="143" t="str">
        <f>VLOOKUP('POBLACIONAL BASE 2025'!AD230,$A$15:$B$40,2,FALSE)</f>
        <v>#N/A</v>
      </c>
      <c r="B267" s="149"/>
      <c r="C267" s="149"/>
      <c r="D267" s="149"/>
      <c r="E267" s="149"/>
      <c r="F267" s="149"/>
      <c r="G267" s="149"/>
      <c r="H267" s="149"/>
      <c r="I267" s="143"/>
      <c r="J267" s="143"/>
      <c r="K267" s="149"/>
      <c r="L267" s="149"/>
      <c r="M267" s="149"/>
      <c r="N267" s="149"/>
      <c r="O267" s="149"/>
      <c r="P267" s="149"/>
      <c r="Q267" s="149"/>
      <c r="R267" s="149"/>
      <c r="S267" s="149"/>
      <c r="T267" s="152"/>
      <c r="U267" s="152"/>
      <c r="V267" s="152"/>
      <c r="W267" s="152"/>
      <c r="X267" s="152"/>
      <c r="Y267" s="152"/>
      <c r="Z267" s="152"/>
    </row>
    <row r="268" ht="15.75" customHeight="1">
      <c r="A268" s="143" t="str">
        <f>VLOOKUP('POBLACIONAL BASE 2025'!AD231,$A$15:$B$40,2,FALSE)</f>
        <v>#N/A</v>
      </c>
      <c r="B268" s="149"/>
      <c r="C268" s="149"/>
      <c r="D268" s="149"/>
      <c r="E268" s="149"/>
      <c r="F268" s="149"/>
      <c r="G268" s="149"/>
      <c r="H268" s="149"/>
      <c r="I268" s="143"/>
      <c r="J268" s="143"/>
      <c r="K268" s="149"/>
      <c r="L268" s="149"/>
      <c r="M268" s="149"/>
      <c r="N268" s="149"/>
      <c r="O268" s="149"/>
      <c r="P268" s="149"/>
      <c r="Q268" s="149"/>
      <c r="R268" s="149"/>
      <c r="S268" s="149"/>
      <c r="T268" s="152"/>
      <c r="U268" s="152"/>
      <c r="V268" s="152"/>
      <c r="W268" s="152"/>
      <c r="X268" s="152"/>
      <c r="Y268" s="152"/>
      <c r="Z268" s="152"/>
    </row>
    <row r="269" ht="15.75" customHeight="1">
      <c r="A269" s="143" t="str">
        <f>VLOOKUP('POBLACIONAL BASE 2025'!AD232,$A$15:$B$40,2,FALSE)</f>
        <v>#N/A</v>
      </c>
      <c r="B269" s="149"/>
      <c r="C269" s="149"/>
      <c r="D269" s="149"/>
      <c r="E269" s="149"/>
      <c r="F269" s="149"/>
      <c r="G269" s="149"/>
      <c r="H269" s="149"/>
      <c r="I269" s="143"/>
      <c r="J269" s="143"/>
      <c r="K269" s="149"/>
      <c r="L269" s="149"/>
      <c r="M269" s="149"/>
      <c r="N269" s="149"/>
      <c r="O269" s="149"/>
      <c r="P269" s="149"/>
      <c r="Q269" s="149"/>
      <c r="R269" s="149"/>
      <c r="S269" s="149"/>
      <c r="T269" s="152"/>
      <c r="U269" s="152"/>
      <c r="V269" s="152"/>
      <c r="W269" s="152"/>
      <c r="X269" s="152"/>
      <c r="Y269" s="152"/>
      <c r="Z269" s="152"/>
    </row>
    <row r="270" ht="15.75" customHeight="1">
      <c r="A270" s="143" t="str">
        <f>VLOOKUP('POBLACIONAL BASE 2025'!AD233,$A$15:$B$40,2,FALSE)</f>
        <v>#N/A</v>
      </c>
      <c r="B270" s="149"/>
      <c r="C270" s="149"/>
      <c r="D270" s="149"/>
      <c r="E270" s="149"/>
      <c r="F270" s="149"/>
      <c r="G270" s="149"/>
      <c r="H270" s="149"/>
      <c r="I270" s="143"/>
      <c r="J270" s="143"/>
      <c r="K270" s="149"/>
      <c r="L270" s="149"/>
      <c r="M270" s="149"/>
      <c r="N270" s="149"/>
      <c r="O270" s="149"/>
      <c r="P270" s="149"/>
      <c r="Q270" s="149"/>
      <c r="R270" s="149"/>
      <c r="S270" s="149"/>
      <c r="T270" s="152"/>
      <c r="U270" s="152"/>
      <c r="V270" s="152"/>
      <c r="W270" s="152"/>
      <c r="X270" s="152"/>
      <c r="Y270" s="152"/>
      <c r="Z270" s="152"/>
    </row>
    <row r="271" ht="15.75" customHeight="1">
      <c r="A271" s="143" t="str">
        <f>VLOOKUP('POBLACIONAL BASE 2025'!AD234,$A$15:$B$40,2,FALSE)</f>
        <v>#N/A</v>
      </c>
      <c r="B271" s="149"/>
      <c r="C271" s="149"/>
      <c r="D271" s="149"/>
      <c r="E271" s="149"/>
      <c r="F271" s="149"/>
      <c r="G271" s="149"/>
      <c r="H271" s="149"/>
      <c r="I271" s="143"/>
      <c r="J271" s="143"/>
      <c r="K271" s="149"/>
      <c r="L271" s="149"/>
      <c r="M271" s="149"/>
      <c r="N271" s="149"/>
      <c r="O271" s="149"/>
      <c r="P271" s="149"/>
      <c r="Q271" s="149"/>
      <c r="R271" s="149"/>
      <c r="S271" s="149"/>
      <c r="T271" s="152"/>
      <c r="U271" s="152"/>
      <c r="V271" s="152"/>
      <c r="W271" s="152"/>
      <c r="X271" s="152"/>
      <c r="Y271" s="152"/>
      <c r="Z271" s="152"/>
    </row>
    <row r="272" ht="15.75" customHeight="1">
      <c r="A272" s="143" t="str">
        <f>VLOOKUP('POBLACIONAL BASE 2025'!AD235,$A$15:$B$40,2,FALSE)</f>
        <v>#N/A</v>
      </c>
      <c r="B272" s="149"/>
      <c r="C272" s="149"/>
      <c r="D272" s="149"/>
      <c r="E272" s="149"/>
      <c r="F272" s="149"/>
      <c r="G272" s="149"/>
      <c r="H272" s="149"/>
      <c r="I272" s="143"/>
      <c r="J272" s="143"/>
      <c r="K272" s="149"/>
      <c r="L272" s="149"/>
      <c r="M272" s="149"/>
      <c r="N272" s="149"/>
      <c r="O272" s="149"/>
      <c r="P272" s="149"/>
      <c r="Q272" s="149"/>
      <c r="R272" s="149"/>
      <c r="S272" s="149"/>
      <c r="T272" s="152"/>
      <c r="U272" s="152"/>
      <c r="V272" s="152"/>
      <c r="W272" s="152"/>
      <c r="X272" s="152"/>
      <c r="Y272" s="152"/>
      <c r="Z272" s="152"/>
    </row>
    <row r="273" ht="15.75" customHeight="1">
      <c r="A273" s="143" t="str">
        <f>VLOOKUP('POBLACIONAL BASE 2025'!AD236,$A$15:$B$40,2,FALSE)</f>
        <v>#N/A</v>
      </c>
      <c r="B273" s="149"/>
      <c r="C273" s="149"/>
      <c r="D273" s="149"/>
      <c r="E273" s="149"/>
      <c r="F273" s="149"/>
      <c r="G273" s="149"/>
      <c r="H273" s="149"/>
      <c r="I273" s="143"/>
      <c r="J273" s="143"/>
      <c r="K273" s="149"/>
      <c r="L273" s="149"/>
      <c r="M273" s="149"/>
      <c r="N273" s="149"/>
      <c r="O273" s="149"/>
      <c r="P273" s="149"/>
      <c r="Q273" s="149"/>
      <c r="R273" s="149"/>
      <c r="S273" s="149"/>
      <c r="T273" s="152"/>
      <c r="U273" s="152"/>
      <c r="V273" s="152"/>
      <c r="W273" s="152"/>
      <c r="X273" s="152"/>
      <c r="Y273" s="152"/>
      <c r="Z273" s="152"/>
    </row>
    <row r="274" ht="15.75" customHeight="1">
      <c r="A274" s="143" t="str">
        <f>VLOOKUP('POBLACIONAL BASE 2025'!AD237,$A$15:$B$40,2,FALSE)</f>
        <v>#N/A</v>
      </c>
      <c r="B274" s="149"/>
      <c r="C274" s="149"/>
      <c r="D274" s="149"/>
      <c r="E274" s="149"/>
      <c r="F274" s="149"/>
      <c r="G274" s="149"/>
      <c r="H274" s="149"/>
      <c r="I274" s="143"/>
      <c r="J274" s="143"/>
      <c r="K274" s="149"/>
      <c r="L274" s="149"/>
      <c r="M274" s="149"/>
      <c r="N274" s="149"/>
      <c r="O274" s="149"/>
      <c r="P274" s="149"/>
      <c r="Q274" s="149"/>
      <c r="R274" s="149"/>
      <c r="S274" s="149"/>
      <c r="T274" s="152"/>
      <c r="U274" s="152"/>
      <c r="V274" s="152"/>
      <c r="W274" s="152"/>
      <c r="X274" s="152"/>
      <c r="Y274" s="152"/>
      <c r="Z274" s="152"/>
    </row>
    <row r="275" ht="15.75" customHeight="1">
      <c r="A275" s="143" t="str">
        <f>VLOOKUP('POBLACIONAL BASE 2025'!AD238,$A$15:$B$40,2,FALSE)</f>
        <v>#N/A</v>
      </c>
      <c r="B275" s="149"/>
      <c r="C275" s="149"/>
      <c r="D275" s="149"/>
      <c r="E275" s="149"/>
      <c r="F275" s="149"/>
      <c r="G275" s="149"/>
      <c r="H275" s="149"/>
      <c r="I275" s="143"/>
      <c r="J275" s="143"/>
      <c r="K275" s="149"/>
      <c r="L275" s="149"/>
      <c r="M275" s="149"/>
      <c r="N275" s="149"/>
      <c r="O275" s="149"/>
      <c r="P275" s="149"/>
      <c r="Q275" s="149"/>
      <c r="R275" s="149"/>
      <c r="S275" s="149"/>
      <c r="T275" s="152"/>
      <c r="U275" s="152"/>
      <c r="V275" s="152"/>
      <c r="W275" s="152"/>
      <c r="X275" s="152"/>
      <c r="Y275" s="152"/>
      <c r="Z275" s="152"/>
    </row>
    <row r="276" ht="15.75" customHeight="1">
      <c r="A276" s="143" t="str">
        <f>VLOOKUP('POBLACIONAL BASE 2025'!AD239,$A$15:$B$40,2,FALSE)</f>
        <v>#N/A</v>
      </c>
      <c r="B276" s="149"/>
      <c r="C276" s="149"/>
      <c r="D276" s="149"/>
      <c r="E276" s="149"/>
      <c r="F276" s="149"/>
      <c r="G276" s="149"/>
      <c r="H276" s="149"/>
      <c r="I276" s="143"/>
      <c r="J276" s="143"/>
      <c r="K276" s="149"/>
      <c r="L276" s="149"/>
      <c r="M276" s="149"/>
      <c r="N276" s="149"/>
      <c r="O276" s="149"/>
      <c r="P276" s="149"/>
      <c r="Q276" s="149"/>
      <c r="R276" s="149"/>
      <c r="S276" s="149"/>
      <c r="T276" s="152"/>
      <c r="U276" s="152"/>
      <c r="V276" s="152"/>
      <c r="W276" s="152"/>
      <c r="X276" s="152"/>
      <c r="Y276" s="152"/>
      <c r="Z276" s="152"/>
    </row>
    <row r="277" ht="15.75" customHeight="1">
      <c r="A277" s="143" t="str">
        <f>VLOOKUP('POBLACIONAL BASE 2025'!AD240,$A$15:$B$40,2,FALSE)</f>
        <v>#N/A</v>
      </c>
      <c r="B277" s="149"/>
      <c r="C277" s="149"/>
      <c r="D277" s="149"/>
      <c r="E277" s="149"/>
      <c r="F277" s="149"/>
      <c r="G277" s="149"/>
      <c r="H277" s="149"/>
      <c r="I277" s="143"/>
      <c r="J277" s="143"/>
      <c r="K277" s="149"/>
      <c r="L277" s="149"/>
      <c r="M277" s="149"/>
      <c r="N277" s="149"/>
      <c r="O277" s="149"/>
      <c r="P277" s="149"/>
      <c r="Q277" s="149"/>
      <c r="R277" s="149"/>
      <c r="S277" s="149"/>
      <c r="T277" s="152"/>
      <c r="U277" s="152"/>
      <c r="V277" s="152"/>
      <c r="W277" s="152"/>
      <c r="X277" s="152"/>
      <c r="Y277" s="152"/>
      <c r="Z277" s="152"/>
    </row>
    <row r="278" ht="15.75" customHeight="1">
      <c r="A278" s="143" t="str">
        <f>VLOOKUP('POBLACIONAL BASE 2025'!AD241,$A$15:$B$40,2,FALSE)</f>
        <v>#N/A</v>
      </c>
      <c r="B278" s="149"/>
      <c r="C278" s="149"/>
      <c r="D278" s="149"/>
      <c r="E278" s="149"/>
      <c r="F278" s="149"/>
      <c r="G278" s="149"/>
      <c r="H278" s="149"/>
      <c r="I278" s="143"/>
      <c r="J278" s="143"/>
      <c r="K278" s="149"/>
      <c r="L278" s="149"/>
      <c r="M278" s="149"/>
      <c r="N278" s="149"/>
      <c r="O278" s="149"/>
      <c r="P278" s="149"/>
      <c r="Q278" s="149"/>
      <c r="R278" s="149"/>
      <c r="S278" s="149"/>
      <c r="T278" s="152"/>
      <c r="U278" s="152"/>
      <c r="V278" s="152"/>
      <c r="W278" s="152"/>
      <c r="X278" s="152"/>
      <c r="Y278" s="152"/>
      <c r="Z278" s="152"/>
    </row>
    <row r="279" ht="15.75" customHeight="1">
      <c r="A279" s="143" t="str">
        <f>VLOOKUP('POBLACIONAL BASE 2025'!AD242,$A$15:$B$40,2,FALSE)</f>
        <v>#N/A</v>
      </c>
      <c r="B279" s="149"/>
      <c r="C279" s="149"/>
      <c r="D279" s="149"/>
      <c r="E279" s="149"/>
      <c r="F279" s="149"/>
      <c r="G279" s="149"/>
      <c r="H279" s="149"/>
      <c r="I279" s="143"/>
      <c r="J279" s="143"/>
      <c r="K279" s="149"/>
      <c r="L279" s="149"/>
      <c r="M279" s="149"/>
      <c r="N279" s="149"/>
      <c r="O279" s="149"/>
      <c r="P279" s="149"/>
      <c r="Q279" s="149"/>
      <c r="R279" s="149"/>
      <c r="S279" s="149"/>
      <c r="T279" s="152"/>
      <c r="U279" s="152"/>
      <c r="V279" s="152"/>
      <c r="W279" s="152"/>
      <c r="X279" s="152"/>
      <c r="Y279" s="152"/>
      <c r="Z279" s="152"/>
    </row>
    <row r="280" ht="15.75" customHeight="1">
      <c r="A280" s="143" t="str">
        <f>VLOOKUP('POBLACIONAL BASE 2025'!AD243,$A$15:$B$40,2,FALSE)</f>
        <v>#N/A</v>
      </c>
      <c r="B280" s="149"/>
      <c r="C280" s="149"/>
      <c r="D280" s="149"/>
      <c r="E280" s="149"/>
      <c r="F280" s="149"/>
      <c r="G280" s="149"/>
      <c r="H280" s="149"/>
      <c r="I280" s="143"/>
      <c r="J280" s="143"/>
      <c r="K280" s="149"/>
      <c r="L280" s="149"/>
      <c r="M280" s="149"/>
      <c r="N280" s="149"/>
      <c r="O280" s="149"/>
      <c r="P280" s="149"/>
      <c r="Q280" s="149"/>
      <c r="R280" s="149"/>
      <c r="S280" s="149"/>
      <c r="T280" s="152"/>
      <c r="U280" s="152"/>
      <c r="V280" s="152"/>
      <c r="W280" s="152"/>
      <c r="X280" s="152"/>
      <c r="Y280" s="152"/>
      <c r="Z280" s="152"/>
    </row>
    <row r="281" ht="15.75" customHeight="1">
      <c r="A281" s="143" t="str">
        <f>VLOOKUP('POBLACIONAL BASE 2025'!AD244,$A$15:$B$40,2,FALSE)</f>
        <v>#N/A</v>
      </c>
      <c r="B281" s="149"/>
      <c r="C281" s="149"/>
      <c r="D281" s="149"/>
      <c r="E281" s="149"/>
      <c r="F281" s="149"/>
      <c r="G281" s="149"/>
      <c r="H281" s="149"/>
      <c r="I281" s="143"/>
      <c r="J281" s="143"/>
      <c r="K281" s="149"/>
      <c r="L281" s="149"/>
      <c r="M281" s="149"/>
      <c r="N281" s="149"/>
      <c r="O281" s="149"/>
      <c r="P281" s="149"/>
      <c r="Q281" s="149"/>
      <c r="R281" s="149"/>
      <c r="S281" s="149"/>
      <c r="T281" s="152"/>
      <c r="U281" s="152"/>
      <c r="V281" s="152"/>
      <c r="W281" s="152"/>
      <c r="X281" s="152"/>
      <c r="Y281" s="152"/>
      <c r="Z281" s="152"/>
    </row>
    <row r="282" ht="15.75" customHeight="1">
      <c r="A282" s="143" t="str">
        <f>VLOOKUP('POBLACIONAL BASE 2025'!AD245,$A$15:$B$40,2,FALSE)</f>
        <v>#N/A</v>
      </c>
      <c r="B282" s="149"/>
      <c r="C282" s="149"/>
      <c r="D282" s="149"/>
      <c r="E282" s="149"/>
      <c r="F282" s="149"/>
      <c r="G282" s="149"/>
      <c r="H282" s="149"/>
      <c r="I282" s="143"/>
      <c r="J282" s="143"/>
      <c r="K282" s="149"/>
      <c r="L282" s="149"/>
      <c r="M282" s="149"/>
      <c r="N282" s="149"/>
      <c r="O282" s="149"/>
      <c r="P282" s="149"/>
      <c r="Q282" s="149"/>
      <c r="R282" s="149"/>
      <c r="S282" s="149"/>
      <c r="T282" s="152"/>
      <c r="U282" s="152"/>
      <c r="V282" s="152"/>
      <c r="W282" s="152"/>
      <c r="X282" s="152"/>
      <c r="Y282" s="152"/>
      <c r="Z282" s="152"/>
    </row>
    <row r="283" ht="15.75" customHeight="1">
      <c r="A283" s="143" t="str">
        <f>VLOOKUP('POBLACIONAL BASE 2025'!AD246,$A$15:$B$40,2,FALSE)</f>
        <v>#N/A</v>
      </c>
      <c r="B283" s="149"/>
      <c r="C283" s="149"/>
      <c r="D283" s="149"/>
      <c r="E283" s="149"/>
      <c r="F283" s="149"/>
      <c r="G283" s="149"/>
      <c r="H283" s="149"/>
      <c r="I283" s="143"/>
      <c r="J283" s="143"/>
      <c r="K283" s="149"/>
      <c r="L283" s="149"/>
      <c r="M283" s="149"/>
      <c r="N283" s="149"/>
      <c r="O283" s="149"/>
      <c r="P283" s="149"/>
      <c r="Q283" s="149"/>
      <c r="R283" s="149"/>
      <c r="S283" s="149"/>
      <c r="T283" s="152"/>
      <c r="U283" s="152"/>
      <c r="V283" s="152"/>
      <c r="W283" s="152"/>
      <c r="X283" s="152"/>
      <c r="Y283" s="152"/>
      <c r="Z283" s="152"/>
    </row>
    <row r="284" ht="15.75" customHeight="1">
      <c r="A284" s="143" t="str">
        <f>VLOOKUP('POBLACIONAL BASE 2025'!AD247,$A$15:$B$40,2,FALSE)</f>
        <v>#N/A</v>
      </c>
      <c r="B284" s="149"/>
      <c r="C284" s="149"/>
      <c r="D284" s="149"/>
      <c r="E284" s="149"/>
      <c r="F284" s="149"/>
      <c r="G284" s="149"/>
      <c r="H284" s="149"/>
      <c r="I284" s="143"/>
      <c r="J284" s="143"/>
      <c r="K284" s="149"/>
      <c r="L284" s="149"/>
      <c r="M284" s="149"/>
      <c r="N284" s="149"/>
      <c r="O284" s="149"/>
      <c r="P284" s="149"/>
      <c r="Q284" s="149"/>
      <c r="R284" s="149"/>
      <c r="S284" s="149"/>
      <c r="T284" s="152"/>
      <c r="U284" s="152"/>
      <c r="V284" s="152"/>
      <c r="W284" s="152"/>
      <c r="X284" s="152"/>
      <c r="Y284" s="152"/>
      <c r="Z284" s="152"/>
    </row>
    <row r="285" ht="15.75" customHeight="1">
      <c r="A285" s="143" t="str">
        <f>VLOOKUP('POBLACIONAL BASE 2025'!AD248,$A$15:$B$40,2,FALSE)</f>
        <v>#N/A</v>
      </c>
      <c r="B285" s="149"/>
      <c r="C285" s="149"/>
      <c r="D285" s="149"/>
      <c r="E285" s="149"/>
      <c r="F285" s="149"/>
      <c r="G285" s="149"/>
      <c r="H285" s="149"/>
      <c r="I285" s="143"/>
      <c r="J285" s="143"/>
      <c r="K285" s="149"/>
      <c r="L285" s="149"/>
      <c r="M285" s="149"/>
      <c r="N285" s="149"/>
      <c r="O285" s="149"/>
      <c r="P285" s="149"/>
      <c r="Q285" s="149"/>
      <c r="R285" s="149"/>
      <c r="S285" s="149"/>
      <c r="T285" s="152"/>
      <c r="U285" s="152"/>
      <c r="V285" s="152"/>
      <c r="W285" s="152"/>
      <c r="X285" s="152"/>
      <c r="Y285" s="152"/>
      <c r="Z285" s="152"/>
    </row>
    <row r="286" ht="15.75" customHeight="1">
      <c r="A286" s="143" t="str">
        <f>VLOOKUP('POBLACIONAL BASE 2025'!AD249,$A$15:$B$40,2,FALSE)</f>
        <v>#N/A</v>
      </c>
      <c r="B286" s="149"/>
      <c r="C286" s="149"/>
      <c r="D286" s="149"/>
      <c r="E286" s="149"/>
      <c r="F286" s="149"/>
      <c r="G286" s="149"/>
      <c r="H286" s="149"/>
      <c r="I286" s="143"/>
      <c r="J286" s="143"/>
      <c r="K286" s="149"/>
      <c r="L286" s="149"/>
      <c r="M286" s="149"/>
      <c r="N286" s="149"/>
      <c r="O286" s="149"/>
      <c r="P286" s="149"/>
      <c r="Q286" s="149"/>
      <c r="R286" s="149"/>
      <c r="S286" s="149"/>
      <c r="T286" s="152"/>
      <c r="U286" s="152"/>
      <c r="V286" s="152"/>
      <c r="W286" s="152"/>
      <c r="X286" s="152"/>
      <c r="Y286" s="152"/>
      <c r="Z286" s="152"/>
    </row>
    <row r="287" ht="15.75" customHeight="1">
      <c r="A287" s="143" t="str">
        <f>VLOOKUP('POBLACIONAL BASE 2025'!AD250,$A$15:$B$40,2,FALSE)</f>
        <v>#N/A</v>
      </c>
      <c r="B287" s="149"/>
      <c r="C287" s="149"/>
      <c r="D287" s="149"/>
      <c r="E287" s="149"/>
      <c r="F287" s="149"/>
      <c r="G287" s="149"/>
      <c r="H287" s="149"/>
      <c r="I287" s="143"/>
      <c r="J287" s="143"/>
      <c r="K287" s="149"/>
      <c r="L287" s="149"/>
      <c r="M287" s="149"/>
      <c r="N287" s="149"/>
      <c r="O287" s="149"/>
      <c r="P287" s="149"/>
      <c r="Q287" s="149"/>
      <c r="R287" s="149"/>
      <c r="S287" s="149"/>
      <c r="T287" s="152"/>
      <c r="U287" s="152"/>
      <c r="V287" s="152"/>
      <c r="W287" s="152"/>
      <c r="X287" s="152"/>
      <c r="Y287" s="152"/>
      <c r="Z287" s="152"/>
    </row>
    <row r="288" ht="15.75" customHeight="1">
      <c r="A288" s="143" t="str">
        <f>VLOOKUP('POBLACIONAL BASE 2025'!AD251,$A$15:$B$40,2,FALSE)</f>
        <v>#N/A</v>
      </c>
      <c r="B288" s="149"/>
      <c r="C288" s="149"/>
      <c r="D288" s="149"/>
      <c r="E288" s="149"/>
      <c r="F288" s="149"/>
      <c r="G288" s="149"/>
      <c r="H288" s="149"/>
      <c r="I288" s="143"/>
      <c r="J288" s="143"/>
      <c r="K288" s="149"/>
      <c r="L288" s="149"/>
      <c r="M288" s="149"/>
      <c r="N288" s="149"/>
      <c r="O288" s="149"/>
      <c r="P288" s="149"/>
      <c r="Q288" s="149"/>
      <c r="R288" s="149"/>
      <c r="S288" s="149"/>
      <c r="T288" s="152"/>
      <c r="U288" s="152"/>
      <c r="V288" s="152"/>
      <c r="W288" s="152"/>
      <c r="X288" s="152"/>
      <c r="Y288" s="152"/>
      <c r="Z288" s="152"/>
    </row>
    <row r="289" ht="15.75" customHeight="1">
      <c r="A289" s="143" t="str">
        <f>VLOOKUP('POBLACIONAL BASE 2025'!AD252,$A$15:$B$40,2,FALSE)</f>
        <v>#N/A</v>
      </c>
      <c r="B289" s="149"/>
      <c r="C289" s="149"/>
      <c r="D289" s="149"/>
      <c r="E289" s="149"/>
      <c r="F289" s="149"/>
      <c r="G289" s="149"/>
      <c r="H289" s="149"/>
      <c r="I289" s="143"/>
      <c r="J289" s="143"/>
      <c r="K289" s="149"/>
      <c r="L289" s="149"/>
      <c r="M289" s="149"/>
      <c r="N289" s="149"/>
      <c r="O289" s="149"/>
      <c r="P289" s="149"/>
      <c r="Q289" s="149"/>
      <c r="R289" s="149"/>
      <c r="S289" s="149"/>
      <c r="T289" s="152"/>
      <c r="U289" s="152"/>
      <c r="V289" s="152"/>
      <c r="W289" s="152"/>
      <c r="X289" s="152"/>
      <c r="Y289" s="152"/>
      <c r="Z289" s="152"/>
    </row>
    <row r="290" ht="15.75" customHeight="1">
      <c r="A290" s="143" t="str">
        <f>VLOOKUP('POBLACIONAL BASE 2025'!AD253,$A$15:$B$40,2,FALSE)</f>
        <v>#N/A</v>
      </c>
      <c r="B290" s="149"/>
      <c r="C290" s="149"/>
      <c r="D290" s="149"/>
      <c r="E290" s="149"/>
      <c r="F290" s="149"/>
      <c r="G290" s="149"/>
      <c r="H290" s="149"/>
      <c r="I290" s="143"/>
      <c r="J290" s="143"/>
      <c r="K290" s="149"/>
      <c r="L290" s="149"/>
      <c r="M290" s="149"/>
      <c r="N290" s="149"/>
      <c r="O290" s="149"/>
      <c r="P290" s="149"/>
      <c r="Q290" s="149"/>
      <c r="R290" s="149"/>
      <c r="S290" s="149"/>
      <c r="T290" s="152"/>
      <c r="U290" s="152"/>
      <c r="V290" s="152"/>
      <c r="W290" s="152"/>
      <c r="X290" s="152"/>
      <c r="Y290" s="152"/>
      <c r="Z290" s="152"/>
    </row>
    <row r="291" ht="15.75" customHeight="1">
      <c r="A291" s="143" t="str">
        <f>VLOOKUP('POBLACIONAL BASE 2025'!AD254,$A$15:$B$40,2,FALSE)</f>
        <v>#N/A</v>
      </c>
      <c r="B291" s="149"/>
      <c r="C291" s="149"/>
      <c r="D291" s="149"/>
      <c r="E291" s="149"/>
      <c r="F291" s="149"/>
      <c r="G291" s="149"/>
      <c r="H291" s="149"/>
      <c r="I291" s="143"/>
      <c r="J291" s="143"/>
      <c r="K291" s="149"/>
      <c r="L291" s="149"/>
      <c r="M291" s="149"/>
      <c r="N291" s="149"/>
      <c r="O291" s="149"/>
      <c r="P291" s="149"/>
      <c r="Q291" s="149"/>
      <c r="R291" s="149"/>
      <c r="S291" s="149"/>
      <c r="T291" s="152"/>
      <c r="U291" s="152"/>
      <c r="V291" s="152"/>
      <c r="W291" s="152"/>
      <c r="X291" s="152"/>
      <c r="Y291" s="152"/>
      <c r="Z291" s="152"/>
    </row>
    <row r="292" ht="15.75" customHeight="1">
      <c r="A292" s="143" t="str">
        <f>VLOOKUP('POBLACIONAL BASE 2025'!AD255,$A$15:$B$40,2,FALSE)</f>
        <v>#N/A</v>
      </c>
      <c r="B292" s="149"/>
      <c r="C292" s="149"/>
      <c r="D292" s="149"/>
      <c r="E292" s="149"/>
      <c r="F292" s="149"/>
      <c r="G292" s="149"/>
      <c r="H292" s="149"/>
      <c r="I292" s="143"/>
      <c r="J292" s="143"/>
      <c r="K292" s="149"/>
      <c r="L292" s="149"/>
      <c r="M292" s="149"/>
      <c r="N292" s="149"/>
      <c r="O292" s="149"/>
      <c r="P292" s="149"/>
      <c r="Q292" s="149"/>
      <c r="R292" s="149"/>
      <c r="S292" s="149"/>
      <c r="T292" s="152"/>
      <c r="U292" s="152"/>
      <c r="V292" s="152"/>
      <c r="W292" s="152"/>
      <c r="X292" s="152"/>
      <c r="Y292" s="152"/>
      <c r="Z292" s="152"/>
    </row>
    <row r="293" ht="15.75" customHeight="1">
      <c r="A293" s="143" t="str">
        <f>VLOOKUP('POBLACIONAL BASE 2025'!AD256,$A$15:$B$40,2,FALSE)</f>
        <v>#N/A</v>
      </c>
      <c r="B293" s="149"/>
      <c r="C293" s="149"/>
      <c r="D293" s="149"/>
      <c r="E293" s="149"/>
      <c r="F293" s="149"/>
      <c r="G293" s="149"/>
      <c r="H293" s="149"/>
      <c r="I293" s="143"/>
      <c r="J293" s="143"/>
      <c r="K293" s="149"/>
      <c r="L293" s="149"/>
      <c r="M293" s="149"/>
      <c r="N293" s="149"/>
      <c r="O293" s="149"/>
      <c r="P293" s="149"/>
      <c r="Q293" s="149"/>
      <c r="R293" s="149"/>
      <c r="S293" s="149"/>
      <c r="T293" s="152"/>
      <c r="U293" s="152"/>
      <c r="V293" s="152"/>
      <c r="W293" s="152"/>
      <c r="X293" s="152"/>
      <c r="Y293" s="152"/>
      <c r="Z293" s="152"/>
    </row>
    <row r="294" ht="15.75" customHeight="1">
      <c r="A294" s="143" t="str">
        <f>VLOOKUP('POBLACIONAL BASE 2025'!AD257,$A$15:$B$40,2,FALSE)</f>
        <v>#N/A</v>
      </c>
      <c r="B294" s="149"/>
      <c r="C294" s="149"/>
      <c r="D294" s="149"/>
      <c r="E294" s="149"/>
      <c r="F294" s="149"/>
      <c r="G294" s="149"/>
      <c r="H294" s="149"/>
      <c r="I294" s="143"/>
      <c r="J294" s="143"/>
      <c r="K294" s="149"/>
      <c r="L294" s="149"/>
      <c r="M294" s="149"/>
      <c r="N294" s="149"/>
      <c r="O294" s="149"/>
      <c r="P294" s="149"/>
      <c r="Q294" s="149"/>
      <c r="R294" s="149"/>
      <c r="S294" s="149"/>
      <c r="T294" s="152"/>
      <c r="U294" s="152"/>
      <c r="V294" s="152"/>
      <c r="W294" s="152"/>
      <c r="X294" s="152"/>
      <c r="Y294" s="152"/>
      <c r="Z294" s="152"/>
    </row>
    <row r="295" ht="15.75" customHeight="1">
      <c r="A295" s="143" t="str">
        <f>VLOOKUP('POBLACIONAL BASE 2025'!AD258,$A$15:$B$40,2,FALSE)</f>
        <v>#N/A</v>
      </c>
      <c r="B295" s="149"/>
      <c r="C295" s="149"/>
      <c r="D295" s="149"/>
      <c r="E295" s="149"/>
      <c r="F295" s="149"/>
      <c r="G295" s="149"/>
      <c r="H295" s="149"/>
      <c r="I295" s="143"/>
      <c r="J295" s="143"/>
      <c r="K295" s="149"/>
      <c r="L295" s="149"/>
      <c r="M295" s="149"/>
      <c r="N295" s="149"/>
      <c r="O295" s="149"/>
      <c r="P295" s="149"/>
      <c r="Q295" s="149"/>
      <c r="R295" s="149"/>
      <c r="S295" s="149"/>
      <c r="T295" s="152"/>
      <c r="U295" s="152"/>
      <c r="V295" s="152"/>
      <c r="W295" s="152"/>
      <c r="X295" s="152"/>
      <c r="Y295" s="152"/>
      <c r="Z295" s="152"/>
    </row>
    <row r="296" ht="15.75" customHeight="1">
      <c r="A296" s="143" t="str">
        <f>VLOOKUP('POBLACIONAL BASE 2025'!AD259,$A$15:$B$40,2,FALSE)</f>
        <v>#N/A</v>
      </c>
      <c r="B296" s="149"/>
      <c r="C296" s="149"/>
      <c r="D296" s="149"/>
      <c r="E296" s="149"/>
      <c r="F296" s="149"/>
      <c r="G296" s="149"/>
      <c r="H296" s="149"/>
      <c r="I296" s="143"/>
      <c r="J296" s="143"/>
      <c r="K296" s="149"/>
      <c r="L296" s="149"/>
      <c r="M296" s="149"/>
      <c r="N296" s="149"/>
      <c r="O296" s="149"/>
      <c r="P296" s="149"/>
      <c r="Q296" s="149"/>
      <c r="R296" s="149"/>
      <c r="S296" s="149"/>
      <c r="T296" s="152"/>
      <c r="U296" s="152"/>
      <c r="V296" s="152"/>
      <c r="W296" s="152"/>
      <c r="X296" s="152"/>
      <c r="Y296" s="152"/>
      <c r="Z296" s="152"/>
    </row>
    <row r="297" ht="15.75" customHeight="1">
      <c r="A297" s="143" t="str">
        <f>VLOOKUP('POBLACIONAL BASE 2025'!AD260,$A$15:$B$40,2,FALSE)</f>
        <v>#N/A</v>
      </c>
      <c r="B297" s="149"/>
      <c r="C297" s="149"/>
      <c r="D297" s="149"/>
      <c r="E297" s="149"/>
      <c r="F297" s="149"/>
      <c r="G297" s="149"/>
      <c r="H297" s="149"/>
      <c r="I297" s="143"/>
      <c r="J297" s="143"/>
      <c r="K297" s="149"/>
      <c r="L297" s="149"/>
      <c r="M297" s="149"/>
      <c r="N297" s="149"/>
      <c r="O297" s="149"/>
      <c r="P297" s="149"/>
      <c r="Q297" s="149"/>
      <c r="R297" s="149"/>
      <c r="S297" s="149"/>
      <c r="T297" s="152"/>
      <c r="U297" s="152"/>
      <c r="V297" s="152"/>
      <c r="W297" s="152"/>
      <c r="X297" s="152"/>
      <c r="Y297" s="152"/>
      <c r="Z297" s="152"/>
    </row>
    <row r="298" ht="15.75" customHeight="1">
      <c r="A298" s="143" t="str">
        <f>VLOOKUP('POBLACIONAL BASE 2025'!AD261,$A$15:$B$40,2,FALSE)</f>
        <v>#N/A</v>
      </c>
      <c r="B298" s="149"/>
      <c r="C298" s="149"/>
      <c r="D298" s="149"/>
      <c r="E298" s="149"/>
      <c r="F298" s="149"/>
      <c r="G298" s="149"/>
      <c r="H298" s="149"/>
      <c r="I298" s="143"/>
      <c r="J298" s="143"/>
      <c r="K298" s="149"/>
      <c r="L298" s="149"/>
      <c r="M298" s="149"/>
      <c r="N298" s="149"/>
      <c r="O298" s="149"/>
      <c r="P298" s="149"/>
      <c r="Q298" s="149"/>
      <c r="R298" s="149"/>
      <c r="S298" s="149"/>
      <c r="T298" s="152"/>
      <c r="U298" s="152"/>
      <c r="V298" s="152"/>
      <c r="W298" s="152"/>
      <c r="X298" s="152"/>
      <c r="Y298" s="152"/>
      <c r="Z298" s="152"/>
    </row>
    <row r="299" ht="15.75" customHeight="1">
      <c r="A299" s="143" t="str">
        <f>VLOOKUP('POBLACIONAL BASE 2025'!AD262,$A$15:$B$40,2,FALSE)</f>
        <v>#N/A</v>
      </c>
      <c r="B299" s="149"/>
      <c r="C299" s="149"/>
      <c r="D299" s="149"/>
      <c r="E299" s="149"/>
      <c r="F299" s="149"/>
      <c r="G299" s="149"/>
      <c r="H299" s="149"/>
      <c r="I299" s="143"/>
      <c r="J299" s="143"/>
      <c r="K299" s="149"/>
      <c r="L299" s="149"/>
      <c r="M299" s="149"/>
      <c r="N299" s="149"/>
      <c r="O299" s="149"/>
      <c r="P299" s="149"/>
      <c r="Q299" s="149"/>
      <c r="R299" s="149"/>
      <c r="S299" s="149"/>
      <c r="T299" s="152"/>
      <c r="U299" s="152"/>
      <c r="V299" s="152"/>
      <c r="W299" s="152"/>
      <c r="X299" s="152"/>
      <c r="Y299" s="152"/>
      <c r="Z299" s="152"/>
    </row>
    <row r="300" ht="15.75" customHeight="1">
      <c r="A300" s="143" t="str">
        <f>VLOOKUP('POBLACIONAL BASE 2025'!AD263,$A$15:$B$40,2,FALSE)</f>
        <v>#N/A</v>
      </c>
      <c r="B300" s="149"/>
      <c r="C300" s="149"/>
      <c r="D300" s="149"/>
      <c r="E300" s="149"/>
      <c r="F300" s="149"/>
      <c r="G300" s="149"/>
      <c r="H300" s="149"/>
      <c r="I300" s="143"/>
      <c r="J300" s="143"/>
      <c r="K300" s="149"/>
      <c r="L300" s="149"/>
      <c r="M300" s="149"/>
      <c r="N300" s="149"/>
      <c r="O300" s="149"/>
      <c r="P300" s="149"/>
      <c r="Q300" s="149"/>
      <c r="R300" s="149"/>
      <c r="S300" s="149"/>
      <c r="T300" s="152"/>
      <c r="U300" s="152"/>
      <c r="V300" s="152"/>
      <c r="W300" s="152"/>
      <c r="X300" s="152"/>
      <c r="Y300" s="152"/>
      <c r="Z300" s="152"/>
    </row>
    <row r="301" ht="15.75" customHeight="1">
      <c r="A301" s="143" t="str">
        <f>VLOOKUP('POBLACIONAL BASE 2025'!AD264,$A$15:$B$40,2,FALSE)</f>
        <v>#N/A</v>
      </c>
      <c r="B301" s="149"/>
      <c r="C301" s="149"/>
      <c r="D301" s="149"/>
      <c r="E301" s="149"/>
      <c r="F301" s="149"/>
      <c r="G301" s="149"/>
      <c r="H301" s="149"/>
      <c r="I301" s="143"/>
      <c r="J301" s="143"/>
      <c r="K301" s="149"/>
      <c r="L301" s="149"/>
      <c r="M301" s="149"/>
      <c r="N301" s="149"/>
      <c r="O301" s="149"/>
      <c r="P301" s="149"/>
      <c r="Q301" s="149"/>
      <c r="R301" s="149"/>
      <c r="S301" s="149"/>
      <c r="T301" s="152"/>
      <c r="U301" s="152"/>
      <c r="V301" s="152"/>
      <c r="W301" s="152"/>
      <c r="X301" s="152"/>
      <c r="Y301" s="152"/>
      <c r="Z301" s="152"/>
    </row>
    <row r="302" ht="15.75" customHeight="1">
      <c r="A302" s="143" t="str">
        <f>VLOOKUP('POBLACIONAL BASE 2025'!AD265,$A$15:$B$40,2,FALSE)</f>
        <v>#N/A</v>
      </c>
      <c r="B302" s="149"/>
      <c r="C302" s="149"/>
      <c r="D302" s="149"/>
      <c r="E302" s="149"/>
      <c r="F302" s="149"/>
      <c r="G302" s="149"/>
      <c r="H302" s="149"/>
      <c r="I302" s="143"/>
      <c r="J302" s="143"/>
      <c r="K302" s="149"/>
      <c r="L302" s="149"/>
      <c r="M302" s="149"/>
      <c r="N302" s="149"/>
      <c r="O302" s="149"/>
      <c r="P302" s="149"/>
      <c r="Q302" s="149"/>
      <c r="R302" s="149"/>
      <c r="S302" s="149"/>
      <c r="T302" s="152"/>
      <c r="U302" s="152"/>
      <c r="V302" s="152"/>
      <c r="W302" s="152"/>
      <c r="X302" s="152"/>
      <c r="Y302" s="152"/>
      <c r="Z302" s="152"/>
    </row>
    <row r="303" ht="15.75" customHeight="1">
      <c r="A303" s="143" t="str">
        <f>VLOOKUP('POBLACIONAL BASE 2025'!AD266,$A$15:$B$40,2,FALSE)</f>
        <v>#N/A</v>
      </c>
      <c r="B303" s="149"/>
      <c r="C303" s="149"/>
      <c r="D303" s="149"/>
      <c r="E303" s="149"/>
      <c r="F303" s="149"/>
      <c r="G303" s="149"/>
      <c r="H303" s="149"/>
      <c r="I303" s="143"/>
      <c r="J303" s="143"/>
      <c r="K303" s="149"/>
      <c r="L303" s="149"/>
      <c r="M303" s="149"/>
      <c r="N303" s="149"/>
      <c r="O303" s="149"/>
      <c r="P303" s="149"/>
      <c r="Q303" s="149"/>
      <c r="R303" s="149"/>
      <c r="S303" s="149"/>
      <c r="T303" s="152"/>
      <c r="U303" s="152"/>
      <c r="V303" s="152"/>
      <c r="W303" s="152"/>
      <c r="X303" s="152"/>
      <c r="Y303" s="152"/>
      <c r="Z303" s="152"/>
    </row>
    <row r="304" ht="15.75" customHeight="1">
      <c r="A304" s="143" t="str">
        <f>VLOOKUP('POBLACIONAL BASE 2025'!AD267,$A$15:$B$40,2,FALSE)</f>
        <v>#N/A</v>
      </c>
      <c r="B304" s="149"/>
      <c r="C304" s="149"/>
      <c r="D304" s="149"/>
      <c r="E304" s="149"/>
      <c r="F304" s="149"/>
      <c r="G304" s="149"/>
      <c r="H304" s="149"/>
      <c r="I304" s="143"/>
      <c r="J304" s="143"/>
      <c r="K304" s="149"/>
      <c r="L304" s="149"/>
      <c r="M304" s="149"/>
      <c r="N304" s="149"/>
      <c r="O304" s="149"/>
      <c r="P304" s="149"/>
      <c r="Q304" s="149"/>
      <c r="R304" s="149"/>
      <c r="S304" s="149"/>
      <c r="T304" s="152"/>
      <c r="U304" s="152"/>
      <c r="V304" s="152"/>
      <c r="W304" s="152"/>
      <c r="X304" s="152"/>
      <c r="Y304" s="152"/>
      <c r="Z304" s="152"/>
    </row>
    <row r="305" ht="15.75" customHeight="1">
      <c r="A305" s="143" t="str">
        <f>VLOOKUP('POBLACIONAL BASE 2025'!AD268,$A$15:$B$40,2,FALSE)</f>
        <v>#N/A</v>
      </c>
      <c r="B305" s="149"/>
      <c r="C305" s="149"/>
      <c r="D305" s="149"/>
      <c r="E305" s="149"/>
      <c r="F305" s="149"/>
      <c r="G305" s="149"/>
      <c r="H305" s="149"/>
      <c r="I305" s="143"/>
      <c r="J305" s="143"/>
      <c r="K305" s="149"/>
      <c r="L305" s="149"/>
      <c r="M305" s="149"/>
      <c r="N305" s="149"/>
      <c r="O305" s="149"/>
      <c r="P305" s="149"/>
      <c r="Q305" s="149"/>
      <c r="R305" s="149"/>
      <c r="S305" s="149"/>
      <c r="T305" s="152"/>
      <c r="U305" s="152"/>
      <c r="V305" s="152"/>
      <c r="W305" s="152"/>
      <c r="X305" s="152"/>
      <c r="Y305" s="152"/>
      <c r="Z305" s="152"/>
    </row>
    <row r="306" ht="15.75" customHeight="1">
      <c r="A306" s="143" t="str">
        <f>VLOOKUP('POBLACIONAL BASE 2025'!AD269,$A$15:$B$40,2,FALSE)</f>
        <v>#N/A</v>
      </c>
      <c r="B306" s="149"/>
      <c r="C306" s="149"/>
      <c r="D306" s="149"/>
      <c r="E306" s="149"/>
      <c r="F306" s="149"/>
      <c r="G306" s="149"/>
      <c r="H306" s="149"/>
      <c r="I306" s="143"/>
      <c r="J306" s="143"/>
      <c r="K306" s="149"/>
      <c r="L306" s="149"/>
      <c r="M306" s="149"/>
      <c r="N306" s="149"/>
      <c r="O306" s="149"/>
      <c r="P306" s="149"/>
      <c r="Q306" s="149"/>
      <c r="R306" s="149"/>
      <c r="S306" s="149"/>
      <c r="T306" s="152"/>
      <c r="U306" s="152"/>
      <c r="V306" s="152"/>
      <c r="W306" s="152"/>
      <c r="X306" s="152"/>
      <c r="Y306" s="152"/>
      <c r="Z306" s="152"/>
    </row>
    <row r="307" ht="15.75" customHeight="1">
      <c r="A307" s="143" t="str">
        <f>VLOOKUP('POBLACIONAL BASE 2025'!AD270,$A$15:$B$40,2,FALSE)</f>
        <v>#N/A</v>
      </c>
      <c r="B307" s="149"/>
      <c r="C307" s="149"/>
      <c r="D307" s="149"/>
      <c r="E307" s="149"/>
      <c r="F307" s="149"/>
      <c r="G307" s="149"/>
      <c r="H307" s="149"/>
      <c r="I307" s="143"/>
      <c r="J307" s="143"/>
      <c r="K307" s="149"/>
      <c r="L307" s="149"/>
      <c r="M307" s="149"/>
      <c r="N307" s="149"/>
      <c r="O307" s="149"/>
      <c r="P307" s="149"/>
      <c r="Q307" s="149"/>
      <c r="R307" s="149"/>
      <c r="S307" s="149"/>
      <c r="T307" s="152"/>
      <c r="U307" s="152"/>
      <c r="V307" s="152"/>
      <c r="W307" s="152"/>
      <c r="X307" s="152"/>
      <c r="Y307" s="152"/>
      <c r="Z307" s="152"/>
    </row>
    <row r="308" ht="15.75" customHeight="1">
      <c r="A308" s="143" t="str">
        <f>VLOOKUP('POBLACIONAL BASE 2025'!AD271,$A$15:$B$40,2,FALSE)</f>
        <v>#N/A</v>
      </c>
      <c r="B308" s="149"/>
      <c r="C308" s="149"/>
      <c r="D308" s="149"/>
      <c r="E308" s="149"/>
      <c r="F308" s="149"/>
      <c r="G308" s="149"/>
      <c r="H308" s="149"/>
      <c r="I308" s="143"/>
      <c r="J308" s="143"/>
      <c r="K308" s="149"/>
      <c r="L308" s="149"/>
      <c r="M308" s="149"/>
      <c r="N308" s="149"/>
      <c r="O308" s="149"/>
      <c r="P308" s="149"/>
      <c r="Q308" s="149"/>
      <c r="R308" s="149"/>
      <c r="S308" s="149"/>
      <c r="T308" s="152"/>
      <c r="U308" s="152"/>
      <c r="V308" s="152"/>
      <c r="W308" s="152"/>
      <c r="X308" s="152"/>
      <c r="Y308" s="152"/>
      <c r="Z308" s="152"/>
    </row>
    <row r="309" ht="15.75" customHeight="1">
      <c r="A309" s="143" t="str">
        <f>VLOOKUP('POBLACIONAL BASE 2025'!AD272,$A$15:$B$40,2,FALSE)</f>
        <v>#N/A</v>
      </c>
      <c r="B309" s="149"/>
      <c r="C309" s="149"/>
      <c r="D309" s="149"/>
      <c r="E309" s="149"/>
      <c r="F309" s="149"/>
      <c r="G309" s="149"/>
      <c r="H309" s="149"/>
      <c r="I309" s="143"/>
      <c r="J309" s="143"/>
      <c r="K309" s="149"/>
      <c r="L309" s="149"/>
      <c r="M309" s="149"/>
      <c r="N309" s="149"/>
      <c r="O309" s="149"/>
      <c r="P309" s="149"/>
      <c r="Q309" s="149"/>
      <c r="R309" s="149"/>
      <c r="S309" s="149"/>
      <c r="T309" s="152"/>
      <c r="U309" s="152"/>
      <c r="V309" s="152"/>
      <c r="W309" s="152"/>
      <c r="X309" s="152"/>
      <c r="Y309" s="152"/>
      <c r="Z309" s="152"/>
    </row>
    <row r="310" ht="15.75" customHeight="1">
      <c r="A310" s="143" t="str">
        <f>VLOOKUP('POBLACIONAL BASE 2025'!AD273,$A$15:$B$40,2,FALSE)</f>
        <v>#N/A</v>
      </c>
      <c r="B310" s="149"/>
      <c r="C310" s="149"/>
      <c r="D310" s="149"/>
      <c r="E310" s="149"/>
      <c r="F310" s="149"/>
      <c r="G310" s="149"/>
      <c r="H310" s="149"/>
      <c r="I310" s="143"/>
      <c r="J310" s="143"/>
      <c r="K310" s="149"/>
      <c r="L310" s="149"/>
      <c r="M310" s="149"/>
      <c r="N310" s="149"/>
      <c r="O310" s="149"/>
      <c r="P310" s="149"/>
      <c r="Q310" s="149"/>
      <c r="R310" s="149"/>
      <c r="S310" s="149"/>
      <c r="T310" s="152"/>
      <c r="U310" s="152"/>
      <c r="V310" s="152"/>
      <c r="W310" s="152"/>
      <c r="X310" s="152"/>
      <c r="Y310" s="152"/>
      <c r="Z310" s="152"/>
    </row>
    <row r="311" ht="15.75" customHeight="1">
      <c r="A311" s="143" t="str">
        <f>VLOOKUP('POBLACIONAL BASE 2025'!AD274,$A$15:$B$40,2,FALSE)</f>
        <v>#N/A</v>
      </c>
      <c r="B311" s="149"/>
      <c r="C311" s="149"/>
      <c r="D311" s="149"/>
      <c r="E311" s="149"/>
      <c r="F311" s="149"/>
      <c r="G311" s="149"/>
      <c r="H311" s="149"/>
      <c r="I311" s="143"/>
      <c r="J311" s="143"/>
      <c r="K311" s="149"/>
      <c r="L311" s="149"/>
      <c r="M311" s="149"/>
      <c r="N311" s="149"/>
      <c r="O311" s="149"/>
      <c r="P311" s="149"/>
      <c r="Q311" s="149"/>
      <c r="R311" s="149"/>
      <c r="S311" s="149"/>
      <c r="T311" s="152"/>
      <c r="U311" s="152"/>
      <c r="V311" s="152"/>
      <c r="W311" s="152"/>
      <c r="X311" s="152"/>
      <c r="Y311" s="152"/>
      <c r="Z311" s="152"/>
    </row>
    <row r="312" ht="15.75" customHeight="1">
      <c r="A312" s="143" t="str">
        <f>VLOOKUP('POBLACIONAL BASE 2025'!AD275,$A$15:$B$40,2,FALSE)</f>
        <v>#N/A</v>
      </c>
      <c r="B312" s="149"/>
      <c r="C312" s="149"/>
      <c r="D312" s="149"/>
      <c r="E312" s="149"/>
      <c r="F312" s="149"/>
      <c r="G312" s="149"/>
      <c r="H312" s="149"/>
      <c r="I312" s="143"/>
      <c r="J312" s="143"/>
      <c r="K312" s="149"/>
      <c r="L312" s="149"/>
      <c r="M312" s="149"/>
      <c r="N312" s="149"/>
      <c r="O312" s="149"/>
      <c r="P312" s="149"/>
      <c r="Q312" s="149"/>
      <c r="R312" s="149"/>
      <c r="S312" s="149"/>
      <c r="T312" s="152"/>
      <c r="U312" s="152"/>
      <c r="V312" s="152"/>
      <c r="W312" s="152"/>
      <c r="X312" s="152"/>
      <c r="Y312" s="152"/>
      <c r="Z312" s="152"/>
    </row>
    <row r="313" ht="15.75" customHeight="1">
      <c r="A313" s="143" t="str">
        <f>VLOOKUP('POBLACIONAL BASE 2025'!AD276,$A$15:$B$40,2,FALSE)</f>
        <v>#N/A</v>
      </c>
      <c r="B313" s="149"/>
      <c r="C313" s="149"/>
      <c r="D313" s="149"/>
      <c r="E313" s="149"/>
      <c r="F313" s="149"/>
      <c r="G313" s="149"/>
      <c r="H313" s="149"/>
      <c r="I313" s="143"/>
      <c r="J313" s="143"/>
      <c r="K313" s="149"/>
      <c r="L313" s="149"/>
      <c r="M313" s="149"/>
      <c r="N313" s="149"/>
      <c r="O313" s="149"/>
      <c r="P313" s="149"/>
      <c r="Q313" s="149"/>
      <c r="R313" s="149"/>
      <c r="S313" s="149"/>
      <c r="T313" s="152"/>
      <c r="U313" s="152"/>
      <c r="V313" s="152"/>
      <c r="W313" s="152"/>
      <c r="X313" s="152"/>
      <c r="Y313" s="152"/>
      <c r="Z313" s="152"/>
    </row>
    <row r="314" ht="15.75" customHeight="1">
      <c r="A314" s="143" t="str">
        <f>VLOOKUP('POBLACIONAL BASE 2025'!AD277,$A$15:$B$40,2,FALSE)</f>
        <v>#N/A</v>
      </c>
      <c r="B314" s="149"/>
      <c r="C314" s="149"/>
      <c r="D314" s="149"/>
      <c r="E314" s="149"/>
      <c r="F314" s="149"/>
      <c r="G314" s="149"/>
      <c r="H314" s="149"/>
      <c r="I314" s="143"/>
      <c r="J314" s="143"/>
      <c r="K314" s="149"/>
      <c r="L314" s="149"/>
      <c r="M314" s="149"/>
      <c r="N314" s="149"/>
      <c r="O314" s="149"/>
      <c r="P314" s="149"/>
      <c r="Q314" s="149"/>
      <c r="R314" s="149"/>
      <c r="S314" s="149"/>
      <c r="T314" s="152"/>
      <c r="U314" s="152"/>
      <c r="V314" s="152"/>
      <c r="W314" s="152"/>
      <c r="X314" s="152"/>
      <c r="Y314" s="152"/>
      <c r="Z314" s="152"/>
    </row>
    <row r="315" ht="15.75" customHeight="1">
      <c r="A315" s="143" t="str">
        <f>VLOOKUP('POBLACIONAL BASE 2025'!AD278,$A$15:$B$40,2,FALSE)</f>
        <v>#N/A</v>
      </c>
      <c r="B315" s="149"/>
      <c r="C315" s="149"/>
      <c r="D315" s="149"/>
      <c r="E315" s="149"/>
      <c r="F315" s="149"/>
      <c r="G315" s="149"/>
      <c r="H315" s="149"/>
      <c r="I315" s="143"/>
      <c r="J315" s="143"/>
      <c r="K315" s="149"/>
      <c r="L315" s="149"/>
      <c r="M315" s="149"/>
      <c r="N315" s="149"/>
      <c r="O315" s="149"/>
      <c r="P315" s="149"/>
      <c r="Q315" s="149"/>
      <c r="R315" s="149"/>
      <c r="S315" s="149"/>
      <c r="T315" s="152"/>
      <c r="U315" s="152"/>
      <c r="V315" s="152"/>
      <c r="W315" s="152"/>
      <c r="X315" s="152"/>
      <c r="Y315" s="152"/>
      <c r="Z315" s="152"/>
    </row>
    <row r="316" ht="15.75" customHeight="1">
      <c r="A316" s="143" t="str">
        <f>VLOOKUP('POBLACIONAL BASE 2025'!AD279,$A$15:$B$40,2,FALSE)</f>
        <v>#N/A</v>
      </c>
      <c r="B316" s="149"/>
      <c r="C316" s="149"/>
      <c r="D316" s="149"/>
      <c r="E316" s="149"/>
      <c r="F316" s="149"/>
      <c r="G316" s="149"/>
      <c r="H316" s="149"/>
      <c r="I316" s="143"/>
      <c r="J316" s="143"/>
      <c r="K316" s="149"/>
      <c r="L316" s="149"/>
      <c r="M316" s="149"/>
      <c r="N316" s="149"/>
      <c r="O316" s="149"/>
      <c r="P316" s="149"/>
      <c r="Q316" s="149"/>
      <c r="R316" s="149"/>
      <c r="S316" s="149"/>
      <c r="T316" s="152"/>
      <c r="U316" s="152"/>
      <c r="V316" s="152"/>
      <c r="W316" s="152"/>
      <c r="X316" s="152"/>
      <c r="Y316" s="152"/>
      <c r="Z316" s="152"/>
    </row>
    <row r="317" ht="15.75" customHeight="1">
      <c r="A317" s="143" t="str">
        <f>VLOOKUP('POBLACIONAL BASE 2025'!AD280,$A$15:$B$40,2,FALSE)</f>
        <v>#N/A</v>
      </c>
      <c r="B317" s="149"/>
      <c r="C317" s="149"/>
      <c r="D317" s="149"/>
      <c r="E317" s="149"/>
      <c r="F317" s="149"/>
      <c r="G317" s="149"/>
      <c r="H317" s="149"/>
      <c r="I317" s="143"/>
      <c r="J317" s="143"/>
      <c r="K317" s="149"/>
      <c r="L317" s="149"/>
      <c r="M317" s="149"/>
      <c r="N317" s="149"/>
      <c r="O317" s="149"/>
      <c r="P317" s="149"/>
      <c r="Q317" s="149"/>
      <c r="R317" s="149"/>
      <c r="S317" s="149"/>
      <c r="T317" s="152"/>
      <c r="U317" s="152"/>
      <c r="V317" s="152"/>
      <c r="W317" s="152"/>
      <c r="X317" s="152"/>
      <c r="Y317" s="152"/>
      <c r="Z317" s="152"/>
    </row>
    <row r="318" ht="15.75" customHeight="1">
      <c r="A318" s="143" t="str">
        <f>VLOOKUP('POBLACIONAL BASE 2025'!AD281,$A$15:$B$40,2,FALSE)</f>
        <v>#N/A</v>
      </c>
      <c r="B318" s="149"/>
      <c r="C318" s="149"/>
      <c r="D318" s="149"/>
      <c r="E318" s="149"/>
      <c r="F318" s="149"/>
      <c r="G318" s="149"/>
      <c r="H318" s="149"/>
      <c r="I318" s="143"/>
      <c r="J318" s="143"/>
      <c r="K318" s="149"/>
      <c r="L318" s="149"/>
      <c r="M318" s="149"/>
      <c r="N318" s="149"/>
      <c r="O318" s="149"/>
      <c r="P318" s="149"/>
      <c r="Q318" s="149"/>
      <c r="R318" s="149"/>
      <c r="S318" s="149"/>
      <c r="T318" s="152"/>
      <c r="U318" s="152"/>
      <c r="V318" s="152"/>
      <c r="W318" s="152"/>
      <c r="X318" s="152"/>
      <c r="Y318" s="152"/>
      <c r="Z318" s="152"/>
    </row>
    <row r="319" ht="15.75" customHeight="1">
      <c r="A319" s="143" t="str">
        <f>VLOOKUP('POBLACIONAL BASE 2025'!AD282,$A$15:$B$40,2,FALSE)</f>
        <v>#N/A</v>
      </c>
      <c r="B319" s="149"/>
      <c r="C319" s="149"/>
      <c r="D319" s="149"/>
      <c r="E319" s="149"/>
      <c r="F319" s="149"/>
      <c r="G319" s="149"/>
      <c r="H319" s="149"/>
      <c r="I319" s="143"/>
      <c r="J319" s="143"/>
      <c r="K319" s="149"/>
      <c r="L319" s="149"/>
      <c r="M319" s="149"/>
      <c r="N319" s="149"/>
      <c r="O319" s="149"/>
      <c r="P319" s="149"/>
      <c r="Q319" s="149"/>
      <c r="R319" s="149"/>
      <c r="S319" s="149"/>
      <c r="T319" s="152"/>
      <c r="U319" s="152"/>
      <c r="V319" s="152"/>
      <c r="W319" s="152"/>
      <c r="X319" s="152"/>
      <c r="Y319" s="152"/>
      <c r="Z319" s="152"/>
    </row>
    <row r="320" ht="15.75" customHeight="1">
      <c r="A320" s="143" t="str">
        <f>VLOOKUP('POBLACIONAL BASE 2025'!AD283,$A$15:$B$40,2,FALSE)</f>
        <v>#N/A</v>
      </c>
      <c r="B320" s="149"/>
      <c r="C320" s="149"/>
      <c r="D320" s="149"/>
      <c r="E320" s="149"/>
      <c r="F320" s="149"/>
      <c r="G320" s="149"/>
      <c r="H320" s="149"/>
      <c r="I320" s="143"/>
      <c r="J320" s="143"/>
      <c r="K320" s="149"/>
      <c r="L320" s="149"/>
      <c r="M320" s="149"/>
      <c r="N320" s="149"/>
      <c r="O320" s="149"/>
      <c r="P320" s="149"/>
      <c r="Q320" s="149"/>
      <c r="R320" s="149"/>
      <c r="S320" s="149"/>
      <c r="T320" s="152"/>
      <c r="U320" s="152"/>
      <c r="V320" s="152"/>
      <c r="W320" s="152"/>
      <c r="X320" s="152"/>
      <c r="Y320" s="152"/>
      <c r="Z320" s="152"/>
    </row>
    <row r="321" ht="15.75" customHeight="1">
      <c r="A321" s="143" t="str">
        <f>VLOOKUP('POBLACIONAL BASE 2025'!AD284,$A$15:$B$40,2,FALSE)</f>
        <v>#N/A</v>
      </c>
      <c r="B321" s="149"/>
      <c r="C321" s="149"/>
      <c r="D321" s="149"/>
      <c r="E321" s="149"/>
      <c r="F321" s="149"/>
      <c r="G321" s="149"/>
      <c r="H321" s="149"/>
      <c r="I321" s="143"/>
      <c r="J321" s="143"/>
      <c r="K321" s="149"/>
      <c r="L321" s="149"/>
      <c r="M321" s="149"/>
      <c r="N321" s="149"/>
      <c r="O321" s="149"/>
      <c r="P321" s="149"/>
      <c r="Q321" s="149"/>
      <c r="R321" s="149"/>
      <c r="S321" s="149"/>
      <c r="T321" s="152"/>
      <c r="U321" s="152"/>
      <c r="V321" s="152"/>
      <c r="W321" s="152"/>
      <c r="X321" s="152"/>
      <c r="Y321" s="152"/>
      <c r="Z321" s="152"/>
    </row>
    <row r="322" ht="15.75" customHeight="1">
      <c r="A322" s="143" t="str">
        <f>VLOOKUP('POBLACIONAL BASE 2025'!AD285,$A$15:$B$40,2,FALSE)</f>
        <v>#N/A</v>
      </c>
      <c r="B322" s="149"/>
      <c r="C322" s="149"/>
      <c r="D322" s="149"/>
      <c r="E322" s="149"/>
      <c r="F322" s="149"/>
      <c r="G322" s="149"/>
      <c r="H322" s="149"/>
      <c r="I322" s="143"/>
      <c r="J322" s="143"/>
      <c r="K322" s="149"/>
      <c r="L322" s="149"/>
      <c r="M322" s="149"/>
      <c r="N322" s="149"/>
      <c r="O322" s="149"/>
      <c r="P322" s="149"/>
      <c r="Q322" s="149"/>
      <c r="R322" s="149"/>
      <c r="S322" s="149"/>
      <c r="T322" s="152"/>
      <c r="U322" s="152"/>
      <c r="V322" s="152"/>
      <c r="W322" s="152"/>
      <c r="X322" s="152"/>
      <c r="Y322" s="152"/>
      <c r="Z322" s="152"/>
    </row>
    <row r="323" ht="15.75" customHeight="1">
      <c r="A323" s="143" t="str">
        <f>VLOOKUP('POBLACIONAL BASE 2025'!AD286,$A$15:$B$40,2,FALSE)</f>
        <v>#N/A</v>
      </c>
      <c r="B323" s="149"/>
      <c r="C323" s="149"/>
      <c r="D323" s="149"/>
      <c r="E323" s="149"/>
      <c r="F323" s="149"/>
      <c r="G323" s="149"/>
      <c r="H323" s="149"/>
      <c r="I323" s="143"/>
      <c r="J323" s="143"/>
      <c r="K323" s="149"/>
      <c r="L323" s="149"/>
      <c r="M323" s="149"/>
      <c r="N323" s="149"/>
      <c r="O323" s="149"/>
      <c r="P323" s="149"/>
      <c r="Q323" s="149"/>
      <c r="R323" s="149"/>
      <c r="S323" s="149"/>
      <c r="T323" s="152"/>
      <c r="U323" s="152"/>
      <c r="V323" s="152"/>
      <c r="W323" s="152"/>
      <c r="X323" s="152"/>
      <c r="Y323" s="152"/>
      <c r="Z323" s="152"/>
    </row>
    <row r="324" ht="15.75" customHeight="1">
      <c r="A324" s="143" t="str">
        <f>VLOOKUP('POBLACIONAL BASE 2025'!AD287,$A$15:$B$40,2,FALSE)</f>
        <v>#N/A</v>
      </c>
      <c r="B324" s="149"/>
      <c r="C324" s="149"/>
      <c r="D324" s="149"/>
      <c r="E324" s="149"/>
      <c r="F324" s="149"/>
      <c r="G324" s="149"/>
      <c r="H324" s="149"/>
      <c r="I324" s="143"/>
      <c r="J324" s="143"/>
      <c r="K324" s="149"/>
      <c r="L324" s="149"/>
      <c r="M324" s="149"/>
      <c r="N324" s="149"/>
      <c r="O324" s="149"/>
      <c r="P324" s="149"/>
      <c r="Q324" s="149"/>
      <c r="R324" s="149"/>
      <c r="S324" s="149"/>
      <c r="T324" s="152"/>
      <c r="U324" s="152"/>
      <c r="V324" s="152"/>
      <c r="W324" s="152"/>
      <c r="X324" s="152"/>
      <c r="Y324" s="152"/>
      <c r="Z324" s="152"/>
    </row>
    <row r="325" ht="15.75" customHeight="1">
      <c r="A325" s="143" t="str">
        <f>VLOOKUP('POBLACIONAL BASE 2025'!AD288,$A$15:$B$40,2,FALSE)</f>
        <v>#N/A</v>
      </c>
      <c r="B325" s="149"/>
      <c r="C325" s="149"/>
      <c r="D325" s="149"/>
      <c r="E325" s="149"/>
      <c r="F325" s="149"/>
      <c r="G325" s="149"/>
      <c r="H325" s="149"/>
      <c r="I325" s="143"/>
      <c r="J325" s="143"/>
      <c r="K325" s="149"/>
      <c r="L325" s="149"/>
      <c r="M325" s="149"/>
      <c r="N325" s="149"/>
      <c r="O325" s="149"/>
      <c r="P325" s="149"/>
      <c r="Q325" s="149"/>
      <c r="R325" s="149"/>
      <c r="S325" s="149"/>
      <c r="T325" s="152"/>
      <c r="U325" s="152"/>
      <c r="V325" s="152"/>
      <c r="W325" s="152"/>
      <c r="X325" s="152"/>
      <c r="Y325" s="152"/>
      <c r="Z325" s="152"/>
    </row>
    <row r="326" ht="15.75" customHeight="1">
      <c r="A326" s="143" t="str">
        <f>VLOOKUP('POBLACIONAL BASE 2025'!AD289,$A$15:$B$40,2,FALSE)</f>
        <v>#N/A</v>
      </c>
      <c r="B326" s="149"/>
      <c r="C326" s="149"/>
      <c r="D326" s="149"/>
      <c r="E326" s="149"/>
      <c r="F326" s="149"/>
      <c r="G326" s="149"/>
      <c r="H326" s="149"/>
      <c r="I326" s="143"/>
      <c r="J326" s="143"/>
      <c r="K326" s="149"/>
      <c r="L326" s="149"/>
      <c r="M326" s="149"/>
      <c r="N326" s="149"/>
      <c r="O326" s="149"/>
      <c r="P326" s="149"/>
      <c r="Q326" s="149"/>
      <c r="R326" s="149"/>
      <c r="S326" s="149"/>
      <c r="T326" s="152"/>
      <c r="U326" s="152"/>
      <c r="V326" s="152"/>
      <c r="W326" s="152"/>
      <c r="X326" s="152"/>
      <c r="Y326" s="152"/>
      <c r="Z326" s="152"/>
    </row>
    <row r="327" ht="15.75" customHeight="1">
      <c r="A327" s="143" t="str">
        <f>VLOOKUP('POBLACIONAL BASE 2025'!AD290,$A$15:$B$40,2,FALSE)</f>
        <v>#N/A</v>
      </c>
      <c r="B327" s="149"/>
      <c r="C327" s="149"/>
      <c r="D327" s="149"/>
      <c r="E327" s="149"/>
      <c r="F327" s="149"/>
      <c r="G327" s="149"/>
      <c r="H327" s="149"/>
      <c r="I327" s="143"/>
      <c r="J327" s="143"/>
      <c r="K327" s="149"/>
      <c r="L327" s="149"/>
      <c r="M327" s="149"/>
      <c r="N327" s="149"/>
      <c r="O327" s="149"/>
      <c r="P327" s="149"/>
      <c r="Q327" s="149"/>
      <c r="R327" s="149"/>
      <c r="S327" s="149"/>
      <c r="T327" s="152"/>
      <c r="U327" s="152"/>
      <c r="V327" s="152"/>
      <c r="W327" s="152"/>
      <c r="X327" s="152"/>
      <c r="Y327" s="152"/>
      <c r="Z327" s="152"/>
    </row>
    <row r="328" ht="15.75" customHeight="1">
      <c r="A328" s="143" t="str">
        <f>VLOOKUP('POBLACIONAL BASE 2025'!AD291,$A$15:$B$40,2,FALSE)</f>
        <v>#N/A</v>
      </c>
      <c r="B328" s="149"/>
      <c r="C328" s="149"/>
      <c r="D328" s="149"/>
      <c r="E328" s="149"/>
      <c r="F328" s="149"/>
      <c r="G328" s="149"/>
      <c r="H328" s="149"/>
      <c r="I328" s="143"/>
      <c r="J328" s="143"/>
      <c r="K328" s="149"/>
      <c r="L328" s="149"/>
      <c r="M328" s="149"/>
      <c r="N328" s="149"/>
      <c r="O328" s="149"/>
      <c r="P328" s="149"/>
      <c r="Q328" s="149"/>
      <c r="R328" s="149"/>
      <c r="S328" s="149"/>
      <c r="T328" s="152"/>
      <c r="U328" s="152"/>
      <c r="V328" s="152"/>
      <c r="W328" s="152"/>
      <c r="X328" s="152"/>
      <c r="Y328" s="152"/>
      <c r="Z328" s="152"/>
    </row>
    <row r="329" ht="15.75" customHeight="1">
      <c r="A329" s="143" t="str">
        <f>VLOOKUP('POBLACIONAL BASE 2025'!AD292,$A$15:$B$40,2,FALSE)</f>
        <v>#N/A</v>
      </c>
      <c r="B329" s="149"/>
      <c r="C329" s="149"/>
      <c r="D329" s="149"/>
      <c r="E329" s="149"/>
      <c r="F329" s="149"/>
      <c r="G329" s="149"/>
      <c r="H329" s="149"/>
      <c r="I329" s="143"/>
      <c r="J329" s="143"/>
      <c r="K329" s="149"/>
      <c r="L329" s="149"/>
      <c r="M329" s="149"/>
      <c r="N329" s="149"/>
      <c r="O329" s="149"/>
      <c r="P329" s="149"/>
      <c r="Q329" s="149"/>
      <c r="R329" s="149"/>
      <c r="S329" s="149"/>
      <c r="T329" s="152"/>
      <c r="U329" s="152"/>
      <c r="V329" s="152"/>
      <c r="W329" s="152"/>
      <c r="X329" s="152"/>
      <c r="Y329" s="152"/>
      <c r="Z329" s="152"/>
    </row>
    <row r="330" ht="15.75" customHeight="1">
      <c r="A330" s="143" t="str">
        <f>VLOOKUP('POBLACIONAL BASE 2025'!AD293,$A$15:$B$40,2,FALSE)</f>
        <v>#N/A</v>
      </c>
      <c r="B330" s="149"/>
      <c r="C330" s="149"/>
      <c r="D330" s="149"/>
      <c r="E330" s="149"/>
      <c r="F330" s="149"/>
      <c r="G330" s="149"/>
      <c r="H330" s="149"/>
      <c r="I330" s="143"/>
      <c r="J330" s="143"/>
      <c r="K330" s="149"/>
      <c r="L330" s="149"/>
      <c r="M330" s="149"/>
      <c r="N330" s="149"/>
      <c r="O330" s="149"/>
      <c r="P330" s="149"/>
      <c r="Q330" s="149"/>
      <c r="R330" s="149"/>
      <c r="S330" s="149"/>
      <c r="T330" s="152"/>
      <c r="U330" s="152"/>
      <c r="V330" s="152"/>
      <c r="W330" s="152"/>
      <c r="X330" s="152"/>
      <c r="Y330" s="152"/>
      <c r="Z330" s="152"/>
    </row>
    <row r="331" ht="15.75" customHeight="1">
      <c r="A331" s="143" t="str">
        <f>VLOOKUP('POBLACIONAL BASE 2025'!AD294,$A$15:$B$40,2,FALSE)</f>
        <v>#N/A</v>
      </c>
      <c r="B331" s="149"/>
      <c r="C331" s="149"/>
      <c r="D331" s="149"/>
      <c r="E331" s="149"/>
      <c r="F331" s="149"/>
      <c r="G331" s="149"/>
      <c r="H331" s="149"/>
      <c r="I331" s="143"/>
      <c r="J331" s="143"/>
      <c r="K331" s="149"/>
      <c r="L331" s="149"/>
      <c r="M331" s="149"/>
      <c r="N331" s="149"/>
      <c r="O331" s="149"/>
      <c r="P331" s="149"/>
      <c r="Q331" s="149"/>
      <c r="R331" s="149"/>
      <c r="S331" s="149"/>
      <c r="T331" s="152"/>
      <c r="U331" s="152"/>
      <c r="V331" s="152"/>
      <c r="W331" s="152"/>
      <c r="X331" s="152"/>
      <c r="Y331" s="152"/>
      <c r="Z331" s="152"/>
    </row>
    <row r="332" ht="15.75" customHeight="1">
      <c r="A332" s="143" t="str">
        <f>VLOOKUP('POBLACIONAL BASE 2025'!AD295,$A$15:$B$40,2,FALSE)</f>
        <v>#N/A</v>
      </c>
      <c r="B332" s="149"/>
      <c r="C332" s="149"/>
      <c r="D332" s="149"/>
      <c r="E332" s="149"/>
      <c r="F332" s="149"/>
      <c r="G332" s="149"/>
      <c r="H332" s="149"/>
      <c r="I332" s="143"/>
      <c r="J332" s="143"/>
      <c r="K332" s="149"/>
      <c r="L332" s="149"/>
      <c r="M332" s="149"/>
      <c r="N332" s="149"/>
      <c r="O332" s="149"/>
      <c r="P332" s="149"/>
      <c r="Q332" s="149"/>
      <c r="R332" s="149"/>
      <c r="S332" s="149"/>
      <c r="T332" s="152"/>
      <c r="U332" s="152"/>
      <c r="V332" s="152"/>
      <c r="W332" s="152"/>
      <c r="X332" s="152"/>
      <c r="Y332" s="152"/>
      <c r="Z332" s="152"/>
    </row>
    <row r="333" ht="15.75" customHeight="1">
      <c r="A333" s="143" t="str">
        <f>VLOOKUP('POBLACIONAL BASE 2025'!AD296,$A$15:$B$40,2,FALSE)</f>
        <v>#N/A</v>
      </c>
      <c r="B333" s="149"/>
      <c r="C333" s="149"/>
      <c r="D333" s="149"/>
      <c r="E333" s="149"/>
      <c r="F333" s="149"/>
      <c r="G333" s="149"/>
      <c r="H333" s="149"/>
      <c r="I333" s="143"/>
      <c r="J333" s="143"/>
      <c r="K333" s="149"/>
      <c r="L333" s="149"/>
      <c r="M333" s="149"/>
      <c r="N333" s="149"/>
      <c r="O333" s="149"/>
      <c r="P333" s="149"/>
      <c r="Q333" s="149"/>
      <c r="R333" s="149"/>
      <c r="S333" s="149"/>
      <c r="T333" s="152"/>
      <c r="U333" s="152"/>
      <c r="V333" s="152"/>
      <c r="W333" s="152"/>
      <c r="X333" s="152"/>
      <c r="Y333" s="152"/>
      <c r="Z333" s="152"/>
    </row>
    <row r="334" ht="15.75" customHeight="1">
      <c r="A334" s="143" t="str">
        <f t="shared" ref="A334:A1034" si="3">VLOOKUP(#REF!,$A$15:$B$40,2,FALSE)</f>
        <v>#REF!</v>
      </c>
      <c r="B334" s="149"/>
      <c r="C334" s="149"/>
      <c r="D334" s="149"/>
      <c r="E334" s="149"/>
      <c r="F334" s="149"/>
      <c r="G334" s="149"/>
      <c r="H334" s="149"/>
      <c r="I334" s="143"/>
      <c r="J334" s="143"/>
      <c r="K334" s="149"/>
      <c r="L334" s="149"/>
      <c r="M334" s="149"/>
      <c r="N334" s="149"/>
      <c r="O334" s="149"/>
      <c r="P334" s="149"/>
      <c r="Q334" s="149"/>
      <c r="R334" s="149"/>
      <c r="S334" s="149"/>
      <c r="T334" s="152"/>
      <c r="U334" s="152"/>
      <c r="V334" s="152"/>
      <c r="W334" s="152"/>
      <c r="X334" s="152"/>
      <c r="Y334" s="152"/>
      <c r="Z334" s="152"/>
    </row>
    <row r="335" ht="15.75" customHeight="1">
      <c r="A335" s="143" t="str">
        <f t="shared" si="3"/>
        <v>#REF!</v>
      </c>
      <c r="B335" s="149"/>
      <c r="C335" s="149"/>
      <c r="D335" s="149"/>
      <c r="E335" s="149"/>
      <c r="F335" s="149"/>
      <c r="G335" s="149"/>
      <c r="H335" s="149"/>
      <c r="I335" s="143"/>
      <c r="J335" s="143"/>
      <c r="K335" s="149"/>
      <c r="L335" s="149"/>
      <c r="M335" s="149"/>
      <c r="N335" s="149"/>
      <c r="O335" s="149"/>
      <c r="P335" s="149"/>
      <c r="Q335" s="149"/>
      <c r="R335" s="149"/>
      <c r="S335" s="149"/>
      <c r="T335" s="152"/>
      <c r="U335" s="152"/>
      <c r="V335" s="152"/>
      <c r="W335" s="152"/>
      <c r="X335" s="152"/>
      <c r="Y335" s="152"/>
      <c r="Z335" s="152"/>
    </row>
    <row r="336" ht="15.75" customHeight="1">
      <c r="A336" s="143" t="str">
        <f t="shared" si="3"/>
        <v>#REF!</v>
      </c>
      <c r="B336" s="149"/>
      <c r="C336" s="149"/>
      <c r="D336" s="149"/>
      <c r="E336" s="149"/>
      <c r="F336" s="149"/>
      <c r="G336" s="149"/>
      <c r="H336" s="149"/>
      <c r="I336" s="143"/>
      <c r="J336" s="143"/>
      <c r="K336" s="149"/>
      <c r="L336" s="149"/>
      <c r="M336" s="149"/>
      <c r="N336" s="149"/>
      <c r="O336" s="149"/>
      <c r="P336" s="149"/>
      <c r="Q336" s="149"/>
      <c r="R336" s="149"/>
      <c r="S336" s="149"/>
      <c r="T336" s="152"/>
      <c r="U336" s="152"/>
      <c r="V336" s="152"/>
      <c r="W336" s="152"/>
      <c r="X336" s="152"/>
      <c r="Y336" s="152"/>
      <c r="Z336" s="152"/>
    </row>
    <row r="337" ht="15.75" customHeight="1">
      <c r="A337" s="143" t="str">
        <f t="shared" si="3"/>
        <v>#REF!</v>
      </c>
      <c r="B337" s="149"/>
      <c r="C337" s="149"/>
      <c r="D337" s="149"/>
      <c r="E337" s="149"/>
      <c r="F337" s="149"/>
      <c r="G337" s="149"/>
      <c r="H337" s="149"/>
      <c r="I337" s="143"/>
      <c r="J337" s="143"/>
      <c r="K337" s="149"/>
      <c r="L337" s="149"/>
      <c r="M337" s="149"/>
      <c r="N337" s="149"/>
      <c r="O337" s="149"/>
      <c r="P337" s="149"/>
      <c r="Q337" s="149"/>
      <c r="R337" s="149"/>
      <c r="S337" s="149"/>
      <c r="T337" s="152"/>
      <c r="U337" s="152"/>
      <c r="V337" s="152"/>
      <c r="W337" s="152"/>
      <c r="X337" s="152"/>
      <c r="Y337" s="152"/>
      <c r="Z337" s="152"/>
    </row>
    <row r="338" ht="15.75" customHeight="1">
      <c r="A338" s="143" t="str">
        <f t="shared" si="3"/>
        <v>#REF!</v>
      </c>
      <c r="B338" s="149"/>
      <c r="C338" s="149"/>
      <c r="D338" s="149"/>
      <c r="E338" s="149"/>
      <c r="F338" s="149"/>
      <c r="G338" s="149"/>
      <c r="H338" s="149"/>
      <c r="I338" s="143"/>
      <c r="J338" s="143"/>
      <c r="K338" s="149"/>
      <c r="L338" s="149"/>
      <c r="M338" s="149"/>
      <c r="N338" s="149"/>
      <c r="O338" s="149"/>
      <c r="P338" s="149"/>
      <c r="Q338" s="149"/>
      <c r="R338" s="149"/>
      <c r="S338" s="149"/>
      <c r="T338" s="152"/>
      <c r="U338" s="152"/>
      <c r="V338" s="152"/>
      <c r="W338" s="152"/>
      <c r="X338" s="152"/>
      <c r="Y338" s="152"/>
      <c r="Z338" s="152"/>
    </row>
    <row r="339" ht="15.75" customHeight="1">
      <c r="A339" s="143" t="str">
        <f t="shared" si="3"/>
        <v>#REF!</v>
      </c>
      <c r="B339" s="149"/>
      <c r="C339" s="149"/>
      <c r="D339" s="149"/>
      <c r="E339" s="149"/>
      <c r="F339" s="149"/>
      <c r="G339" s="149"/>
      <c r="H339" s="149"/>
      <c r="I339" s="143"/>
      <c r="J339" s="143"/>
      <c r="K339" s="149"/>
      <c r="L339" s="149"/>
      <c r="M339" s="149"/>
      <c r="N339" s="149"/>
      <c r="O339" s="149"/>
      <c r="P339" s="149"/>
      <c r="Q339" s="149"/>
      <c r="R339" s="149"/>
      <c r="S339" s="149"/>
      <c r="T339" s="152"/>
      <c r="U339" s="152"/>
      <c r="V339" s="152"/>
      <c r="W339" s="152"/>
      <c r="X339" s="152"/>
      <c r="Y339" s="152"/>
      <c r="Z339" s="152"/>
    </row>
    <row r="340" ht="15.75" customHeight="1">
      <c r="A340" s="143" t="str">
        <f t="shared" si="3"/>
        <v>#REF!</v>
      </c>
      <c r="B340" s="149"/>
      <c r="C340" s="149"/>
      <c r="D340" s="149"/>
      <c r="E340" s="149"/>
      <c r="F340" s="149"/>
      <c r="G340" s="149"/>
      <c r="H340" s="149"/>
      <c r="I340" s="143"/>
      <c r="J340" s="143"/>
      <c r="K340" s="149"/>
      <c r="L340" s="149"/>
      <c r="M340" s="149"/>
      <c r="N340" s="149"/>
      <c r="O340" s="149"/>
      <c r="P340" s="149"/>
      <c r="Q340" s="149"/>
      <c r="R340" s="149"/>
      <c r="S340" s="149"/>
      <c r="T340" s="152"/>
      <c r="U340" s="152"/>
      <c r="V340" s="152"/>
      <c r="W340" s="152"/>
      <c r="X340" s="152"/>
      <c r="Y340" s="152"/>
      <c r="Z340" s="152"/>
    </row>
    <row r="341" ht="15.75" customHeight="1">
      <c r="A341" s="143" t="str">
        <f t="shared" si="3"/>
        <v>#REF!</v>
      </c>
      <c r="B341" s="149"/>
      <c r="C341" s="149"/>
      <c r="D341" s="149"/>
      <c r="E341" s="149"/>
      <c r="F341" s="149"/>
      <c r="G341" s="149"/>
      <c r="H341" s="149"/>
      <c r="I341" s="143"/>
      <c r="J341" s="143"/>
      <c r="K341" s="149"/>
      <c r="L341" s="149"/>
      <c r="M341" s="149"/>
      <c r="N341" s="149"/>
      <c r="O341" s="149"/>
      <c r="P341" s="149"/>
      <c r="Q341" s="149"/>
      <c r="R341" s="149"/>
      <c r="S341" s="149"/>
      <c r="T341" s="152"/>
      <c r="U341" s="152"/>
      <c r="V341" s="152"/>
      <c r="W341" s="152"/>
      <c r="X341" s="152"/>
      <c r="Y341" s="152"/>
      <c r="Z341" s="152"/>
    </row>
    <row r="342" ht="15.75" customHeight="1">
      <c r="A342" s="143" t="str">
        <f t="shared" si="3"/>
        <v>#REF!</v>
      </c>
      <c r="B342" s="149"/>
      <c r="C342" s="149"/>
      <c r="D342" s="149"/>
      <c r="E342" s="149"/>
      <c r="F342" s="149"/>
      <c r="G342" s="149"/>
      <c r="H342" s="149"/>
      <c r="I342" s="143"/>
      <c r="J342" s="143"/>
      <c r="K342" s="149"/>
      <c r="L342" s="149"/>
      <c r="M342" s="149"/>
      <c r="N342" s="149"/>
      <c r="O342" s="149"/>
      <c r="P342" s="149"/>
      <c r="Q342" s="149"/>
      <c r="R342" s="149"/>
      <c r="S342" s="149"/>
      <c r="T342" s="152"/>
      <c r="U342" s="152"/>
      <c r="V342" s="152"/>
      <c r="W342" s="152"/>
      <c r="X342" s="152"/>
      <c r="Y342" s="152"/>
      <c r="Z342" s="152"/>
    </row>
    <row r="343" ht="15.75" customHeight="1">
      <c r="A343" s="143" t="str">
        <f t="shared" si="3"/>
        <v>#REF!</v>
      </c>
      <c r="B343" s="149"/>
      <c r="C343" s="149"/>
      <c r="D343" s="149"/>
      <c r="E343" s="149"/>
      <c r="F343" s="149"/>
      <c r="G343" s="149"/>
      <c r="H343" s="149"/>
      <c r="I343" s="143"/>
      <c r="J343" s="143"/>
      <c r="K343" s="149"/>
      <c r="L343" s="149"/>
      <c r="M343" s="149"/>
      <c r="N343" s="149"/>
      <c r="O343" s="149"/>
      <c r="P343" s="149"/>
      <c r="Q343" s="149"/>
      <c r="R343" s="149"/>
      <c r="S343" s="149"/>
      <c r="T343" s="152"/>
      <c r="U343" s="152"/>
      <c r="V343" s="152"/>
      <c r="W343" s="152"/>
      <c r="X343" s="152"/>
      <c r="Y343" s="152"/>
      <c r="Z343" s="152"/>
    </row>
    <row r="344" ht="15.75" customHeight="1">
      <c r="A344" s="143" t="str">
        <f t="shared" si="3"/>
        <v>#REF!</v>
      </c>
      <c r="B344" s="149"/>
      <c r="C344" s="149"/>
      <c r="D344" s="149"/>
      <c r="E344" s="149"/>
      <c r="F344" s="149"/>
      <c r="G344" s="149"/>
      <c r="H344" s="149"/>
      <c r="I344" s="143"/>
      <c r="J344" s="143"/>
      <c r="K344" s="149"/>
      <c r="L344" s="149"/>
      <c r="M344" s="149"/>
      <c r="N344" s="149"/>
      <c r="O344" s="149"/>
      <c r="P344" s="149"/>
      <c r="Q344" s="149"/>
      <c r="R344" s="149"/>
      <c r="S344" s="149"/>
      <c r="T344" s="152"/>
      <c r="U344" s="152"/>
      <c r="V344" s="152"/>
      <c r="W344" s="152"/>
      <c r="X344" s="152"/>
      <c r="Y344" s="152"/>
      <c r="Z344" s="152"/>
    </row>
    <row r="345" ht="15.75" customHeight="1">
      <c r="A345" s="143" t="str">
        <f t="shared" si="3"/>
        <v>#REF!</v>
      </c>
      <c r="B345" s="149"/>
      <c r="C345" s="149"/>
      <c r="D345" s="149"/>
      <c r="E345" s="149"/>
      <c r="F345" s="149"/>
      <c r="G345" s="149"/>
      <c r="H345" s="149"/>
      <c r="I345" s="143"/>
      <c r="J345" s="143"/>
      <c r="K345" s="149"/>
      <c r="L345" s="149"/>
      <c r="M345" s="149"/>
      <c r="N345" s="149"/>
      <c r="O345" s="149"/>
      <c r="P345" s="149"/>
      <c r="Q345" s="149"/>
      <c r="R345" s="149"/>
      <c r="S345" s="149"/>
      <c r="T345" s="152"/>
      <c r="U345" s="152"/>
      <c r="V345" s="152"/>
      <c r="W345" s="152"/>
      <c r="X345" s="152"/>
      <c r="Y345" s="152"/>
      <c r="Z345" s="152"/>
    </row>
    <row r="346" ht="15.75" customHeight="1">
      <c r="A346" s="143" t="str">
        <f t="shared" si="3"/>
        <v>#REF!</v>
      </c>
      <c r="B346" s="149"/>
      <c r="C346" s="149"/>
      <c r="D346" s="149"/>
      <c r="E346" s="149"/>
      <c r="F346" s="149"/>
      <c r="G346" s="149"/>
      <c r="H346" s="149"/>
      <c r="I346" s="143"/>
      <c r="J346" s="143"/>
      <c r="K346" s="149"/>
      <c r="L346" s="149"/>
      <c r="M346" s="149"/>
      <c r="N346" s="149"/>
      <c r="O346" s="149"/>
      <c r="P346" s="149"/>
      <c r="Q346" s="149"/>
      <c r="R346" s="149"/>
      <c r="S346" s="149"/>
      <c r="T346" s="152"/>
      <c r="U346" s="152"/>
      <c r="V346" s="152"/>
      <c r="W346" s="152"/>
      <c r="X346" s="152"/>
      <c r="Y346" s="152"/>
      <c r="Z346" s="152"/>
    </row>
    <row r="347" ht="15.75" customHeight="1">
      <c r="A347" s="143" t="str">
        <f t="shared" si="3"/>
        <v>#REF!</v>
      </c>
      <c r="B347" s="149"/>
      <c r="C347" s="149"/>
      <c r="D347" s="149"/>
      <c r="E347" s="149"/>
      <c r="F347" s="149"/>
      <c r="G347" s="149"/>
      <c r="H347" s="149"/>
      <c r="I347" s="143"/>
      <c r="J347" s="143"/>
      <c r="K347" s="149"/>
      <c r="L347" s="149"/>
      <c r="M347" s="149"/>
      <c r="N347" s="149"/>
      <c r="O347" s="149"/>
      <c r="P347" s="149"/>
      <c r="Q347" s="149"/>
      <c r="R347" s="149"/>
      <c r="S347" s="149"/>
      <c r="T347" s="152"/>
      <c r="U347" s="152"/>
      <c r="V347" s="152"/>
      <c r="W347" s="152"/>
      <c r="X347" s="152"/>
      <c r="Y347" s="152"/>
      <c r="Z347" s="152"/>
    </row>
    <row r="348" ht="15.75" customHeight="1">
      <c r="A348" s="143" t="str">
        <f t="shared" si="3"/>
        <v>#REF!</v>
      </c>
      <c r="B348" s="149"/>
      <c r="C348" s="149"/>
      <c r="D348" s="149"/>
      <c r="E348" s="149"/>
      <c r="F348" s="149"/>
      <c r="G348" s="149"/>
      <c r="H348" s="149"/>
      <c r="I348" s="143"/>
      <c r="J348" s="143"/>
      <c r="K348" s="149"/>
      <c r="L348" s="149"/>
      <c r="M348" s="149"/>
      <c r="N348" s="149"/>
      <c r="O348" s="149"/>
      <c r="P348" s="149"/>
      <c r="Q348" s="149"/>
      <c r="R348" s="149"/>
      <c r="S348" s="149"/>
      <c r="T348" s="152"/>
      <c r="U348" s="152"/>
      <c r="V348" s="152"/>
      <c r="W348" s="152"/>
      <c r="X348" s="152"/>
      <c r="Y348" s="152"/>
      <c r="Z348" s="152"/>
    </row>
    <row r="349" ht="15.75" customHeight="1">
      <c r="A349" s="143" t="str">
        <f t="shared" si="3"/>
        <v>#REF!</v>
      </c>
      <c r="B349" s="149"/>
      <c r="C349" s="149"/>
      <c r="D349" s="149"/>
      <c r="E349" s="149"/>
      <c r="F349" s="149"/>
      <c r="G349" s="149"/>
      <c r="H349" s="149"/>
      <c r="I349" s="143"/>
      <c r="J349" s="143"/>
      <c r="K349" s="149"/>
      <c r="L349" s="149"/>
      <c r="M349" s="149"/>
      <c r="N349" s="149"/>
      <c r="O349" s="149"/>
      <c r="P349" s="149"/>
      <c r="Q349" s="149"/>
      <c r="R349" s="149"/>
      <c r="S349" s="149"/>
      <c r="T349" s="152"/>
      <c r="U349" s="152"/>
      <c r="V349" s="152"/>
      <c r="W349" s="152"/>
      <c r="X349" s="152"/>
      <c r="Y349" s="152"/>
      <c r="Z349" s="152"/>
    </row>
    <row r="350" ht="15.75" customHeight="1">
      <c r="A350" s="143" t="str">
        <f t="shared" si="3"/>
        <v>#REF!</v>
      </c>
      <c r="B350" s="149"/>
      <c r="C350" s="149"/>
      <c r="D350" s="149"/>
      <c r="E350" s="149"/>
      <c r="F350" s="149"/>
      <c r="G350" s="149"/>
      <c r="H350" s="149"/>
      <c r="I350" s="143"/>
      <c r="J350" s="143"/>
      <c r="K350" s="149"/>
      <c r="L350" s="149"/>
      <c r="M350" s="149"/>
      <c r="N350" s="149"/>
      <c r="O350" s="149"/>
      <c r="P350" s="149"/>
      <c r="Q350" s="149"/>
      <c r="R350" s="149"/>
      <c r="S350" s="149"/>
      <c r="T350" s="152"/>
      <c r="U350" s="152"/>
      <c r="V350" s="152"/>
      <c r="W350" s="152"/>
      <c r="X350" s="152"/>
      <c r="Y350" s="152"/>
      <c r="Z350" s="152"/>
    </row>
    <row r="351" ht="15.75" customHeight="1">
      <c r="A351" s="143" t="str">
        <f t="shared" si="3"/>
        <v>#REF!</v>
      </c>
      <c r="B351" s="149"/>
      <c r="C351" s="149"/>
      <c r="D351" s="149"/>
      <c r="E351" s="149"/>
      <c r="F351" s="149"/>
      <c r="G351" s="149"/>
      <c r="H351" s="149"/>
      <c r="I351" s="143"/>
      <c r="J351" s="143"/>
      <c r="K351" s="149"/>
      <c r="L351" s="149"/>
      <c r="M351" s="149"/>
      <c r="N351" s="149"/>
      <c r="O351" s="149"/>
      <c r="P351" s="149"/>
      <c r="Q351" s="149"/>
      <c r="R351" s="149"/>
      <c r="S351" s="149"/>
      <c r="T351" s="152"/>
      <c r="U351" s="152"/>
      <c r="V351" s="152"/>
      <c r="W351" s="152"/>
      <c r="X351" s="152"/>
      <c r="Y351" s="152"/>
      <c r="Z351" s="152"/>
    </row>
    <row r="352" ht="15.75" customHeight="1">
      <c r="A352" s="143" t="str">
        <f t="shared" si="3"/>
        <v>#REF!</v>
      </c>
      <c r="B352" s="149"/>
      <c r="C352" s="149"/>
      <c r="D352" s="149"/>
      <c r="E352" s="149"/>
      <c r="F352" s="149"/>
      <c r="G352" s="149"/>
      <c r="H352" s="149"/>
      <c r="I352" s="143"/>
      <c r="J352" s="143"/>
      <c r="K352" s="149"/>
      <c r="L352" s="149"/>
      <c r="M352" s="149"/>
      <c r="N352" s="149"/>
      <c r="O352" s="149"/>
      <c r="P352" s="149"/>
      <c r="Q352" s="149"/>
      <c r="R352" s="149"/>
      <c r="S352" s="149"/>
      <c r="T352" s="152"/>
      <c r="U352" s="152"/>
      <c r="V352" s="152"/>
      <c r="W352" s="152"/>
      <c r="X352" s="152"/>
      <c r="Y352" s="152"/>
      <c r="Z352" s="152"/>
    </row>
    <row r="353" ht="15.75" customHeight="1">
      <c r="A353" s="143" t="str">
        <f t="shared" si="3"/>
        <v>#REF!</v>
      </c>
      <c r="B353" s="149"/>
      <c r="C353" s="149"/>
      <c r="D353" s="149"/>
      <c r="E353" s="149"/>
      <c r="F353" s="149"/>
      <c r="G353" s="149"/>
      <c r="H353" s="149"/>
      <c r="I353" s="143"/>
      <c r="J353" s="143"/>
      <c r="K353" s="149"/>
      <c r="L353" s="149"/>
      <c r="M353" s="149"/>
      <c r="N353" s="149"/>
      <c r="O353" s="149"/>
      <c r="P353" s="149"/>
      <c r="Q353" s="149"/>
      <c r="R353" s="149"/>
      <c r="S353" s="149"/>
      <c r="T353" s="152"/>
      <c r="U353" s="152"/>
      <c r="V353" s="152"/>
      <c r="W353" s="152"/>
      <c r="X353" s="152"/>
      <c r="Y353" s="152"/>
      <c r="Z353" s="152"/>
    </row>
    <row r="354" ht="15.75" customHeight="1">
      <c r="A354" s="143" t="str">
        <f t="shared" si="3"/>
        <v>#REF!</v>
      </c>
      <c r="B354" s="149"/>
      <c r="C354" s="149"/>
      <c r="D354" s="149"/>
      <c r="E354" s="149"/>
      <c r="F354" s="149"/>
      <c r="G354" s="149"/>
      <c r="H354" s="149"/>
      <c r="I354" s="143"/>
      <c r="J354" s="143"/>
      <c r="K354" s="149"/>
      <c r="L354" s="149"/>
      <c r="M354" s="149"/>
      <c r="N354" s="149"/>
      <c r="O354" s="149"/>
      <c r="P354" s="149"/>
      <c r="Q354" s="149"/>
      <c r="R354" s="149"/>
      <c r="S354" s="149"/>
      <c r="T354" s="152"/>
      <c r="U354" s="152"/>
      <c r="V354" s="152"/>
      <c r="W354" s="152"/>
      <c r="X354" s="152"/>
      <c r="Y354" s="152"/>
      <c r="Z354" s="152"/>
    </row>
    <row r="355" ht="15.75" customHeight="1">
      <c r="A355" s="143" t="str">
        <f t="shared" si="3"/>
        <v>#REF!</v>
      </c>
      <c r="B355" s="149"/>
      <c r="C355" s="149"/>
      <c r="D355" s="149"/>
      <c r="E355" s="149"/>
      <c r="F355" s="149"/>
      <c r="G355" s="149"/>
      <c r="H355" s="149"/>
      <c r="I355" s="143"/>
      <c r="J355" s="143"/>
      <c r="K355" s="149"/>
      <c r="L355" s="149"/>
      <c r="M355" s="149"/>
      <c r="N355" s="149"/>
      <c r="O355" s="149"/>
      <c r="P355" s="149"/>
      <c r="Q355" s="149"/>
      <c r="R355" s="149"/>
      <c r="S355" s="149"/>
      <c r="T355" s="152"/>
      <c r="U355" s="152"/>
      <c r="V355" s="152"/>
      <c r="W355" s="152"/>
      <c r="X355" s="152"/>
      <c r="Y355" s="152"/>
      <c r="Z355" s="152"/>
    </row>
    <row r="356" ht="15.75" customHeight="1">
      <c r="A356" s="143" t="str">
        <f t="shared" si="3"/>
        <v>#REF!</v>
      </c>
      <c r="B356" s="149"/>
      <c r="C356" s="149"/>
      <c r="D356" s="149"/>
      <c r="E356" s="149"/>
      <c r="F356" s="149"/>
      <c r="G356" s="149"/>
      <c r="H356" s="149"/>
      <c r="I356" s="143"/>
      <c r="J356" s="143"/>
      <c r="K356" s="149"/>
      <c r="L356" s="149"/>
      <c r="M356" s="149"/>
      <c r="N356" s="149"/>
      <c r="O356" s="149"/>
      <c r="P356" s="149"/>
      <c r="Q356" s="149"/>
      <c r="R356" s="149"/>
      <c r="S356" s="149"/>
      <c r="T356" s="152"/>
      <c r="U356" s="152"/>
      <c r="V356" s="152"/>
      <c r="W356" s="152"/>
      <c r="X356" s="152"/>
      <c r="Y356" s="152"/>
      <c r="Z356" s="152"/>
    </row>
    <row r="357" ht="15.75" customHeight="1">
      <c r="A357" s="143" t="str">
        <f t="shared" si="3"/>
        <v>#REF!</v>
      </c>
      <c r="B357" s="149"/>
      <c r="C357" s="149"/>
      <c r="D357" s="149"/>
      <c r="E357" s="149"/>
      <c r="F357" s="149"/>
      <c r="G357" s="149"/>
      <c r="H357" s="149"/>
      <c r="I357" s="143"/>
      <c r="J357" s="143"/>
      <c r="K357" s="149"/>
      <c r="L357" s="149"/>
      <c r="M357" s="149"/>
      <c r="N357" s="149"/>
      <c r="O357" s="149"/>
      <c r="P357" s="149"/>
      <c r="Q357" s="149"/>
      <c r="R357" s="149"/>
      <c r="S357" s="149"/>
      <c r="T357" s="152"/>
      <c r="U357" s="152"/>
      <c r="V357" s="152"/>
      <c r="W357" s="152"/>
      <c r="X357" s="152"/>
      <c r="Y357" s="152"/>
      <c r="Z357" s="152"/>
    </row>
    <row r="358" ht="15.75" customHeight="1">
      <c r="A358" s="143" t="str">
        <f t="shared" si="3"/>
        <v>#REF!</v>
      </c>
      <c r="B358" s="149"/>
      <c r="C358" s="149"/>
      <c r="D358" s="149"/>
      <c r="E358" s="149"/>
      <c r="F358" s="149"/>
      <c r="G358" s="149"/>
      <c r="H358" s="149"/>
      <c r="I358" s="143"/>
      <c r="J358" s="143"/>
      <c r="K358" s="149"/>
      <c r="L358" s="149"/>
      <c r="M358" s="149"/>
      <c r="N358" s="149"/>
      <c r="O358" s="149"/>
      <c r="P358" s="149"/>
      <c r="Q358" s="149"/>
      <c r="R358" s="149"/>
      <c r="S358" s="149"/>
      <c r="T358" s="152"/>
      <c r="U358" s="152"/>
      <c r="V358" s="152"/>
      <c r="W358" s="152"/>
      <c r="X358" s="152"/>
      <c r="Y358" s="152"/>
      <c r="Z358" s="152"/>
    </row>
    <row r="359" ht="15.75" customHeight="1">
      <c r="A359" s="143" t="str">
        <f t="shared" si="3"/>
        <v>#REF!</v>
      </c>
      <c r="B359" s="149"/>
      <c r="C359" s="149"/>
      <c r="D359" s="149"/>
      <c r="E359" s="149"/>
      <c r="F359" s="149"/>
      <c r="G359" s="149"/>
      <c r="H359" s="149"/>
      <c r="I359" s="143"/>
      <c r="J359" s="143"/>
      <c r="K359" s="149"/>
      <c r="L359" s="149"/>
      <c r="M359" s="149"/>
      <c r="N359" s="149"/>
      <c r="O359" s="149"/>
      <c r="P359" s="149"/>
      <c r="Q359" s="149"/>
      <c r="R359" s="149"/>
      <c r="S359" s="149"/>
      <c r="T359" s="152"/>
      <c r="U359" s="152"/>
      <c r="V359" s="152"/>
      <c r="W359" s="152"/>
      <c r="X359" s="152"/>
      <c r="Y359" s="152"/>
      <c r="Z359" s="152"/>
    </row>
    <row r="360" ht="15.75" customHeight="1">
      <c r="A360" s="143" t="str">
        <f t="shared" si="3"/>
        <v>#REF!</v>
      </c>
      <c r="B360" s="149"/>
      <c r="C360" s="149"/>
      <c r="D360" s="149"/>
      <c r="E360" s="149"/>
      <c r="F360" s="149"/>
      <c r="G360" s="149"/>
      <c r="H360" s="149"/>
      <c r="I360" s="143"/>
      <c r="J360" s="143"/>
      <c r="K360" s="149"/>
      <c r="L360" s="149"/>
      <c r="M360" s="149"/>
      <c r="N360" s="149"/>
      <c r="O360" s="149"/>
      <c r="P360" s="149"/>
      <c r="Q360" s="149"/>
      <c r="R360" s="149"/>
      <c r="S360" s="149"/>
      <c r="T360" s="152"/>
      <c r="U360" s="152"/>
      <c r="V360" s="152"/>
      <c r="W360" s="152"/>
      <c r="X360" s="152"/>
      <c r="Y360" s="152"/>
      <c r="Z360" s="152"/>
    </row>
    <row r="361" ht="15.75" customHeight="1">
      <c r="A361" s="143" t="str">
        <f t="shared" si="3"/>
        <v>#REF!</v>
      </c>
      <c r="B361" s="149"/>
      <c r="C361" s="149"/>
      <c r="D361" s="149"/>
      <c r="E361" s="149"/>
      <c r="F361" s="149"/>
      <c r="G361" s="149"/>
      <c r="H361" s="149"/>
      <c r="I361" s="143"/>
      <c r="J361" s="143"/>
      <c r="K361" s="149"/>
      <c r="L361" s="149"/>
      <c r="M361" s="149"/>
      <c r="N361" s="149"/>
      <c r="O361" s="149"/>
      <c r="P361" s="149"/>
      <c r="Q361" s="149"/>
      <c r="R361" s="149"/>
      <c r="S361" s="149"/>
      <c r="T361" s="152"/>
      <c r="U361" s="152"/>
      <c r="V361" s="152"/>
      <c r="W361" s="152"/>
      <c r="X361" s="152"/>
      <c r="Y361" s="152"/>
      <c r="Z361" s="152"/>
    </row>
    <row r="362" ht="15.75" customHeight="1">
      <c r="A362" s="143" t="str">
        <f t="shared" si="3"/>
        <v>#REF!</v>
      </c>
      <c r="B362" s="149"/>
      <c r="C362" s="149"/>
      <c r="D362" s="149"/>
      <c r="E362" s="149"/>
      <c r="F362" s="149"/>
      <c r="G362" s="149"/>
      <c r="H362" s="149"/>
      <c r="I362" s="143"/>
      <c r="J362" s="143"/>
      <c r="K362" s="149"/>
      <c r="L362" s="149"/>
      <c r="M362" s="149"/>
      <c r="N362" s="149"/>
      <c r="O362" s="149"/>
      <c r="P362" s="149"/>
      <c r="Q362" s="149"/>
      <c r="R362" s="149"/>
      <c r="S362" s="149"/>
      <c r="T362" s="152"/>
      <c r="U362" s="152"/>
      <c r="V362" s="152"/>
      <c r="W362" s="152"/>
      <c r="X362" s="152"/>
      <c r="Y362" s="152"/>
      <c r="Z362" s="152"/>
    </row>
    <row r="363" ht="15.75" customHeight="1">
      <c r="A363" s="143" t="str">
        <f t="shared" si="3"/>
        <v>#REF!</v>
      </c>
      <c r="B363" s="149"/>
      <c r="C363" s="149"/>
      <c r="D363" s="149"/>
      <c r="E363" s="149"/>
      <c r="F363" s="149"/>
      <c r="G363" s="149"/>
      <c r="H363" s="149"/>
      <c r="I363" s="143"/>
      <c r="J363" s="143"/>
      <c r="K363" s="149"/>
      <c r="L363" s="149"/>
      <c r="M363" s="149"/>
      <c r="N363" s="149"/>
      <c r="O363" s="149"/>
      <c r="P363" s="149"/>
      <c r="Q363" s="149"/>
      <c r="R363" s="149"/>
      <c r="S363" s="149"/>
      <c r="T363" s="152"/>
      <c r="U363" s="152"/>
      <c r="V363" s="152"/>
      <c r="W363" s="152"/>
      <c r="X363" s="152"/>
      <c r="Y363" s="152"/>
      <c r="Z363" s="152"/>
    </row>
    <row r="364" ht="15.75" customHeight="1">
      <c r="A364" s="143" t="str">
        <f t="shared" si="3"/>
        <v>#REF!</v>
      </c>
      <c r="B364" s="149"/>
      <c r="C364" s="149"/>
      <c r="D364" s="149"/>
      <c r="E364" s="149"/>
      <c r="F364" s="149"/>
      <c r="G364" s="149"/>
      <c r="H364" s="149"/>
      <c r="I364" s="143"/>
      <c r="J364" s="143"/>
      <c r="K364" s="149"/>
      <c r="L364" s="149"/>
      <c r="M364" s="149"/>
      <c r="N364" s="149"/>
      <c r="O364" s="149"/>
      <c r="P364" s="149"/>
      <c r="Q364" s="149"/>
      <c r="R364" s="149"/>
      <c r="S364" s="149"/>
      <c r="T364" s="152"/>
      <c r="U364" s="152"/>
      <c r="V364" s="152"/>
      <c r="W364" s="152"/>
      <c r="X364" s="152"/>
      <c r="Y364" s="152"/>
      <c r="Z364" s="152"/>
    </row>
    <row r="365" ht="15.75" customHeight="1">
      <c r="A365" s="143" t="str">
        <f t="shared" si="3"/>
        <v>#REF!</v>
      </c>
      <c r="B365" s="149"/>
      <c r="C365" s="149"/>
      <c r="D365" s="149"/>
      <c r="E365" s="149"/>
      <c r="F365" s="149"/>
      <c r="G365" s="149"/>
      <c r="H365" s="149"/>
      <c r="I365" s="143"/>
      <c r="J365" s="143"/>
      <c r="K365" s="149"/>
      <c r="L365" s="149"/>
      <c r="M365" s="149"/>
      <c r="N365" s="149"/>
      <c r="O365" s="149"/>
      <c r="P365" s="149"/>
      <c r="Q365" s="149"/>
      <c r="R365" s="149"/>
      <c r="S365" s="149"/>
      <c r="T365" s="152"/>
      <c r="U365" s="152"/>
      <c r="V365" s="152"/>
      <c r="W365" s="152"/>
      <c r="X365" s="152"/>
      <c r="Y365" s="152"/>
      <c r="Z365" s="152"/>
    </row>
    <row r="366" ht="15.75" customHeight="1">
      <c r="A366" s="143" t="str">
        <f t="shared" si="3"/>
        <v>#REF!</v>
      </c>
      <c r="B366" s="149"/>
      <c r="C366" s="149"/>
      <c r="D366" s="149"/>
      <c r="E366" s="149"/>
      <c r="F366" s="149"/>
      <c r="G366" s="149"/>
      <c r="H366" s="149"/>
      <c r="I366" s="143"/>
      <c r="J366" s="143"/>
      <c r="K366" s="149"/>
      <c r="L366" s="149"/>
      <c r="M366" s="149"/>
      <c r="N366" s="149"/>
      <c r="O366" s="149"/>
      <c r="P366" s="149"/>
      <c r="Q366" s="149"/>
      <c r="R366" s="149"/>
      <c r="S366" s="149"/>
      <c r="T366" s="152"/>
      <c r="U366" s="152"/>
      <c r="V366" s="152"/>
      <c r="W366" s="152"/>
      <c r="X366" s="152"/>
      <c r="Y366" s="152"/>
      <c r="Z366" s="152"/>
    </row>
    <row r="367" ht="15.75" customHeight="1">
      <c r="A367" s="143" t="str">
        <f t="shared" si="3"/>
        <v>#REF!</v>
      </c>
      <c r="B367" s="149"/>
      <c r="C367" s="149"/>
      <c r="D367" s="149"/>
      <c r="E367" s="149"/>
      <c r="F367" s="149"/>
      <c r="G367" s="149"/>
      <c r="H367" s="149"/>
      <c r="I367" s="143"/>
      <c r="J367" s="143"/>
      <c r="K367" s="149"/>
      <c r="L367" s="149"/>
      <c r="M367" s="149"/>
      <c r="N367" s="149"/>
      <c r="O367" s="149"/>
      <c r="P367" s="149"/>
      <c r="Q367" s="149"/>
      <c r="R367" s="149"/>
      <c r="S367" s="149"/>
      <c r="T367" s="152"/>
      <c r="U367" s="152"/>
      <c r="V367" s="152"/>
      <c r="W367" s="152"/>
      <c r="X367" s="152"/>
      <c r="Y367" s="152"/>
      <c r="Z367" s="152"/>
    </row>
    <row r="368" ht="15.75" customHeight="1">
      <c r="A368" s="143" t="str">
        <f t="shared" si="3"/>
        <v>#REF!</v>
      </c>
      <c r="B368" s="149"/>
      <c r="C368" s="149"/>
      <c r="D368" s="149"/>
      <c r="E368" s="149"/>
      <c r="F368" s="149"/>
      <c r="G368" s="149"/>
      <c r="H368" s="149"/>
      <c r="I368" s="143"/>
      <c r="J368" s="143"/>
      <c r="K368" s="149"/>
      <c r="L368" s="149"/>
      <c r="M368" s="149"/>
      <c r="N368" s="149"/>
      <c r="O368" s="149"/>
      <c r="P368" s="149"/>
      <c r="Q368" s="149"/>
      <c r="R368" s="149"/>
      <c r="S368" s="149"/>
      <c r="T368" s="152"/>
      <c r="U368" s="152"/>
      <c r="V368" s="152"/>
      <c r="W368" s="152"/>
      <c r="X368" s="152"/>
      <c r="Y368" s="152"/>
      <c r="Z368" s="152"/>
    </row>
    <row r="369" ht="15.75" customHeight="1">
      <c r="A369" s="143" t="str">
        <f t="shared" si="3"/>
        <v>#REF!</v>
      </c>
      <c r="B369" s="149"/>
      <c r="C369" s="149"/>
      <c r="D369" s="149"/>
      <c r="E369" s="149"/>
      <c r="F369" s="149"/>
      <c r="G369" s="149"/>
      <c r="H369" s="149"/>
      <c r="I369" s="143"/>
      <c r="J369" s="143"/>
      <c r="K369" s="149"/>
      <c r="L369" s="149"/>
      <c r="M369" s="149"/>
      <c r="N369" s="149"/>
      <c r="O369" s="149"/>
      <c r="P369" s="149"/>
      <c r="Q369" s="149"/>
      <c r="R369" s="149"/>
      <c r="S369" s="149"/>
      <c r="T369" s="152"/>
      <c r="U369" s="152"/>
      <c r="V369" s="152"/>
      <c r="W369" s="152"/>
      <c r="X369" s="152"/>
      <c r="Y369" s="152"/>
      <c r="Z369" s="152"/>
    </row>
    <row r="370" ht="15.75" customHeight="1">
      <c r="A370" s="143" t="str">
        <f t="shared" si="3"/>
        <v>#REF!</v>
      </c>
      <c r="B370" s="149"/>
      <c r="C370" s="149"/>
      <c r="D370" s="149"/>
      <c r="E370" s="149"/>
      <c r="F370" s="149"/>
      <c r="G370" s="149"/>
      <c r="H370" s="149"/>
      <c r="I370" s="143"/>
      <c r="J370" s="143"/>
      <c r="K370" s="149"/>
      <c r="L370" s="149"/>
      <c r="M370" s="149"/>
      <c r="N370" s="149"/>
      <c r="O370" s="149"/>
      <c r="P370" s="149"/>
      <c r="Q370" s="149"/>
      <c r="R370" s="149"/>
      <c r="S370" s="149"/>
      <c r="T370" s="152"/>
      <c r="U370" s="152"/>
      <c r="V370" s="152"/>
      <c r="W370" s="152"/>
      <c r="X370" s="152"/>
      <c r="Y370" s="152"/>
      <c r="Z370" s="152"/>
    </row>
    <row r="371" ht="15.75" customHeight="1">
      <c r="A371" s="143" t="str">
        <f t="shared" si="3"/>
        <v>#REF!</v>
      </c>
      <c r="B371" s="149"/>
      <c r="C371" s="149"/>
      <c r="D371" s="149"/>
      <c r="E371" s="149"/>
      <c r="F371" s="149"/>
      <c r="G371" s="149"/>
      <c r="H371" s="149"/>
      <c r="I371" s="143"/>
      <c r="J371" s="143"/>
      <c r="K371" s="149"/>
      <c r="L371" s="149"/>
      <c r="M371" s="149"/>
      <c r="N371" s="149"/>
      <c r="O371" s="149"/>
      <c r="P371" s="149"/>
      <c r="Q371" s="149"/>
      <c r="R371" s="149"/>
      <c r="S371" s="149"/>
      <c r="T371" s="152"/>
      <c r="U371" s="152"/>
      <c r="V371" s="152"/>
      <c r="W371" s="152"/>
      <c r="X371" s="152"/>
      <c r="Y371" s="152"/>
      <c r="Z371" s="152"/>
    </row>
    <row r="372" ht="15.75" customHeight="1">
      <c r="A372" s="143" t="str">
        <f t="shared" si="3"/>
        <v>#REF!</v>
      </c>
      <c r="B372" s="149"/>
      <c r="C372" s="149"/>
      <c r="D372" s="149"/>
      <c r="E372" s="149"/>
      <c r="F372" s="149"/>
      <c r="G372" s="149"/>
      <c r="H372" s="149"/>
      <c r="I372" s="143"/>
      <c r="J372" s="143"/>
      <c r="K372" s="149"/>
      <c r="L372" s="149"/>
      <c r="M372" s="149"/>
      <c r="N372" s="149"/>
      <c r="O372" s="149"/>
      <c r="P372" s="149"/>
      <c r="Q372" s="149"/>
      <c r="R372" s="149"/>
      <c r="S372" s="149"/>
      <c r="T372" s="152"/>
      <c r="U372" s="152"/>
      <c r="V372" s="152"/>
      <c r="W372" s="152"/>
      <c r="X372" s="152"/>
      <c r="Y372" s="152"/>
      <c r="Z372" s="152"/>
    </row>
    <row r="373" ht="15.75" customHeight="1">
      <c r="A373" s="143" t="str">
        <f t="shared" si="3"/>
        <v>#REF!</v>
      </c>
      <c r="B373" s="149"/>
      <c r="C373" s="149"/>
      <c r="D373" s="149"/>
      <c r="E373" s="149"/>
      <c r="F373" s="149"/>
      <c r="G373" s="149"/>
      <c r="H373" s="149"/>
      <c r="I373" s="143"/>
      <c r="J373" s="143"/>
      <c r="K373" s="149"/>
      <c r="L373" s="149"/>
      <c r="M373" s="149"/>
      <c r="N373" s="149"/>
      <c r="O373" s="149"/>
      <c r="P373" s="149"/>
      <c r="Q373" s="149"/>
      <c r="R373" s="149"/>
      <c r="S373" s="149"/>
      <c r="T373" s="152"/>
      <c r="U373" s="152"/>
      <c r="V373" s="152"/>
      <c r="W373" s="152"/>
      <c r="X373" s="152"/>
      <c r="Y373" s="152"/>
      <c r="Z373" s="152"/>
    </row>
    <row r="374" ht="15.75" customHeight="1">
      <c r="A374" s="143" t="str">
        <f t="shared" si="3"/>
        <v>#REF!</v>
      </c>
      <c r="B374" s="149"/>
      <c r="C374" s="149"/>
      <c r="D374" s="149"/>
      <c r="E374" s="149"/>
      <c r="F374" s="149"/>
      <c r="G374" s="149"/>
      <c r="H374" s="149"/>
      <c r="I374" s="143"/>
      <c r="J374" s="143"/>
      <c r="K374" s="149"/>
      <c r="L374" s="149"/>
      <c r="M374" s="149"/>
      <c r="N374" s="149"/>
      <c r="O374" s="149"/>
      <c r="P374" s="149"/>
      <c r="Q374" s="149"/>
      <c r="R374" s="149"/>
      <c r="S374" s="149"/>
      <c r="T374" s="152"/>
      <c r="U374" s="152"/>
      <c r="V374" s="152"/>
      <c r="W374" s="152"/>
      <c r="X374" s="152"/>
      <c r="Y374" s="152"/>
      <c r="Z374" s="152"/>
    </row>
    <row r="375" ht="15.75" customHeight="1">
      <c r="A375" s="143" t="str">
        <f t="shared" si="3"/>
        <v>#REF!</v>
      </c>
      <c r="B375" s="149"/>
      <c r="C375" s="149"/>
      <c r="D375" s="149"/>
      <c r="E375" s="149"/>
      <c r="F375" s="149"/>
      <c r="G375" s="149"/>
      <c r="H375" s="149"/>
      <c r="I375" s="143"/>
      <c r="J375" s="143"/>
      <c r="K375" s="149"/>
      <c r="L375" s="149"/>
      <c r="M375" s="149"/>
      <c r="N375" s="149"/>
      <c r="O375" s="149"/>
      <c r="P375" s="149"/>
      <c r="Q375" s="149"/>
      <c r="R375" s="149"/>
      <c r="S375" s="149"/>
      <c r="T375" s="152"/>
      <c r="U375" s="152"/>
      <c r="V375" s="152"/>
      <c r="W375" s="152"/>
      <c r="X375" s="152"/>
      <c r="Y375" s="152"/>
      <c r="Z375" s="152"/>
    </row>
    <row r="376" ht="15.75" customHeight="1">
      <c r="A376" s="143" t="str">
        <f t="shared" si="3"/>
        <v>#REF!</v>
      </c>
      <c r="B376" s="149"/>
      <c r="C376" s="149"/>
      <c r="D376" s="149"/>
      <c r="E376" s="149"/>
      <c r="F376" s="149"/>
      <c r="G376" s="149"/>
      <c r="H376" s="149"/>
      <c r="I376" s="143"/>
      <c r="J376" s="143"/>
      <c r="K376" s="149"/>
      <c r="L376" s="149"/>
      <c r="M376" s="149"/>
      <c r="N376" s="149"/>
      <c r="O376" s="149"/>
      <c r="P376" s="149"/>
      <c r="Q376" s="149"/>
      <c r="R376" s="149"/>
      <c r="S376" s="149"/>
      <c r="T376" s="152"/>
      <c r="U376" s="152"/>
      <c r="V376" s="152"/>
      <c r="W376" s="152"/>
      <c r="X376" s="152"/>
      <c r="Y376" s="152"/>
      <c r="Z376" s="152"/>
    </row>
    <row r="377" ht="15.75" customHeight="1">
      <c r="A377" s="143" t="str">
        <f t="shared" si="3"/>
        <v>#REF!</v>
      </c>
      <c r="B377" s="149"/>
      <c r="C377" s="149"/>
      <c r="D377" s="149"/>
      <c r="E377" s="149"/>
      <c r="F377" s="149"/>
      <c r="G377" s="149"/>
      <c r="H377" s="149"/>
      <c r="I377" s="143"/>
      <c r="J377" s="143"/>
      <c r="K377" s="149"/>
      <c r="L377" s="149"/>
      <c r="M377" s="149"/>
      <c r="N377" s="149"/>
      <c r="O377" s="149"/>
      <c r="P377" s="149"/>
      <c r="Q377" s="149"/>
      <c r="R377" s="149"/>
      <c r="S377" s="149"/>
      <c r="T377" s="152"/>
      <c r="U377" s="152"/>
      <c r="V377" s="152"/>
      <c r="W377" s="152"/>
      <c r="X377" s="152"/>
      <c r="Y377" s="152"/>
      <c r="Z377" s="152"/>
    </row>
    <row r="378" ht="15.75" customHeight="1">
      <c r="A378" s="143" t="str">
        <f t="shared" si="3"/>
        <v>#REF!</v>
      </c>
      <c r="B378" s="149"/>
      <c r="C378" s="149"/>
      <c r="D378" s="149"/>
      <c r="E378" s="149"/>
      <c r="F378" s="149"/>
      <c r="G378" s="149"/>
      <c r="H378" s="149"/>
      <c r="I378" s="143"/>
      <c r="J378" s="143"/>
      <c r="K378" s="149"/>
      <c r="L378" s="149"/>
      <c r="M378" s="149"/>
      <c r="N378" s="149"/>
      <c r="O378" s="149"/>
      <c r="P378" s="149"/>
      <c r="Q378" s="149"/>
      <c r="R378" s="149"/>
      <c r="S378" s="149"/>
      <c r="T378" s="152"/>
      <c r="U378" s="152"/>
      <c r="V378" s="152"/>
      <c r="W378" s="152"/>
      <c r="X378" s="152"/>
      <c r="Y378" s="152"/>
      <c r="Z378" s="152"/>
    </row>
    <row r="379" ht="15.75" customHeight="1">
      <c r="A379" s="143" t="str">
        <f t="shared" si="3"/>
        <v>#REF!</v>
      </c>
      <c r="B379" s="149"/>
      <c r="C379" s="149"/>
      <c r="D379" s="149"/>
      <c r="E379" s="149"/>
      <c r="F379" s="149"/>
      <c r="G379" s="149"/>
      <c r="H379" s="149"/>
      <c r="I379" s="143"/>
      <c r="J379" s="143"/>
      <c r="K379" s="149"/>
      <c r="L379" s="149"/>
      <c r="M379" s="149"/>
      <c r="N379" s="149"/>
      <c r="O379" s="149"/>
      <c r="P379" s="149"/>
      <c r="Q379" s="149"/>
      <c r="R379" s="149"/>
      <c r="S379" s="149"/>
      <c r="T379" s="152"/>
      <c r="U379" s="152"/>
      <c r="V379" s="152"/>
      <c r="W379" s="152"/>
      <c r="X379" s="152"/>
      <c r="Y379" s="152"/>
      <c r="Z379" s="152"/>
    </row>
    <row r="380" ht="15.75" customHeight="1">
      <c r="A380" s="143" t="str">
        <f t="shared" si="3"/>
        <v>#REF!</v>
      </c>
      <c r="B380" s="149"/>
      <c r="C380" s="149"/>
      <c r="D380" s="149"/>
      <c r="E380" s="149"/>
      <c r="F380" s="149"/>
      <c r="G380" s="149"/>
      <c r="H380" s="149"/>
      <c r="I380" s="143"/>
      <c r="J380" s="143"/>
      <c r="K380" s="149"/>
      <c r="L380" s="149"/>
      <c r="M380" s="149"/>
      <c r="N380" s="149"/>
      <c r="O380" s="149"/>
      <c r="P380" s="149"/>
      <c r="Q380" s="149"/>
      <c r="R380" s="149"/>
      <c r="S380" s="149"/>
      <c r="T380" s="152"/>
      <c r="U380" s="152"/>
      <c r="V380" s="152"/>
      <c r="W380" s="152"/>
      <c r="X380" s="152"/>
      <c r="Y380" s="152"/>
      <c r="Z380" s="152"/>
    </row>
    <row r="381" ht="15.75" customHeight="1">
      <c r="A381" s="143" t="str">
        <f t="shared" si="3"/>
        <v>#REF!</v>
      </c>
      <c r="B381" s="149"/>
      <c r="C381" s="149"/>
      <c r="D381" s="149"/>
      <c r="E381" s="149"/>
      <c r="F381" s="149"/>
      <c r="G381" s="149"/>
      <c r="H381" s="149"/>
      <c r="I381" s="143"/>
      <c r="J381" s="143"/>
      <c r="K381" s="149"/>
      <c r="L381" s="149"/>
      <c r="M381" s="149"/>
      <c r="N381" s="149"/>
      <c r="O381" s="149"/>
      <c r="P381" s="149"/>
      <c r="Q381" s="149"/>
      <c r="R381" s="149"/>
      <c r="S381" s="149"/>
      <c r="T381" s="152"/>
      <c r="U381" s="152"/>
      <c r="V381" s="152"/>
      <c r="W381" s="152"/>
      <c r="X381" s="152"/>
      <c r="Y381" s="152"/>
      <c r="Z381" s="152"/>
    </row>
    <row r="382" ht="15.75" customHeight="1">
      <c r="A382" s="143" t="str">
        <f t="shared" si="3"/>
        <v>#REF!</v>
      </c>
      <c r="B382" s="149"/>
      <c r="C382" s="149"/>
      <c r="D382" s="149"/>
      <c r="E382" s="149"/>
      <c r="F382" s="149"/>
      <c r="G382" s="149"/>
      <c r="H382" s="149"/>
      <c r="I382" s="143"/>
      <c r="J382" s="143"/>
      <c r="K382" s="149"/>
      <c r="L382" s="149"/>
      <c r="M382" s="149"/>
      <c r="N382" s="149"/>
      <c r="O382" s="149"/>
      <c r="P382" s="149"/>
      <c r="Q382" s="149"/>
      <c r="R382" s="149"/>
      <c r="S382" s="149"/>
      <c r="T382" s="152"/>
      <c r="U382" s="152"/>
      <c r="V382" s="152"/>
      <c r="W382" s="152"/>
      <c r="X382" s="152"/>
      <c r="Y382" s="152"/>
      <c r="Z382" s="152"/>
    </row>
    <row r="383" ht="15.75" customHeight="1">
      <c r="A383" s="143" t="str">
        <f t="shared" si="3"/>
        <v>#REF!</v>
      </c>
      <c r="B383" s="149"/>
      <c r="C383" s="149"/>
      <c r="D383" s="149"/>
      <c r="E383" s="149"/>
      <c r="F383" s="149"/>
      <c r="G383" s="149"/>
      <c r="H383" s="149"/>
      <c r="I383" s="143"/>
      <c r="J383" s="143"/>
      <c r="K383" s="149"/>
      <c r="L383" s="149"/>
      <c r="M383" s="149"/>
      <c r="N383" s="149"/>
      <c r="O383" s="149"/>
      <c r="P383" s="149"/>
      <c r="Q383" s="149"/>
      <c r="R383" s="149"/>
      <c r="S383" s="149"/>
      <c r="T383" s="152"/>
      <c r="U383" s="152"/>
      <c r="V383" s="152"/>
      <c r="W383" s="152"/>
      <c r="X383" s="152"/>
      <c r="Y383" s="152"/>
      <c r="Z383" s="152"/>
    </row>
    <row r="384" ht="15.75" customHeight="1">
      <c r="A384" s="143" t="str">
        <f t="shared" si="3"/>
        <v>#REF!</v>
      </c>
      <c r="B384" s="149"/>
      <c r="C384" s="149"/>
      <c r="D384" s="149"/>
      <c r="E384" s="149"/>
      <c r="F384" s="149"/>
      <c r="G384" s="149"/>
      <c r="H384" s="149"/>
      <c r="I384" s="143"/>
      <c r="J384" s="143"/>
      <c r="K384" s="149"/>
      <c r="L384" s="149"/>
      <c r="M384" s="149"/>
      <c r="N384" s="149"/>
      <c r="O384" s="149"/>
      <c r="P384" s="149"/>
      <c r="Q384" s="149"/>
      <c r="R384" s="149"/>
      <c r="S384" s="149"/>
      <c r="T384" s="152"/>
      <c r="U384" s="152"/>
      <c r="V384" s="152"/>
      <c r="W384" s="152"/>
      <c r="X384" s="152"/>
      <c r="Y384" s="152"/>
      <c r="Z384" s="152"/>
    </row>
    <row r="385" ht="15.75" customHeight="1">
      <c r="A385" s="143" t="str">
        <f t="shared" si="3"/>
        <v>#REF!</v>
      </c>
      <c r="B385" s="149"/>
      <c r="C385" s="149"/>
      <c r="D385" s="149"/>
      <c r="E385" s="149"/>
      <c r="F385" s="149"/>
      <c r="G385" s="149"/>
      <c r="H385" s="149"/>
      <c r="I385" s="143"/>
      <c r="J385" s="143"/>
      <c r="K385" s="149"/>
      <c r="L385" s="149"/>
      <c r="M385" s="149"/>
      <c r="N385" s="149"/>
      <c r="O385" s="149"/>
      <c r="P385" s="149"/>
      <c r="Q385" s="149"/>
      <c r="R385" s="149"/>
      <c r="S385" s="149"/>
      <c r="T385" s="152"/>
      <c r="U385" s="152"/>
      <c r="V385" s="152"/>
      <c r="W385" s="152"/>
      <c r="X385" s="152"/>
      <c r="Y385" s="152"/>
      <c r="Z385" s="152"/>
    </row>
    <row r="386" ht="15.75" customHeight="1">
      <c r="A386" s="143" t="str">
        <f t="shared" si="3"/>
        <v>#REF!</v>
      </c>
      <c r="B386" s="149"/>
      <c r="C386" s="149"/>
      <c r="D386" s="149"/>
      <c r="E386" s="149"/>
      <c r="F386" s="149"/>
      <c r="G386" s="149"/>
      <c r="H386" s="149"/>
      <c r="I386" s="143"/>
      <c r="J386" s="143"/>
      <c r="K386" s="149"/>
      <c r="L386" s="149"/>
      <c r="M386" s="149"/>
      <c r="N386" s="149"/>
      <c r="O386" s="149"/>
      <c r="P386" s="149"/>
      <c r="Q386" s="149"/>
      <c r="R386" s="149"/>
      <c r="S386" s="149"/>
      <c r="T386" s="152"/>
      <c r="U386" s="152"/>
      <c r="V386" s="152"/>
      <c r="W386" s="152"/>
      <c r="X386" s="152"/>
      <c r="Y386" s="152"/>
      <c r="Z386" s="152"/>
    </row>
    <row r="387" ht="15.75" customHeight="1">
      <c r="A387" s="143" t="str">
        <f t="shared" si="3"/>
        <v>#REF!</v>
      </c>
      <c r="B387" s="149"/>
      <c r="C387" s="149"/>
      <c r="D387" s="149"/>
      <c r="E387" s="149"/>
      <c r="F387" s="149"/>
      <c r="G387" s="149"/>
      <c r="H387" s="149"/>
      <c r="I387" s="143"/>
      <c r="J387" s="143"/>
      <c r="K387" s="149"/>
      <c r="L387" s="149"/>
      <c r="M387" s="149"/>
      <c r="N387" s="149"/>
      <c r="O387" s="149"/>
      <c r="P387" s="149"/>
      <c r="Q387" s="149"/>
      <c r="R387" s="149"/>
      <c r="S387" s="149"/>
      <c r="T387" s="152"/>
      <c r="U387" s="152"/>
      <c r="V387" s="152"/>
      <c r="W387" s="152"/>
      <c r="X387" s="152"/>
      <c r="Y387" s="152"/>
      <c r="Z387" s="152"/>
    </row>
    <row r="388" ht="15.75" customHeight="1">
      <c r="A388" s="143" t="str">
        <f t="shared" si="3"/>
        <v>#REF!</v>
      </c>
      <c r="B388" s="149"/>
      <c r="C388" s="149"/>
      <c r="D388" s="149"/>
      <c r="E388" s="149"/>
      <c r="F388" s="149"/>
      <c r="G388" s="149"/>
      <c r="H388" s="149"/>
      <c r="I388" s="143"/>
      <c r="J388" s="143"/>
      <c r="K388" s="149"/>
      <c r="L388" s="149"/>
      <c r="M388" s="149"/>
      <c r="N388" s="149"/>
      <c r="O388" s="149"/>
      <c r="P388" s="149"/>
      <c r="Q388" s="149"/>
      <c r="R388" s="149"/>
      <c r="S388" s="149"/>
      <c r="T388" s="152"/>
      <c r="U388" s="152"/>
      <c r="V388" s="152"/>
      <c r="W388" s="152"/>
      <c r="X388" s="152"/>
      <c r="Y388" s="152"/>
      <c r="Z388" s="152"/>
    </row>
    <row r="389" ht="15.75" customHeight="1">
      <c r="A389" s="143" t="str">
        <f t="shared" si="3"/>
        <v>#REF!</v>
      </c>
      <c r="B389" s="149"/>
      <c r="C389" s="149"/>
      <c r="D389" s="149"/>
      <c r="E389" s="149"/>
      <c r="F389" s="149"/>
      <c r="G389" s="149"/>
      <c r="H389" s="149"/>
      <c r="I389" s="143"/>
      <c r="J389" s="143"/>
      <c r="K389" s="149"/>
      <c r="L389" s="149"/>
      <c r="M389" s="149"/>
      <c r="N389" s="149"/>
      <c r="O389" s="149"/>
      <c r="P389" s="149"/>
      <c r="Q389" s="149"/>
      <c r="R389" s="149"/>
      <c r="S389" s="149"/>
      <c r="T389" s="152"/>
      <c r="U389" s="152"/>
      <c r="V389" s="152"/>
      <c r="W389" s="152"/>
      <c r="X389" s="152"/>
      <c r="Y389" s="152"/>
      <c r="Z389" s="152"/>
    </row>
    <row r="390" ht="15.75" customHeight="1">
      <c r="A390" s="143" t="str">
        <f t="shared" si="3"/>
        <v>#REF!</v>
      </c>
      <c r="B390" s="149"/>
      <c r="C390" s="149"/>
      <c r="D390" s="149"/>
      <c r="E390" s="149"/>
      <c r="F390" s="149"/>
      <c r="G390" s="149"/>
      <c r="H390" s="149"/>
      <c r="I390" s="143"/>
      <c r="J390" s="143"/>
      <c r="K390" s="149"/>
      <c r="L390" s="149"/>
      <c r="M390" s="149"/>
      <c r="N390" s="149"/>
      <c r="O390" s="149"/>
      <c r="P390" s="149"/>
      <c r="Q390" s="149"/>
      <c r="R390" s="149"/>
      <c r="S390" s="149"/>
      <c r="T390" s="152"/>
      <c r="U390" s="152"/>
      <c r="V390" s="152"/>
      <c r="W390" s="152"/>
      <c r="X390" s="152"/>
      <c r="Y390" s="152"/>
      <c r="Z390" s="152"/>
    </row>
    <row r="391" ht="15.75" customHeight="1">
      <c r="A391" s="143" t="str">
        <f t="shared" si="3"/>
        <v>#REF!</v>
      </c>
      <c r="B391" s="149"/>
      <c r="C391" s="149"/>
      <c r="D391" s="149"/>
      <c r="E391" s="149"/>
      <c r="F391" s="149"/>
      <c r="G391" s="149"/>
      <c r="H391" s="149"/>
      <c r="I391" s="143"/>
      <c r="J391" s="143"/>
      <c r="K391" s="149"/>
      <c r="L391" s="149"/>
      <c r="M391" s="149"/>
      <c r="N391" s="149"/>
      <c r="O391" s="149"/>
      <c r="P391" s="149"/>
      <c r="Q391" s="149"/>
      <c r="R391" s="149"/>
      <c r="S391" s="149"/>
      <c r="T391" s="152"/>
      <c r="U391" s="152"/>
      <c r="V391" s="152"/>
      <c r="W391" s="152"/>
      <c r="X391" s="152"/>
      <c r="Y391" s="152"/>
      <c r="Z391" s="152"/>
    </row>
    <row r="392" ht="15.75" customHeight="1">
      <c r="A392" s="143" t="str">
        <f t="shared" si="3"/>
        <v>#REF!</v>
      </c>
      <c r="B392" s="149"/>
      <c r="C392" s="149"/>
      <c r="D392" s="149"/>
      <c r="E392" s="149"/>
      <c r="F392" s="149"/>
      <c r="G392" s="149"/>
      <c r="H392" s="149"/>
      <c r="I392" s="143"/>
      <c r="J392" s="143"/>
      <c r="K392" s="149"/>
      <c r="L392" s="149"/>
      <c r="M392" s="149"/>
      <c r="N392" s="149"/>
      <c r="O392" s="149"/>
      <c r="P392" s="149"/>
      <c r="Q392" s="149"/>
      <c r="R392" s="149"/>
      <c r="S392" s="149"/>
      <c r="T392" s="152"/>
      <c r="U392" s="152"/>
      <c r="V392" s="152"/>
      <c r="W392" s="152"/>
      <c r="X392" s="152"/>
      <c r="Y392" s="152"/>
      <c r="Z392" s="152"/>
    </row>
    <row r="393" ht="15.75" customHeight="1">
      <c r="A393" s="143" t="str">
        <f t="shared" si="3"/>
        <v>#REF!</v>
      </c>
      <c r="B393" s="149"/>
      <c r="C393" s="149"/>
      <c r="D393" s="149"/>
      <c r="E393" s="149"/>
      <c r="F393" s="149"/>
      <c r="G393" s="149"/>
      <c r="H393" s="149"/>
      <c r="I393" s="143"/>
      <c r="J393" s="143"/>
      <c r="K393" s="149"/>
      <c r="L393" s="149"/>
      <c r="M393" s="149"/>
      <c r="N393" s="149"/>
      <c r="O393" s="149"/>
      <c r="P393" s="149"/>
      <c r="Q393" s="149"/>
      <c r="R393" s="149"/>
      <c r="S393" s="149"/>
      <c r="T393" s="152"/>
      <c r="U393" s="152"/>
      <c r="V393" s="152"/>
      <c r="W393" s="152"/>
      <c r="X393" s="152"/>
      <c r="Y393" s="152"/>
      <c r="Z393" s="152"/>
    </row>
    <row r="394" ht="15.75" customHeight="1">
      <c r="A394" s="143" t="str">
        <f t="shared" si="3"/>
        <v>#REF!</v>
      </c>
      <c r="B394" s="149"/>
      <c r="C394" s="149"/>
      <c r="D394" s="149"/>
      <c r="E394" s="149"/>
      <c r="F394" s="149"/>
      <c r="G394" s="149"/>
      <c r="H394" s="149"/>
      <c r="I394" s="143"/>
      <c r="J394" s="143"/>
      <c r="K394" s="149"/>
      <c r="L394" s="149"/>
      <c r="M394" s="149"/>
      <c r="N394" s="149"/>
      <c r="O394" s="149"/>
      <c r="P394" s="149"/>
      <c r="Q394" s="149"/>
      <c r="R394" s="149"/>
      <c r="S394" s="149"/>
      <c r="T394" s="152"/>
      <c r="U394" s="152"/>
      <c r="V394" s="152"/>
      <c r="W394" s="152"/>
      <c r="X394" s="152"/>
      <c r="Y394" s="152"/>
      <c r="Z394" s="152"/>
    </row>
    <row r="395" ht="15.75" customHeight="1">
      <c r="A395" s="143" t="str">
        <f t="shared" si="3"/>
        <v>#REF!</v>
      </c>
      <c r="B395" s="149"/>
      <c r="C395" s="149"/>
      <c r="D395" s="149"/>
      <c r="E395" s="149"/>
      <c r="F395" s="149"/>
      <c r="G395" s="149"/>
      <c r="H395" s="149"/>
      <c r="I395" s="143"/>
      <c r="J395" s="143"/>
      <c r="K395" s="149"/>
      <c r="L395" s="149"/>
      <c r="M395" s="149"/>
      <c r="N395" s="149"/>
      <c r="O395" s="149"/>
      <c r="P395" s="149"/>
      <c r="Q395" s="149"/>
      <c r="R395" s="149"/>
      <c r="S395" s="149"/>
      <c r="T395" s="152"/>
      <c r="U395" s="152"/>
      <c r="V395" s="152"/>
      <c r="W395" s="152"/>
      <c r="X395" s="152"/>
      <c r="Y395" s="152"/>
      <c r="Z395" s="152"/>
    </row>
    <row r="396" ht="15.75" customHeight="1">
      <c r="A396" s="143" t="str">
        <f t="shared" si="3"/>
        <v>#REF!</v>
      </c>
      <c r="B396" s="149"/>
      <c r="C396" s="149"/>
      <c r="D396" s="149"/>
      <c r="E396" s="149"/>
      <c r="F396" s="149"/>
      <c r="G396" s="149"/>
      <c r="H396" s="149"/>
      <c r="I396" s="143"/>
      <c r="J396" s="143"/>
      <c r="K396" s="149"/>
      <c r="L396" s="149"/>
      <c r="M396" s="149"/>
      <c r="N396" s="149"/>
      <c r="O396" s="149"/>
      <c r="P396" s="149"/>
      <c r="Q396" s="149"/>
      <c r="R396" s="149"/>
      <c r="S396" s="149"/>
      <c r="T396" s="152"/>
      <c r="U396" s="152"/>
      <c r="V396" s="152"/>
      <c r="W396" s="152"/>
      <c r="X396" s="152"/>
      <c r="Y396" s="152"/>
      <c r="Z396" s="152"/>
    </row>
    <row r="397" ht="15.75" customHeight="1">
      <c r="A397" s="143" t="str">
        <f t="shared" si="3"/>
        <v>#REF!</v>
      </c>
      <c r="B397" s="149"/>
      <c r="C397" s="149"/>
      <c r="D397" s="149"/>
      <c r="E397" s="149"/>
      <c r="F397" s="149"/>
      <c r="G397" s="149"/>
      <c r="H397" s="149"/>
      <c r="I397" s="143"/>
      <c r="J397" s="143"/>
      <c r="K397" s="149"/>
      <c r="L397" s="149"/>
      <c r="M397" s="149"/>
      <c r="N397" s="149"/>
      <c r="O397" s="149"/>
      <c r="P397" s="149"/>
      <c r="Q397" s="149"/>
      <c r="R397" s="149"/>
      <c r="S397" s="149"/>
      <c r="T397" s="152"/>
      <c r="U397" s="152"/>
      <c r="V397" s="152"/>
      <c r="W397" s="152"/>
      <c r="X397" s="152"/>
      <c r="Y397" s="152"/>
      <c r="Z397" s="152"/>
    </row>
    <row r="398" ht="15.75" customHeight="1">
      <c r="A398" s="143" t="str">
        <f t="shared" si="3"/>
        <v>#REF!</v>
      </c>
      <c r="B398" s="149"/>
      <c r="C398" s="149"/>
      <c r="D398" s="149"/>
      <c r="E398" s="149"/>
      <c r="F398" s="149"/>
      <c r="G398" s="149"/>
      <c r="H398" s="149"/>
      <c r="I398" s="143"/>
      <c r="J398" s="143"/>
      <c r="K398" s="149"/>
      <c r="L398" s="149"/>
      <c r="M398" s="149"/>
      <c r="N398" s="149"/>
      <c r="O398" s="149"/>
      <c r="P398" s="149"/>
      <c r="Q398" s="149"/>
      <c r="R398" s="149"/>
      <c r="S398" s="149"/>
      <c r="T398" s="152"/>
      <c r="U398" s="152"/>
      <c r="V398" s="152"/>
      <c r="W398" s="152"/>
      <c r="X398" s="152"/>
      <c r="Y398" s="152"/>
      <c r="Z398" s="152"/>
    </row>
    <row r="399" ht="15.75" customHeight="1">
      <c r="A399" s="143" t="str">
        <f t="shared" si="3"/>
        <v>#REF!</v>
      </c>
      <c r="B399" s="149"/>
      <c r="C399" s="149"/>
      <c r="D399" s="149"/>
      <c r="E399" s="149"/>
      <c r="F399" s="149"/>
      <c r="G399" s="149"/>
      <c r="H399" s="149"/>
      <c r="I399" s="143"/>
      <c r="J399" s="143"/>
      <c r="K399" s="149"/>
      <c r="L399" s="149"/>
      <c r="M399" s="149"/>
      <c r="N399" s="149"/>
      <c r="O399" s="149"/>
      <c r="P399" s="149"/>
      <c r="Q399" s="149"/>
      <c r="R399" s="149"/>
      <c r="S399" s="149"/>
      <c r="T399" s="152"/>
      <c r="U399" s="152"/>
      <c r="V399" s="152"/>
      <c r="W399" s="152"/>
      <c r="X399" s="152"/>
      <c r="Y399" s="152"/>
      <c r="Z399" s="152"/>
    </row>
    <row r="400" ht="15.75" customHeight="1">
      <c r="A400" s="143" t="str">
        <f t="shared" si="3"/>
        <v>#REF!</v>
      </c>
      <c r="B400" s="149"/>
      <c r="C400" s="149"/>
      <c r="D400" s="149"/>
      <c r="E400" s="149"/>
      <c r="F400" s="149"/>
      <c r="G400" s="149"/>
      <c r="H400" s="149"/>
      <c r="I400" s="143"/>
      <c r="J400" s="143"/>
      <c r="K400" s="149"/>
      <c r="L400" s="149"/>
      <c r="M400" s="149"/>
      <c r="N400" s="149"/>
      <c r="O400" s="149"/>
      <c r="P400" s="149"/>
      <c r="Q400" s="149"/>
      <c r="R400" s="149"/>
      <c r="S400" s="149"/>
      <c r="T400" s="152"/>
      <c r="U400" s="152"/>
      <c r="V400" s="152"/>
      <c r="W400" s="152"/>
      <c r="X400" s="152"/>
      <c r="Y400" s="152"/>
      <c r="Z400" s="152"/>
    </row>
    <row r="401" ht="15.75" customHeight="1">
      <c r="A401" s="143" t="str">
        <f t="shared" si="3"/>
        <v>#REF!</v>
      </c>
      <c r="B401" s="149"/>
      <c r="C401" s="149"/>
      <c r="D401" s="149"/>
      <c r="E401" s="149"/>
      <c r="F401" s="149"/>
      <c r="G401" s="149"/>
      <c r="H401" s="149"/>
      <c r="I401" s="143"/>
      <c r="J401" s="143"/>
      <c r="K401" s="149"/>
      <c r="L401" s="149"/>
      <c r="M401" s="149"/>
      <c r="N401" s="149"/>
      <c r="O401" s="149"/>
      <c r="P401" s="149"/>
      <c r="Q401" s="149"/>
      <c r="R401" s="149"/>
      <c r="S401" s="149"/>
      <c r="T401" s="152"/>
      <c r="U401" s="152"/>
      <c r="V401" s="152"/>
      <c r="W401" s="152"/>
      <c r="X401" s="152"/>
      <c r="Y401" s="152"/>
      <c r="Z401" s="152"/>
    </row>
    <row r="402" ht="15.75" customHeight="1">
      <c r="A402" s="143" t="str">
        <f t="shared" si="3"/>
        <v>#REF!</v>
      </c>
      <c r="B402" s="149"/>
      <c r="C402" s="149"/>
      <c r="D402" s="149"/>
      <c r="E402" s="149"/>
      <c r="F402" s="149"/>
      <c r="G402" s="149"/>
      <c r="H402" s="149"/>
      <c r="I402" s="143"/>
      <c r="J402" s="143"/>
      <c r="K402" s="149"/>
      <c r="L402" s="149"/>
      <c r="M402" s="149"/>
      <c r="N402" s="149"/>
      <c r="O402" s="149"/>
      <c r="P402" s="149"/>
      <c r="Q402" s="149"/>
      <c r="R402" s="149"/>
      <c r="S402" s="149"/>
      <c r="T402" s="152"/>
      <c r="U402" s="152"/>
      <c r="V402" s="152"/>
      <c r="W402" s="152"/>
      <c r="X402" s="152"/>
      <c r="Y402" s="152"/>
      <c r="Z402" s="152"/>
    </row>
    <row r="403" ht="15.75" customHeight="1">
      <c r="A403" s="143" t="str">
        <f t="shared" si="3"/>
        <v>#REF!</v>
      </c>
      <c r="B403" s="149"/>
      <c r="C403" s="149"/>
      <c r="D403" s="149"/>
      <c r="E403" s="149"/>
      <c r="F403" s="149"/>
      <c r="G403" s="149"/>
      <c r="H403" s="149"/>
      <c r="I403" s="143"/>
      <c r="J403" s="143"/>
      <c r="K403" s="149"/>
      <c r="L403" s="149"/>
      <c r="M403" s="149"/>
      <c r="N403" s="149"/>
      <c r="O403" s="149"/>
      <c r="P403" s="149"/>
      <c r="Q403" s="149"/>
      <c r="R403" s="149"/>
      <c r="S403" s="149"/>
      <c r="T403" s="152"/>
      <c r="U403" s="152"/>
      <c r="V403" s="152"/>
      <c r="W403" s="152"/>
      <c r="X403" s="152"/>
      <c r="Y403" s="152"/>
      <c r="Z403" s="152"/>
    </row>
    <row r="404" ht="15.75" customHeight="1">
      <c r="A404" s="143" t="str">
        <f t="shared" si="3"/>
        <v>#REF!</v>
      </c>
      <c r="B404" s="149"/>
      <c r="C404" s="149"/>
      <c r="D404" s="149"/>
      <c r="E404" s="149"/>
      <c r="F404" s="149"/>
      <c r="G404" s="149"/>
      <c r="H404" s="149"/>
      <c r="I404" s="143"/>
      <c r="J404" s="143"/>
      <c r="K404" s="149"/>
      <c r="L404" s="149"/>
      <c r="M404" s="149"/>
      <c r="N404" s="149"/>
      <c r="O404" s="149"/>
      <c r="P404" s="149"/>
      <c r="Q404" s="149"/>
      <c r="R404" s="149"/>
      <c r="S404" s="149"/>
      <c r="T404" s="152"/>
      <c r="U404" s="152"/>
      <c r="V404" s="152"/>
      <c r="W404" s="152"/>
      <c r="X404" s="152"/>
      <c r="Y404" s="152"/>
      <c r="Z404" s="152"/>
    </row>
    <row r="405" ht="15.75" customHeight="1">
      <c r="A405" s="143" t="str">
        <f t="shared" si="3"/>
        <v>#REF!</v>
      </c>
      <c r="B405" s="149"/>
      <c r="C405" s="149"/>
      <c r="D405" s="149"/>
      <c r="E405" s="149"/>
      <c r="F405" s="149"/>
      <c r="G405" s="149"/>
      <c r="H405" s="149"/>
      <c r="I405" s="143"/>
      <c r="J405" s="143"/>
      <c r="K405" s="149"/>
      <c r="L405" s="149"/>
      <c r="M405" s="149"/>
      <c r="N405" s="149"/>
      <c r="O405" s="149"/>
      <c r="P405" s="149"/>
      <c r="Q405" s="149"/>
      <c r="R405" s="149"/>
      <c r="S405" s="149"/>
      <c r="T405" s="152"/>
      <c r="U405" s="152"/>
      <c r="V405" s="152"/>
      <c r="W405" s="152"/>
      <c r="X405" s="152"/>
      <c r="Y405" s="152"/>
      <c r="Z405" s="152"/>
    </row>
    <row r="406" ht="15.75" customHeight="1">
      <c r="A406" s="143" t="str">
        <f t="shared" si="3"/>
        <v>#REF!</v>
      </c>
      <c r="B406" s="149"/>
      <c r="C406" s="149"/>
      <c r="D406" s="149"/>
      <c r="E406" s="149"/>
      <c r="F406" s="149"/>
      <c r="G406" s="149"/>
      <c r="H406" s="149"/>
      <c r="I406" s="143"/>
      <c r="J406" s="143"/>
      <c r="K406" s="149"/>
      <c r="L406" s="149"/>
      <c r="M406" s="149"/>
      <c r="N406" s="149"/>
      <c r="O406" s="149"/>
      <c r="P406" s="149"/>
      <c r="Q406" s="149"/>
      <c r="R406" s="149"/>
      <c r="S406" s="149"/>
      <c r="T406" s="152"/>
      <c r="U406" s="152"/>
      <c r="V406" s="152"/>
      <c r="W406" s="152"/>
      <c r="X406" s="152"/>
      <c r="Y406" s="152"/>
      <c r="Z406" s="152"/>
    </row>
    <row r="407" ht="15.75" customHeight="1">
      <c r="A407" s="143" t="str">
        <f t="shared" si="3"/>
        <v>#REF!</v>
      </c>
      <c r="B407" s="149"/>
      <c r="C407" s="149"/>
      <c r="D407" s="149"/>
      <c r="E407" s="149"/>
      <c r="F407" s="149"/>
      <c r="G407" s="149"/>
      <c r="H407" s="149"/>
      <c r="I407" s="143"/>
      <c r="J407" s="143"/>
      <c r="K407" s="149"/>
      <c r="L407" s="149"/>
      <c r="M407" s="149"/>
      <c r="N407" s="149"/>
      <c r="O407" s="149"/>
      <c r="P407" s="149"/>
      <c r="Q407" s="149"/>
      <c r="R407" s="149"/>
      <c r="S407" s="149"/>
      <c r="T407" s="152"/>
      <c r="U407" s="152"/>
      <c r="V407" s="152"/>
      <c r="W407" s="152"/>
      <c r="X407" s="152"/>
      <c r="Y407" s="152"/>
      <c r="Z407" s="152"/>
    </row>
    <row r="408" ht="15.75" customHeight="1">
      <c r="A408" s="143" t="str">
        <f t="shared" si="3"/>
        <v>#REF!</v>
      </c>
      <c r="B408" s="149"/>
      <c r="C408" s="149"/>
      <c r="D408" s="149"/>
      <c r="E408" s="149"/>
      <c r="F408" s="149"/>
      <c r="G408" s="149"/>
      <c r="H408" s="149"/>
      <c r="I408" s="143"/>
      <c r="J408" s="143"/>
      <c r="K408" s="149"/>
      <c r="L408" s="149"/>
      <c r="M408" s="149"/>
      <c r="N408" s="149"/>
      <c r="O408" s="149"/>
      <c r="P408" s="149"/>
      <c r="Q408" s="149"/>
      <c r="R408" s="149"/>
      <c r="S408" s="149"/>
      <c r="T408" s="152"/>
      <c r="U408" s="152"/>
      <c r="V408" s="152"/>
      <c r="W408" s="152"/>
      <c r="X408" s="152"/>
      <c r="Y408" s="152"/>
      <c r="Z408" s="152"/>
    </row>
    <row r="409" ht="15.75" customHeight="1">
      <c r="A409" s="143" t="str">
        <f t="shared" si="3"/>
        <v>#REF!</v>
      </c>
      <c r="B409" s="149"/>
      <c r="C409" s="149"/>
      <c r="D409" s="149"/>
      <c r="E409" s="149"/>
      <c r="F409" s="149"/>
      <c r="G409" s="149"/>
      <c r="H409" s="149"/>
      <c r="I409" s="143"/>
      <c r="J409" s="143"/>
      <c r="K409" s="149"/>
      <c r="L409" s="149"/>
      <c r="M409" s="149"/>
      <c r="N409" s="149"/>
      <c r="O409" s="149"/>
      <c r="P409" s="149"/>
      <c r="Q409" s="149"/>
      <c r="R409" s="149"/>
      <c r="S409" s="149"/>
      <c r="T409" s="152"/>
      <c r="U409" s="152"/>
      <c r="V409" s="152"/>
      <c r="W409" s="152"/>
      <c r="X409" s="152"/>
      <c r="Y409" s="152"/>
      <c r="Z409" s="152"/>
    </row>
    <row r="410" ht="15.75" customHeight="1">
      <c r="A410" s="143" t="str">
        <f t="shared" si="3"/>
        <v>#REF!</v>
      </c>
      <c r="B410" s="149"/>
      <c r="C410" s="149"/>
      <c r="D410" s="149"/>
      <c r="E410" s="149"/>
      <c r="F410" s="149"/>
      <c r="G410" s="149"/>
      <c r="H410" s="149"/>
      <c r="I410" s="143"/>
      <c r="J410" s="143"/>
      <c r="K410" s="149"/>
      <c r="L410" s="149"/>
      <c r="M410" s="149"/>
      <c r="N410" s="149"/>
      <c r="O410" s="149"/>
      <c r="P410" s="149"/>
      <c r="Q410" s="149"/>
      <c r="R410" s="149"/>
      <c r="S410" s="149"/>
      <c r="T410" s="152"/>
      <c r="U410" s="152"/>
      <c r="V410" s="152"/>
      <c r="W410" s="152"/>
      <c r="X410" s="152"/>
      <c r="Y410" s="152"/>
      <c r="Z410" s="152"/>
    </row>
    <row r="411" ht="15.75" customHeight="1">
      <c r="A411" s="143" t="str">
        <f t="shared" si="3"/>
        <v>#REF!</v>
      </c>
      <c r="B411" s="149"/>
      <c r="C411" s="149"/>
      <c r="D411" s="149"/>
      <c r="E411" s="149"/>
      <c r="F411" s="149"/>
      <c r="G411" s="149"/>
      <c r="H411" s="149"/>
      <c r="I411" s="143"/>
      <c r="J411" s="143"/>
      <c r="K411" s="149"/>
      <c r="L411" s="149"/>
      <c r="M411" s="149"/>
      <c r="N411" s="149"/>
      <c r="O411" s="149"/>
      <c r="P411" s="149"/>
      <c r="Q411" s="149"/>
      <c r="R411" s="149"/>
      <c r="S411" s="149"/>
      <c r="T411" s="152"/>
      <c r="U411" s="152"/>
      <c r="V411" s="152"/>
      <c r="W411" s="152"/>
      <c r="X411" s="152"/>
      <c r="Y411" s="152"/>
      <c r="Z411" s="152"/>
    </row>
    <row r="412" ht="15.75" customHeight="1">
      <c r="A412" s="143" t="str">
        <f t="shared" si="3"/>
        <v>#REF!</v>
      </c>
      <c r="B412" s="149"/>
      <c r="C412" s="149"/>
      <c r="D412" s="149"/>
      <c r="E412" s="149"/>
      <c r="F412" s="149"/>
      <c r="G412" s="149"/>
      <c r="H412" s="149"/>
      <c r="I412" s="143"/>
      <c r="J412" s="143"/>
      <c r="K412" s="149"/>
      <c r="L412" s="149"/>
      <c r="M412" s="149"/>
      <c r="N412" s="149"/>
      <c r="O412" s="149"/>
      <c r="P412" s="149"/>
      <c r="Q412" s="149"/>
      <c r="R412" s="149"/>
      <c r="S412" s="149"/>
      <c r="T412" s="152"/>
      <c r="U412" s="152"/>
      <c r="V412" s="152"/>
      <c r="W412" s="152"/>
      <c r="X412" s="152"/>
      <c r="Y412" s="152"/>
      <c r="Z412" s="152"/>
    </row>
    <row r="413" ht="15.75" customHeight="1">
      <c r="A413" s="143" t="str">
        <f t="shared" si="3"/>
        <v>#REF!</v>
      </c>
      <c r="B413" s="149"/>
      <c r="C413" s="149"/>
      <c r="D413" s="149"/>
      <c r="E413" s="149"/>
      <c r="F413" s="149"/>
      <c r="G413" s="149"/>
      <c r="H413" s="149"/>
      <c r="I413" s="143"/>
      <c r="J413" s="143"/>
      <c r="K413" s="149"/>
      <c r="L413" s="149"/>
      <c r="M413" s="149"/>
      <c r="N413" s="149"/>
      <c r="O413" s="149"/>
      <c r="P413" s="149"/>
      <c r="Q413" s="149"/>
      <c r="R413" s="149"/>
      <c r="S413" s="149"/>
      <c r="T413" s="152"/>
      <c r="U413" s="152"/>
      <c r="V413" s="152"/>
      <c r="W413" s="152"/>
      <c r="X413" s="152"/>
      <c r="Y413" s="152"/>
      <c r="Z413" s="152"/>
    </row>
    <row r="414" ht="15.75" customHeight="1">
      <c r="A414" s="143" t="str">
        <f t="shared" si="3"/>
        <v>#REF!</v>
      </c>
      <c r="B414" s="149"/>
      <c r="C414" s="149"/>
      <c r="D414" s="149"/>
      <c r="E414" s="149"/>
      <c r="F414" s="149"/>
      <c r="G414" s="149"/>
      <c r="H414" s="149"/>
      <c r="I414" s="143"/>
      <c r="J414" s="143"/>
      <c r="K414" s="149"/>
      <c r="L414" s="149"/>
      <c r="M414" s="149"/>
      <c r="N414" s="149"/>
      <c r="O414" s="149"/>
      <c r="P414" s="149"/>
      <c r="Q414" s="149"/>
      <c r="R414" s="149"/>
      <c r="S414" s="149"/>
      <c r="T414" s="152"/>
      <c r="U414" s="152"/>
      <c r="V414" s="152"/>
      <c r="W414" s="152"/>
      <c r="X414" s="152"/>
      <c r="Y414" s="152"/>
      <c r="Z414" s="152"/>
    </row>
    <row r="415" ht="15.75" customHeight="1">
      <c r="A415" s="143" t="str">
        <f t="shared" si="3"/>
        <v>#REF!</v>
      </c>
      <c r="B415" s="149"/>
      <c r="C415" s="149"/>
      <c r="D415" s="149"/>
      <c r="E415" s="149"/>
      <c r="F415" s="149"/>
      <c r="G415" s="149"/>
      <c r="H415" s="149"/>
      <c r="I415" s="143"/>
      <c r="J415" s="143"/>
      <c r="K415" s="149"/>
      <c r="L415" s="149"/>
      <c r="M415" s="149"/>
      <c r="N415" s="149"/>
      <c r="O415" s="149"/>
      <c r="P415" s="149"/>
      <c r="Q415" s="149"/>
      <c r="R415" s="149"/>
      <c r="S415" s="149"/>
      <c r="T415" s="152"/>
      <c r="U415" s="152"/>
      <c r="V415" s="152"/>
      <c r="W415" s="152"/>
      <c r="X415" s="152"/>
      <c r="Y415" s="152"/>
      <c r="Z415" s="152"/>
    </row>
    <row r="416" ht="15.75" customHeight="1">
      <c r="A416" s="143" t="str">
        <f t="shared" si="3"/>
        <v>#REF!</v>
      </c>
      <c r="B416" s="149"/>
      <c r="C416" s="149"/>
      <c r="D416" s="149"/>
      <c r="E416" s="149"/>
      <c r="F416" s="149"/>
      <c r="G416" s="149"/>
      <c r="H416" s="149"/>
      <c r="I416" s="143"/>
      <c r="J416" s="143"/>
      <c r="K416" s="149"/>
      <c r="L416" s="149"/>
      <c r="M416" s="149"/>
      <c r="N416" s="149"/>
      <c r="O416" s="149"/>
      <c r="P416" s="149"/>
      <c r="Q416" s="149"/>
      <c r="R416" s="149"/>
      <c r="S416" s="149"/>
      <c r="T416" s="152"/>
      <c r="U416" s="152"/>
      <c r="V416" s="152"/>
      <c r="W416" s="152"/>
      <c r="X416" s="152"/>
      <c r="Y416" s="152"/>
      <c r="Z416" s="152"/>
    </row>
    <row r="417" ht="15.75" customHeight="1">
      <c r="A417" s="143" t="str">
        <f t="shared" si="3"/>
        <v>#REF!</v>
      </c>
      <c r="B417" s="149"/>
      <c r="C417" s="149"/>
      <c r="D417" s="149"/>
      <c r="E417" s="149"/>
      <c r="F417" s="149"/>
      <c r="G417" s="149"/>
      <c r="H417" s="149"/>
      <c r="I417" s="143"/>
      <c r="J417" s="143"/>
      <c r="K417" s="149"/>
      <c r="L417" s="149"/>
      <c r="M417" s="149"/>
      <c r="N417" s="149"/>
      <c r="O417" s="149"/>
      <c r="P417" s="149"/>
      <c r="Q417" s="149"/>
      <c r="R417" s="149"/>
      <c r="S417" s="149"/>
      <c r="T417" s="152"/>
      <c r="U417" s="152"/>
      <c r="V417" s="152"/>
      <c r="W417" s="152"/>
      <c r="X417" s="152"/>
      <c r="Y417" s="152"/>
      <c r="Z417" s="152"/>
    </row>
    <row r="418" ht="15.75" customHeight="1">
      <c r="A418" s="143" t="str">
        <f t="shared" si="3"/>
        <v>#REF!</v>
      </c>
      <c r="B418" s="149"/>
      <c r="C418" s="149"/>
      <c r="D418" s="149"/>
      <c r="E418" s="149"/>
      <c r="F418" s="149"/>
      <c r="G418" s="149"/>
      <c r="H418" s="149"/>
      <c r="I418" s="143"/>
      <c r="J418" s="143"/>
      <c r="K418" s="149"/>
      <c r="L418" s="149"/>
      <c r="M418" s="149"/>
      <c r="N418" s="149"/>
      <c r="O418" s="149"/>
      <c r="P418" s="149"/>
      <c r="Q418" s="149"/>
      <c r="R418" s="149"/>
      <c r="S418" s="149"/>
      <c r="T418" s="152"/>
      <c r="U418" s="152"/>
      <c r="V418" s="152"/>
      <c r="W418" s="152"/>
      <c r="X418" s="152"/>
      <c r="Y418" s="152"/>
      <c r="Z418" s="152"/>
    </row>
    <row r="419" ht="15.75" customHeight="1">
      <c r="A419" s="143" t="str">
        <f t="shared" si="3"/>
        <v>#REF!</v>
      </c>
      <c r="B419" s="149"/>
      <c r="C419" s="149"/>
      <c r="D419" s="149"/>
      <c r="E419" s="149"/>
      <c r="F419" s="149"/>
      <c r="G419" s="149"/>
      <c r="H419" s="149"/>
      <c r="I419" s="143"/>
      <c r="J419" s="143"/>
      <c r="K419" s="149"/>
      <c r="L419" s="149"/>
      <c r="M419" s="149"/>
      <c r="N419" s="149"/>
      <c r="O419" s="149"/>
      <c r="P419" s="149"/>
      <c r="Q419" s="149"/>
      <c r="R419" s="149"/>
      <c r="S419" s="149"/>
      <c r="T419" s="152"/>
      <c r="U419" s="152"/>
      <c r="V419" s="152"/>
      <c r="W419" s="152"/>
      <c r="X419" s="152"/>
      <c r="Y419" s="152"/>
      <c r="Z419" s="152"/>
    </row>
    <row r="420" ht="15.75" customHeight="1">
      <c r="A420" s="143" t="str">
        <f t="shared" si="3"/>
        <v>#REF!</v>
      </c>
      <c r="B420" s="149"/>
      <c r="C420" s="149"/>
      <c r="D420" s="149"/>
      <c r="E420" s="149"/>
      <c r="F420" s="149"/>
      <c r="G420" s="149"/>
      <c r="H420" s="149"/>
      <c r="I420" s="143"/>
      <c r="J420" s="143"/>
      <c r="K420" s="149"/>
      <c r="L420" s="149"/>
      <c r="M420" s="149"/>
      <c r="N420" s="149"/>
      <c r="O420" s="149"/>
      <c r="P420" s="149"/>
      <c r="Q420" s="149"/>
      <c r="R420" s="149"/>
      <c r="S420" s="149"/>
      <c r="T420" s="152"/>
      <c r="U420" s="152"/>
      <c r="V420" s="152"/>
      <c r="W420" s="152"/>
      <c r="X420" s="152"/>
      <c r="Y420" s="152"/>
      <c r="Z420" s="152"/>
    </row>
    <row r="421" ht="15.75" customHeight="1">
      <c r="A421" s="143" t="str">
        <f t="shared" si="3"/>
        <v>#REF!</v>
      </c>
      <c r="B421" s="149"/>
      <c r="C421" s="149"/>
      <c r="D421" s="149"/>
      <c r="E421" s="149"/>
      <c r="F421" s="149"/>
      <c r="G421" s="149"/>
      <c r="H421" s="149"/>
      <c r="I421" s="143"/>
      <c r="J421" s="143"/>
      <c r="K421" s="149"/>
      <c r="L421" s="149"/>
      <c r="M421" s="149"/>
      <c r="N421" s="149"/>
      <c r="O421" s="149"/>
      <c r="P421" s="149"/>
      <c r="Q421" s="149"/>
      <c r="R421" s="149"/>
      <c r="S421" s="149"/>
      <c r="T421" s="152"/>
      <c r="U421" s="152"/>
      <c r="V421" s="152"/>
      <c r="W421" s="152"/>
      <c r="X421" s="152"/>
      <c r="Y421" s="152"/>
      <c r="Z421" s="152"/>
    </row>
    <row r="422" ht="15.75" customHeight="1">
      <c r="A422" s="143" t="str">
        <f t="shared" si="3"/>
        <v>#REF!</v>
      </c>
      <c r="B422" s="149"/>
      <c r="C422" s="149"/>
      <c r="D422" s="149"/>
      <c r="E422" s="149"/>
      <c r="F422" s="149"/>
      <c r="G422" s="149"/>
      <c r="H422" s="149"/>
      <c r="I422" s="143"/>
      <c r="J422" s="143"/>
      <c r="K422" s="149"/>
      <c r="L422" s="149"/>
      <c r="M422" s="149"/>
      <c r="N422" s="149"/>
      <c r="O422" s="149"/>
      <c r="P422" s="149"/>
      <c r="Q422" s="149"/>
      <c r="R422" s="149"/>
      <c r="S422" s="149"/>
      <c r="T422" s="152"/>
      <c r="U422" s="152"/>
      <c r="V422" s="152"/>
      <c r="W422" s="152"/>
      <c r="X422" s="152"/>
      <c r="Y422" s="152"/>
      <c r="Z422" s="152"/>
    </row>
    <row r="423" ht="15.75" customHeight="1">
      <c r="A423" s="143" t="str">
        <f t="shared" si="3"/>
        <v>#REF!</v>
      </c>
      <c r="B423" s="149"/>
      <c r="C423" s="149"/>
      <c r="D423" s="149"/>
      <c r="E423" s="149"/>
      <c r="F423" s="149"/>
      <c r="G423" s="149"/>
      <c r="H423" s="149"/>
      <c r="I423" s="143"/>
      <c r="J423" s="143"/>
      <c r="K423" s="149"/>
      <c r="L423" s="149"/>
      <c r="M423" s="149"/>
      <c r="N423" s="149"/>
      <c r="O423" s="149"/>
      <c r="P423" s="149"/>
      <c r="Q423" s="149"/>
      <c r="R423" s="149"/>
      <c r="S423" s="149"/>
      <c r="T423" s="152"/>
      <c r="U423" s="152"/>
      <c r="V423" s="152"/>
      <c r="W423" s="152"/>
      <c r="X423" s="152"/>
      <c r="Y423" s="152"/>
      <c r="Z423" s="152"/>
    </row>
    <row r="424" ht="15.75" customHeight="1">
      <c r="A424" s="143" t="str">
        <f t="shared" si="3"/>
        <v>#REF!</v>
      </c>
      <c r="B424" s="149"/>
      <c r="C424" s="149"/>
      <c r="D424" s="149"/>
      <c r="E424" s="149"/>
      <c r="F424" s="149"/>
      <c r="G424" s="149"/>
      <c r="H424" s="149"/>
      <c r="I424" s="143"/>
      <c r="J424" s="143"/>
      <c r="K424" s="149"/>
      <c r="L424" s="149"/>
      <c r="M424" s="149"/>
      <c r="N424" s="149"/>
      <c r="O424" s="149"/>
      <c r="P424" s="149"/>
      <c r="Q424" s="149"/>
      <c r="R424" s="149"/>
      <c r="S424" s="149"/>
      <c r="T424" s="152"/>
      <c r="U424" s="152"/>
      <c r="V424" s="152"/>
      <c r="W424" s="152"/>
      <c r="X424" s="152"/>
      <c r="Y424" s="152"/>
      <c r="Z424" s="152"/>
    </row>
    <row r="425" ht="15.75" customHeight="1">
      <c r="A425" s="143" t="str">
        <f t="shared" si="3"/>
        <v>#REF!</v>
      </c>
      <c r="B425" s="149"/>
      <c r="C425" s="149"/>
      <c r="D425" s="149"/>
      <c r="E425" s="149"/>
      <c r="F425" s="149"/>
      <c r="G425" s="149"/>
      <c r="H425" s="149"/>
      <c r="I425" s="143"/>
      <c r="J425" s="143"/>
      <c r="K425" s="149"/>
      <c r="L425" s="149"/>
      <c r="M425" s="149"/>
      <c r="N425" s="149"/>
      <c r="O425" s="149"/>
      <c r="P425" s="149"/>
      <c r="Q425" s="149"/>
      <c r="R425" s="149"/>
      <c r="S425" s="149"/>
      <c r="T425" s="152"/>
      <c r="U425" s="152"/>
      <c r="V425" s="152"/>
      <c r="W425" s="152"/>
      <c r="X425" s="152"/>
      <c r="Y425" s="152"/>
      <c r="Z425" s="152"/>
    </row>
    <row r="426" ht="15.75" customHeight="1">
      <c r="A426" s="143" t="str">
        <f t="shared" si="3"/>
        <v>#REF!</v>
      </c>
      <c r="B426" s="149"/>
      <c r="C426" s="149"/>
      <c r="D426" s="149"/>
      <c r="E426" s="149"/>
      <c r="F426" s="149"/>
      <c r="G426" s="149"/>
      <c r="H426" s="149"/>
      <c r="I426" s="143"/>
      <c r="J426" s="143"/>
      <c r="K426" s="149"/>
      <c r="L426" s="149"/>
      <c r="M426" s="149"/>
      <c r="N426" s="149"/>
      <c r="O426" s="149"/>
      <c r="P426" s="149"/>
      <c r="Q426" s="149"/>
      <c r="R426" s="149"/>
      <c r="S426" s="149"/>
      <c r="T426" s="152"/>
      <c r="U426" s="152"/>
      <c r="V426" s="152"/>
      <c r="W426" s="152"/>
      <c r="X426" s="152"/>
      <c r="Y426" s="152"/>
      <c r="Z426" s="152"/>
    </row>
    <row r="427" ht="15.75" customHeight="1">
      <c r="A427" s="143" t="str">
        <f t="shared" si="3"/>
        <v>#REF!</v>
      </c>
      <c r="B427" s="149"/>
      <c r="C427" s="149"/>
      <c r="D427" s="149"/>
      <c r="E427" s="149"/>
      <c r="F427" s="149"/>
      <c r="G427" s="149"/>
      <c r="H427" s="149"/>
      <c r="I427" s="143"/>
      <c r="J427" s="143"/>
      <c r="K427" s="149"/>
      <c r="L427" s="149"/>
      <c r="M427" s="149"/>
      <c r="N427" s="149"/>
      <c r="O427" s="149"/>
      <c r="P427" s="149"/>
      <c r="Q427" s="149"/>
      <c r="R427" s="149"/>
      <c r="S427" s="149"/>
      <c r="T427" s="152"/>
      <c r="U427" s="152"/>
      <c r="V427" s="152"/>
      <c r="W427" s="152"/>
      <c r="X427" s="152"/>
      <c r="Y427" s="152"/>
      <c r="Z427" s="152"/>
    </row>
    <row r="428" ht="15.75" customHeight="1">
      <c r="A428" s="143" t="str">
        <f t="shared" si="3"/>
        <v>#REF!</v>
      </c>
      <c r="B428" s="149"/>
      <c r="C428" s="149"/>
      <c r="D428" s="149"/>
      <c r="E428" s="149"/>
      <c r="F428" s="149"/>
      <c r="G428" s="149"/>
      <c r="H428" s="149"/>
      <c r="I428" s="143"/>
      <c r="J428" s="143"/>
      <c r="K428" s="149"/>
      <c r="L428" s="149"/>
      <c r="M428" s="149"/>
      <c r="N428" s="149"/>
      <c r="O428" s="149"/>
      <c r="P428" s="149"/>
      <c r="Q428" s="149"/>
      <c r="R428" s="149"/>
      <c r="S428" s="149"/>
      <c r="T428" s="152"/>
      <c r="U428" s="152"/>
      <c r="V428" s="152"/>
      <c r="W428" s="152"/>
      <c r="X428" s="152"/>
      <c r="Y428" s="152"/>
      <c r="Z428" s="152"/>
    </row>
    <row r="429" ht="15.75" customHeight="1">
      <c r="A429" s="143" t="str">
        <f t="shared" si="3"/>
        <v>#REF!</v>
      </c>
      <c r="B429" s="149"/>
      <c r="C429" s="149"/>
      <c r="D429" s="149"/>
      <c r="E429" s="149"/>
      <c r="F429" s="149"/>
      <c r="G429" s="149"/>
      <c r="H429" s="149"/>
      <c r="I429" s="143"/>
      <c r="J429" s="143"/>
      <c r="K429" s="149"/>
      <c r="L429" s="149"/>
      <c r="M429" s="149"/>
      <c r="N429" s="149"/>
      <c r="O429" s="149"/>
      <c r="P429" s="149"/>
      <c r="Q429" s="149"/>
      <c r="R429" s="149"/>
      <c r="S429" s="149"/>
      <c r="T429" s="152"/>
      <c r="U429" s="152"/>
      <c r="V429" s="152"/>
      <c r="W429" s="152"/>
      <c r="X429" s="152"/>
      <c r="Y429" s="152"/>
      <c r="Z429" s="152"/>
    </row>
    <row r="430" ht="15.75" customHeight="1">
      <c r="A430" s="143" t="str">
        <f t="shared" si="3"/>
        <v>#REF!</v>
      </c>
      <c r="B430" s="149"/>
      <c r="C430" s="149"/>
      <c r="D430" s="149"/>
      <c r="E430" s="149"/>
      <c r="F430" s="149"/>
      <c r="G430" s="149"/>
      <c r="H430" s="149"/>
      <c r="I430" s="143"/>
      <c r="J430" s="143"/>
      <c r="K430" s="149"/>
      <c r="L430" s="149"/>
      <c r="M430" s="149"/>
      <c r="N430" s="149"/>
      <c r="O430" s="149"/>
      <c r="P430" s="149"/>
      <c r="Q430" s="149"/>
      <c r="R430" s="149"/>
      <c r="S430" s="149"/>
      <c r="T430" s="152"/>
      <c r="U430" s="152"/>
      <c r="V430" s="152"/>
      <c r="W430" s="152"/>
      <c r="X430" s="152"/>
      <c r="Y430" s="152"/>
      <c r="Z430" s="152"/>
    </row>
    <row r="431" ht="15.75" customHeight="1">
      <c r="A431" s="143" t="str">
        <f t="shared" si="3"/>
        <v>#REF!</v>
      </c>
      <c r="B431" s="149"/>
      <c r="C431" s="149"/>
      <c r="D431" s="149"/>
      <c r="E431" s="149"/>
      <c r="F431" s="149"/>
      <c r="G431" s="149"/>
      <c r="H431" s="149"/>
      <c r="I431" s="143"/>
      <c r="J431" s="143"/>
      <c r="K431" s="149"/>
      <c r="L431" s="149"/>
      <c r="M431" s="149"/>
      <c r="N431" s="149"/>
      <c r="O431" s="149"/>
      <c r="P431" s="149"/>
      <c r="Q431" s="149"/>
      <c r="R431" s="149"/>
      <c r="S431" s="149"/>
      <c r="T431" s="152"/>
      <c r="U431" s="152"/>
      <c r="V431" s="152"/>
      <c r="W431" s="152"/>
      <c r="X431" s="152"/>
      <c r="Y431" s="152"/>
      <c r="Z431" s="152"/>
    </row>
    <row r="432" ht="15.75" customHeight="1">
      <c r="A432" s="143" t="str">
        <f t="shared" si="3"/>
        <v>#REF!</v>
      </c>
      <c r="B432" s="149"/>
      <c r="C432" s="149"/>
      <c r="D432" s="149"/>
      <c r="E432" s="149"/>
      <c r="F432" s="149"/>
      <c r="G432" s="149"/>
      <c r="H432" s="149"/>
      <c r="I432" s="143"/>
      <c r="J432" s="143"/>
      <c r="K432" s="149"/>
      <c r="L432" s="149"/>
      <c r="M432" s="149"/>
      <c r="N432" s="149"/>
      <c r="O432" s="149"/>
      <c r="P432" s="149"/>
      <c r="Q432" s="149"/>
      <c r="R432" s="149"/>
      <c r="S432" s="149"/>
      <c r="T432" s="152"/>
      <c r="U432" s="152"/>
      <c r="V432" s="152"/>
      <c r="W432" s="152"/>
      <c r="X432" s="152"/>
      <c r="Y432" s="152"/>
      <c r="Z432" s="152"/>
    </row>
    <row r="433" ht="15.75" customHeight="1">
      <c r="A433" s="143" t="str">
        <f t="shared" si="3"/>
        <v>#REF!</v>
      </c>
      <c r="B433" s="149"/>
      <c r="C433" s="149"/>
      <c r="D433" s="149"/>
      <c r="E433" s="149"/>
      <c r="F433" s="149"/>
      <c r="G433" s="149"/>
      <c r="H433" s="149"/>
      <c r="I433" s="143"/>
      <c r="J433" s="143"/>
      <c r="K433" s="149"/>
      <c r="L433" s="149"/>
      <c r="M433" s="149"/>
      <c r="N433" s="149"/>
      <c r="O433" s="149"/>
      <c r="P433" s="149"/>
      <c r="Q433" s="149"/>
      <c r="R433" s="149"/>
      <c r="S433" s="149"/>
      <c r="T433" s="152"/>
      <c r="U433" s="152"/>
      <c r="V433" s="152"/>
      <c r="W433" s="152"/>
      <c r="X433" s="152"/>
      <c r="Y433" s="152"/>
      <c r="Z433" s="152"/>
    </row>
    <row r="434" ht="15.75" customHeight="1">
      <c r="A434" s="143" t="str">
        <f t="shared" si="3"/>
        <v>#REF!</v>
      </c>
      <c r="B434" s="149"/>
      <c r="C434" s="149"/>
      <c r="D434" s="149"/>
      <c r="E434" s="149"/>
      <c r="F434" s="149"/>
      <c r="G434" s="149"/>
      <c r="H434" s="149"/>
      <c r="I434" s="143"/>
      <c r="J434" s="143"/>
      <c r="K434" s="149"/>
      <c r="L434" s="149"/>
      <c r="M434" s="149"/>
      <c r="N434" s="149"/>
      <c r="O434" s="149"/>
      <c r="P434" s="149"/>
      <c r="Q434" s="149"/>
      <c r="R434" s="149"/>
      <c r="S434" s="149"/>
      <c r="T434" s="152"/>
      <c r="U434" s="152"/>
      <c r="V434" s="152"/>
      <c r="W434" s="152"/>
      <c r="X434" s="152"/>
      <c r="Y434" s="152"/>
      <c r="Z434" s="152"/>
    </row>
    <row r="435" ht="15.75" customHeight="1">
      <c r="A435" s="143" t="str">
        <f t="shared" si="3"/>
        <v>#REF!</v>
      </c>
      <c r="B435" s="149"/>
      <c r="C435" s="149"/>
      <c r="D435" s="149"/>
      <c r="E435" s="149"/>
      <c r="F435" s="149"/>
      <c r="G435" s="149"/>
      <c r="H435" s="149"/>
      <c r="I435" s="143"/>
      <c r="J435" s="143"/>
      <c r="K435" s="149"/>
      <c r="L435" s="149"/>
      <c r="M435" s="149"/>
      <c r="N435" s="149"/>
      <c r="O435" s="149"/>
      <c r="P435" s="149"/>
      <c r="Q435" s="149"/>
      <c r="R435" s="149"/>
      <c r="S435" s="149"/>
      <c r="T435" s="152"/>
      <c r="U435" s="152"/>
      <c r="V435" s="152"/>
      <c r="W435" s="152"/>
      <c r="X435" s="152"/>
      <c r="Y435" s="152"/>
      <c r="Z435" s="152"/>
    </row>
    <row r="436" ht="15.75" customHeight="1">
      <c r="A436" s="143" t="str">
        <f t="shared" si="3"/>
        <v>#REF!</v>
      </c>
      <c r="B436" s="149"/>
      <c r="C436" s="149"/>
      <c r="D436" s="149"/>
      <c r="E436" s="149"/>
      <c r="F436" s="149"/>
      <c r="G436" s="149"/>
      <c r="H436" s="149"/>
      <c r="I436" s="143"/>
      <c r="J436" s="143"/>
      <c r="K436" s="149"/>
      <c r="L436" s="149"/>
      <c r="M436" s="149"/>
      <c r="N436" s="149"/>
      <c r="O436" s="149"/>
      <c r="P436" s="149"/>
      <c r="Q436" s="149"/>
      <c r="R436" s="149"/>
      <c r="S436" s="149"/>
      <c r="T436" s="152"/>
      <c r="U436" s="152"/>
      <c r="V436" s="152"/>
      <c r="W436" s="152"/>
      <c r="X436" s="152"/>
      <c r="Y436" s="152"/>
      <c r="Z436" s="152"/>
    </row>
    <row r="437" ht="15.75" customHeight="1">
      <c r="A437" s="143" t="str">
        <f t="shared" si="3"/>
        <v>#REF!</v>
      </c>
      <c r="B437" s="149"/>
      <c r="C437" s="149"/>
      <c r="D437" s="149"/>
      <c r="E437" s="149"/>
      <c r="F437" s="149"/>
      <c r="G437" s="149"/>
      <c r="H437" s="149"/>
      <c r="I437" s="143"/>
      <c r="J437" s="143"/>
      <c r="K437" s="149"/>
      <c r="L437" s="149"/>
      <c r="M437" s="149"/>
      <c r="N437" s="149"/>
      <c r="O437" s="149"/>
      <c r="P437" s="149"/>
      <c r="Q437" s="149"/>
      <c r="R437" s="149"/>
      <c r="S437" s="149"/>
      <c r="T437" s="152"/>
      <c r="U437" s="152"/>
      <c r="V437" s="152"/>
      <c r="W437" s="152"/>
      <c r="X437" s="152"/>
      <c r="Y437" s="152"/>
      <c r="Z437" s="152"/>
    </row>
    <row r="438" ht="15.75" customHeight="1">
      <c r="A438" s="143" t="str">
        <f t="shared" si="3"/>
        <v>#REF!</v>
      </c>
      <c r="B438" s="149"/>
      <c r="C438" s="149"/>
      <c r="D438" s="149"/>
      <c r="E438" s="149"/>
      <c r="F438" s="149"/>
      <c r="G438" s="149"/>
      <c r="H438" s="149"/>
      <c r="I438" s="143"/>
      <c r="J438" s="143"/>
      <c r="K438" s="149"/>
      <c r="L438" s="149"/>
      <c r="M438" s="149"/>
      <c r="N438" s="149"/>
      <c r="O438" s="149"/>
      <c r="P438" s="149"/>
      <c r="Q438" s="149"/>
      <c r="R438" s="149"/>
      <c r="S438" s="149"/>
      <c r="T438" s="152"/>
      <c r="U438" s="152"/>
      <c r="V438" s="152"/>
      <c r="W438" s="152"/>
      <c r="X438" s="152"/>
      <c r="Y438" s="152"/>
      <c r="Z438" s="152"/>
    </row>
    <row r="439" ht="15.75" customHeight="1">
      <c r="A439" s="143" t="str">
        <f t="shared" si="3"/>
        <v>#REF!</v>
      </c>
      <c r="B439" s="149"/>
      <c r="C439" s="149"/>
      <c r="D439" s="149"/>
      <c r="E439" s="149"/>
      <c r="F439" s="149"/>
      <c r="G439" s="149"/>
      <c r="H439" s="149"/>
      <c r="I439" s="143"/>
      <c r="J439" s="143"/>
      <c r="K439" s="149"/>
      <c r="L439" s="149"/>
      <c r="M439" s="149"/>
      <c r="N439" s="149"/>
      <c r="O439" s="149"/>
      <c r="P439" s="149"/>
      <c r="Q439" s="149"/>
      <c r="R439" s="149"/>
      <c r="S439" s="149"/>
      <c r="T439" s="152"/>
      <c r="U439" s="152"/>
      <c r="V439" s="152"/>
      <c r="W439" s="152"/>
      <c r="X439" s="152"/>
      <c r="Y439" s="152"/>
      <c r="Z439" s="152"/>
    </row>
    <row r="440" ht="15.75" customHeight="1">
      <c r="A440" s="143" t="str">
        <f t="shared" si="3"/>
        <v>#REF!</v>
      </c>
      <c r="B440" s="149"/>
      <c r="C440" s="149"/>
      <c r="D440" s="149"/>
      <c r="E440" s="149"/>
      <c r="F440" s="149"/>
      <c r="G440" s="149"/>
      <c r="H440" s="149"/>
      <c r="I440" s="143"/>
      <c r="J440" s="143"/>
      <c r="K440" s="149"/>
      <c r="L440" s="149"/>
      <c r="M440" s="149"/>
      <c r="N440" s="149"/>
      <c r="O440" s="149"/>
      <c r="P440" s="149"/>
      <c r="Q440" s="149"/>
      <c r="R440" s="149"/>
      <c r="S440" s="149"/>
      <c r="T440" s="152"/>
      <c r="U440" s="152"/>
      <c r="V440" s="152"/>
      <c r="W440" s="152"/>
      <c r="X440" s="152"/>
      <c r="Y440" s="152"/>
      <c r="Z440" s="152"/>
    </row>
    <row r="441" ht="15.75" customHeight="1">
      <c r="A441" s="143" t="str">
        <f t="shared" si="3"/>
        <v>#REF!</v>
      </c>
      <c r="B441" s="149"/>
      <c r="C441" s="149"/>
      <c r="D441" s="149"/>
      <c r="E441" s="149"/>
      <c r="F441" s="149"/>
      <c r="G441" s="149"/>
      <c r="H441" s="149"/>
      <c r="I441" s="143"/>
      <c r="J441" s="143"/>
      <c r="K441" s="149"/>
      <c r="L441" s="149"/>
      <c r="M441" s="149"/>
      <c r="N441" s="149"/>
      <c r="O441" s="149"/>
      <c r="P441" s="149"/>
      <c r="Q441" s="149"/>
      <c r="R441" s="149"/>
      <c r="S441" s="149"/>
      <c r="T441" s="152"/>
      <c r="U441" s="152"/>
      <c r="V441" s="152"/>
      <c r="W441" s="152"/>
      <c r="X441" s="152"/>
      <c r="Y441" s="152"/>
      <c r="Z441" s="152"/>
    </row>
    <row r="442" ht="15.75" customHeight="1">
      <c r="A442" s="143" t="str">
        <f t="shared" si="3"/>
        <v>#REF!</v>
      </c>
      <c r="B442" s="149"/>
      <c r="C442" s="149"/>
      <c r="D442" s="149"/>
      <c r="E442" s="149"/>
      <c r="F442" s="149"/>
      <c r="G442" s="149"/>
      <c r="H442" s="149"/>
      <c r="I442" s="143"/>
      <c r="J442" s="143"/>
      <c r="K442" s="149"/>
      <c r="L442" s="149"/>
      <c r="M442" s="149"/>
      <c r="N442" s="149"/>
      <c r="O442" s="149"/>
      <c r="P442" s="149"/>
      <c r="Q442" s="149"/>
      <c r="R442" s="149"/>
      <c r="S442" s="149"/>
      <c r="T442" s="152"/>
      <c r="U442" s="152"/>
      <c r="V442" s="152"/>
      <c r="W442" s="152"/>
      <c r="X442" s="152"/>
      <c r="Y442" s="152"/>
      <c r="Z442" s="152"/>
    </row>
    <row r="443" ht="15.75" customHeight="1">
      <c r="A443" s="143" t="str">
        <f t="shared" si="3"/>
        <v>#REF!</v>
      </c>
      <c r="B443" s="149"/>
      <c r="C443" s="149"/>
      <c r="D443" s="149"/>
      <c r="E443" s="149"/>
      <c r="F443" s="149"/>
      <c r="G443" s="149"/>
      <c r="H443" s="149"/>
      <c r="I443" s="143"/>
      <c r="J443" s="143"/>
      <c r="K443" s="149"/>
      <c r="L443" s="149"/>
      <c r="M443" s="149"/>
      <c r="N443" s="149"/>
      <c r="O443" s="149"/>
      <c r="P443" s="149"/>
      <c r="Q443" s="149"/>
      <c r="R443" s="149"/>
      <c r="S443" s="149"/>
      <c r="T443" s="152"/>
      <c r="U443" s="152"/>
      <c r="V443" s="152"/>
      <c r="W443" s="152"/>
      <c r="X443" s="152"/>
      <c r="Y443" s="152"/>
      <c r="Z443" s="152"/>
    </row>
    <row r="444" ht="15.75" customHeight="1">
      <c r="A444" s="143" t="str">
        <f t="shared" si="3"/>
        <v>#REF!</v>
      </c>
      <c r="B444" s="149"/>
      <c r="C444" s="149"/>
      <c r="D444" s="149"/>
      <c r="E444" s="149"/>
      <c r="F444" s="149"/>
      <c r="G444" s="149"/>
      <c r="H444" s="149"/>
      <c r="I444" s="143"/>
      <c r="J444" s="143"/>
      <c r="K444" s="149"/>
      <c r="L444" s="149"/>
      <c r="M444" s="149"/>
      <c r="N444" s="149"/>
      <c r="O444" s="149"/>
      <c r="P444" s="149"/>
      <c r="Q444" s="149"/>
      <c r="R444" s="149"/>
      <c r="S444" s="149"/>
      <c r="T444" s="152"/>
      <c r="U444" s="152"/>
      <c r="V444" s="152"/>
      <c r="W444" s="152"/>
      <c r="X444" s="152"/>
      <c r="Y444" s="152"/>
      <c r="Z444" s="152"/>
    </row>
    <row r="445" ht="15.75" customHeight="1">
      <c r="A445" s="143" t="str">
        <f t="shared" si="3"/>
        <v>#REF!</v>
      </c>
      <c r="B445" s="149"/>
      <c r="C445" s="149"/>
      <c r="D445" s="149"/>
      <c r="E445" s="149"/>
      <c r="F445" s="149"/>
      <c r="G445" s="149"/>
      <c r="H445" s="149"/>
      <c r="I445" s="143"/>
      <c r="J445" s="143"/>
      <c r="K445" s="149"/>
      <c r="L445" s="149"/>
      <c r="M445" s="149"/>
      <c r="N445" s="149"/>
      <c r="O445" s="149"/>
      <c r="P445" s="149"/>
      <c r="Q445" s="149"/>
      <c r="R445" s="149"/>
      <c r="S445" s="149"/>
      <c r="T445" s="152"/>
      <c r="U445" s="152"/>
      <c r="V445" s="152"/>
      <c r="W445" s="152"/>
      <c r="X445" s="152"/>
      <c r="Y445" s="152"/>
      <c r="Z445" s="152"/>
    </row>
    <row r="446" ht="15.75" customHeight="1">
      <c r="A446" s="143" t="str">
        <f t="shared" si="3"/>
        <v>#REF!</v>
      </c>
      <c r="B446" s="149"/>
      <c r="C446" s="149"/>
      <c r="D446" s="149"/>
      <c r="E446" s="149"/>
      <c r="F446" s="149"/>
      <c r="G446" s="149"/>
      <c r="H446" s="149"/>
      <c r="I446" s="143"/>
      <c r="J446" s="143"/>
      <c r="K446" s="149"/>
      <c r="L446" s="149"/>
      <c r="M446" s="149"/>
      <c r="N446" s="149"/>
      <c r="O446" s="149"/>
      <c r="P446" s="149"/>
      <c r="Q446" s="149"/>
      <c r="R446" s="149"/>
      <c r="S446" s="149"/>
      <c r="T446" s="152"/>
      <c r="U446" s="152"/>
      <c r="V446" s="152"/>
      <c r="W446" s="152"/>
      <c r="X446" s="152"/>
      <c r="Y446" s="152"/>
      <c r="Z446" s="152"/>
    </row>
    <row r="447" ht="15.75" customHeight="1">
      <c r="A447" s="143" t="str">
        <f t="shared" si="3"/>
        <v>#REF!</v>
      </c>
      <c r="B447" s="149"/>
      <c r="C447" s="149"/>
      <c r="D447" s="149"/>
      <c r="E447" s="149"/>
      <c r="F447" s="149"/>
      <c r="G447" s="149"/>
      <c r="H447" s="149"/>
      <c r="I447" s="143"/>
      <c r="J447" s="143"/>
      <c r="K447" s="149"/>
      <c r="L447" s="149"/>
      <c r="M447" s="149"/>
      <c r="N447" s="149"/>
      <c r="O447" s="149"/>
      <c r="P447" s="149"/>
      <c r="Q447" s="149"/>
      <c r="R447" s="149"/>
      <c r="S447" s="149"/>
      <c r="T447" s="152"/>
      <c r="U447" s="152"/>
      <c r="V447" s="152"/>
      <c r="W447" s="152"/>
      <c r="X447" s="152"/>
      <c r="Y447" s="152"/>
      <c r="Z447" s="152"/>
    </row>
    <row r="448" ht="15.75" customHeight="1">
      <c r="A448" s="143" t="str">
        <f t="shared" si="3"/>
        <v>#REF!</v>
      </c>
      <c r="B448" s="149"/>
      <c r="C448" s="149"/>
      <c r="D448" s="149"/>
      <c r="E448" s="149"/>
      <c r="F448" s="149"/>
      <c r="G448" s="149"/>
      <c r="H448" s="149"/>
      <c r="I448" s="143"/>
      <c r="J448" s="143"/>
      <c r="K448" s="149"/>
      <c r="L448" s="149"/>
      <c r="M448" s="149"/>
      <c r="N448" s="149"/>
      <c r="O448" s="149"/>
      <c r="P448" s="149"/>
      <c r="Q448" s="149"/>
      <c r="R448" s="149"/>
      <c r="S448" s="149"/>
      <c r="T448" s="152"/>
      <c r="U448" s="152"/>
      <c r="V448" s="152"/>
      <c r="W448" s="152"/>
      <c r="X448" s="152"/>
      <c r="Y448" s="152"/>
      <c r="Z448" s="152"/>
    </row>
    <row r="449" ht="15.75" customHeight="1">
      <c r="A449" s="143" t="str">
        <f t="shared" si="3"/>
        <v>#REF!</v>
      </c>
      <c r="B449" s="149"/>
      <c r="C449" s="149"/>
      <c r="D449" s="149"/>
      <c r="E449" s="149"/>
      <c r="F449" s="149"/>
      <c r="G449" s="149"/>
      <c r="H449" s="149"/>
      <c r="I449" s="143"/>
      <c r="J449" s="143"/>
      <c r="K449" s="149"/>
      <c r="L449" s="149"/>
      <c r="M449" s="149"/>
      <c r="N449" s="149"/>
      <c r="O449" s="149"/>
      <c r="P449" s="149"/>
      <c r="Q449" s="149"/>
      <c r="R449" s="149"/>
      <c r="S449" s="149"/>
      <c r="T449" s="152"/>
      <c r="U449" s="152"/>
      <c r="V449" s="152"/>
      <c r="W449" s="152"/>
      <c r="X449" s="152"/>
      <c r="Y449" s="152"/>
      <c r="Z449" s="152"/>
    </row>
    <row r="450" ht="15.75" customHeight="1">
      <c r="A450" s="143" t="str">
        <f t="shared" si="3"/>
        <v>#REF!</v>
      </c>
      <c r="B450" s="149"/>
      <c r="C450" s="149"/>
      <c r="D450" s="149"/>
      <c r="E450" s="149"/>
      <c r="F450" s="149"/>
      <c r="G450" s="149"/>
      <c r="H450" s="149"/>
      <c r="I450" s="143"/>
      <c r="J450" s="143"/>
      <c r="K450" s="149"/>
      <c r="L450" s="149"/>
      <c r="M450" s="149"/>
      <c r="N450" s="149"/>
      <c r="O450" s="149"/>
      <c r="P450" s="149"/>
      <c r="Q450" s="149"/>
      <c r="R450" s="149"/>
      <c r="S450" s="149"/>
      <c r="T450" s="152"/>
      <c r="U450" s="152"/>
      <c r="V450" s="152"/>
      <c r="W450" s="152"/>
      <c r="X450" s="152"/>
      <c r="Y450" s="152"/>
      <c r="Z450" s="152"/>
    </row>
    <row r="451" ht="15.75" customHeight="1">
      <c r="A451" s="143" t="str">
        <f t="shared" si="3"/>
        <v>#REF!</v>
      </c>
      <c r="B451" s="149"/>
      <c r="C451" s="149"/>
      <c r="D451" s="149"/>
      <c r="E451" s="149"/>
      <c r="F451" s="149"/>
      <c r="G451" s="149"/>
      <c r="H451" s="149"/>
      <c r="I451" s="143"/>
      <c r="J451" s="143"/>
      <c r="K451" s="149"/>
      <c r="L451" s="149"/>
      <c r="M451" s="149"/>
      <c r="N451" s="149"/>
      <c r="O451" s="149"/>
      <c r="P451" s="149"/>
      <c r="Q451" s="149"/>
      <c r="R451" s="149"/>
      <c r="S451" s="149"/>
      <c r="T451" s="152"/>
      <c r="U451" s="152"/>
      <c r="V451" s="152"/>
      <c r="W451" s="152"/>
      <c r="X451" s="152"/>
      <c r="Y451" s="152"/>
      <c r="Z451" s="152"/>
    </row>
    <row r="452" ht="15.75" customHeight="1">
      <c r="A452" s="143" t="str">
        <f t="shared" si="3"/>
        <v>#REF!</v>
      </c>
      <c r="B452" s="149"/>
      <c r="C452" s="149"/>
      <c r="D452" s="149"/>
      <c r="E452" s="149"/>
      <c r="F452" s="149"/>
      <c r="G452" s="149"/>
      <c r="H452" s="149"/>
      <c r="I452" s="143"/>
      <c r="J452" s="143"/>
      <c r="K452" s="149"/>
      <c r="L452" s="149"/>
      <c r="M452" s="149"/>
      <c r="N452" s="149"/>
      <c r="O452" s="149"/>
      <c r="P452" s="149"/>
      <c r="Q452" s="149"/>
      <c r="R452" s="149"/>
      <c r="S452" s="149"/>
      <c r="T452" s="152"/>
      <c r="U452" s="152"/>
      <c r="V452" s="152"/>
      <c r="W452" s="152"/>
      <c r="X452" s="152"/>
      <c r="Y452" s="152"/>
      <c r="Z452" s="152"/>
    </row>
    <row r="453" ht="15.75" customHeight="1">
      <c r="A453" s="143" t="str">
        <f t="shared" si="3"/>
        <v>#REF!</v>
      </c>
      <c r="B453" s="149"/>
      <c r="C453" s="149"/>
      <c r="D453" s="149"/>
      <c r="E453" s="149"/>
      <c r="F453" s="149"/>
      <c r="G453" s="149"/>
      <c r="H453" s="149"/>
      <c r="I453" s="143"/>
      <c r="J453" s="143"/>
      <c r="K453" s="149"/>
      <c r="L453" s="149"/>
      <c r="M453" s="149"/>
      <c r="N453" s="149"/>
      <c r="O453" s="149"/>
      <c r="P453" s="149"/>
      <c r="Q453" s="149"/>
      <c r="R453" s="149"/>
      <c r="S453" s="149"/>
      <c r="T453" s="152"/>
      <c r="U453" s="152"/>
      <c r="V453" s="152"/>
      <c r="W453" s="152"/>
      <c r="X453" s="152"/>
      <c r="Y453" s="152"/>
      <c r="Z453" s="152"/>
    </row>
    <row r="454" ht="15.75" customHeight="1">
      <c r="A454" s="143" t="str">
        <f t="shared" si="3"/>
        <v>#REF!</v>
      </c>
      <c r="B454" s="149"/>
      <c r="C454" s="149"/>
      <c r="D454" s="149"/>
      <c r="E454" s="149"/>
      <c r="F454" s="149"/>
      <c r="G454" s="149"/>
      <c r="H454" s="149"/>
      <c r="I454" s="143"/>
      <c r="J454" s="143"/>
      <c r="K454" s="149"/>
      <c r="L454" s="149"/>
      <c r="M454" s="149"/>
      <c r="N454" s="149"/>
      <c r="O454" s="149"/>
      <c r="P454" s="149"/>
      <c r="Q454" s="149"/>
      <c r="R454" s="149"/>
      <c r="S454" s="149"/>
      <c r="T454" s="152"/>
      <c r="U454" s="152"/>
      <c r="V454" s="152"/>
      <c r="W454" s="152"/>
      <c r="X454" s="152"/>
      <c r="Y454" s="152"/>
      <c r="Z454" s="152"/>
    </row>
    <row r="455" ht="15.75" customHeight="1">
      <c r="A455" s="143" t="str">
        <f t="shared" si="3"/>
        <v>#REF!</v>
      </c>
      <c r="B455" s="149"/>
      <c r="C455" s="149"/>
      <c r="D455" s="149"/>
      <c r="E455" s="149"/>
      <c r="F455" s="149"/>
      <c r="G455" s="149"/>
      <c r="H455" s="149"/>
      <c r="I455" s="143"/>
      <c r="J455" s="143"/>
      <c r="K455" s="149"/>
      <c r="L455" s="149"/>
      <c r="M455" s="149"/>
      <c r="N455" s="149"/>
      <c r="O455" s="149"/>
      <c r="P455" s="149"/>
      <c r="Q455" s="149"/>
      <c r="R455" s="149"/>
      <c r="S455" s="149"/>
      <c r="T455" s="152"/>
      <c r="U455" s="152"/>
      <c r="V455" s="152"/>
      <c r="W455" s="152"/>
      <c r="X455" s="152"/>
      <c r="Y455" s="152"/>
      <c r="Z455" s="152"/>
    </row>
    <row r="456" ht="15.75" customHeight="1">
      <c r="A456" s="143" t="str">
        <f t="shared" si="3"/>
        <v>#REF!</v>
      </c>
      <c r="B456" s="149"/>
      <c r="C456" s="149"/>
      <c r="D456" s="149"/>
      <c r="E456" s="149"/>
      <c r="F456" s="149"/>
      <c r="G456" s="149"/>
      <c r="H456" s="149"/>
      <c r="I456" s="143"/>
      <c r="J456" s="143"/>
      <c r="K456" s="149"/>
      <c r="L456" s="149"/>
      <c r="M456" s="149"/>
      <c r="N456" s="149"/>
      <c r="O456" s="149"/>
      <c r="P456" s="149"/>
      <c r="Q456" s="149"/>
      <c r="R456" s="149"/>
      <c r="S456" s="149"/>
      <c r="T456" s="152"/>
      <c r="U456" s="152"/>
      <c r="V456" s="152"/>
      <c r="W456" s="152"/>
      <c r="X456" s="152"/>
      <c r="Y456" s="152"/>
      <c r="Z456" s="152"/>
    </row>
    <row r="457" ht="15.75" customHeight="1">
      <c r="A457" s="143" t="str">
        <f t="shared" si="3"/>
        <v>#REF!</v>
      </c>
      <c r="B457" s="149"/>
      <c r="C457" s="149"/>
      <c r="D457" s="149"/>
      <c r="E457" s="149"/>
      <c r="F457" s="149"/>
      <c r="G457" s="149"/>
      <c r="H457" s="149"/>
      <c r="I457" s="143"/>
      <c r="J457" s="143"/>
      <c r="K457" s="149"/>
      <c r="L457" s="149"/>
      <c r="M457" s="149"/>
      <c r="N457" s="149"/>
      <c r="O457" s="149"/>
      <c r="P457" s="149"/>
      <c r="Q457" s="149"/>
      <c r="R457" s="149"/>
      <c r="S457" s="149"/>
      <c r="T457" s="152"/>
      <c r="U457" s="152"/>
      <c r="V457" s="152"/>
      <c r="W457" s="152"/>
      <c r="X457" s="152"/>
      <c r="Y457" s="152"/>
      <c r="Z457" s="152"/>
    </row>
    <row r="458" ht="15.75" customHeight="1">
      <c r="A458" s="143" t="str">
        <f t="shared" si="3"/>
        <v>#REF!</v>
      </c>
      <c r="B458" s="149"/>
      <c r="C458" s="149"/>
      <c r="D458" s="149"/>
      <c r="E458" s="149"/>
      <c r="F458" s="149"/>
      <c r="G458" s="149"/>
      <c r="H458" s="149"/>
      <c r="I458" s="143"/>
      <c r="J458" s="143"/>
      <c r="K458" s="149"/>
      <c r="L458" s="149"/>
      <c r="M458" s="149"/>
      <c r="N458" s="149"/>
      <c r="O458" s="149"/>
      <c r="P458" s="149"/>
      <c r="Q458" s="149"/>
      <c r="R458" s="149"/>
      <c r="S458" s="149"/>
      <c r="T458" s="152"/>
      <c r="U458" s="152"/>
      <c r="V458" s="152"/>
      <c r="W458" s="152"/>
      <c r="X458" s="152"/>
      <c r="Y458" s="152"/>
      <c r="Z458" s="152"/>
    </row>
    <row r="459" ht="15.75" customHeight="1">
      <c r="A459" s="143" t="str">
        <f t="shared" si="3"/>
        <v>#REF!</v>
      </c>
      <c r="B459" s="149"/>
      <c r="C459" s="149"/>
      <c r="D459" s="149"/>
      <c r="E459" s="149"/>
      <c r="F459" s="149"/>
      <c r="G459" s="149"/>
      <c r="H459" s="149"/>
      <c r="I459" s="143"/>
      <c r="J459" s="143"/>
      <c r="K459" s="149"/>
      <c r="L459" s="149"/>
      <c r="M459" s="149"/>
      <c r="N459" s="149"/>
      <c r="O459" s="149"/>
      <c r="P459" s="149"/>
      <c r="Q459" s="149"/>
      <c r="R459" s="149"/>
      <c r="S459" s="149"/>
      <c r="T459" s="152"/>
      <c r="U459" s="152"/>
      <c r="V459" s="152"/>
      <c r="W459" s="152"/>
      <c r="X459" s="152"/>
      <c r="Y459" s="152"/>
      <c r="Z459" s="152"/>
    </row>
    <row r="460" ht="15.75" customHeight="1">
      <c r="A460" s="143" t="str">
        <f t="shared" si="3"/>
        <v>#REF!</v>
      </c>
      <c r="B460" s="149"/>
      <c r="C460" s="149"/>
      <c r="D460" s="149"/>
      <c r="E460" s="149"/>
      <c r="F460" s="149"/>
      <c r="G460" s="149"/>
      <c r="H460" s="149"/>
      <c r="I460" s="143"/>
      <c r="J460" s="143"/>
      <c r="K460" s="149"/>
      <c r="L460" s="149"/>
      <c r="M460" s="149"/>
      <c r="N460" s="149"/>
      <c r="O460" s="149"/>
      <c r="P460" s="149"/>
      <c r="Q460" s="149"/>
      <c r="R460" s="149"/>
      <c r="S460" s="149"/>
      <c r="T460" s="152"/>
      <c r="U460" s="152"/>
      <c r="V460" s="152"/>
      <c r="W460" s="152"/>
      <c r="X460" s="152"/>
      <c r="Y460" s="152"/>
      <c r="Z460" s="152"/>
    </row>
    <row r="461" ht="15.75" customHeight="1">
      <c r="A461" s="143" t="str">
        <f t="shared" si="3"/>
        <v>#REF!</v>
      </c>
      <c r="B461" s="149"/>
      <c r="C461" s="149"/>
      <c r="D461" s="149"/>
      <c r="E461" s="149"/>
      <c r="F461" s="149"/>
      <c r="G461" s="149"/>
      <c r="H461" s="149"/>
      <c r="I461" s="143"/>
      <c r="J461" s="143"/>
      <c r="K461" s="149"/>
      <c r="L461" s="149"/>
      <c r="M461" s="149"/>
      <c r="N461" s="149"/>
      <c r="O461" s="149"/>
      <c r="P461" s="149"/>
      <c r="Q461" s="149"/>
      <c r="R461" s="149"/>
      <c r="S461" s="149"/>
      <c r="T461" s="152"/>
      <c r="U461" s="152"/>
      <c r="V461" s="152"/>
      <c r="W461" s="152"/>
      <c r="X461" s="152"/>
      <c r="Y461" s="152"/>
      <c r="Z461" s="152"/>
    </row>
    <row r="462" ht="15.75" customHeight="1">
      <c r="A462" s="143" t="str">
        <f t="shared" si="3"/>
        <v>#REF!</v>
      </c>
      <c r="B462" s="149"/>
      <c r="C462" s="149"/>
      <c r="D462" s="149"/>
      <c r="E462" s="149"/>
      <c r="F462" s="149"/>
      <c r="G462" s="149"/>
      <c r="H462" s="149"/>
      <c r="I462" s="143"/>
      <c r="J462" s="143"/>
      <c r="K462" s="149"/>
      <c r="L462" s="149"/>
      <c r="M462" s="149"/>
      <c r="N462" s="149"/>
      <c r="O462" s="149"/>
      <c r="P462" s="149"/>
      <c r="Q462" s="149"/>
      <c r="R462" s="149"/>
      <c r="S462" s="149"/>
      <c r="T462" s="152"/>
      <c r="U462" s="152"/>
      <c r="V462" s="152"/>
      <c r="W462" s="152"/>
      <c r="X462" s="152"/>
      <c r="Y462" s="152"/>
      <c r="Z462" s="152"/>
    </row>
    <row r="463" ht="15.75" customHeight="1">
      <c r="A463" s="143" t="str">
        <f t="shared" si="3"/>
        <v>#REF!</v>
      </c>
      <c r="B463" s="149"/>
      <c r="C463" s="149"/>
      <c r="D463" s="149"/>
      <c r="E463" s="149"/>
      <c r="F463" s="149"/>
      <c r="G463" s="149"/>
      <c r="H463" s="149"/>
      <c r="I463" s="143"/>
      <c r="J463" s="143"/>
      <c r="K463" s="149"/>
      <c r="L463" s="149"/>
      <c r="M463" s="149"/>
      <c r="N463" s="149"/>
      <c r="O463" s="149"/>
      <c r="P463" s="149"/>
      <c r="Q463" s="149"/>
      <c r="R463" s="149"/>
      <c r="S463" s="149"/>
      <c r="T463" s="152"/>
      <c r="U463" s="152"/>
      <c r="V463" s="152"/>
      <c r="W463" s="152"/>
      <c r="X463" s="152"/>
      <c r="Y463" s="152"/>
      <c r="Z463" s="152"/>
    </row>
    <row r="464" ht="15.75" customHeight="1">
      <c r="A464" s="143" t="str">
        <f t="shared" si="3"/>
        <v>#REF!</v>
      </c>
      <c r="B464" s="149"/>
      <c r="C464" s="149"/>
      <c r="D464" s="149"/>
      <c r="E464" s="149"/>
      <c r="F464" s="149"/>
      <c r="G464" s="149"/>
      <c r="H464" s="149"/>
      <c r="I464" s="143"/>
      <c r="J464" s="143"/>
      <c r="K464" s="149"/>
      <c r="L464" s="149"/>
      <c r="M464" s="149"/>
      <c r="N464" s="149"/>
      <c r="O464" s="149"/>
      <c r="P464" s="149"/>
      <c r="Q464" s="149"/>
      <c r="R464" s="149"/>
      <c r="S464" s="149"/>
      <c r="T464" s="152"/>
      <c r="U464" s="152"/>
      <c r="V464" s="152"/>
      <c r="W464" s="152"/>
      <c r="X464" s="152"/>
      <c r="Y464" s="152"/>
      <c r="Z464" s="152"/>
    </row>
    <row r="465" ht="15.75" customHeight="1">
      <c r="A465" s="143" t="str">
        <f t="shared" si="3"/>
        <v>#REF!</v>
      </c>
      <c r="B465" s="149"/>
      <c r="C465" s="149"/>
      <c r="D465" s="149"/>
      <c r="E465" s="149"/>
      <c r="F465" s="149"/>
      <c r="G465" s="149"/>
      <c r="H465" s="149"/>
      <c r="I465" s="143"/>
      <c r="J465" s="143"/>
      <c r="K465" s="149"/>
      <c r="L465" s="149"/>
      <c r="M465" s="149"/>
      <c r="N465" s="149"/>
      <c r="O465" s="149"/>
      <c r="P465" s="149"/>
      <c r="Q465" s="149"/>
      <c r="R465" s="149"/>
      <c r="S465" s="149"/>
      <c r="T465" s="152"/>
      <c r="U465" s="152"/>
      <c r="V465" s="152"/>
      <c r="W465" s="152"/>
      <c r="X465" s="152"/>
      <c r="Y465" s="152"/>
      <c r="Z465" s="152"/>
    </row>
    <row r="466" ht="15.75" customHeight="1">
      <c r="A466" s="143" t="str">
        <f t="shared" si="3"/>
        <v>#REF!</v>
      </c>
      <c r="B466" s="149"/>
      <c r="C466" s="149"/>
      <c r="D466" s="149"/>
      <c r="E466" s="149"/>
      <c r="F466" s="149"/>
      <c r="G466" s="149"/>
      <c r="H466" s="149"/>
      <c r="I466" s="143"/>
      <c r="J466" s="143"/>
      <c r="K466" s="149"/>
      <c r="L466" s="149"/>
      <c r="M466" s="149"/>
      <c r="N466" s="149"/>
      <c r="O466" s="149"/>
      <c r="P466" s="149"/>
      <c r="Q466" s="149"/>
      <c r="R466" s="149"/>
      <c r="S466" s="149"/>
      <c r="T466" s="152"/>
      <c r="U466" s="152"/>
      <c r="V466" s="152"/>
      <c r="W466" s="152"/>
      <c r="X466" s="152"/>
      <c r="Y466" s="152"/>
      <c r="Z466" s="152"/>
    </row>
    <row r="467" ht="15.75" customHeight="1">
      <c r="A467" s="143" t="str">
        <f t="shared" si="3"/>
        <v>#REF!</v>
      </c>
      <c r="B467" s="149"/>
      <c r="C467" s="149"/>
      <c r="D467" s="149"/>
      <c r="E467" s="149"/>
      <c r="F467" s="149"/>
      <c r="G467" s="149"/>
      <c r="H467" s="149"/>
      <c r="I467" s="143"/>
      <c r="J467" s="143"/>
      <c r="K467" s="149"/>
      <c r="L467" s="149"/>
      <c r="M467" s="149"/>
      <c r="N467" s="149"/>
      <c r="O467" s="149"/>
      <c r="P467" s="149"/>
      <c r="Q467" s="149"/>
      <c r="R467" s="149"/>
      <c r="S467" s="149"/>
      <c r="T467" s="152"/>
      <c r="U467" s="152"/>
      <c r="V467" s="152"/>
      <c r="W467" s="152"/>
      <c r="X467" s="152"/>
      <c r="Y467" s="152"/>
      <c r="Z467" s="152"/>
    </row>
    <row r="468" ht="15.75" customHeight="1">
      <c r="A468" s="143" t="str">
        <f t="shared" si="3"/>
        <v>#REF!</v>
      </c>
      <c r="B468" s="149"/>
      <c r="C468" s="149"/>
      <c r="D468" s="149"/>
      <c r="E468" s="149"/>
      <c r="F468" s="149"/>
      <c r="G468" s="149"/>
      <c r="H468" s="149"/>
      <c r="I468" s="143"/>
      <c r="J468" s="143"/>
      <c r="K468" s="149"/>
      <c r="L468" s="149"/>
      <c r="M468" s="149"/>
      <c r="N468" s="149"/>
      <c r="O468" s="149"/>
      <c r="P468" s="149"/>
      <c r="Q468" s="149"/>
      <c r="R468" s="149"/>
      <c r="S468" s="149"/>
      <c r="T468" s="152"/>
      <c r="U468" s="152"/>
      <c r="V468" s="152"/>
      <c r="W468" s="152"/>
      <c r="X468" s="152"/>
      <c r="Y468" s="152"/>
      <c r="Z468" s="152"/>
    </row>
    <row r="469" ht="15.75" customHeight="1">
      <c r="A469" s="143" t="str">
        <f t="shared" si="3"/>
        <v>#REF!</v>
      </c>
      <c r="B469" s="149"/>
      <c r="C469" s="149"/>
      <c r="D469" s="149"/>
      <c r="E469" s="149"/>
      <c r="F469" s="149"/>
      <c r="G469" s="149"/>
      <c r="H469" s="149"/>
      <c r="I469" s="143"/>
      <c r="J469" s="143"/>
      <c r="K469" s="149"/>
      <c r="L469" s="149"/>
      <c r="M469" s="149"/>
      <c r="N469" s="149"/>
      <c r="O469" s="149"/>
      <c r="P469" s="149"/>
      <c r="Q469" s="149"/>
      <c r="R469" s="149"/>
      <c r="S469" s="149"/>
      <c r="T469" s="152"/>
      <c r="U469" s="152"/>
      <c r="V469" s="152"/>
      <c r="W469" s="152"/>
      <c r="X469" s="152"/>
      <c r="Y469" s="152"/>
      <c r="Z469" s="152"/>
    </row>
    <row r="470" ht="15.75" customHeight="1">
      <c r="A470" s="143" t="str">
        <f t="shared" si="3"/>
        <v>#REF!</v>
      </c>
      <c r="B470" s="149"/>
      <c r="C470" s="149"/>
      <c r="D470" s="149"/>
      <c r="E470" s="149"/>
      <c r="F470" s="149"/>
      <c r="G470" s="149"/>
      <c r="H470" s="149"/>
      <c r="I470" s="143"/>
      <c r="J470" s="143"/>
      <c r="K470" s="149"/>
      <c r="L470" s="149"/>
      <c r="M470" s="149"/>
      <c r="N470" s="149"/>
      <c r="O470" s="149"/>
      <c r="P470" s="149"/>
      <c r="Q470" s="149"/>
      <c r="R470" s="149"/>
      <c r="S470" s="149"/>
      <c r="T470" s="152"/>
      <c r="U470" s="152"/>
      <c r="V470" s="152"/>
      <c r="W470" s="152"/>
      <c r="X470" s="152"/>
      <c r="Y470" s="152"/>
      <c r="Z470" s="152"/>
    </row>
    <row r="471" ht="15.75" customHeight="1">
      <c r="A471" s="143" t="str">
        <f t="shared" si="3"/>
        <v>#REF!</v>
      </c>
      <c r="B471" s="149"/>
      <c r="C471" s="149"/>
      <c r="D471" s="149"/>
      <c r="E471" s="149"/>
      <c r="F471" s="149"/>
      <c r="G471" s="149"/>
      <c r="H471" s="149"/>
      <c r="I471" s="143"/>
      <c r="J471" s="143"/>
      <c r="K471" s="149"/>
      <c r="L471" s="149"/>
      <c r="M471" s="149"/>
      <c r="N471" s="149"/>
      <c r="O471" s="149"/>
      <c r="P471" s="149"/>
      <c r="Q471" s="149"/>
      <c r="R471" s="149"/>
      <c r="S471" s="149"/>
      <c r="T471" s="152"/>
      <c r="U471" s="152"/>
      <c r="V471" s="152"/>
      <c r="W471" s="152"/>
      <c r="X471" s="152"/>
      <c r="Y471" s="152"/>
      <c r="Z471" s="152"/>
    </row>
    <row r="472" ht="15.75" customHeight="1">
      <c r="A472" s="143" t="str">
        <f t="shared" si="3"/>
        <v>#REF!</v>
      </c>
      <c r="B472" s="149"/>
      <c r="C472" s="149"/>
      <c r="D472" s="149"/>
      <c r="E472" s="149"/>
      <c r="F472" s="149"/>
      <c r="G472" s="149"/>
      <c r="H472" s="149"/>
      <c r="I472" s="143"/>
      <c r="J472" s="143"/>
      <c r="K472" s="149"/>
      <c r="L472" s="149"/>
      <c r="M472" s="149"/>
      <c r="N472" s="149"/>
      <c r="O472" s="149"/>
      <c r="P472" s="149"/>
      <c r="Q472" s="149"/>
      <c r="R472" s="149"/>
      <c r="S472" s="149"/>
      <c r="T472" s="152"/>
      <c r="U472" s="152"/>
      <c r="V472" s="152"/>
      <c r="W472" s="152"/>
      <c r="X472" s="152"/>
      <c r="Y472" s="152"/>
      <c r="Z472" s="152"/>
    </row>
    <row r="473" ht="15.75" customHeight="1">
      <c r="A473" s="143" t="str">
        <f t="shared" si="3"/>
        <v>#REF!</v>
      </c>
      <c r="B473" s="149"/>
      <c r="C473" s="149"/>
      <c r="D473" s="149"/>
      <c r="E473" s="149"/>
      <c r="F473" s="149"/>
      <c r="G473" s="149"/>
      <c r="H473" s="149"/>
      <c r="I473" s="143"/>
      <c r="J473" s="143"/>
      <c r="K473" s="149"/>
      <c r="L473" s="149"/>
      <c r="M473" s="149"/>
      <c r="N473" s="149"/>
      <c r="O473" s="149"/>
      <c r="P473" s="149"/>
      <c r="Q473" s="149"/>
      <c r="R473" s="149"/>
      <c r="S473" s="149"/>
      <c r="T473" s="152"/>
      <c r="U473" s="152"/>
      <c r="V473" s="152"/>
      <c r="W473" s="152"/>
      <c r="X473" s="152"/>
      <c r="Y473" s="152"/>
      <c r="Z473" s="152"/>
    </row>
    <row r="474" ht="15.75" customHeight="1">
      <c r="A474" s="143" t="str">
        <f t="shared" si="3"/>
        <v>#REF!</v>
      </c>
      <c r="B474" s="149"/>
      <c r="C474" s="149"/>
      <c r="D474" s="149"/>
      <c r="E474" s="149"/>
      <c r="F474" s="149"/>
      <c r="G474" s="149"/>
      <c r="H474" s="149"/>
      <c r="I474" s="143"/>
      <c r="J474" s="143"/>
      <c r="K474" s="149"/>
      <c r="L474" s="149"/>
      <c r="M474" s="149"/>
      <c r="N474" s="149"/>
      <c r="O474" s="149"/>
      <c r="P474" s="149"/>
      <c r="Q474" s="149"/>
      <c r="R474" s="149"/>
      <c r="S474" s="149"/>
      <c r="T474" s="152"/>
      <c r="U474" s="152"/>
      <c r="V474" s="152"/>
      <c r="W474" s="152"/>
      <c r="X474" s="152"/>
      <c r="Y474" s="152"/>
      <c r="Z474" s="152"/>
    </row>
    <row r="475" ht="15.75" customHeight="1">
      <c r="A475" s="143" t="str">
        <f t="shared" si="3"/>
        <v>#REF!</v>
      </c>
      <c r="B475" s="149"/>
      <c r="C475" s="149"/>
      <c r="D475" s="149"/>
      <c r="E475" s="149"/>
      <c r="F475" s="149"/>
      <c r="G475" s="149"/>
      <c r="H475" s="149"/>
      <c r="I475" s="143"/>
      <c r="J475" s="143"/>
      <c r="K475" s="149"/>
      <c r="L475" s="149"/>
      <c r="M475" s="149"/>
      <c r="N475" s="149"/>
      <c r="O475" s="149"/>
      <c r="P475" s="149"/>
      <c r="Q475" s="149"/>
      <c r="R475" s="149"/>
      <c r="S475" s="149"/>
      <c r="T475" s="152"/>
      <c r="U475" s="152"/>
      <c r="V475" s="152"/>
      <c r="W475" s="152"/>
      <c r="X475" s="152"/>
      <c r="Y475" s="152"/>
      <c r="Z475" s="152"/>
    </row>
    <row r="476" ht="15.75" customHeight="1">
      <c r="A476" s="143" t="str">
        <f t="shared" si="3"/>
        <v>#REF!</v>
      </c>
      <c r="B476" s="149"/>
      <c r="C476" s="149"/>
      <c r="D476" s="149"/>
      <c r="E476" s="149"/>
      <c r="F476" s="149"/>
      <c r="G476" s="149"/>
      <c r="H476" s="149"/>
      <c r="I476" s="143"/>
      <c r="J476" s="143"/>
      <c r="K476" s="149"/>
      <c r="L476" s="149"/>
      <c r="M476" s="149"/>
      <c r="N476" s="149"/>
      <c r="O476" s="149"/>
      <c r="P476" s="149"/>
      <c r="Q476" s="149"/>
      <c r="R476" s="149"/>
      <c r="S476" s="149"/>
      <c r="T476" s="152"/>
      <c r="U476" s="152"/>
      <c r="V476" s="152"/>
      <c r="W476" s="152"/>
      <c r="X476" s="152"/>
      <c r="Y476" s="152"/>
      <c r="Z476" s="152"/>
    </row>
    <row r="477" ht="15.75" customHeight="1">
      <c r="A477" s="143" t="str">
        <f t="shared" si="3"/>
        <v>#REF!</v>
      </c>
      <c r="B477" s="149"/>
      <c r="C477" s="149"/>
      <c r="D477" s="149"/>
      <c r="E477" s="149"/>
      <c r="F477" s="149"/>
      <c r="G477" s="149"/>
      <c r="H477" s="149"/>
      <c r="I477" s="143"/>
      <c r="J477" s="143"/>
      <c r="K477" s="149"/>
      <c r="L477" s="149"/>
      <c r="M477" s="149"/>
      <c r="N477" s="149"/>
      <c r="O477" s="149"/>
      <c r="P477" s="149"/>
      <c r="Q477" s="149"/>
      <c r="R477" s="149"/>
      <c r="S477" s="149"/>
      <c r="T477" s="152"/>
      <c r="U477" s="152"/>
      <c r="V477" s="152"/>
      <c r="W477" s="152"/>
      <c r="X477" s="152"/>
      <c r="Y477" s="152"/>
      <c r="Z477" s="152"/>
    </row>
    <row r="478" ht="15.75" customHeight="1">
      <c r="A478" s="143" t="str">
        <f t="shared" si="3"/>
        <v>#REF!</v>
      </c>
      <c r="B478" s="149"/>
      <c r="C478" s="149"/>
      <c r="D478" s="149"/>
      <c r="E478" s="149"/>
      <c r="F478" s="149"/>
      <c r="G478" s="149"/>
      <c r="H478" s="149"/>
      <c r="I478" s="143"/>
      <c r="J478" s="143"/>
      <c r="K478" s="149"/>
      <c r="L478" s="149"/>
      <c r="M478" s="149"/>
      <c r="N478" s="149"/>
      <c r="O478" s="149"/>
      <c r="P478" s="149"/>
      <c r="Q478" s="149"/>
      <c r="R478" s="149"/>
      <c r="S478" s="149"/>
      <c r="T478" s="152"/>
      <c r="U478" s="152"/>
      <c r="V478" s="152"/>
      <c r="W478" s="152"/>
      <c r="X478" s="152"/>
      <c r="Y478" s="152"/>
      <c r="Z478" s="152"/>
    </row>
    <row r="479" ht="15.75" customHeight="1">
      <c r="A479" s="143" t="str">
        <f t="shared" si="3"/>
        <v>#REF!</v>
      </c>
      <c r="B479" s="149"/>
      <c r="C479" s="149"/>
      <c r="D479" s="149"/>
      <c r="E479" s="149"/>
      <c r="F479" s="149"/>
      <c r="G479" s="149"/>
      <c r="H479" s="149"/>
      <c r="I479" s="143"/>
      <c r="J479" s="143"/>
      <c r="K479" s="149"/>
      <c r="L479" s="149"/>
      <c r="M479" s="149"/>
      <c r="N479" s="149"/>
      <c r="O479" s="149"/>
      <c r="P479" s="149"/>
      <c r="Q479" s="149"/>
      <c r="R479" s="149"/>
      <c r="S479" s="149"/>
      <c r="T479" s="152"/>
      <c r="U479" s="152"/>
      <c r="V479" s="152"/>
      <c r="W479" s="152"/>
      <c r="X479" s="152"/>
      <c r="Y479" s="152"/>
      <c r="Z479" s="152"/>
    </row>
    <row r="480" ht="15.75" customHeight="1">
      <c r="A480" s="143" t="str">
        <f t="shared" si="3"/>
        <v>#REF!</v>
      </c>
      <c r="B480" s="149"/>
      <c r="C480" s="149"/>
      <c r="D480" s="149"/>
      <c r="E480" s="149"/>
      <c r="F480" s="149"/>
      <c r="G480" s="149"/>
      <c r="H480" s="149"/>
      <c r="I480" s="143"/>
      <c r="J480" s="143"/>
      <c r="K480" s="149"/>
      <c r="L480" s="149"/>
      <c r="M480" s="149"/>
      <c r="N480" s="149"/>
      <c r="O480" s="149"/>
      <c r="P480" s="149"/>
      <c r="Q480" s="149"/>
      <c r="R480" s="149"/>
      <c r="S480" s="149"/>
      <c r="T480" s="152"/>
      <c r="U480" s="152"/>
      <c r="V480" s="152"/>
      <c r="W480" s="152"/>
      <c r="X480" s="152"/>
      <c r="Y480" s="152"/>
      <c r="Z480" s="152"/>
    </row>
    <row r="481" ht="15.75" customHeight="1">
      <c r="A481" s="143" t="str">
        <f t="shared" si="3"/>
        <v>#REF!</v>
      </c>
      <c r="B481" s="149"/>
      <c r="C481" s="149"/>
      <c r="D481" s="149"/>
      <c r="E481" s="149"/>
      <c r="F481" s="149"/>
      <c r="G481" s="149"/>
      <c r="H481" s="149"/>
      <c r="I481" s="143"/>
      <c r="J481" s="143"/>
      <c r="K481" s="149"/>
      <c r="L481" s="149"/>
      <c r="M481" s="149"/>
      <c r="N481" s="149"/>
      <c r="O481" s="149"/>
      <c r="P481" s="149"/>
      <c r="Q481" s="149"/>
      <c r="R481" s="149"/>
      <c r="S481" s="149"/>
      <c r="T481" s="152"/>
      <c r="U481" s="152"/>
      <c r="V481" s="152"/>
      <c r="W481" s="152"/>
      <c r="X481" s="152"/>
      <c r="Y481" s="152"/>
      <c r="Z481" s="152"/>
    </row>
    <row r="482" ht="15.75" customHeight="1">
      <c r="A482" s="143" t="str">
        <f t="shared" si="3"/>
        <v>#REF!</v>
      </c>
      <c r="B482" s="149"/>
      <c r="C482" s="149"/>
      <c r="D482" s="149"/>
      <c r="E482" s="149"/>
      <c r="F482" s="149"/>
      <c r="G482" s="149"/>
      <c r="H482" s="149"/>
      <c r="I482" s="143"/>
      <c r="J482" s="143"/>
      <c r="K482" s="149"/>
      <c r="L482" s="149"/>
      <c r="M482" s="149"/>
      <c r="N482" s="149"/>
      <c r="O482" s="149"/>
      <c r="P482" s="149"/>
      <c r="Q482" s="149"/>
      <c r="R482" s="149"/>
      <c r="S482" s="149"/>
      <c r="T482" s="152"/>
      <c r="U482" s="152"/>
      <c r="V482" s="152"/>
      <c r="W482" s="152"/>
      <c r="X482" s="152"/>
      <c r="Y482" s="152"/>
      <c r="Z482" s="152"/>
    </row>
    <row r="483" ht="15.75" customHeight="1">
      <c r="A483" s="143" t="str">
        <f t="shared" si="3"/>
        <v>#REF!</v>
      </c>
      <c r="B483" s="149"/>
      <c r="C483" s="149"/>
      <c r="D483" s="149"/>
      <c r="E483" s="149"/>
      <c r="F483" s="149"/>
      <c r="G483" s="149"/>
      <c r="H483" s="149"/>
      <c r="I483" s="143"/>
      <c r="J483" s="143"/>
      <c r="K483" s="149"/>
      <c r="L483" s="149"/>
      <c r="M483" s="149"/>
      <c r="N483" s="149"/>
      <c r="O483" s="149"/>
      <c r="P483" s="149"/>
      <c r="Q483" s="149"/>
      <c r="R483" s="149"/>
      <c r="S483" s="149"/>
      <c r="T483" s="152"/>
      <c r="U483" s="152"/>
      <c r="V483" s="152"/>
      <c r="W483" s="152"/>
      <c r="X483" s="152"/>
      <c r="Y483" s="152"/>
      <c r="Z483" s="152"/>
    </row>
    <row r="484" ht="15.75" customHeight="1">
      <c r="A484" s="143" t="str">
        <f t="shared" si="3"/>
        <v>#REF!</v>
      </c>
      <c r="B484" s="149"/>
      <c r="C484" s="149"/>
      <c r="D484" s="149"/>
      <c r="E484" s="149"/>
      <c r="F484" s="149"/>
      <c r="G484" s="149"/>
      <c r="H484" s="149"/>
      <c r="I484" s="143"/>
      <c r="J484" s="143"/>
      <c r="K484" s="149"/>
      <c r="L484" s="149"/>
      <c r="M484" s="149"/>
      <c r="N484" s="149"/>
      <c r="O484" s="149"/>
      <c r="P484" s="149"/>
      <c r="Q484" s="149"/>
      <c r="R484" s="149"/>
      <c r="S484" s="149"/>
      <c r="T484" s="152"/>
      <c r="U484" s="152"/>
      <c r="V484" s="152"/>
      <c r="W484" s="152"/>
      <c r="X484" s="152"/>
      <c r="Y484" s="152"/>
      <c r="Z484" s="152"/>
    </row>
    <row r="485" ht="15.75" customHeight="1">
      <c r="A485" s="143" t="str">
        <f t="shared" si="3"/>
        <v>#REF!</v>
      </c>
      <c r="B485" s="149"/>
      <c r="C485" s="149"/>
      <c r="D485" s="149"/>
      <c r="E485" s="149"/>
      <c r="F485" s="149"/>
      <c r="G485" s="149"/>
      <c r="H485" s="149"/>
      <c r="I485" s="143"/>
      <c r="J485" s="143"/>
      <c r="K485" s="149"/>
      <c r="L485" s="149"/>
      <c r="M485" s="149"/>
      <c r="N485" s="149"/>
      <c r="O485" s="149"/>
      <c r="P485" s="149"/>
      <c r="Q485" s="149"/>
      <c r="R485" s="149"/>
      <c r="S485" s="149"/>
      <c r="T485" s="152"/>
      <c r="U485" s="152"/>
      <c r="V485" s="152"/>
      <c r="W485" s="152"/>
      <c r="X485" s="152"/>
      <c r="Y485" s="152"/>
      <c r="Z485" s="152"/>
    </row>
    <row r="486" ht="15.75" customHeight="1">
      <c r="A486" s="143" t="str">
        <f t="shared" si="3"/>
        <v>#REF!</v>
      </c>
      <c r="B486" s="149"/>
      <c r="C486" s="149"/>
      <c r="D486" s="149"/>
      <c r="E486" s="149"/>
      <c r="F486" s="149"/>
      <c r="G486" s="149"/>
      <c r="H486" s="149"/>
      <c r="I486" s="143"/>
      <c r="J486" s="143"/>
      <c r="K486" s="149"/>
      <c r="L486" s="149"/>
      <c r="M486" s="149"/>
      <c r="N486" s="149"/>
      <c r="O486" s="149"/>
      <c r="P486" s="149"/>
      <c r="Q486" s="149"/>
      <c r="R486" s="149"/>
      <c r="S486" s="149"/>
      <c r="T486" s="152"/>
      <c r="U486" s="152"/>
      <c r="V486" s="152"/>
      <c r="W486" s="152"/>
      <c r="X486" s="152"/>
      <c r="Y486" s="152"/>
      <c r="Z486" s="152"/>
    </row>
    <row r="487" ht="15.75" customHeight="1">
      <c r="A487" s="143" t="str">
        <f t="shared" si="3"/>
        <v>#REF!</v>
      </c>
      <c r="B487" s="149"/>
      <c r="C487" s="149"/>
      <c r="D487" s="149"/>
      <c r="E487" s="149"/>
      <c r="F487" s="149"/>
      <c r="G487" s="149"/>
      <c r="H487" s="149"/>
      <c r="I487" s="143"/>
      <c r="J487" s="143"/>
      <c r="K487" s="149"/>
      <c r="L487" s="149"/>
      <c r="M487" s="149"/>
      <c r="N487" s="149"/>
      <c r="O487" s="149"/>
      <c r="P487" s="149"/>
      <c r="Q487" s="149"/>
      <c r="R487" s="149"/>
      <c r="S487" s="149"/>
      <c r="T487" s="152"/>
      <c r="U487" s="152"/>
      <c r="V487" s="152"/>
      <c r="W487" s="152"/>
      <c r="X487" s="152"/>
      <c r="Y487" s="152"/>
      <c r="Z487" s="152"/>
    </row>
    <row r="488" ht="15.75" customHeight="1">
      <c r="A488" s="143" t="str">
        <f t="shared" si="3"/>
        <v>#REF!</v>
      </c>
      <c r="B488" s="149"/>
      <c r="C488" s="149"/>
      <c r="D488" s="149"/>
      <c r="E488" s="149"/>
      <c r="F488" s="149"/>
      <c r="G488" s="149"/>
      <c r="H488" s="149"/>
      <c r="I488" s="143"/>
      <c r="J488" s="143"/>
      <c r="K488" s="149"/>
      <c r="L488" s="149"/>
      <c r="M488" s="149"/>
      <c r="N488" s="149"/>
      <c r="O488" s="149"/>
      <c r="P488" s="149"/>
      <c r="Q488" s="149"/>
      <c r="R488" s="149"/>
      <c r="S488" s="149"/>
      <c r="T488" s="152"/>
      <c r="U488" s="152"/>
      <c r="V488" s="152"/>
      <c r="W488" s="152"/>
      <c r="X488" s="152"/>
      <c r="Y488" s="152"/>
      <c r="Z488" s="152"/>
    </row>
    <row r="489" ht="15.75" customHeight="1">
      <c r="A489" s="143" t="str">
        <f t="shared" si="3"/>
        <v>#REF!</v>
      </c>
      <c r="B489" s="149"/>
      <c r="C489" s="149"/>
      <c r="D489" s="149"/>
      <c r="E489" s="149"/>
      <c r="F489" s="149"/>
      <c r="G489" s="149"/>
      <c r="H489" s="149"/>
      <c r="I489" s="143"/>
      <c r="J489" s="143"/>
      <c r="K489" s="149"/>
      <c r="L489" s="149"/>
      <c r="M489" s="149"/>
      <c r="N489" s="149"/>
      <c r="O489" s="149"/>
      <c r="P489" s="149"/>
      <c r="Q489" s="149"/>
      <c r="R489" s="149"/>
      <c r="S489" s="149"/>
      <c r="T489" s="152"/>
      <c r="U489" s="152"/>
      <c r="V489" s="152"/>
      <c r="W489" s="152"/>
      <c r="X489" s="152"/>
      <c r="Y489" s="152"/>
      <c r="Z489" s="152"/>
    </row>
    <row r="490" ht="15.75" customHeight="1">
      <c r="A490" s="143" t="str">
        <f t="shared" si="3"/>
        <v>#REF!</v>
      </c>
      <c r="B490" s="149"/>
      <c r="C490" s="149"/>
      <c r="D490" s="149"/>
      <c r="E490" s="149"/>
      <c r="F490" s="149"/>
      <c r="G490" s="149"/>
      <c r="H490" s="149"/>
      <c r="I490" s="143"/>
      <c r="J490" s="143"/>
      <c r="K490" s="149"/>
      <c r="L490" s="149"/>
      <c r="M490" s="149"/>
      <c r="N490" s="149"/>
      <c r="O490" s="149"/>
      <c r="P490" s="149"/>
      <c r="Q490" s="149"/>
      <c r="R490" s="149"/>
      <c r="S490" s="149"/>
      <c r="T490" s="152"/>
      <c r="U490" s="152"/>
      <c r="V490" s="152"/>
      <c r="W490" s="152"/>
      <c r="X490" s="152"/>
      <c r="Y490" s="152"/>
      <c r="Z490" s="152"/>
    </row>
    <row r="491" ht="15.75" customHeight="1">
      <c r="A491" s="143" t="str">
        <f t="shared" si="3"/>
        <v>#REF!</v>
      </c>
      <c r="B491" s="149"/>
      <c r="C491" s="149"/>
      <c r="D491" s="149"/>
      <c r="E491" s="149"/>
      <c r="F491" s="149"/>
      <c r="G491" s="149"/>
      <c r="H491" s="149"/>
      <c r="I491" s="143"/>
      <c r="J491" s="143"/>
      <c r="K491" s="149"/>
      <c r="L491" s="149"/>
      <c r="M491" s="149"/>
      <c r="N491" s="149"/>
      <c r="O491" s="149"/>
      <c r="P491" s="149"/>
      <c r="Q491" s="149"/>
      <c r="R491" s="149"/>
      <c r="S491" s="149"/>
      <c r="T491" s="152"/>
      <c r="U491" s="152"/>
      <c r="V491" s="152"/>
      <c r="W491" s="152"/>
      <c r="X491" s="152"/>
      <c r="Y491" s="152"/>
      <c r="Z491" s="152"/>
    </row>
    <row r="492" ht="15.75" customHeight="1">
      <c r="A492" s="143" t="str">
        <f t="shared" si="3"/>
        <v>#REF!</v>
      </c>
      <c r="B492" s="149"/>
      <c r="C492" s="149"/>
      <c r="D492" s="149"/>
      <c r="E492" s="149"/>
      <c r="F492" s="149"/>
      <c r="G492" s="149"/>
      <c r="H492" s="149"/>
      <c r="I492" s="143"/>
      <c r="J492" s="143"/>
      <c r="K492" s="149"/>
      <c r="L492" s="149"/>
      <c r="M492" s="149"/>
      <c r="N492" s="149"/>
      <c r="O492" s="149"/>
      <c r="P492" s="149"/>
      <c r="Q492" s="149"/>
      <c r="R492" s="149"/>
      <c r="S492" s="149"/>
      <c r="T492" s="152"/>
      <c r="U492" s="152"/>
      <c r="V492" s="152"/>
      <c r="W492" s="152"/>
      <c r="X492" s="152"/>
      <c r="Y492" s="152"/>
      <c r="Z492" s="152"/>
    </row>
    <row r="493" ht="15.75" customHeight="1">
      <c r="A493" s="143" t="str">
        <f t="shared" si="3"/>
        <v>#REF!</v>
      </c>
      <c r="B493" s="149"/>
      <c r="C493" s="149"/>
      <c r="D493" s="149"/>
      <c r="E493" s="149"/>
      <c r="F493" s="149"/>
      <c r="G493" s="149"/>
      <c r="H493" s="149"/>
      <c r="I493" s="143"/>
      <c r="J493" s="143"/>
      <c r="K493" s="149"/>
      <c r="L493" s="149"/>
      <c r="M493" s="149"/>
      <c r="N493" s="149"/>
      <c r="O493" s="149"/>
      <c r="P493" s="149"/>
      <c r="Q493" s="149"/>
      <c r="R493" s="149"/>
      <c r="S493" s="149"/>
      <c r="T493" s="152"/>
      <c r="U493" s="152"/>
      <c r="V493" s="152"/>
      <c r="W493" s="152"/>
      <c r="X493" s="152"/>
      <c r="Y493" s="152"/>
      <c r="Z493" s="152"/>
    </row>
    <row r="494" ht="15.75" customHeight="1">
      <c r="A494" s="143" t="str">
        <f t="shared" si="3"/>
        <v>#REF!</v>
      </c>
      <c r="B494" s="149"/>
      <c r="C494" s="149"/>
      <c r="D494" s="149"/>
      <c r="E494" s="149"/>
      <c r="F494" s="149"/>
      <c r="G494" s="149"/>
      <c r="H494" s="149"/>
      <c r="I494" s="143"/>
      <c r="J494" s="143"/>
      <c r="K494" s="149"/>
      <c r="L494" s="149"/>
      <c r="M494" s="149"/>
      <c r="N494" s="149"/>
      <c r="O494" s="149"/>
      <c r="P494" s="149"/>
      <c r="Q494" s="149"/>
      <c r="R494" s="149"/>
      <c r="S494" s="149"/>
      <c r="T494" s="152"/>
      <c r="U494" s="152"/>
      <c r="V494" s="152"/>
      <c r="W494" s="152"/>
      <c r="X494" s="152"/>
      <c r="Y494" s="152"/>
      <c r="Z494" s="152"/>
    </row>
    <row r="495" ht="15.75" customHeight="1">
      <c r="A495" s="143" t="str">
        <f t="shared" si="3"/>
        <v>#REF!</v>
      </c>
      <c r="B495" s="149"/>
      <c r="C495" s="149"/>
      <c r="D495" s="149"/>
      <c r="E495" s="149"/>
      <c r="F495" s="149"/>
      <c r="G495" s="149"/>
      <c r="H495" s="149"/>
      <c r="I495" s="143"/>
      <c r="J495" s="143"/>
      <c r="K495" s="149"/>
      <c r="L495" s="149"/>
      <c r="M495" s="149"/>
      <c r="N495" s="149"/>
      <c r="O495" s="149"/>
      <c r="P495" s="149"/>
      <c r="Q495" s="149"/>
      <c r="R495" s="149"/>
      <c r="S495" s="149"/>
      <c r="T495" s="152"/>
      <c r="U495" s="152"/>
      <c r="V495" s="152"/>
      <c r="W495" s="152"/>
      <c r="X495" s="152"/>
      <c r="Y495" s="152"/>
      <c r="Z495" s="152"/>
    </row>
    <row r="496" ht="15.75" customHeight="1">
      <c r="A496" s="143" t="str">
        <f t="shared" si="3"/>
        <v>#REF!</v>
      </c>
      <c r="B496" s="149"/>
      <c r="C496" s="149"/>
      <c r="D496" s="149"/>
      <c r="E496" s="149"/>
      <c r="F496" s="149"/>
      <c r="G496" s="149"/>
      <c r="H496" s="149"/>
      <c r="I496" s="143"/>
      <c r="J496" s="143"/>
      <c r="K496" s="149"/>
      <c r="L496" s="149"/>
      <c r="M496" s="149"/>
      <c r="N496" s="149"/>
      <c r="O496" s="149"/>
      <c r="P496" s="149"/>
      <c r="Q496" s="149"/>
      <c r="R496" s="149"/>
      <c r="S496" s="149"/>
      <c r="T496" s="152"/>
      <c r="U496" s="152"/>
      <c r="V496" s="152"/>
      <c r="W496" s="152"/>
      <c r="X496" s="152"/>
      <c r="Y496" s="152"/>
      <c r="Z496" s="152"/>
    </row>
    <row r="497" ht="15.75" customHeight="1">
      <c r="A497" s="143" t="str">
        <f t="shared" si="3"/>
        <v>#REF!</v>
      </c>
      <c r="B497" s="149"/>
      <c r="C497" s="149"/>
      <c r="D497" s="149"/>
      <c r="E497" s="149"/>
      <c r="F497" s="149"/>
      <c r="G497" s="149"/>
      <c r="H497" s="149"/>
      <c r="I497" s="143"/>
      <c r="J497" s="143"/>
      <c r="K497" s="149"/>
      <c r="L497" s="149"/>
      <c r="M497" s="149"/>
      <c r="N497" s="149"/>
      <c r="O497" s="149"/>
      <c r="P497" s="149"/>
      <c r="Q497" s="149"/>
      <c r="R497" s="149"/>
      <c r="S497" s="149"/>
      <c r="T497" s="152"/>
      <c r="U497" s="152"/>
      <c r="V497" s="152"/>
      <c r="W497" s="152"/>
      <c r="X497" s="152"/>
      <c r="Y497" s="152"/>
      <c r="Z497" s="152"/>
    </row>
    <row r="498" ht="15.75" customHeight="1">
      <c r="A498" s="143" t="str">
        <f t="shared" si="3"/>
        <v>#REF!</v>
      </c>
      <c r="B498" s="149"/>
      <c r="C498" s="149"/>
      <c r="D498" s="149"/>
      <c r="E498" s="149"/>
      <c r="F498" s="149"/>
      <c r="G498" s="149"/>
      <c r="H498" s="149"/>
      <c r="I498" s="143"/>
      <c r="J498" s="143"/>
      <c r="K498" s="149"/>
      <c r="L498" s="149"/>
      <c r="M498" s="149"/>
      <c r="N498" s="149"/>
      <c r="O498" s="149"/>
      <c r="P498" s="149"/>
      <c r="Q498" s="149"/>
      <c r="R498" s="149"/>
      <c r="S498" s="149"/>
      <c r="T498" s="152"/>
      <c r="U498" s="152"/>
      <c r="V498" s="152"/>
      <c r="W498" s="152"/>
      <c r="X498" s="152"/>
      <c r="Y498" s="152"/>
      <c r="Z498" s="152"/>
    </row>
    <row r="499" ht="15.75" customHeight="1">
      <c r="A499" s="143" t="str">
        <f t="shared" si="3"/>
        <v>#REF!</v>
      </c>
      <c r="B499" s="149"/>
      <c r="C499" s="149"/>
      <c r="D499" s="149"/>
      <c r="E499" s="149"/>
      <c r="F499" s="149"/>
      <c r="G499" s="149"/>
      <c r="H499" s="149"/>
      <c r="I499" s="143"/>
      <c r="J499" s="143"/>
      <c r="K499" s="149"/>
      <c r="L499" s="149"/>
      <c r="M499" s="149"/>
      <c r="N499" s="149"/>
      <c r="O499" s="149"/>
      <c r="P499" s="149"/>
      <c r="Q499" s="149"/>
      <c r="R499" s="149"/>
      <c r="S499" s="149"/>
      <c r="T499" s="152"/>
      <c r="U499" s="152"/>
      <c r="V499" s="152"/>
      <c r="W499" s="152"/>
      <c r="X499" s="152"/>
      <c r="Y499" s="152"/>
      <c r="Z499" s="152"/>
    </row>
    <row r="500" ht="15.75" customHeight="1">
      <c r="A500" s="143" t="str">
        <f t="shared" si="3"/>
        <v>#REF!</v>
      </c>
      <c r="B500" s="149"/>
      <c r="C500" s="149"/>
      <c r="D500" s="149"/>
      <c r="E500" s="149"/>
      <c r="F500" s="149"/>
      <c r="G500" s="149"/>
      <c r="H500" s="149"/>
      <c r="I500" s="143"/>
      <c r="J500" s="143"/>
      <c r="K500" s="149"/>
      <c r="L500" s="149"/>
      <c r="M500" s="149"/>
      <c r="N500" s="149"/>
      <c r="O500" s="149"/>
      <c r="P500" s="149"/>
      <c r="Q500" s="149"/>
      <c r="R500" s="149"/>
      <c r="S500" s="149"/>
      <c r="T500" s="152"/>
      <c r="U500" s="152"/>
      <c r="V500" s="152"/>
      <c r="W500" s="152"/>
      <c r="X500" s="152"/>
      <c r="Y500" s="152"/>
      <c r="Z500" s="152"/>
    </row>
    <row r="501" ht="15.75" customHeight="1">
      <c r="A501" s="143" t="str">
        <f t="shared" si="3"/>
        <v>#REF!</v>
      </c>
      <c r="B501" s="149"/>
      <c r="C501" s="149"/>
      <c r="D501" s="149"/>
      <c r="E501" s="149"/>
      <c r="F501" s="149"/>
      <c r="G501" s="149"/>
      <c r="H501" s="149"/>
      <c r="I501" s="143"/>
      <c r="J501" s="143"/>
      <c r="K501" s="149"/>
      <c r="L501" s="149"/>
      <c r="M501" s="149"/>
      <c r="N501" s="149"/>
      <c r="O501" s="149"/>
      <c r="P501" s="149"/>
      <c r="Q501" s="149"/>
      <c r="R501" s="149"/>
      <c r="S501" s="149"/>
      <c r="T501" s="152"/>
      <c r="U501" s="152"/>
      <c r="V501" s="152"/>
      <c r="W501" s="152"/>
      <c r="X501" s="152"/>
      <c r="Y501" s="152"/>
      <c r="Z501" s="152"/>
    </row>
    <row r="502" ht="15.75" customHeight="1">
      <c r="A502" s="143" t="str">
        <f t="shared" si="3"/>
        <v>#REF!</v>
      </c>
      <c r="B502" s="149"/>
      <c r="C502" s="149"/>
      <c r="D502" s="149"/>
      <c r="E502" s="149"/>
      <c r="F502" s="149"/>
      <c r="G502" s="149"/>
      <c r="H502" s="149"/>
      <c r="I502" s="143"/>
      <c r="J502" s="143"/>
      <c r="K502" s="149"/>
      <c r="L502" s="149"/>
      <c r="M502" s="149"/>
      <c r="N502" s="149"/>
      <c r="O502" s="149"/>
      <c r="P502" s="149"/>
      <c r="Q502" s="149"/>
      <c r="R502" s="149"/>
      <c r="S502" s="149"/>
      <c r="T502" s="152"/>
      <c r="U502" s="152"/>
      <c r="V502" s="152"/>
      <c r="W502" s="152"/>
      <c r="X502" s="152"/>
      <c r="Y502" s="152"/>
      <c r="Z502" s="152"/>
    </row>
    <row r="503" ht="15.75" customHeight="1">
      <c r="A503" s="143" t="str">
        <f t="shared" si="3"/>
        <v>#REF!</v>
      </c>
      <c r="B503" s="149"/>
      <c r="C503" s="149"/>
      <c r="D503" s="149"/>
      <c r="E503" s="149"/>
      <c r="F503" s="149"/>
      <c r="G503" s="149"/>
      <c r="H503" s="149"/>
      <c r="I503" s="143"/>
      <c r="J503" s="143"/>
      <c r="K503" s="149"/>
      <c r="L503" s="149"/>
      <c r="M503" s="149"/>
      <c r="N503" s="149"/>
      <c r="O503" s="149"/>
      <c r="P503" s="149"/>
      <c r="Q503" s="149"/>
      <c r="R503" s="149"/>
      <c r="S503" s="149"/>
      <c r="T503" s="152"/>
      <c r="U503" s="152"/>
      <c r="V503" s="152"/>
      <c r="W503" s="152"/>
      <c r="X503" s="152"/>
      <c r="Y503" s="152"/>
      <c r="Z503" s="152"/>
    </row>
    <row r="504" ht="15.75" customHeight="1">
      <c r="A504" s="143" t="str">
        <f t="shared" si="3"/>
        <v>#REF!</v>
      </c>
      <c r="B504" s="149"/>
      <c r="C504" s="149"/>
      <c r="D504" s="149"/>
      <c r="E504" s="149"/>
      <c r="F504" s="149"/>
      <c r="G504" s="149"/>
      <c r="H504" s="149"/>
      <c r="I504" s="143"/>
      <c r="J504" s="143"/>
      <c r="K504" s="149"/>
      <c r="L504" s="149"/>
      <c r="M504" s="149"/>
      <c r="N504" s="149"/>
      <c r="O504" s="149"/>
      <c r="P504" s="149"/>
      <c r="Q504" s="149"/>
      <c r="R504" s="149"/>
      <c r="S504" s="149"/>
      <c r="T504" s="152"/>
      <c r="U504" s="152"/>
      <c r="V504" s="152"/>
      <c r="W504" s="152"/>
      <c r="X504" s="152"/>
      <c r="Y504" s="152"/>
      <c r="Z504" s="152"/>
    </row>
    <row r="505" ht="15.75" customHeight="1">
      <c r="A505" s="143" t="str">
        <f t="shared" si="3"/>
        <v>#REF!</v>
      </c>
      <c r="B505" s="149"/>
      <c r="C505" s="149"/>
      <c r="D505" s="149"/>
      <c r="E505" s="149"/>
      <c r="F505" s="149"/>
      <c r="G505" s="149"/>
      <c r="H505" s="149"/>
      <c r="I505" s="143"/>
      <c r="J505" s="143"/>
      <c r="K505" s="149"/>
      <c r="L505" s="149"/>
      <c r="M505" s="149"/>
      <c r="N505" s="149"/>
      <c r="O505" s="149"/>
      <c r="P505" s="149"/>
      <c r="Q505" s="149"/>
      <c r="R505" s="149"/>
      <c r="S505" s="149"/>
      <c r="T505" s="152"/>
      <c r="U505" s="152"/>
      <c r="V505" s="152"/>
      <c r="W505" s="152"/>
      <c r="X505" s="152"/>
      <c r="Y505" s="152"/>
      <c r="Z505" s="152"/>
    </row>
    <row r="506" ht="15.75" customHeight="1">
      <c r="A506" s="143" t="str">
        <f t="shared" si="3"/>
        <v>#REF!</v>
      </c>
      <c r="B506" s="149"/>
      <c r="C506" s="149"/>
      <c r="D506" s="149"/>
      <c r="E506" s="149"/>
      <c r="F506" s="149"/>
      <c r="G506" s="149"/>
      <c r="H506" s="149"/>
      <c r="I506" s="143"/>
      <c r="J506" s="143"/>
      <c r="K506" s="149"/>
      <c r="L506" s="149"/>
      <c r="M506" s="149"/>
      <c r="N506" s="149"/>
      <c r="O506" s="149"/>
      <c r="P506" s="149"/>
      <c r="Q506" s="149"/>
      <c r="R506" s="149"/>
      <c r="S506" s="149"/>
      <c r="T506" s="152"/>
      <c r="U506" s="152"/>
      <c r="V506" s="152"/>
      <c r="W506" s="152"/>
      <c r="X506" s="152"/>
      <c r="Y506" s="152"/>
      <c r="Z506" s="152"/>
    </row>
    <row r="507" ht="15.75" customHeight="1">
      <c r="A507" s="143" t="str">
        <f t="shared" si="3"/>
        <v>#REF!</v>
      </c>
      <c r="B507" s="149"/>
      <c r="C507" s="149"/>
      <c r="D507" s="149"/>
      <c r="E507" s="149"/>
      <c r="F507" s="149"/>
      <c r="G507" s="149"/>
      <c r="H507" s="149"/>
      <c r="I507" s="143"/>
      <c r="J507" s="143"/>
      <c r="K507" s="149"/>
      <c r="L507" s="149"/>
      <c r="M507" s="149"/>
      <c r="N507" s="149"/>
      <c r="O507" s="149"/>
      <c r="P507" s="149"/>
      <c r="Q507" s="149"/>
      <c r="R507" s="149"/>
      <c r="S507" s="149"/>
      <c r="T507" s="152"/>
      <c r="U507" s="152"/>
      <c r="V507" s="152"/>
      <c r="W507" s="152"/>
      <c r="X507" s="152"/>
      <c r="Y507" s="152"/>
      <c r="Z507" s="152"/>
    </row>
    <row r="508" ht="15.75" customHeight="1">
      <c r="A508" s="143" t="str">
        <f t="shared" si="3"/>
        <v>#REF!</v>
      </c>
      <c r="B508" s="149"/>
      <c r="C508" s="149"/>
      <c r="D508" s="149"/>
      <c r="E508" s="149"/>
      <c r="F508" s="149"/>
      <c r="G508" s="149"/>
      <c r="H508" s="149"/>
      <c r="I508" s="143"/>
      <c r="J508" s="143"/>
      <c r="K508" s="149"/>
      <c r="L508" s="149"/>
      <c r="M508" s="149"/>
      <c r="N508" s="149"/>
      <c r="O508" s="149"/>
      <c r="P508" s="149"/>
      <c r="Q508" s="149"/>
      <c r="R508" s="149"/>
      <c r="S508" s="149"/>
      <c r="T508" s="152"/>
      <c r="U508" s="152"/>
      <c r="V508" s="152"/>
      <c r="W508" s="152"/>
      <c r="X508" s="152"/>
      <c r="Y508" s="152"/>
      <c r="Z508" s="152"/>
    </row>
    <row r="509" ht="15.75" customHeight="1">
      <c r="A509" s="143" t="str">
        <f t="shared" si="3"/>
        <v>#REF!</v>
      </c>
      <c r="B509" s="149"/>
      <c r="C509" s="149"/>
      <c r="D509" s="149"/>
      <c r="E509" s="149"/>
      <c r="F509" s="149"/>
      <c r="G509" s="149"/>
      <c r="H509" s="149"/>
      <c r="I509" s="143"/>
      <c r="J509" s="143"/>
      <c r="K509" s="149"/>
      <c r="L509" s="149"/>
      <c r="M509" s="149"/>
      <c r="N509" s="149"/>
      <c r="O509" s="149"/>
      <c r="P509" s="149"/>
      <c r="Q509" s="149"/>
      <c r="R509" s="149"/>
      <c r="S509" s="149"/>
      <c r="T509" s="152"/>
      <c r="U509" s="152"/>
      <c r="V509" s="152"/>
      <c r="W509" s="152"/>
      <c r="X509" s="152"/>
      <c r="Y509" s="152"/>
      <c r="Z509" s="152"/>
    </row>
    <row r="510" ht="15.75" customHeight="1">
      <c r="A510" s="143" t="str">
        <f t="shared" si="3"/>
        <v>#REF!</v>
      </c>
      <c r="B510" s="149"/>
      <c r="C510" s="149"/>
      <c r="D510" s="149"/>
      <c r="E510" s="149"/>
      <c r="F510" s="149"/>
      <c r="G510" s="149"/>
      <c r="H510" s="149"/>
      <c r="I510" s="143"/>
      <c r="J510" s="143"/>
      <c r="K510" s="149"/>
      <c r="L510" s="149"/>
      <c r="M510" s="149"/>
      <c r="N510" s="149"/>
      <c r="O510" s="149"/>
      <c r="P510" s="149"/>
      <c r="Q510" s="149"/>
      <c r="R510" s="149"/>
      <c r="S510" s="149"/>
      <c r="T510" s="152"/>
      <c r="U510" s="152"/>
      <c r="V510" s="152"/>
      <c r="W510" s="152"/>
      <c r="X510" s="152"/>
      <c r="Y510" s="152"/>
      <c r="Z510" s="152"/>
    </row>
    <row r="511" ht="15.75" customHeight="1">
      <c r="A511" s="143" t="str">
        <f t="shared" si="3"/>
        <v>#REF!</v>
      </c>
      <c r="B511" s="149"/>
      <c r="C511" s="149"/>
      <c r="D511" s="149"/>
      <c r="E511" s="149"/>
      <c r="F511" s="149"/>
      <c r="G511" s="149"/>
      <c r="H511" s="149"/>
      <c r="I511" s="143"/>
      <c r="J511" s="143"/>
      <c r="K511" s="149"/>
      <c r="L511" s="149"/>
      <c r="M511" s="149"/>
      <c r="N511" s="149"/>
      <c r="O511" s="149"/>
      <c r="P511" s="149"/>
      <c r="Q511" s="149"/>
      <c r="R511" s="149"/>
      <c r="S511" s="149"/>
      <c r="T511" s="152"/>
      <c r="U511" s="152"/>
      <c r="V511" s="152"/>
      <c r="W511" s="152"/>
      <c r="X511" s="152"/>
      <c r="Y511" s="152"/>
      <c r="Z511" s="152"/>
    </row>
    <row r="512" ht="15.75" customHeight="1">
      <c r="A512" s="143" t="str">
        <f t="shared" si="3"/>
        <v>#REF!</v>
      </c>
      <c r="B512" s="149"/>
      <c r="C512" s="149"/>
      <c r="D512" s="149"/>
      <c r="E512" s="149"/>
      <c r="F512" s="149"/>
      <c r="G512" s="149"/>
      <c r="H512" s="149"/>
      <c r="I512" s="143"/>
      <c r="J512" s="143"/>
      <c r="K512" s="149"/>
      <c r="L512" s="149"/>
      <c r="M512" s="149"/>
      <c r="N512" s="149"/>
      <c r="O512" s="149"/>
      <c r="P512" s="149"/>
      <c r="Q512" s="149"/>
      <c r="R512" s="149"/>
      <c r="S512" s="149"/>
      <c r="T512" s="152"/>
      <c r="U512" s="152"/>
      <c r="V512" s="152"/>
      <c r="W512" s="152"/>
      <c r="X512" s="152"/>
      <c r="Y512" s="152"/>
      <c r="Z512" s="152"/>
    </row>
    <row r="513" ht="15.75" customHeight="1">
      <c r="A513" s="143" t="str">
        <f t="shared" si="3"/>
        <v>#REF!</v>
      </c>
      <c r="B513" s="149"/>
      <c r="C513" s="149"/>
      <c r="D513" s="149"/>
      <c r="E513" s="149"/>
      <c r="F513" s="149"/>
      <c r="G513" s="149"/>
      <c r="H513" s="149"/>
      <c r="I513" s="143"/>
      <c r="J513" s="143"/>
      <c r="K513" s="149"/>
      <c r="L513" s="149"/>
      <c r="M513" s="149"/>
      <c r="N513" s="149"/>
      <c r="O513" s="149"/>
      <c r="P513" s="149"/>
      <c r="Q513" s="149"/>
      <c r="R513" s="149"/>
      <c r="S513" s="149"/>
      <c r="T513" s="152"/>
      <c r="U513" s="152"/>
      <c r="V513" s="152"/>
      <c r="W513" s="152"/>
      <c r="X513" s="152"/>
      <c r="Y513" s="152"/>
      <c r="Z513" s="152"/>
    </row>
    <row r="514" ht="15.75" customHeight="1">
      <c r="A514" s="143" t="str">
        <f t="shared" si="3"/>
        <v>#REF!</v>
      </c>
      <c r="B514" s="149"/>
      <c r="C514" s="149"/>
      <c r="D514" s="149"/>
      <c r="E514" s="149"/>
      <c r="F514" s="149"/>
      <c r="G514" s="149"/>
      <c r="H514" s="149"/>
      <c r="I514" s="143"/>
      <c r="J514" s="143"/>
      <c r="K514" s="149"/>
      <c r="L514" s="149"/>
      <c r="M514" s="149"/>
      <c r="N514" s="149"/>
      <c r="O514" s="149"/>
      <c r="P514" s="149"/>
      <c r="Q514" s="149"/>
      <c r="R514" s="149"/>
      <c r="S514" s="149"/>
      <c r="T514" s="152"/>
      <c r="U514" s="152"/>
      <c r="V514" s="152"/>
      <c r="W514" s="152"/>
      <c r="X514" s="152"/>
      <c r="Y514" s="152"/>
      <c r="Z514" s="152"/>
    </row>
    <row r="515" ht="15.75" customHeight="1">
      <c r="A515" s="143" t="str">
        <f t="shared" si="3"/>
        <v>#REF!</v>
      </c>
      <c r="B515" s="149"/>
      <c r="C515" s="149"/>
      <c r="D515" s="149"/>
      <c r="E515" s="149"/>
      <c r="F515" s="149"/>
      <c r="G515" s="149"/>
      <c r="H515" s="149"/>
      <c r="I515" s="143"/>
      <c r="J515" s="143"/>
      <c r="K515" s="149"/>
      <c r="L515" s="149"/>
      <c r="M515" s="149"/>
      <c r="N515" s="149"/>
      <c r="O515" s="149"/>
      <c r="P515" s="149"/>
      <c r="Q515" s="149"/>
      <c r="R515" s="149"/>
      <c r="S515" s="149"/>
      <c r="T515" s="152"/>
      <c r="U515" s="152"/>
      <c r="V515" s="152"/>
      <c r="W515" s="152"/>
      <c r="X515" s="152"/>
      <c r="Y515" s="152"/>
      <c r="Z515" s="152"/>
    </row>
    <row r="516" ht="15.75" customHeight="1">
      <c r="A516" s="143" t="str">
        <f t="shared" si="3"/>
        <v>#REF!</v>
      </c>
      <c r="B516" s="149"/>
      <c r="C516" s="149"/>
      <c r="D516" s="149"/>
      <c r="E516" s="149"/>
      <c r="F516" s="149"/>
      <c r="G516" s="149"/>
      <c r="H516" s="149"/>
      <c r="I516" s="143"/>
      <c r="J516" s="143"/>
      <c r="K516" s="149"/>
      <c r="L516" s="149"/>
      <c r="M516" s="149"/>
      <c r="N516" s="149"/>
      <c r="O516" s="149"/>
      <c r="P516" s="149"/>
      <c r="Q516" s="149"/>
      <c r="R516" s="149"/>
      <c r="S516" s="149"/>
      <c r="T516" s="152"/>
      <c r="U516" s="152"/>
      <c r="V516" s="152"/>
      <c r="W516" s="152"/>
      <c r="X516" s="152"/>
      <c r="Y516" s="152"/>
      <c r="Z516" s="152"/>
    </row>
    <row r="517" ht="15.75" customHeight="1">
      <c r="A517" s="143" t="str">
        <f t="shared" si="3"/>
        <v>#REF!</v>
      </c>
      <c r="B517" s="149"/>
      <c r="C517" s="149"/>
      <c r="D517" s="149"/>
      <c r="E517" s="149"/>
      <c r="F517" s="149"/>
      <c r="G517" s="149"/>
      <c r="H517" s="149"/>
      <c r="I517" s="143"/>
      <c r="J517" s="143"/>
      <c r="K517" s="149"/>
      <c r="L517" s="149"/>
      <c r="M517" s="149"/>
      <c r="N517" s="149"/>
      <c r="O517" s="149"/>
      <c r="P517" s="149"/>
      <c r="Q517" s="149"/>
      <c r="R517" s="149"/>
      <c r="S517" s="149"/>
      <c r="T517" s="152"/>
      <c r="U517" s="152"/>
      <c r="V517" s="152"/>
      <c r="W517" s="152"/>
      <c r="X517" s="152"/>
      <c r="Y517" s="152"/>
      <c r="Z517" s="152"/>
    </row>
    <row r="518" ht="15.75" customHeight="1">
      <c r="A518" s="143" t="str">
        <f t="shared" si="3"/>
        <v>#REF!</v>
      </c>
      <c r="B518" s="149"/>
      <c r="C518" s="149"/>
      <c r="D518" s="149"/>
      <c r="E518" s="149"/>
      <c r="F518" s="149"/>
      <c r="G518" s="149"/>
      <c r="H518" s="149"/>
      <c r="I518" s="143"/>
      <c r="J518" s="143"/>
      <c r="K518" s="149"/>
      <c r="L518" s="149"/>
      <c r="M518" s="149"/>
      <c r="N518" s="149"/>
      <c r="O518" s="149"/>
      <c r="P518" s="149"/>
      <c r="Q518" s="149"/>
      <c r="R518" s="149"/>
      <c r="S518" s="149"/>
      <c r="T518" s="152"/>
      <c r="U518" s="152"/>
      <c r="V518" s="152"/>
      <c r="W518" s="152"/>
      <c r="X518" s="152"/>
      <c r="Y518" s="152"/>
      <c r="Z518" s="152"/>
    </row>
    <row r="519" ht="15.75" customHeight="1">
      <c r="A519" s="143" t="str">
        <f t="shared" si="3"/>
        <v>#REF!</v>
      </c>
      <c r="B519" s="149"/>
      <c r="C519" s="149"/>
      <c r="D519" s="149"/>
      <c r="E519" s="149"/>
      <c r="F519" s="149"/>
      <c r="G519" s="149"/>
      <c r="H519" s="149"/>
      <c r="I519" s="143"/>
      <c r="J519" s="143"/>
      <c r="K519" s="149"/>
      <c r="L519" s="149"/>
      <c r="M519" s="149"/>
      <c r="N519" s="149"/>
      <c r="O519" s="149"/>
      <c r="P519" s="149"/>
      <c r="Q519" s="149"/>
      <c r="R519" s="149"/>
      <c r="S519" s="149"/>
      <c r="T519" s="152"/>
      <c r="U519" s="152"/>
      <c r="V519" s="152"/>
      <c r="W519" s="152"/>
      <c r="X519" s="152"/>
      <c r="Y519" s="152"/>
      <c r="Z519" s="152"/>
    </row>
    <row r="520" ht="15.75" customHeight="1">
      <c r="A520" s="143" t="str">
        <f t="shared" si="3"/>
        <v>#REF!</v>
      </c>
      <c r="B520" s="149"/>
      <c r="C520" s="149"/>
      <c r="D520" s="149"/>
      <c r="E520" s="149"/>
      <c r="F520" s="149"/>
      <c r="G520" s="149"/>
      <c r="H520" s="149"/>
      <c r="I520" s="143"/>
      <c r="J520" s="143"/>
      <c r="K520" s="149"/>
      <c r="L520" s="149"/>
      <c r="M520" s="149"/>
      <c r="N520" s="149"/>
      <c r="O520" s="149"/>
      <c r="P520" s="149"/>
      <c r="Q520" s="149"/>
      <c r="R520" s="149"/>
      <c r="S520" s="149"/>
      <c r="T520" s="152"/>
      <c r="U520" s="152"/>
      <c r="V520" s="152"/>
      <c r="W520" s="152"/>
      <c r="X520" s="152"/>
      <c r="Y520" s="152"/>
      <c r="Z520" s="152"/>
    </row>
    <row r="521" ht="15.75" customHeight="1">
      <c r="A521" s="143" t="str">
        <f t="shared" si="3"/>
        <v>#REF!</v>
      </c>
      <c r="B521" s="149"/>
      <c r="C521" s="149"/>
      <c r="D521" s="149"/>
      <c r="E521" s="149"/>
      <c r="F521" s="149"/>
      <c r="G521" s="149"/>
      <c r="H521" s="149"/>
      <c r="I521" s="143"/>
      <c r="J521" s="143"/>
      <c r="K521" s="149"/>
      <c r="L521" s="149"/>
      <c r="M521" s="149"/>
      <c r="N521" s="149"/>
      <c r="O521" s="149"/>
      <c r="P521" s="149"/>
      <c r="Q521" s="149"/>
      <c r="R521" s="149"/>
      <c r="S521" s="149"/>
      <c r="T521" s="152"/>
      <c r="U521" s="152"/>
      <c r="V521" s="152"/>
      <c r="W521" s="152"/>
      <c r="X521" s="152"/>
      <c r="Y521" s="152"/>
      <c r="Z521" s="152"/>
    </row>
    <row r="522" ht="15.75" customHeight="1">
      <c r="A522" s="143" t="str">
        <f t="shared" si="3"/>
        <v>#REF!</v>
      </c>
      <c r="B522" s="149"/>
      <c r="C522" s="149"/>
      <c r="D522" s="149"/>
      <c r="E522" s="149"/>
      <c r="F522" s="149"/>
      <c r="G522" s="149"/>
      <c r="H522" s="149"/>
      <c r="I522" s="143"/>
      <c r="J522" s="143"/>
      <c r="K522" s="149"/>
      <c r="L522" s="149"/>
      <c r="M522" s="149"/>
      <c r="N522" s="149"/>
      <c r="O522" s="149"/>
      <c r="P522" s="149"/>
      <c r="Q522" s="149"/>
      <c r="R522" s="149"/>
      <c r="S522" s="149"/>
      <c r="T522" s="152"/>
      <c r="U522" s="152"/>
      <c r="V522" s="152"/>
      <c r="W522" s="152"/>
      <c r="X522" s="152"/>
      <c r="Y522" s="152"/>
      <c r="Z522" s="152"/>
    </row>
    <row r="523" ht="15.75" customHeight="1">
      <c r="A523" s="143" t="str">
        <f t="shared" si="3"/>
        <v>#REF!</v>
      </c>
      <c r="B523" s="149"/>
      <c r="C523" s="149"/>
      <c r="D523" s="149"/>
      <c r="E523" s="149"/>
      <c r="F523" s="149"/>
      <c r="G523" s="149"/>
      <c r="H523" s="149"/>
      <c r="I523" s="143"/>
      <c r="J523" s="143"/>
      <c r="K523" s="149"/>
      <c r="L523" s="149"/>
      <c r="M523" s="149"/>
      <c r="N523" s="149"/>
      <c r="O523" s="149"/>
      <c r="P523" s="149"/>
      <c r="Q523" s="149"/>
      <c r="R523" s="149"/>
      <c r="S523" s="149"/>
      <c r="T523" s="152"/>
      <c r="U523" s="152"/>
      <c r="V523" s="152"/>
      <c r="W523" s="152"/>
      <c r="X523" s="152"/>
      <c r="Y523" s="152"/>
      <c r="Z523" s="152"/>
    </row>
    <row r="524" ht="15.75" customHeight="1">
      <c r="A524" s="143" t="str">
        <f t="shared" si="3"/>
        <v>#REF!</v>
      </c>
      <c r="B524" s="149"/>
      <c r="C524" s="149"/>
      <c r="D524" s="149"/>
      <c r="E524" s="149"/>
      <c r="F524" s="149"/>
      <c r="G524" s="149"/>
      <c r="H524" s="149"/>
      <c r="I524" s="143"/>
      <c r="J524" s="143"/>
      <c r="K524" s="149"/>
      <c r="L524" s="149"/>
      <c r="M524" s="149"/>
      <c r="N524" s="149"/>
      <c r="O524" s="149"/>
      <c r="P524" s="149"/>
      <c r="Q524" s="149"/>
      <c r="R524" s="149"/>
      <c r="S524" s="149"/>
      <c r="T524" s="152"/>
      <c r="U524" s="152"/>
      <c r="V524" s="152"/>
      <c r="W524" s="152"/>
      <c r="X524" s="152"/>
      <c r="Y524" s="152"/>
      <c r="Z524" s="152"/>
    </row>
    <row r="525" ht="15.75" customHeight="1">
      <c r="A525" s="143" t="str">
        <f t="shared" si="3"/>
        <v>#REF!</v>
      </c>
      <c r="B525" s="149"/>
      <c r="C525" s="149"/>
      <c r="D525" s="149"/>
      <c r="E525" s="149"/>
      <c r="F525" s="149"/>
      <c r="G525" s="149"/>
      <c r="H525" s="149"/>
      <c r="I525" s="143"/>
      <c r="J525" s="143"/>
      <c r="K525" s="149"/>
      <c r="L525" s="149"/>
      <c r="M525" s="149"/>
      <c r="N525" s="149"/>
      <c r="O525" s="149"/>
      <c r="P525" s="149"/>
      <c r="Q525" s="149"/>
      <c r="R525" s="149"/>
      <c r="S525" s="149"/>
      <c r="T525" s="152"/>
      <c r="U525" s="152"/>
      <c r="V525" s="152"/>
      <c r="W525" s="152"/>
      <c r="X525" s="152"/>
      <c r="Y525" s="152"/>
      <c r="Z525" s="152"/>
    </row>
    <row r="526" ht="15.75" customHeight="1">
      <c r="A526" s="143" t="str">
        <f t="shared" si="3"/>
        <v>#REF!</v>
      </c>
      <c r="B526" s="149"/>
      <c r="C526" s="149"/>
      <c r="D526" s="149"/>
      <c r="E526" s="149"/>
      <c r="F526" s="149"/>
      <c r="G526" s="149"/>
      <c r="H526" s="149"/>
      <c r="I526" s="143"/>
      <c r="J526" s="143"/>
      <c r="K526" s="149"/>
      <c r="L526" s="149"/>
      <c r="M526" s="149"/>
      <c r="N526" s="149"/>
      <c r="O526" s="149"/>
      <c r="P526" s="149"/>
      <c r="Q526" s="149"/>
      <c r="R526" s="149"/>
      <c r="S526" s="149"/>
      <c r="T526" s="152"/>
      <c r="U526" s="152"/>
      <c r="V526" s="152"/>
      <c r="W526" s="152"/>
      <c r="X526" s="152"/>
      <c r="Y526" s="152"/>
      <c r="Z526" s="152"/>
    </row>
    <row r="527" ht="15.75" customHeight="1">
      <c r="A527" s="143" t="str">
        <f t="shared" si="3"/>
        <v>#REF!</v>
      </c>
      <c r="B527" s="149"/>
      <c r="C527" s="149"/>
      <c r="D527" s="149"/>
      <c r="E527" s="149"/>
      <c r="F527" s="149"/>
      <c r="G527" s="149"/>
      <c r="H527" s="149"/>
      <c r="I527" s="143"/>
      <c r="J527" s="143"/>
      <c r="K527" s="149"/>
      <c r="L527" s="149"/>
      <c r="M527" s="149"/>
      <c r="N527" s="149"/>
      <c r="O527" s="149"/>
      <c r="P527" s="149"/>
      <c r="Q527" s="149"/>
      <c r="R527" s="149"/>
      <c r="S527" s="149"/>
      <c r="T527" s="152"/>
      <c r="U527" s="152"/>
      <c r="V527" s="152"/>
      <c r="W527" s="152"/>
      <c r="X527" s="152"/>
      <c r="Y527" s="152"/>
      <c r="Z527" s="152"/>
    </row>
    <row r="528" ht="15.75" customHeight="1">
      <c r="A528" s="143" t="str">
        <f t="shared" si="3"/>
        <v>#REF!</v>
      </c>
      <c r="B528" s="149"/>
      <c r="C528" s="149"/>
      <c r="D528" s="149"/>
      <c r="E528" s="149"/>
      <c r="F528" s="149"/>
      <c r="G528" s="149"/>
      <c r="H528" s="149"/>
      <c r="I528" s="143"/>
      <c r="J528" s="143"/>
      <c r="K528" s="149"/>
      <c r="L528" s="149"/>
      <c r="M528" s="149"/>
      <c r="N528" s="149"/>
      <c r="O528" s="149"/>
      <c r="P528" s="149"/>
      <c r="Q528" s="149"/>
      <c r="R528" s="149"/>
      <c r="S528" s="149"/>
      <c r="T528" s="152"/>
      <c r="U528" s="152"/>
      <c r="V528" s="152"/>
      <c r="W528" s="152"/>
      <c r="X528" s="152"/>
      <c r="Y528" s="152"/>
      <c r="Z528" s="152"/>
    </row>
    <row r="529" ht="15.75" customHeight="1">
      <c r="A529" s="143" t="str">
        <f t="shared" si="3"/>
        <v>#REF!</v>
      </c>
      <c r="B529" s="149"/>
      <c r="C529" s="149"/>
      <c r="D529" s="149"/>
      <c r="E529" s="149"/>
      <c r="F529" s="149"/>
      <c r="G529" s="149"/>
      <c r="H529" s="149"/>
      <c r="I529" s="143"/>
      <c r="J529" s="143"/>
      <c r="K529" s="149"/>
      <c r="L529" s="149"/>
      <c r="M529" s="149"/>
      <c r="N529" s="149"/>
      <c r="O529" s="149"/>
      <c r="P529" s="149"/>
      <c r="Q529" s="149"/>
      <c r="R529" s="149"/>
      <c r="S529" s="149"/>
      <c r="T529" s="152"/>
      <c r="U529" s="152"/>
      <c r="V529" s="152"/>
      <c r="W529" s="152"/>
      <c r="X529" s="152"/>
      <c r="Y529" s="152"/>
      <c r="Z529" s="152"/>
    </row>
    <row r="530" ht="15.75" customHeight="1">
      <c r="A530" s="143" t="str">
        <f t="shared" si="3"/>
        <v>#REF!</v>
      </c>
      <c r="B530" s="149"/>
      <c r="C530" s="149"/>
      <c r="D530" s="149"/>
      <c r="E530" s="149"/>
      <c r="F530" s="149"/>
      <c r="G530" s="149"/>
      <c r="H530" s="149"/>
      <c r="I530" s="143"/>
      <c r="J530" s="143"/>
      <c r="K530" s="149"/>
      <c r="L530" s="149"/>
      <c r="M530" s="149"/>
      <c r="N530" s="149"/>
      <c r="O530" s="149"/>
      <c r="P530" s="149"/>
      <c r="Q530" s="149"/>
      <c r="R530" s="149"/>
      <c r="S530" s="149"/>
      <c r="T530" s="152"/>
      <c r="U530" s="152"/>
      <c r="V530" s="152"/>
      <c r="W530" s="152"/>
      <c r="X530" s="152"/>
      <c r="Y530" s="152"/>
      <c r="Z530" s="152"/>
    </row>
    <row r="531" ht="15.75" customHeight="1">
      <c r="A531" s="143" t="str">
        <f t="shared" si="3"/>
        <v>#REF!</v>
      </c>
      <c r="B531" s="149"/>
      <c r="C531" s="149"/>
      <c r="D531" s="149"/>
      <c r="E531" s="149"/>
      <c r="F531" s="149"/>
      <c r="G531" s="149"/>
      <c r="H531" s="149"/>
      <c r="I531" s="143"/>
      <c r="J531" s="143"/>
      <c r="K531" s="149"/>
      <c r="L531" s="149"/>
      <c r="M531" s="149"/>
      <c r="N531" s="149"/>
      <c r="O531" s="149"/>
      <c r="P531" s="149"/>
      <c r="Q531" s="149"/>
      <c r="R531" s="149"/>
      <c r="S531" s="149"/>
      <c r="T531" s="152"/>
      <c r="U531" s="152"/>
      <c r="V531" s="152"/>
      <c r="W531" s="152"/>
      <c r="X531" s="152"/>
      <c r="Y531" s="152"/>
      <c r="Z531" s="152"/>
    </row>
    <row r="532" ht="15.75" customHeight="1">
      <c r="A532" s="143" t="str">
        <f t="shared" si="3"/>
        <v>#REF!</v>
      </c>
      <c r="B532" s="149"/>
      <c r="C532" s="149"/>
      <c r="D532" s="149"/>
      <c r="E532" s="149"/>
      <c r="F532" s="149"/>
      <c r="G532" s="149"/>
      <c r="H532" s="149"/>
      <c r="I532" s="143"/>
      <c r="J532" s="143"/>
      <c r="K532" s="149"/>
      <c r="L532" s="149"/>
      <c r="M532" s="149"/>
      <c r="N532" s="149"/>
      <c r="O532" s="149"/>
      <c r="P532" s="149"/>
      <c r="Q532" s="149"/>
      <c r="R532" s="149"/>
      <c r="S532" s="149"/>
      <c r="T532" s="152"/>
      <c r="U532" s="152"/>
      <c r="V532" s="152"/>
      <c r="W532" s="152"/>
      <c r="X532" s="152"/>
      <c r="Y532" s="152"/>
      <c r="Z532" s="152"/>
    </row>
    <row r="533" ht="15.75" customHeight="1">
      <c r="A533" s="143" t="str">
        <f t="shared" si="3"/>
        <v>#REF!</v>
      </c>
      <c r="B533" s="149"/>
      <c r="C533" s="149"/>
      <c r="D533" s="149"/>
      <c r="E533" s="149"/>
      <c r="F533" s="149"/>
      <c r="G533" s="149"/>
      <c r="H533" s="149"/>
      <c r="I533" s="143"/>
      <c r="J533" s="143"/>
      <c r="K533" s="149"/>
      <c r="L533" s="149"/>
      <c r="M533" s="149"/>
      <c r="N533" s="149"/>
      <c r="O533" s="149"/>
      <c r="P533" s="149"/>
      <c r="Q533" s="149"/>
      <c r="R533" s="149"/>
      <c r="S533" s="149"/>
      <c r="T533" s="152"/>
      <c r="U533" s="152"/>
      <c r="V533" s="152"/>
      <c r="W533" s="152"/>
      <c r="X533" s="152"/>
      <c r="Y533" s="152"/>
      <c r="Z533" s="152"/>
    </row>
    <row r="534" ht="15.75" customHeight="1">
      <c r="A534" s="143" t="str">
        <f t="shared" si="3"/>
        <v>#REF!</v>
      </c>
      <c r="B534" s="149"/>
      <c r="C534" s="149"/>
      <c r="D534" s="149"/>
      <c r="E534" s="149"/>
      <c r="F534" s="149"/>
      <c r="G534" s="149"/>
      <c r="H534" s="149"/>
      <c r="I534" s="143"/>
      <c r="J534" s="143"/>
      <c r="K534" s="149"/>
      <c r="L534" s="149"/>
      <c r="M534" s="149"/>
      <c r="N534" s="149"/>
      <c r="O534" s="149"/>
      <c r="P534" s="149"/>
      <c r="Q534" s="149"/>
      <c r="R534" s="149"/>
      <c r="S534" s="149"/>
      <c r="T534" s="152"/>
      <c r="U534" s="152"/>
      <c r="V534" s="152"/>
      <c r="W534" s="152"/>
      <c r="X534" s="152"/>
      <c r="Y534" s="152"/>
      <c r="Z534" s="152"/>
    </row>
    <row r="535" ht="15.75" customHeight="1">
      <c r="A535" s="143" t="str">
        <f t="shared" si="3"/>
        <v>#REF!</v>
      </c>
      <c r="B535" s="149"/>
      <c r="C535" s="149"/>
      <c r="D535" s="149"/>
      <c r="E535" s="149"/>
      <c r="F535" s="149"/>
      <c r="G535" s="149"/>
      <c r="H535" s="149"/>
      <c r="I535" s="143"/>
      <c r="J535" s="143"/>
      <c r="K535" s="149"/>
      <c r="L535" s="149"/>
      <c r="M535" s="149"/>
      <c r="N535" s="149"/>
      <c r="O535" s="149"/>
      <c r="P535" s="149"/>
      <c r="Q535" s="149"/>
      <c r="R535" s="149"/>
      <c r="S535" s="149"/>
      <c r="T535" s="152"/>
      <c r="U535" s="152"/>
      <c r="V535" s="152"/>
      <c r="W535" s="152"/>
      <c r="X535" s="152"/>
      <c r="Y535" s="152"/>
      <c r="Z535" s="152"/>
    </row>
    <row r="536" ht="15.75" customHeight="1">
      <c r="A536" s="143" t="str">
        <f t="shared" si="3"/>
        <v>#REF!</v>
      </c>
      <c r="B536" s="149"/>
      <c r="C536" s="149"/>
      <c r="D536" s="149"/>
      <c r="E536" s="149"/>
      <c r="F536" s="149"/>
      <c r="G536" s="149"/>
      <c r="H536" s="149"/>
      <c r="I536" s="143"/>
      <c r="J536" s="143"/>
      <c r="K536" s="149"/>
      <c r="L536" s="149"/>
      <c r="M536" s="149"/>
      <c r="N536" s="149"/>
      <c r="O536" s="149"/>
      <c r="P536" s="149"/>
      <c r="Q536" s="149"/>
      <c r="R536" s="149"/>
      <c r="S536" s="149"/>
      <c r="T536" s="152"/>
      <c r="U536" s="152"/>
      <c r="V536" s="152"/>
      <c r="W536" s="152"/>
      <c r="X536" s="152"/>
      <c r="Y536" s="152"/>
      <c r="Z536" s="152"/>
    </row>
    <row r="537" ht="15.75" customHeight="1">
      <c r="A537" s="143" t="str">
        <f t="shared" si="3"/>
        <v>#REF!</v>
      </c>
      <c r="B537" s="149"/>
      <c r="C537" s="149"/>
      <c r="D537" s="149"/>
      <c r="E537" s="149"/>
      <c r="F537" s="149"/>
      <c r="G537" s="149"/>
      <c r="H537" s="149"/>
      <c r="I537" s="143"/>
      <c r="J537" s="143"/>
      <c r="K537" s="149"/>
      <c r="L537" s="149"/>
      <c r="M537" s="149"/>
      <c r="N537" s="149"/>
      <c r="O537" s="149"/>
      <c r="P537" s="149"/>
      <c r="Q537" s="149"/>
      <c r="R537" s="149"/>
      <c r="S537" s="149"/>
      <c r="T537" s="152"/>
      <c r="U537" s="152"/>
      <c r="V537" s="152"/>
      <c r="W537" s="152"/>
      <c r="X537" s="152"/>
      <c r="Y537" s="152"/>
      <c r="Z537" s="152"/>
    </row>
    <row r="538" ht="15.75" customHeight="1">
      <c r="A538" s="143" t="str">
        <f t="shared" si="3"/>
        <v>#REF!</v>
      </c>
      <c r="B538" s="149"/>
      <c r="C538" s="149"/>
      <c r="D538" s="149"/>
      <c r="E538" s="149"/>
      <c r="F538" s="149"/>
      <c r="G538" s="149"/>
      <c r="H538" s="149"/>
      <c r="I538" s="143"/>
      <c r="J538" s="143"/>
      <c r="K538" s="149"/>
      <c r="L538" s="149"/>
      <c r="M538" s="149"/>
      <c r="N538" s="149"/>
      <c r="O538" s="149"/>
      <c r="P538" s="149"/>
      <c r="Q538" s="149"/>
      <c r="R538" s="149"/>
      <c r="S538" s="149"/>
      <c r="T538" s="152"/>
      <c r="U538" s="152"/>
      <c r="V538" s="152"/>
      <c r="W538" s="152"/>
      <c r="X538" s="152"/>
      <c r="Y538" s="152"/>
      <c r="Z538" s="152"/>
    </row>
    <row r="539" ht="15.75" customHeight="1">
      <c r="A539" s="143" t="str">
        <f t="shared" si="3"/>
        <v>#REF!</v>
      </c>
      <c r="B539" s="149"/>
      <c r="C539" s="149"/>
      <c r="D539" s="149"/>
      <c r="E539" s="149"/>
      <c r="F539" s="149"/>
      <c r="G539" s="149"/>
      <c r="H539" s="149"/>
      <c r="I539" s="143"/>
      <c r="J539" s="143"/>
      <c r="K539" s="149"/>
      <c r="L539" s="149"/>
      <c r="M539" s="149"/>
      <c r="N539" s="149"/>
      <c r="O539" s="149"/>
      <c r="P539" s="149"/>
      <c r="Q539" s="149"/>
      <c r="R539" s="149"/>
      <c r="S539" s="149"/>
      <c r="T539" s="152"/>
      <c r="U539" s="152"/>
      <c r="V539" s="152"/>
      <c r="W539" s="152"/>
      <c r="X539" s="152"/>
      <c r="Y539" s="152"/>
      <c r="Z539" s="152"/>
    </row>
    <row r="540" ht="15.75" customHeight="1">
      <c r="A540" s="143" t="str">
        <f t="shared" si="3"/>
        <v>#REF!</v>
      </c>
      <c r="B540" s="149"/>
      <c r="C540" s="149"/>
      <c r="D540" s="149"/>
      <c r="E540" s="149"/>
      <c r="F540" s="149"/>
      <c r="G540" s="149"/>
      <c r="H540" s="149"/>
      <c r="I540" s="143"/>
      <c r="J540" s="143"/>
      <c r="K540" s="149"/>
      <c r="L540" s="149"/>
      <c r="M540" s="149"/>
      <c r="N540" s="149"/>
      <c r="O540" s="149"/>
      <c r="P540" s="149"/>
      <c r="Q540" s="149"/>
      <c r="R540" s="149"/>
      <c r="S540" s="149"/>
      <c r="T540" s="152"/>
      <c r="U540" s="152"/>
      <c r="V540" s="152"/>
      <c r="W540" s="152"/>
      <c r="X540" s="152"/>
      <c r="Y540" s="152"/>
      <c r="Z540" s="152"/>
    </row>
    <row r="541" ht="15.75" customHeight="1">
      <c r="A541" s="143" t="str">
        <f t="shared" si="3"/>
        <v>#REF!</v>
      </c>
      <c r="B541" s="149"/>
      <c r="C541" s="149"/>
      <c r="D541" s="149"/>
      <c r="E541" s="149"/>
      <c r="F541" s="149"/>
      <c r="G541" s="149"/>
      <c r="H541" s="149"/>
      <c r="I541" s="143"/>
      <c r="J541" s="143"/>
      <c r="K541" s="149"/>
      <c r="L541" s="149"/>
      <c r="M541" s="149"/>
      <c r="N541" s="149"/>
      <c r="O541" s="149"/>
      <c r="P541" s="149"/>
      <c r="Q541" s="149"/>
      <c r="R541" s="149"/>
      <c r="S541" s="149"/>
      <c r="T541" s="152"/>
      <c r="U541" s="152"/>
      <c r="V541" s="152"/>
      <c r="W541" s="152"/>
      <c r="X541" s="152"/>
      <c r="Y541" s="152"/>
      <c r="Z541" s="152"/>
    </row>
    <row r="542" ht="15.75" customHeight="1">
      <c r="A542" s="143" t="str">
        <f t="shared" si="3"/>
        <v>#REF!</v>
      </c>
      <c r="B542" s="149"/>
      <c r="C542" s="149"/>
      <c r="D542" s="149"/>
      <c r="E542" s="149"/>
      <c r="F542" s="149"/>
      <c r="G542" s="149"/>
      <c r="H542" s="149"/>
      <c r="I542" s="143"/>
      <c r="J542" s="143"/>
      <c r="K542" s="149"/>
      <c r="L542" s="149"/>
      <c r="M542" s="149"/>
      <c r="N542" s="149"/>
      <c r="O542" s="149"/>
      <c r="P542" s="149"/>
      <c r="Q542" s="149"/>
      <c r="R542" s="149"/>
      <c r="S542" s="149"/>
      <c r="T542" s="152"/>
      <c r="U542" s="152"/>
      <c r="V542" s="152"/>
      <c r="W542" s="152"/>
      <c r="X542" s="152"/>
      <c r="Y542" s="152"/>
      <c r="Z542" s="152"/>
    </row>
    <row r="543" ht="15.75" customHeight="1">
      <c r="A543" s="143" t="str">
        <f t="shared" si="3"/>
        <v>#REF!</v>
      </c>
      <c r="B543" s="149"/>
      <c r="C543" s="149"/>
      <c r="D543" s="149"/>
      <c r="E543" s="149"/>
      <c r="F543" s="149"/>
      <c r="G543" s="149"/>
      <c r="H543" s="149"/>
      <c r="I543" s="143"/>
      <c r="J543" s="143"/>
      <c r="K543" s="149"/>
      <c r="L543" s="149"/>
      <c r="M543" s="149"/>
      <c r="N543" s="149"/>
      <c r="O543" s="149"/>
      <c r="P543" s="149"/>
      <c r="Q543" s="149"/>
      <c r="R543" s="149"/>
      <c r="S543" s="149"/>
      <c r="T543" s="152"/>
      <c r="U543" s="152"/>
      <c r="V543" s="152"/>
      <c r="W543" s="152"/>
      <c r="X543" s="152"/>
      <c r="Y543" s="152"/>
      <c r="Z543" s="152"/>
    </row>
    <row r="544" ht="15.75" customHeight="1">
      <c r="A544" s="143" t="str">
        <f t="shared" si="3"/>
        <v>#REF!</v>
      </c>
      <c r="B544" s="149"/>
      <c r="C544" s="149"/>
      <c r="D544" s="149"/>
      <c r="E544" s="149"/>
      <c r="F544" s="149"/>
      <c r="G544" s="149"/>
      <c r="H544" s="149"/>
      <c r="I544" s="143"/>
      <c r="J544" s="143"/>
      <c r="K544" s="149"/>
      <c r="L544" s="149"/>
      <c r="M544" s="149"/>
      <c r="N544" s="149"/>
      <c r="O544" s="149"/>
      <c r="P544" s="149"/>
      <c r="Q544" s="149"/>
      <c r="R544" s="149"/>
      <c r="S544" s="149"/>
      <c r="T544" s="152"/>
      <c r="U544" s="152"/>
      <c r="V544" s="152"/>
      <c r="W544" s="152"/>
      <c r="X544" s="152"/>
      <c r="Y544" s="152"/>
      <c r="Z544" s="152"/>
    </row>
    <row r="545" ht="15.75" customHeight="1">
      <c r="A545" s="143" t="str">
        <f t="shared" si="3"/>
        <v>#REF!</v>
      </c>
      <c r="B545" s="149"/>
      <c r="C545" s="149"/>
      <c r="D545" s="149"/>
      <c r="E545" s="149"/>
      <c r="F545" s="149"/>
      <c r="G545" s="149"/>
      <c r="H545" s="149"/>
      <c r="I545" s="143"/>
      <c r="J545" s="143"/>
      <c r="K545" s="149"/>
      <c r="L545" s="149"/>
      <c r="M545" s="149"/>
      <c r="N545" s="149"/>
      <c r="O545" s="149"/>
      <c r="P545" s="149"/>
      <c r="Q545" s="149"/>
      <c r="R545" s="149"/>
      <c r="S545" s="149"/>
      <c r="T545" s="152"/>
      <c r="U545" s="152"/>
      <c r="V545" s="152"/>
      <c r="W545" s="152"/>
      <c r="X545" s="152"/>
      <c r="Y545" s="152"/>
      <c r="Z545" s="152"/>
    </row>
    <row r="546" ht="15.75" customHeight="1">
      <c r="A546" s="143" t="str">
        <f t="shared" si="3"/>
        <v>#REF!</v>
      </c>
      <c r="B546" s="149"/>
      <c r="C546" s="149"/>
      <c r="D546" s="149"/>
      <c r="E546" s="149"/>
      <c r="F546" s="149"/>
      <c r="G546" s="149"/>
      <c r="H546" s="149"/>
      <c r="I546" s="143"/>
      <c r="J546" s="143"/>
      <c r="K546" s="149"/>
      <c r="L546" s="149"/>
      <c r="M546" s="149"/>
      <c r="N546" s="149"/>
      <c r="O546" s="149"/>
      <c r="P546" s="149"/>
      <c r="Q546" s="149"/>
      <c r="R546" s="149"/>
      <c r="S546" s="149"/>
      <c r="T546" s="152"/>
      <c r="U546" s="152"/>
      <c r="V546" s="152"/>
      <c r="W546" s="152"/>
      <c r="X546" s="152"/>
      <c r="Y546" s="152"/>
      <c r="Z546" s="152"/>
    </row>
    <row r="547" ht="15.75" customHeight="1">
      <c r="A547" s="143" t="str">
        <f t="shared" si="3"/>
        <v>#REF!</v>
      </c>
      <c r="B547" s="149"/>
      <c r="C547" s="149"/>
      <c r="D547" s="149"/>
      <c r="E547" s="149"/>
      <c r="F547" s="149"/>
      <c r="G547" s="149"/>
      <c r="H547" s="149"/>
      <c r="I547" s="143"/>
      <c r="J547" s="143"/>
      <c r="K547" s="149"/>
      <c r="L547" s="149"/>
      <c r="M547" s="149"/>
      <c r="N547" s="149"/>
      <c r="O547" s="149"/>
      <c r="P547" s="149"/>
      <c r="Q547" s="149"/>
      <c r="R547" s="149"/>
      <c r="S547" s="149"/>
      <c r="T547" s="152"/>
      <c r="U547" s="152"/>
      <c r="V547" s="152"/>
      <c r="W547" s="152"/>
      <c r="X547" s="152"/>
      <c r="Y547" s="152"/>
      <c r="Z547" s="152"/>
    </row>
    <row r="548" ht="15.75" customHeight="1">
      <c r="A548" s="143" t="str">
        <f t="shared" si="3"/>
        <v>#REF!</v>
      </c>
      <c r="B548" s="149"/>
      <c r="C548" s="149"/>
      <c r="D548" s="149"/>
      <c r="E548" s="149"/>
      <c r="F548" s="149"/>
      <c r="G548" s="149"/>
      <c r="H548" s="149"/>
      <c r="I548" s="143"/>
      <c r="J548" s="143"/>
      <c r="K548" s="149"/>
      <c r="L548" s="149"/>
      <c r="M548" s="149"/>
      <c r="N548" s="149"/>
      <c r="O548" s="149"/>
      <c r="P548" s="149"/>
      <c r="Q548" s="149"/>
      <c r="R548" s="149"/>
      <c r="S548" s="149"/>
      <c r="T548" s="152"/>
      <c r="U548" s="152"/>
      <c r="V548" s="152"/>
      <c r="W548" s="152"/>
      <c r="X548" s="152"/>
      <c r="Y548" s="152"/>
      <c r="Z548" s="152"/>
    </row>
    <row r="549" ht="15.75" customHeight="1">
      <c r="A549" s="143" t="str">
        <f t="shared" si="3"/>
        <v>#REF!</v>
      </c>
      <c r="B549" s="149"/>
      <c r="C549" s="149"/>
      <c r="D549" s="149"/>
      <c r="E549" s="149"/>
      <c r="F549" s="149"/>
      <c r="G549" s="149"/>
      <c r="H549" s="149"/>
      <c r="I549" s="143"/>
      <c r="J549" s="143"/>
      <c r="K549" s="149"/>
      <c r="L549" s="149"/>
      <c r="M549" s="149"/>
      <c r="N549" s="149"/>
      <c r="O549" s="149"/>
      <c r="P549" s="149"/>
      <c r="Q549" s="149"/>
      <c r="R549" s="149"/>
      <c r="S549" s="149"/>
      <c r="T549" s="152"/>
      <c r="U549" s="152"/>
      <c r="V549" s="152"/>
      <c r="W549" s="152"/>
      <c r="X549" s="152"/>
      <c r="Y549" s="152"/>
      <c r="Z549" s="152"/>
    </row>
    <row r="550" ht="15.75" customHeight="1">
      <c r="A550" s="143" t="str">
        <f t="shared" si="3"/>
        <v>#REF!</v>
      </c>
      <c r="B550" s="149"/>
      <c r="C550" s="149"/>
      <c r="D550" s="149"/>
      <c r="E550" s="149"/>
      <c r="F550" s="149"/>
      <c r="G550" s="149"/>
      <c r="H550" s="149"/>
      <c r="I550" s="143"/>
      <c r="J550" s="143"/>
      <c r="K550" s="149"/>
      <c r="L550" s="149"/>
      <c r="M550" s="149"/>
      <c r="N550" s="149"/>
      <c r="O550" s="149"/>
      <c r="P550" s="149"/>
      <c r="Q550" s="149"/>
      <c r="R550" s="149"/>
      <c r="S550" s="149"/>
      <c r="T550" s="152"/>
      <c r="U550" s="152"/>
      <c r="V550" s="152"/>
      <c r="W550" s="152"/>
      <c r="X550" s="152"/>
      <c r="Y550" s="152"/>
      <c r="Z550" s="152"/>
    </row>
    <row r="551" ht="15.75" customHeight="1">
      <c r="A551" s="143" t="str">
        <f t="shared" si="3"/>
        <v>#REF!</v>
      </c>
      <c r="B551" s="149"/>
      <c r="C551" s="149"/>
      <c r="D551" s="149"/>
      <c r="E551" s="149"/>
      <c r="F551" s="149"/>
      <c r="G551" s="149"/>
      <c r="H551" s="149"/>
      <c r="I551" s="143"/>
      <c r="J551" s="143"/>
      <c r="K551" s="149"/>
      <c r="L551" s="149"/>
      <c r="M551" s="149"/>
      <c r="N551" s="149"/>
      <c r="O551" s="149"/>
      <c r="P551" s="149"/>
      <c r="Q551" s="149"/>
      <c r="R551" s="149"/>
      <c r="S551" s="149"/>
      <c r="T551" s="152"/>
      <c r="U551" s="152"/>
      <c r="V551" s="152"/>
      <c r="W551" s="152"/>
      <c r="X551" s="152"/>
      <c r="Y551" s="152"/>
      <c r="Z551" s="152"/>
    </row>
    <row r="552" ht="15.75" customHeight="1">
      <c r="A552" s="143" t="str">
        <f t="shared" si="3"/>
        <v>#REF!</v>
      </c>
      <c r="B552" s="149"/>
      <c r="C552" s="149"/>
      <c r="D552" s="149"/>
      <c r="E552" s="149"/>
      <c r="F552" s="149"/>
      <c r="G552" s="149"/>
      <c r="H552" s="149"/>
      <c r="I552" s="143"/>
      <c r="J552" s="143"/>
      <c r="K552" s="149"/>
      <c r="L552" s="149"/>
      <c r="M552" s="149"/>
      <c r="N552" s="149"/>
      <c r="O552" s="149"/>
      <c r="P552" s="149"/>
      <c r="Q552" s="149"/>
      <c r="R552" s="149"/>
      <c r="S552" s="149"/>
      <c r="T552" s="152"/>
      <c r="U552" s="152"/>
      <c r="V552" s="152"/>
      <c r="W552" s="152"/>
      <c r="X552" s="152"/>
      <c r="Y552" s="152"/>
      <c r="Z552" s="152"/>
    </row>
    <row r="553" ht="15.75" customHeight="1">
      <c r="A553" s="143" t="str">
        <f t="shared" si="3"/>
        <v>#REF!</v>
      </c>
      <c r="B553" s="149"/>
      <c r="C553" s="149"/>
      <c r="D553" s="149"/>
      <c r="E553" s="149"/>
      <c r="F553" s="149"/>
      <c r="G553" s="149"/>
      <c r="H553" s="149"/>
      <c r="I553" s="143"/>
      <c r="J553" s="143"/>
      <c r="K553" s="149"/>
      <c r="L553" s="149"/>
      <c r="M553" s="149"/>
      <c r="N553" s="149"/>
      <c r="O553" s="149"/>
      <c r="P553" s="149"/>
      <c r="Q553" s="149"/>
      <c r="R553" s="149"/>
      <c r="S553" s="149"/>
      <c r="T553" s="152"/>
      <c r="U553" s="152"/>
      <c r="V553" s="152"/>
      <c r="W553" s="152"/>
      <c r="X553" s="152"/>
      <c r="Y553" s="152"/>
      <c r="Z553" s="152"/>
    </row>
    <row r="554" ht="15.75" customHeight="1">
      <c r="A554" s="143" t="str">
        <f t="shared" si="3"/>
        <v>#REF!</v>
      </c>
      <c r="B554" s="149"/>
      <c r="C554" s="149"/>
      <c r="D554" s="149"/>
      <c r="E554" s="149"/>
      <c r="F554" s="149"/>
      <c r="G554" s="149"/>
      <c r="H554" s="149"/>
      <c r="I554" s="143"/>
      <c r="J554" s="143"/>
      <c r="K554" s="149"/>
      <c r="L554" s="149"/>
      <c r="M554" s="149"/>
      <c r="N554" s="149"/>
      <c r="O554" s="149"/>
      <c r="P554" s="149"/>
      <c r="Q554" s="149"/>
      <c r="R554" s="149"/>
      <c r="S554" s="149"/>
      <c r="T554" s="152"/>
      <c r="U554" s="152"/>
      <c r="V554" s="152"/>
      <c r="W554" s="152"/>
      <c r="X554" s="152"/>
      <c r="Y554" s="152"/>
      <c r="Z554" s="152"/>
    </row>
    <row r="555" ht="15.75" customHeight="1">
      <c r="A555" s="143" t="str">
        <f t="shared" si="3"/>
        <v>#REF!</v>
      </c>
      <c r="B555" s="149"/>
      <c r="C555" s="149"/>
      <c r="D555" s="149"/>
      <c r="E555" s="149"/>
      <c r="F555" s="149"/>
      <c r="G555" s="149"/>
      <c r="H555" s="149"/>
      <c r="I555" s="143"/>
      <c r="J555" s="143"/>
      <c r="K555" s="149"/>
      <c r="L555" s="149"/>
      <c r="M555" s="149"/>
      <c r="N555" s="149"/>
      <c r="O555" s="149"/>
      <c r="P555" s="149"/>
      <c r="Q555" s="149"/>
      <c r="R555" s="149"/>
      <c r="S555" s="149"/>
      <c r="T555" s="152"/>
      <c r="U555" s="152"/>
      <c r="V555" s="152"/>
      <c r="W555" s="152"/>
      <c r="X555" s="152"/>
      <c r="Y555" s="152"/>
      <c r="Z555" s="152"/>
    </row>
    <row r="556" ht="15.75" customHeight="1">
      <c r="A556" s="143" t="str">
        <f t="shared" si="3"/>
        <v>#REF!</v>
      </c>
      <c r="B556" s="149"/>
      <c r="C556" s="149"/>
      <c r="D556" s="149"/>
      <c r="E556" s="149"/>
      <c r="F556" s="149"/>
      <c r="G556" s="149"/>
      <c r="H556" s="149"/>
      <c r="I556" s="143"/>
      <c r="J556" s="143"/>
      <c r="K556" s="149"/>
      <c r="L556" s="149"/>
      <c r="M556" s="149"/>
      <c r="N556" s="149"/>
      <c r="O556" s="149"/>
      <c r="P556" s="149"/>
      <c r="Q556" s="149"/>
      <c r="R556" s="149"/>
      <c r="S556" s="149"/>
      <c r="T556" s="152"/>
      <c r="U556" s="152"/>
      <c r="V556" s="152"/>
      <c r="W556" s="152"/>
      <c r="X556" s="152"/>
      <c r="Y556" s="152"/>
      <c r="Z556" s="152"/>
    </row>
    <row r="557" ht="15.75" customHeight="1">
      <c r="A557" s="143" t="str">
        <f t="shared" si="3"/>
        <v>#REF!</v>
      </c>
      <c r="B557" s="149"/>
      <c r="C557" s="149"/>
      <c r="D557" s="149"/>
      <c r="E557" s="149"/>
      <c r="F557" s="149"/>
      <c r="G557" s="149"/>
      <c r="H557" s="149"/>
      <c r="I557" s="143"/>
      <c r="J557" s="143"/>
      <c r="K557" s="149"/>
      <c r="L557" s="149"/>
      <c r="M557" s="149"/>
      <c r="N557" s="149"/>
      <c r="O557" s="149"/>
      <c r="P557" s="149"/>
      <c r="Q557" s="149"/>
      <c r="R557" s="149"/>
      <c r="S557" s="149"/>
      <c r="T557" s="152"/>
      <c r="U557" s="152"/>
      <c r="V557" s="152"/>
      <c r="W557" s="152"/>
      <c r="X557" s="152"/>
      <c r="Y557" s="152"/>
      <c r="Z557" s="152"/>
    </row>
    <row r="558" ht="15.75" customHeight="1">
      <c r="A558" s="143" t="str">
        <f t="shared" si="3"/>
        <v>#REF!</v>
      </c>
      <c r="B558" s="149"/>
      <c r="C558" s="149"/>
      <c r="D558" s="149"/>
      <c r="E558" s="149"/>
      <c r="F558" s="149"/>
      <c r="G558" s="149"/>
      <c r="H558" s="149"/>
      <c r="I558" s="143"/>
      <c r="J558" s="143"/>
      <c r="K558" s="149"/>
      <c r="L558" s="149"/>
      <c r="M558" s="149"/>
      <c r="N558" s="149"/>
      <c r="O558" s="149"/>
      <c r="P558" s="149"/>
      <c r="Q558" s="149"/>
      <c r="R558" s="149"/>
      <c r="S558" s="149"/>
      <c r="T558" s="152"/>
      <c r="U558" s="152"/>
      <c r="V558" s="152"/>
      <c r="W558" s="152"/>
      <c r="X558" s="152"/>
      <c r="Y558" s="152"/>
      <c r="Z558" s="152"/>
    </row>
    <row r="559" ht="15.75" customHeight="1">
      <c r="A559" s="143" t="str">
        <f t="shared" si="3"/>
        <v>#REF!</v>
      </c>
      <c r="B559" s="149"/>
      <c r="C559" s="149"/>
      <c r="D559" s="149"/>
      <c r="E559" s="149"/>
      <c r="F559" s="149"/>
      <c r="G559" s="149"/>
      <c r="H559" s="149"/>
      <c r="I559" s="143"/>
      <c r="J559" s="143"/>
      <c r="K559" s="149"/>
      <c r="L559" s="149"/>
      <c r="M559" s="149"/>
      <c r="N559" s="149"/>
      <c r="O559" s="149"/>
      <c r="P559" s="149"/>
      <c r="Q559" s="149"/>
      <c r="R559" s="149"/>
      <c r="S559" s="149"/>
      <c r="T559" s="152"/>
      <c r="U559" s="152"/>
      <c r="V559" s="152"/>
      <c r="W559" s="152"/>
      <c r="X559" s="152"/>
      <c r="Y559" s="152"/>
      <c r="Z559" s="152"/>
    </row>
    <row r="560" ht="15.75" customHeight="1">
      <c r="A560" s="143" t="str">
        <f t="shared" si="3"/>
        <v>#REF!</v>
      </c>
      <c r="B560" s="149"/>
      <c r="C560" s="149"/>
      <c r="D560" s="149"/>
      <c r="E560" s="149"/>
      <c r="F560" s="149"/>
      <c r="G560" s="149"/>
      <c r="H560" s="149"/>
      <c r="I560" s="143"/>
      <c r="J560" s="143"/>
      <c r="K560" s="149"/>
      <c r="L560" s="149"/>
      <c r="M560" s="149"/>
      <c r="N560" s="149"/>
      <c r="O560" s="149"/>
      <c r="P560" s="149"/>
      <c r="Q560" s="149"/>
      <c r="R560" s="149"/>
      <c r="S560" s="149"/>
      <c r="T560" s="152"/>
      <c r="U560" s="152"/>
      <c r="V560" s="152"/>
      <c r="W560" s="152"/>
      <c r="X560" s="152"/>
      <c r="Y560" s="152"/>
      <c r="Z560" s="152"/>
    </row>
    <row r="561" ht="15.75" customHeight="1">
      <c r="A561" s="143" t="str">
        <f t="shared" si="3"/>
        <v>#REF!</v>
      </c>
      <c r="B561" s="149"/>
      <c r="C561" s="149"/>
      <c r="D561" s="149"/>
      <c r="E561" s="149"/>
      <c r="F561" s="149"/>
      <c r="G561" s="149"/>
      <c r="H561" s="149"/>
      <c r="I561" s="143"/>
      <c r="J561" s="143"/>
      <c r="K561" s="149"/>
      <c r="L561" s="149"/>
      <c r="M561" s="149"/>
      <c r="N561" s="149"/>
      <c r="O561" s="149"/>
      <c r="P561" s="149"/>
      <c r="Q561" s="149"/>
      <c r="R561" s="149"/>
      <c r="S561" s="149"/>
      <c r="T561" s="152"/>
      <c r="U561" s="152"/>
      <c r="V561" s="152"/>
      <c r="W561" s="152"/>
      <c r="X561" s="152"/>
      <c r="Y561" s="152"/>
      <c r="Z561" s="152"/>
    </row>
    <row r="562" ht="15.75" customHeight="1">
      <c r="A562" s="143" t="str">
        <f t="shared" si="3"/>
        <v>#REF!</v>
      </c>
      <c r="B562" s="149"/>
      <c r="C562" s="149"/>
      <c r="D562" s="149"/>
      <c r="E562" s="149"/>
      <c r="F562" s="149"/>
      <c r="G562" s="149"/>
      <c r="H562" s="149"/>
      <c r="I562" s="143"/>
      <c r="J562" s="143"/>
      <c r="K562" s="149"/>
      <c r="L562" s="149"/>
      <c r="M562" s="149"/>
      <c r="N562" s="149"/>
      <c r="O562" s="149"/>
      <c r="P562" s="149"/>
      <c r="Q562" s="149"/>
      <c r="R562" s="149"/>
      <c r="S562" s="149"/>
      <c r="T562" s="152"/>
      <c r="U562" s="152"/>
      <c r="V562" s="152"/>
      <c r="W562" s="152"/>
      <c r="X562" s="152"/>
      <c r="Y562" s="152"/>
      <c r="Z562" s="152"/>
    </row>
    <row r="563" ht="15.75" customHeight="1">
      <c r="A563" s="143" t="str">
        <f t="shared" si="3"/>
        <v>#REF!</v>
      </c>
      <c r="B563" s="149"/>
      <c r="C563" s="149"/>
      <c r="D563" s="149"/>
      <c r="E563" s="149"/>
      <c r="F563" s="149"/>
      <c r="G563" s="149"/>
      <c r="H563" s="149"/>
      <c r="I563" s="143"/>
      <c r="J563" s="143"/>
      <c r="K563" s="149"/>
      <c r="L563" s="149"/>
      <c r="M563" s="149"/>
      <c r="N563" s="149"/>
      <c r="O563" s="149"/>
      <c r="P563" s="149"/>
      <c r="Q563" s="149"/>
      <c r="R563" s="149"/>
      <c r="S563" s="149"/>
      <c r="T563" s="152"/>
      <c r="U563" s="152"/>
      <c r="V563" s="152"/>
      <c r="W563" s="152"/>
      <c r="X563" s="152"/>
      <c r="Y563" s="152"/>
      <c r="Z563" s="152"/>
    </row>
    <row r="564" ht="15.75" customHeight="1">
      <c r="A564" s="143" t="str">
        <f t="shared" si="3"/>
        <v>#REF!</v>
      </c>
      <c r="B564" s="149"/>
      <c r="C564" s="149"/>
      <c r="D564" s="149"/>
      <c r="E564" s="149"/>
      <c r="F564" s="149"/>
      <c r="G564" s="149"/>
      <c r="H564" s="149"/>
      <c r="I564" s="143"/>
      <c r="J564" s="143"/>
      <c r="K564" s="149"/>
      <c r="L564" s="149"/>
      <c r="M564" s="149"/>
      <c r="N564" s="149"/>
      <c r="O564" s="149"/>
      <c r="P564" s="149"/>
      <c r="Q564" s="149"/>
      <c r="R564" s="149"/>
      <c r="S564" s="149"/>
      <c r="T564" s="152"/>
      <c r="U564" s="152"/>
      <c r="V564" s="152"/>
      <c r="W564" s="152"/>
      <c r="X564" s="152"/>
      <c r="Y564" s="152"/>
      <c r="Z564" s="152"/>
    </row>
    <row r="565" ht="15.75" customHeight="1">
      <c r="A565" s="143" t="str">
        <f t="shared" si="3"/>
        <v>#REF!</v>
      </c>
      <c r="B565" s="149"/>
      <c r="C565" s="149"/>
      <c r="D565" s="149"/>
      <c r="E565" s="149"/>
      <c r="F565" s="149"/>
      <c r="G565" s="149"/>
      <c r="H565" s="149"/>
      <c r="I565" s="143"/>
      <c r="J565" s="143"/>
      <c r="K565" s="149"/>
      <c r="L565" s="149"/>
      <c r="M565" s="149"/>
      <c r="N565" s="149"/>
      <c r="O565" s="149"/>
      <c r="P565" s="149"/>
      <c r="Q565" s="149"/>
      <c r="R565" s="149"/>
      <c r="S565" s="149"/>
      <c r="T565" s="152"/>
      <c r="U565" s="152"/>
      <c r="V565" s="152"/>
      <c r="W565" s="152"/>
      <c r="X565" s="152"/>
      <c r="Y565" s="152"/>
      <c r="Z565" s="152"/>
    </row>
    <row r="566" ht="15.75" customHeight="1">
      <c r="A566" s="143" t="str">
        <f t="shared" si="3"/>
        <v>#REF!</v>
      </c>
      <c r="B566" s="149"/>
      <c r="C566" s="149"/>
      <c r="D566" s="149"/>
      <c r="E566" s="149"/>
      <c r="F566" s="149"/>
      <c r="G566" s="149"/>
      <c r="H566" s="149"/>
      <c r="I566" s="143"/>
      <c r="J566" s="143"/>
      <c r="K566" s="149"/>
      <c r="L566" s="149"/>
      <c r="M566" s="149"/>
      <c r="N566" s="149"/>
      <c r="O566" s="149"/>
      <c r="P566" s="149"/>
      <c r="Q566" s="149"/>
      <c r="R566" s="149"/>
      <c r="S566" s="149"/>
      <c r="T566" s="152"/>
      <c r="U566" s="152"/>
      <c r="V566" s="152"/>
      <c r="W566" s="152"/>
      <c r="X566" s="152"/>
      <c r="Y566" s="152"/>
      <c r="Z566" s="152"/>
    </row>
    <row r="567" ht="15.75" customHeight="1">
      <c r="A567" s="143" t="str">
        <f t="shared" si="3"/>
        <v>#REF!</v>
      </c>
      <c r="B567" s="149"/>
      <c r="C567" s="149"/>
      <c r="D567" s="149"/>
      <c r="E567" s="149"/>
      <c r="F567" s="149"/>
      <c r="G567" s="149"/>
      <c r="H567" s="149"/>
      <c r="I567" s="143"/>
      <c r="J567" s="143"/>
      <c r="K567" s="149"/>
      <c r="L567" s="149"/>
      <c r="M567" s="149"/>
      <c r="N567" s="149"/>
      <c r="O567" s="149"/>
      <c r="P567" s="149"/>
      <c r="Q567" s="149"/>
      <c r="R567" s="149"/>
      <c r="S567" s="149"/>
      <c r="T567" s="152"/>
      <c r="U567" s="152"/>
      <c r="V567" s="152"/>
      <c r="W567" s="152"/>
      <c r="X567" s="152"/>
      <c r="Y567" s="152"/>
      <c r="Z567" s="152"/>
    </row>
    <row r="568" ht="15.75" customHeight="1">
      <c r="A568" s="143" t="str">
        <f t="shared" si="3"/>
        <v>#REF!</v>
      </c>
      <c r="B568" s="149"/>
      <c r="C568" s="149"/>
      <c r="D568" s="149"/>
      <c r="E568" s="149"/>
      <c r="F568" s="149"/>
      <c r="G568" s="149"/>
      <c r="H568" s="149"/>
      <c r="I568" s="143"/>
      <c r="J568" s="143"/>
      <c r="K568" s="149"/>
      <c r="L568" s="149"/>
      <c r="M568" s="149"/>
      <c r="N568" s="149"/>
      <c r="O568" s="149"/>
      <c r="P568" s="149"/>
      <c r="Q568" s="149"/>
      <c r="R568" s="149"/>
      <c r="S568" s="149"/>
      <c r="T568" s="152"/>
      <c r="U568" s="152"/>
      <c r="V568" s="152"/>
      <c r="W568" s="152"/>
      <c r="X568" s="152"/>
      <c r="Y568" s="152"/>
      <c r="Z568" s="152"/>
    </row>
    <row r="569" ht="15.75" customHeight="1">
      <c r="A569" s="143" t="str">
        <f t="shared" si="3"/>
        <v>#REF!</v>
      </c>
      <c r="B569" s="149"/>
      <c r="C569" s="149"/>
      <c r="D569" s="149"/>
      <c r="E569" s="149"/>
      <c r="F569" s="149"/>
      <c r="G569" s="149"/>
      <c r="H569" s="149"/>
      <c r="I569" s="143"/>
      <c r="J569" s="143"/>
      <c r="K569" s="149"/>
      <c r="L569" s="149"/>
      <c r="M569" s="149"/>
      <c r="N569" s="149"/>
      <c r="O569" s="149"/>
      <c r="P569" s="149"/>
      <c r="Q569" s="149"/>
      <c r="R569" s="149"/>
      <c r="S569" s="149"/>
      <c r="T569" s="152"/>
      <c r="U569" s="152"/>
      <c r="V569" s="152"/>
      <c r="W569" s="152"/>
      <c r="X569" s="152"/>
      <c r="Y569" s="152"/>
      <c r="Z569" s="152"/>
    </row>
    <row r="570" ht="15.75" customHeight="1">
      <c r="A570" s="143" t="str">
        <f t="shared" si="3"/>
        <v>#REF!</v>
      </c>
      <c r="B570" s="149"/>
      <c r="C570" s="149"/>
      <c r="D570" s="149"/>
      <c r="E570" s="149"/>
      <c r="F570" s="149"/>
      <c r="G570" s="149"/>
      <c r="H570" s="149"/>
      <c r="I570" s="143"/>
      <c r="J570" s="143"/>
      <c r="K570" s="149"/>
      <c r="L570" s="149"/>
      <c r="M570" s="149"/>
      <c r="N570" s="149"/>
      <c r="O570" s="149"/>
      <c r="P570" s="149"/>
      <c r="Q570" s="149"/>
      <c r="R570" s="149"/>
      <c r="S570" s="149"/>
      <c r="T570" s="152"/>
      <c r="U570" s="152"/>
      <c r="V570" s="152"/>
      <c r="W570" s="152"/>
      <c r="X570" s="152"/>
      <c r="Y570" s="152"/>
      <c r="Z570" s="152"/>
    </row>
    <row r="571" ht="15.75" customHeight="1">
      <c r="A571" s="143" t="str">
        <f t="shared" si="3"/>
        <v>#REF!</v>
      </c>
      <c r="B571" s="149"/>
      <c r="C571" s="149"/>
      <c r="D571" s="149"/>
      <c r="E571" s="149"/>
      <c r="F571" s="149"/>
      <c r="G571" s="149"/>
      <c r="H571" s="149"/>
      <c r="I571" s="143"/>
      <c r="J571" s="143"/>
      <c r="K571" s="149"/>
      <c r="L571" s="149"/>
      <c r="M571" s="149"/>
      <c r="N571" s="149"/>
      <c r="O571" s="149"/>
      <c r="P571" s="149"/>
      <c r="Q571" s="149"/>
      <c r="R571" s="149"/>
      <c r="S571" s="149"/>
      <c r="T571" s="152"/>
      <c r="U571" s="152"/>
      <c r="V571" s="152"/>
      <c r="W571" s="152"/>
      <c r="X571" s="152"/>
      <c r="Y571" s="152"/>
      <c r="Z571" s="152"/>
    </row>
    <row r="572" ht="15.75" customHeight="1">
      <c r="A572" s="143" t="str">
        <f t="shared" si="3"/>
        <v>#REF!</v>
      </c>
      <c r="B572" s="149"/>
      <c r="C572" s="149"/>
      <c r="D572" s="149"/>
      <c r="E572" s="149"/>
      <c r="F572" s="149"/>
      <c r="G572" s="149"/>
      <c r="H572" s="149"/>
      <c r="I572" s="143"/>
      <c r="J572" s="143"/>
      <c r="K572" s="149"/>
      <c r="L572" s="149"/>
      <c r="M572" s="149"/>
      <c r="N572" s="149"/>
      <c r="O572" s="149"/>
      <c r="P572" s="149"/>
      <c r="Q572" s="149"/>
      <c r="R572" s="149"/>
      <c r="S572" s="149"/>
      <c r="T572" s="152"/>
      <c r="U572" s="152"/>
      <c r="V572" s="152"/>
      <c r="W572" s="152"/>
      <c r="X572" s="152"/>
      <c r="Y572" s="152"/>
      <c r="Z572" s="152"/>
    </row>
    <row r="573" ht="15.75" customHeight="1">
      <c r="A573" s="143" t="str">
        <f t="shared" si="3"/>
        <v>#REF!</v>
      </c>
      <c r="B573" s="149"/>
      <c r="C573" s="149"/>
      <c r="D573" s="149"/>
      <c r="E573" s="149"/>
      <c r="F573" s="149"/>
      <c r="G573" s="149"/>
      <c r="H573" s="149"/>
      <c r="I573" s="143"/>
      <c r="J573" s="143"/>
      <c r="K573" s="149"/>
      <c r="L573" s="149"/>
      <c r="M573" s="149"/>
      <c r="N573" s="149"/>
      <c r="O573" s="149"/>
      <c r="P573" s="149"/>
      <c r="Q573" s="149"/>
      <c r="R573" s="149"/>
      <c r="S573" s="149"/>
      <c r="T573" s="152"/>
      <c r="U573" s="152"/>
      <c r="V573" s="152"/>
      <c r="W573" s="152"/>
      <c r="X573" s="152"/>
      <c r="Y573" s="152"/>
      <c r="Z573" s="152"/>
    </row>
    <row r="574" ht="15.75" customHeight="1">
      <c r="A574" s="143" t="str">
        <f t="shared" si="3"/>
        <v>#REF!</v>
      </c>
      <c r="B574" s="149"/>
      <c r="C574" s="149"/>
      <c r="D574" s="149"/>
      <c r="E574" s="149"/>
      <c r="F574" s="149"/>
      <c r="G574" s="149"/>
      <c r="H574" s="149"/>
      <c r="I574" s="143"/>
      <c r="J574" s="143"/>
      <c r="K574" s="149"/>
      <c r="L574" s="149"/>
      <c r="M574" s="149"/>
      <c r="N574" s="149"/>
      <c r="O574" s="149"/>
      <c r="P574" s="149"/>
      <c r="Q574" s="149"/>
      <c r="R574" s="149"/>
      <c r="S574" s="149"/>
      <c r="T574" s="152"/>
      <c r="U574" s="152"/>
      <c r="V574" s="152"/>
      <c r="W574" s="152"/>
      <c r="X574" s="152"/>
      <c r="Y574" s="152"/>
      <c r="Z574" s="152"/>
    </row>
    <row r="575" ht="15.75" customHeight="1">
      <c r="A575" s="143" t="str">
        <f t="shared" si="3"/>
        <v>#REF!</v>
      </c>
      <c r="B575" s="149"/>
      <c r="C575" s="149"/>
      <c r="D575" s="149"/>
      <c r="E575" s="149"/>
      <c r="F575" s="149"/>
      <c r="G575" s="149"/>
      <c r="H575" s="149"/>
      <c r="I575" s="143"/>
      <c r="J575" s="143"/>
      <c r="K575" s="149"/>
      <c r="L575" s="149"/>
      <c r="M575" s="149"/>
      <c r="N575" s="149"/>
      <c r="O575" s="149"/>
      <c r="P575" s="149"/>
      <c r="Q575" s="149"/>
      <c r="R575" s="149"/>
      <c r="S575" s="149"/>
      <c r="T575" s="152"/>
      <c r="U575" s="152"/>
      <c r="V575" s="152"/>
      <c r="W575" s="152"/>
      <c r="X575" s="152"/>
      <c r="Y575" s="152"/>
      <c r="Z575" s="152"/>
    </row>
    <row r="576" ht="15.75" customHeight="1">
      <c r="A576" s="143" t="str">
        <f t="shared" si="3"/>
        <v>#REF!</v>
      </c>
      <c r="B576" s="149"/>
      <c r="C576" s="149"/>
      <c r="D576" s="149"/>
      <c r="E576" s="149"/>
      <c r="F576" s="149"/>
      <c r="G576" s="149"/>
      <c r="H576" s="149"/>
      <c r="I576" s="143"/>
      <c r="J576" s="143"/>
      <c r="K576" s="149"/>
      <c r="L576" s="149"/>
      <c r="M576" s="149"/>
      <c r="N576" s="149"/>
      <c r="O576" s="149"/>
      <c r="P576" s="149"/>
      <c r="Q576" s="149"/>
      <c r="R576" s="149"/>
      <c r="S576" s="149"/>
      <c r="T576" s="152"/>
      <c r="U576" s="152"/>
      <c r="V576" s="152"/>
      <c r="W576" s="152"/>
      <c r="X576" s="152"/>
      <c r="Y576" s="152"/>
      <c r="Z576" s="152"/>
    </row>
    <row r="577" ht="15.75" customHeight="1">
      <c r="A577" s="143" t="str">
        <f t="shared" si="3"/>
        <v>#REF!</v>
      </c>
      <c r="B577" s="149"/>
      <c r="C577" s="149"/>
      <c r="D577" s="149"/>
      <c r="E577" s="149"/>
      <c r="F577" s="149"/>
      <c r="G577" s="149"/>
      <c r="H577" s="149"/>
      <c r="I577" s="143"/>
      <c r="J577" s="143"/>
      <c r="K577" s="149"/>
      <c r="L577" s="149"/>
      <c r="M577" s="149"/>
      <c r="N577" s="149"/>
      <c r="O577" s="149"/>
      <c r="P577" s="149"/>
      <c r="Q577" s="149"/>
      <c r="R577" s="149"/>
      <c r="S577" s="149"/>
      <c r="T577" s="152"/>
      <c r="U577" s="152"/>
      <c r="V577" s="152"/>
      <c r="W577" s="152"/>
      <c r="X577" s="152"/>
      <c r="Y577" s="152"/>
      <c r="Z577" s="152"/>
    </row>
    <row r="578" ht="15.75" customHeight="1">
      <c r="A578" s="143" t="str">
        <f t="shared" si="3"/>
        <v>#REF!</v>
      </c>
      <c r="B578" s="149"/>
      <c r="C578" s="149"/>
      <c r="D578" s="149"/>
      <c r="E578" s="149"/>
      <c r="F578" s="149"/>
      <c r="G578" s="149"/>
      <c r="H578" s="149"/>
      <c r="I578" s="143"/>
      <c r="J578" s="143"/>
      <c r="K578" s="149"/>
      <c r="L578" s="149"/>
      <c r="M578" s="149"/>
      <c r="N578" s="149"/>
      <c r="O578" s="149"/>
      <c r="P578" s="149"/>
      <c r="Q578" s="149"/>
      <c r="R578" s="149"/>
      <c r="S578" s="149"/>
      <c r="T578" s="152"/>
      <c r="U578" s="152"/>
      <c r="V578" s="152"/>
      <c r="W578" s="152"/>
      <c r="X578" s="152"/>
      <c r="Y578" s="152"/>
      <c r="Z578" s="152"/>
    </row>
    <row r="579" ht="15.75" customHeight="1">
      <c r="A579" s="143" t="str">
        <f t="shared" si="3"/>
        <v>#REF!</v>
      </c>
      <c r="B579" s="149"/>
      <c r="C579" s="149"/>
      <c r="D579" s="149"/>
      <c r="E579" s="149"/>
      <c r="F579" s="149"/>
      <c r="G579" s="149"/>
      <c r="H579" s="149"/>
      <c r="I579" s="143"/>
      <c r="J579" s="143"/>
      <c r="K579" s="149"/>
      <c r="L579" s="149"/>
      <c r="M579" s="149"/>
      <c r="N579" s="149"/>
      <c r="O579" s="149"/>
      <c r="P579" s="149"/>
      <c r="Q579" s="149"/>
      <c r="R579" s="149"/>
      <c r="S579" s="149"/>
      <c r="T579" s="152"/>
      <c r="U579" s="152"/>
      <c r="V579" s="152"/>
      <c r="W579" s="152"/>
      <c r="X579" s="152"/>
      <c r="Y579" s="152"/>
      <c r="Z579" s="152"/>
    </row>
    <row r="580" ht="15.75" customHeight="1">
      <c r="A580" s="143" t="str">
        <f t="shared" si="3"/>
        <v>#REF!</v>
      </c>
      <c r="B580" s="149"/>
      <c r="C580" s="149"/>
      <c r="D580" s="149"/>
      <c r="E580" s="149"/>
      <c r="F580" s="149"/>
      <c r="G580" s="149"/>
      <c r="H580" s="149"/>
      <c r="I580" s="143"/>
      <c r="J580" s="143"/>
      <c r="K580" s="149"/>
      <c r="L580" s="149"/>
      <c r="M580" s="149"/>
      <c r="N580" s="149"/>
      <c r="O580" s="149"/>
      <c r="P580" s="149"/>
      <c r="Q580" s="149"/>
      <c r="R580" s="149"/>
      <c r="S580" s="149"/>
      <c r="T580" s="152"/>
      <c r="U580" s="152"/>
      <c r="V580" s="152"/>
      <c r="W580" s="152"/>
      <c r="X580" s="152"/>
      <c r="Y580" s="152"/>
      <c r="Z580" s="152"/>
    </row>
    <row r="581" ht="15.75" customHeight="1">
      <c r="A581" s="143" t="str">
        <f t="shared" si="3"/>
        <v>#REF!</v>
      </c>
      <c r="B581" s="149"/>
      <c r="C581" s="149"/>
      <c r="D581" s="149"/>
      <c r="E581" s="149"/>
      <c r="F581" s="149"/>
      <c r="G581" s="149"/>
      <c r="H581" s="149"/>
      <c r="I581" s="143"/>
      <c r="J581" s="143"/>
      <c r="K581" s="149"/>
      <c r="L581" s="149"/>
      <c r="M581" s="149"/>
      <c r="N581" s="149"/>
      <c r="O581" s="149"/>
      <c r="P581" s="149"/>
      <c r="Q581" s="149"/>
      <c r="R581" s="149"/>
      <c r="S581" s="149"/>
      <c r="T581" s="152"/>
      <c r="U581" s="152"/>
      <c r="V581" s="152"/>
      <c r="W581" s="152"/>
      <c r="X581" s="152"/>
      <c r="Y581" s="152"/>
      <c r="Z581" s="152"/>
    </row>
    <row r="582" ht="15.75" customHeight="1">
      <c r="A582" s="143" t="str">
        <f t="shared" si="3"/>
        <v>#REF!</v>
      </c>
      <c r="B582" s="149"/>
      <c r="C582" s="149"/>
      <c r="D582" s="149"/>
      <c r="E582" s="149"/>
      <c r="F582" s="149"/>
      <c r="G582" s="149"/>
      <c r="H582" s="149"/>
      <c r="I582" s="143"/>
      <c r="J582" s="143"/>
      <c r="K582" s="149"/>
      <c r="L582" s="149"/>
      <c r="M582" s="149"/>
      <c r="N582" s="149"/>
      <c r="O582" s="149"/>
      <c r="P582" s="149"/>
      <c r="Q582" s="149"/>
      <c r="R582" s="149"/>
      <c r="S582" s="149"/>
      <c r="T582" s="152"/>
      <c r="U582" s="152"/>
      <c r="V582" s="152"/>
      <c r="W582" s="152"/>
      <c r="X582" s="152"/>
      <c r="Y582" s="152"/>
      <c r="Z582" s="152"/>
    </row>
    <row r="583" ht="15.75" customHeight="1">
      <c r="A583" s="143" t="str">
        <f t="shared" si="3"/>
        <v>#REF!</v>
      </c>
      <c r="B583" s="149"/>
      <c r="C583" s="149"/>
      <c r="D583" s="149"/>
      <c r="E583" s="149"/>
      <c r="F583" s="149"/>
      <c r="G583" s="149"/>
      <c r="H583" s="149"/>
      <c r="I583" s="143"/>
      <c r="J583" s="143"/>
      <c r="K583" s="149"/>
      <c r="L583" s="149"/>
      <c r="M583" s="149"/>
      <c r="N583" s="149"/>
      <c r="O583" s="149"/>
      <c r="P583" s="149"/>
      <c r="Q583" s="149"/>
      <c r="R583" s="149"/>
      <c r="S583" s="149"/>
      <c r="T583" s="152"/>
      <c r="U583" s="152"/>
      <c r="V583" s="152"/>
      <c r="W583" s="152"/>
      <c r="X583" s="152"/>
      <c r="Y583" s="152"/>
      <c r="Z583" s="152"/>
    </row>
    <row r="584" ht="15.75" customHeight="1">
      <c r="A584" s="143" t="str">
        <f t="shared" si="3"/>
        <v>#REF!</v>
      </c>
      <c r="B584" s="149"/>
      <c r="C584" s="149"/>
      <c r="D584" s="149"/>
      <c r="E584" s="149"/>
      <c r="F584" s="149"/>
      <c r="G584" s="149"/>
      <c r="H584" s="149"/>
      <c r="I584" s="143"/>
      <c r="J584" s="143"/>
      <c r="K584" s="149"/>
      <c r="L584" s="149"/>
      <c r="M584" s="149"/>
      <c r="N584" s="149"/>
      <c r="O584" s="149"/>
      <c r="P584" s="149"/>
      <c r="Q584" s="149"/>
      <c r="R584" s="149"/>
      <c r="S584" s="149"/>
      <c r="T584" s="152"/>
      <c r="U584" s="152"/>
      <c r="V584" s="152"/>
      <c r="W584" s="152"/>
      <c r="X584" s="152"/>
      <c r="Y584" s="152"/>
      <c r="Z584" s="152"/>
    </row>
    <row r="585" ht="15.75" customHeight="1">
      <c r="A585" s="143" t="str">
        <f t="shared" si="3"/>
        <v>#REF!</v>
      </c>
      <c r="B585" s="149"/>
      <c r="C585" s="149"/>
      <c r="D585" s="149"/>
      <c r="E585" s="149"/>
      <c r="F585" s="149"/>
      <c r="G585" s="149"/>
      <c r="H585" s="149"/>
      <c r="I585" s="143"/>
      <c r="J585" s="143"/>
      <c r="K585" s="149"/>
      <c r="L585" s="149"/>
      <c r="M585" s="149"/>
      <c r="N585" s="149"/>
      <c r="O585" s="149"/>
      <c r="P585" s="149"/>
      <c r="Q585" s="149"/>
      <c r="R585" s="149"/>
      <c r="S585" s="149"/>
      <c r="T585" s="152"/>
      <c r="U585" s="152"/>
      <c r="V585" s="152"/>
      <c r="W585" s="152"/>
      <c r="X585" s="152"/>
      <c r="Y585" s="152"/>
      <c r="Z585" s="152"/>
    </row>
    <row r="586" ht="15.75" customHeight="1">
      <c r="A586" s="143" t="str">
        <f t="shared" si="3"/>
        <v>#REF!</v>
      </c>
      <c r="B586" s="149"/>
      <c r="C586" s="149"/>
      <c r="D586" s="149"/>
      <c r="E586" s="149"/>
      <c r="F586" s="149"/>
      <c r="G586" s="149"/>
      <c r="H586" s="149"/>
      <c r="I586" s="143"/>
      <c r="J586" s="143"/>
      <c r="K586" s="149"/>
      <c r="L586" s="149"/>
      <c r="M586" s="149"/>
      <c r="N586" s="149"/>
      <c r="O586" s="149"/>
      <c r="P586" s="149"/>
      <c r="Q586" s="149"/>
      <c r="R586" s="149"/>
      <c r="S586" s="149"/>
      <c r="T586" s="152"/>
      <c r="U586" s="152"/>
      <c r="V586" s="152"/>
      <c r="W586" s="152"/>
      <c r="X586" s="152"/>
      <c r="Y586" s="152"/>
      <c r="Z586" s="152"/>
    </row>
    <row r="587" ht="15.75" customHeight="1">
      <c r="A587" s="143" t="str">
        <f t="shared" si="3"/>
        <v>#REF!</v>
      </c>
      <c r="B587" s="149"/>
      <c r="C587" s="149"/>
      <c r="D587" s="149"/>
      <c r="E587" s="149"/>
      <c r="F587" s="149"/>
      <c r="G587" s="149"/>
      <c r="H587" s="149"/>
      <c r="I587" s="143"/>
      <c r="J587" s="143"/>
      <c r="K587" s="149"/>
      <c r="L587" s="149"/>
      <c r="M587" s="149"/>
      <c r="N587" s="149"/>
      <c r="O587" s="149"/>
      <c r="P587" s="149"/>
      <c r="Q587" s="149"/>
      <c r="R587" s="149"/>
      <c r="S587" s="149"/>
      <c r="T587" s="152"/>
      <c r="U587" s="152"/>
      <c r="V587" s="152"/>
      <c r="W587" s="152"/>
      <c r="X587" s="152"/>
      <c r="Y587" s="152"/>
      <c r="Z587" s="152"/>
    </row>
    <row r="588" ht="15.75" customHeight="1">
      <c r="A588" s="143" t="str">
        <f t="shared" si="3"/>
        <v>#REF!</v>
      </c>
      <c r="B588" s="149"/>
      <c r="C588" s="149"/>
      <c r="D588" s="149"/>
      <c r="E588" s="149"/>
      <c r="F588" s="149"/>
      <c r="G588" s="149"/>
      <c r="H588" s="149"/>
      <c r="I588" s="143"/>
      <c r="J588" s="143"/>
      <c r="K588" s="149"/>
      <c r="L588" s="149"/>
      <c r="M588" s="149"/>
      <c r="N588" s="149"/>
      <c r="O588" s="149"/>
      <c r="P588" s="149"/>
      <c r="Q588" s="149"/>
      <c r="R588" s="149"/>
      <c r="S588" s="149"/>
      <c r="T588" s="152"/>
      <c r="U588" s="152"/>
      <c r="V588" s="152"/>
      <c r="W588" s="152"/>
      <c r="X588" s="152"/>
      <c r="Y588" s="152"/>
      <c r="Z588" s="152"/>
    </row>
    <row r="589" ht="15.75" customHeight="1">
      <c r="A589" s="143" t="str">
        <f t="shared" si="3"/>
        <v>#REF!</v>
      </c>
      <c r="B589" s="149"/>
      <c r="C589" s="149"/>
      <c r="D589" s="149"/>
      <c r="E589" s="149"/>
      <c r="F589" s="149"/>
      <c r="G589" s="149"/>
      <c r="H589" s="149"/>
      <c r="I589" s="143"/>
      <c r="J589" s="143"/>
      <c r="K589" s="149"/>
      <c r="L589" s="149"/>
      <c r="M589" s="149"/>
      <c r="N589" s="149"/>
      <c r="O589" s="149"/>
      <c r="P589" s="149"/>
      <c r="Q589" s="149"/>
      <c r="R589" s="149"/>
      <c r="S589" s="149"/>
      <c r="T589" s="152"/>
      <c r="U589" s="152"/>
      <c r="V589" s="152"/>
      <c r="W589" s="152"/>
      <c r="X589" s="152"/>
      <c r="Y589" s="152"/>
      <c r="Z589" s="152"/>
    </row>
    <row r="590" ht="15.75" customHeight="1">
      <c r="A590" s="143" t="str">
        <f t="shared" si="3"/>
        <v>#REF!</v>
      </c>
      <c r="B590" s="149"/>
      <c r="C590" s="149"/>
      <c r="D590" s="149"/>
      <c r="E590" s="149"/>
      <c r="F590" s="149"/>
      <c r="G590" s="149"/>
      <c r="H590" s="149"/>
      <c r="I590" s="143"/>
      <c r="J590" s="143"/>
      <c r="K590" s="149"/>
      <c r="L590" s="149"/>
      <c r="M590" s="149"/>
      <c r="N590" s="149"/>
      <c r="O590" s="149"/>
      <c r="P590" s="149"/>
      <c r="Q590" s="149"/>
      <c r="R590" s="149"/>
      <c r="S590" s="149"/>
      <c r="T590" s="152"/>
      <c r="U590" s="152"/>
      <c r="V590" s="152"/>
      <c r="W590" s="152"/>
      <c r="X590" s="152"/>
      <c r="Y590" s="152"/>
      <c r="Z590" s="152"/>
    </row>
    <row r="591" ht="15.75" customHeight="1">
      <c r="A591" s="143" t="str">
        <f t="shared" si="3"/>
        <v>#REF!</v>
      </c>
      <c r="B591" s="149"/>
      <c r="C591" s="149"/>
      <c r="D591" s="149"/>
      <c r="E591" s="149"/>
      <c r="F591" s="149"/>
      <c r="G591" s="149"/>
      <c r="H591" s="149"/>
      <c r="I591" s="143"/>
      <c r="J591" s="143"/>
      <c r="K591" s="149"/>
      <c r="L591" s="149"/>
      <c r="M591" s="149"/>
      <c r="N591" s="149"/>
      <c r="O591" s="149"/>
      <c r="P591" s="149"/>
      <c r="Q591" s="149"/>
      <c r="R591" s="149"/>
      <c r="S591" s="149"/>
      <c r="T591" s="152"/>
      <c r="U591" s="152"/>
      <c r="V591" s="152"/>
      <c r="W591" s="152"/>
      <c r="X591" s="152"/>
      <c r="Y591" s="152"/>
      <c r="Z591" s="152"/>
    </row>
    <row r="592" ht="15.75" customHeight="1">
      <c r="A592" s="143" t="str">
        <f t="shared" si="3"/>
        <v>#REF!</v>
      </c>
      <c r="B592" s="149"/>
      <c r="C592" s="149"/>
      <c r="D592" s="149"/>
      <c r="E592" s="149"/>
      <c r="F592" s="149"/>
      <c r="G592" s="149"/>
      <c r="H592" s="149"/>
      <c r="I592" s="143"/>
      <c r="J592" s="143"/>
      <c r="K592" s="149"/>
      <c r="L592" s="149"/>
      <c r="M592" s="149"/>
      <c r="N592" s="149"/>
      <c r="O592" s="149"/>
      <c r="P592" s="149"/>
      <c r="Q592" s="149"/>
      <c r="R592" s="149"/>
      <c r="S592" s="149"/>
      <c r="T592" s="152"/>
      <c r="U592" s="152"/>
      <c r="V592" s="152"/>
      <c r="W592" s="152"/>
      <c r="X592" s="152"/>
      <c r="Y592" s="152"/>
      <c r="Z592" s="152"/>
    </row>
    <row r="593" ht="15.75" customHeight="1">
      <c r="A593" s="143" t="str">
        <f t="shared" si="3"/>
        <v>#REF!</v>
      </c>
      <c r="B593" s="149"/>
      <c r="C593" s="149"/>
      <c r="D593" s="149"/>
      <c r="E593" s="149"/>
      <c r="F593" s="149"/>
      <c r="G593" s="149"/>
      <c r="H593" s="149"/>
      <c r="I593" s="143"/>
      <c r="J593" s="143"/>
      <c r="K593" s="149"/>
      <c r="L593" s="149"/>
      <c r="M593" s="149"/>
      <c r="N593" s="149"/>
      <c r="O593" s="149"/>
      <c r="P593" s="149"/>
      <c r="Q593" s="149"/>
      <c r="R593" s="149"/>
      <c r="S593" s="149"/>
      <c r="T593" s="152"/>
      <c r="U593" s="152"/>
      <c r="V593" s="152"/>
      <c r="W593" s="152"/>
      <c r="X593" s="152"/>
      <c r="Y593" s="152"/>
      <c r="Z593" s="152"/>
    </row>
    <row r="594" ht="15.75" customHeight="1">
      <c r="A594" s="143" t="str">
        <f t="shared" si="3"/>
        <v>#REF!</v>
      </c>
      <c r="B594" s="149"/>
      <c r="C594" s="149"/>
      <c r="D594" s="149"/>
      <c r="E594" s="149"/>
      <c r="F594" s="149"/>
      <c r="G594" s="149"/>
      <c r="H594" s="149"/>
      <c r="I594" s="143"/>
      <c r="J594" s="143"/>
      <c r="K594" s="149"/>
      <c r="L594" s="149"/>
      <c r="M594" s="149"/>
      <c r="N594" s="149"/>
      <c r="O594" s="149"/>
      <c r="P594" s="149"/>
      <c r="Q594" s="149"/>
      <c r="R594" s="149"/>
      <c r="S594" s="149"/>
      <c r="T594" s="152"/>
      <c r="U594" s="152"/>
      <c r="V594" s="152"/>
      <c r="W594" s="152"/>
      <c r="X594" s="152"/>
      <c r="Y594" s="152"/>
      <c r="Z594" s="152"/>
    </row>
    <row r="595" ht="15.75" customHeight="1">
      <c r="A595" s="143" t="str">
        <f t="shared" si="3"/>
        <v>#REF!</v>
      </c>
      <c r="B595" s="149"/>
      <c r="C595" s="149"/>
      <c r="D595" s="149"/>
      <c r="E595" s="149"/>
      <c r="F595" s="149"/>
      <c r="G595" s="149"/>
      <c r="H595" s="149"/>
      <c r="I595" s="143"/>
      <c r="J595" s="143"/>
      <c r="K595" s="149"/>
      <c r="L595" s="149"/>
      <c r="M595" s="149"/>
      <c r="N595" s="149"/>
      <c r="O595" s="149"/>
      <c r="P595" s="149"/>
      <c r="Q595" s="149"/>
      <c r="R595" s="149"/>
      <c r="S595" s="149"/>
      <c r="T595" s="152"/>
      <c r="U595" s="152"/>
      <c r="V595" s="152"/>
      <c r="W595" s="152"/>
      <c r="X595" s="152"/>
      <c r="Y595" s="152"/>
      <c r="Z595" s="152"/>
    </row>
    <row r="596" ht="15.75" customHeight="1">
      <c r="A596" s="143" t="str">
        <f t="shared" si="3"/>
        <v>#REF!</v>
      </c>
      <c r="B596" s="149"/>
      <c r="C596" s="149"/>
      <c r="D596" s="149"/>
      <c r="E596" s="149"/>
      <c r="F596" s="149"/>
      <c r="G596" s="149"/>
      <c r="H596" s="149"/>
      <c r="I596" s="143"/>
      <c r="J596" s="143"/>
      <c r="K596" s="149"/>
      <c r="L596" s="149"/>
      <c r="M596" s="149"/>
      <c r="N596" s="149"/>
      <c r="O596" s="149"/>
      <c r="P596" s="149"/>
      <c r="Q596" s="149"/>
      <c r="R596" s="149"/>
      <c r="S596" s="149"/>
      <c r="T596" s="152"/>
      <c r="U596" s="152"/>
      <c r="V596" s="152"/>
      <c r="W596" s="152"/>
      <c r="X596" s="152"/>
      <c r="Y596" s="152"/>
      <c r="Z596" s="152"/>
    </row>
    <row r="597" ht="15.75" customHeight="1">
      <c r="A597" s="143" t="str">
        <f t="shared" si="3"/>
        <v>#REF!</v>
      </c>
      <c r="B597" s="149"/>
      <c r="C597" s="149"/>
      <c r="D597" s="149"/>
      <c r="E597" s="149"/>
      <c r="F597" s="149"/>
      <c r="G597" s="149"/>
      <c r="H597" s="149"/>
      <c r="I597" s="143"/>
      <c r="J597" s="143"/>
      <c r="K597" s="149"/>
      <c r="L597" s="149"/>
      <c r="M597" s="149"/>
      <c r="N597" s="149"/>
      <c r="O597" s="149"/>
      <c r="P597" s="149"/>
      <c r="Q597" s="149"/>
      <c r="R597" s="149"/>
      <c r="S597" s="149"/>
      <c r="T597" s="152"/>
      <c r="U597" s="152"/>
      <c r="V597" s="152"/>
      <c r="W597" s="152"/>
      <c r="X597" s="152"/>
      <c r="Y597" s="152"/>
      <c r="Z597" s="152"/>
    </row>
    <row r="598" ht="15.75" customHeight="1">
      <c r="A598" s="143" t="str">
        <f t="shared" si="3"/>
        <v>#REF!</v>
      </c>
      <c r="B598" s="149"/>
      <c r="C598" s="149"/>
      <c r="D598" s="149"/>
      <c r="E598" s="149"/>
      <c r="F598" s="149"/>
      <c r="G598" s="149"/>
      <c r="H598" s="149"/>
      <c r="I598" s="143"/>
      <c r="J598" s="143"/>
      <c r="K598" s="149"/>
      <c r="L598" s="149"/>
      <c r="M598" s="149"/>
      <c r="N598" s="149"/>
      <c r="O598" s="149"/>
      <c r="P598" s="149"/>
      <c r="Q598" s="149"/>
      <c r="R598" s="149"/>
      <c r="S598" s="149"/>
      <c r="T598" s="152"/>
      <c r="U598" s="152"/>
      <c r="V598" s="152"/>
      <c r="W598" s="152"/>
      <c r="X598" s="152"/>
      <c r="Y598" s="152"/>
      <c r="Z598" s="152"/>
    </row>
    <row r="599" ht="15.75" customHeight="1">
      <c r="A599" s="143" t="str">
        <f t="shared" si="3"/>
        <v>#REF!</v>
      </c>
      <c r="B599" s="149"/>
      <c r="C599" s="149"/>
      <c r="D599" s="149"/>
      <c r="E599" s="149"/>
      <c r="F599" s="149"/>
      <c r="G599" s="149"/>
      <c r="H599" s="149"/>
      <c r="I599" s="143"/>
      <c r="J599" s="143"/>
      <c r="K599" s="149"/>
      <c r="L599" s="149"/>
      <c r="M599" s="149"/>
      <c r="N599" s="149"/>
      <c r="O599" s="149"/>
      <c r="P599" s="149"/>
      <c r="Q599" s="149"/>
      <c r="R599" s="149"/>
      <c r="S599" s="149"/>
      <c r="T599" s="152"/>
      <c r="U599" s="152"/>
      <c r="V599" s="152"/>
      <c r="W599" s="152"/>
      <c r="X599" s="152"/>
      <c r="Y599" s="152"/>
      <c r="Z599" s="152"/>
    </row>
    <row r="600" ht="15.75" customHeight="1">
      <c r="A600" s="143" t="str">
        <f t="shared" si="3"/>
        <v>#REF!</v>
      </c>
      <c r="B600" s="149"/>
      <c r="C600" s="149"/>
      <c r="D600" s="149"/>
      <c r="E600" s="149"/>
      <c r="F600" s="149"/>
      <c r="G600" s="149"/>
      <c r="H600" s="149"/>
      <c r="I600" s="143"/>
      <c r="J600" s="143"/>
      <c r="K600" s="149"/>
      <c r="L600" s="149"/>
      <c r="M600" s="149"/>
      <c r="N600" s="149"/>
      <c r="O600" s="149"/>
      <c r="P600" s="149"/>
      <c r="Q600" s="149"/>
      <c r="R600" s="149"/>
      <c r="S600" s="149"/>
      <c r="T600" s="152"/>
      <c r="U600" s="152"/>
      <c r="V600" s="152"/>
      <c r="W600" s="152"/>
      <c r="X600" s="152"/>
      <c r="Y600" s="152"/>
      <c r="Z600" s="152"/>
    </row>
    <row r="601" ht="15.75" customHeight="1">
      <c r="A601" s="143" t="str">
        <f t="shared" si="3"/>
        <v>#REF!</v>
      </c>
      <c r="B601" s="149"/>
      <c r="C601" s="149"/>
      <c r="D601" s="149"/>
      <c r="E601" s="149"/>
      <c r="F601" s="149"/>
      <c r="G601" s="149"/>
      <c r="H601" s="149"/>
      <c r="I601" s="143"/>
      <c r="J601" s="143"/>
      <c r="K601" s="149"/>
      <c r="L601" s="149"/>
      <c r="M601" s="149"/>
      <c r="N601" s="149"/>
      <c r="O601" s="149"/>
      <c r="P601" s="149"/>
      <c r="Q601" s="149"/>
      <c r="R601" s="149"/>
      <c r="S601" s="149"/>
      <c r="T601" s="152"/>
      <c r="U601" s="152"/>
      <c r="V601" s="152"/>
      <c r="W601" s="152"/>
      <c r="X601" s="152"/>
      <c r="Y601" s="152"/>
      <c r="Z601" s="152"/>
    </row>
    <row r="602" ht="15.75" customHeight="1">
      <c r="A602" s="143" t="str">
        <f t="shared" si="3"/>
        <v>#REF!</v>
      </c>
      <c r="B602" s="149"/>
      <c r="C602" s="149"/>
      <c r="D602" s="149"/>
      <c r="E602" s="149"/>
      <c r="F602" s="149"/>
      <c r="G602" s="149"/>
      <c r="H602" s="149"/>
      <c r="I602" s="143"/>
      <c r="J602" s="143"/>
      <c r="K602" s="149"/>
      <c r="L602" s="149"/>
      <c r="M602" s="149"/>
      <c r="N602" s="149"/>
      <c r="O602" s="149"/>
      <c r="P602" s="149"/>
      <c r="Q602" s="149"/>
      <c r="R602" s="149"/>
      <c r="S602" s="149"/>
      <c r="T602" s="152"/>
      <c r="U602" s="152"/>
      <c r="V602" s="152"/>
      <c r="W602" s="152"/>
      <c r="X602" s="152"/>
      <c r="Y602" s="152"/>
      <c r="Z602" s="152"/>
    </row>
    <row r="603" ht="15.75" customHeight="1">
      <c r="A603" s="143" t="str">
        <f t="shared" si="3"/>
        <v>#REF!</v>
      </c>
      <c r="B603" s="149"/>
      <c r="C603" s="149"/>
      <c r="D603" s="149"/>
      <c r="E603" s="149"/>
      <c r="F603" s="149"/>
      <c r="G603" s="149"/>
      <c r="H603" s="149"/>
      <c r="I603" s="143"/>
      <c r="J603" s="143"/>
      <c r="K603" s="149"/>
      <c r="L603" s="149"/>
      <c r="M603" s="149"/>
      <c r="N603" s="149"/>
      <c r="O603" s="149"/>
      <c r="P603" s="149"/>
      <c r="Q603" s="149"/>
      <c r="R603" s="149"/>
      <c r="S603" s="149"/>
      <c r="T603" s="152"/>
      <c r="U603" s="152"/>
      <c r="V603" s="152"/>
      <c r="W603" s="152"/>
      <c r="X603" s="152"/>
      <c r="Y603" s="152"/>
      <c r="Z603" s="152"/>
    </row>
    <row r="604" ht="15.75" customHeight="1">
      <c r="A604" s="143" t="str">
        <f t="shared" si="3"/>
        <v>#REF!</v>
      </c>
      <c r="B604" s="149"/>
      <c r="C604" s="149"/>
      <c r="D604" s="149"/>
      <c r="E604" s="149"/>
      <c r="F604" s="149"/>
      <c r="G604" s="149"/>
      <c r="H604" s="149"/>
      <c r="I604" s="143"/>
      <c r="J604" s="143"/>
      <c r="K604" s="149"/>
      <c r="L604" s="149"/>
      <c r="M604" s="149"/>
      <c r="N604" s="149"/>
      <c r="O604" s="149"/>
      <c r="P604" s="149"/>
      <c r="Q604" s="149"/>
      <c r="R604" s="149"/>
      <c r="S604" s="149"/>
      <c r="T604" s="152"/>
      <c r="U604" s="152"/>
      <c r="V604" s="152"/>
      <c r="W604" s="152"/>
      <c r="X604" s="152"/>
      <c r="Y604" s="152"/>
      <c r="Z604" s="152"/>
    </row>
    <row r="605" ht="15.75" customHeight="1">
      <c r="A605" s="143" t="str">
        <f t="shared" si="3"/>
        <v>#REF!</v>
      </c>
      <c r="B605" s="149"/>
      <c r="C605" s="149"/>
      <c r="D605" s="149"/>
      <c r="E605" s="149"/>
      <c r="F605" s="149"/>
      <c r="G605" s="149"/>
      <c r="H605" s="149"/>
      <c r="I605" s="143"/>
      <c r="J605" s="143"/>
      <c r="K605" s="149"/>
      <c r="L605" s="149"/>
      <c r="M605" s="149"/>
      <c r="N605" s="149"/>
      <c r="O605" s="149"/>
      <c r="P605" s="149"/>
      <c r="Q605" s="149"/>
      <c r="R605" s="149"/>
      <c r="S605" s="149"/>
      <c r="T605" s="152"/>
      <c r="U605" s="152"/>
      <c r="V605" s="152"/>
      <c r="W605" s="152"/>
      <c r="X605" s="152"/>
      <c r="Y605" s="152"/>
      <c r="Z605" s="152"/>
    </row>
    <row r="606" ht="15.75" customHeight="1">
      <c r="A606" s="143" t="str">
        <f t="shared" si="3"/>
        <v>#REF!</v>
      </c>
      <c r="B606" s="149"/>
      <c r="C606" s="149"/>
      <c r="D606" s="149"/>
      <c r="E606" s="149"/>
      <c r="F606" s="149"/>
      <c r="G606" s="149"/>
      <c r="H606" s="149"/>
      <c r="I606" s="143"/>
      <c r="J606" s="143"/>
      <c r="K606" s="149"/>
      <c r="L606" s="149"/>
      <c r="M606" s="149"/>
      <c r="N606" s="149"/>
      <c r="O606" s="149"/>
      <c r="P606" s="149"/>
      <c r="Q606" s="149"/>
      <c r="R606" s="149"/>
      <c r="S606" s="149"/>
      <c r="T606" s="152"/>
      <c r="U606" s="152"/>
      <c r="V606" s="152"/>
      <c r="W606" s="152"/>
      <c r="X606" s="152"/>
      <c r="Y606" s="152"/>
      <c r="Z606" s="152"/>
    </row>
    <row r="607" ht="15.75" customHeight="1">
      <c r="A607" s="143" t="str">
        <f t="shared" si="3"/>
        <v>#REF!</v>
      </c>
      <c r="B607" s="149"/>
      <c r="C607" s="149"/>
      <c r="D607" s="149"/>
      <c r="E607" s="149"/>
      <c r="F607" s="149"/>
      <c r="G607" s="149"/>
      <c r="H607" s="149"/>
      <c r="I607" s="143"/>
      <c r="J607" s="143"/>
      <c r="K607" s="149"/>
      <c r="L607" s="149"/>
      <c r="M607" s="149"/>
      <c r="N607" s="149"/>
      <c r="O607" s="149"/>
      <c r="P607" s="149"/>
      <c r="Q607" s="149"/>
      <c r="R607" s="149"/>
      <c r="S607" s="149"/>
      <c r="T607" s="152"/>
      <c r="U607" s="152"/>
      <c r="V607" s="152"/>
      <c r="W607" s="152"/>
      <c r="X607" s="152"/>
      <c r="Y607" s="152"/>
      <c r="Z607" s="152"/>
    </row>
    <row r="608" ht="15.75" customHeight="1">
      <c r="A608" s="143" t="str">
        <f t="shared" si="3"/>
        <v>#REF!</v>
      </c>
      <c r="B608" s="149"/>
      <c r="C608" s="149"/>
      <c r="D608" s="149"/>
      <c r="E608" s="149"/>
      <c r="F608" s="149"/>
      <c r="G608" s="149"/>
      <c r="H608" s="149"/>
      <c r="I608" s="143"/>
      <c r="J608" s="143"/>
      <c r="K608" s="149"/>
      <c r="L608" s="149"/>
      <c r="M608" s="149"/>
      <c r="N608" s="149"/>
      <c r="O608" s="149"/>
      <c r="P608" s="149"/>
      <c r="Q608" s="149"/>
      <c r="R608" s="149"/>
      <c r="S608" s="149"/>
      <c r="T608" s="152"/>
      <c r="U608" s="152"/>
      <c r="V608" s="152"/>
      <c r="W608" s="152"/>
      <c r="X608" s="152"/>
      <c r="Y608" s="152"/>
      <c r="Z608" s="152"/>
    </row>
    <row r="609" ht="15.75" customHeight="1">
      <c r="A609" s="143" t="str">
        <f t="shared" si="3"/>
        <v>#REF!</v>
      </c>
      <c r="B609" s="149"/>
      <c r="C609" s="149"/>
      <c r="D609" s="149"/>
      <c r="E609" s="149"/>
      <c r="F609" s="149"/>
      <c r="G609" s="149"/>
      <c r="H609" s="149"/>
      <c r="I609" s="143"/>
      <c r="J609" s="143"/>
      <c r="K609" s="149"/>
      <c r="L609" s="149"/>
      <c r="M609" s="149"/>
      <c r="N609" s="149"/>
      <c r="O609" s="149"/>
      <c r="P609" s="149"/>
      <c r="Q609" s="149"/>
      <c r="R609" s="149"/>
      <c r="S609" s="149"/>
      <c r="T609" s="152"/>
      <c r="U609" s="152"/>
      <c r="V609" s="152"/>
      <c r="W609" s="152"/>
      <c r="X609" s="152"/>
      <c r="Y609" s="152"/>
      <c r="Z609" s="152"/>
    </row>
    <row r="610" ht="15.75" customHeight="1">
      <c r="A610" s="143" t="str">
        <f t="shared" si="3"/>
        <v>#REF!</v>
      </c>
      <c r="B610" s="149"/>
      <c r="C610" s="149"/>
      <c r="D610" s="149"/>
      <c r="E610" s="149"/>
      <c r="F610" s="149"/>
      <c r="G610" s="149"/>
      <c r="H610" s="149"/>
      <c r="I610" s="143"/>
      <c r="J610" s="143"/>
      <c r="K610" s="149"/>
      <c r="L610" s="149"/>
      <c r="M610" s="149"/>
      <c r="N610" s="149"/>
      <c r="O610" s="149"/>
      <c r="P610" s="149"/>
      <c r="Q610" s="149"/>
      <c r="R610" s="149"/>
      <c r="S610" s="149"/>
      <c r="T610" s="152"/>
      <c r="U610" s="152"/>
      <c r="V610" s="152"/>
      <c r="W610" s="152"/>
      <c r="X610" s="152"/>
      <c r="Y610" s="152"/>
      <c r="Z610" s="152"/>
    </row>
    <row r="611" ht="15.75" customHeight="1">
      <c r="A611" s="143" t="str">
        <f t="shared" si="3"/>
        <v>#REF!</v>
      </c>
      <c r="B611" s="149"/>
      <c r="C611" s="149"/>
      <c r="D611" s="149"/>
      <c r="E611" s="149"/>
      <c r="F611" s="149"/>
      <c r="G611" s="149"/>
      <c r="H611" s="149"/>
      <c r="I611" s="143"/>
      <c r="J611" s="143"/>
      <c r="K611" s="149"/>
      <c r="L611" s="149"/>
      <c r="M611" s="149"/>
      <c r="N611" s="149"/>
      <c r="O611" s="149"/>
      <c r="P611" s="149"/>
      <c r="Q611" s="149"/>
      <c r="R611" s="149"/>
      <c r="S611" s="149"/>
      <c r="T611" s="152"/>
      <c r="U611" s="152"/>
      <c r="V611" s="152"/>
      <c r="W611" s="152"/>
      <c r="X611" s="152"/>
      <c r="Y611" s="152"/>
      <c r="Z611" s="152"/>
    </row>
    <row r="612" ht="15.75" customHeight="1">
      <c r="A612" s="143" t="str">
        <f t="shared" si="3"/>
        <v>#REF!</v>
      </c>
      <c r="B612" s="149"/>
      <c r="C612" s="149"/>
      <c r="D612" s="149"/>
      <c r="E612" s="149"/>
      <c r="F612" s="149"/>
      <c r="G612" s="149"/>
      <c r="H612" s="149"/>
      <c r="I612" s="143"/>
      <c r="J612" s="143"/>
      <c r="K612" s="149"/>
      <c r="L612" s="149"/>
      <c r="M612" s="149"/>
      <c r="N612" s="149"/>
      <c r="O612" s="149"/>
      <c r="P612" s="149"/>
      <c r="Q612" s="149"/>
      <c r="R612" s="149"/>
      <c r="S612" s="149"/>
      <c r="T612" s="152"/>
      <c r="U612" s="152"/>
      <c r="V612" s="152"/>
      <c r="W612" s="152"/>
      <c r="X612" s="152"/>
      <c r="Y612" s="152"/>
      <c r="Z612" s="152"/>
    </row>
    <row r="613" ht="15.75" customHeight="1">
      <c r="A613" s="143" t="str">
        <f t="shared" si="3"/>
        <v>#REF!</v>
      </c>
      <c r="B613" s="149"/>
      <c r="C613" s="149"/>
      <c r="D613" s="149"/>
      <c r="E613" s="149"/>
      <c r="F613" s="149"/>
      <c r="G613" s="149"/>
      <c r="H613" s="149"/>
      <c r="I613" s="143"/>
      <c r="J613" s="143"/>
      <c r="K613" s="149"/>
      <c r="L613" s="149"/>
      <c r="M613" s="149"/>
      <c r="N613" s="149"/>
      <c r="O613" s="149"/>
      <c r="P613" s="149"/>
      <c r="Q613" s="149"/>
      <c r="R613" s="149"/>
      <c r="S613" s="149"/>
      <c r="T613" s="152"/>
      <c r="U613" s="152"/>
      <c r="V613" s="152"/>
      <c r="W613" s="152"/>
      <c r="X613" s="152"/>
      <c r="Y613" s="152"/>
      <c r="Z613" s="152"/>
    </row>
    <row r="614" ht="15.75" customHeight="1">
      <c r="A614" s="143" t="str">
        <f t="shared" si="3"/>
        <v>#REF!</v>
      </c>
      <c r="B614" s="149"/>
      <c r="C614" s="149"/>
      <c r="D614" s="149"/>
      <c r="E614" s="149"/>
      <c r="F614" s="149"/>
      <c r="G614" s="149"/>
      <c r="H614" s="149"/>
      <c r="I614" s="143"/>
      <c r="J614" s="143"/>
      <c r="K614" s="149"/>
      <c r="L614" s="149"/>
      <c r="M614" s="149"/>
      <c r="N614" s="149"/>
      <c r="O614" s="149"/>
      <c r="P614" s="149"/>
      <c r="Q614" s="149"/>
      <c r="R614" s="149"/>
      <c r="S614" s="149"/>
      <c r="T614" s="152"/>
      <c r="U614" s="152"/>
      <c r="V614" s="152"/>
      <c r="W614" s="152"/>
      <c r="X614" s="152"/>
      <c r="Y614" s="152"/>
      <c r="Z614" s="152"/>
    </row>
    <row r="615" ht="15.75" customHeight="1">
      <c r="A615" s="143" t="str">
        <f t="shared" si="3"/>
        <v>#REF!</v>
      </c>
      <c r="B615" s="149"/>
      <c r="C615" s="149"/>
      <c r="D615" s="149"/>
      <c r="E615" s="149"/>
      <c r="F615" s="149"/>
      <c r="G615" s="149"/>
      <c r="H615" s="149"/>
      <c r="I615" s="143"/>
      <c r="J615" s="143"/>
      <c r="K615" s="149"/>
      <c r="L615" s="149"/>
      <c r="M615" s="149"/>
      <c r="N615" s="149"/>
      <c r="O615" s="149"/>
      <c r="P615" s="149"/>
      <c r="Q615" s="149"/>
      <c r="R615" s="149"/>
      <c r="S615" s="149"/>
      <c r="T615" s="152"/>
      <c r="U615" s="152"/>
      <c r="V615" s="152"/>
      <c r="W615" s="152"/>
      <c r="X615" s="152"/>
      <c r="Y615" s="152"/>
      <c r="Z615" s="152"/>
    </row>
    <row r="616" ht="15.75" customHeight="1">
      <c r="A616" s="143" t="str">
        <f t="shared" si="3"/>
        <v>#REF!</v>
      </c>
      <c r="B616" s="149"/>
      <c r="C616" s="149"/>
      <c r="D616" s="149"/>
      <c r="E616" s="149"/>
      <c r="F616" s="149"/>
      <c r="G616" s="149"/>
      <c r="H616" s="149"/>
      <c r="I616" s="143"/>
      <c r="J616" s="143"/>
      <c r="K616" s="149"/>
      <c r="L616" s="149"/>
      <c r="M616" s="149"/>
      <c r="N616" s="149"/>
      <c r="O616" s="149"/>
      <c r="P616" s="149"/>
      <c r="Q616" s="149"/>
      <c r="R616" s="149"/>
      <c r="S616" s="149"/>
      <c r="T616" s="152"/>
      <c r="U616" s="152"/>
      <c r="V616" s="152"/>
      <c r="W616" s="152"/>
      <c r="X616" s="152"/>
      <c r="Y616" s="152"/>
      <c r="Z616" s="152"/>
    </row>
    <row r="617" ht="15.75" customHeight="1">
      <c r="A617" s="143" t="str">
        <f t="shared" si="3"/>
        <v>#REF!</v>
      </c>
      <c r="B617" s="149"/>
      <c r="C617" s="149"/>
      <c r="D617" s="149"/>
      <c r="E617" s="149"/>
      <c r="F617" s="149"/>
      <c r="G617" s="149"/>
      <c r="H617" s="149"/>
      <c r="I617" s="143"/>
      <c r="J617" s="143"/>
      <c r="K617" s="149"/>
      <c r="L617" s="149"/>
      <c r="M617" s="149"/>
      <c r="N617" s="149"/>
      <c r="O617" s="149"/>
      <c r="P617" s="149"/>
      <c r="Q617" s="149"/>
      <c r="R617" s="149"/>
      <c r="S617" s="149"/>
      <c r="T617" s="152"/>
      <c r="U617" s="152"/>
      <c r="V617" s="152"/>
      <c r="W617" s="152"/>
      <c r="X617" s="152"/>
      <c r="Y617" s="152"/>
      <c r="Z617" s="152"/>
    </row>
    <row r="618" ht="15.75" customHeight="1">
      <c r="A618" s="143" t="str">
        <f t="shared" si="3"/>
        <v>#REF!</v>
      </c>
      <c r="B618" s="149"/>
      <c r="C618" s="149"/>
      <c r="D618" s="149"/>
      <c r="E618" s="149"/>
      <c r="F618" s="149"/>
      <c r="G618" s="149"/>
      <c r="H618" s="149"/>
      <c r="I618" s="143"/>
      <c r="J618" s="143"/>
      <c r="K618" s="149"/>
      <c r="L618" s="149"/>
      <c r="M618" s="149"/>
      <c r="N618" s="149"/>
      <c r="O618" s="149"/>
      <c r="P618" s="149"/>
      <c r="Q618" s="149"/>
      <c r="R618" s="149"/>
      <c r="S618" s="149"/>
      <c r="T618" s="152"/>
      <c r="U618" s="152"/>
      <c r="V618" s="152"/>
      <c r="W618" s="152"/>
      <c r="X618" s="152"/>
      <c r="Y618" s="152"/>
      <c r="Z618" s="152"/>
    </row>
    <row r="619" ht="15.75" customHeight="1">
      <c r="A619" s="143" t="str">
        <f t="shared" si="3"/>
        <v>#REF!</v>
      </c>
      <c r="B619" s="149"/>
      <c r="C619" s="149"/>
      <c r="D619" s="149"/>
      <c r="E619" s="149"/>
      <c r="F619" s="149"/>
      <c r="G619" s="149"/>
      <c r="H619" s="149"/>
      <c r="I619" s="143"/>
      <c r="J619" s="143"/>
      <c r="K619" s="149"/>
      <c r="L619" s="149"/>
      <c r="M619" s="149"/>
      <c r="N619" s="149"/>
      <c r="O619" s="149"/>
      <c r="P619" s="149"/>
      <c r="Q619" s="149"/>
      <c r="R619" s="149"/>
      <c r="S619" s="149"/>
      <c r="T619" s="152"/>
      <c r="U619" s="152"/>
      <c r="V619" s="152"/>
      <c r="W619" s="152"/>
      <c r="X619" s="152"/>
      <c r="Y619" s="152"/>
      <c r="Z619" s="152"/>
    </row>
    <row r="620" ht="15.75" customHeight="1">
      <c r="A620" s="143" t="str">
        <f t="shared" si="3"/>
        <v>#REF!</v>
      </c>
      <c r="B620" s="149"/>
      <c r="C620" s="149"/>
      <c r="D620" s="149"/>
      <c r="E620" s="149"/>
      <c r="F620" s="149"/>
      <c r="G620" s="149"/>
      <c r="H620" s="149"/>
      <c r="I620" s="143"/>
      <c r="J620" s="143"/>
      <c r="K620" s="149"/>
      <c r="L620" s="149"/>
      <c r="M620" s="149"/>
      <c r="N620" s="149"/>
      <c r="O620" s="149"/>
      <c r="P620" s="149"/>
      <c r="Q620" s="149"/>
      <c r="R620" s="149"/>
      <c r="S620" s="149"/>
      <c r="T620" s="152"/>
      <c r="U620" s="152"/>
      <c r="V620" s="152"/>
      <c r="W620" s="152"/>
      <c r="X620" s="152"/>
      <c r="Y620" s="152"/>
      <c r="Z620" s="152"/>
    </row>
    <row r="621" ht="15.75" customHeight="1">
      <c r="A621" s="143" t="str">
        <f t="shared" si="3"/>
        <v>#REF!</v>
      </c>
      <c r="B621" s="149"/>
      <c r="C621" s="149"/>
      <c r="D621" s="149"/>
      <c r="E621" s="149"/>
      <c r="F621" s="149"/>
      <c r="G621" s="149"/>
      <c r="H621" s="149"/>
      <c r="I621" s="143"/>
      <c r="J621" s="143"/>
      <c r="K621" s="149"/>
      <c r="L621" s="149"/>
      <c r="M621" s="149"/>
      <c r="N621" s="149"/>
      <c r="O621" s="149"/>
      <c r="P621" s="149"/>
      <c r="Q621" s="149"/>
      <c r="R621" s="149"/>
      <c r="S621" s="149"/>
      <c r="T621" s="152"/>
      <c r="U621" s="152"/>
      <c r="V621" s="152"/>
      <c r="W621" s="152"/>
      <c r="X621" s="152"/>
      <c r="Y621" s="152"/>
      <c r="Z621" s="152"/>
    </row>
    <row r="622" ht="15.75" customHeight="1">
      <c r="A622" s="143" t="str">
        <f t="shared" si="3"/>
        <v>#REF!</v>
      </c>
      <c r="B622" s="149"/>
      <c r="C622" s="149"/>
      <c r="D622" s="149"/>
      <c r="E622" s="149"/>
      <c r="F622" s="149"/>
      <c r="G622" s="149"/>
      <c r="H622" s="149"/>
      <c r="I622" s="143"/>
      <c r="J622" s="143"/>
      <c r="K622" s="149"/>
      <c r="L622" s="149"/>
      <c r="M622" s="149"/>
      <c r="N622" s="149"/>
      <c r="O622" s="149"/>
      <c r="P622" s="149"/>
      <c r="Q622" s="149"/>
      <c r="R622" s="149"/>
      <c r="S622" s="149"/>
      <c r="T622" s="152"/>
      <c r="U622" s="152"/>
      <c r="V622" s="152"/>
      <c r="W622" s="152"/>
      <c r="X622" s="152"/>
      <c r="Y622" s="152"/>
      <c r="Z622" s="152"/>
    </row>
    <row r="623" ht="15.75" customHeight="1">
      <c r="A623" s="143" t="str">
        <f t="shared" si="3"/>
        <v>#REF!</v>
      </c>
      <c r="B623" s="149"/>
      <c r="C623" s="149"/>
      <c r="D623" s="149"/>
      <c r="E623" s="149"/>
      <c r="F623" s="149"/>
      <c r="G623" s="149"/>
      <c r="H623" s="149"/>
      <c r="I623" s="143"/>
      <c r="J623" s="143"/>
      <c r="K623" s="149"/>
      <c r="L623" s="149"/>
      <c r="M623" s="149"/>
      <c r="N623" s="149"/>
      <c r="O623" s="149"/>
      <c r="P623" s="149"/>
      <c r="Q623" s="149"/>
      <c r="R623" s="149"/>
      <c r="S623" s="149"/>
      <c r="T623" s="152"/>
      <c r="U623" s="152"/>
      <c r="V623" s="152"/>
      <c r="W623" s="152"/>
      <c r="X623" s="152"/>
      <c r="Y623" s="152"/>
      <c r="Z623" s="152"/>
    </row>
    <row r="624" ht="15.75" customHeight="1">
      <c r="A624" s="143" t="str">
        <f t="shared" si="3"/>
        <v>#REF!</v>
      </c>
      <c r="B624" s="149"/>
      <c r="C624" s="149"/>
      <c r="D624" s="149"/>
      <c r="E624" s="149"/>
      <c r="F624" s="149"/>
      <c r="G624" s="149"/>
      <c r="H624" s="149"/>
      <c r="I624" s="143"/>
      <c r="J624" s="143"/>
      <c r="K624" s="149"/>
      <c r="L624" s="149"/>
      <c r="M624" s="149"/>
      <c r="N624" s="149"/>
      <c r="O624" s="149"/>
      <c r="P624" s="149"/>
      <c r="Q624" s="149"/>
      <c r="R624" s="149"/>
      <c r="S624" s="149"/>
      <c r="T624" s="152"/>
      <c r="U624" s="152"/>
      <c r="V624" s="152"/>
      <c r="W624" s="152"/>
      <c r="X624" s="152"/>
      <c r="Y624" s="152"/>
      <c r="Z624" s="152"/>
    </row>
    <row r="625" ht="15.75" customHeight="1">
      <c r="A625" s="143" t="str">
        <f t="shared" si="3"/>
        <v>#REF!</v>
      </c>
      <c r="B625" s="149"/>
      <c r="C625" s="149"/>
      <c r="D625" s="149"/>
      <c r="E625" s="149"/>
      <c r="F625" s="149"/>
      <c r="G625" s="149"/>
      <c r="H625" s="149"/>
      <c r="I625" s="143"/>
      <c r="J625" s="143"/>
      <c r="K625" s="149"/>
      <c r="L625" s="149"/>
      <c r="M625" s="149"/>
      <c r="N625" s="149"/>
      <c r="O625" s="149"/>
      <c r="P625" s="149"/>
      <c r="Q625" s="149"/>
      <c r="R625" s="149"/>
      <c r="S625" s="149"/>
      <c r="T625" s="152"/>
      <c r="U625" s="152"/>
      <c r="V625" s="152"/>
      <c r="W625" s="152"/>
      <c r="X625" s="152"/>
      <c r="Y625" s="152"/>
      <c r="Z625" s="152"/>
    </row>
    <row r="626" ht="15.75" customHeight="1">
      <c r="A626" s="143" t="str">
        <f t="shared" si="3"/>
        <v>#REF!</v>
      </c>
      <c r="B626" s="149"/>
      <c r="C626" s="149"/>
      <c r="D626" s="149"/>
      <c r="E626" s="149"/>
      <c r="F626" s="149"/>
      <c r="G626" s="149"/>
      <c r="H626" s="149"/>
      <c r="I626" s="143"/>
      <c r="J626" s="143"/>
      <c r="K626" s="149"/>
      <c r="L626" s="149"/>
      <c r="M626" s="149"/>
      <c r="N626" s="149"/>
      <c r="O626" s="149"/>
      <c r="P626" s="149"/>
      <c r="Q626" s="149"/>
      <c r="R626" s="149"/>
      <c r="S626" s="149"/>
      <c r="T626" s="152"/>
      <c r="U626" s="152"/>
      <c r="V626" s="152"/>
      <c r="W626" s="152"/>
      <c r="X626" s="152"/>
      <c r="Y626" s="152"/>
      <c r="Z626" s="152"/>
    </row>
    <row r="627" ht="15.75" customHeight="1">
      <c r="A627" s="143" t="str">
        <f t="shared" si="3"/>
        <v>#REF!</v>
      </c>
      <c r="B627" s="149"/>
      <c r="C627" s="149"/>
      <c r="D627" s="149"/>
      <c r="E627" s="149"/>
      <c r="F627" s="149"/>
      <c r="G627" s="149"/>
      <c r="H627" s="149"/>
      <c r="I627" s="143"/>
      <c r="J627" s="143"/>
      <c r="K627" s="149"/>
      <c r="L627" s="149"/>
      <c r="M627" s="149"/>
      <c r="N627" s="149"/>
      <c r="O627" s="149"/>
      <c r="P627" s="149"/>
      <c r="Q627" s="149"/>
      <c r="R627" s="149"/>
      <c r="S627" s="149"/>
      <c r="T627" s="152"/>
      <c r="U627" s="152"/>
      <c r="V627" s="152"/>
      <c r="W627" s="152"/>
      <c r="X627" s="152"/>
      <c r="Y627" s="152"/>
      <c r="Z627" s="152"/>
    </row>
    <row r="628" ht="15.75" customHeight="1">
      <c r="A628" s="143" t="str">
        <f t="shared" si="3"/>
        <v>#REF!</v>
      </c>
      <c r="B628" s="149"/>
      <c r="C628" s="149"/>
      <c r="D628" s="149"/>
      <c r="E628" s="149"/>
      <c r="F628" s="149"/>
      <c r="G628" s="149"/>
      <c r="H628" s="149"/>
      <c r="I628" s="143"/>
      <c r="J628" s="143"/>
      <c r="K628" s="149"/>
      <c r="L628" s="149"/>
      <c r="M628" s="149"/>
      <c r="N628" s="149"/>
      <c r="O628" s="149"/>
      <c r="P628" s="149"/>
      <c r="Q628" s="149"/>
      <c r="R628" s="149"/>
      <c r="S628" s="149"/>
      <c r="T628" s="152"/>
      <c r="U628" s="152"/>
      <c r="V628" s="152"/>
      <c r="W628" s="152"/>
      <c r="X628" s="152"/>
      <c r="Y628" s="152"/>
      <c r="Z628" s="152"/>
    </row>
    <row r="629" ht="15.75" customHeight="1">
      <c r="A629" s="143" t="str">
        <f t="shared" si="3"/>
        <v>#REF!</v>
      </c>
      <c r="B629" s="149"/>
      <c r="C629" s="149"/>
      <c r="D629" s="149"/>
      <c r="E629" s="149"/>
      <c r="F629" s="149"/>
      <c r="G629" s="149"/>
      <c r="H629" s="149"/>
      <c r="I629" s="143"/>
      <c r="J629" s="143"/>
      <c r="K629" s="149"/>
      <c r="L629" s="149"/>
      <c r="M629" s="149"/>
      <c r="N629" s="149"/>
      <c r="O629" s="149"/>
      <c r="P629" s="149"/>
      <c r="Q629" s="149"/>
      <c r="R629" s="149"/>
      <c r="S629" s="149"/>
      <c r="T629" s="152"/>
      <c r="U629" s="152"/>
      <c r="V629" s="152"/>
      <c r="W629" s="152"/>
      <c r="X629" s="152"/>
      <c r="Y629" s="152"/>
      <c r="Z629" s="152"/>
    </row>
    <row r="630" ht="15.75" customHeight="1">
      <c r="A630" s="143" t="str">
        <f t="shared" si="3"/>
        <v>#REF!</v>
      </c>
      <c r="B630" s="149"/>
      <c r="C630" s="149"/>
      <c r="D630" s="149"/>
      <c r="E630" s="149"/>
      <c r="F630" s="149"/>
      <c r="G630" s="149"/>
      <c r="H630" s="149"/>
      <c r="I630" s="143"/>
      <c r="J630" s="143"/>
      <c r="K630" s="149"/>
      <c r="L630" s="149"/>
      <c r="M630" s="149"/>
      <c r="N630" s="149"/>
      <c r="O630" s="149"/>
      <c r="P630" s="149"/>
      <c r="Q630" s="149"/>
      <c r="R630" s="149"/>
      <c r="S630" s="149"/>
      <c r="T630" s="152"/>
      <c r="U630" s="152"/>
      <c r="V630" s="152"/>
      <c r="W630" s="152"/>
      <c r="X630" s="152"/>
      <c r="Y630" s="152"/>
      <c r="Z630" s="152"/>
    </row>
    <row r="631" ht="15.75" customHeight="1">
      <c r="A631" s="143" t="str">
        <f t="shared" si="3"/>
        <v>#REF!</v>
      </c>
      <c r="B631" s="149"/>
      <c r="C631" s="149"/>
      <c r="D631" s="149"/>
      <c r="E631" s="149"/>
      <c r="F631" s="149"/>
      <c r="G631" s="149"/>
      <c r="H631" s="149"/>
      <c r="I631" s="143"/>
      <c r="J631" s="143"/>
      <c r="K631" s="149"/>
      <c r="L631" s="149"/>
      <c r="M631" s="149"/>
      <c r="N631" s="149"/>
      <c r="O631" s="149"/>
      <c r="P631" s="149"/>
      <c r="Q631" s="149"/>
      <c r="R631" s="149"/>
      <c r="S631" s="149"/>
      <c r="T631" s="152"/>
      <c r="U631" s="152"/>
      <c r="V631" s="152"/>
      <c r="W631" s="152"/>
      <c r="X631" s="152"/>
      <c r="Y631" s="152"/>
      <c r="Z631" s="152"/>
    </row>
    <row r="632" ht="15.75" customHeight="1">
      <c r="A632" s="143" t="str">
        <f t="shared" si="3"/>
        <v>#REF!</v>
      </c>
      <c r="B632" s="149"/>
      <c r="C632" s="149"/>
      <c r="D632" s="149"/>
      <c r="E632" s="149"/>
      <c r="F632" s="149"/>
      <c r="G632" s="149"/>
      <c r="H632" s="149"/>
      <c r="I632" s="143"/>
      <c r="J632" s="143"/>
      <c r="K632" s="149"/>
      <c r="L632" s="149"/>
      <c r="M632" s="149"/>
      <c r="N632" s="149"/>
      <c r="O632" s="149"/>
      <c r="P632" s="149"/>
      <c r="Q632" s="149"/>
      <c r="R632" s="149"/>
      <c r="S632" s="149"/>
      <c r="T632" s="152"/>
      <c r="U632" s="152"/>
      <c r="V632" s="152"/>
      <c r="W632" s="152"/>
      <c r="X632" s="152"/>
      <c r="Y632" s="152"/>
      <c r="Z632" s="152"/>
    </row>
    <row r="633" ht="15.75" customHeight="1">
      <c r="A633" s="143" t="str">
        <f t="shared" si="3"/>
        <v>#REF!</v>
      </c>
      <c r="B633" s="149"/>
      <c r="C633" s="149"/>
      <c r="D633" s="149"/>
      <c r="E633" s="149"/>
      <c r="F633" s="149"/>
      <c r="G633" s="149"/>
      <c r="H633" s="149"/>
      <c r="I633" s="143"/>
      <c r="J633" s="143"/>
      <c r="K633" s="149"/>
      <c r="L633" s="149"/>
      <c r="M633" s="149"/>
      <c r="N633" s="149"/>
      <c r="O633" s="149"/>
      <c r="P633" s="149"/>
      <c r="Q633" s="149"/>
      <c r="R633" s="149"/>
      <c r="S633" s="149"/>
      <c r="T633" s="152"/>
      <c r="U633" s="152"/>
      <c r="V633" s="152"/>
      <c r="W633" s="152"/>
      <c r="X633" s="152"/>
      <c r="Y633" s="152"/>
      <c r="Z633" s="152"/>
    </row>
    <row r="634" ht="15.75" customHeight="1">
      <c r="A634" s="143" t="str">
        <f t="shared" si="3"/>
        <v>#REF!</v>
      </c>
      <c r="B634" s="149"/>
      <c r="C634" s="149"/>
      <c r="D634" s="149"/>
      <c r="E634" s="149"/>
      <c r="F634" s="149"/>
      <c r="G634" s="149"/>
      <c r="H634" s="149"/>
      <c r="I634" s="143"/>
      <c r="J634" s="143"/>
      <c r="K634" s="149"/>
      <c r="L634" s="149"/>
      <c r="M634" s="149"/>
      <c r="N634" s="149"/>
      <c r="O634" s="149"/>
      <c r="P634" s="149"/>
      <c r="Q634" s="149"/>
      <c r="R634" s="149"/>
      <c r="S634" s="149"/>
      <c r="T634" s="152"/>
      <c r="U634" s="152"/>
      <c r="V634" s="152"/>
      <c r="W634" s="152"/>
      <c r="X634" s="152"/>
      <c r="Y634" s="152"/>
      <c r="Z634" s="152"/>
    </row>
    <row r="635" ht="15.75" customHeight="1">
      <c r="A635" s="143" t="str">
        <f t="shared" si="3"/>
        <v>#REF!</v>
      </c>
      <c r="B635" s="149"/>
      <c r="C635" s="149"/>
      <c r="D635" s="149"/>
      <c r="E635" s="149"/>
      <c r="F635" s="149"/>
      <c r="G635" s="149"/>
      <c r="H635" s="149"/>
      <c r="I635" s="143"/>
      <c r="J635" s="143"/>
      <c r="K635" s="149"/>
      <c r="L635" s="149"/>
      <c r="M635" s="149"/>
      <c r="N635" s="149"/>
      <c r="O635" s="149"/>
      <c r="P635" s="149"/>
      <c r="Q635" s="149"/>
      <c r="R635" s="149"/>
      <c r="S635" s="149"/>
      <c r="T635" s="152"/>
      <c r="U635" s="152"/>
      <c r="V635" s="152"/>
      <c r="W635" s="152"/>
      <c r="X635" s="152"/>
      <c r="Y635" s="152"/>
      <c r="Z635" s="152"/>
    </row>
    <row r="636" ht="15.75" customHeight="1">
      <c r="A636" s="143" t="str">
        <f t="shared" si="3"/>
        <v>#REF!</v>
      </c>
      <c r="B636" s="149"/>
      <c r="C636" s="149"/>
      <c r="D636" s="149"/>
      <c r="E636" s="149"/>
      <c r="F636" s="149"/>
      <c r="G636" s="149"/>
      <c r="H636" s="149"/>
      <c r="I636" s="143"/>
      <c r="J636" s="143"/>
      <c r="K636" s="149"/>
      <c r="L636" s="149"/>
      <c r="M636" s="149"/>
      <c r="N636" s="149"/>
      <c r="O636" s="149"/>
      <c r="P636" s="149"/>
      <c r="Q636" s="149"/>
      <c r="R636" s="149"/>
      <c r="S636" s="149"/>
      <c r="T636" s="152"/>
      <c r="U636" s="152"/>
      <c r="V636" s="152"/>
      <c r="W636" s="152"/>
      <c r="X636" s="152"/>
      <c r="Y636" s="152"/>
      <c r="Z636" s="152"/>
    </row>
    <row r="637" ht="15.75" customHeight="1">
      <c r="A637" s="143" t="str">
        <f t="shared" si="3"/>
        <v>#REF!</v>
      </c>
      <c r="B637" s="149"/>
      <c r="C637" s="149"/>
      <c r="D637" s="149"/>
      <c r="E637" s="149"/>
      <c r="F637" s="149"/>
      <c r="G637" s="149"/>
      <c r="H637" s="149"/>
      <c r="I637" s="143"/>
      <c r="J637" s="143"/>
      <c r="K637" s="149"/>
      <c r="L637" s="149"/>
      <c r="M637" s="149"/>
      <c r="N637" s="149"/>
      <c r="O637" s="149"/>
      <c r="P637" s="149"/>
      <c r="Q637" s="149"/>
      <c r="R637" s="149"/>
      <c r="S637" s="149"/>
      <c r="T637" s="152"/>
      <c r="U637" s="152"/>
      <c r="V637" s="152"/>
      <c r="W637" s="152"/>
      <c r="X637" s="152"/>
      <c r="Y637" s="152"/>
      <c r="Z637" s="152"/>
    </row>
    <row r="638" ht="15.75" customHeight="1">
      <c r="A638" s="143" t="str">
        <f t="shared" si="3"/>
        <v>#REF!</v>
      </c>
      <c r="B638" s="149"/>
      <c r="C638" s="149"/>
      <c r="D638" s="149"/>
      <c r="E638" s="149"/>
      <c r="F638" s="149"/>
      <c r="G638" s="149"/>
      <c r="H638" s="149"/>
      <c r="I638" s="143"/>
      <c r="J638" s="143"/>
      <c r="K638" s="149"/>
      <c r="L638" s="149"/>
      <c r="M638" s="149"/>
      <c r="N638" s="149"/>
      <c r="O638" s="149"/>
      <c r="P638" s="149"/>
      <c r="Q638" s="149"/>
      <c r="R638" s="149"/>
      <c r="S638" s="149"/>
      <c r="T638" s="152"/>
      <c r="U638" s="152"/>
      <c r="V638" s="152"/>
      <c r="W638" s="152"/>
      <c r="X638" s="152"/>
      <c r="Y638" s="152"/>
      <c r="Z638" s="152"/>
    </row>
    <row r="639" ht="15.75" customHeight="1">
      <c r="A639" s="143" t="str">
        <f t="shared" si="3"/>
        <v>#REF!</v>
      </c>
      <c r="B639" s="149"/>
      <c r="C639" s="149"/>
      <c r="D639" s="149"/>
      <c r="E639" s="149"/>
      <c r="F639" s="149"/>
      <c r="G639" s="149"/>
      <c r="H639" s="149"/>
      <c r="I639" s="143"/>
      <c r="J639" s="143"/>
      <c r="K639" s="149"/>
      <c r="L639" s="149"/>
      <c r="M639" s="149"/>
      <c r="N639" s="149"/>
      <c r="O639" s="149"/>
      <c r="P639" s="149"/>
      <c r="Q639" s="149"/>
      <c r="R639" s="149"/>
      <c r="S639" s="149"/>
      <c r="T639" s="152"/>
      <c r="U639" s="152"/>
      <c r="V639" s="152"/>
      <c r="W639" s="152"/>
      <c r="X639" s="152"/>
      <c r="Y639" s="152"/>
      <c r="Z639" s="152"/>
    </row>
    <row r="640" ht="15.75" customHeight="1">
      <c r="A640" s="143" t="str">
        <f t="shared" si="3"/>
        <v>#REF!</v>
      </c>
      <c r="B640" s="149"/>
      <c r="C640" s="149"/>
      <c r="D640" s="149"/>
      <c r="E640" s="149"/>
      <c r="F640" s="149"/>
      <c r="G640" s="149"/>
      <c r="H640" s="149"/>
      <c r="I640" s="143"/>
      <c r="J640" s="143"/>
      <c r="K640" s="149"/>
      <c r="L640" s="149"/>
      <c r="M640" s="149"/>
      <c r="N640" s="149"/>
      <c r="O640" s="149"/>
      <c r="P640" s="149"/>
      <c r="Q640" s="149"/>
      <c r="R640" s="149"/>
      <c r="S640" s="149"/>
      <c r="T640" s="152"/>
      <c r="U640" s="152"/>
      <c r="V640" s="152"/>
      <c r="W640" s="152"/>
      <c r="X640" s="152"/>
      <c r="Y640" s="152"/>
      <c r="Z640" s="152"/>
    </row>
    <row r="641" ht="15.75" customHeight="1">
      <c r="A641" s="143" t="str">
        <f t="shared" si="3"/>
        <v>#REF!</v>
      </c>
      <c r="B641" s="149"/>
      <c r="C641" s="149"/>
      <c r="D641" s="149"/>
      <c r="E641" s="149"/>
      <c r="F641" s="149"/>
      <c r="G641" s="149"/>
      <c r="H641" s="149"/>
      <c r="I641" s="143"/>
      <c r="J641" s="143"/>
      <c r="K641" s="149"/>
      <c r="L641" s="149"/>
      <c r="M641" s="149"/>
      <c r="N641" s="149"/>
      <c r="O641" s="149"/>
      <c r="P641" s="149"/>
      <c r="Q641" s="149"/>
      <c r="R641" s="149"/>
      <c r="S641" s="149"/>
      <c r="T641" s="152"/>
      <c r="U641" s="152"/>
      <c r="V641" s="152"/>
      <c r="W641" s="152"/>
      <c r="X641" s="152"/>
      <c r="Y641" s="152"/>
      <c r="Z641" s="152"/>
    </row>
    <row r="642" ht="15.75" customHeight="1">
      <c r="A642" s="143" t="str">
        <f t="shared" si="3"/>
        <v>#REF!</v>
      </c>
      <c r="B642" s="149"/>
      <c r="C642" s="149"/>
      <c r="D642" s="149"/>
      <c r="E642" s="149"/>
      <c r="F642" s="149"/>
      <c r="G642" s="149"/>
      <c r="H642" s="149"/>
      <c r="I642" s="143"/>
      <c r="J642" s="143"/>
      <c r="K642" s="149"/>
      <c r="L642" s="149"/>
      <c r="M642" s="149"/>
      <c r="N642" s="149"/>
      <c r="O642" s="149"/>
      <c r="P642" s="149"/>
      <c r="Q642" s="149"/>
      <c r="R642" s="149"/>
      <c r="S642" s="149"/>
      <c r="T642" s="152"/>
      <c r="U642" s="152"/>
      <c r="V642" s="152"/>
      <c r="W642" s="152"/>
      <c r="X642" s="152"/>
      <c r="Y642" s="152"/>
      <c r="Z642" s="152"/>
    </row>
    <row r="643" ht="15.75" customHeight="1">
      <c r="A643" s="143" t="str">
        <f t="shared" si="3"/>
        <v>#REF!</v>
      </c>
      <c r="B643" s="149"/>
      <c r="C643" s="149"/>
      <c r="D643" s="149"/>
      <c r="E643" s="149"/>
      <c r="F643" s="149"/>
      <c r="G643" s="149"/>
      <c r="H643" s="149"/>
      <c r="I643" s="143"/>
      <c r="J643" s="143"/>
      <c r="K643" s="149"/>
      <c r="L643" s="149"/>
      <c r="M643" s="149"/>
      <c r="N643" s="149"/>
      <c r="O643" s="149"/>
      <c r="P643" s="149"/>
      <c r="Q643" s="149"/>
      <c r="R643" s="149"/>
      <c r="S643" s="149"/>
      <c r="T643" s="152"/>
      <c r="U643" s="152"/>
      <c r="V643" s="152"/>
      <c r="W643" s="152"/>
      <c r="X643" s="152"/>
      <c r="Y643" s="152"/>
      <c r="Z643" s="152"/>
    </row>
    <row r="644" ht="15.75" customHeight="1">
      <c r="A644" s="143" t="str">
        <f t="shared" si="3"/>
        <v>#REF!</v>
      </c>
      <c r="B644" s="149"/>
      <c r="C644" s="149"/>
      <c r="D644" s="149"/>
      <c r="E644" s="149"/>
      <c r="F644" s="149"/>
      <c r="G644" s="149"/>
      <c r="H644" s="149"/>
      <c r="I644" s="143"/>
      <c r="J644" s="143"/>
      <c r="K644" s="149"/>
      <c r="L644" s="149"/>
      <c r="M644" s="149"/>
      <c r="N644" s="149"/>
      <c r="O644" s="149"/>
      <c r="P644" s="149"/>
      <c r="Q644" s="149"/>
      <c r="R644" s="149"/>
      <c r="S644" s="149"/>
      <c r="T644" s="152"/>
      <c r="U644" s="152"/>
      <c r="V644" s="152"/>
      <c r="W644" s="152"/>
      <c r="X644" s="152"/>
      <c r="Y644" s="152"/>
      <c r="Z644" s="152"/>
    </row>
    <row r="645" ht="15.75" customHeight="1">
      <c r="A645" s="143" t="str">
        <f t="shared" si="3"/>
        <v>#REF!</v>
      </c>
      <c r="B645" s="149"/>
      <c r="C645" s="149"/>
      <c r="D645" s="149"/>
      <c r="E645" s="149"/>
      <c r="F645" s="149"/>
      <c r="G645" s="149"/>
      <c r="H645" s="149"/>
      <c r="I645" s="143"/>
      <c r="J645" s="143"/>
      <c r="K645" s="149"/>
      <c r="L645" s="149"/>
      <c r="M645" s="149"/>
      <c r="N645" s="149"/>
      <c r="O645" s="149"/>
      <c r="P645" s="149"/>
      <c r="Q645" s="149"/>
      <c r="R645" s="149"/>
      <c r="S645" s="149"/>
      <c r="T645" s="152"/>
      <c r="U645" s="152"/>
      <c r="V645" s="152"/>
      <c r="W645" s="152"/>
      <c r="X645" s="152"/>
      <c r="Y645" s="152"/>
      <c r="Z645" s="152"/>
    </row>
    <row r="646" ht="15.75" customHeight="1">
      <c r="A646" s="143" t="str">
        <f t="shared" si="3"/>
        <v>#REF!</v>
      </c>
      <c r="B646" s="149"/>
      <c r="C646" s="149"/>
      <c r="D646" s="149"/>
      <c r="E646" s="149"/>
      <c r="F646" s="149"/>
      <c r="G646" s="149"/>
      <c r="H646" s="149"/>
      <c r="I646" s="143"/>
      <c r="J646" s="143"/>
      <c r="K646" s="149"/>
      <c r="L646" s="149"/>
      <c r="M646" s="149"/>
      <c r="N646" s="149"/>
      <c r="O646" s="149"/>
      <c r="P646" s="149"/>
      <c r="Q646" s="149"/>
      <c r="R646" s="149"/>
      <c r="S646" s="149"/>
      <c r="T646" s="152"/>
      <c r="U646" s="152"/>
      <c r="V646" s="152"/>
      <c r="W646" s="152"/>
      <c r="X646" s="152"/>
      <c r="Y646" s="152"/>
      <c r="Z646" s="152"/>
    </row>
    <row r="647" ht="15.75" customHeight="1">
      <c r="A647" s="143" t="str">
        <f t="shared" si="3"/>
        <v>#REF!</v>
      </c>
      <c r="B647" s="149"/>
      <c r="C647" s="149"/>
      <c r="D647" s="149"/>
      <c r="E647" s="149"/>
      <c r="F647" s="149"/>
      <c r="G647" s="149"/>
      <c r="H647" s="149"/>
      <c r="I647" s="143"/>
      <c r="J647" s="143"/>
      <c r="K647" s="149"/>
      <c r="L647" s="149"/>
      <c r="M647" s="149"/>
      <c r="N647" s="149"/>
      <c r="O647" s="149"/>
      <c r="P647" s="149"/>
      <c r="Q647" s="149"/>
      <c r="R647" s="149"/>
      <c r="S647" s="149"/>
      <c r="T647" s="152"/>
      <c r="U647" s="152"/>
      <c r="V647" s="152"/>
      <c r="W647" s="152"/>
      <c r="X647" s="152"/>
      <c r="Y647" s="152"/>
      <c r="Z647" s="152"/>
    </row>
    <row r="648" ht="15.75" customHeight="1">
      <c r="A648" s="143" t="str">
        <f t="shared" si="3"/>
        <v>#REF!</v>
      </c>
      <c r="B648" s="149"/>
      <c r="C648" s="149"/>
      <c r="D648" s="149"/>
      <c r="E648" s="149"/>
      <c r="F648" s="149"/>
      <c r="G648" s="149"/>
      <c r="H648" s="149"/>
      <c r="I648" s="143"/>
      <c r="J648" s="143"/>
      <c r="K648" s="149"/>
      <c r="L648" s="149"/>
      <c r="M648" s="149"/>
      <c r="N648" s="149"/>
      <c r="O648" s="149"/>
      <c r="P648" s="149"/>
      <c r="Q648" s="149"/>
      <c r="R648" s="149"/>
      <c r="S648" s="149"/>
      <c r="T648" s="152"/>
      <c r="U648" s="152"/>
      <c r="V648" s="152"/>
      <c r="W648" s="152"/>
      <c r="X648" s="152"/>
      <c r="Y648" s="152"/>
      <c r="Z648" s="152"/>
    </row>
    <row r="649" ht="15.75" customHeight="1">
      <c r="A649" s="143" t="str">
        <f t="shared" si="3"/>
        <v>#REF!</v>
      </c>
      <c r="B649" s="149"/>
      <c r="C649" s="149"/>
      <c r="D649" s="149"/>
      <c r="E649" s="149"/>
      <c r="F649" s="149"/>
      <c r="G649" s="149"/>
      <c r="H649" s="149"/>
      <c r="I649" s="143"/>
      <c r="J649" s="143"/>
      <c r="K649" s="149"/>
      <c r="L649" s="149"/>
      <c r="M649" s="149"/>
      <c r="N649" s="149"/>
      <c r="O649" s="149"/>
      <c r="P649" s="149"/>
      <c r="Q649" s="149"/>
      <c r="R649" s="149"/>
      <c r="S649" s="149"/>
      <c r="T649" s="152"/>
      <c r="U649" s="152"/>
      <c r="V649" s="152"/>
      <c r="W649" s="152"/>
      <c r="X649" s="152"/>
      <c r="Y649" s="152"/>
      <c r="Z649" s="152"/>
    </row>
    <row r="650" ht="15.75" customHeight="1">
      <c r="A650" s="143" t="str">
        <f t="shared" si="3"/>
        <v>#REF!</v>
      </c>
      <c r="B650" s="149"/>
      <c r="C650" s="149"/>
      <c r="D650" s="149"/>
      <c r="E650" s="149"/>
      <c r="F650" s="149"/>
      <c r="G650" s="149"/>
      <c r="H650" s="149"/>
      <c r="I650" s="143"/>
      <c r="J650" s="143"/>
      <c r="K650" s="149"/>
      <c r="L650" s="149"/>
      <c r="M650" s="149"/>
      <c r="N650" s="149"/>
      <c r="O650" s="149"/>
      <c r="P650" s="149"/>
      <c r="Q650" s="149"/>
      <c r="R650" s="149"/>
      <c r="S650" s="149"/>
      <c r="T650" s="152"/>
      <c r="U650" s="152"/>
      <c r="V650" s="152"/>
      <c r="W650" s="152"/>
      <c r="X650" s="152"/>
      <c r="Y650" s="152"/>
      <c r="Z650" s="152"/>
    </row>
    <row r="651" ht="15.75" customHeight="1">
      <c r="A651" s="143" t="str">
        <f t="shared" si="3"/>
        <v>#REF!</v>
      </c>
      <c r="B651" s="149"/>
      <c r="C651" s="149"/>
      <c r="D651" s="149"/>
      <c r="E651" s="149"/>
      <c r="F651" s="149"/>
      <c r="G651" s="149"/>
      <c r="H651" s="149"/>
      <c r="I651" s="143"/>
      <c r="J651" s="143"/>
      <c r="K651" s="149"/>
      <c r="L651" s="149"/>
      <c r="M651" s="149"/>
      <c r="N651" s="149"/>
      <c r="O651" s="149"/>
      <c r="P651" s="149"/>
      <c r="Q651" s="149"/>
      <c r="R651" s="149"/>
      <c r="S651" s="149"/>
      <c r="T651" s="152"/>
      <c r="U651" s="152"/>
      <c r="V651" s="152"/>
      <c r="W651" s="152"/>
      <c r="X651" s="152"/>
      <c r="Y651" s="152"/>
      <c r="Z651" s="152"/>
    </row>
    <row r="652" ht="15.75" customHeight="1">
      <c r="A652" s="143" t="str">
        <f t="shared" si="3"/>
        <v>#REF!</v>
      </c>
      <c r="B652" s="149"/>
      <c r="C652" s="149"/>
      <c r="D652" s="149"/>
      <c r="E652" s="149"/>
      <c r="F652" s="149"/>
      <c r="G652" s="149"/>
      <c r="H652" s="149"/>
      <c r="I652" s="143"/>
      <c r="J652" s="143"/>
      <c r="K652" s="149"/>
      <c r="L652" s="149"/>
      <c r="M652" s="149"/>
      <c r="N652" s="149"/>
      <c r="O652" s="149"/>
      <c r="P652" s="149"/>
      <c r="Q652" s="149"/>
      <c r="R652" s="149"/>
      <c r="S652" s="149"/>
      <c r="T652" s="152"/>
      <c r="U652" s="152"/>
      <c r="V652" s="152"/>
      <c r="W652" s="152"/>
      <c r="X652" s="152"/>
      <c r="Y652" s="152"/>
      <c r="Z652" s="152"/>
    </row>
    <row r="653" ht="15.75" customHeight="1">
      <c r="A653" s="143" t="str">
        <f t="shared" si="3"/>
        <v>#REF!</v>
      </c>
      <c r="B653" s="149"/>
      <c r="C653" s="149"/>
      <c r="D653" s="149"/>
      <c r="E653" s="149"/>
      <c r="F653" s="149"/>
      <c r="G653" s="149"/>
      <c r="H653" s="149"/>
      <c r="I653" s="143"/>
      <c r="J653" s="143"/>
      <c r="K653" s="149"/>
      <c r="L653" s="149"/>
      <c r="M653" s="149"/>
      <c r="N653" s="149"/>
      <c r="O653" s="149"/>
      <c r="P653" s="149"/>
      <c r="Q653" s="149"/>
      <c r="R653" s="149"/>
      <c r="S653" s="149"/>
      <c r="T653" s="152"/>
      <c r="U653" s="152"/>
      <c r="V653" s="152"/>
      <c r="W653" s="152"/>
      <c r="X653" s="152"/>
      <c r="Y653" s="152"/>
      <c r="Z653" s="152"/>
    </row>
    <row r="654" ht="15.75" customHeight="1">
      <c r="A654" s="143" t="str">
        <f t="shared" si="3"/>
        <v>#REF!</v>
      </c>
      <c r="B654" s="149"/>
      <c r="C654" s="149"/>
      <c r="D654" s="149"/>
      <c r="E654" s="149"/>
      <c r="F654" s="149"/>
      <c r="G654" s="149"/>
      <c r="H654" s="149"/>
      <c r="I654" s="143"/>
      <c r="J654" s="143"/>
      <c r="K654" s="149"/>
      <c r="L654" s="149"/>
      <c r="M654" s="149"/>
      <c r="N654" s="149"/>
      <c r="O654" s="149"/>
      <c r="P654" s="149"/>
      <c r="Q654" s="149"/>
      <c r="R654" s="149"/>
      <c r="S654" s="149"/>
      <c r="T654" s="152"/>
      <c r="U654" s="152"/>
      <c r="V654" s="152"/>
      <c r="W654" s="152"/>
      <c r="X654" s="152"/>
      <c r="Y654" s="152"/>
      <c r="Z654" s="152"/>
    </row>
    <row r="655" ht="15.75" customHeight="1">
      <c r="A655" s="143" t="str">
        <f t="shared" si="3"/>
        <v>#REF!</v>
      </c>
      <c r="B655" s="149"/>
      <c r="C655" s="149"/>
      <c r="D655" s="149"/>
      <c r="E655" s="149"/>
      <c r="F655" s="149"/>
      <c r="G655" s="149"/>
      <c r="H655" s="149"/>
      <c r="I655" s="143"/>
      <c r="J655" s="143"/>
      <c r="K655" s="149"/>
      <c r="L655" s="149"/>
      <c r="M655" s="149"/>
      <c r="N655" s="149"/>
      <c r="O655" s="149"/>
      <c r="P655" s="149"/>
      <c r="Q655" s="149"/>
      <c r="R655" s="149"/>
      <c r="S655" s="149"/>
      <c r="T655" s="152"/>
      <c r="U655" s="152"/>
      <c r="V655" s="152"/>
      <c r="W655" s="152"/>
      <c r="X655" s="152"/>
      <c r="Y655" s="152"/>
      <c r="Z655" s="152"/>
    </row>
    <row r="656" ht="15.75" customHeight="1">
      <c r="A656" s="143" t="str">
        <f t="shared" si="3"/>
        <v>#REF!</v>
      </c>
      <c r="B656" s="149"/>
      <c r="C656" s="149"/>
      <c r="D656" s="149"/>
      <c r="E656" s="149"/>
      <c r="F656" s="149"/>
      <c r="G656" s="149"/>
      <c r="H656" s="149"/>
      <c r="I656" s="143"/>
      <c r="J656" s="143"/>
      <c r="K656" s="149"/>
      <c r="L656" s="149"/>
      <c r="M656" s="149"/>
      <c r="N656" s="149"/>
      <c r="O656" s="149"/>
      <c r="P656" s="149"/>
      <c r="Q656" s="149"/>
      <c r="R656" s="149"/>
      <c r="S656" s="149"/>
      <c r="T656" s="152"/>
      <c r="U656" s="152"/>
      <c r="V656" s="152"/>
      <c r="W656" s="152"/>
      <c r="X656" s="152"/>
      <c r="Y656" s="152"/>
      <c r="Z656" s="152"/>
    </row>
    <row r="657" ht="15.75" customHeight="1">
      <c r="A657" s="143" t="str">
        <f t="shared" si="3"/>
        <v>#REF!</v>
      </c>
      <c r="B657" s="149"/>
      <c r="C657" s="149"/>
      <c r="D657" s="149"/>
      <c r="E657" s="149"/>
      <c r="F657" s="149"/>
      <c r="G657" s="149"/>
      <c r="H657" s="149"/>
      <c r="I657" s="143"/>
      <c r="J657" s="143"/>
      <c r="K657" s="149"/>
      <c r="L657" s="149"/>
      <c r="M657" s="149"/>
      <c r="N657" s="149"/>
      <c r="O657" s="149"/>
      <c r="P657" s="149"/>
      <c r="Q657" s="149"/>
      <c r="R657" s="149"/>
      <c r="S657" s="149"/>
      <c r="T657" s="152"/>
      <c r="U657" s="152"/>
      <c r="V657" s="152"/>
      <c r="W657" s="152"/>
      <c r="X657" s="152"/>
      <c r="Y657" s="152"/>
      <c r="Z657" s="152"/>
    </row>
    <row r="658" ht="15.75" customHeight="1">
      <c r="A658" s="143" t="str">
        <f t="shared" si="3"/>
        <v>#REF!</v>
      </c>
      <c r="B658" s="149"/>
      <c r="C658" s="149"/>
      <c r="D658" s="149"/>
      <c r="E658" s="149"/>
      <c r="F658" s="149"/>
      <c r="G658" s="149"/>
      <c r="H658" s="149"/>
      <c r="I658" s="143"/>
      <c r="J658" s="143"/>
      <c r="K658" s="149"/>
      <c r="L658" s="149"/>
      <c r="M658" s="149"/>
      <c r="N658" s="149"/>
      <c r="O658" s="149"/>
      <c r="P658" s="149"/>
      <c r="Q658" s="149"/>
      <c r="R658" s="149"/>
      <c r="S658" s="149"/>
      <c r="T658" s="152"/>
      <c r="U658" s="152"/>
      <c r="V658" s="152"/>
      <c r="W658" s="152"/>
      <c r="X658" s="152"/>
      <c r="Y658" s="152"/>
      <c r="Z658" s="152"/>
    </row>
    <row r="659" ht="15.75" customHeight="1">
      <c r="A659" s="143" t="str">
        <f t="shared" si="3"/>
        <v>#REF!</v>
      </c>
      <c r="B659" s="149"/>
      <c r="C659" s="149"/>
      <c r="D659" s="149"/>
      <c r="E659" s="149"/>
      <c r="F659" s="149"/>
      <c r="G659" s="149"/>
      <c r="H659" s="149"/>
      <c r="I659" s="143"/>
      <c r="J659" s="143"/>
      <c r="K659" s="149"/>
      <c r="L659" s="149"/>
      <c r="M659" s="149"/>
      <c r="N659" s="149"/>
      <c r="O659" s="149"/>
      <c r="P659" s="149"/>
      <c r="Q659" s="149"/>
      <c r="R659" s="149"/>
      <c r="S659" s="149"/>
      <c r="T659" s="152"/>
      <c r="U659" s="152"/>
      <c r="V659" s="152"/>
      <c r="W659" s="152"/>
      <c r="X659" s="152"/>
      <c r="Y659" s="152"/>
      <c r="Z659" s="152"/>
    </row>
    <row r="660" ht="15.75" customHeight="1">
      <c r="A660" s="143" t="str">
        <f t="shared" si="3"/>
        <v>#REF!</v>
      </c>
      <c r="B660" s="149"/>
      <c r="C660" s="149"/>
      <c r="D660" s="149"/>
      <c r="E660" s="149"/>
      <c r="F660" s="149"/>
      <c r="G660" s="149"/>
      <c r="H660" s="149"/>
      <c r="I660" s="143"/>
      <c r="J660" s="143"/>
      <c r="K660" s="149"/>
      <c r="L660" s="149"/>
      <c r="M660" s="149"/>
      <c r="N660" s="149"/>
      <c r="O660" s="149"/>
      <c r="P660" s="149"/>
      <c r="Q660" s="149"/>
      <c r="R660" s="149"/>
      <c r="S660" s="149"/>
      <c r="T660" s="152"/>
      <c r="U660" s="152"/>
      <c r="V660" s="152"/>
      <c r="W660" s="152"/>
      <c r="X660" s="152"/>
      <c r="Y660" s="152"/>
      <c r="Z660" s="152"/>
    </row>
    <row r="661" ht="15.75" customHeight="1">
      <c r="A661" s="143" t="str">
        <f t="shared" si="3"/>
        <v>#REF!</v>
      </c>
      <c r="B661" s="149"/>
      <c r="C661" s="149"/>
      <c r="D661" s="149"/>
      <c r="E661" s="149"/>
      <c r="F661" s="149"/>
      <c r="G661" s="149"/>
      <c r="H661" s="149"/>
      <c r="I661" s="143"/>
      <c r="J661" s="143"/>
      <c r="K661" s="149"/>
      <c r="L661" s="149"/>
      <c r="M661" s="149"/>
      <c r="N661" s="149"/>
      <c r="O661" s="149"/>
      <c r="P661" s="149"/>
      <c r="Q661" s="149"/>
      <c r="R661" s="149"/>
      <c r="S661" s="149"/>
      <c r="T661" s="152"/>
      <c r="U661" s="152"/>
      <c r="V661" s="152"/>
      <c r="W661" s="152"/>
      <c r="X661" s="152"/>
      <c r="Y661" s="152"/>
      <c r="Z661" s="152"/>
    </row>
    <row r="662" ht="15.75" customHeight="1">
      <c r="A662" s="143" t="str">
        <f t="shared" si="3"/>
        <v>#REF!</v>
      </c>
      <c r="B662" s="149"/>
      <c r="C662" s="149"/>
      <c r="D662" s="149"/>
      <c r="E662" s="149"/>
      <c r="F662" s="149"/>
      <c r="G662" s="149"/>
      <c r="H662" s="149"/>
      <c r="I662" s="143"/>
      <c r="J662" s="143"/>
      <c r="K662" s="149"/>
      <c r="L662" s="149"/>
      <c r="M662" s="149"/>
      <c r="N662" s="149"/>
      <c r="O662" s="149"/>
      <c r="P662" s="149"/>
      <c r="Q662" s="149"/>
      <c r="R662" s="149"/>
      <c r="S662" s="149"/>
      <c r="T662" s="152"/>
      <c r="U662" s="152"/>
      <c r="V662" s="152"/>
      <c r="W662" s="152"/>
      <c r="X662" s="152"/>
      <c r="Y662" s="152"/>
      <c r="Z662" s="152"/>
    </row>
    <row r="663" ht="15.75" customHeight="1">
      <c r="A663" s="143" t="str">
        <f t="shared" si="3"/>
        <v>#REF!</v>
      </c>
      <c r="B663" s="149"/>
      <c r="C663" s="149"/>
      <c r="D663" s="149"/>
      <c r="E663" s="149"/>
      <c r="F663" s="149"/>
      <c r="G663" s="149"/>
      <c r="H663" s="149"/>
      <c r="I663" s="143"/>
      <c r="J663" s="143"/>
      <c r="K663" s="149"/>
      <c r="L663" s="149"/>
      <c r="M663" s="149"/>
      <c r="N663" s="149"/>
      <c r="O663" s="149"/>
      <c r="P663" s="149"/>
      <c r="Q663" s="149"/>
      <c r="R663" s="149"/>
      <c r="S663" s="149"/>
      <c r="T663" s="152"/>
      <c r="U663" s="152"/>
      <c r="V663" s="152"/>
      <c r="W663" s="152"/>
      <c r="X663" s="152"/>
      <c r="Y663" s="152"/>
      <c r="Z663" s="152"/>
    </row>
    <row r="664" ht="15.75" customHeight="1">
      <c r="A664" s="143" t="str">
        <f t="shared" si="3"/>
        <v>#REF!</v>
      </c>
      <c r="B664" s="149"/>
      <c r="C664" s="149"/>
      <c r="D664" s="149"/>
      <c r="E664" s="149"/>
      <c r="F664" s="149"/>
      <c r="G664" s="149"/>
      <c r="H664" s="149"/>
      <c r="I664" s="143"/>
      <c r="J664" s="143"/>
      <c r="K664" s="149"/>
      <c r="L664" s="149"/>
      <c r="M664" s="149"/>
      <c r="N664" s="149"/>
      <c r="O664" s="149"/>
      <c r="P664" s="149"/>
      <c r="Q664" s="149"/>
      <c r="R664" s="149"/>
      <c r="S664" s="149"/>
      <c r="T664" s="152"/>
      <c r="U664" s="152"/>
      <c r="V664" s="152"/>
      <c r="W664" s="152"/>
      <c r="X664" s="152"/>
      <c r="Y664" s="152"/>
      <c r="Z664" s="152"/>
    </row>
    <row r="665" ht="15.75" customHeight="1">
      <c r="A665" s="143" t="str">
        <f t="shared" si="3"/>
        <v>#REF!</v>
      </c>
      <c r="B665" s="149"/>
      <c r="C665" s="149"/>
      <c r="D665" s="149"/>
      <c r="E665" s="149"/>
      <c r="F665" s="149"/>
      <c r="G665" s="149"/>
      <c r="H665" s="149"/>
      <c r="I665" s="143"/>
      <c r="J665" s="143"/>
      <c r="K665" s="149"/>
      <c r="L665" s="149"/>
      <c r="M665" s="149"/>
      <c r="N665" s="149"/>
      <c r="O665" s="149"/>
      <c r="P665" s="149"/>
      <c r="Q665" s="149"/>
      <c r="R665" s="149"/>
      <c r="S665" s="149"/>
      <c r="T665" s="152"/>
      <c r="U665" s="152"/>
      <c r="V665" s="152"/>
      <c r="W665" s="152"/>
      <c r="X665" s="152"/>
      <c r="Y665" s="152"/>
      <c r="Z665" s="152"/>
    </row>
    <row r="666" ht="15.75" customHeight="1">
      <c r="A666" s="143" t="str">
        <f t="shared" si="3"/>
        <v>#REF!</v>
      </c>
      <c r="B666" s="149"/>
      <c r="C666" s="149"/>
      <c r="D666" s="149"/>
      <c r="E666" s="149"/>
      <c r="F666" s="149"/>
      <c r="G666" s="149"/>
      <c r="H666" s="149"/>
      <c r="I666" s="143"/>
      <c r="J666" s="143"/>
      <c r="K666" s="149"/>
      <c r="L666" s="149"/>
      <c r="M666" s="149"/>
      <c r="N666" s="149"/>
      <c r="O666" s="149"/>
      <c r="P666" s="149"/>
      <c r="Q666" s="149"/>
      <c r="R666" s="149"/>
      <c r="S666" s="149"/>
      <c r="T666" s="152"/>
      <c r="U666" s="152"/>
      <c r="V666" s="152"/>
      <c r="W666" s="152"/>
      <c r="X666" s="152"/>
      <c r="Y666" s="152"/>
      <c r="Z666" s="152"/>
    </row>
    <row r="667" ht="15.75" customHeight="1">
      <c r="A667" s="143" t="str">
        <f t="shared" si="3"/>
        <v>#REF!</v>
      </c>
      <c r="B667" s="149"/>
      <c r="C667" s="149"/>
      <c r="D667" s="149"/>
      <c r="E667" s="149"/>
      <c r="F667" s="149"/>
      <c r="G667" s="149"/>
      <c r="H667" s="149"/>
      <c r="I667" s="143"/>
      <c r="J667" s="143"/>
      <c r="K667" s="149"/>
      <c r="L667" s="149"/>
      <c r="M667" s="149"/>
      <c r="N667" s="149"/>
      <c r="O667" s="149"/>
      <c r="P667" s="149"/>
      <c r="Q667" s="149"/>
      <c r="R667" s="149"/>
      <c r="S667" s="149"/>
      <c r="T667" s="152"/>
      <c r="U667" s="152"/>
      <c r="V667" s="152"/>
      <c r="W667" s="152"/>
      <c r="X667" s="152"/>
      <c r="Y667" s="152"/>
      <c r="Z667" s="152"/>
    </row>
    <row r="668" ht="15.75" customHeight="1">
      <c r="A668" s="143" t="str">
        <f t="shared" si="3"/>
        <v>#REF!</v>
      </c>
      <c r="B668" s="149"/>
      <c r="C668" s="149"/>
      <c r="D668" s="149"/>
      <c r="E668" s="149"/>
      <c r="F668" s="149"/>
      <c r="G668" s="149"/>
      <c r="H668" s="149"/>
      <c r="I668" s="143"/>
      <c r="J668" s="143"/>
      <c r="K668" s="149"/>
      <c r="L668" s="149"/>
      <c r="M668" s="149"/>
      <c r="N668" s="149"/>
      <c r="O668" s="149"/>
      <c r="P668" s="149"/>
      <c r="Q668" s="149"/>
      <c r="R668" s="149"/>
      <c r="S668" s="149"/>
      <c r="T668" s="152"/>
      <c r="U668" s="152"/>
      <c r="V668" s="152"/>
      <c r="W668" s="152"/>
      <c r="X668" s="152"/>
      <c r="Y668" s="152"/>
      <c r="Z668" s="152"/>
    </row>
    <row r="669" ht="15.75" customHeight="1">
      <c r="A669" s="143" t="str">
        <f t="shared" si="3"/>
        <v>#REF!</v>
      </c>
      <c r="B669" s="149"/>
      <c r="C669" s="149"/>
      <c r="D669" s="149"/>
      <c r="E669" s="149"/>
      <c r="F669" s="149"/>
      <c r="G669" s="149"/>
      <c r="H669" s="149"/>
      <c r="I669" s="143"/>
      <c r="J669" s="143"/>
      <c r="K669" s="149"/>
      <c r="L669" s="149"/>
      <c r="M669" s="149"/>
      <c r="N669" s="149"/>
      <c r="O669" s="149"/>
      <c r="P669" s="149"/>
      <c r="Q669" s="149"/>
      <c r="R669" s="149"/>
      <c r="S669" s="149"/>
      <c r="T669" s="152"/>
      <c r="U669" s="152"/>
      <c r="V669" s="152"/>
      <c r="W669" s="152"/>
      <c r="X669" s="152"/>
      <c r="Y669" s="152"/>
      <c r="Z669" s="152"/>
    </row>
    <row r="670" ht="15.75" customHeight="1">
      <c r="A670" s="143" t="str">
        <f t="shared" si="3"/>
        <v>#REF!</v>
      </c>
      <c r="B670" s="149"/>
      <c r="C670" s="149"/>
      <c r="D670" s="149"/>
      <c r="E670" s="149"/>
      <c r="F670" s="149"/>
      <c r="G670" s="149"/>
      <c r="H670" s="149"/>
      <c r="I670" s="143"/>
      <c r="J670" s="143"/>
      <c r="K670" s="149"/>
      <c r="L670" s="149"/>
      <c r="M670" s="149"/>
      <c r="N670" s="149"/>
      <c r="O670" s="149"/>
      <c r="P670" s="149"/>
      <c r="Q670" s="149"/>
      <c r="R670" s="149"/>
      <c r="S670" s="149"/>
      <c r="T670" s="152"/>
      <c r="U670" s="152"/>
      <c r="V670" s="152"/>
      <c r="W670" s="152"/>
      <c r="X670" s="152"/>
      <c r="Y670" s="152"/>
      <c r="Z670" s="152"/>
    </row>
    <row r="671" ht="15.75" customHeight="1">
      <c r="A671" s="143" t="str">
        <f t="shared" si="3"/>
        <v>#REF!</v>
      </c>
      <c r="B671" s="149"/>
      <c r="C671" s="149"/>
      <c r="D671" s="149"/>
      <c r="E671" s="149"/>
      <c r="F671" s="149"/>
      <c r="G671" s="149"/>
      <c r="H671" s="149"/>
      <c r="I671" s="143"/>
      <c r="J671" s="143"/>
      <c r="K671" s="149"/>
      <c r="L671" s="149"/>
      <c r="M671" s="149"/>
      <c r="N671" s="149"/>
      <c r="O671" s="149"/>
      <c r="P671" s="149"/>
      <c r="Q671" s="149"/>
      <c r="R671" s="149"/>
      <c r="S671" s="149"/>
      <c r="T671" s="152"/>
      <c r="U671" s="152"/>
      <c r="V671" s="152"/>
      <c r="W671" s="152"/>
      <c r="X671" s="152"/>
      <c r="Y671" s="152"/>
      <c r="Z671" s="152"/>
    </row>
    <row r="672" ht="15.75" customHeight="1">
      <c r="A672" s="143" t="str">
        <f t="shared" si="3"/>
        <v>#REF!</v>
      </c>
      <c r="B672" s="149"/>
      <c r="C672" s="149"/>
      <c r="D672" s="149"/>
      <c r="E672" s="149"/>
      <c r="F672" s="149"/>
      <c r="G672" s="149"/>
      <c r="H672" s="149"/>
      <c r="I672" s="143"/>
      <c r="J672" s="143"/>
      <c r="K672" s="149"/>
      <c r="L672" s="149"/>
      <c r="M672" s="149"/>
      <c r="N672" s="149"/>
      <c r="O672" s="149"/>
      <c r="P672" s="149"/>
      <c r="Q672" s="149"/>
      <c r="R672" s="149"/>
      <c r="S672" s="149"/>
      <c r="T672" s="152"/>
      <c r="U672" s="152"/>
      <c r="V672" s="152"/>
      <c r="W672" s="152"/>
      <c r="X672" s="152"/>
      <c r="Y672" s="152"/>
      <c r="Z672" s="152"/>
    </row>
    <row r="673" ht="15.75" customHeight="1">
      <c r="A673" s="143" t="str">
        <f t="shared" si="3"/>
        <v>#REF!</v>
      </c>
      <c r="B673" s="149"/>
      <c r="C673" s="149"/>
      <c r="D673" s="149"/>
      <c r="E673" s="149"/>
      <c r="F673" s="149"/>
      <c r="G673" s="149"/>
      <c r="H673" s="149"/>
      <c r="I673" s="143"/>
      <c r="J673" s="143"/>
      <c r="K673" s="149"/>
      <c r="L673" s="149"/>
      <c r="M673" s="149"/>
      <c r="N673" s="149"/>
      <c r="O673" s="149"/>
      <c r="P673" s="149"/>
      <c r="Q673" s="149"/>
      <c r="R673" s="149"/>
      <c r="S673" s="149"/>
      <c r="T673" s="152"/>
      <c r="U673" s="152"/>
      <c r="V673" s="152"/>
      <c r="W673" s="152"/>
      <c r="X673" s="152"/>
      <c r="Y673" s="152"/>
      <c r="Z673" s="152"/>
    </row>
    <row r="674" ht="15.75" customHeight="1">
      <c r="A674" s="143" t="str">
        <f t="shared" si="3"/>
        <v>#REF!</v>
      </c>
      <c r="B674" s="149"/>
      <c r="C674" s="149"/>
      <c r="D674" s="149"/>
      <c r="E674" s="149"/>
      <c r="F674" s="149"/>
      <c r="G674" s="149"/>
      <c r="H674" s="149"/>
      <c r="I674" s="143"/>
      <c r="J674" s="143"/>
      <c r="K674" s="149"/>
      <c r="L674" s="149"/>
      <c r="M674" s="149"/>
      <c r="N674" s="149"/>
      <c r="O674" s="149"/>
      <c r="P674" s="149"/>
      <c r="Q674" s="149"/>
      <c r="R674" s="149"/>
      <c r="S674" s="149"/>
      <c r="T674" s="152"/>
      <c r="U674" s="152"/>
      <c r="V674" s="152"/>
      <c r="W674" s="152"/>
      <c r="X674" s="152"/>
      <c r="Y674" s="152"/>
      <c r="Z674" s="152"/>
    </row>
    <row r="675" ht="15.75" customHeight="1">
      <c r="A675" s="143" t="str">
        <f t="shared" si="3"/>
        <v>#REF!</v>
      </c>
      <c r="B675" s="149"/>
      <c r="C675" s="149"/>
      <c r="D675" s="149"/>
      <c r="E675" s="149"/>
      <c r="F675" s="149"/>
      <c r="G675" s="149"/>
      <c r="H675" s="149"/>
      <c r="I675" s="143"/>
      <c r="J675" s="143"/>
      <c r="K675" s="149"/>
      <c r="L675" s="149"/>
      <c r="M675" s="149"/>
      <c r="N675" s="149"/>
      <c r="O675" s="149"/>
      <c r="P675" s="149"/>
      <c r="Q675" s="149"/>
      <c r="R675" s="149"/>
      <c r="S675" s="149"/>
      <c r="T675" s="152"/>
      <c r="U675" s="152"/>
      <c r="V675" s="152"/>
      <c r="W675" s="152"/>
      <c r="X675" s="152"/>
      <c r="Y675" s="152"/>
      <c r="Z675" s="152"/>
    </row>
    <row r="676" ht="15.75" customHeight="1">
      <c r="A676" s="143" t="str">
        <f t="shared" si="3"/>
        <v>#REF!</v>
      </c>
      <c r="B676" s="149"/>
      <c r="C676" s="149"/>
      <c r="D676" s="149"/>
      <c r="E676" s="149"/>
      <c r="F676" s="149"/>
      <c r="G676" s="149"/>
      <c r="H676" s="149"/>
      <c r="I676" s="143"/>
      <c r="J676" s="143"/>
      <c r="K676" s="149"/>
      <c r="L676" s="149"/>
      <c r="M676" s="149"/>
      <c r="N676" s="149"/>
      <c r="O676" s="149"/>
      <c r="P676" s="149"/>
      <c r="Q676" s="149"/>
      <c r="R676" s="149"/>
      <c r="S676" s="149"/>
      <c r="T676" s="152"/>
      <c r="U676" s="152"/>
      <c r="V676" s="152"/>
      <c r="W676" s="152"/>
      <c r="X676" s="152"/>
      <c r="Y676" s="152"/>
      <c r="Z676" s="152"/>
    </row>
    <row r="677" ht="15.75" customHeight="1">
      <c r="A677" s="143" t="str">
        <f t="shared" si="3"/>
        <v>#REF!</v>
      </c>
      <c r="B677" s="149"/>
      <c r="C677" s="149"/>
      <c r="D677" s="149"/>
      <c r="E677" s="149"/>
      <c r="F677" s="149"/>
      <c r="G677" s="149"/>
      <c r="H677" s="149"/>
      <c r="I677" s="143"/>
      <c r="J677" s="143"/>
      <c r="K677" s="149"/>
      <c r="L677" s="149"/>
      <c r="M677" s="149"/>
      <c r="N677" s="149"/>
      <c r="O677" s="149"/>
      <c r="P677" s="149"/>
      <c r="Q677" s="149"/>
      <c r="R677" s="149"/>
      <c r="S677" s="149"/>
      <c r="T677" s="152"/>
      <c r="U677" s="152"/>
      <c r="V677" s="152"/>
      <c r="W677" s="152"/>
      <c r="X677" s="152"/>
      <c r="Y677" s="152"/>
      <c r="Z677" s="152"/>
    </row>
    <row r="678" ht="15.75" customHeight="1">
      <c r="A678" s="143" t="str">
        <f t="shared" si="3"/>
        <v>#REF!</v>
      </c>
      <c r="B678" s="149"/>
      <c r="C678" s="149"/>
      <c r="D678" s="149"/>
      <c r="E678" s="149"/>
      <c r="F678" s="149"/>
      <c r="G678" s="149"/>
      <c r="H678" s="149"/>
      <c r="I678" s="143"/>
      <c r="J678" s="143"/>
      <c r="K678" s="149"/>
      <c r="L678" s="149"/>
      <c r="M678" s="149"/>
      <c r="N678" s="149"/>
      <c r="O678" s="149"/>
      <c r="P678" s="149"/>
      <c r="Q678" s="149"/>
      <c r="R678" s="149"/>
      <c r="S678" s="149"/>
      <c r="T678" s="152"/>
      <c r="U678" s="152"/>
      <c r="V678" s="152"/>
      <c r="W678" s="152"/>
      <c r="X678" s="152"/>
      <c r="Y678" s="152"/>
      <c r="Z678" s="152"/>
    </row>
    <row r="679" ht="15.75" customHeight="1">
      <c r="A679" s="143" t="str">
        <f t="shared" si="3"/>
        <v>#REF!</v>
      </c>
      <c r="B679" s="149"/>
      <c r="C679" s="149"/>
      <c r="D679" s="149"/>
      <c r="E679" s="149"/>
      <c r="F679" s="149"/>
      <c r="G679" s="149"/>
      <c r="H679" s="149"/>
      <c r="I679" s="143"/>
      <c r="J679" s="143"/>
      <c r="K679" s="149"/>
      <c r="L679" s="149"/>
      <c r="M679" s="149"/>
      <c r="N679" s="149"/>
      <c r="O679" s="149"/>
      <c r="P679" s="149"/>
      <c r="Q679" s="149"/>
      <c r="R679" s="149"/>
      <c r="S679" s="149"/>
      <c r="T679" s="152"/>
      <c r="U679" s="152"/>
      <c r="V679" s="152"/>
      <c r="W679" s="152"/>
      <c r="X679" s="152"/>
      <c r="Y679" s="152"/>
      <c r="Z679" s="152"/>
    </row>
    <row r="680" ht="15.75" customHeight="1">
      <c r="A680" s="143" t="str">
        <f t="shared" si="3"/>
        <v>#REF!</v>
      </c>
      <c r="B680" s="149"/>
      <c r="C680" s="149"/>
      <c r="D680" s="149"/>
      <c r="E680" s="149"/>
      <c r="F680" s="149"/>
      <c r="G680" s="149"/>
      <c r="H680" s="149"/>
      <c r="I680" s="143"/>
      <c r="J680" s="143"/>
      <c r="K680" s="149"/>
      <c r="L680" s="149"/>
      <c r="M680" s="149"/>
      <c r="N680" s="149"/>
      <c r="O680" s="149"/>
      <c r="P680" s="149"/>
      <c r="Q680" s="149"/>
      <c r="R680" s="149"/>
      <c r="S680" s="149"/>
      <c r="T680" s="152"/>
      <c r="U680" s="152"/>
      <c r="V680" s="152"/>
      <c r="W680" s="152"/>
      <c r="X680" s="152"/>
      <c r="Y680" s="152"/>
      <c r="Z680" s="152"/>
    </row>
    <row r="681" ht="15.75" customHeight="1">
      <c r="A681" s="143" t="str">
        <f t="shared" si="3"/>
        <v>#REF!</v>
      </c>
      <c r="B681" s="149"/>
      <c r="C681" s="149"/>
      <c r="D681" s="149"/>
      <c r="E681" s="149"/>
      <c r="F681" s="149"/>
      <c r="G681" s="149"/>
      <c r="H681" s="149"/>
      <c r="I681" s="143"/>
      <c r="J681" s="143"/>
      <c r="K681" s="149"/>
      <c r="L681" s="149"/>
      <c r="M681" s="149"/>
      <c r="N681" s="149"/>
      <c r="O681" s="149"/>
      <c r="P681" s="149"/>
      <c r="Q681" s="149"/>
      <c r="R681" s="149"/>
      <c r="S681" s="149"/>
      <c r="T681" s="152"/>
      <c r="U681" s="152"/>
      <c r="V681" s="152"/>
      <c r="W681" s="152"/>
      <c r="X681" s="152"/>
      <c r="Y681" s="152"/>
      <c r="Z681" s="152"/>
    </row>
    <row r="682" ht="15.75" customHeight="1">
      <c r="A682" s="143" t="str">
        <f t="shared" si="3"/>
        <v>#REF!</v>
      </c>
      <c r="B682" s="149"/>
      <c r="C682" s="149"/>
      <c r="D682" s="149"/>
      <c r="E682" s="149"/>
      <c r="F682" s="149"/>
      <c r="G682" s="149"/>
      <c r="H682" s="149"/>
      <c r="I682" s="143"/>
      <c r="J682" s="143"/>
      <c r="K682" s="149"/>
      <c r="L682" s="149"/>
      <c r="M682" s="149"/>
      <c r="N682" s="149"/>
      <c r="O682" s="149"/>
      <c r="P682" s="149"/>
      <c r="Q682" s="149"/>
      <c r="R682" s="149"/>
      <c r="S682" s="149"/>
      <c r="T682" s="152"/>
      <c r="U682" s="152"/>
      <c r="V682" s="152"/>
      <c r="W682" s="152"/>
      <c r="X682" s="152"/>
      <c r="Y682" s="152"/>
      <c r="Z682" s="152"/>
    </row>
    <row r="683" ht="15.75" customHeight="1">
      <c r="A683" s="143" t="str">
        <f t="shared" si="3"/>
        <v>#REF!</v>
      </c>
      <c r="B683" s="149"/>
      <c r="C683" s="149"/>
      <c r="D683" s="149"/>
      <c r="E683" s="149"/>
      <c r="F683" s="149"/>
      <c r="G683" s="149"/>
      <c r="H683" s="149"/>
      <c r="I683" s="143"/>
      <c r="J683" s="143"/>
      <c r="K683" s="149"/>
      <c r="L683" s="149"/>
      <c r="M683" s="149"/>
      <c r="N683" s="149"/>
      <c r="O683" s="149"/>
      <c r="P683" s="149"/>
      <c r="Q683" s="149"/>
      <c r="R683" s="149"/>
      <c r="S683" s="149"/>
      <c r="T683" s="152"/>
      <c r="U683" s="152"/>
      <c r="V683" s="152"/>
      <c r="W683" s="152"/>
      <c r="X683" s="152"/>
      <c r="Y683" s="152"/>
      <c r="Z683" s="152"/>
    </row>
    <row r="684" ht="15.75" customHeight="1">
      <c r="A684" s="143" t="str">
        <f t="shared" si="3"/>
        <v>#REF!</v>
      </c>
      <c r="B684" s="149"/>
      <c r="C684" s="149"/>
      <c r="D684" s="149"/>
      <c r="E684" s="149"/>
      <c r="F684" s="149"/>
      <c r="G684" s="149"/>
      <c r="H684" s="149"/>
      <c r="I684" s="143"/>
      <c r="J684" s="143"/>
      <c r="K684" s="149"/>
      <c r="L684" s="149"/>
      <c r="M684" s="149"/>
      <c r="N684" s="149"/>
      <c r="O684" s="149"/>
      <c r="P684" s="149"/>
      <c r="Q684" s="149"/>
      <c r="R684" s="149"/>
      <c r="S684" s="149"/>
      <c r="T684" s="152"/>
      <c r="U684" s="152"/>
      <c r="V684" s="152"/>
      <c r="W684" s="152"/>
      <c r="X684" s="152"/>
      <c r="Y684" s="152"/>
      <c r="Z684" s="152"/>
    </row>
    <row r="685" ht="15.75" customHeight="1">
      <c r="A685" s="143" t="str">
        <f t="shared" si="3"/>
        <v>#REF!</v>
      </c>
      <c r="B685" s="149"/>
      <c r="C685" s="149"/>
      <c r="D685" s="149"/>
      <c r="E685" s="149"/>
      <c r="F685" s="149"/>
      <c r="G685" s="149"/>
      <c r="H685" s="149"/>
      <c r="I685" s="143"/>
      <c r="J685" s="143"/>
      <c r="K685" s="149"/>
      <c r="L685" s="149"/>
      <c r="M685" s="149"/>
      <c r="N685" s="149"/>
      <c r="O685" s="149"/>
      <c r="P685" s="149"/>
      <c r="Q685" s="149"/>
      <c r="R685" s="149"/>
      <c r="S685" s="149"/>
      <c r="T685" s="152"/>
      <c r="U685" s="152"/>
      <c r="V685" s="152"/>
      <c r="W685" s="152"/>
      <c r="X685" s="152"/>
      <c r="Y685" s="152"/>
      <c r="Z685" s="152"/>
    </row>
    <row r="686" ht="15.75" customHeight="1">
      <c r="A686" s="143" t="str">
        <f t="shared" si="3"/>
        <v>#REF!</v>
      </c>
      <c r="B686" s="149"/>
      <c r="C686" s="149"/>
      <c r="D686" s="149"/>
      <c r="E686" s="149"/>
      <c r="F686" s="149"/>
      <c r="G686" s="149"/>
      <c r="H686" s="149"/>
      <c r="I686" s="143"/>
      <c r="J686" s="143"/>
      <c r="K686" s="149"/>
      <c r="L686" s="149"/>
      <c r="M686" s="149"/>
      <c r="N686" s="149"/>
      <c r="O686" s="149"/>
      <c r="P686" s="149"/>
      <c r="Q686" s="149"/>
      <c r="R686" s="149"/>
      <c r="S686" s="149"/>
      <c r="T686" s="152"/>
      <c r="U686" s="152"/>
      <c r="V686" s="152"/>
      <c r="W686" s="152"/>
      <c r="X686" s="152"/>
      <c r="Y686" s="152"/>
      <c r="Z686" s="152"/>
    </row>
    <row r="687" ht="15.75" customHeight="1">
      <c r="A687" s="143" t="str">
        <f t="shared" si="3"/>
        <v>#REF!</v>
      </c>
      <c r="B687" s="149"/>
      <c r="C687" s="149"/>
      <c r="D687" s="149"/>
      <c r="E687" s="149"/>
      <c r="F687" s="149"/>
      <c r="G687" s="149"/>
      <c r="H687" s="149"/>
      <c r="I687" s="143"/>
      <c r="J687" s="143"/>
      <c r="K687" s="149"/>
      <c r="L687" s="149"/>
      <c r="M687" s="149"/>
      <c r="N687" s="149"/>
      <c r="O687" s="149"/>
      <c r="P687" s="149"/>
      <c r="Q687" s="149"/>
      <c r="R687" s="149"/>
      <c r="S687" s="149"/>
      <c r="T687" s="152"/>
      <c r="U687" s="152"/>
      <c r="V687" s="152"/>
      <c r="W687" s="152"/>
      <c r="X687" s="152"/>
      <c r="Y687" s="152"/>
      <c r="Z687" s="152"/>
    </row>
    <row r="688" ht="15.75" customHeight="1">
      <c r="A688" s="143" t="str">
        <f t="shared" si="3"/>
        <v>#REF!</v>
      </c>
      <c r="B688" s="149"/>
      <c r="C688" s="149"/>
      <c r="D688" s="149"/>
      <c r="E688" s="149"/>
      <c r="F688" s="149"/>
      <c r="G688" s="149"/>
      <c r="H688" s="149"/>
      <c r="I688" s="143"/>
      <c r="J688" s="143"/>
      <c r="K688" s="149"/>
      <c r="L688" s="149"/>
      <c r="M688" s="149"/>
      <c r="N688" s="149"/>
      <c r="O688" s="149"/>
      <c r="P688" s="149"/>
      <c r="Q688" s="149"/>
      <c r="R688" s="149"/>
      <c r="S688" s="149"/>
      <c r="T688" s="152"/>
      <c r="U688" s="152"/>
      <c r="V688" s="152"/>
      <c r="W688" s="152"/>
      <c r="X688" s="152"/>
      <c r="Y688" s="152"/>
      <c r="Z688" s="152"/>
    </row>
    <row r="689" ht="15.75" customHeight="1">
      <c r="A689" s="143" t="str">
        <f t="shared" si="3"/>
        <v>#REF!</v>
      </c>
      <c r="B689" s="149"/>
      <c r="C689" s="149"/>
      <c r="D689" s="149"/>
      <c r="E689" s="149"/>
      <c r="F689" s="149"/>
      <c r="G689" s="149"/>
      <c r="H689" s="149"/>
      <c r="I689" s="143"/>
      <c r="J689" s="143"/>
      <c r="K689" s="149"/>
      <c r="L689" s="149"/>
      <c r="M689" s="149"/>
      <c r="N689" s="149"/>
      <c r="O689" s="149"/>
      <c r="P689" s="149"/>
      <c r="Q689" s="149"/>
      <c r="R689" s="149"/>
      <c r="S689" s="149"/>
      <c r="T689" s="152"/>
      <c r="U689" s="152"/>
      <c r="V689" s="152"/>
      <c r="W689" s="152"/>
      <c r="X689" s="152"/>
      <c r="Y689" s="152"/>
      <c r="Z689" s="152"/>
    </row>
    <row r="690" ht="15.75" customHeight="1">
      <c r="A690" s="143" t="str">
        <f t="shared" si="3"/>
        <v>#REF!</v>
      </c>
      <c r="B690" s="149"/>
      <c r="C690" s="149"/>
      <c r="D690" s="149"/>
      <c r="E690" s="149"/>
      <c r="F690" s="149"/>
      <c r="G690" s="149"/>
      <c r="H690" s="149"/>
      <c r="I690" s="143"/>
      <c r="J690" s="143"/>
      <c r="K690" s="149"/>
      <c r="L690" s="149"/>
      <c r="M690" s="149"/>
      <c r="N690" s="149"/>
      <c r="O690" s="149"/>
      <c r="P690" s="149"/>
      <c r="Q690" s="149"/>
      <c r="R690" s="149"/>
      <c r="S690" s="149"/>
      <c r="T690" s="152"/>
      <c r="U690" s="152"/>
      <c r="V690" s="152"/>
      <c r="W690" s="152"/>
      <c r="X690" s="152"/>
      <c r="Y690" s="152"/>
      <c r="Z690" s="152"/>
    </row>
    <row r="691" ht="15.75" customHeight="1">
      <c r="A691" s="143" t="str">
        <f t="shared" si="3"/>
        <v>#REF!</v>
      </c>
      <c r="B691" s="149"/>
      <c r="C691" s="149"/>
      <c r="D691" s="149"/>
      <c r="E691" s="149"/>
      <c r="F691" s="149"/>
      <c r="G691" s="149"/>
      <c r="H691" s="149"/>
      <c r="I691" s="143"/>
      <c r="J691" s="143"/>
      <c r="K691" s="149"/>
      <c r="L691" s="149"/>
      <c r="M691" s="149"/>
      <c r="N691" s="149"/>
      <c r="O691" s="149"/>
      <c r="P691" s="149"/>
      <c r="Q691" s="149"/>
      <c r="R691" s="149"/>
      <c r="S691" s="149"/>
      <c r="T691" s="152"/>
      <c r="U691" s="152"/>
      <c r="V691" s="152"/>
      <c r="W691" s="152"/>
      <c r="X691" s="152"/>
      <c r="Y691" s="152"/>
      <c r="Z691" s="152"/>
    </row>
    <row r="692" ht="15.75" customHeight="1">
      <c r="A692" s="143" t="str">
        <f t="shared" si="3"/>
        <v>#REF!</v>
      </c>
      <c r="B692" s="149"/>
      <c r="C692" s="149"/>
      <c r="D692" s="149"/>
      <c r="E692" s="149"/>
      <c r="F692" s="149"/>
      <c r="G692" s="149"/>
      <c r="H692" s="149"/>
      <c r="I692" s="143"/>
      <c r="J692" s="143"/>
      <c r="K692" s="149"/>
      <c r="L692" s="149"/>
      <c r="M692" s="149"/>
      <c r="N692" s="149"/>
      <c r="O692" s="149"/>
      <c r="P692" s="149"/>
      <c r="Q692" s="149"/>
      <c r="R692" s="149"/>
      <c r="S692" s="149"/>
      <c r="T692" s="152"/>
      <c r="U692" s="152"/>
      <c r="V692" s="152"/>
      <c r="W692" s="152"/>
      <c r="X692" s="152"/>
      <c r="Y692" s="152"/>
      <c r="Z692" s="152"/>
    </row>
    <row r="693" ht="15.75" customHeight="1">
      <c r="A693" s="143" t="str">
        <f t="shared" si="3"/>
        <v>#REF!</v>
      </c>
      <c r="B693" s="149"/>
      <c r="C693" s="149"/>
      <c r="D693" s="149"/>
      <c r="E693" s="149"/>
      <c r="F693" s="149"/>
      <c r="G693" s="149"/>
      <c r="H693" s="149"/>
      <c r="I693" s="143"/>
      <c r="J693" s="143"/>
      <c r="K693" s="149"/>
      <c r="L693" s="149"/>
      <c r="M693" s="149"/>
      <c r="N693" s="149"/>
      <c r="O693" s="149"/>
      <c r="P693" s="149"/>
      <c r="Q693" s="149"/>
      <c r="R693" s="149"/>
      <c r="S693" s="149"/>
      <c r="T693" s="152"/>
      <c r="U693" s="152"/>
      <c r="V693" s="152"/>
      <c r="W693" s="152"/>
      <c r="X693" s="152"/>
      <c r="Y693" s="152"/>
      <c r="Z693" s="152"/>
    </row>
    <row r="694" ht="15.75" customHeight="1">
      <c r="A694" s="143" t="str">
        <f t="shared" si="3"/>
        <v>#REF!</v>
      </c>
      <c r="B694" s="149"/>
      <c r="C694" s="149"/>
      <c r="D694" s="149"/>
      <c r="E694" s="149"/>
      <c r="F694" s="149"/>
      <c r="G694" s="149"/>
      <c r="H694" s="149"/>
      <c r="I694" s="143"/>
      <c r="J694" s="143"/>
      <c r="K694" s="149"/>
      <c r="L694" s="149"/>
      <c r="M694" s="149"/>
      <c r="N694" s="149"/>
      <c r="O694" s="149"/>
      <c r="P694" s="149"/>
      <c r="Q694" s="149"/>
      <c r="R694" s="149"/>
      <c r="S694" s="149"/>
      <c r="T694" s="152"/>
      <c r="U694" s="152"/>
      <c r="V694" s="152"/>
      <c r="W694" s="152"/>
      <c r="X694" s="152"/>
      <c r="Y694" s="152"/>
      <c r="Z694" s="152"/>
    </row>
    <row r="695" ht="15.75" customHeight="1">
      <c r="A695" s="143" t="str">
        <f t="shared" si="3"/>
        <v>#REF!</v>
      </c>
      <c r="B695" s="149"/>
      <c r="C695" s="149"/>
      <c r="D695" s="149"/>
      <c r="E695" s="149"/>
      <c r="F695" s="149"/>
      <c r="G695" s="149"/>
      <c r="H695" s="149"/>
      <c r="I695" s="143"/>
      <c r="J695" s="143"/>
      <c r="K695" s="149"/>
      <c r="L695" s="149"/>
      <c r="M695" s="149"/>
      <c r="N695" s="149"/>
      <c r="O695" s="149"/>
      <c r="P695" s="149"/>
      <c r="Q695" s="149"/>
      <c r="R695" s="149"/>
      <c r="S695" s="149"/>
      <c r="T695" s="152"/>
      <c r="U695" s="152"/>
      <c r="V695" s="152"/>
      <c r="W695" s="152"/>
      <c r="X695" s="152"/>
      <c r="Y695" s="152"/>
      <c r="Z695" s="152"/>
    </row>
    <row r="696" ht="15.75" customHeight="1">
      <c r="A696" s="143" t="str">
        <f t="shared" si="3"/>
        <v>#REF!</v>
      </c>
      <c r="B696" s="149"/>
      <c r="C696" s="149"/>
      <c r="D696" s="149"/>
      <c r="E696" s="149"/>
      <c r="F696" s="149"/>
      <c r="G696" s="149"/>
      <c r="H696" s="149"/>
      <c r="I696" s="143"/>
      <c r="J696" s="143"/>
      <c r="K696" s="149"/>
      <c r="L696" s="149"/>
      <c r="M696" s="149"/>
      <c r="N696" s="149"/>
      <c r="O696" s="149"/>
      <c r="P696" s="149"/>
      <c r="Q696" s="149"/>
      <c r="R696" s="149"/>
      <c r="S696" s="149"/>
      <c r="T696" s="152"/>
      <c r="U696" s="152"/>
      <c r="V696" s="152"/>
      <c r="W696" s="152"/>
      <c r="X696" s="152"/>
      <c r="Y696" s="152"/>
      <c r="Z696" s="152"/>
    </row>
    <row r="697" ht="15.75" customHeight="1">
      <c r="A697" s="143" t="str">
        <f t="shared" si="3"/>
        <v>#REF!</v>
      </c>
      <c r="B697" s="149"/>
      <c r="C697" s="149"/>
      <c r="D697" s="149"/>
      <c r="E697" s="149"/>
      <c r="F697" s="149"/>
      <c r="G697" s="149"/>
      <c r="H697" s="149"/>
      <c r="I697" s="143"/>
      <c r="J697" s="143"/>
      <c r="K697" s="149"/>
      <c r="L697" s="149"/>
      <c r="M697" s="149"/>
      <c r="N697" s="149"/>
      <c r="O697" s="149"/>
      <c r="P697" s="149"/>
      <c r="Q697" s="149"/>
      <c r="R697" s="149"/>
      <c r="S697" s="149"/>
      <c r="T697" s="152"/>
      <c r="U697" s="152"/>
      <c r="V697" s="152"/>
      <c r="W697" s="152"/>
      <c r="X697" s="152"/>
      <c r="Y697" s="152"/>
      <c r="Z697" s="152"/>
    </row>
    <row r="698" ht="15.75" customHeight="1">
      <c r="A698" s="143" t="str">
        <f t="shared" si="3"/>
        <v>#REF!</v>
      </c>
      <c r="B698" s="149"/>
      <c r="C698" s="149"/>
      <c r="D698" s="149"/>
      <c r="E698" s="149"/>
      <c r="F698" s="149"/>
      <c r="G698" s="149"/>
      <c r="H698" s="149"/>
      <c r="I698" s="143"/>
      <c r="J698" s="143"/>
      <c r="K698" s="149"/>
      <c r="L698" s="149"/>
      <c r="M698" s="149"/>
      <c r="N698" s="149"/>
      <c r="O698" s="149"/>
      <c r="P698" s="149"/>
      <c r="Q698" s="149"/>
      <c r="R698" s="149"/>
      <c r="S698" s="149"/>
      <c r="T698" s="152"/>
      <c r="U698" s="152"/>
      <c r="V698" s="152"/>
      <c r="W698" s="152"/>
      <c r="X698" s="152"/>
      <c r="Y698" s="152"/>
      <c r="Z698" s="152"/>
    </row>
    <row r="699" ht="15.75" customHeight="1">
      <c r="A699" s="143" t="str">
        <f t="shared" si="3"/>
        <v>#REF!</v>
      </c>
      <c r="B699" s="149"/>
      <c r="C699" s="149"/>
      <c r="D699" s="149"/>
      <c r="E699" s="149"/>
      <c r="F699" s="149"/>
      <c r="G699" s="149"/>
      <c r="H699" s="149"/>
      <c r="I699" s="143"/>
      <c r="J699" s="143"/>
      <c r="K699" s="149"/>
      <c r="L699" s="149"/>
      <c r="M699" s="149"/>
      <c r="N699" s="149"/>
      <c r="O699" s="149"/>
      <c r="P699" s="149"/>
      <c r="Q699" s="149"/>
      <c r="R699" s="149"/>
      <c r="S699" s="149"/>
      <c r="T699" s="152"/>
      <c r="U699" s="152"/>
      <c r="V699" s="152"/>
      <c r="W699" s="152"/>
      <c r="X699" s="152"/>
      <c r="Y699" s="152"/>
      <c r="Z699" s="152"/>
    </row>
    <row r="700" ht="15.75" customHeight="1">
      <c r="A700" s="143" t="str">
        <f t="shared" si="3"/>
        <v>#REF!</v>
      </c>
      <c r="B700" s="149"/>
      <c r="C700" s="149"/>
      <c r="D700" s="149"/>
      <c r="E700" s="149"/>
      <c r="F700" s="149"/>
      <c r="G700" s="149"/>
      <c r="H700" s="149"/>
      <c r="I700" s="143"/>
      <c r="J700" s="143"/>
      <c r="K700" s="149"/>
      <c r="L700" s="149"/>
      <c r="M700" s="149"/>
      <c r="N700" s="149"/>
      <c r="O700" s="149"/>
      <c r="P700" s="149"/>
      <c r="Q700" s="149"/>
      <c r="R700" s="149"/>
      <c r="S700" s="149"/>
      <c r="T700" s="152"/>
      <c r="U700" s="152"/>
      <c r="V700" s="152"/>
      <c r="W700" s="152"/>
      <c r="X700" s="152"/>
      <c r="Y700" s="152"/>
      <c r="Z700" s="152"/>
    </row>
    <row r="701" ht="15.75" customHeight="1">
      <c r="A701" s="143" t="str">
        <f t="shared" si="3"/>
        <v>#REF!</v>
      </c>
      <c r="B701" s="149"/>
      <c r="C701" s="149"/>
      <c r="D701" s="149"/>
      <c r="E701" s="149"/>
      <c r="F701" s="149"/>
      <c r="G701" s="149"/>
      <c r="H701" s="149"/>
      <c r="I701" s="143"/>
      <c r="J701" s="143"/>
      <c r="K701" s="149"/>
      <c r="L701" s="149"/>
      <c r="M701" s="149"/>
      <c r="N701" s="149"/>
      <c r="O701" s="149"/>
      <c r="P701" s="149"/>
      <c r="Q701" s="149"/>
      <c r="R701" s="149"/>
      <c r="S701" s="149"/>
      <c r="T701" s="152"/>
      <c r="U701" s="152"/>
      <c r="V701" s="152"/>
      <c r="W701" s="152"/>
      <c r="X701" s="152"/>
      <c r="Y701" s="152"/>
      <c r="Z701" s="152"/>
    </row>
    <row r="702" ht="15.75" customHeight="1">
      <c r="A702" s="143" t="str">
        <f t="shared" si="3"/>
        <v>#REF!</v>
      </c>
      <c r="B702" s="149"/>
      <c r="C702" s="149"/>
      <c r="D702" s="149"/>
      <c r="E702" s="149"/>
      <c r="F702" s="149"/>
      <c r="G702" s="149"/>
      <c r="H702" s="149"/>
      <c r="I702" s="143"/>
      <c r="J702" s="143"/>
      <c r="K702" s="149"/>
      <c r="L702" s="149"/>
      <c r="M702" s="149"/>
      <c r="N702" s="149"/>
      <c r="O702" s="149"/>
      <c r="P702" s="149"/>
      <c r="Q702" s="149"/>
      <c r="R702" s="149"/>
      <c r="S702" s="149"/>
      <c r="T702" s="152"/>
      <c r="U702" s="152"/>
      <c r="V702" s="152"/>
      <c r="W702" s="152"/>
      <c r="X702" s="152"/>
      <c r="Y702" s="152"/>
      <c r="Z702" s="152"/>
    </row>
    <row r="703" ht="15.75" customHeight="1">
      <c r="A703" s="143" t="str">
        <f t="shared" si="3"/>
        <v>#REF!</v>
      </c>
      <c r="B703" s="149"/>
      <c r="C703" s="149"/>
      <c r="D703" s="149"/>
      <c r="E703" s="149"/>
      <c r="F703" s="149"/>
      <c r="G703" s="149"/>
      <c r="H703" s="149"/>
      <c r="I703" s="143"/>
      <c r="J703" s="143"/>
      <c r="K703" s="149"/>
      <c r="L703" s="149"/>
      <c r="M703" s="149"/>
      <c r="N703" s="149"/>
      <c r="O703" s="149"/>
      <c r="P703" s="149"/>
      <c r="Q703" s="149"/>
      <c r="R703" s="149"/>
      <c r="S703" s="149"/>
      <c r="T703" s="152"/>
      <c r="U703" s="152"/>
      <c r="V703" s="152"/>
      <c r="W703" s="152"/>
      <c r="X703" s="152"/>
      <c r="Y703" s="152"/>
      <c r="Z703" s="152"/>
    </row>
    <row r="704" ht="15.75" customHeight="1">
      <c r="A704" s="143" t="str">
        <f t="shared" si="3"/>
        <v>#REF!</v>
      </c>
      <c r="B704" s="149"/>
      <c r="C704" s="149"/>
      <c r="D704" s="149"/>
      <c r="E704" s="149"/>
      <c r="F704" s="149"/>
      <c r="G704" s="149"/>
      <c r="H704" s="149"/>
      <c r="I704" s="143"/>
      <c r="J704" s="143"/>
      <c r="K704" s="149"/>
      <c r="L704" s="149"/>
      <c r="M704" s="149"/>
      <c r="N704" s="149"/>
      <c r="O704" s="149"/>
      <c r="P704" s="149"/>
      <c r="Q704" s="149"/>
      <c r="R704" s="149"/>
      <c r="S704" s="149"/>
      <c r="T704" s="152"/>
      <c r="U704" s="152"/>
      <c r="V704" s="152"/>
      <c r="W704" s="152"/>
      <c r="X704" s="152"/>
      <c r="Y704" s="152"/>
      <c r="Z704" s="152"/>
    </row>
    <row r="705" ht="15.75" customHeight="1">
      <c r="A705" s="143" t="str">
        <f t="shared" si="3"/>
        <v>#REF!</v>
      </c>
      <c r="B705" s="149"/>
      <c r="C705" s="149"/>
      <c r="D705" s="149"/>
      <c r="E705" s="149"/>
      <c r="F705" s="149"/>
      <c r="G705" s="149"/>
      <c r="H705" s="149"/>
      <c r="I705" s="143"/>
      <c r="J705" s="143"/>
      <c r="K705" s="149"/>
      <c r="L705" s="149"/>
      <c r="M705" s="149"/>
      <c r="N705" s="149"/>
      <c r="O705" s="149"/>
      <c r="P705" s="149"/>
      <c r="Q705" s="149"/>
      <c r="R705" s="149"/>
      <c r="S705" s="149"/>
      <c r="T705" s="152"/>
      <c r="U705" s="152"/>
      <c r="V705" s="152"/>
      <c r="W705" s="152"/>
      <c r="X705" s="152"/>
      <c r="Y705" s="152"/>
      <c r="Z705" s="152"/>
    </row>
    <row r="706" ht="15.75" customHeight="1">
      <c r="A706" s="143" t="str">
        <f t="shared" si="3"/>
        <v>#REF!</v>
      </c>
      <c r="B706" s="149"/>
      <c r="C706" s="149"/>
      <c r="D706" s="149"/>
      <c r="E706" s="149"/>
      <c r="F706" s="149"/>
      <c r="G706" s="149"/>
      <c r="H706" s="149"/>
      <c r="I706" s="143"/>
      <c r="J706" s="143"/>
      <c r="K706" s="149"/>
      <c r="L706" s="149"/>
      <c r="M706" s="149"/>
      <c r="N706" s="149"/>
      <c r="O706" s="149"/>
      <c r="P706" s="149"/>
      <c r="Q706" s="149"/>
      <c r="R706" s="149"/>
      <c r="S706" s="149"/>
      <c r="T706" s="152"/>
      <c r="U706" s="152"/>
      <c r="V706" s="152"/>
      <c r="W706" s="152"/>
      <c r="X706" s="152"/>
      <c r="Y706" s="152"/>
      <c r="Z706" s="152"/>
    </row>
    <row r="707" ht="15.75" customHeight="1">
      <c r="A707" s="143" t="str">
        <f t="shared" si="3"/>
        <v>#REF!</v>
      </c>
      <c r="B707" s="149"/>
      <c r="C707" s="149"/>
      <c r="D707" s="149"/>
      <c r="E707" s="149"/>
      <c r="F707" s="149"/>
      <c r="G707" s="149"/>
      <c r="H707" s="149"/>
      <c r="I707" s="143"/>
      <c r="J707" s="143"/>
      <c r="K707" s="149"/>
      <c r="L707" s="149"/>
      <c r="M707" s="149"/>
      <c r="N707" s="149"/>
      <c r="O707" s="149"/>
      <c r="P707" s="149"/>
      <c r="Q707" s="149"/>
      <c r="R707" s="149"/>
      <c r="S707" s="149"/>
      <c r="T707" s="152"/>
      <c r="U707" s="152"/>
      <c r="V707" s="152"/>
      <c r="W707" s="152"/>
      <c r="X707" s="152"/>
      <c r="Y707" s="152"/>
      <c r="Z707" s="152"/>
    </row>
    <row r="708" ht="15.75" customHeight="1">
      <c r="A708" s="143" t="str">
        <f t="shared" si="3"/>
        <v>#REF!</v>
      </c>
      <c r="B708" s="149"/>
      <c r="C708" s="149"/>
      <c r="D708" s="149"/>
      <c r="E708" s="149"/>
      <c r="F708" s="149"/>
      <c r="G708" s="149"/>
      <c r="H708" s="149"/>
      <c r="I708" s="143"/>
      <c r="J708" s="143"/>
      <c r="K708" s="149"/>
      <c r="L708" s="149"/>
      <c r="M708" s="149"/>
      <c r="N708" s="149"/>
      <c r="O708" s="149"/>
      <c r="P708" s="149"/>
      <c r="Q708" s="149"/>
      <c r="R708" s="149"/>
      <c r="S708" s="149"/>
      <c r="T708" s="152"/>
      <c r="U708" s="152"/>
      <c r="V708" s="152"/>
      <c r="W708" s="152"/>
      <c r="X708" s="152"/>
      <c r="Y708" s="152"/>
      <c r="Z708" s="152"/>
    </row>
    <row r="709" ht="15.75" customHeight="1">
      <c r="A709" s="143" t="str">
        <f t="shared" si="3"/>
        <v>#REF!</v>
      </c>
      <c r="B709" s="149"/>
      <c r="C709" s="149"/>
      <c r="D709" s="149"/>
      <c r="E709" s="149"/>
      <c r="F709" s="149"/>
      <c r="G709" s="149"/>
      <c r="H709" s="149"/>
      <c r="I709" s="143"/>
      <c r="J709" s="143"/>
      <c r="K709" s="149"/>
      <c r="L709" s="149"/>
      <c r="M709" s="149"/>
      <c r="N709" s="149"/>
      <c r="O709" s="149"/>
      <c r="P709" s="149"/>
      <c r="Q709" s="149"/>
      <c r="R709" s="149"/>
      <c r="S709" s="149"/>
      <c r="T709" s="152"/>
      <c r="U709" s="152"/>
      <c r="V709" s="152"/>
      <c r="W709" s="152"/>
      <c r="X709" s="152"/>
      <c r="Y709" s="152"/>
      <c r="Z709" s="152"/>
    </row>
    <row r="710" ht="15.75" customHeight="1">
      <c r="A710" s="143" t="str">
        <f t="shared" si="3"/>
        <v>#REF!</v>
      </c>
      <c r="B710" s="149"/>
      <c r="C710" s="149"/>
      <c r="D710" s="149"/>
      <c r="E710" s="149"/>
      <c r="F710" s="149"/>
      <c r="G710" s="149"/>
      <c r="H710" s="149"/>
      <c r="I710" s="143"/>
      <c r="J710" s="143"/>
      <c r="K710" s="149"/>
      <c r="L710" s="149"/>
      <c r="M710" s="149"/>
      <c r="N710" s="149"/>
      <c r="O710" s="149"/>
      <c r="P710" s="149"/>
      <c r="Q710" s="149"/>
      <c r="R710" s="149"/>
      <c r="S710" s="149"/>
      <c r="T710" s="152"/>
      <c r="U710" s="152"/>
      <c r="V710" s="152"/>
      <c r="W710" s="152"/>
      <c r="X710" s="152"/>
      <c r="Y710" s="152"/>
      <c r="Z710" s="152"/>
    </row>
    <row r="711" ht="15.75" customHeight="1">
      <c r="A711" s="143" t="str">
        <f t="shared" si="3"/>
        <v>#REF!</v>
      </c>
      <c r="B711" s="149"/>
      <c r="C711" s="149"/>
      <c r="D711" s="149"/>
      <c r="E711" s="149"/>
      <c r="F711" s="149"/>
      <c r="G711" s="149"/>
      <c r="H711" s="149"/>
      <c r="I711" s="143"/>
      <c r="J711" s="143"/>
      <c r="K711" s="149"/>
      <c r="L711" s="149"/>
      <c r="M711" s="149"/>
      <c r="N711" s="149"/>
      <c r="O711" s="149"/>
      <c r="P711" s="149"/>
      <c r="Q711" s="149"/>
      <c r="R711" s="149"/>
      <c r="S711" s="149"/>
      <c r="T711" s="152"/>
      <c r="U711" s="152"/>
      <c r="V711" s="152"/>
      <c r="W711" s="152"/>
      <c r="X711" s="152"/>
      <c r="Y711" s="152"/>
      <c r="Z711" s="152"/>
    </row>
    <row r="712" ht="15.75" customHeight="1">
      <c r="A712" s="143" t="str">
        <f t="shared" si="3"/>
        <v>#REF!</v>
      </c>
      <c r="B712" s="149"/>
      <c r="C712" s="149"/>
      <c r="D712" s="149"/>
      <c r="E712" s="149"/>
      <c r="F712" s="149"/>
      <c r="G712" s="149"/>
      <c r="H712" s="149"/>
      <c r="I712" s="143"/>
      <c r="J712" s="143"/>
      <c r="K712" s="149"/>
      <c r="L712" s="149"/>
      <c r="M712" s="149"/>
      <c r="N712" s="149"/>
      <c r="O712" s="149"/>
      <c r="P712" s="149"/>
      <c r="Q712" s="149"/>
      <c r="R712" s="149"/>
      <c r="S712" s="149"/>
      <c r="T712" s="152"/>
      <c r="U712" s="152"/>
      <c r="V712" s="152"/>
      <c r="W712" s="152"/>
      <c r="X712" s="152"/>
      <c r="Y712" s="152"/>
      <c r="Z712" s="152"/>
    </row>
    <row r="713" ht="15.75" customHeight="1">
      <c r="A713" s="143" t="str">
        <f t="shared" si="3"/>
        <v>#REF!</v>
      </c>
      <c r="B713" s="149"/>
      <c r="C713" s="149"/>
      <c r="D713" s="149"/>
      <c r="E713" s="149"/>
      <c r="F713" s="149"/>
      <c r="G713" s="149"/>
      <c r="H713" s="149"/>
      <c r="I713" s="143"/>
      <c r="J713" s="143"/>
      <c r="K713" s="149"/>
      <c r="L713" s="149"/>
      <c r="M713" s="149"/>
      <c r="N713" s="149"/>
      <c r="O713" s="149"/>
      <c r="P713" s="149"/>
      <c r="Q713" s="149"/>
      <c r="R713" s="149"/>
      <c r="S713" s="149"/>
      <c r="T713" s="152"/>
      <c r="U713" s="152"/>
      <c r="V713" s="152"/>
      <c r="W713" s="152"/>
      <c r="X713" s="152"/>
      <c r="Y713" s="152"/>
      <c r="Z713" s="152"/>
    </row>
    <row r="714" ht="15.75" customHeight="1">
      <c r="A714" s="143" t="str">
        <f t="shared" si="3"/>
        <v>#REF!</v>
      </c>
      <c r="B714" s="149"/>
      <c r="C714" s="149"/>
      <c r="D714" s="149"/>
      <c r="E714" s="149"/>
      <c r="F714" s="149"/>
      <c r="G714" s="149"/>
      <c r="H714" s="149"/>
      <c r="I714" s="143"/>
      <c r="J714" s="143"/>
      <c r="K714" s="149"/>
      <c r="L714" s="149"/>
      <c r="M714" s="149"/>
      <c r="N714" s="149"/>
      <c r="O714" s="149"/>
      <c r="P714" s="149"/>
      <c r="Q714" s="149"/>
      <c r="R714" s="149"/>
      <c r="S714" s="149"/>
      <c r="T714" s="152"/>
      <c r="U714" s="152"/>
      <c r="V714" s="152"/>
      <c r="W714" s="152"/>
      <c r="X714" s="152"/>
      <c r="Y714" s="152"/>
      <c r="Z714" s="152"/>
    </row>
    <row r="715" ht="15.75" customHeight="1">
      <c r="A715" s="143" t="str">
        <f t="shared" si="3"/>
        <v>#REF!</v>
      </c>
      <c r="B715" s="149"/>
      <c r="C715" s="149"/>
      <c r="D715" s="149"/>
      <c r="E715" s="149"/>
      <c r="F715" s="149"/>
      <c r="G715" s="149"/>
      <c r="H715" s="149"/>
      <c r="I715" s="143"/>
      <c r="J715" s="143"/>
      <c r="K715" s="149"/>
      <c r="L715" s="149"/>
      <c r="M715" s="149"/>
      <c r="N715" s="149"/>
      <c r="O715" s="149"/>
      <c r="P715" s="149"/>
      <c r="Q715" s="149"/>
      <c r="R715" s="149"/>
      <c r="S715" s="149"/>
      <c r="T715" s="152"/>
      <c r="U715" s="152"/>
      <c r="V715" s="152"/>
      <c r="W715" s="152"/>
      <c r="X715" s="152"/>
      <c r="Y715" s="152"/>
      <c r="Z715" s="152"/>
    </row>
    <row r="716" ht="15.75" customHeight="1">
      <c r="A716" s="143" t="str">
        <f t="shared" si="3"/>
        <v>#REF!</v>
      </c>
      <c r="B716" s="149"/>
      <c r="C716" s="149"/>
      <c r="D716" s="149"/>
      <c r="E716" s="149"/>
      <c r="F716" s="149"/>
      <c r="G716" s="149"/>
      <c r="H716" s="149"/>
      <c r="I716" s="143"/>
      <c r="J716" s="143"/>
      <c r="K716" s="149"/>
      <c r="L716" s="149"/>
      <c r="M716" s="149"/>
      <c r="N716" s="149"/>
      <c r="O716" s="149"/>
      <c r="P716" s="149"/>
      <c r="Q716" s="149"/>
      <c r="R716" s="149"/>
      <c r="S716" s="149"/>
      <c r="T716" s="152"/>
      <c r="U716" s="152"/>
      <c r="V716" s="152"/>
      <c r="W716" s="152"/>
      <c r="X716" s="152"/>
      <c r="Y716" s="152"/>
      <c r="Z716" s="152"/>
    </row>
    <row r="717" ht="15.75" customHeight="1">
      <c r="A717" s="143" t="str">
        <f t="shared" si="3"/>
        <v>#REF!</v>
      </c>
      <c r="B717" s="149"/>
      <c r="C717" s="149"/>
      <c r="D717" s="149"/>
      <c r="E717" s="149"/>
      <c r="F717" s="149"/>
      <c r="G717" s="149"/>
      <c r="H717" s="149"/>
      <c r="I717" s="143"/>
      <c r="J717" s="143"/>
      <c r="K717" s="149"/>
      <c r="L717" s="149"/>
      <c r="M717" s="149"/>
      <c r="N717" s="149"/>
      <c r="O717" s="149"/>
      <c r="P717" s="149"/>
      <c r="Q717" s="149"/>
      <c r="R717" s="149"/>
      <c r="S717" s="149"/>
      <c r="T717" s="152"/>
      <c r="U717" s="152"/>
      <c r="V717" s="152"/>
      <c r="W717" s="152"/>
      <c r="X717" s="152"/>
      <c r="Y717" s="152"/>
      <c r="Z717" s="152"/>
    </row>
    <row r="718" ht="15.75" customHeight="1">
      <c r="A718" s="143" t="str">
        <f t="shared" si="3"/>
        <v>#REF!</v>
      </c>
      <c r="B718" s="149"/>
      <c r="C718" s="149"/>
      <c r="D718" s="149"/>
      <c r="E718" s="149"/>
      <c r="F718" s="149"/>
      <c r="G718" s="149"/>
      <c r="H718" s="149"/>
      <c r="I718" s="143"/>
      <c r="J718" s="143"/>
      <c r="K718" s="149"/>
      <c r="L718" s="149"/>
      <c r="M718" s="149"/>
      <c r="N718" s="149"/>
      <c r="O718" s="149"/>
      <c r="P718" s="149"/>
      <c r="Q718" s="149"/>
      <c r="R718" s="149"/>
      <c r="S718" s="149"/>
      <c r="T718" s="152"/>
      <c r="U718" s="152"/>
      <c r="V718" s="152"/>
      <c r="W718" s="152"/>
      <c r="X718" s="152"/>
      <c r="Y718" s="152"/>
      <c r="Z718" s="152"/>
    </row>
    <row r="719" ht="15.75" customHeight="1">
      <c r="A719" s="143" t="str">
        <f t="shared" si="3"/>
        <v>#REF!</v>
      </c>
      <c r="B719" s="149"/>
      <c r="C719" s="149"/>
      <c r="D719" s="149"/>
      <c r="E719" s="149"/>
      <c r="F719" s="149"/>
      <c r="G719" s="149"/>
      <c r="H719" s="149"/>
      <c r="I719" s="143"/>
      <c r="J719" s="143"/>
      <c r="K719" s="149"/>
      <c r="L719" s="149"/>
      <c r="M719" s="149"/>
      <c r="N719" s="149"/>
      <c r="O719" s="149"/>
      <c r="P719" s="149"/>
      <c r="Q719" s="149"/>
      <c r="R719" s="149"/>
      <c r="S719" s="149"/>
      <c r="T719" s="152"/>
      <c r="U719" s="152"/>
      <c r="V719" s="152"/>
      <c r="W719" s="152"/>
      <c r="X719" s="152"/>
      <c r="Y719" s="152"/>
      <c r="Z719" s="152"/>
    </row>
    <row r="720" ht="15.75" customHeight="1">
      <c r="A720" s="143" t="str">
        <f t="shared" si="3"/>
        <v>#REF!</v>
      </c>
      <c r="B720" s="149"/>
      <c r="C720" s="149"/>
      <c r="D720" s="149"/>
      <c r="E720" s="149"/>
      <c r="F720" s="149"/>
      <c r="G720" s="149"/>
      <c r="H720" s="149"/>
      <c r="I720" s="143"/>
      <c r="J720" s="143"/>
      <c r="K720" s="149"/>
      <c r="L720" s="149"/>
      <c r="M720" s="149"/>
      <c r="N720" s="149"/>
      <c r="O720" s="149"/>
      <c r="P720" s="149"/>
      <c r="Q720" s="149"/>
      <c r="R720" s="149"/>
      <c r="S720" s="149"/>
      <c r="T720" s="152"/>
      <c r="U720" s="152"/>
      <c r="V720" s="152"/>
      <c r="W720" s="152"/>
      <c r="X720" s="152"/>
      <c r="Y720" s="152"/>
      <c r="Z720" s="152"/>
    </row>
    <row r="721" ht="15.75" customHeight="1">
      <c r="A721" s="143" t="str">
        <f t="shared" si="3"/>
        <v>#REF!</v>
      </c>
      <c r="B721" s="149"/>
      <c r="C721" s="149"/>
      <c r="D721" s="149"/>
      <c r="E721" s="149"/>
      <c r="F721" s="149"/>
      <c r="G721" s="149"/>
      <c r="H721" s="149"/>
      <c r="I721" s="143"/>
      <c r="J721" s="143"/>
      <c r="K721" s="149"/>
      <c r="L721" s="149"/>
      <c r="M721" s="149"/>
      <c r="N721" s="149"/>
      <c r="O721" s="149"/>
      <c r="P721" s="149"/>
      <c r="Q721" s="149"/>
      <c r="R721" s="149"/>
      <c r="S721" s="149"/>
      <c r="T721" s="152"/>
      <c r="U721" s="152"/>
      <c r="V721" s="152"/>
      <c r="W721" s="152"/>
      <c r="X721" s="152"/>
      <c r="Y721" s="152"/>
      <c r="Z721" s="152"/>
    </row>
    <row r="722" ht="15.75" customHeight="1">
      <c r="A722" s="143" t="str">
        <f t="shared" si="3"/>
        <v>#REF!</v>
      </c>
      <c r="B722" s="149"/>
      <c r="C722" s="149"/>
      <c r="D722" s="149"/>
      <c r="E722" s="149"/>
      <c r="F722" s="149"/>
      <c r="G722" s="149"/>
      <c r="H722" s="149"/>
      <c r="I722" s="143"/>
      <c r="J722" s="143"/>
      <c r="K722" s="149"/>
      <c r="L722" s="149"/>
      <c r="M722" s="149"/>
      <c r="N722" s="149"/>
      <c r="O722" s="149"/>
      <c r="P722" s="149"/>
      <c r="Q722" s="149"/>
      <c r="R722" s="149"/>
      <c r="S722" s="149"/>
      <c r="T722" s="152"/>
      <c r="U722" s="152"/>
      <c r="V722" s="152"/>
      <c r="W722" s="152"/>
      <c r="X722" s="152"/>
      <c r="Y722" s="152"/>
      <c r="Z722" s="152"/>
    </row>
    <row r="723" ht="15.75" customHeight="1">
      <c r="A723" s="143" t="str">
        <f t="shared" si="3"/>
        <v>#REF!</v>
      </c>
      <c r="B723" s="149"/>
      <c r="C723" s="149"/>
      <c r="D723" s="149"/>
      <c r="E723" s="149"/>
      <c r="F723" s="149"/>
      <c r="G723" s="149"/>
      <c r="H723" s="149"/>
      <c r="I723" s="143"/>
      <c r="J723" s="143"/>
      <c r="K723" s="149"/>
      <c r="L723" s="149"/>
      <c r="M723" s="149"/>
      <c r="N723" s="149"/>
      <c r="O723" s="149"/>
      <c r="P723" s="149"/>
      <c r="Q723" s="149"/>
      <c r="R723" s="149"/>
      <c r="S723" s="149"/>
      <c r="T723" s="152"/>
      <c r="U723" s="152"/>
      <c r="V723" s="152"/>
      <c r="W723" s="152"/>
      <c r="X723" s="152"/>
      <c r="Y723" s="152"/>
      <c r="Z723" s="152"/>
    </row>
    <row r="724" ht="15.75" customHeight="1">
      <c r="A724" s="143" t="str">
        <f t="shared" si="3"/>
        <v>#REF!</v>
      </c>
      <c r="B724" s="149"/>
      <c r="C724" s="149"/>
      <c r="D724" s="149"/>
      <c r="E724" s="149"/>
      <c r="F724" s="149"/>
      <c r="G724" s="149"/>
      <c r="H724" s="149"/>
      <c r="I724" s="143"/>
      <c r="J724" s="143"/>
      <c r="K724" s="149"/>
      <c r="L724" s="149"/>
      <c r="M724" s="149"/>
      <c r="N724" s="149"/>
      <c r="O724" s="149"/>
      <c r="P724" s="149"/>
      <c r="Q724" s="149"/>
      <c r="R724" s="149"/>
      <c r="S724" s="149"/>
      <c r="T724" s="152"/>
      <c r="U724" s="152"/>
      <c r="V724" s="152"/>
      <c r="W724" s="152"/>
      <c r="X724" s="152"/>
      <c r="Y724" s="152"/>
      <c r="Z724" s="152"/>
    </row>
    <row r="725" ht="15.75" customHeight="1">
      <c r="A725" s="143" t="str">
        <f t="shared" si="3"/>
        <v>#REF!</v>
      </c>
      <c r="B725" s="149"/>
      <c r="C725" s="149"/>
      <c r="D725" s="149"/>
      <c r="E725" s="149"/>
      <c r="F725" s="149"/>
      <c r="G725" s="149"/>
      <c r="H725" s="149"/>
      <c r="I725" s="143"/>
      <c r="J725" s="143"/>
      <c r="K725" s="149"/>
      <c r="L725" s="149"/>
      <c r="M725" s="149"/>
      <c r="N725" s="149"/>
      <c r="O725" s="149"/>
      <c r="P725" s="149"/>
      <c r="Q725" s="149"/>
      <c r="R725" s="149"/>
      <c r="S725" s="149"/>
      <c r="T725" s="152"/>
      <c r="U725" s="152"/>
      <c r="V725" s="152"/>
      <c r="W725" s="152"/>
      <c r="X725" s="152"/>
      <c r="Y725" s="152"/>
      <c r="Z725" s="152"/>
    </row>
    <row r="726" ht="15.75" customHeight="1">
      <c r="A726" s="143" t="str">
        <f t="shared" si="3"/>
        <v>#REF!</v>
      </c>
      <c r="B726" s="149"/>
      <c r="C726" s="149"/>
      <c r="D726" s="149"/>
      <c r="E726" s="149"/>
      <c r="F726" s="149"/>
      <c r="G726" s="149"/>
      <c r="H726" s="149"/>
      <c r="I726" s="143"/>
      <c r="J726" s="143"/>
      <c r="K726" s="149"/>
      <c r="L726" s="149"/>
      <c r="M726" s="149"/>
      <c r="N726" s="149"/>
      <c r="O726" s="149"/>
      <c r="P726" s="149"/>
      <c r="Q726" s="149"/>
      <c r="R726" s="149"/>
      <c r="S726" s="149"/>
      <c r="T726" s="152"/>
      <c r="U726" s="152"/>
      <c r="V726" s="152"/>
      <c r="W726" s="152"/>
      <c r="X726" s="152"/>
      <c r="Y726" s="152"/>
      <c r="Z726" s="152"/>
    </row>
    <row r="727" ht="15.75" customHeight="1">
      <c r="A727" s="143" t="str">
        <f t="shared" si="3"/>
        <v>#REF!</v>
      </c>
      <c r="B727" s="149"/>
      <c r="C727" s="149"/>
      <c r="D727" s="149"/>
      <c r="E727" s="149"/>
      <c r="F727" s="149"/>
      <c r="G727" s="149"/>
      <c r="H727" s="149"/>
      <c r="I727" s="143"/>
      <c r="J727" s="143"/>
      <c r="K727" s="149"/>
      <c r="L727" s="149"/>
      <c r="M727" s="149"/>
      <c r="N727" s="149"/>
      <c r="O727" s="149"/>
      <c r="P727" s="149"/>
      <c r="Q727" s="149"/>
      <c r="R727" s="149"/>
      <c r="S727" s="149"/>
      <c r="T727" s="152"/>
      <c r="U727" s="152"/>
      <c r="V727" s="152"/>
      <c r="W727" s="152"/>
      <c r="X727" s="152"/>
      <c r="Y727" s="152"/>
      <c r="Z727" s="152"/>
    </row>
    <row r="728" ht="15.75" customHeight="1">
      <c r="A728" s="143" t="str">
        <f t="shared" si="3"/>
        <v>#REF!</v>
      </c>
      <c r="B728" s="149"/>
      <c r="C728" s="149"/>
      <c r="D728" s="149"/>
      <c r="E728" s="149"/>
      <c r="F728" s="149"/>
      <c r="G728" s="149"/>
      <c r="H728" s="149"/>
      <c r="I728" s="143"/>
      <c r="J728" s="143"/>
      <c r="K728" s="149"/>
      <c r="L728" s="149"/>
      <c r="M728" s="149"/>
      <c r="N728" s="149"/>
      <c r="O728" s="149"/>
      <c r="P728" s="149"/>
      <c r="Q728" s="149"/>
      <c r="R728" s="149"/>
      <c r="S728" s="149"/>
      <c r="T728" s="152"/>
      <c r="U728" s="152"/>
      <c r="V728" s="152"/>
      <c r="W728" s="152"/>
      <c r="X728" s="152"/>
      <c r="Y728" s="152"/>
      <c r="Z728" s="152"/>
    </row>
    <row r="729" ht="15.75" customHeight="1">
      <c r="A729" s="143" t="str">
        <f t="shared" si="3"/>
        <v>#REF!</v>
      </c>
      <c r="B729" s="149"/>
      <c r="C729" s="149"/>
      <c r="D729" s="149"/>
      <c r="E729" s="149"/>
      <c r="F729" s="149"/>
      <c r="G729" s="149"/>
      <c r="H729" s="149"/>
      <c r="I729" s="143"/>
      <c r="J729" s="143"/>
      <c r="K729" s="149"/>
      <c r="L729" s="149"/>
      <c r="M729" s="149"/>
      <c r="N729" s="149"/>
      <c r="O729" s="149"/>
      <c r="P729" s="149"/>
      <c r="Q729" s="149"/>
      <c r="R729" s="149"/>
      <c r="S729" s="149"/>
      <c r="T729" s="152"/>
      <c r="U729" s="152"/>
      <c r="V729" s="152"/>
      <c r="W729" s="152"/>
      <c r="X729" s="152"/>
      <c r="Y729" s="152"/>
      <c r="Z729" s="152"/>
    </row>
    <row r="730" ht="15.75" customHeight="1">
      <c r="A730" s="143" t="str">
        <f t="shared" si="3"/>
        <v>#REF!</v>
      </c>
      <c r="B730" s="149"/>
      <c r="C730" s="149"/>
      <c r="D730" s="149"/>
      <c r="E730" s="149"/>
      <c r="F730" s="149"/>
      <c r="G730" s="149"/>
      <c r="H730" s="149"/>
      <c r="I730" s="143"/>
      <c r="J730" s="143"/>
      <c r="K730" s="149"/>
      <c r="L730" s="149"/>
      <c r="M730" s="149"/>
      <c r="N730" s="149"/>
      <c r="O730" s="149"/>
      <c r="P730" s="149"/>
      <c r="Q730" s="149"/>
      <c r="R730" s="149"/>
      <c r="S730" s="149"/>
      <c r="T730" s="152"/>
      <c r="U730" s="152"/>
      <c r="V730" s="152"/>
      <c r="W730" s="152"/>
      <c r="X730" s="152"/>
      <c r="Y730" s="152"/>
      <c r="Z730" s="152"/>
    </row>
    <row r="731" ht="15.75" customHeight="1">
      <c r="A731" s="143" t="str">
        <f t="shared" si="3"/>
        <v>#REF!</v>
      </c>
      <c r="B731" s="149"/>
      <c r="C731" s="149"/>
      <c r="D731" s="149"/>
      <c r="E731" s="149"/>
      <c r="F731" s="149"/>
      <c r="G731" s="149"/>
      <c r="H731" s="149"/>
      <c r="I731" s="143"/>
      <c r="J731" s="143"/>
      <c r="K731" s="149"/>
      <c r="L731" s="149"/>
      <c r="M731" s="149"/>
      <c r="N731" s="149"/>
      <c r="O731" s="149"/>
      <c r="P731" s="149"/>
      <c r="Q731" s="149"/>
      <c r="R731" s="149"/>
      <c r="S731" s="149"/>
      <c r="T731" s="152"/>
      <c r="U731" s="152"/>
      <c r="V731" s="152"/>
      <c r="W731" s="152"/>
      <c r="X731" s="152"/>
      <c r="Y731" s="152"/>
      <c r="Z731" s="152"/>
    </row>
    <row r="732" ht="15.75" customHeight="1">
      <c r="A732" s="143" t="str">
        <f t="shared" si="3"/>
        <v>#REF!</v>
      </c>
      <c r="B732" s="149"/>
      <c r="C732" s="149"/>
      <c r="D732" s="149"/>
      <c r="E732" s="149"/>
      <c r="F732" s="149"/>
      <c r="G732" s="149"/>
      <c r="H732" s="149"/>
      <c r="I732" s="143"/>
      <c r="J732" s="143"/>
      <c r="K732" s="149"/>
      <c r="L732" s="149"/>
      <c r="M732" s="149"/>
      <c r="N732" s="149"/>
      <c r="O732" s="149"/>
      <c r="P732" s="149"/>
      <c r="Q732" s="149"/>
      <c r="R732" s="149"/>
      <c r="S732" s="149"/>
      <c r="T732" s="152"/>
      <c r="U732" s="152"/>
      <c r="V732" s="152"/>
      <c r="W732" s="152"/>
      <c r="X732" s="152"/>
      <c r="Y732" s="152"/>
      <c r="Z732" s="152"/>
    </row>
    <row r="733" ht="15.75" customHeight="1">
      <c r="A733" s="143" t="str">
        <f t="shared" si="3"/>
        <v>#REF!</v>
      </c>
      <c r="B733" s="149"/>
      <c r="C733" s="149"/>
      <c r="D733" s="149"/>
      <c r="E733" s="149"/>
      <c r="F733" s="149"/>
      <c r="G733" s="149"/>
      <c r="H733" s="149"/>
      <c r="I733" s="143"/>
      <c r="J733" s="143"/>
      <c r="K733" s="149"/>
      <c r="L733" s="149"/>
      <c r="M733" s="149"/>
      <c r="N733" s="149"/>
      <c r="O733" s="149"/>
      <c r="P733" s="149"/>
      <c r="Q733" s="149"/>
      <c r="R733" s="149"/>
      <c r="S733" s="149"/>
      <c r="T733" s="152"/>
      <c r="U733" s="152"/>
      <c r="V733" s="152"/>
      <c r="W733" s="152"/>
      <c r="X733" s="152"/>
      <c r="Y733" s="152"/>
      <c r="Z733" s="152"/>
    </row>
    <row r="734" ht="15.75" customHeight="1">
      <c r="A734" s="143" t="str">
        <f t="shared" si="3"/>
        <v>#REF!</v>
      </c>
      <c r="B734" s="149"/>
      <c r="C734" s="149"/>
      <c r="D734" s="149"/>
      <c r="E734" s="149"/>
      <c r="F734" s="149"/>
      <c r="G734" s="149"/>
      <c r="H734" s="149"/>
      <c r="I734" s="143"/>
      <c r="J734" s="143"/>
      <c r="K734" s="149"/>
      <c r="L734" s="149"/>
      <c r="M734" s="149"/>
      <c r="N734" s="149"/>
      <c r="O734" s="149"/>
      <c r="P734" s="149"/>
      <c r="Q734" s="149"/>
      <c r="R734" s="149"/>
      <c r="S734" s="149"/>
      <c r="T734" s="152"/>
      <c r="U734" s="152"/>
      <c r="V734" s="152"/>
      <c r="W734" s="152"/>
      <c r="X734" s="152"/>
      <c r="Y734" s="152"/>
      <c r="Z734" s="152"/>
    </row>
    <row r="735" ht="15.75" customHeight="1">
      <c r="A735" s="143" t="str">
        <f t="shared" si="3"/>
        <v>#REF!</v>
      </c>
      <c r="B735" s="149"/>
      <c r="C735" s="149"/>
      <c r="D735" s="149"/>
      <c r="E735" s="149"/>
      <c r="F735" s="149"/>
      <c r="G735" s="149"/>
      <c r="H735" s="149"/>
      <c r="I735" s="143"/>
      <c r="J735" s="143"/>
      <c r="K735" s="149"/>
      <c r="L735" s="149"/>
      <c r="M735" s="149"/>
      <c r="N735" s="149"/>
      <c r="O735" s="149"/>
      <c r="P735" s="149"/>
      <c r="Q735" s="149"/>
      <c r="R735" s="149"/>
      <c r="S735" s="149"/>
      <c r="T735" s="152"/>
      <c r="U735" s="152"/>
      <c r="V735" s="152"/>
      <c r="W735" s="152"/>
      <c r="X735" s="152"/>
      <c r="Y735" s="152"/>
      <c r="Z735" s="152"/>
    </row>
    <row r="736" ht="15.75" customHeight="1">
      <c r="A736" s="143" t="str">
        <f t="shared" si="3"/>
        <v>#REF!</v>
      </c>
      <c r="B736" s="149"/>
      <c r="C736" s="149"/>
      <c r="D736" s="149"/>
      <c r="E736" s="149"/>
      <c r="F736" s="149"/>
      <c r="G736" s="149"/>
      <c r="H736" s="149"/>
      <c r="I736" s="143"/>
      <c r="J736" s="143"/>
      <c r="K736" s="149"/>
      <c r="L736" s="149"/>
      <c r="M736" s="149"/>
      <c r="N736" s="149"/>
      <c r="O736" s="149"/>
      <c r="P736" s="149"/>
      <c r="Q736" s="149"/>
      <c r="R736" s="149"/>
      <c r="S736" s="149"/>
      <c r="T736" s="152"/>
      <c r="U736" s="152"/>
      <c r="V736" s="152"/>
      <c r="W736" s="152"/>
      <c r="X736" s="152"/>
      <c r="Y736" s="152"/>
      <c r="Z736" s="152"/>
    </row>
    <row r="737" ht="15.75" customHeight="1">
      <c r="A737" s="143" t="str">
        <f t="shared" si="3"/>
        <v>#REF!</v>
      </c>
      <c r="B737" s="149"/>
      <c r="C737" s="149"/>
      <c r="D737" s="149"/>
      <c r="E737" s="149"/>
      <c r="F737" s="149"/>
      <c r="G737" s="149"/>
      <c r="H737" s="149"/>
      <c r="I737" s="143"/>
      <c r="J737" s="143"/>
      <c r="K737" s="149"/>
      <c r="L737" s="149"/>
      <c r="M737" s="149"/>
      <c r="N737" s="149"/>
      <c r="O737" s="149"/>
      <c r="P737" s="149"/>
      <c r="Q737" s="149"/>
      <c r="R737" s="149"/>
      <c r="S737" s="149"/>
      <c r="T737" s="152"/>
      <c r="U737" s="152"/>
      <c r="V737" s="152"/>
      <c r="W737" s="152"/>
      <c r="X737" s="152"/>
      <c r="Y737" s="152"/>
      <c r="Z737" s="152"/>
    </row>
    <row r="738" ht="15.75" customHeight="1">
      <c r="A738" s="143" t="str">
        <f t="shared" si="3"/>
        <v>#REF!</v>
      </c>
      <c r="B738" s="149"/>
      <c r="C738" s="149"/>
      <c r="D738" s="149"/>
      <c r="E738" s="149"/>
      <c r="F738" s="149"/>
      <c r="G738" s="149"/>
      <c r="H738" s="149"/>
      <c r="I738" s="143"/>
      <c r="J738" s="143"/>
      <c r="K738" s="149"/>
      <c r="L738" s="149"/>
      <c r="M738" s="149"/>
      <c r="N738" s="149"/>
      <c r="O738" s="149"/>
      <c r="P738" s="149"/>
      <c r="Q738" s="149"/>
      <c r="R738" s="149"/>
      <c r="S738" s="149"/>
      <c r="T738" s="152"/>
      <c r="U738" s="152"/>
      <c r="V738" s="152"/>
      <c r="W738" s="152"/>
      <c r="X738" s="152"/>
      <c r="Y738" s="152"/>
      <c r="Z738" s="152"/>
    </row>
    <row r="739" ht="15.75" customHeight="1">
      <c r="A739" s="143" t="str">
        <f t="shared" si="3"/>
        <v>#REF!</v>
      </c>
      <c r="B739" s="149"/>
      <c r="C739" s="149"/>
      <c r="D739" s="149"/>
      <c r="E739" s="149"/>
      <c r="F739" s="149"/>
      <c r="G739" s="149"/>
      <c r="H739" s="149"/>
      <c r="I739" s="143"/>
      <c r="J739" s="143"/>
      <c r="K739" s="149"/>
      <c r="L739" s="149"/>
      <c r="M739" s="149"/>
      <c r="N739" s="149"/>
      <c r="O739" s="149"/>
      <c r="P739" s="149"/>
      <c r="Q739" s="149"/>
      <c r="R739" s="149"/>
      <c r="S739" s="149"/>
      <c r="T739" s="152"/>
      <c r="U739" s="152"/>
      <c r="V739" s="152"/>
      <c r="W739" s="152"/>
      <c r="X739" s="152"/>
      <c r="Y739" s="152"/>
      <c r="Z739" s="152"/>
    </row>
    <row r="740" ht="15.75" customHeight="1">
      <c r="A740" s="143" t="str">
        <f t="shared" si="3"/>
        <v>#REF!</v>
      </c>
      <c r="B740" s="149"/>
      <c r="C740" s="149"/>
      <c r="D740" s="149"/>
      <c r="E740" s="149"/>
      <c r="F740" s="149"/>
      <c r="G740" s="149"/>
      <c r="H740" s="149"/>
      <c r="I740" s="143"/>
      <c r="J740" s="143"/>
      <c r="K740" s="149"/>
      <c r="L740" s="149"/>
      <c r="M740" s="149"/>
      <c r="N740" s="149"/>
      <c r="O740" s="149"/>
      <c r="P740" s="149"/>
      <c r="Q740" s="149"/>
      <c r="R740" s="149"/>
      <c r="S740" s="149"/>
      <c r="T740" s="152"/>
      <c r="U740" s="152"/>
      <c r="V740" s="152"/>
      <c r="W740" s="152"/>
      <c r="X740" s="152"/>
      <c r="Y740" s="152"/>
      <c r="Z740" s="152"/>
    </row>
    <row r="741" ht="15.75" customHeight="1">
      <c r="A741" s="143" t="str">
        <f t="shared" si="3"/>
        <v>#REF!</v>
      </c>
      <c r="B741" s="149"/>
      <c r="C741" s="149"/>
      <c r="D741" s="149"/>
      <c r="E741" s="149"/>
      <c r="F741" s="149"/>
      <c r="G741" s="149"/>
      <c r="H741" s="149"/>
      <c r="I741" s="143"/>
      <c r="J741" s="143"/>
      <c r="K741" s="149"/>
      <c r="L741" s="149"/>
      <c r="M741" s="149"/>
      <c r="N741" s="149"/>
      <c r="O741" s="149"/>
      <c r="P741" s="149"/>
      <c r="Q741" s="149"/>
      <c r="R741" s="149"/>
      <c r="S741" s="149"/>
      <c r="T741" s="152"/>
      <c r="U741" s="152"/>
      <c r="V741" s="152"/>
      <c r="W741" s="152"/>
      <c r="X741" s="152"/>
      <c r="Y741" s="152"/>
      <c r="Z741" s="152"/>
    </row>
    <row r="742" ht="15.75" customHeight="1">
      <c r="A742" s="143" t="str">
        <f t="shared" si="3"/>
        <v>#REF!</v>
      </c>
      <c r="B742" s="149"/>
      <c r="C742" s="149"/>
      <c r="D742" s="149"/>
      <c r="E742" s="149"/>
      <c r="F742" s="149"/>
      <c r="G742" s="149"/>
      <c r="H742" s="149"/>
      <c r="I742" s="143"/>
      <c r="J742" s="143"/>
      <c r="K742" s="149"/>
      <c r="L742" s="149"/>
      <c r="M742" s="149"/>
      <c r="N742" s="149"/>
      <c r="O742" s="149"/>
      <c r="P742" s="149"/>
      <c r="Q742" s="149"/>
      <c r="R742" s="149"/>
      <c r="S742" s="149"/>
      <c r="T742" s="152"/>
      <c r="U742" s="152"/>
      <c r="V742" s="152"/>
      <c r="W742" s="152"/>
      <c r="X742" s="152"/>
      <c r="Y742" s="152"/>
      <c r="Z742" s="152"/>
    </row>
    <row r="743" ht="15.75" customHeight="1">
      <c r="A743" s="143" t="str">
        <f t="shared" si="3"/>
        <v>#REF!</v>
      </c>
      <c r="B743" s="149"/>
      <c r="C743" s="149"/>
      <c r="D743" s="149"/>
      <c r="E743" s="149"/>
      <c r="F743" s="149"/>
      <c r="G743" s="149"/>
      <c r="H743" s="149"/>
      <c r="I743" s="143"/>
      <c r="J743" s="143"/>
      <c r="K743" s="149"/>
      <c r="L743" s="149"/>
      <c r="M743" s="149"/>
      <c r="N743" s="149"/>
      <c r="O743" s="149"/>
      <c r="P743" s="149"/>
      <c r="Q743" s="149"/>
      <c r="R743" s="149"/>
      <c r="S743" s="149"/>
      <c r="T743" s="152"/>
      <c r="U743" s="152"/>
      <c r="V743" s="152"/>
      <c r="W743" s="152"/>
      <c r="X743" s="152"/>
      <c r="Y743" s="152"/>
      <c r="Z743" s="152"/>
    </row>
    <row r="744" ht="15.75" customHeight="1">
      <c r="A744" s="143" t="str">
        <f t="shared" si="3"/>
        <v>#REF!</v>
      </c>
      <c r="B744" s="149"/>
      <c r="C744" s="149"/>
      <c r="D744" s="149"/>
      <c r="E744" s="149"/>
      <c r="F744" s="149"/>
      <c r="G744" s="149"/>
      <c r="H744" s="149"/>
      <c r="I744" s="143"/>
      <c r="J744" s="143"/>
      <c r="K744" s="149"/>
      <c r="L744" s="149"/>
      <c r="M744" s="149"/>
      <c r="N744" s="149"/>
      <c r="O744" s="149"/>
      <c r="P744" s="149"/>
      <c r="Q744" s="149"/>
      <c r="R744" s="149"/>
      <c r="S744" s="149"/>
      <c r="T744" s="152"/>
      <c r="U744" s="152"/>
      <c r="V744" s="152"/>
      <c r="W744" s="152"/>
      <c r="X744" s="152"/>
      <c r="Y744" s="152"/>
      <c r="Z744" s="152"/>
    </row>
    <row r="745" ht="15.75" customHeight="1">
      <c r="A745" s="143" t="str">
        <f t="shared" si="3"/>
        <v>#REF!</v>
      </c>
      <c r="B745" s="149"/>
      <c r="C745" s="149"/>
      <c r="D745" s="149"/>
      <c r="E745" s="149"/>
      <c r="F745" s="149"/>
      <c r="G745" s="149"/>
      <c r="H745" s="149"/>
      <c r="I745" s="143"/>
      <c r="J745" s="143"/>
      <c r="K745" s="149"/>
      <c r="L745" s="149"/>
      <c r="M745" s="149"/>
      <c r="N745" s="149"/>
      <c r="O745" s="149"/>
      <c r="P745" s="149"/>
      <c r="Q745" s="149"/>
      <c r="R745" s="149"/>
      <c r="S745" s="149"/>
      <c r="T745" s="152"/>
      <c r="U745" s="152"/>
      <c r="V745" s="152"/>
      <c r="W745" s="152"/>
      <c r="X745" s="152"/>
      <c r="Y745" s="152"/>
      <c r="Z745" s="152"/>
    </row>
    <row r="746" ht="15.75" customHeight="1">
      <c r="A746" s="143" t="str">
        <f t="shared" si="3"/>
        <v>#REF!</v>
      </c>
      <c r="B746" s="149"/>
      <c r="C746" s="149"/>
      <c r="D746" s="149"/>
      <c r="E746" s="149"/>
      <c r="F746" s="149"/>
      <c r="G746" s="149"/>
      <c r="H746" s="149"/>
      <c r="I746" s="143"/>
      <c r="J746" s="143"/>
      <c r="K746" s="149"/>
      <c r="L746" s="149"/>
      <c r="M746" s="149"/>
      <c r="N746" s="149"/>
      <c r="O746" s="149"/>
      <c r="P746" s="149"/>
      <c r="Q746" s="149"/>
      <c r="R746" s="149"/>
      <c r="S746" s="149"/>
      <c r="T746" s="152"/>
      <c r="U746" s="152"/>
      <c r="V746" s="152"/>
      <c r="W746" s="152"/>
      <c r="X746" s="152"/>
      <c r="Y746" s="152"/>
      <c r="Z746" s="152"/>
    </row>
    <row r="747" ht="15.75" customHeight="1">
      <c r="A747" s="143" t="str">
        <f t="shared" si="3"/>
        <v>#REF!</v>
      </c>
      <c r="B747" s="149"/>
      <c r="C747" s="149"/>
      <c r="D747" s="149"/>
      <c r="E747" s="149"/>
      <c r="F747" s="149"/>
      <c r="G747" s="149"/>
      <c r="H747" s="149"/>
      <c r="I747" s="143"/>
      <c r="J747" s="143"/>
      <c r="K747" s="149"/>
      <c r="L747" s="149"/>
      <c r="M747" s="149"/>
      <c r="N747" s="149"/>
      <c r="O747" s="149"/>
      <c r="P747" s="149"/>
      <c r="Q747" s="149"/>
      <c r="R747" s="149"/>
      <c r="S747" s="149"/>
      <c r="T747" s="152"/>
      <c r="U747" s="152"/>
      <c r="V747" s="152"/>
      <c r="W747" s="152"/>
      <c r="X747" s="152"/>
      <c r="Y747" s="152"/>
      <c r="Z747" s="152"/>
    </row>
    <row r="748" ht="15.75" customHeight="1">
      <c r="A748" s="143" t="str">
        <f t="shared" si="3"/>
        <v>#REF!</v>
      </c>
      <c r="B748" s="149"/>
      <c r="C748" s="149"/>
      <c r="D748" s="149"/>
      <c r="E748" s="149"/>
      <c r="F748" s="149"/>
      <c r="G748" s="149"/>
      <c r="H748" s="149"/>
      <c r="I748" s="143"/>
      <c r="J748" s="143"/>
      <c r="K748" s="149"/>
      <c r="L748" s="149"/>
      <c r="M748" s="149"/>
      <c r="N748" s="149"/>
      <c r="O748" s="149"/>
      <c r="P748" s="149"/>
      <c r="Q748" s="149"/>
      <c r="R748" s="149"/>
      <c r="S748" s="149"/>
      <c r="T748" s="152"/>
      <c r="U748" s="152"/>
      <c r="V748" s="152"/>
      <c r="W748" s="152"/>
      <c r="X748" s="152"/>
      <c r="Y748" s="152"/>
      <c r="Z748" s="152"/>
    </row>
    <row r="749" ht="15.75" customHeight="1">
      <c r="A749" s="143" t="str">
        <f t="shared" si="3"/>
        <v>#REF!</v>
      </c>
      <c r="B749" s="149"/>
      <c r="C749" s="149"/>
      <c r="D749" s="149"/>
      <c r="E749" s="149"/>
      <c r="F749" s="149"/>
      <c r="G749" s="149"/>
      <c r="H749" s="149"/>
      <c r="I749" s="143"/>
      <c r="J749" s="143"/>
      <c r="K749" s="149"/>
      <c r="L749" s="149"/>
      <c r="M749" s="149"/>
      <c r="N749" s="149"/>
      <c r="O749" s="149"/>
      <c r="P749" s="149"/>
      <c r="Q749" s="149"/>
      <c r="R749" s="149"/>
      <c r="S749" s="149"/>
      <c r="T749" s="152"/>
      <c r="U749" s="152"/>
      <c r="V749" s="152"/>
      <c r="W749" s="152"/>
      <c r="X749" s="152"/>
      <c r="Y749" s="152"/>
      <c r="Z749" s="152"/>
    </row>
    <row r="750" ht="15.75" customHeight="1">
      <c r="A750" s="143" t="str">
        <f t="shared" si="3"/>
        <v>#REF!</v>
      </c>
      <c r="B750" s="149"/>
      <c r="C750" s="149"/>
      <c r="D750" s="149"/>
      <c r="E750" s="149"/>
      <c r="F750" s="149"/>
      <c r="G750" s="149"/>
      <c r="H750" s="149"/>
      <c r="I750" s="143"/>
      <c r="J750" s="143"/>
      <c r="K750" s="149"/>
      <c r="L750" s="149"/>
      <c r="M750" s="149"/>
      <c r="N750" s="149"/>
      <c r="O750" s="149"/>
      <c r="P750" s="149"/>
      <c r="Q750" s="149"/>
      <c r="R750" s="149"/>
      <c r="S750" s="149"/>
      <c r="T750" s="152"/>
      <c r="U750" s="152"/>
      <c r="V750" s="152"/>
      <c r="W750" s="152"/>
      <c r="X750" s="152"/>
      <c r="Y750" s="152"/>
      <c r="Z750" s="152"/>
    </row>
    <row r="751" ht="15.75" customHeight="1">
      <c r="A751" s="143" t="str">
        <f t="shared" si="3"/>
        <v>#REF!</v>
      </c>
      <c r="B751" s="149"/>
      <c r="C751" s="149"/>
      <c r="D751" s="149"/>
      <c r="E751" s="149"/>
      <c r="F751" s="149"/>
      <c r="G751" s="149"/>
      <c r="H751" s="149"/>
      <c r="I751" s="143"/>
      <c r="J751" s="143"/>
      <c r="K751" s="149"/>
      <c r="L751" s="149"/>
      <c r="M751" s="149"/>
      <c r="N751" s="149"/>
      <c r="O751" s="149"/>
      <c r="P751" s="149"/>
      <c r="Q751" s="149"/>
      <c r="R751" s="149"/>
      <c r="S751" s="149"/>
      <c r="T751" s="152"/>
      <c r="U751" s="152"/>
      <c r="V751" s="152"/>
      <c r="W751" s="152"/>
      <c r="X751" s="152"/>
      <c r="Y751" s="152"/>
      <c r="Z751" s="152"/>
    </row>
    <row r="752" ht="15.75" customHeight="1">
      <c r="A752" s="143" t="str">
        <f t="shared" si="3"/>
        <v>#REF!</v>
      </c>
      <c r="B752" s="149"/>
      <c r="C752" s="149"/>
      <c r="D752" s="149"/>
      <c r="E752" s="149"/>
      <c r="F752" s="149"/>
      <c r="G752" s="149"/>
      <c r="H752" s="149"/>
      <c r="I752" s="143"/>
      <c r="J752" s="143"/>
      <c r="K752" s="149"/>
      <c r="L752" s="149"/>
      <c r="M752" s="149"/>
      <c r="N752" s="149"/>
      <c r="O752" s="149"/>
      <c r="P752" s="149"/>
      <c r="Q752" s="149"/>
      <c r="R752" s="149"/>
      <c r="S752" s="149"/>
      <c r="T752" s="152"/>
      <c r="U752" s="152"/>
      <c r="V752" s="152"/>
      <c r="W752" s="152"/>
      <c r="X752" s="152"/>
      <c r="Y752" s="152"/>
      <c r="Z752" s="152"/>
    </row>
    <row r="753" ht="15.75" customHeight="1">
      <c r="A753" s="143" t="str">
        <f t="shared" si="3"/>
        <v>#REF!</v>
      </c>
      <c r="B753" s="149"/>
      <c r="C753" s="149"/>
      <c r="D753" s="149"/>
      <c r="E753" s="149"/>
      <c r="F753" s="149"/>
      <c r="G753" s="149"/>
      <c r="H753" s="149"/>
      <c r="I753" s="143"/>
      <c r="J753" s="143"/>
      <c r="K753" s="149"/>
      <c r="L753" s="149"/>
      <c r="M753" s="149"/>
      <c r="N753" s="149"/>
      <c r="O753" s="149"/>
      <c r="P753" s="149"/>
      <c r="Q753" s="149"/>
      <c r="R753" s="149"/>
      <c r="S753" s="149"/>
      <c r="T753" s="152"/>
      <c r="U753" s="152"/>
      <c r="V753" s="152"/>
      <c r="W753" s="152"/>
      <c r="X753" s="152"/>
      <c r="Y753" s="152"/>
      <c r="Z753" s="152"/>
    </row>
    <row r="754" ht="15.75" customHeight="1">
      <c r="A754" s="143" t="str">
        <f t="shared" si="3"/>
        <v>#REF!</v>
      </c>
      <c r="B754" s="149"/>
      <c r="C754" s="149"/>
      <c r="D754" s="149"/>
      <c r="E754" s="149"/>
      <c r="F754" s="149"/>
      <c r="G754" s="149"/>
      <c r="H754" s="149"/>
      <c r="I754" s="143"/>
      <c r="J754" s="143"/>
      <c r="K754" s="149"/>
      <c r="L754" s="149"/>
      <c r="M754" s="149"/>
      <c r="N754" s="149"/>
      <c r="O754" s="149"/>
      <c r="P754" s="149"/>
      <c r="Q754" s="149"/>
      <c r="R754" s="149"/>
      <c r="S754" s="149"/>
      <c r="T754" s="152"/>
      <c r="U754" s="152"/>
      <c r="V754" s="152"/>
      <c r="W754" s="152"/>
      <c r="X754" s="152"/>
      <c r="Y754" s="152"/>
      <c r="Z754" s="152"/>
    </row>
    <row r="755" ht="15.75" customHeight="1">
      <c r="A755" s="143" t="str">
        <f t="shared" si="3"/>
        <v>#REF!</v>
      </c>
      <c r="B755" s="149"/>
      <c r="C755" s="149"/>
      <c r="D755" s="149"/>
      <c r="E755" s="149"/>
      <c r="F755" s="149"/>
      <c r="G755" s="149"/>
      <c r="H755" s="149"/>
      <c r="I755" s="143"/>
      <c r="J755" s="143"/>
      <c r="K755" s="149"/>
      <c r="L755" s="149"/>
      <c r="M755" s="149"/>
      <c r="N755" s="149"/>
      <c r="O755" s="149"/>
      <c r="P755" s="149"/>
      <c r="Q755" s="149"/>
      <c r="R755" s="149"/>
      <c r="S755" s="149"/>
      <c r="T755" s="152"/>
      <c r="U755" s="152"/>
      <c r="V755" s="152"/>
      <c r="W755" s="152"/>
      <c r="X755" s="152"/>
      <c r="Y755" s="152"/>
      <c r="Z755" s="152"/>
    </row>
    <row r="756" ht="15.75" customHeight="1">
      <c r="A756" s="143" t="str">
        <f t="shared" si="3"/>
        <v>#REF!</v>
      </c>
      <c r="B756" s="149"/>
      <c r="C756" s="149"/>
      <c r="D756" s="149"/>
      <c r="E756" s="149"/>
      <c r="F756" s="149"/>
      <c r="G756" s="149"/>
      <c r="H756" s="149"/>
      <c r="I756" s="143"/>
      <c r="J756" s="143"/>
      <c r="K756" s="149"/>
      <c r="L756" s="149"/>
      <c r="M756" s="149"/>
      <c r="N756" s="149"/>
      <c r="O756" s="149"/>
      <c r="P756" s="149"/>
      <c r="Q756" s="149"/>
      <c r="R756" s="149"/>
      <c r="S756" s="149"/>
      <c r="T756" s="152"/>
      <c r="U756" s="152"/>
      <c r="V756" s="152"/>
      <c r="W756" s="152"/>
      <c r="X756" s="152"/>
      <c r="Y756" s="152"/>
      <c r="Z756" s="152"/>
    </row>
    <row r="757" ht="15.75" customHeight="1">
      <c r="A757" s="143" t="str">
        <f t="shared" si="3"/>
        <v>#REF!</v>
      </c>
      <c r="B757" s="149"/>
      <c r="C757" s="149"/>
      <c r="D757" s="149"/>
      <c r="E757" s="149"/>
      <c r="F757" s="149"/>
      <c r="G757" s="149"/>
      <c r="H757" s="149"/>
      <c r="I757" s="143"/>
      <c r="J757" s="143"/>
      <c r="K757" s="149"/>
      <c r="L757" s="149"/>
      <c r="M757" s="149"/>
      <c r="N757" s="149"/>
      <c r="O757" s="149"/>
      <c r="P757" s="149"/>
      <c r="Q757" s="149"/>
      <c r="R757" s="149"/>
      <c r="S757" s="149"/>
      <c r="T757" s="152"/>
      <c r="U757" s="152"/>
      <c r="V757" s="152"/>
      <c r="W757" s="152"/>
      <c r="X757" s="152"/>
      <c r="Y757" s="152"/>
      <c r="Z757" s="152"/>
    </row>
    <row r="758" ht="15.75" customHeight="1">
      <c r="A758" s="143" t="str">
        <f t="shared" si="3"/>
        <v>#REF!</v>
      </c>
      <c r="B758" s="149"/>
      <c r="C758" s="149"/>
      <c r="D758" s="149"/>
      <c r="E758" s="149"/>
      <c r="F758" s="149"/>
      <c r="G758" s="149"/>
      <c r="H758" s="149"/>
      <c r="I758" s="143"/>
      <c r="J758" s="143"/>
      <c r="K758" s="149"/>
      <c r="L758" s="149"/>
      <c r="M758" s="149"/>
      <c r="N758" s="149"/>
      <c r="O758" s="149"/>
      <c r="P758" s="149"/>
      <c r="Q758" s="149"/>
      <c r="R758" s="149"/>
      <c r="S758" s="149"/>
      <c r="T758" s="152"/>
      <c r="U758" s="152"/>
      <c r="V758" s="152"/>
      <c r="W758" s="152"/>
      <c r="X758" s="152"/>
      <c r="Y758" s="152"/>
      <c r="Z758" s="152"/>
    </row>
    <row r="759" ht="15.75" customHeight="1">
      <c r="A759" s="143" t="str">
        <f t="shared" si="3"/>
        <v>#REF!</v>
      </c>
      <c r="B759" s="149"/>
      <c r="C759" s="149"/>
      <c r="D759" s="149"/>
      <c r="E759" s="149"/>
      <c r="F759" s="149"/>
      <c r="G759" s="149"/>
      <c r="H759" s="149"/>
      <c r="I759" s="143"/>
      <c r="J759" s="143"/>
      <c r="K759" s="149"/>
      <c r="L759" s="149"/>
      <c r="M759" s="149"/>
      <c r="N759" s="149"/>
      <c r="O759" s="149"/>
      <c r="P759" s="149"/>
      <c r="Q759" s="149"/>
      <c r="R759" s="149"/>
      <c r="S759" s="149"/>
      <c r="T759" s="152"/>
      <c r="U759" s="152"/>
      <c r="V759" s="152"/>
      <c r="W759" s="152"/>
      <c r="X759" s="152"/>
      <c r="Y759" s="152"/>
      <c r="Z759" s="152"/>
    </row>
    <row r="760" ht="15.75" customHeight="1">
      <c r="A760" s="143" t="str">
        <f t="shared" si="3"/>
        <v>#REF!</v>
      </c>
      <c r="B760" s="149"/>
      <c r="C760" s="149"/>
      <c r="D760" s="149"/>
      <c r="E760" s="149"/>
      <c r="F760" s="149"/>
      <c r="G760" s="149"/>
      <c r="H760" s="149"/>
      <c r="I760" s="143"/>
      <c r="J760" s="143"/>
      <c r="K760" s="149"/>
      <c r="L760" s="149"/>
      <c r="M760" s="149"/>
      <c r="N760" s="149"/>
      <c r="O760" s="149"/>
      <c r="P760" s="149"/>
      <c r="Q760" s="149"/>
      <c r="R760" s="149"/>
      <c r="S760" s="149"/>
      <c r="T760" s="152"/>
      <c r="U760" s="152"/>
      <c r="V760" s="152"/>
      <c r="W760" s="152"/>
      <c r="X760" s="152"/>
      <c r="Y760" s="152"/>
      <c r="Z760" s="152"/>
    </row>
    <row r="761" ht="15.75" customHeight="1">
      <c r="A761" s="143" t="str">
        <f t="shared" si="3"/>
        <v>#REF!</v>
      </c>
      <c r="B761" s="149"/>
      <c r="C761" s="149"/>
      <c r="D761" s="149"/>
      <c r="E761" s="149"/>
      <c r="F761" s="149"/>
      <c r="G761" s="149"/>
      <c r="H761" s="149"/>
      <c r="I761" s="143"/>
      <c r="J761" s="143"/>
      <c r="K761" s="149"/>
      <c r="L761" s="149"/>
      <c r="M761" s="149"/>
      <c r="N761" s="149"/>
      <c r="O761" s="149"/>
      <c r="P761" s="149"/>
      <c r="Q761" s="149"/>
      <c r="R761" s="149"/>
      <c r="S761" s="149"/>
      <c r="T761" s="152"/>
      <c r="U761" s="152"/>
      <c r="V761" s="152"/>
      <c r="W761" s="152"/>
      <c r="X761" s="152"/>
      <c r="Y761" s="152"/>
      <c r="Z761" s="152"/>
    </row>
    <row r="762" ht="15.75" customHeight="1">
      <c r="A762" s="143" t="str">
        <f t="shared" si="3"/>
        <v>#REF!</v>
      </c>
      <c r="B762" s="149"/>
      <c r="C762" s="149"/>
      <c r="D762" s="149"/>
      <c r="E762" s="149"/>
      <c r="F762" s="149"/>
      <c r="G762" s="149"/>
      <c r="H762" s="149"/>
      <c r="I762" s="143"/>
      <c r="J762" s="143"/>
      <c r="K762" s="149"/>
      <c r="L762" s="149"/>
      <c r="M762" s="149"/>
      <c r="N762" s="149"/>
      <c r="O762" s="149"/>
      <c r="P762" s="149"/>
      <c r="Q762" s="149"/>
      <c r="R762" s="149"/>
      <c r="S762" s="149"/>
      <c r="T762" s="152"/>
      <c r="U762" s="152"/>
      <c r="V762" s="152"/>
      <c r="W762" s="152"/>
      <c r="X762" s="152"/>
      <c r="Y762" s="152"/>
      <c r="Z762" s="152"/>
    </row>
    <row r="763" ht="15.75" customHeight="1">
      <c r="A763" s="143" t="str">
        <f t="shared" si="3"/>
        <v>#REF!</v>
      </c>
      <c r="B763" s="149"/>
      <c r="C763" s="149"/>
      <c r="D763" s="149"/>
      <c r="E763" s="149"/>
      <c r="F763" s="149"/>
      <c r="G763" s="149"/>
      <c r="H763" s="149"/>
      <c r="I763" s="143"/>
      <c r="J763" s="143"/>
      <c r="K763" s="149"/>
      <c r="L763" s="149"/>
      <c r="M763" s="149"/>
      <c r="N763" s="149"/>
      <c r="O763" s="149"/>
      <c r="P763" s="149"/>
      <c r="Q763" s="149"/>
      <c r="R763" s="149"/>
      <c r="S763" s="149"/>
      <c r="T763" s="152"/>
      <c r="U763" s="152"/>
      <c r="V763" s="152"/>
      <c r="W763" s="152"/>
      <c r="X763" s="152"/>
      <c r="Y763" s="152"/>
      <c r="Z763" s="152"/>
    </row>
    <row r="764" ht="15.75" customHeight="1">
      <c r="A764" s="143" t="str">
        <f t="shared" si="3"/>
        <v>#REF!</v>
      </c>
      <c r="B764" s="149"/>
      <c r="C764" s="149"/>
      <c r="D764" s="149"/>
      <c r="E764" s="149"/>
      <c r="F764" s="149"/>
      <c r="G764" s="149"/>
      <c r="H764" s="149"/>
      <c r="I764" s="143"/>
      <c r="J764" s="143"/>
      <c r="K764" s="149"/>
      <c r="L764" s="149"/>
      <c r="M764" s="149"/>
      <c r="N764" s="149"/>
      <c r="O764" s="149"/>
      <c r="P764" s="149"/>
      <c r="Q764" s="149"/>
      <c r="R764" s="149"/>
      <c r="S764" s="149"/>
      <c r="T764" s="152"/>
      <c r="U764" s="152"/>
      <c r="V764" s="152"/>
      <c r="W764" s="152"/>
      <c r="X764" s="152"/>
      <c r="Y764" s="152"/>
      <c r="Z764" s="152"/>
    </row>
    <row r="765" ht="15.75" customHeight="1">
      <c r="A765" s="143" t="str">
        <f t="shared" si="3"/>
        <v>#REF!</v>
      </c>
      <c r="B765" s="149"/>
      <c r="C765" s="149"/>
      <c r="D765" s="149"/>
      <c r="E765" s="149"/>
      <c r="F765" s="149"/>
      <c r="G765" s="149"/>
      <c r="H765" s="149"/>
      <c r="I765" s="143"/>
      <c r="J765" s="143"/>
      <c r="K765" s="149"/>
      <c r="L765" s="149"/>
      <c r="M765" s="149"/>
      <c r="N765" s="149"/>
      <c r="O765" s="149"/>
      <c r="P765" s="149"/>
      <c r="Q765" s="149"/>
      <c r="R765" s="149"/>
      <c r="S765" s="149"/>
      <c r="T765" s="152"/>
      <c r="U765" s="152"/>
      <c r="V765" s="152"/>
      <c r="W765" s="152"/>
      <c r="X765" s="152"/>
      <c r="Y765" s="152"/>
      <c r="Z765" s="152"/>
    </row>
    <row r="766" ht="15.75" customHeight="1">
      <c r="A766" s="143" t="str">
        <f t="shared" si="3"/>
        <v>#REF!</v>
      </c>
      <c r="B766" s="149"/>
      <c r="C766" s="149"/>
      <c r="D766" s="149"/>
      <c r="E766" s="149"/>
      <c r="F766" s="149"/>
      <c r="G766" s="149"/>
      <c r="H766" s="149"/>
      <c r="I766" s="143"/>
      <c r="J766" s="143"/>
      <c r="K766" s="149"/>
      <c r="L766" s="149"/>
      <c r="M766" s="149"/>
      <c r="N766" s="149"/>
      <c r="O766" s="149"/>
      <c r="P766" s="149"/>
      <c r="Q766" s="149"/>
      <c r="R766" s="149"/>
      <c r="S766" s="149"/>
      <c r="T766" s="152"/>
      <c r="U766" s="152"/>
      <c r="V766" s="152"/>
      <c r="W766" s="152"/>
      <c r="X766" s="152"/>
      <c r="Y766" s="152"/>
      <c r="Z766" s="152"/>
    </row>
    <row r="767" ht="15.75" customHeight="1">
      <c r="A767" s="143" t="str">
        <f t="shared" si="3"/>
        <v>#REF!</v>
      </c>
      <c r="B767" s="149"/>
      <c r="C767" s="149"/>
      <c r="D767" s="149"/>
      <c r="E767" s="149"/>
      <c r="F767" s="149"/>
      <c r="G767" s="149"/>
      <c r="H767" s="149"/>
      <c r="I767" s="143"/>
      <c r="J767" s="143"/>
      <c r="K767" s="149"/>
      <c r="L767" s="149"/>
      <c r="M767" s="149"/>
      <c r="N767" s="149"/>
      <c r="O767" s="149"/>
      <c r="P767" s="149"/>
      <c r="Q767" s="149"/>
      <c r="R767" s="149"/>
      <c r="S767" s="149"/>
      <c r="T767" s="152"/>
      <c r="U767" s="152"/>
      <c r="V767" s="152"/>
      <c r="W767" s="152"/>
      <c r="X767" s="152"/>
      <c r="Y767" s="152"/>
      <c r="Z767" s="152"/>
    </row>
    <row r="768" ht="15.75" customHeight="1">
      <c r="A768" s="143" t="str">
        <f t="shared" si="3"/>
        <v>#REF!</v>
      </c>
      <c r="B768" s="149"/>
      <c r="C768" s="149"/>
      <c r="D768" s="149"/>
      <c r="E768" s="149"/>
      <c r="F768" s="149"/>
      <c r="G768" s="149"/>
      <c r="H768" s="149"/>
      <c r="I768" s="143"/>
      <c r="J768" s="143"/>
      <c r="K768" s="149"/>
      <c r="L768" s="149"/>
      <c r="M768" s="149"/>
      <c r="N768" s="149"/>
      <c r="O768" s="149"/>
      <c r="P768" s="149"/>
      <c r="Q768" s="149"/>
      <c r="R768" s="149"/>
      <c r="S768" s="149"/>
      <c r="T768" s="152"/>
      <c r="U768" s="152"/>
      <c r="V768" s="152"/>
      <c r="W768" s="152"/>
      <c r="X768" s="152"/>
      <c r="Y768" s="152"/>
      <c r="Z768" s="152"/>
    </row>
    <row r="769" ht="15.75" customHeight="1">
      <c r="A769" s="143" t="str">
        <f t="shared" si="3"/>
        <v>#REF!</v>
      </c>
      <c r="B769" s="149"/>
      <c r="C769" s="149"/>
      <c r="D769" s="149"/>
      <c r="E769" s="149"/>
      <c r="F769" s="149"/>
      <c r="G769" s="149"/>
      <c r="H769" s="149"/>
      <c r="I769" s="143"/>
      <c r="J769" s="143"/>
      <c r="K769" s="149"/>
      <c r="L769" s="149"/>
      <c r="M769" s="149"/>
      <c r="N769" s="149"/>
      <c r="O769" s="149"/>
      <c r="P769" s="149"/>
      <c r="Q769" s="149"/>
      <c r="R769" s="149"/>
      <c r="S769" s="149"/>
      <c r="T769" s="152"/>
      <c r="U769" s="152"/>
      <c r="V769" s="152"/>
      <c r="W769" s="152"/>
      <c r="X769" s="152"/>
      <c r="Y769" s="152"/>
      <c r="Z769" s="152"/>
    </row>
    <row r="770" ht="15.75" customHeight="1">
      <c r="A770" s="143" t="str">
        <f t="shared" si="3"/>
        <v>#REF!</v>
      </c>
      <c r="B770" s="149"/>
      <c r="C770" s="149"/>
      <c r="D770" s="149"/>
      <c r="E770" s="149"/>
      <c r="F770" s="149"/>
      <c r="G770" s="149"/>
      <c r="H770" s="149"/>
      <c r="I770" s="143"/>
      <c r="J770" s="143"/>
      <c r="K770" s="149"/>
      <c r="L770" s="149"/>
      <c r="M770" s="149"/>
      <c r="N770" s="149"/>
      <c r="O770" s="149"/>
      <c r="P770" s="149"/>
      <c r="Q770" s="149"/>
      <c r="R770" s="149"/>
      <c r="S770" s="149"/>
      <c r="T770" s="152"/>
      <c r="U770" s="152"/>
      <c r="V770" s="152"/>
      <c r="W770" s="152"/>
      <c r="X770" s="152"/>
      <c r="Y770" s="152"/>
      <c r="Z770" s="152"/>
    </row>
    <row r="771" ht="15.75" customHeight="1">
      <c r="A771" s="143" t="str">
        <f t="shared" si="3"/>
        <v>#REF!</v>
      </c>
      <c r="B771" s="149"/>
      <c r="C771" s="149"/>
      <c r="D771" s="149"/>
      <c r="E771" s="149"/>
      <c r="F771" s="149"/>
      <c r="G771" s="149"/>
      <c r="H771" s="149"/>
      <c r="I771" s="143"/>
      <c r="J771" s="143"/>
      <c r="K771" s="149"/>
      <c r="L771" s="149"/>
      <c r="M771" s="149"/>
      <c r="N771" s="149"/>
      <c r="O771" s="149"/>
      <c r="P771" s="149"/>
      <c r="Q771" s="149"/>
      <c r="R771" s="149"/>
      <c r="S771" s="149"/>
      <c r="T771" s="152"/>
      <c r="U771" s="152"/>
      <c r="V771" s="152"/>
      <c r="W771" s="152"/>
      <c r="X771" s="152"/>
      <c r="Y771" s="152"/>
      <c r="Z771" s="152"/>
    </row>
    <row r="772" ht="15.75" customHeight="1">
      <c r="A772" s="143" t="str">
        <f t="shared" si="3"/>
        <v>#REF!</v>
      </c>
      <c r="B772" s="149"/>
      <c r="C772" s="149"/>
      <c r="D772" s="149"/>
      <c r="E772" s="149"/>
      <c r="F772" s="149"/>
      <c r="G772" s="149"/>
      <c r="H772" s="149"/>
      <c r="I772" s="143"/>
      <c r="J772" s="143"/>
      <c r="K772" s="149"/>
      <c r="L772" s="149"/>
      <c r="M772" s="149"/>
      <c r="N772" s="149"/>
      <c r="O772" s="149"/>
      <c r="P772" s="149"/>
      <c r="Q772" s="149"/>
      <c r="R772" s="149"/>
      <c r="S772" s="149"/>
      <c r="T772" s="152"/>
      <c r="U772" s="152"/>
      <c r="V772" s="152"/>
      <c r="W772" s="152"/>
      <c r="X772" s="152"/>
      <c r="Y772" s="152"/>
      <c r="Z772" s="152"/>
    </row>
    <row r="773" ht="15.75" customHeight="1">
      <c r="A773" s="143" t="str">
        <f t="shared" si="3"/>
        <v>#REF!</v>
      </c>
      <c r="B773" s="149"/>
      <c r="C773" s="149"/>
      <c r="D773" s="149"/>
      <c r="E773" s="149"/>
      <c r="F773" s="149"/>
      <c r="G773" s="149"/>
      <c r="H773" s="149"/>
      <c r="I773" s="143"/>
      <c r="J773" s="143"/>
      <c r="K773" s="149"/>
      <c r="L773" s="149"/>
      <c r="M773" s="149"/>
      <c r="N773" s="149"/>
      <c r="O773" s="149"/>
      <c r="P773" s="149"/>
      <c r="Q773" s="149"/>
      <c r="R773" s="149"/>
      <c r="S773" s="149"/>
      <c r="T773" s="152"/>
      <c r="U773" s="152"/>
      <c r="V773" s="152"/>
      <c r="W773" s="152"/>
      <c r="X773" s="152"/>
      <c r="Y773" s="152"/>
      <c r="Z773" s="152"/>
    </row>
    <row r="774" ht="15.75" customHeight="1">
      <c r="A774" s="143" t="str">
        <f t="shared" si="3"/>
        <v>#REF!</v>
      </c>
      <c r="B774" s="149"/>
      <c r="C774" s="149"/>
      <c r="D774" s="149"/>
      <c r="E774" s="149"/>
      <c r="F774" s="149"/>
      <c r="G774" s="149"/>
      <c r="H774" s="149"/>
      <c r="I774" s="143"/>
      <c r="J774" s="143"/>
      <c r="K774" s="149"/>
      <c r="L774" s="149"/>
      <c r="M774" s="149"/>
      <c r="N774" s="149"/>
      <c r="O774" s="149"/>
      <c r="P774" s="149"/>
      <c r="Q774" s="149"/>
      <c r="R774" s="149"/>
      <c r="S774" s="149"/>
      <c r="T774" s="152"/>
      <c r="U774" s="152"/>
      <c r="V774" s="152"/>
      <c r="W774" s="152"/>
      <c r="X774" s="152"/>
      <c r="Y774" s="152"/>
      <c r="Z774" s="152"/>
    </row>
    <row r="775" ht="15.75" customHeight="1">
      <c r="A775" s="143" t="str">
        <f t="shared" si="3"/>
        <v>#REF!</v>
      </c>
      <c r="B775" s="149"/>
      <c r="C775" s="149"/>
      <c r="D775" s="149"/>
      <c r="E775" s="149"/>
      <c r="F775" s="149"/>
      <c r="G775" s="149"/>
      <c r="H775" s="149"/>
      <c r="I775" s="143"/>
      <c r="J775" s="143"/>
      <c r="K775" s="149"/>
      <c r="L775" s="149"/>
      <c r="M775" s="149"/>
      <c r="N775" s="149"/>
      <c r="O775" s="149"/>
      <c r="P775" s="149"/>
      <c r="Q775" s="149"/>
      <c r="R775" s="149"/>
      <c r="S775" s="149"/>
      <c r="T775" s="152"/>
      <c r="U775" s="152"/>
      <c r="V775" s="152"/>
      <c r="W775" s="152"/>
      <c r="X775" s="152"/>
      <c r="Y775" s="152"/>
      <c r="Z775" s="152"/>
    </row>
    <row r="776" ht="15.75" customHeight="1">
      <c r="A776" s="143" t="str">
        <f t="shared" si="3"/>
        <v>#REF!</v>
      </c>
      <c r="B776" s="149"/>
      <c r="C776" s="149"/>
      <c r="D776" s="149"/>
      <c r="E776" s="149"/>
      <c r="F776" s="149"/>
      <c r="G776" s="149"/>
      <c r="H776" s="149"/>
      <c r="I776" s="143"/>
      <c r="J776" s="143"/>
      <c r="K776" s="149"/>
      <c r="L776" s="149"/>
      <c r="M776" s="149"/>
      <c r="N776" s="149"/>
      <c r="O776" s="149"/>
      <c r="P776" s="149"/>
      <c r="Q776" s="149"/>
      <c r="R776" s="149"/>
      <c r="S776" s="149"/>
      <c r="T776" s="152"/>
      <c r="U776" s="152"/>
      <c r="V776" s="152"/>
      <c r="W776" s="152"/>
      <c r="X776" s="152"/>
      <c r="Y776" s="152"/>
      <c r="Z776" s="152"/>
    </row>
    <row r="777" ht="15.75" customHeight="1">
      <c r="A777" s="143" t="str">
        <f t="shared" si="3"/>
        <v>#REF!</v>
      </c>
      <c r="B777" s="149"/>
      <c r="C777" s="149"/>
      <c r="D777" s="149"/>
      <c r="E777" s="149"/>
      <c r="F777" s="149"/>
      <c r="G777" s="149"/>
      <c r="H777" s="149"/>
      <c r="I777" s="143"/>
      <c r="J777" s="143"/>
      <c r="K777" s="149"/>
      <c r="L777" s="149"/>
      <c r="M777" s="149"/>
      <c r="N777" s="149"/>
      <c r="O777" s="149"/>
      <c r="P777" s="149"/>
      <c r="Q777" s="149"/>
      <c r="R777" s="149"/>
      <c r="S777" s="149"/>
      <c r="T777" s="152"/>
      <c r="U777" s="152"/>
      <c r="V777" s="152"/>
      <c r="W777" s="152"/>
      <c r="X777" s="152"/>
      <c r="Y777" s="152"/>
      <c r="Z777" s="152"/>
    </row>
    <row r="778" ht="15.75" customHeight="1">
      <c r="A778" s="143" t="str">
        <f t="shared" si="3"/>
        <v>#REF!</v>
      </c>
      <c r="B778" s="149"/>
      <c r="C778" s="149"/>
      <c r="D778" s="149"/>
      <c r="E778" s="149"/>
      <c r="F778" s="149"/>
      <c r="G778" s="149"/>
      <c r="H778" s="149"/>
      <c r="I778" s="143"/>
      <c r="J778" s="143"/>
      <c r="K778" s="149"/>
      <c r="L778" s="149"/>
      <c r="M778" s="149"/>
      <c r="N778" s="149"/>
      <c r="O778" s="149"/>
      <c r="P778" s="149"/>
      <c r="Q778" s="149"/>
      <c r="R778" s="149"/>
      <c r="S778" s="149"/>
      <c r="T778" s="152"/>
      <c r="U778" s="152"/>
      <c r="V778" s="152"/>
      <c r="W778" s="152"/>
      <c r="X778" s="152"/>
      <c r="Y778" s="152"/>
      <c r="Z778" s="152"/>
    </row>
    <row r="779" ht="15.75" customHeight="1">
      <c r="A779" s="143" t="str">
        <f t="shared" si="3"/>
        <v>#REF!</v>
      </c>
      <c r="B779" s="149"/>
      <c r="C779" s="149"/>
      <c r="D779" s="149"/>
      <c r="E779" s="149"/>
      <c r="F779" s="149"/>
      <c r="G779" s="149"/>
      <c r="H779" s="149"/>
      <c r="I779" s="143"/>
      <c r="J779" s="143"/>
      <c r="K779" s="149"/>
      <c r="L779" s="149"/>
      <c r="M779" s="149"/>
      <c r="N779" s="149"/>
      <c r="O779" s="149"/>
      <c r="P779" s="149"/>
      <c r="Q779" s="149"/>
      <c r="R779" s="149"/>
      <c r="S779" s="149"/>
      <c r="T779" s="152"/>
      <c r="U779" s="152"/>
      <c r="V779" s="152"/>
      <c r="W779" s="152"/>
      <c r="X779" s="152"/>
      <c r="Y779" s="152"/>
      <c r="Z779" s="152"/>
    </row>
    <row r="780" ht="15.75" customHeight="1">
      <c r="A780" s="143" t="str">
        <f t="shared" si="3"/>
        <v>#REF!</v>
      </c>
      <c r="B780" s="149"/>
      <c r="C780" s="149"/>
      <c r="D780" s="149"/>
      <c r="E780" s="149"/>
      <c r="F780" s="149"/>
      <c r="G780" s="149"/>
      <c r="H780" s="149"/>
      <c r="I780" s="143"/>
      <c r="J780" s="143"/>
      <c r="K780" s="149"/>
      <c r="L780" s="149"/>
      <c r="M780" s="149"/>
      <c r="N780" s="149"/>
      <c r="O780" s="149"/>
      <c r="P780" s="149"/>
      <c r="Q780" s="149"/>
      <c r="R780" s="149"/>
      <c r="S780" s="149"/>
      <c r="T780" s="152"/>
      <c r="U780" s="152"/>
      <c r="V780" s="152"/>
      <c r="W780" s="152"/>
      <c r="X780" s="152"/>
      <c r="Y780" s="152"/>
      <c r="Z780" s="152"/>
    </row>
    <row r="781" ht="15.75" customHeight="1">
      <c r="A781" s="143" t="str">
        <f t="shared" si="3"/>
        <v>#REF!</v>
      </c>
      <c r="B781" s="149"/>
      <c r="C781" s="149"/>
      <c r="D781" s="149"/>
      <c r="E781" s="149"/>
      <c r="F781" s="149"/>
      <c r="G781" s="149"/>
      <c r="H781" s="149"/>
      <c r="I781" s="143"/>
      <c r="J781" s="143"/>
      <c r="K781" s="149"/>
      <c r="L781" s="149"/>
      <c r="M781" s="149"/>
      <c r="N781" s="149"/>
      <c r="O781" s="149"/>
      <c r="P781" s="149"/>
      <c r="Q781" s="149"/>
      <c r="R781" s="149"/>
      <c r="S781" s="149"/>
      <c r="T781" s="152"/>
      <c r="U781" s="152"/>
      <c r="V781" s="152"/>
      <c r="W781" s="152"/>
      <c r="X781" s="152"/>
      <c r="Y781" s="152"/>
      <c r="Z781" s="152"/>
    </row>
    <row r="782" ht="15.75" customHeight="1">
      <c r="A782" s="143" t="str">
        <f t="shared" si="3"/>
        <v>#REF!</v>
      </c>
      <c r="B782" s="149"/>
      <c r="C782" s="149"/>
      <c r="D782" s="149"/>
      <c r="E782" s="149"/>
      <c r="F782" s="149"/>
      <c r="G782" s="149"/>
      <c r="H782" s="149"/>
      <c r="I782" s="143"/>
      <c r="J782" s="143"/>
      <c r="K782" s="149"/>
      <c r="L782" s="149"/>
      <c r="M782" s="149"/>
      <c r="N782" s="149"/>
      <c r="O782" s="149"/>
      <c r="P782" s="149"/>
      <c r="Q782" s="149"/>
      <c r="R782" s="149"/>
      <c r="S782" s="149"/>
      <c r="T782" s="152"/>
      <c r="U782" s="152"/>
      <c r="V782" s="152"/>
      <c r="W782" s="152"/>
      <c r="X782" s="152"/>
      <c r="Y782" s="152"/>
      <c r="Z782" s="152"/>
    </row>
    <row r="783" ht="15.75" customHeight="1">
      <c r="A783" s="143" t="str">
        <f t="shared" si="3"/>
        <v>#REF!</v>
      </c>
      <c r="B783" s="149"/>
      <c r="C783" s="149"/>
      <c r="D783" s="149"/>
      <c r="E783" s="149"/>
      <c r="F783" s="149"/>
      <c r="G783" s="149"/>
      <c r="H783" s="149"/>
      <c r="I783" s="143"/>
      <c r="J783" s="143"/>
      <c r="K783" s="149"/>
      <c r="L783" s="149"/>
      <c r="M783" s="149"/>
      <c r="N783" s="149"/>
      <c r="O783" s="149"/>
      <c r="P783" s="149"/>
      <c r="Q783" s="149"/>
      <c r="R783" s="149"/>
      <c r="S783" s="149"/>
      <c r="T783" s="152"/>
      <c r="U783" s="152"/>
      <c r="V783" s="152"/>
      <c r="W783" s="152"/>
      <c r="X783" s="152"/>
      <c r="Y783" s="152"/>
      <c r="Z783" s="152"/>
    </row>
    <row r="784" ht="15.75" customHeight="1">
      <c r="A784" s="143" t="str">
        <f t="shared" si="3"/>
        <v>#REF!</v>
      </c>
      <c r="B784" s="149"/>
      <c r="C784" s="149"/>
      <c r="D784" s="149"/>
      <c r="E784" s="149"/>
      <c r="F784" s="149"/>
      <c r="G784" s="149"/>
      <c r="H784" s="149"/>
      <c r="I784" s="143"/>
      <c r="J784" s="143"/>
      <c r="K784" s="149"/>
      <c r="L784" s="149"/>
      <c r="M784" s="149"/>
      <c r="N784" s="149"/>
      <c r="O784" s="149"/>
      <c r="P784" s="149"/>
      <c r="Q784" s="149"/>
      <c r="R784" s="149"/>
      <c r="S784" s="149"/>
      <c r="T784" s="152"/>
      <c r="U784" s="152"/>
      <c r="V784" s="152"/>
      <c r="W784" s="152"/>
      <c r="X784" s="152"/>
      <c r="Y784" s="152"/>
      <c r="Z784" s="152"/>
    </row>
    <row r="785" ht="15.75" customHeight="1">
      <c r="A785" s="143" t="str">
        <f t="shared" si="3"/>
        <v>#REF!</v>
      </c>
      <c r="B785" s="149"/>
      <c r="C785" s="149"/>
      <c r="D785" s="149"/>
      <c r="E785" s="149"/>
      <c r="F785" s="149"/>
      <c r="G785" s="149"/>
      <c r="H785" s="149"/>
      <c r="I785" s="143"/>
      <c r="J785" s="143"/>
      <c r="K785" s="149"/>
      <c r="L785" s="149"/>
      <c r="M785" s="149"/>
      <c r="N785" s="149"/>
      <c r="O785" s="149"/>
      <c r="P785" s="149"/>
      <c r="Q785" s="149"/>
      <c r="R785" s="149"/>
      <c r="S785" s="149"/>
      <c r="T785" s="152"/>
      <c r="U785" s="152"/>
      <c r="V785" s="152"/>
      <c r="W785" s="152"/>
      <c r="X785" s="152"/>
      <c r="Y785" s="152"/>
      <c r="Z785" s="152"/>
    </row>
    <row r="786" ht="15.75" customHeight="1">
      <c r="A786" s="143" t="str">
        <f t="shared" si="3"/>
        <v>#REF!</v>
      </c>
      <c r="B786" s="149"/>
      <c r="C786" s="149"/>
      <c r="D786" s="149"/>
      <c r="E786" s="149"/>
      <c r="F786" s="149"/>
      <c r="G786" s="149"/>
      <c r="H786" s="149"/>
      <c r="I786" s="143"/>
      <c r="J786" s="143"/>
      <c r="K786" s="149"/>
      <c r="L786" s="149"/>
      <c r="M786" s="149"/>
      <c r="N786" s="149"/>
      <c r="O786" s="149"/>
      <c r="P786" s="149"/>
      <c r="Q786" s="149"/>
      <c r="R786" s="149"/>
      <c r="S786" s="149"/>
      <c r="T786" s="152"/>
      <c r="U786" s="152"/>
      <c r="V786" s="152"/>
      <c r="W786" s="152"/>
      <c r="X786" s="152"/>
      <c r="Y786" s="152"/>
      <c r="Z786" s="152"/>
    </row>
    <row r="787" ht="15.75" customHeight="1">
      <c r="A787" s="143" t="str">
        <f t="shared" si="3"/>
        <v>#REF!</v>
      </c>
      <c r="B787" s="149"/>
      <c r="C787" s="149"/>
      <c r="D787" s="149"/>
      <c r="E787" s="149"/>
      <c r="F787" s="149"/>
      <c r="G787" s="149"/>
      <c r="H787" s="149"/>
      <c r="I787" s="143"/>
      <c r="J787" s="143"/>
      <c r="K787" s="149"/>
      <c r="L787" s="149"/>
      <c r="M787" s="149"/>
      <c r="N787" s="149"/>
      <c r="O787" s="149"/>
      <c r="P787" s="149"/>
      <c r="Q787" s="149"/>
      <c r="R787" s="149"/>
      <c r="S787" s="149"/>
      <c r="T787" s="152"/>
      <c r="U787" s="152"/>
      <c r="V787" s="152"/>
      <c r="W787" s="152"/>
      <c r="X787" s="152"/>
      <c r="Y787" s="152"/>
      <c r="Z787" s="152"/>
    </row>
    <row r="788" ht="15.75" customHeight="1">
      <c r="A788" s="143" t="str">
        <f t="shared" si="3"/>
        <v>#REF!</v>
      </c>
      <c r="B788" s="149"/>
      <c r="C788" s="149"/>
      <c r="D788" s="149"/>
      <c r="E788" s="149"/>
      <c r="F788" s="149"/>
      <c r="G788" s="149"/>
      <c r="H788" s="149"/>
      <c r="I788" s="143"/>
      <c r="J788" s="143"/>
      <c r="K788" s="149"/>
      <c r="L788" s="149"/>
      <c r="M788" s="149"/>
      <c r="N788" s="149"/>
      <c r="O788" s="149"/>
      <c r="P788" s="149"/>
      <c r="Q788" s="149"/>
      <c r="R788" s="149"/>
      <c r="S788" s="149"/>
      <c r="T788" s="152"/>
      <c r="U788" s="152"/>
      <c r="V788" s="152"/>
      <c r="W788" s="152"/>
      <c r="X788" s="152"/>
      <c r="Y788" s="152"/>
      <c r="Z788" s="152"/>
    </row>
    <row r="789" ht="15.75" customHeight="1">
      <c r="A789" s="143" t="str">
        <f t="shared" si="3"/>
        <v>#REF!</v>
      </c>
      <c r="B789" s="149"/>
      <c r="C789" s="149"/>
      <c r="D789" s="149"/>
      <c r="E789" s="149"/>
      <c r="F789" s="149"/>
      <c r="G789" s="149"/>
      <c r="H789" s="149"/>
      <c r="I789" s="143"/>
      <c r="J789" s="143"/>
      <c r="K789" s="149"/>
      <c r="L789" s="149"/>
      <c r="M789" s="149"/>
      <c r="N789" s="149"/>
      <c r="O789" s="149"/>
      <c r="P789" s="149"/>
      <c r="Q789" s="149"/>
      <c r="R789" s="149"/>
      <c r="S789" s="149"/>
      <c r="T789" s="152"/>
      <c r="U789" s="152"/>
      <c r="V789" s="152"/>
      <c r="W789" s="152"/>
      <c r="X789" s="152"/>
      <c r="Y789" s="152"/>
      <c r="Z789" s="152"/>
    </row>
    <row r="790" ht="15.75" customHeight="1">
      <c r="A790" s="143" t="str">
        <f t="shared" si="3"/>
        <v>#REF!</v>
      </c>
      <c r="B790" s="149"/>
      <c r="C790" s="149"/>
      <c r="D790" s="149"/>
      <c r="E790" s="149"/>
      <c r="F790" s="149"/>
      <c r="G790" s="149"/>
      <c r="H790" s="149"/>
      <c r="I790" s="143"/>
      <c r="J790" s="143"/>
      <c r="K790" s="149"/>
      <c r="L790" s="149"/>
      <c r="M790" s="149"/>
      <c r="N790" s="149"/>
      <c r="O790" s="149"/>
      <c r="P790" s="149"/>
      <c r="Q790" s="149"/>
      <c r="R790" s="149"/>
      <c r="S790" s="149"/>
      <c r="T790" s="152"/>
      <c r="U790" s="152"/>
      <c r="V790" s="152"/>
      <c r="W790" s="152"/>
      <c r="X790" s="152"/>
      <c r="Y790" s="152"/>
      <c r="Z790" s="152"/>
    </row>
    <row r="791" ht="15.75" customHeight="1">
      <c r="A791" s="143" t="str">
        <f t="shared" si="3"/>
        <v>#REF!</v>
      </c>
      <c r="B791" s="149"/>
      <c r="C791" s="149"/>
      <c r="D791" s="149"/>
      <c r="E791" s="149"/>
      <c r="F791" s="149"/>
      <c r="G791" s="149"/>
      <c r="H791" s="149"/>
      <c r="I791" s="143"/>
      <c r="J791" s="143"/>
      <c r="K791" s="149"/>
      <c r="L791" s="149"/>
      <c r="M791" s="149"/>
      <c r="N791" s="149"/>
      <c r="O791" s="149"/>
      <c r="P791" s="149"/>
      <c r="Q791" s="149"/>
      <c r="R791" s="149"/>
      <c r="S791" s="149"/>
      <c r="T791" s="152"/>
      <c r="U791" s="152"/>
      <c r="V791" s="152"/>
      <c r="W791" s="152"/>
      <c r="X791" s="152"/>
      <c r="Y791" s="152"/>
      <c r="Z791" s="152"/>
    </row>
    <row r="792" ht="15.75" customHeight="1">
      <c r="A792" s="143" t="str">
        <f t="shared" si="3"/>
        <v>#REF!</v>
      </c>
      <c r="B792" s="149"/>
      <c r="C792" s="149"/>
      <c r="D792" s="149"/>
      <c r="E792" s="149"/>
      <c r="F792" s="149"/>
      <c r="G792" s="149"/>
      <c r="H792" s="149"/>
      <c r="I792" s="143"/>
      <c r="J792" s="143"/>
      <c r="K792" s="149"/>
      <c r="L792" s="149"/>
      <c r="M792" s="149"/>
      <c r="N792" s="149"/>
      <c r="O792" s="149"/>
      <c r="P792" s="149"/>
      <c r="Q792" s="149"/>
      <c r="R792" s="149"/>
      <c r="S792" s="149"/>
      <c r="T792" s="152"/>
      <c r="U792" s="152"/>
      <c r="V792" s="152"/>
      <c r="W792" s="152"/>
      <c r="X792" s="152"/>
      <c r="Y792" s="152"/>
      <c r="Z792" s="152"/>
    </row>
    <row r="793" ht="15.75" customHeight="1">
      <c r="A793" s="143" t="str">
        <f t="shared" si="3"/>
        <v>#REF!</v>
      </c>
      <c r="B793" s="149"/>
      <c r="C793" s="149"/>
      <c r="D793" s="149"/>
      <c r="E793" s="149"/>
      <c r="F793" s="149"/>
      <c r="G793" s="149"/>
      <c r="H793" s="149"/>
      <c r="I793" s="143"/>
      <c r="J793" s="143"/>
      <c r="K793" s="149"/>
      <c r="L793" s="149"/>
      <c r="M793" s="149"/>
      <c r="N793" s="149"/>
      <c r="O793" s="149"/>
      <c r="P793" s="149"/>
      <c r="Q793" s="149"/>
      <c r="R793" s="149"/>
      <c r="S793" s="149"/>
      <c r="T793" s="152"/>
      <c r="U793" s="152"/>
      <c r="V793" s="152"/>
      <c r="W793" s="152"/>
      <c r="X793" s="152"/>
      <c r="Y793" s="152"/>
      <c r="Z793" s="152"/>
    </row>
    <row r="794" ht="15.75" customHeight="1">
      <c r="A794" s="143" t="str">
        <f t="shared" si="3"/>
        <v>#REF!</v>
      </c>
      <c r="B794" s="149"/>
      <c r="C794" s="149"/>
      <c r="D794" s="149"/>
      <c r="E794" s="149"/>
      <c r="F794" s="149"/>
      <c r="G794" s="149"/>
      <c r="H794" s="149"/>
      <c r="I794" s="143"/>
      <c r="J794" s="143"/>
      <c r="K794" s="149"/>
      <c r="L794" s="149"/>
      <c r="M794" s="149"/>
      <c r="N794" s="149"/>
      <c r="O794" s="149"/>
      <c r="P794" s="149"/>
      <c r="Q794" s="149"/>
      <c r="R794" s="149"/>
      <c r="S794" s="149"/>
      <c r="T794" s="152"/>
      <c r="U794" s="152"/>
      <c r="V794" s="152"/>
      <c r="W794" s="152"/>
      <c r="X794" s="152"/>
      <c r="Y794" s="152"/>
      <c r="Z794" s="152"/>
    </row>
    <row r="795" ht="15.75" customHeight="1">
      <c r="A795" s="143" t="str">
        <f t="shared" si="3"/>
        <v>#REF!</v>
      </c>
      <c r="B795" s="149"/>
      <c r="C795" s="149"/>
      <c r="D795" s="149"/>
      <c r="E795" s="149"/>
      <c r="F795" s="149"/>
      <c r="G795" s="149"/>
      <c r="H795" s="149"/>
      <c r="I795" s="143"/>
      <c r="J795" s="143"/>
      <c r="K795" s="149"/>
      <c r="L795" s="149"/>
      <c r="M795" s="149"/>
      <c r="N795" s="149"/>
      <c r="O795" s="149"/>
      <c r="P795" s="149"/>
      <c r="Q795" s="149"/>
      <c r="R795" s="149"/>
      <c r="S795" s="149"/>
      <c r="T795" s="152"/>
      <c r="U795" s="152"/>
      <c r="V795" s="152"/>
      <c r="W795" s="152"/>
      <c r="X795" s="152"/>
      <c r="Y795" s="152"/>
      <c r="Z795" s="152"/>
    </row>
    <row r="796" ht="15.75" customHeight="1">
      <c r="A796" s="143" t="str">
        <f t="shared" si="3"/>
        <v>#REF!</v>
      </c>
      <c r="B796" s="149"/>
      <c r="C796" s="149"/>
      <c r="D796" s="149"/>
      <c r="E796" s="149"/>
      <c r="F796" s="149"/>
      <c r="G796" s="149"/>
      <c r="H796" s="149"/>
      <c r="I796" s="143"/>
      <c r="J796" s="143"/>
      <c r="K796" s="149"/>
      <c r="L796" s="149"/>
      <c r="M796" s="149"/>
      <c r="N796" s="149"/>
      <c r="O796" s="149"/>
      <c r="P796" s="149"/>
      <c r="Q796" s="149"/>
      <c r="R796" s="149"/>
      <c r="S796" s="149"/>
      <c r="T796" s="152"/>
      <c r="U796" s="152"/>
      <c r="V796" s="152"/>
      <c r="W796" s="152"/>
      <c r="X796" s="152"/>
      <c r="Y796" s="152"/>
      <c r="Z796" s="152"/>
    </row>
    <row r="797" ht="15.75" customHeight="1">
      <c r="A797" s="143" t="str">
        <f t="shared" si="3"/>
        <v>#REF!</v>
      </c>
      <c r="B797" s="149"/>
      <c r="C797" s="149"/>
      <c r="D797" s="149"/>
      <c r="E797" s="149"/>
      <c r="F797" s="149"/>
      <c r="G797" s="149"/>
      <c r="H797" s="149"/>
      <c r="I797" s="143"/>
      <c r="J797" s="143"/>
      <c r="K797" s="149"/>
      <c r="L797" s="149"/>
      <c r="M797" s="149"/>
      <c r="N797" s="149"/>
      <c r="O797" s="149"/>
      <c r="P797" s="149"/>
      <c r="Q797" s="149"/>
      <c r="R797" s="149"/>
      <c r="S797" s="149"/>
      <c r="T797" s="152"/>
      <c r="U797" s="152"/>
      <c r="V797" s="152"/>
      <c r="W797" s="152"/>
      <c r="X797" s="152"/>
      <c r="Y797" s="152"/>
      <c r="Z797" s="152"/>
    </row>
    <row r="798" ht="15.75" customHeight="1">
      <c r="A798" s="143" t="str">
        <f t="shared" si="3"/>
        <v>#REF!</v>
      </c>
      <c r="B798" s="149"/>
      <c r="C798" s="149"/>
      <c r="D798" s="149"/>
      <c r="E798" s="149"/>
      <c r="F798" s="149"/>
      <c r="G798" s="149"/>
      <c r="H798" s="149"/>
      <c r="I798" s="143"/>
      <c r="J798" s="143"/>
      <c r="K798" s="149"/>
      <c r="L798" s="149"/>
      <c r="M798" s="149"/>
      <c r="N798" s="149"/>
      <c r="O798" s="149"/>
      <c r="P798" s="149"/>
      <c r="Q798" s="149"/>
      <c r="R798" s="149"/>
      <c r="S798" s="149"/>
      <c r="T798" s="152"/>
      <c r="U798" s="152"/>
      <c r="V798" s="152"/>
      <c r="W798" s="152"/>
      <c r="X798" s="152"/>
      <c r="Y798" s="152"/>
      <c r="Z798" s="152"/>
    </row>
    <row r="799" ht="15.75" customHeight="1">
      <c r="A799" s="143" t="str">
        <f t="shared" si="3"/>
        <v>#REF!</v>
      </c>
      <c r="B799" s="149"/>
      <c r="C799" s="149"/>
      <c r="D799" s="149"/>
      <c r="E799" s="149"/>
      <c r="F799" s="149"/>
      <c r="G799" s="149"/>
      <c r="H799" s="149"/>
      <c r="I799" s="143"/>
      <c r="J799" s="143"/>
      <c r="K799" s="149"/>
      <c r="L799" s="149"/>
      <c r="M799" s="149"/>
      <c r="N799" s="149"/>
      <c r="O799" s="149"/>
      <c r="P799" s="149"/>
      <c r="Q799" s="149"/>
      <c r="R799" s="149"/>
      <c r="S799" s="149"/>
      <c r="T799" s="152"/>
      <c r="U799" s="152"/>
      <c r="V799" s="152"/>
      <c r="W799" s="152"/>
      <c r="X799" s="152"/>
      <c r="Y799" s="152"/>
      <c r="Z799" s="152"/>
    </row>
    <row r="800" ht="15.75" customHeight="1">
      <c r="A800" s="143" t="str">
        <f t="shared" si="3"/>
        <v>#REF!</v>
      </c>
      <c r="B800" s="149"/>
      <c r="C800" s="149"/>
      <c r="D800" s="149"/>
      <c r="E800" s="149"/>
      <c r="F800" s="149"/>
      <c r="G800" s="149"/>
      <c r="H800" s="149"/>
      <c r="I800" s="143"/>
      <c r="J800" s="143"/>
      <c r="K800" s="149"/>
      <c r="L800" s="149"/>
      <c r="M800" s="149"/>
      <c r="N800" s="149"/>
      <c r="O800" s="149"/>
      <c r="P800" s="149"/>
      <c r="Q800" s="149"/>
      <c r="R800" s="149"/>
      <c r="S800" s="149"/>
      <c r="T800" s="152"/>
      <c r="U800" s="152"/>
      <c r="V800" s="152"/>
      <c r="W800" s="152"/>
      <c r="X800" s="152"/>
      <c r="Y800" s="152"/>
      <c r="Z800" s="152"/>
    </row>
    <row r="801" ht="15.75" customHeight="1">
      <c r="A801" s="143" t="str">
        <f t="shared" si="3"/>
        <v>#REF!</v>
      </c>
      <c r="B801" s="149"/>
      <c r="C801" s="149"/>
      <c r="D801" s="149"/>
      <c r="E801" s="149"/>
      <c r="F801" s="149"/>
      <c r="G801" s="149"/>
      <c r="H801" s="149"/>
      <c r="I801" s="143"/>
      <c r="J801" s="143"/>
      <c r="K801" s="149"/>
      <c r="L801" s="149"/>
      <c r="M801" s="149"/>
      <c r="N801" s="149"/>
      <c r="O801" s="149"/>
      <c r="P801" s="149"/>
      <c r="Q801" s="149"/>
      <c r="R801" s="149"/>
      <c r="S801" s="149"/>
      <c r="T801" s="152"/>
      <c r="U801" s="152"/>
      <c r="V801" s="152"/>
      <c r="W801" s="152"/>
      <c r="X801" s="152"/>
      <c r="Y801" s="152"/>
      <c r="Z801" s="152"/>
    </row>
    <row r="802" ht="15.75" customHeight="1">
      <c r="A802" s="143" t="str">
        <f t="shared" si="3"/>
        <v>#REF!</v>
      </c>
      <c r="B802" s="149"/>
      <c r="C802" s="149"/>
      <c r="D802" s="149"/>
      <c r="E802" s="149"/>
      <c r="F802" s="149"/>
      <c r="G802" s="149"/>
      <c r="H802" s="149"/>
      <c r="I802" s="143"/>
      <c r="J802" s="143"/>
      <c r="K802" s="149"/>
      <c r="L802" s="149"/>
      <c r="M802" s="149"/>
      <c r="N802" s="149"/>
      <c r="O802" s="149"/>
      <c r="P802" s="149"/>
      <c r="Q802" s="149"/>
      <c r="R802" s="149"/>
      <c r="S802" s="149"/>
      <c r="T802" s="152"/>
      <c r="U802" s="152"/>
      <c r="V802" s="152"/>
      <c r="W802" s="152"/>
      <c r="X802" s="152"/>
      <c r="Y802" s="152"/>
      <c r="Z802" s="152"/>
    </row>
    <row r="803" ht="15.75" customHeight="1">
      <c r="A803" s="143" t="str">
        <f t="shared" si="3"/>
        <v>#REF!</v>
      </c>
      <c r="B803" s="149"/>
      <c r="C803" s="149"/>
      <c r="D803" s="149"/>
      <c r="E803" s="149"/>
      <c r="F803" s="149"/>
      <c r="G803" s="149"/>
      <c r="H803" s="149"/>
      <c r="I803" s="143"/>
      <c r="J803" s="143"/>
      <c r="K803" s="149"/>
      <c r="L803" s="149"/>
      <c r="M803" s="149"/>
      <c r="N803" s="149"/>
      <c r="O803" s="149"/>
      <c r="P803" s="149"/>
      <c r="Q803" s="149"/>
      <c r="R803" s="149"/>
      <c r="S803" s="149"/>
      <c r="T803" s="152"/>
      <c r="U803" s="152"/>
      <c r="V803" s="152"/>
      <c r="W803" s="152"/>
      <c r="X803" s="152"/>
      <c r="Y803" s="152"/>
      <c r="Z803" s="152"/>
    </row>
    <row r="804" ht="15.75" customHeight="1">
      <c r="A804" s="143" t="str">
        <f t="shared" si="3"/>
        <v>#REF!</v>
      </c>
      <c r="B804" s="149"/>
      <c r="C804" s="149"/>
      <c r="D804" s="149"/>
      <c r="E804" s="149"/>
      <c r="F804" s="149"/>
      <c r="G804" s="149"/>
      <c r="H804" s="149"/>
      <c r="I804" s="143"/>
      <c r="J804" s="143"/>
      <c r="K804" s="149"/>
      <c r="L804" s="149"/>
      <c r="M804" s="149"/>
      <c r="N804" s="149"/>
      <c r="O804" s="149"/>
      <c r="P804" s="149"/>
      <c r="Q804" s="149"/>
      <c r="R804" s="149"/>
      <c r="S804" s="149"/>
      <c r="T804" s="152"/>
      <c r="U804" s="152"/>
      <c r="V804" s="152"/>
      <c r="W804" s="152"/>
      <c r="X804" s="152"/>
      <c r="Y804" s="152"/>
      <c r="Z804" s="152"/>
    </row>
    <row r="805" ht="15.75" customHeight="1">
      <c r="A805" s="143" t="str">
        <f t="shared" si="3"/>
        <v>#REF!</v>
      </c>
      <c r="B805" s="149"/>
      <c r="C805" s="149"/>
      <c r="D805" s="149"/>
      <c r="E805" s="149"/>
      <c r="F805" s="149"/>
      <c r="G805" s="149"/>
      <c r="H805" s="149"/>
      <c r="I805" s="143"/>
      <c r="J805" s="143"/>
      <c r="K805" s="149"/>
      <c r="L805" s="149"/>
      <c r="M805" s="149"/>
      <c r="N805" s="149"/>
      <c r="O805" s="149"/>
      <c r="P805" s="149"/>
      <c r="Q805" s="149"/>
      <c r="R805" s="149"/>
      <c r="S805" s="149"/>
      <c r="T805" s="152"/>
      <c r="U805" s="152"/>
      <c r="V805" s="152"/>
      <c r="W805" s="152"/>
      <c r="X805" s="152"/>
      <c r="Y805" s="152"/>
      <c r="Z805" s="152"/>
    </row>
    <row r="806" ht="15.75" customHeight="1">
      <c r="A806" s="143" t="str">
        <f t="shared" si="3"/>
        <v>#REF!</v>
      </c>
      <c r="B806" s="149"/>
      <c r="C806" s="149"/>
      <c r="D806" s="149"/>
      <c r="E806" s="149"/>
      <c r="F806" s="149"/>
      <c r="G806" s="149"/>
      <c r="H806" s="149"/>
      <c r="I806" s="143"/>
      <c r="J806" s="143"/>
      <c r="K806" s="149"/>
      <c r="L806" s="149"/>
      <c r="M806" s="149"/>
      <c r="N806" s="149"/>
      <c r="O806" s="149"/>
      <c r="P806" s="149"/>
      <c r="Q806" s="149"/>
      <c r="R806" s="149"/>
      <c r="S806" s="149"/>
      <c r="T806" s="152"/>
      <c r="U806" s="152"/>
      <c r="V806" s="152"/>
      <c r="W806" s="152"/>
      <c r="X806" s="152"/>
      <c r="Y806" s="152"/>
      <c r="Z806" s="152"/>
    </row>
    <row r="807" ht="15.75" customHeight="1">
      <c r="A807" s="143" t="str">
        <f t="shared" si="3"/>
        <v>#REF!</v>
      </c>
      <c r="B807" s="149"/>
      <c r="C807" s="149"/>
      <c r="D807" s="149"/>
      <c r="E807" s="149"/>
      <c r="F807" s="149"/>
      <c r="G807" s="149"/>
      <c r="H807" s="149"/>
      <c r="I807" s="143"/>
      <c r="J807" s="143"/>
      <c r="K807" s="149"/>
      <c r="L807" s="149"/>
      <c r="M807" s="149"/>
      <c r="N807" s="149"/>
      <c r="O807" s="149"/>
      <c r="P807" s="149"/>
      <c r="Q807" s="149"/>
      <c r="R807" s="149"/>
      <c r="S807" s="149"/>
      <c r="T807" s="152"/>
      <c r="U807" s="152"/>
      <c r="V807" s="152"/>
      <c r="W807" s="152"/>
      <c r="X807" s="152"/>
      <c r="Y807" s="152"/>
      <c r="Z807" s="152"/>
    </row>
    <row r="808" ht="15.75" customHeight="1">
      <c r="A808" s="143" t="str">
        <f t="shared" si="3"/>
        <v>#REF!</v>
      </c>
      <c r="B808" s="149"/>
      <c r="C808" s="149"/>
      <c r="D808" s="149"/>
      <c r="E808" s="149"/>
      <c r="F808" s="149"/>
      <c r="G808" s="149"/>
      <c r="H808" s="149"/>
      <c r="I808" s="143"/>
      <c r="J808" s="143"/>
      <c r="K808" s="149"/>
      <c r="L808" s="149"/>
      <c r="M808" s="149"/>
      <c r="N808" s="149"/>
      <c r="O808" s="149"/>
      <c r="P808" s="149"/>
      <c r="Q808" s="149"/>
      <c r="R808" s="149"/>
      <c r="S808" s="149"/>
      <c r="T808" s="152"/>
      <c r="U808" s="152"/>
      <c r="V808" s="152"/>
      <c r="W808" s="152"/>
      <c r="X808" s="152"/>
      <c r="Y808" s="152"/>
      <c r="Z808" s="152"/>
    </row>
    <row r="809" ht="15.75" customHeight="1">
      <c r="A809" s="143" t="str">
        <f t="shared" si="3"/>
        <v>#REF!</v>
      </c>
      <c r="B809" s="149"/>
      <c r="C809" s="149"/>
      <c r="D809" s="149"/>
      <c r="E809" s="149"/>
      <c r="F809" s="149"/>
      <c r="G809" s="149"/>
      <c r="H809" s="149"/>
      <c r="I809" s="143"/>
      <c r="J809" s="143"/>
      <c r="K809" s="149"/>
      <c r="L809" s="149"/>
      <c r="M809" s="149"/>
      <c r="N809" s="149"/>
      <c r="O809" s="149"/>
      <c r="P809" s="149"/>
      <c r="Q809" s="149"/>
      <c r="R809" s="149"/>
      <c r="S809" s="149"/>
      <c r="T809" s="152"/>
      <c r="U809" s="152"/>
      <c r="V809" s="152"/>
      <c r="W809" s="152"/>
      <c r="X809" s="152"/>
      <c r="Y809" s="152"/>
      <c r="Z809" s="152"/>
    </row>
    <row r="810" ht="15.75" customHeight="1">
      <c r="A810" s="143" t="str">
        <f t="shared" si="3"/>
        <v>#REF!</v>
      </c>
      <c r="B810" s="149"/>
      <c r="C810" s="149"/>
      <c r="D810" s="149"/>
      <c r="E810" s="149"/>
      <c r="F810" s="149"/>
      <c r="G810" s="149"/>
      <c r="H810" s="149"/>
      <c r="I810" s="143"/>
      <c r="J810" s="143"/>
      <c r="K810" s="149"/>
      <c r="L810" s="149"/>
      <c r="M810" s="149"/>
      <c r="N810" s="149"/>
      <c r="O810" s="149"/>
      <c r="P810" s="149"/>
      <c r="Q810" s="149"/>
      <c r="R810" s="149"/>
      <c r="S810" s="149"/>
      <c r="T810" s="152"/>
      <c r="U810" s="152"/>
      <c r="V810" s="152"/>
      <c r="W810" s="152"/>
      <c r="X810" s="152"/>
      <c r="Y810" s="152"/>
      <c r="Z810" s="152"/>
    </row>
    <row r="811" ht="15.75" customHeight="1">
      <c r="A811" s="143" t="str">
        <f t="shared" si="3"/>
        <v>#REF!</v>
      </c>
      <c r="B811" s="149"/>
      <c r="C811" s="149"/>
      <c r="D811" s="149"/>
      <c r="E811" s="149"/>
      <c r="F811" s="149"/>
      <c r="G811" s="149"/>
      <c r="H811" s="149"/>
      <c r="I811" s="143"/>
      <c r="J811" s="143"/>
      <c r="K811" s="149"/>
      <c r="L811" s="149"/>
      <c r="M811" s="149"/>
      <c r="N811" s="149"/>
      <c r="O811" s="149"/>
      <c r="P811" s="149"/>
      <c r="Q811" s="149"/>
      <c r="R811" s="149"/>
      <c r="S811" s="149"/>
      <c r="T811" s="152"/>
      <c r="U811" s="152"/>
      <c r="V811" s="152"/>
      <c r="W811" s="152"/>
      <c r="X811" s="152"/>
      <c r="Y811" s="152"/>
      <c r="Z811" s="152"/>
    </row>
    <row r="812" ht="15.75" customHeight="1">
      <c r="A812" s="143" t="str">
        <f t="shared" si="3"/>
        <v>#REF!</v>
      </c>
      <c r="B812" s="149"/>
      <c r="C812" s="149"/>
      <c r="D812" s="149"/>
      <c r="E812" s="149"/>
      <c r="F812" s="149"/>
      <c r="G812" s="149"/>
      <c r="H812" s="149"/>
      <c r="I812" s="143"/>
      <c r="J812" s="143"/>
      <c r="K812" s="149"/>
      <c r="L812" s="149"/>
      <c r="M812" s="149"/>
      <c r="N812" s="149"/>
      <c r="O812" s="149"/>
      <c r="P812" s="149"/>
      <c r="Q812" s="149"/>
      <c r="R812" s="149"/>
      <c r="S812" s="149"/>
      <c r="T812" s="152"/>
      <c r="U812" s="152"/>
      <c r="V812" s="152"/>
      <c r="W812" s="152"/>
      <c r="X812" s="152"/>
      <c r="Y812" s="152"/>
      <c r="Z812" s="152"/>
    </row>
    <row r="813" ht="15.75" customHeight="1">
      <c r="A813" s="143" t="str">
        <f t="shared" si="3"/>
        <v>#REF!</v>
      </c>
      <c r="B813" s="149"/>
      <c r="C813" s="149"/>
      <c r="D813" s="149"/>
      <c r="E813" s="149"/>
      <c r="F813" s="149"/>
      <c r="G813" s="149"/>
      <c r="H813" s="149"/>
      <c r="I813" s="143"/>
      <c r="J813" s="143"/>
      <c r="K813" s="149"/>
      <c r="L813" s="149"/>
      <c r="M813" s="149"/>
      <c r="N813" s="149"/>
      <c r="O813" s="149"/>
      <c r="P813" s="149"/>
      <c r="Q813" s="149"/>
      <c r="R813" s="149"/>
      <c r="S813" s="149"/>
      <c r="T813" s="152"/>
      <c r="U813" s="152"/>
      <c r="V813" s="152"/>
      <c r="W813" s="152"/>
      <c r="X813" s="152"/>
      <c r="Y813" s="152"/>
      <c r="Z813" s="152"/>
    </row>
    <row r="814" ht="15.75" customHeight="1">
      <c r="A814" s="143" t="str">
        <f t="shared" si="3"/>
        <v>#REF!</v>
      </c>
      <c r="B814" s="149"/>
      <c r="C814" s="149"/>
      <c r="D814" s="149"/>
      <c r="E814" s="149"/>
      <c r="F814" s="149"/>
      <c r="G814" s="149"/>
      <c r="H814" s="149"/>
      <c r="I814" s="143"/>
      <c r="J814" s="143"/>
      <c r="K814" s="149"/>
      <c r="L814" s="149"/>
      <c r="M814" s="149"/>
      <c r="N814" s="149"/>
      <c r="O814" s="149"/>
      <c r="P814" s="149"/>
      <c r="Q814" s="149"/>
      <c r="R814" s="149"/>
      <c r="S814" s="149"/>
      <c r="T814" s="152"/>
      <c r="U814" s="152"/>
      <c r="V814" s="152"/>
      <c r="W814" s="152"/>
      <c r="X814" s="152"/>
      <c r="Y814" s="152"/>
      <c r="Z814" s="152"/>
    </row>
    <row r="815" ht="15.75" customHeight="1">
      <c r="A815" s="143" t="str">
        <f t="shared" si="3"/>
        <v>#REF!</v>
      </c>
      <c r="B815" s="149"/>
      <c r="C815" s="149"/>
      <c r="D815" s="149"/>
      <c r="E815" s="149"/>
      <c r="F815" s="149"/>
      <c r="G815" s="149"/>
      <c r="H815" s="149"/>
      <c r="I815" s="143"/>
      <c r="J815" s="143"/>
      <c r="K815" s="149"/>
      <c r="L815" s="149"/>
      <c r="M815" s="149"/>
      <c r="N815" s="149"/>
      <c r="O815" s="149"/>
      <c r="P815" s="149"/>
      <c r="Q815" s="149"/>
      <c r="R815" s="149"/>
      <c r="S815" s="149"/>
      <c r="T815" s="152"/>
      <c r="U815" s="152"/>
      <c r="V815" s="152"/>
      <c r="W815" s="152"/>
      <c r="X815" s="152"/>
      <c r="Y815" s="152"/>
      <c r="Z815" s="152"/>
    </row>
    <row r="816" ht="15.75" customHeight="1">
      <c r="A816" s="143" t="str">
        <f t="shared" si="3"/>
        <v>#REF!</v>
      </c>
      <c r="B816" s="149"/>
      <c r="C816" s="149"/>
      <c r="D816" s="149"/>
      <c r="E816" s="149"/>
      <c r="F816" s="149"/>
      <c r="G816" s="149"/>
      <c r="H816" s="149"/>
      <c r="I816" s="143"/>
      <c r="J816" s="143"/>
      <c r="K816" s="149"/>
      <c r="L816" s="149"/>
      <c r="M816" s="149"/>
      <c r="N816" s="149"/>
      <c r="O816" s="149"/>
      <c r="P816" s="149"/>
      <c r="Q816" s="149"/>
      <c r="R816" s="149"/>
      <c r="S816" s="149"/>
      <c r="T816" s="152"/>
      <c r="U816" s="152"/>
      <c r="V816" s="152"/>
      <c r="W816" s="152"/>
      <c r="X816" s="152"/>
      <c r="Y816" s="152"/>
      <c r="Z816" s="152"/>
    </row>
    <row r="817" ht="15.75" customHeight="1">
      <c r="A817" s="143" t="str">
        <f t="shared" si="3"/>
        <v>#REF!</v>
      </c>
      <c r="B817" s="149"/>
      <c r="C817" s="149"/>
      <c r="D817" s="149"/>
      <c r="E817" s="149"/>
      <c r="F817" s="149"/>
      <c r="G817" s="149"/>
      <c r="H817" s="149"/>
      <c r="I817" s="143"/>
      <c r="J817" s="143"/>
      <c r="K817" s="149"/>
      <c r="L817" s="149"/>
      <c r="M817" s="149"/>
      <c r="N817" s="149"/>
      <c r="O817" s="149"/>
      <c r="P817" s="149"/>
      <c r="Q817" s="149"/>
      <c r="R817" s="149"/>
      <c r="S817" s="149"/>
      <c r="T817" s="152"/>
      <c r="U817" s="152"/>
      <c r="V817" s="152"/>
      <c r="W817" s="152"/>
      <c r="X817" s="152"/>
      <c r="Y817" s="152"/>
      <c r="Z817" s="152"/>
    </row>
    <row r="818" ht="15.75" customHeight="1">
      <c r="A818" s="143" t="str">
        <f t="shared" si="3"/>
        <v>#REF!</v>
      </c>
      <c r="B818" s="149"/>
      <c r="C818" s="149"/>
      <c r="D818" s="149"/>
      <c r="E818" s="149"/>
      <c r="F818" s="149"/>
      <c r="G818" s="149"/>
      <c r="H818" s="149"/>
      <c r="I818" s="143"/>
      <c r="J818" s="143"/>
      <c r="K818" s="149"/>
      <c r="L818" s="149"/>
      <c r="M818" s="149"/>
      <c r="N818" s="149"/>
      <c r="O818" s="149"/>
      <c r="P818" s="149"/>
      <c r="Q818" s="149"/>
      <c r="R818" s="149"/>
      <c r="S818" s="149"/>
      <c r="T818" s="152"/>
      <c r="U818" s="152"/>
      <c r="V818" s="152"/>
      <c r="W818" s="152"/>
      <c r="X818" s="152"/>
      <c r="Y818" s="152"/>
      <c r="Z818" s="152"/>
    </row>
    <row r="819" ht="15.75" customHeight="1">
      <c r="A819" s="143" t="str">
        <f t="shared" si="3"/>
        <v>#REF!</v>
      </c>
      <c r="B819" s="149"/>
      <c r="C819" s="149"/>
      <c r="D819" s="149"/>
      <c r="E819" s="149"/>
      <c r="F819" s="149"/>
      <c r="G819" s="149"/>
      <c r="H819" s="149"/>
      <c r="I819" s="143"/>
      <c r="J819" s="143"/>
      <c r="K819" s="149"/>
      <c r="L819" s="149"/>
      <c r="M819" s="149"/>
      <c r="N819" s="149"/>
      <c r="O819" s="149"/>
      <c r="P819" s="149"/>
      <c r="Q819" s="149"/>
      <c r="R819" s="149"/>
      <c r="S819" s="149"/>
      <c r="T819" s="152"/>
      <c r="U819" s="152"/>
      <c r="V819" s="152"/>
      <c r="W819" s="152"/>
      <c r="X819" s="152"/>
      <c r="Y819" s="152"/>
      <c r="Z819" s="152"/>
    </row>
    <row r="820" ht="15.75" customHeight="1">
      <c r="A820" s="143" t="str">
        <f t="shared" si="3"/>
        <v>#REF!</v>
      </c>
      <c r="B820" s="149"/>
      <c r="C820" s="149"/>
      <c r="D820" s="149"/>
      <c r="E820" s="149"/>
      <c r="F820" s="149"/>
      <c r="G820" s="149"/>
      <c r="H820" s="149"/>
      <c r="I820" s="143"/>
      <c r="J820" s="143"/>
      <c r="K820" s="149"/>
      <c r="L820" s="149"/>
      <c r="M820" s="149"/>
      <c r="N820" s="149"/>
      <c r="O820" s="149"/>
      <c r="P820" s="149"/>
      <c r="Q820" s="149"/>
      <c r="R820" s="149"/>
      <c r="S820" s="149"/>
      <c r="T820" s="152"/>
      <c r="U820" s="152"/>
      <c r="V820" s="152"/>
      <c r="W820" s="152"/>
      <c r="X820" s="152"/>
      <c r="Y820" s="152"/>
      <c r="Z820" s="152"/>
    </row>
    <row r="821" ht="15.75" customHeight="1">
      <c r="A821" s="143" t="str">
        <f t="shared" si="3"/>
        <v>#REF!</v>
      </c>
      <c r="B821" s="149"/>
      <c r="C821" s="149"/>
      <c r="D821" s="149"/>
      <c r="E821" s="149"/>
      <c r="F821" s="149"/>
      <c r="G821" s="149"/>
      <c r="H821" s="149"/>
      <c r="I821" s="143"/>
      <c r="J821" s="143"/>
      <c r="K821" s="149"/>
      <c r="L821" s="149"/>
      <c r="M821" s="149"/>
      <c r="N821" s="149"/>
      <c r="O821" s="149"/>
      <c r="P821" s="149"/>
      <c r="Q821" s="149"/>
      <c r="R821" s="149"/>
      <c r="S821" s="149"/>
      <c r="T821" s="152"/>
      <c r="U821" s="152"/>
      <c r="V821" s="152"/>
      <c r="W821" s="152"/>
      <c r="X821" s="152"/>
      <c r="Y821" s="152"/>
      <c r="Z821" s="152"/>
    </row>
    <row r="822" ht="15.75" customHeight="1">
      <c r="A822" s="143" t="str">
        <f t="shared" si="3"/>
        <v>#REF!</v>
      </c>
      <c r="B822" s="149"/>
      <c r="C822" s="149"/>
      <c r="D822" s="149"/>
      <c r="E822" s="149"/>
      <c r="F822" s="149"/>
      <c r="G822" s="149"/>
      <c r="H822" s="149"/>
      <c r="I822" s="143"/>
      <c r="J822" s="143"/>
      <c r="K822" s="149"/>
      <c r="L822" s="149"/>
      <c r="M822" s="149"/>
      <c r="N822" s="149"/>
      <c r="O822" s="149"/>
      <c r="P822" s="149"/>
      <c r="Q822" s="149"/>
      <c r="R822" s="149"/>
      <c r="S822" s="149"/>
      <c r="T822" s="152"/>
      <c r="U822" s="152"/>
      <c r="V822" s="152"/>
      <c r="W822" s="152"/>
      <c r="X822" s="152"/>
      <c r="Y822" s="152"/>
      <c r="Z822" s="152"/>
    </row>
    <row r="823" ht="15.75" customHeight="1">
      <c r="A823" s="143" t="str">
        <f t="shared" si="3"/>
        <v>#REF!</v>
      </c>
      <c r="B823" s="149"/>
      <c r="C823" s="149"/>
      <c r="D823" s="149"/>
      <c r="E823" s="149"/>
      <c r="F823" s="149"/>
      <c r="G823" s="149"/>
      <c r="H823" s="149"/>
      <c r="I823" s="143"/>
      <c r="J823" s="143"/>
      <c r="K823" s="149"/>
      <c r="L823" s="149"/>
      <c r="M823" s="149"/>
      <c r="N823" s="149"/>
      <c r="O823" s="149"/>
      <c r="P823" s="149"/>
      <c r="Q823" s="149"/>
      <c r="R823" s="149"/>
      <c r="S823" s="149"/>
      <c r="T823" s="152"/>
      <c r="U823" s="152"/>
      <c r="V823" s="152"/>
      <c r="W823" s="152"/>
      <c r="X823" s="152"/>
      <c r="Y823" s="152"/>
      <c r="Z823" s="152"/>
    </row>
    <row r="824" ht="15.75" customHeight="1">
      <c r="A824" s="143" t="str">
        <f t="shared" si="3"/>
        <v>#REF!</v>
      </c>
      <c r="B824" s="149"/>
      <c r="C824" s="149"/>
      <c r="D824" s="149"/>
      <c r="E824" s="149"/>
      <c r="F824" s="149"/>
      <c r="G824" s="149"/>
      <c r="H824" s="149"/>
      <c r="I824" s="143"/>
      <c r="J824" s="143"/>
      <c r="K824" s="149"/>
      <c r="L824" s="149"/>
      <c r="M824" s="149"/>
      <c r="N824" s="149"/>
      <c r="O824" s="149"/>
      <c r="P824" s="149"/>
      <c r="Q824" s="149"/>
      <c r="R824" s="149"/>
      <c r="S824" s="149"/>
      <c r="T824" s="152"/>
      <c r="U824" s="152"/>
      <c r="V824" s="152"/>
      <c r="W824" s="152"/>
      <c r="X824" s="152"/>
      <c r="Y824" s="152"/>
      <c r="Z824" s="152"/>
    </row>
    <row r="825" ht="15.75" customHeight="1">
      <c r="A825" s="143" t="str">
        <f t="shared" si="3"/>
        <v>#REF!</v>
      </c>
      <c r="B825" s="149"/>
      <c r="C825" s="149"/>
      <c r="D825" s="149"/>
      <c r="E825" s="149"/>
      <c r="F825" s="149"/>
      <c r="G825" s="149"/>
      <c r="H825" s="149"/>
      <c r="I825" s="143"/>
      <c r="J825" s="143"/>
      <c r="K825" s="149"/>
      <c r="L825" s="149"/>
      <c r="M825" s="149"/>
      <c r="N825" s="149"/>
      <c r="O825" s="149"/>
      <c r="P825" s="149"/>
      <c r="Q825" s="149"/>
      <c r="R825" s="149"/>
      <c r="S825" s="149"/>
      <c r="T825" s="152"/>
      <c r="U825" s="152"/>
      <c r="V825" s="152"/>
      <c r="W825" s="152"/>
      <c r="X825" s="152"/>
      <c r="Y825" s="152"/>
      <c r="Z825" s="152"/>
    </row>
    <row r="826" ht="15.75" customHeight="1">
      <c r="A826" s="143" t="str">
        <f t="shared" si="3"/>
        <v>#REF!</v>
      </c>
      <c r="B826" s="149"/>
      <c r="C826" s="149"/>
      <c r="D826" s="149"/>
      <c r="E826" s="149"/>
      <c r="F826" s="149"/>
      <c r="G826" s="149"/>
      <c r="H826" s="149"/>
      <c r="I826" s="143"/>
      <c r="J826" s="143"/>
      <c r="K826" s="149"/>
      <c r="L826" s="149"/>
      <c r="M826" s="149"/>
      <c r="N826" s="149"/>
      <c r="O826" s="149"/>
      <c r="P826" s="149"/>
      <c r="Q826" s="149"/>
      <c r="R826" s="149"/>
      <c r="S826" s="149"/>
      <c r="T826" s="152"/>
      <c r="U826" s="152"/>
      <c r="V826" s="152"/>
      <c r="W826" s="152"/>
      <c r="X826" s="152"/>
      <c r="Y826" s="152"/>
      <c r="Z826" s="152"/>
    </row>
    <row r="827" ht="15.75" customHeight="1">
      <c r="A827" s="143" t="str">
        <f t="shared" si="3"/>
        <v>#REF!</v>
      </c>
      <c r="B827" s="149"/>
      <c r="C827" s="149"/>
      <c r="D827" s="149"/>
      <c r="E827" s="149"/>
      <c r="F827" s="149"/>
      <c r="G827" s="149"/>
      <c r="H827" s="149"/>
      <c r="I827" s="143"/>
      <c r="J827" s="143"/>
      <c r="K827" s="149"/>
      <c r="L827" s="149"/>
      <c r="M827" s="149"/>
      <c r="N827" s="149"/>
      <c r="O827" s="149"/>
      <c r="P827" s="149"/>
      <c r="Q827" s="149"/>
      <c r="R827" s="149"/>
      <c r="S827" s="149"/>
      <c r="T827" s="152"/>
      <c r="U827" s="152"/>
      <c r="V827" s="152"/>
      <c r="W827" s="152"/>
      <c r="X827" s="152"/>
      <c r="Y827" s="152"/>
      <c r="Z827" s="152"/>
    </row>
    <row r="828" ht="15.75" customHeight="1">
      <c r="A828" s="143" t="str">
        <f t="shared" si="3"/>
        <v>#REF!</v>
      </c>
      <c r="B828" s="149"/>
      <c r="C828" s="149"/>
      <c r="D828" s="149"/>
      <c r="E828" s="149"/>
      <c r="F828" s="149"/>
      <c r="G828" s="149"/>
      <c r="H828" s="149"/>
      <c r="I828" s="143"/>
      <c r="J828" s="143"/>
      <c r="K828" s="149"/>
      <c r="L828" s="149"/>
      <c r="M828" s="149"/>
      <c r="N828" s="149"/>
      <c r="O828" s="149"/>
      <c r="P828" s="149"/>
      <c r="Q828" s="149"/>
      <c r="R828" s="149"/>
      <c r="S828" s="149"/>
      <c r="T828" s="152"/>
      <c r="U828" s="152"/>
      <c r="V828" s="152"/>
      <c r="W828" s="152"/>
      <c r="X828" s="152"/>
      <c r="Y828" s="152"/>
      <c r="Z828" s="152"/>
    </row>
    <row r="829" ht="15.75" customHeight="1">
      <c r="A829" s="143" t="str">
        <f t="shared" si="3"/>
        <v>#REF!</v>
      </c>
      <c r="B829" s="149"/>
      <c r="C829" s="149"/>
      <c r="D829" s="149"/>
      <c r="E829" s="149"/>
      <c r="F829" s="149"/>
      <c r="G829" s="149"/>
      <c r="H829" s="149"/>
      <c r="I829" s="143"/>
      <c r="J829" s="143"/>
      <c r="K829" s="149"/>
      <c r="L829" s="149"/>
      <c r="M829" s="149"/>
      <c r="N829" s="149"/>
      <c r="O829" s="149"/>
      <c r="P829" s="149"/>
      <c r="Q829" s="149"/>
      <c r="R829" s="149"/>
      <c r="S829" s="149"/>
      <c r="T829" s="152"/>
      <c r="U829" s="152"/>
      <c r="V829" s="152"/>
      <c r="W829" s="152"/>
      <c r="X829" s="152"/>
      <c r="Y829" s="152"/>
      <c r="Z829" s="152"/>
    </row>
    <row r="830" ht="15.75" customHeight="1">
      <c r="A830" s="143" t="str">
        <f t="shared" si="3"/>
        <v>#REF!</v>
      </c>
      <c r="B830" s="149"/>
      <c r="C830" s="149"/>
      <c r="D830" s="149"/>
      <c r="E830" s="149"/>
      <c r="F830" s="149"/>
      <c r="G830" s="149"/>
      <c r="H830" s="149"/>
      <c r="I830" s="143"/>
      <c r="J830" s="143"/>
      <c r="K830" s="149"/>
      <c r="L830" s="149"/>
      <c r="M830" s="149"/>
      <c r="N830" s="149"/>
      <c r="O830" s="149"/>
      <c r="P830" s="149"/>
      <c r="Q830" s="149"/>
      <c r="R830" s="149"/>
      <c r="S830" s="149"/>
      <c r="T830" s="152"/>
      <c r="U830" s="152"/>
      <c r="V830" s="152"/>
      <c r="W830" s="152"/>
      <c r="X830" s="152"/>
      <c r="Y830" s="152"/>
      <c r="Z830" s="152"/>
    </row>
    <row r="831" ht="15.75" customHeight="1">
      <c r="A831" s="143" t="str">
        <f t="shared" si="3"/>
        <v>#REF!</v>
      </c>
      <c r="B831" s="149"/>
      <c r="C831" s="149"/>
      <c r="D831" s="149"/>
      <c r="E831" s="149"/>
      <c r="F831" s="149"/>
      <c r="G831" s="149"/>
      <c r="H831" s="149"/>
      <c r="I831" s="143"/>
      <c r="J831" s="143"/>
      <c r="K831" s="149"/>
      <c r="L831" s="149"/>
      <c r="M831" s="149"/>
      <c r="N831" s="149"/>
      <c r="O831" s="149"/>
      <c r="P831" s="149"/>
      <c r="Q831" s="149"/>
      <c r="R831" s="149"/>
      <c r="S831" s="149"/>
      <c r="T831" s="152"/>
      <c r="U831" s="152"/>
      <c r="V831" s="152"/>
      <c r="W831" s="152"/>
      <c r="X831" s="152"/>
      <c r="Y831" s="152"/>
      <c r="Z831" s="152"/>
    </row>
    <row r="832" ht="15.75" customHeight="1">
      <c r="A832" s="143" t="str">
        <f t="shared" si="3"/>
        <v>#REF!</v>
      </c>
      <c r="B832" s="149"/>
      <c r="C832" s="149"/>
      <c r="D832" s="149"/>
      <c r="E832" s="149"/>
      <c r="F832" s="149"/>
      <c r="G832" s="149"/>
      <c r="H832" s="149"/>
      <c r="I832" s="143"/>
      <c r="J832" s="143"/>
      <c r="K832" s="149"/>
      <c r="L832" s="149"/>
      <c r="M832" s="149"/>
      <c r="N832" s="149"/>
      <c r="O832" s="149"/>
      <c r="P832" s="149"/>
      <c r="Q832" s="149"/>
      <c r="R832" s="149"/>
      <c r="S832" s="149"/>
      <c r="T832" s="152"/>
      <c r="U832" s="152"/>
      <c r="V832" s="152"/>
      <c r="W832" s="152"/>
      <c r="X832" s="152"/>
      <c r="Y832" s="152"/>
      <c r="Z832" s="152"/>
    </row>
    <row r="833" ht="15.75" customHeight="1">
      <c r="A833" s="143" t="str">
        <f t="shared" si="3"/>
        <v>#REF!</v>
      </c>
      <c r="B833" s="149"/>
      <c r="C833" s="149"/>
      <c r="D833" s="149"/>
      <c r="E833" s="149"/>
      <c r="F833" s="149"/>
      <c r="G833" s="149"/>
      <c r="H833" s="149"/>
      <c r="I833" s="143"/>
      <c r="J833" s="143"/>
      <c r="K833" s="149"/>
      <c r="L833" s="149"/>
      <c r="M833" s="149"/>
      <c r="N833" s="149"/>
      <c r="O833" s="149"/>
      <c r="P833" s="149"/>
      <c r="Q833" s="149"/>
      <c r="R833" s="149"/>
      <c r="S833" s="149"/>
      <c r="T833" s="152"/>
      <c r="U833" s="152"/>
      <c r="V833" s="152"/>
      <c r="W833" s="152"/>
      <c r="X833" s="152"/>
      <c r="Y833" s="152"/>
      <c r="Z833" s="152"/>
    </row>
    <row r="834" ht="15.75" customHeight="1">
      <c r="A834" s="143" t="str">
        <f t="shared" si="3"/>
        <v>#REF!</v>
      </c>
      <c r="B834" s="149"/>
      <c r="C834" s="149"/>
      <c r="D834" s="149"/>
      <c r="E834" s="149"/>
      <c r="F834" s="149"/>
      <c r="G834" s="149"/>
      <c r="H834" s="149"/>
      <c r="I834" s="143"/>
      <c r="J834" s="143"/>
      <c r="K834" s="149"/>
      <c r="L834" s="149"/>
      <c r="M834" s="149"/>
      <c r="N834" s="149"/>
      <c r="O834" s="149"/>
      <c r="P834" s="149"/>
      <c r="Q834" s="149"/>
      <c r="R834" s="149"/>
      <c r="S834" s="149"/>
      <c r="T834" s="152"/>
      <c r="U834" s="152"/>
      <c r="V834" s="152"/>
      <c r="W834" s="152"/>
      <c r="X834" s="152"/>
      <c r="Y834" s="152"/>
      <c r="Z834" s="152"/>
    </row>
    <row r="835" ht="15.75" customHeight="1">
      <c r="A835" s="143" t="str">
        <f t="shared" si="3"/>
        <v>#REF!</v>
      </c>
      <c r="B835" s="149"/>
      <c r="C835" s="149"/>
      <c r="D835" s="149"/>
      <c r="E835" s="149"/>
      <c r="F835" s="149"/>
      <c r="G835" s="149"/>
      <c r="H835" s="149"/>
      <c r="I835" s="143"/>
      <c r="J835" s="143"/>
      <c r="K835" s="149"/>
      <c r="L835" s="149"/>
      <c r="M835" s="149"/>
      <c r="N835" s="149"/>
      <c r="O835" s="149"/>
      <c r="P835" s="149"/>
      <c r="Q835" s="149"/>
      <c r="R835" s="149"/>
      <c r="S835" s="149"/>
      <c r="T835" s="152"/>
      <c r="U835" s="152"/>
      <c r="V835" s="152"/>
      <c r="W835" s="152"/>
      <c r="X835" s="152"/>
      <c r="Y835" s="152"/>
      <c r="Z835" s="152"/>
    </row>
    <row r="836" ht="15.75" customHeight="1">
      <c r="A836" s="143" t="str">
        <f t="shared" si="3"/>
        <v>#REF!</v>
      </c>
      <c r="B836" s="149"/>
      <c r="C836" s="149"/>
      <c r="D836" s="149"/>
      <c r="E836" s="149"/>
      <c r="F836" s="149"/>
      <c r="G836" s="149"/>
      <c r="H836" s="149"/>
      <c r="I836" s="143"/>
      <c r="J836" s="143"/>
      <c r="K836" s="149"/>
      <c r="L836" s="149"/>
      <c r="M836" s="149"/>
      <c r="N836" s="149"/>
      <c r="O836" s="149"/>
      <c r="P836" s="149"/>
      <c r="Q836" s="149"/>
      <c r="R836" s="149"/>
      <c r="S836" s="149"/>
      <c r="T836" s="152"/>
      <c r="U836" s="152"/>
      <c r="V836" s="152"/>
      <c r="W836" s="152"/>
      <c r="X836" s="152"/>
      <c r="Y836" s="152"/>
      <c r="Z836" s="152"/>
    </row>
    <row r="837" ht="15.75" customHeight="1">
      <c r="A837" s="143" t="str">
        <f t="shared" si="3"/>
        <v>#REF!</v>
      </c>
      <c r="B837" s="149"/>
      <c r="C837" s="149"/>
      <c r="D837" s="149"/>
      <c r="E837" s="149"/>
      <c r="F837" s="149"/>
      <c r="G837" s="149"/>
      <c r="H837" s="149"/>
      <c r="I837" s="143"/>
      <c r="J837" s="143"/>
      <c r="K837" s="149"/>
      <c r="L837" s="149"/>
      <c r="M837" s="149"/>
      <c r="N837" s="149"/>
      <c r="O837" s="149"/>
      <c r="P837" s="149"/>
      <c r="Q837" s="149"/>
      <c r="R837" s="149"/>
      <c r="S837" s="149"/>
      <c r="T837" s="152"/>
      <c r="U837" s="152"/>
      <c r="V837" s="152"/>
      <c r="W837" s="152"/>
      <c r="X837" s="152"/>
      <c r="Y837" s="152"/>
      <c r="Z837" s="152"/>
    </row>
    <row r="838" ht="15.75" customHeight="1">
      <c r="A838" s="143" t="str">
        <f t="shared" si="3"/>
        <v>#REF!</v>
      </c>
      <c r="B838" s="149"/>
      <c r="C838" s="149"/>
      <c r="D838" s="149"/>
      <c r="E838" s="149"/>
      <c r="F838" s="149"/>
      <c r="G838" s="149"/>
      <c r="H838" s="149"/>
      <c r="I838" s="143"/>
      <c r="J838" s="143"/>
      <c r="K838" s="149"/>
      <c r="L838" s="149"/>
      <c r="M838" s="149"/>
      <c r="N838" s="149"/>
      <c r="O838" s="149"/>
      <c r="P838" s="149"/>
      <c r="Q838" s="149"/>
      <c r="R838" s="149"/>
      <c r="S838" s="149"/>
      <c r="T838" s="152"/>
      <c r="U838" s="152"/>
      <c r="V838" s="152"/>
      <c r="W838" s="152"/>
      <c r="X838" s="152"/>
      <c r="Y838" s="152"/>
      <c r="Z838" s="152"/>
    </row>
    <row r="839" ht="15.75" customHeight="1">
      <c r="A839" s="143" t="str">
        <f t="shared" si="3"/>
        <v>#REF!</v>
      </c>
      <c r="B839" s="149"/>
      <c r="C839" s="149"/>
      <c r="D839" s="149"/>
      <c r="E839" s="149"/>
      <c r="F839" s="149"/>
      <c r="G839" s="149"/>
      <c r="H839" s="149"/>
      <c r="I839" s="143"/>
      <c r="J839" s="143"/>
      <c r="K839" s="149"/>
      <c r="L839" s="149"/>
      <c r="M839" s="149"/>
      <c r="N839" s="149"/>
      <c r="O839" s="149"/>
      <c r="P839" s="149"/>
      <c r="Q839" s="149"/>
      <c r="R839" s="149"/>
      <c r="S839" s="149"/>
      <c r="T839" s="152"/>
      <c r="U839" s="152"/>
      <c r="V839" s="152"/>
      <c r="W839" s="152"/>
      <c r="X839" s="152"/>
      <c r="Y839" s="152"/>
      <c r="Z839" s="152"/>
    </row>
    <row r="840" ht="15.75" customHeight="1">
      <c r="A840" s="143" t="str">
        <f t="shared" si="3"/>
        <v>#REF!</v>
      </c>
      <c r="B840" s="149"/>
      <c r="C840" s="149"/>
      <c r="D840" s="149"/>
      <c r="E840" s="149"/>
      <c r="F840" s="149"/>
      <c r="G840" s="149"/>
      <c r="H840" s="149"/>
      <c r="I840" s="143"/>
      <c r="J840" s="143"/>
      <c r="K840" s="149"/>
      <c r="L840" s="149"/>
      <c r="M840" s="149"/>
      <c r="N840" s="149"/>
      <c r="O840" s="149"/>
      <c r="P840" s="149"/>
      <c r="Q840" s="149"/>
      <c r="R840" s="149"/>
      <c r="S840" s="149"/>
      <c r="T840" s="152"/>
      <c r="U840" s="152"/>
      <c r="V840" s="152"/>
      <c r="W840" s="152"/>
      <c r="X840" s="152"/>
      <c r="Y840" s="152"/>
      <c r="Z840" s="152"/>
    </row>
    <row r="841" ht="15.75" customHeight="1">
      <c r="A841" s="143" t="str">
        <f t="shared" si="3"/>
        <v>#REF!</v>
      </c>
      <c r="B841" s="149"/>
      <c r="C841" s="149"/>
      <c r="D841" s="149"/>
      <c r="E841" s="149"/>
      <c r="F841" s="149"/>
      <c r="G841" s="149"/>
      <c r="H841" s="149"/>
      <c r="I841" s="143"/>
      <c r="J841" s="143"/>
      <c r="K841" s="149"/>
      <c r="L841" s="149"/>
      <c r="M841" s="149"/>
      <c r="N841" s="149"/>
      <c r="O841" s="149"/>
      <c r="P841" s="149"/>
      <c r="Q841" s="149"/>
      <c r="R841" s="149"/>
      <c r="S841" s="149"/>
      <c r="T841" s="152"/>
      <c r="U841" s="152"/>
      <c r="V841" s="152"/>
      <c r="W841" s="152"/>
      <c r="X841" s="152"/>
      <c r="Y841" s="152"/>
      <c r="Z841" s="152"/>
    </row>
    <row r="842" ht="15.75" customHeight="1">
      <c r="A842" s="143" t="str">
        <f t="shared" si="3"/>
        <v>#REF!</v>
      </c>
      <c r="B842" s="149"/>
      <c r="C842" s="149"/>
      <c r="D842" s="149"/>
      <c r="E842" s="149"/>
      <c r="F842" s="149"/>
      <c r="G842" s="149"/>
      <c r="H842" s="149"/>
      <c r="I842" s="143"/>
      <c r="J842" s="143"/>
      <c r="K842" s="149"/>
      <c r="L842" s="149"/>
      <c r="M842" s="149"/>
      <c r="N842" s="149"/>
      <c r="O842" s="149"/>
      <c r="P842" s="149"/>
      <c r="Q842" s="149"/>
      <c r="R842" s="149"/>
      <c r="S842" s="149"/>
      <c r="T842" s="152"/>
      <c r="U842" s="152"/>
      <c r="V842" s="152"/>
      <c r="W842" s="152"/>
      <c r="X842" s="152"/>
      <c r="Y842" s="152"/>
      <c r="Z842" s="152"/>
    </row>
    <row r="843" ht="15.75" customHeight="1">
      <c r="A843" s="143" t="str">
        <f t="shared" si="3"/>
        <v>#REF!</v>
      </c>
      <c r="B843" s="149"/>
      <c r="C843" s="149"/>
      <c r="D843" s="149"/>
      <c r="E843" s="149"/>
      <c r="F843" s="149"/>
      <c r="G843" s="149"/>
      <c r="H843" s="149"/>
      <c r="I843" s="143"/>
      <c r="J843" s="143"/>
      <c r="K843" s="149"/>
      <c r="L843" s="149"/>
      <c r="M843" s="149"/>
      <c r="N843" s="149"/>
      <c r="O843" s="149"/>
      <c r="P843" s="149"/>
      <c r="Q843" s="149"/>
      <c r="R843" s="149"/>
      <c r="S843" s="149"/>
      <c r="T843" s="152"/>
      <c r="U843" s="152"/>
      <c r="V843" s="152"/>
      <c r="W843" s="152"/>
      <c r="X843" s="152"/>
      <c r="Y843" s="152"/>
      <c r="Z843" s="152"/>
    </row>
    <row r="844" ht="15.75" customHeight="1">
      <c r="A844" s="143" t="str">
        <f t="shared" si="3"/>
        <v>#REF!</v>
      </c>
      <c r="B844" s="149"/>
      <c r="C844" s="149"/>
      <c r="D844" s="149"/>
      <c r="E844" s="149"/>
      <c r="F844" s="149"/>
      <c r="G844" s="149"/>
      <c r="H844" s="149"/>
      <c r="I844" s="143"/>
      <c r="J844" s="143"/>
      <c r="K844" s="149"/>
      <c r="L844" s="149"/>
      <c r="M844" s="149"/>
      <c r="N844" s="149"/>
      <c r="O844" s="149"/>
      <c r="P844" s="149"/>
      <c r="Q844" s="149"/>
      <c r="R844" s="149"/>
      <c r="S844" s="149"/>
      <c r="T844" s="152"/>
      <c r="U844" s="152"/>
      <c r="V844" s="152"/>
      <c r="W844" s="152"/>
      <c r="X844" s="152"/>
      <c r="Y844" s="152"/>
      <c r="Z844" s="152"/>
    </row>
    <row r="845" ht="15.75" customHeight="1">
      <c r="A845" s="143" t="str">
        <f t="shared" si="3"/>
        <v>#REF!</v>
      </c>
      <c r="B845" s="149"/>
      <c r="C845" s="149"/>
      <c r="D845" s="149"/>
      <c r="E845" s="149"/>
      <c r="F845" s="149"/>
      <c r="G845" s="149"/>
      <c r="H845" s="149"/>
      <c r="I845" s="143"/>
      <c r="J845" s="143"/>
      <c r="K845" s="149"/>
      <c r="L845" s="149"/>
      <c r="M845" s="149"/>
      <c r="N845" s="149"/>
      <c r="O845" s="149"/>
      <c r="P845" s="149"/>
      <c r="Q845" s="149"/>
      <c r="R845" s="149"/>
      <c r="S845" s="149"/>
      <c r="T845" s="152"/>
      <c r="U845" s="152"/>
      <c r="V845" s="152"/>
      <c r="W845" s="152"/>
      <c r="X845" s="152"/>
      <c r="Y845" s="152"/>
      <c r="Z845" s="152"/>
    </row>
    <row r="846" ht="15.75" customHeight="1">
      <c r="A846" s="143" t="str">
        <f t="shared" si="3"/>
        <v>#REF!</v>
      </c>
      <c r="B846" s="149"/>
      <c r="C846" s="149"/>
      <c r="D846" s="149"/>
      <c r="E846" s="149"/>
      <c r="F846" s="149"/>
      <c r="G846" s="149"/>
      <c r="H846" s="149"/>
      <c r="I846" s="143"/>
      <c r="J846" s="143"/>
      <c r="K846" s="149"/>
      <c r="L846" s="149"/>
      <c r="M846" s="149"/>
      <c r="N846" s="149"/>
      <c r="O846" s="149"/>
      <c r="P846" s="149"/>
      <c r="Q846" s="149"/>
      <c r="R846" s="149"/>
      <c r="S846" s="149"/>
      <c r="T846" s="152"/>
      <c r="U846" s="152"/>
      <c r="V846" s="152"/>
      <c r="W846" s="152"/>
      <c r="X846" s="152"/>
      <c r="Y846" s="152"/>
      <c r="Z846" s="152"/>
    </row>
    <row r="847" ht="15.75" customHeight="1">
      <c r="A847" s="143" t="str">
        <f t="shared" si="3"/>
        <v>#REF!</v>
      </c>
      <c r="B847" s="149"/>
      <c r="C847" s="149"/>
      <c r="D847" s="149"/>
      <c r="E847" s="149"/>
      <c r="F847" s="149"/>
      <c r="G847" s="149"/>
      <c r="H847" s="149"/>
      <c r="I847" s="143"/>
      <c r="J847" s="143"/>
      <c r="K847" s="149"/>
      <c r="L847" s="149"/>
      <c r="M847" s="149"/>
      <c r="N847" s="149"/>
      <c r="O847" s="149"/>
      <c r="P847" s="149"/>
      <c r="Q847" s="149"/>
      <c r="R847" s="149"/>
      <c r="S847" s="149"/>
      <c r="T847" s="152"/>
      <c r="U847" s="152"/>
      <c r="V847" s="152"/>
      <c r="W847" s="152"/>
      <c r="X847" s="152"/>
      <c r="Y847" s="152"/>
      <c r="Z847" s="152"/>
    </row>
    <row r="848" ht="15.75" customHeight="1">
      <c r="A848" s="143" t="str">
        <f t="shared" si="3"/>
        <v>#REF!</v>
      </c>
      <c r="B848" s="149"/>
      <c r="C848" s="149"/>
      <c r="D848" s="149"/>
      <c r="E848" s="149"/>
      <c r="F848" s="149"/>
      <c r="G848" s="149"/>
      <c r="H848" s="149"/>
      <c r="I848" s="143"/>
      <c r="J848" s="143"/>
      <c r="K848" s="149"/>
      <c r="L848" s="149"/>
      <c r="M848" s="149"/>
      <c r="N848" s="149"/>
      <c r="O848" s="149"/>
      <c r="P848" s="149"/>
      <c r="Q848" s="149"/>
      <c r="R848" s="149"/>
      <c r="S848" s="149"/>
      <c r="T848" s="152"/>
      <c r="U848" s="152"/>
      <c r="V848" s="152"/>
      <c r="W848" s="152"/>
      <c r="X848" s="152"/>
      <c r="Y848" s="152"/>
      <c r="Z848" s="152"/>
    </row>
    <row r="849" ht="15.75" customHeight="1">
      <c r="A849" s="143" t="str">
        <f t="shared" si="3"/>
        <v>#REF!</v>
      </c>
      <c r="B849" s="149"/>
      <c r="C849" s="149"/>
      <c r="D849" s="149"/>
      <c r="E849" s="149"/>
      <c r="F849" s="149"/>
      <c r="G849" s="149"/>
      <c r="H849" s="149"/>
      <c r="I849" s="143"/>
      <c r="J849" s="143"/>
      <c r="K849" s="149"/>
      <c r="L849" s="149"/>
      <c r="M849" s="149"/>
      <c r="N849" s="149"/>
      <c r="O849" s="149"/>
      <c r="P849" s="149"/>
      <c r="Q849" s="149"/>
      <c r="R849" s="149"/>
      <c r="S849" s="149"/>
      <c r="T849" s="152"/>
      <c r="U849" s="152"/>
      <c r="V849" s="152"/>
      <c r="W849" s="152"/>
      <c r="X849" s="152"/>
      <c r="Y849" s="152"/>
      <c r="Z849" s="152"/>
    </row>
    <row r="850" ht="15.75" customHeight="1">
      <c r="A850" s="143" t="str">
        <f t="shared" si="3"/>
        <v>#REF!</v>
      </c>
      <c r="B850" s="149"/>
      <c r="C850" s="149"/>
      <c r="D850" s="149"/>
      <c r="E850" s="149"/>
      <c r="F850" s="149"/>
      <c r="G850" s="149"/>
      <c r="H850" s="149"/>
      <c r="I850" s="143"/>
      <c r="J850" s="143"/>
      <c r="K850" s="149"/>
      <c r="L850" s="149"/>
      <c r="M850" s="149"/>
      <c r="N850" s="149"/>
      <c r="O850" s="149"/>
      <c r="P850" s="149"/>
      <c r="Q850" s="149"/>
      <c r="R850" s="149"/>
      <c r="S850" s="149"/>
      <c r="T850" s="152"/>
      <c r="U850" s="152"/>
      <c r="V850" s="152"/>
      <c r="W850" s="152"/>
      <c r="X850" s="152"/>
      <c r="Y850" s="152"/>
      <c r="Z850" s="152"/>
    </row>
    <row r="851" ht="15.75" customHeight="1">
      <c r="A851" s="143" t="str">
        <f t="shared" si="3"/>
        <v>#REF!</v>
      </c>
      <c r="B851" s="149"/>
      <c r="C851" s="149"/>
      <c r="D851" s="149"/>
      <c r="E851" s="149"/>
      <c r="F851" s="149"/>
      <c r="G851" s="149"/>
      <c r="H851" s="149"/>
      <c r="I851" s="143"/>
      <c r="J851" s="143"/>
      <c r="K851" s="149"/>
      <c r="L851" s="149"/>
      <c r="M851" s="149"/>
      <c r="N851" s="149"/>
      <c r="O851" s="149"/>
      <c r="P851" s="149"/>
      <c r="Q851" s="149"/>
      <c r="R851" s="149"/>
      <c r="S851" s="149"/>
      <c r="T851" s="152"/>
      <c r="U851" s="152"/>
      <c r="V851" s="152"/>
      <c r="W851" s="152"/>
      <c r="X851" s="152"/>
      <c r="Y851" s="152"/>
      <c r="Z851" s="152"/>
    </row>
    <row r="852" ht="15.75" customHeight="1">
      <c r="A852" s="143" t="str">
        <f t="shared" si="3"/>
        <v>#REF!</v>
      </c>
      <c r="B852" s="149"/>
      <c r="C852" s="149"/>
      <c r="D852" s="149"/>
      <c r="E852" s="149"/>
      <c r="F852" s="149"/>
      <c r="G852" s="149"/>
      <c r="H852" s="149"/>
      <c r="I852" s="143"/>
      <c r="J852" s="143"/>
      <c r="K852" s="149"/>
      <c r="L852" s="149"/>
      <c r="M852" s="149"/>
      <c r="N852" s="149"/>
      <c r="O852" s="149"/>
      <c r="P852" s="149"/>
      <c r="Q852" s="149"/>
      <c r="R852" s="149"/>
      <c r="S852" s="149"/>
      <c r="T852" s="152"/>
      <c r="U852" s="152"/>
      <c r="V852" s="152"/>
      <c r="W852" s="152"/>
      <c r="X852" s="152"/>
      <c r="Y852" s="152"/>
      <c r="Z852" s="152"/>
    </row>
    <row r="853" ht="15.75" customHeight="1">
      <c r="A853" s="143" t="str">
        <f t="shared" si="3"/>
        <v>#REF!</v>
      </c>
      <c r="B853" s="149"/>
      <c r="C853" s="149"/>
      <c r="D853" s="149"/>
      <c r="E853" s="149"/>
      <c r="F853" s="149"/>
      <c r="G853" s="149"/>
      <c r="H853" s="149"/>
      <c r="I853" s="143"/>
      <c r="J853" s="143"/>
      <c r="K853" s="149"/>
      <c r="L853" s="149"/>
      <c r="M853" s="149"/>
      <c r="N853" s="149"/>
      <c r="O853" s="149"/>
      <c r="P853" s="149"/>
      <c r="Q853" s="149"/>
      <c r="R853" s="149"/>
      <c r="S853" s="149"/>
      <c r="T853" s="152"/>
      <c r="U853" s="152"/>
      <c r="V853" s="152"/>
      <c r="W853" s="152"/>
      <c r="X853" s="152"/>
      <c r="Y853" s="152"/>
      <c r="Z853" s="152"/>
    </row>
    <row r="854" ht="15.75" customHeight="1">
      <c r="A854" s="143" t="str">
        <f t="shared" si="3"/>
        <v>#REF!</v>
      </c>
      <c r="B854" s="149"/>
      <c r="C854" s="149"/>
      <c r="D854" s="149"/>
      <c r="E854" s="149"/>
      <c r="F854" s="149"/>
      <c r="G854" s="149"/>
      <c r="H854" s="149"/>
      <c r="I854" s="143"/>
      <c r="J854" s="143"/>
      <c r="K854" s="149"/>
      <c r="L854" s="149"/>
      <c r="M854" s="149"/>
      <c r="N854" s="149"/>
      <c r="O854" s="149"/>
      <c r="P854" s="149"/>
      <c r="Q854" s="149"/>
      <c r="R854" s="149"/>
      <c r="S854" s="149"/>
      <c r="T854" s="152"/>
      <c r="U854" s="152"/>
      <c r="V854" s="152"/>
      <c r="W854" s="152"/>
      <c r="X854" s="152"/>
      <c r="Y854" s="152"/>
      <c r="Z854" s="152"/>
    </row>
    <row r="855" ht="15.75" customHeight="1">
      <c r="A855" s="143" t="str">
        <f t="shared" si="3"/>
        <v>#REF!</v>
      </c>
      <c r="B855" s="149"/>
      <c r="C855" s="149"/>
      <c r="D855" s="149"/>
      <c r="E855" s="149"/>
      <c r="F855" s="149"/>
      <c r="G855" s="149"/>
      <c r="H855" s="149"/>
      <c r="I855" s="143"/>
      <c r="J855" s="143"/>
      <c r="K855" s="149"/>
      <c r="L855" s="149"/>
      <c r="M855" s="149"/>
      <c r="N855" s="149"/>
      <c r="O855" s="149"/>
      <c r="P855" s="149"/>
      <c r="Q855" s="149"/>
      <c r="R855" s="149"/>
      <c r="S855" s="149"/>
      <c r="T855" s="152"/>
      <c r="U855" s="152"/>
      <c r="V855" s="152"/>
      <c r="W855" s="152"/>
      <c r="X855" s="152"/>
      <c r="Y855" s="152"/>
      <c r="Z855" s="152"/>
    </row>
    <row r="856" ht="15.75" customHeight="1">
      <c r="A856" s="143" t="str">
        <f t="shared" si="3"/>
        <v>#REF!</v>
      </c>
      <c r="B856" s="149"/>
      <c r="C856" s="149"/>
      <c r="D856" s="149"/>
      <c r="E856" s="149"/>
      <c r="F856" s="149"/>
      <c r="G856" s="149"/>
      <c r="H856" s="149"/>
      <c r="I856" s="143"/>
      <c r="J856" s="143"/>
      <c r="K856" s="149"/>
      <c r="L856" s="149"/>
      <c r="M856" s="149"/>
      <c r="N856" s="149"/>
      <c r="O856" s="149"/>
      <c r="P856" s="149"/>
      <c r="Q856" s="149"/>
      <c r="R856" s="149"/>
      <c r="S856" s="149"/>
      <c r="T856" s="152"/>
      <c r="U856" s="152"/>
      <c r="V856" s="152"/>
      <c r="W856" s="152"/>
      <c r="X856" s="152"/>
      <c r="Y856" s="152"/>
      <c r="Z856" s="152"/>
    </row>
    <row r="857" ht="15.75" customHeight="1">
      <c r="A857" s="143" t="str">
        <f t="shared" si="3"/>
        <v>#REF!</v>
      </c>
      <c r="B857" s="149"/>
      <c r="C857" s="149"/>
      <c r="D857" s="149"/>
      <c r="E857" s="149"/>
      <c r="F857" s="149"/>
      <c r="G857" s="149"/>
      <c r="H857" s="149"/>
      <c r="I857" s="143"/>
      <c r="J857" s="143"/>
      <c r="K857" s="149"/>
      <c r="L857" s="149"/>
      <c r="M857" s="149"/>
      <c r="N857" s="149"/>
      <c r="O857" s="149"/>
      <c r="P857" s="149"/>
      <c r="Q857" s="149"/>
      <c r="R857" s="149"/>
      <c r="S857" s="149"/>
      <c r="T857" s="152"/>
      <c r="U857" s="152"/>
      <c r="V857" s="152"/>
      <c r="W857" s="152"/>
      <c r="X857" s="152"/>
      <c r="Y857" s="152"/>
      <c r="Z857" s="152"/>
    </row>
    <row r="858" ht="15.75" customHeight="1">
      <c r="A858" s="143" t="str">
        <f t="shared" si="3"/>
        <v>#REF!</v>
      </c>
      <c r="B858" s="149"/>
      <c r="C858" s="149"/>
      <c r="D858" s="149"/>
      <c r="E858" s="149"/>
      <c r="F858" s="149"/>
      <c r="G858" s="149"/>
      <c r="H858" s="149"/>
      <c r="I858" s="143"/>
      <c r="J858" s="143"/>
      <c r="K858" s="149"/>
      <c r="L858" s="149"/>
      <c r="M858" s="149"/>
      <c r="N858" s="149"/>
      <c r="O858" s="149"/>
      <c r="P858" s="149"/>
      <c r="Q858" s="149"/>
      <c r="R858" s="149"/>
      <c r="S858" s="149"/>
      <c r="T858" s="152"/>
      <c r="U858" s="152"/>
      <c r="V858" s="152"/>
      <c r="W858" s="152"/>
      <c r="X858" s="152"/>
      <c r="Y858" s="152"/>
      <c r="Z858" s="152"/>
    </row>
    <row r="859" ht="15.75" customHeight="1">
      <c r="A859" s="143" t="str">
        <f t="shared" si="3"/>
        <v>#REF!</v>
      </c>
      <c r="B859" s="149"/>
      <c r="C859" s="149"/>
      <c r="D859" s="149"/>
      <c r="E859" s="149"/>
      <c r="F859" s="149"/>
      <c r="G859" s="149"/>
      <c r="H859" s="149"/>
      <c r="I859" s="143"/>
      <c r="J859" s="143"/>
      <c r="K859" s="149"/>
      <c r="L859" s="149"/>
      <c r="M859" s="149"/>
      <c r="N859" s="149"/>
      <c r="O859" s="149"/>
      <c r="P859" s="149"/>
      <c r="Q859" s="149"/>
      <c r="R859" s="149"/>
      <c r="S859" s="149"/>
      <c r="T859" s="152"/>
      <c r="U859" s="152"/>
      <c r="V859" s="152"/>
      <c r="W859" s="152"/>
      <c r="X859" s="152"/>
      <c r="Y859" s="152"/>
      <c r="Z859" s="152"/>
    </row>
    <row r="860" ht="15.75" customHeight="1">
      <c r="A860" s="143" t="str">
        <f t="shared" si="3"/>
        <v>#REF!</v>
      </c>
      <c r="B860" s="149"/>
      <c r="C860" s="149"/>
      <c r="D860" s="149"/>
      <c r="E860" s="149"/>
      <c r="F860" s="149"/>
      <c r="G860" s="149"/>
      <c r="H860" s="149"/>
      <c r="I860" s="143"/>
      <c r="J860" s="143"/>
      <c r="K860" s="149"/>
      <c r="L860" s="149"/>
      <c r="M860" s="149"/>
      <c r="N860" s="149"/>
      <c r="O860" s="149"/>
      <c r="P860" s="149"/>
      <c r="Q860" s="149"/>
      <c r="R860" s="149"/>
      <c r="S860" s="149"/>
      <c r="T860" s="152"/>
      <c r="U860" s="152"/>
      <c r="V860" s="152"/>
      <c r="W860" s="152"/>
      <c r="X860" s="152"/>
      <c r="Y860" s="152"/>
      <c r="Z860" s="152"/>
    </row>
    <row r="861" ht="15.75" customHeight="1">
      <c r="A861" s="143" t="str">
        <f t="shared" si="3"/>
        <v>#REF!</v>
      </c>
      <c r="B861" s="149"/>
      <c r="C861" s="149"/>
      <c r="D861" s="149"/>
      <c r="E861" s="149"/>
      <c r="F861" s="149"/>
      <c r="G861" s="149"/>
      <c r="H861" s="149"/>
      <c r="I861" s="143"/>
      <c r="J861" s="143"/>
      <c r="K861" s="149"/>
      <c r="L861" s="149"/>
      <c r="M861" s="149"/>
      <c r="N861" s="149"/>
      <c r="O861" s="149"/>
      <c r="P861" s="149"/>
      <c r="Q861" s="149"/>
      <c r="R861" s="149"/>
      <c r="S861" s="149"/>
      <c r="T861" s="152"/>
      <c r="U861" s="152"/>
      <c r="V861" s="152"/>
      <c r="W861" s="152"/>
      <c r="X861" s="152"/>
      <c r="Y861" s="152"/>
      <c r="Z861" s="152"/>
    </row>
    <row r="862" ht="15.75" customHeight="1">
      <c r="A862" s="143" t="str">
        <f t="shared" si="3"/>
        <v>#REF!</v>
      </c>
      <c r="B862" s="149"/>
      <c r="C862" s="149"/>
      <c r="D862" s="149"/>
      <c r="E862" s="149"/>
      <c r="F862" s="149"/>
      <c r="G862" s="149"/>
      <c r="H862" s="149"/>
      <c r="I862" s="143"/>
      <c r="J862" s="143"/>
      <c r="K862" s="149"/>
      <c r="L862" s="149"/>
      <c r="M862" s="149"/>
      <c r="N862" s="149"/>
      <c r="O862" s="149"/>
      <c r="P862" s="149"/>
      <c r="Q862" s="149"/>
      <c r="R862" s="149"/>
      <c r="S862" s="149"/>
      <c r="T862" s="152"/>
      <c r="U862" s="152"/>
      <c r="V862" s="152"/>
      <c r="W862" s="152"/>
      <c r="X862" s="152"/>
      <c r="Y862" s="152"/>
      <c r="Z862" s="152"/>
    </row>
    <row r="863" ht="15.75" customHeight="1">
      <c r="A863" s="143" t="str">
        <f t="shared" si="3"/>
        <v>#REF!</v>
      </c>
      <c r="B863" s="149"/>
      <c r="C863" s="149"/>
      <c r="D863" s="149"/>
      <c r="E863" s="149"/>
      <c r="F863" s="149"/>
      <c r="G863" s="149"/>
      <c r="H863" s="149"/>
      <c r="I863" s="143"/>
      <c r="J863" s="143"/>
      <c r="K863" s="149"/>
      <c r="L863" s="149"/>
      <c r="M863" s="149"/>
      <c r="N863" s="149"/>
      <c r="O863" s="149"/>
      <c r="P863" s="149"/>
      <c r="Q863" s="149"/>
      <c r="R863" s="149"/>
      <c r="S863" s="149"/>
      <c r="T863" s="152"/>
      <c r="U863" s="152"/>
      <c r="V863" s="152"/>
      <c r="W863" s="152"/>
      <c r="X863" s="152"/>
      <c r="Y863" s="152"/>
      <c r="Z863" s="152"/>
    </row>
    <row r="864" ht="15.75" customHeight="1">
      <c r="A864" s="143" t="str">
        <f t="shared" si="3"/>
        <v>#REF!</v>
      </c>
      <c r="B864" s="149"/>
      <c r="C864" s="149"/>
      <c r="D864" s="149"/>
      <c r="E864" s="149"/>
      <c r="F864" s="149"/>
      <c r="G864" s="149"/>
      <c r="H864" s="149"/>
      <c r="I864" s="143"/>
      <c r="J864" s="143"/>
      <c r="K864" s="149"/>
      <c r="L864" s="149"/>
      <c r="M864" s="149"/>
      <c r="N864" s="149"/>
      <c r="O864" s="149"/>
      <c r="P864" s="149"/>
      <c r="Q864" s="149"/>
      <c r="R864" s="149"/>
      <c r="S864" s="149"/>
      <c r="T864" s="152"/>
      <c r="U864" s="152"/>
      <c r="V864" s="152"/>
      <c r="W864" s="152"/>
      <c r="X864" s="152"/>
      <c r="Y864" s="152"/>
      <c r="Z864" s="152"/>
    </row>
    <row r="865" ht="15.75" customHeight="1">
      <c r="A865" s="143" t="str">
        <f t="shared" si="3"/>
        <v>#REF!</v>
      </c>
      <c r="B865" s="149"/>
      <c r="C865" s="149"/>
      <c r="D865" s="149"/>
      <c r="E865" s="149"/>
      <c r="F865" s="149"/>
      <c r="G865" s="149"/>
      <c r="H865" s="149"/>
      <c r="I865" s="143"/>
      <c r="J865" s="143"/>
      <c r="K865" s="149"/>
      <c r="L865" s="149"/>
      <c r="M865" s="149"/>
      <c r="N865" s="149"/>
      <c r="O865" s="149"/>
      <c r="P865" s="149"/>
      <c r="Q865" s="149"/>
      <c r="R865" s="149"/>
      <c r="S865" s="149"/>
      <c r="T865" s="152"/>
      <c r="U865" s="152"/>
      <c r="V865" s="152"/>
      <c r="W865" s="152"/>
      <c r="X865" s="152"/>
      <c r="Y865" s="152"/>
      <c r="Z865" s="152"/>
    </row>
    <row r="866" ht="15.75" customHeight="1">
      <c r="A866" s="143" t="str">
        <f t="shared" si="3"/>
        <v>#REF!</v>
      </c>
      <c r="B866" s="149"/>
      <c r="C866" s="149"/>
      <c r="D866" s="149"/>
      <c r="E866" s="149"/>
      <c r="F866" s="149"/>
      <c r="G866" s="149"/>
      <c r="H866" s="149"/>
      <c r="I866" s="143"/>
      <c r="J866" s="143"/>
      <c r="K866" s="149"/>
      <c r="L866" s="149"/>
      <c r="M866" s="149"/>
      <c r="N866" s="149"/>
      <c r="O866" s="149"/>
      <c r="P866" s="149"/>
      <c r="Q866" s="149"/>
      <c r="R866" s="149"/>
      <c r="S866" s="149"/>
      <c r="T866" s="152"/>
      <c r="U866" s="152"/>
      <c r="V866" s="152"/>
      <c r="W866" s="152"/>
      <c r="X866" s="152"/>
      <c r="Y866" s="152"/>
      <c r="Z866" s="152"/>
    </row>
    <row r="867" ht="15.75" customHeight="1">
      <c r="A867" s="143" t="str">
        <f t="shared" si="3"/>
        <v>#REF!</v>
      </c>
      <c r="B867" s="149"/>
      <c r="C867" s="149"/>
      <c r="D867" s="149"/>
      <c r="E867" s="149"/>
      <c r="F867" s="149"/>
      <c r="G867" s="149"/>
      <c r="H867" s="149"/>
      <c r="I867" s="143"/>
      <c r="J867" s="143"/>
      <c r="K867" s="149"/>
      <c r="L867" s="149"/>
      <c r="M867" s="149"/>
      <c r="N867" s="149"/>
      <c r="O867" s="149"/>
      <c r="P867" s="149"/>
      <c r="Q867" s="149"/>
      <c r="R867" s="149"/>
      <c r="S867" s="149"/>
      <c r="T867" s="152"/>
      <c r="U867" s="152"/>
      <c r="V867" s="152"/>
      <c r="W867" s="152"/>
      <c r="X867" s="152"/>
      <c r="Y867" s="152"/>
      <c r="Z867" s="152"/>
    </row>
    <row r="868" ht="15.75" customHeight="1">
      <c r="A868" s="143" t="str">
        <f t="shared" si="3"/>
        <v>#REF!</v>
      </c>
      <c r="B868" s="149"/>
      <c r="C868" s="149"/>
      <c r="D868" s="149"/>
      <c r="E868" s="149"/>
      <c r="F868" s="149"/>
      <c r="G868" s="149"/>
      <c r="H868" s="149"/>
      <c r="I868" s="143"/>
      <c r="J868" s="143"/>
      <c r="K868" s="149"/>
      <c r="L868" s="149"/>
      <c r="M868" s="149"/>
      <c r="N868" s="149"/>
      <c r="O868" s="149"/>
      <c r="P868" s="149"/>
      <c r="Q868" s="149"/>
      <c r="R868" s="149"/>
      <c r="S868" s="149"/>
      <c r="T868" s="152"/>
      <c r="U868" s="152"/>
      <c r="V868" s="152"/>
      <c r="W868" s="152"/>
      <c r="X868" s="152"/>
      <c r="Y868" s="152"/>
      <c r="Z868" s="152"/>
    </row>
    <row r="869" ht="15.75" customHeight="1">
      <c r="A869" s="143" t="str">
        <f t="shared" si="3"/>
        <v>#REF!</v>
      </c>
      <c r="B869" s="149"/>
      <c r="C869" s="149"/>
      <c r="D869" s="149"/>
      <c r="E869" s="149"/>
      <c r="F869" s="149"/>
      <c r="G869" s="149"/>
      <c r="H869" s="149"/>
      <c r="I869" s="143"/>
      <c r="J869" s="143"/>
      <c r="K869" s="149"/>
      <c r="L869" s="149"/>
      <c r="M869" s="149"/>
      <c r="N869" s="149"/>
      <c r="O869" s="149"/>
      <c r="P869" s="149"/>
      <c r="Q869" s="149"/>
      <c r="R869" s="149"/>
      <c r="S869" s="149"/>
      <c r="T869" s="152"/>
      <c r="U869" s="152"/>
      <c r="V869" s="152"/>
      <c r="W869" s="152"/>
      <c r="X869" s="152"/>
      <c r="Y869" s="152"/>
      <c r="Z869" s="152"/>
    </row>
    <row r="870" ht="15.75" customHeight="1">
      <c r="A870" s="143" t="str">
        <f t="shared" si="3"/>
        <v>#REF!</v>
      </c>
      <c r="B870" s="149"/>
      <c r="C870" s="149"/>
      <c r="D870" s="149"/>
      <c r="E870" s="149"/>
      <c r="F870" s="149"/>
      <c r="G870" s="149"/>
      <c r="H870" s="149"/>
      <c r="I870" s="143"/>
      <c r="J870" s="143"/>
      <c r="K870" s="149"/>
      <c r="L870" s="149"/>
      <c r="M870" s="149"/>
      <c r="N870" s="149"/>
      <c r="O870" s="149"/>
      <c r="P870" s="149"/>
      <c r="Q870" s="149"/>
      <c r="R870" s="149"/>
      <c r="S870" s="149"/>
      <c r="T870" s="152"/>
      <c r="U870" s="152"/>
      <c r="V870" s="152"/>
      <c r="W870" s="152"/>
      <c r="X870" s="152"/>
      <c r="Y870" s="152"/>
      <c r="Z870" s="152"/>
    </row>
    <row r="871" ht="15.75" customHeight="1">
      <c r="A871" s="143" t="str">
        <f t="shared" si="3"/>
        <v>#REF!</v>
      </c>
      <c r="B871" s="149"/>
      <c r="C871" s="149"/>
      <c r="D871" s="149"/>
      <c r="E871" s="149"/>
      <c r="F871" s="149"/>
      <c r="G871" s="149"/>
      <c r="H871" s="149"/>
      <c r="I871" s="143"/>
      <c r="J871" s="143"/>
      <c r="K871" s="149"/>
      <c r="L871" s="149"/>
      <c r="M871" s="149"/>
      <c r="N871" s="149"/>
      <c r="O871" s="149"/>
      <c r="P871" s="149"/>
      <c r="Q871" s="149"/>
      <c r="R871" s="149"/>
      <c r="S871" s="149"/>
      <c r="T871" s="152"/>
      <c r="U871" s="152"/>
      <c r="V871" s="152"/>
      <c r="W871" s="152"/>
      <c r="X871" s="152"/>
      <c r="Y871" s="152"/>
      <c r="Z871" s="152"/>
    </row>
    <row r="872" ht="15.75" customHeight="1">
      <c r="A872" s="143" t="str">
        <f t="shared" si="3"/>
        <v>#REF!</v>
      </c>
      <c r="B872" s="149"/>
      <c r="C872" s="149"/>
      <c r="D872" s="149"/>
      <c r="E872" s="149"/>
      <c r="F872" s="149"/>
      <c r="G872" s="149"/>
      <c r="H872" s="149"/>
      <c r="I872" s="143"/>
      <c r="J872" s="143"/>
      <c r="K872" s="149"/>
      <c r="L872" s="149"/>
      <c r="M872" s="149"/>
      <c r="N872" s="149"/>
      <c r="O872" s="149"/>
      <c r="P872" s="149"/>
      <c r="Q872" s="149"/>
      <c r="R872" s="149"/>
      <c r="S872" s="149"/>
      <c r="T872" s="152"/>
      <c r="U872" s="152"/>
      <c r="V872" s="152"/>
      <c r="W872" s="152"/>
      <c r="X872" s="152"/>
      <c r="Y872" s="152"/>
      <c r="Z872" s="152"/>
    </row>
    <row r="873" ht="15.75" customHeight="1">
      <c r="A873" s="143" t="str">
        <f t="shared" si="3"/>
        <v>#REF!</v>
      </c>
      <c r="B873" s="149"/>
      <c r="C873" s="149"/>
      <c r="D873" s="149"/>
      <c r="E873" s="149"/>
      <c r="F873" s="149"/>
      <c r="G873" s="149"/>
      <c r="H873" s="149"/>
      <c r="I873" s="143"/>
      <c r="J873" s="143"/>
      <c r="K873" s="149"/>
      <c r="L873" s="149"/>
      <c r="M873" s="149"/>
      <c r="N873" s="149"/>
      <c r="O873" s="149"/>
      <c r="P873" s="149"/>
      <c r="Q873" s="149"/>
      <c r="R873" s="149"/>
      <c r="S873" s="149"/>
      <c r="T873" s="152"/>
      <c r="U873" s="152"/>
      <c r="V873" s="152"/>
      <c r="W873" s="152"/>
      <c r="X873" s="152"/>
      <c r="Y873" s="152"/>
      <c r="Z873" s="152"/>
    </row>
    <row r="874" ht="15.75" customHeight="1">
      <c r="A874" s="143" t="str">
        <f t="shared" si="3"/>
        <v>#REF!</v>
      </c>
      <c r="B874" s="149"/>
      <c r="C874" s="149"/>
      <c r="D874" s="149"/>
      <c r="E874" s="149"/>
      <c r="F874" s="149"/>
      <c r="G874" s="149"/>
      <c r="H874" s="149"/>
      <c r="I874" s="143"/>
      <c r="J874" s="143"/>
      <c r="K874" s="149"/>
      <c r="L874" s="149"/>
      <c r="M874" s="149"/>
      <c r="N874" s="149"/>
      <c r="O874" s="149"/>
      <c r="P874" s="149"/>
      <c r="Q874" s="149"/>
      <c r="R874" s="149"/>
      <c r="S874" s="149"/>
      <c r="T874" s="152"/>
      <c r="U874" s="152"/>
      <c r="V874" s="152"/>
      <c r="W874" s="152"/>
      <c r="X874" s="152"/>
      <c r="Y874" s="152"/>
      <c r="Z874" s="152"/>
    </row>
    <row r="875" ht="15.75" customHeight="1">
      <c r="A875" s="143" t="str">
        <f t="shared" si="3"/>
        <v>#REF!</v>
      </c>
      <c r="B875" s="149"/>
      <c r="C875" s="149"/>
      <c r="D875" s="149"/>
      <c r="E875" s="149"/>
      <c r="F875" s="149"/>
      <c r="G875" s="149"/>
      <c r="H875" s="149"/>
      <c r="I875" s="143"/>
      <c r="J875" s="143"/>
      <c r="K875" s="149"/>
      <c r="L875" s="149"/>
      <c r="M875" s="149"/>
      <c r="N875" s="149"/>
      <c r="O875" s="149"/>
      <c r="P875" s="149"/>
      <c r="Q875" s="149"/>
      <c r="R875" s="149"/>
      <c r="S875" s="149"/>
      <c r="T875" s="152"/>
      <c r="U875" s="152"/>
      <c r="V875" s="152"/>
      <c r="W875" s="152"/>
      <c r="X875" s="152"/>
      <c r="Y875" s="152"/>
      <c r="Z875" s="152"/>
    </row>
    <row r="876" ht="15.75" customHeight="1">
      <c r="A876" s="143" t="str">
        <f t="shared" si="3"/>
        <v>#REF!</v>
      </c>
      <c r="B876" s="149"/>
      <c r="C876" s="149"/>
      <c r="D876" s="149"/>
      <c r="E876" s="149"/>
      <c r="F876" s="149"/>
      <c r="G876" s="149"/>
      <c r="H876" s="149"/>
      <c r="I876" s="143"/>
      <c r="J876" s="143"/>
      <c r="K876" s="149"/>
      <c r="L876" s="149"/>
      <c r="M876" s="149"/>
      <c r="N876" s="149"/>
      <c r="O876" s="149"/>
      <c r="P876" s="149"/>
      <c r="Q876" s="149"/>
      <c r="R876" s="149"/>
      <c r="S876" s="149"/>
      <c r="T876" s="152"/>
      <c r="U876" s="152"/>
      <c r="V876" s="152"/>
      <c r="W876" s="152"/>
      <c r="X876" s="152"/>
      <c r="Y876" s="152"/>
      <c r="Z876" s="152"/>
    </row>
    <row r="877" ht="15.75" customHeight="1">
      <c r="A877" s="143" t="str">
        <f t="shared" si="3"/>
        <v>#REF!</v>
      </c>
      <c r="B877" s="149"/>
      <c r="C877" s="149"/>
      <c r="D877" s="149"/>
      <c r="E877" s="149"/>
      <c r="F877" s="149"/>
      <c r="G877" s="149"/>
      <c r="H877" s="149"/>
      <c r="I877" s="143"/>
      <c r="J877" s="143"/>
      <c r="K877" s="149"/>
      <c r="L877" s="149"/>
      <c r="M877" s="149"/>
      <c r="N877" s="149"/>
      <c r="O877" s="149"/>
      <c r="P877" s="149"/>
      <c r="Q877" s="149"/>
      <c r="R877" s="149"/>
      <c r="S877" s="149"/>
      <c r="T877" s="152"/>
      <c r="U877" s="152"/>
      <c r="V877" s="152"/>
      <c r="W877" s="152"/>
      <c r="X877" s="152"/>
      <c r="Y877" s="152"/>
      <c r="Z877" s="152"/>
    </row>
    <row r="878" ht="15.75" customHeight="1">
      <c r="A878" s="143" t="str">
        <f t="shared" si="3"/>
        <v>#REF!</v>
      </c>
      <c r="B878" s="149"/>
      <c r="C878" s="149"/>
      <c r="D878" s="149"/>
      <c r="E878" s="149"/>
      <c r="F878" s="149"/>
      <c r="G878" s="149"/>
      <c r="H878" s="149"/>
      <c r="I878" s="143"/>
      <c r="J878" s="143"/>
      <c r="K878" s="149"/>
      <c r="L878" s="149"/>
      <c r="M878" s="149"/>
      <c r="N878" s="149"/>
      <c r="O878" s="149"/>
      <c r="P878" s="149"/>
      <c r="Q878" s="149"/>
      <c r="R878" s="149"/>
      <c r="S878" s="149"/>
      <c r="T878" s="152"/>
      <c r="U878" s="152"/>
      <c r="V878" s="152"/>
      <c r="W878" s="152"/>
      <c r="X878" s="152"/>
      <c r="Y878" s="152"/>
      <c r="Z878" s="152"/>
    </row>
    <row r="879" ht="15.75" customHeight="1">
      <c r="A879" s="143" t="str">
        <f t="shared" si="3"/>
        <v>#REF!</v>
      </c>
      <c r="B879" s="149"/>
      <c r="C879" s="149"/>
      <c r="D879" s="149"/>
      <c r="E879" s="149"/>
      <c r="F879" s="149"/>
      <c r="G879" s="149"/>
      <c r="H879" s="149"/>
      <c r="I879" s="143"/>
      <c r="J879" s="143"/>
      <c r="K879" s="149"/>
      <c r="L879" s="149"/>
      <c r="M879" s="149"/>
      <c r="N879" s="149"/>
      <c r="O879" s="149"/>
      <c r="P879" s="149"/>
      <c r="Q879" s="149"/>
      <c r="R879" s="149"/>
      <c r="S879" s="149"/>
      <c r="T879" s="152"/>
      <c r="U879" s="152"/>
      <c r="V879" s="152"/>
      <c r="W879" s="152"/>
      <c r="X879" s="152"/>
      <c r="Y879" s="152"/>
      <c r="Z879" s="152"/>
    </row>
    <row r="880" ht="15.75" customHeight="1">
      <c r="A880" s="143" t="str">
        <f t="shared" si="3"/>
        <v>#REF!</v>
      </c>
      <c r="B880" s="149"/>
      <c r="C880" s="149"/>
      <c r="D880" s="149"/>
      <c r="E880" s="149"/>
      <c r="F880" s="149"/>
      <c r="G880" s="149"/>
      <c r="H880" s="149"/>
      <c r="I880" s="143"/>
      <c r="J880" s="143"/>
      <c r="K880" s="149"/>
      <c r="L880" s="149"/>
      <c r="M880" s="149"/>
      <c r="N880" s="149"/>
      <c r="O880" s="149"/>
      <c r="P880" s="149"/>
      <c r="Q880" s="149"/>
      <c r="R880" s="149"/>
      <c r="S880" s="149"/>
      <c r="T880" s="152"/>
      <c r="U880" s="152"/>
      <c r="V880" s="152"/>
      <c r="W880" s="152"/>
      <c r="X880" s="152"/>
      <c r="Y880" s="152"/>
      <c r="Z880" s="152"/>
    </row>
    <row r="881" ht="15.75" customHeight="1">
      <c r="A881" s="143" t="str">
        <f t="shared" si="3"/>
        <v>#REF!</v>
      </c>
      <c r="B881" s="149"/>
      <c r="C881" s="149"/>
      <c r="D881" s="149"/>
      <c r="E881" s="149"/>
      <c r="F881" s="149"/>
      <c r="G881" s="149"/>
      <c r="H881" s="149"/>
      <c r="I881" s="143"/>
      <c r="J881" s="143"/>
      <c r="K881" s="149"/>
      <c r="L881" s="149"/>
      <c r="M881" s="149"/>
      <c r="N881" s="149"/>
      <c r="O881" s="149"/>
      <c r="P881" s="149"/>
      <c r="Q881" s="149"/>
      <c r="R881" s="149"/>
      <c r="S881" s="149"/>
      <c r="T881" s="152"/>
      <c r="U881" s="152"/>
      <c r="V881" s="152"/>
      <c r="W881" s="152"/>
      <c r="X881" s="152"/>
      <c r="Y881" s="152"/>
      <c r="Z881" s="152"/>
    </row>
    <row r="882" ht="15.75" customHeight="1">
      <c r="A882" s="143" t="str">
        <f t="shared" si="3"/>
        <v>#REF!</v>
      </c>
      <c r="B882" s="149"/>
      <c r="C882" s="149"/>
      <c r="D882" s="149"/>
      <c r="E882" s="149"/>
      <c r="F882" s="149"/>
      <c r="G882" s="149"/>
      <c r="H882" s="149"/>
      <c r="I882" s="143"/>
      <c r="J882" s="143"/>
      <c r="K882" s="149"/>
      <c r="L882" s="149"/>
      <c r="M882" s="149"/>
      <c r="N882" s="149"/>
      <c r="O882" s="149"/>
      <c r="P882" s="149"/>
      <c r="Q882" s="149"/>
      <c r="R882" s="149"/>
      <c r="S882" s="149"/>
      <c r="T882" s="152"/>
      <c r="U882" s="152"/>
      <c r="V882" s="152"/>
      <c r="W882" s="152"/>
      <c r="X882" s="152"/>
      <c r="Y882" s="152"/>
      <c r="Z882" s="152"/>
    </row>
    <row r="883" ht="15.75" customHeight="1">
      <c r="A883" s="143" t="str">
        <f t="shared" si="3"/>
        <v>#REF!</v>
      </c>
      <c r="B883" s="149"/>
      <c r="C883" s="149"/>
      <c r="D883" s="149"/>
      <c r="E883" s="149"/>
      <c r="F883" s="149"/>
      <c r="G883" s="149"/>
      <c r="H883" s="149"/>
      <c r="I883" s="143"/>
      <c r="J883" s="143"/>
      <c r="K883" s="149"/>
      <c r="L883" s="149"/>
      <c r="M883" s="149"/>
      <c r="N883" s="149"/>
      <c r="O883" s="149"/>
      <c r="P883" s="149"/>
      <c r="Q883" s="149"/>
      <c r="R883" s="149"/>
      <c r="S883" s="149"/>
      <c r="T883" s="152"/>
      <c r="U883" s="152"/>
      <c r="V883" s="152"/>
      <c r="W883" s="152"/>
      <c r="X883" s="152"/>
      <c r="Y883" s="152"/>
      <c r="Z883" s="152"/>
    </row>
    <row r="884" ht="15.75" customHeight="1">
      <c r="A884" s="143" t="str">
        <f t="shared" si="3"/>
        <v>#REF!</v>
      </c>
      <c r="B884" s="149"/>
      <c r="C884" s="149"/>
      <c r="D884" s="149"/>
      <c r="E884" s="149"/>
      <c r="F884" s="149"/>
      <c r="G884" s="149"/>
      <c r="H884" s="149"/>
      <c r="I884" s="143"/>
      <c r="J884" s="143"/>
      <c r="K884" s="149"/>
      <c r="L884" s="149"/>
      <c r="M884" s="149"/>
      <c r="N884" s="149"/>
      <c r="O884" s="149"/>
      <c r="P884" s="149"/>
      <c r="Q884" s="149"/>
      <c r="R884" s="149"/>
      <c r="S884" s="149"/>
      <c r="T884" s="152"/>
      <c r="U884" s="152"/>
      <c r="V884" s="152"/>
      <c r="W884" s="152"/>
      <c r="X884" s="152"/>
      <c r="Y884" s="152"/>
      <c r="Z884" s="152"/>
    </row>
    <row r="885" ht="15.75" customHeight="1">
      <c r="A885" s="143" t="str">
        <f t="shared" si="3"/>
        <v>#REF!</v>
      </c>
      <c r="B885" s="149"/>
      <c r="C885" s="149"/>
      <c r="D885" s="149"/>
      <c r="E885" s="149"/>
      <c r="F885" s="149"/>
      <c r="G885" s="149"/>
      <c r="H885" s="149"/>
      <c r="I885" s="143"/>
      <c r="J885" s="143"/>
      <c r="K885" s="149"/>
      <c r="L885" s="149"/>
      <c r="M885" s="149"/>
      <c r="N885" s="149"/>
      <c r="O885" s="149"/>
      <c r="P885" s="149"/>
      <c r="Q885" s="149"/>
      <c r="R885" s="149"/>
      <c r="S885" s="149"/>
      <c r="T885" s="152"/>
      <c r="U885" s="152"/>
      <c r="V885" s="152"/>
      <c r="W885" s="152"/>
      <c r="X885" s="152"/>
      <c r="Y885" s="152"/>
      <c r="Z885" s="152"/>
    </row>
    <row r="886" ht="15.75" customHeight="1">
      <c r="A886" s="143" t="str">
        <f t="shared" si="3"/>
        <v>#REF!</v>
      </c>
      <c r="B886" s="149"/>
      <c r="C886" s="149"/>
      <c r="D886" s="149"/>
      <c r="E886" s="149"/>
      <c r="F886" s="149"/>
      <c r="G886" s="149"/>
      <c r="H886" s="149"/>
      <c r="I886" s="143"/>
      <c r="J886" s="143"/>
      <c r="K886" s="149"/>
      <c r="L886" s="149"/>
      <c r="M886" s="149"/>
      <c r="N886" s="149"/>
      <c r="O886" s="149"/>
      <c r="P886" s="149"/>
      <c r="Q886" s="149"/>
      <c r="R886" s="149"/>
      <c r="S886" s="149"/>
      <c r="T886" s="152"/>
      <c r="U886" s="152"/>
      <c r="V886" s="152"/>
      <c r="W886" s="152"/>
      <c r="X886" s="152"/>
      <c r="Y886" s="152"/>
      <c r="Z886" s="152"/>
    </row>
    <row r="887" ht="15.75" customHeight="1">
      <c r="A887" s="143" t="str">
        <f t="shared" si="3"/>
        <v>#REF!</v>
      </c>
      <c r="B887" s="149"/>
      <c r="C887" s="149"/>
      <c r="D887" s="149"/>
      <c r="E887" s="149"/>
      <c r="F887" s="149"/>
      <c r="G887" s="149"/>
      <c r="H887" s="149"/>
      <c r="I887" s="143"/>
      <c r="J887" s="143"/>
      <c r="K887" s="149"/>
      <c r="L887" s="149"/>
      <c r="M887" s="149"/>
      <c r="N887" s="149"/>
      <c r="O887" s="149"/>
      <c r="P887" s="149"/>
      <c r="Q887" s="149"/>
      <c r="R887" s="149"/>
      <c r="S887" s="149"/>
      <c r="T887" s="152"/>
      <c r="U887" s="152"/>
      <c r="V887" s="152"/>
      <c r="W887" s="152"/>
      <c r="X887" s="152"/>
      <c r="Y887" s="152"/>
      <c r="Z887" s="152"/>
    </row>
    <row r="888" ht="15.75" customHeight="1">
      <c r="A888" s="143" t="str">
        <f t="shared" si="3"/>
        <v>#REF!</v>
      </c>
      <c r="B888" s="149"/>
      <c r="C888" s="149"/>
      <c r="D888" s="149"/>
      <c r="E888" s="149"/>
      <c r="F888" s="149"/>
      <c r="G888" s="149"/>
      <c r="H888" s="149"/>
      <c r="I888" s="143"/>
      <c r="J888" s="143"/>
      <c r="K888" s="149"/>
      <c r="L888" s="149"/>
      <c r="M888" s="149"/>
      <c r="N888" s="149"/>
      <c r="O888" s="149"/>
      <c r="P888" s="149"/>
      <c r="Q888" s="149"/>
      <c r="R888" s="149"/>
      <c r="S888" s="149"/>
      <c r="T888" s="152"/>
      <c r="U888" s="152"/>
      <c r="V888" s="152"/>
      <c r="W888" s="152"/>
      <c r="X888" s="152"/>
      <c r="Y888" s="152"/>
      <c r="Z888" s="152"/>
    </row>
    <row r="889" ht="15.75" customHeight="1">
      <c r="A889" s="143" t="str">
        <f t="shared" si="3"/>
        <v>#REF!</v>
      </c>
      <c r="B889" s="149"/>
      <c r="C889" s="149"/>
      <c r="D889" s="149"/>
      <c r="E889" s="149"/>
      <c r="F889" s="149"/>
      <c r="G889" s="149"/>
      <c r="H889" s="149"/>
      <c r="I889" s="143"/>
      <c r="J889" s="143"/>
      <c r="K889" s="149"/>
      <c r="L889" s="149"/>
      <c r="M889" s="149"/>
      <c r="N889" s="149"/>
      <c r="O889" s="149"/>
      <c r="P889" s="149"/>
      <c r="Q889" s="149"/>
      <c r="R889" s="149"/>
      <c r="S889" s="149"/>
      <c r="T889" s="152"/>
      <c r="U889" s="152"/>
      <c r="V889" s="152"/>
      <c r="W889" s="152"/>
      <c r="X889" s="152"/>
      <c r="Y889" s="152"/>
      <c r="Z889" s="152"/>
    </row>
    <row r="890" ht="15.75" customHeight="1">
      <c r="A890" s="143" t="str">
        <f t="shared" si="3"/>
        <v>#REF!</v>
      </c>
      <c r="B890" s="149"/>
      <c r="C890" s="149"/>
      <c r="D890" s="149"/>
      <c r="E890" s="149"/>
      <c r="F890" s="149"/>
      <c r="G890" s="149"/>
      <c r="H890" s="149"/>
      <c r="I890" s="143"/>
      <c r="J890" s="143"/>
      <c r="K890" s="149"/>
      <c r="L890" s="149"/>
      <c r="M890" s="149"/>
      <c r="N890" s="149"/>
      <c r="O890" s="149"/>
      <c r="P890" s="149"/>
      <c r="Q890" s="149"/>
      <c r="R890" s="149"/>
      <c r="S890" s="149"/>
      <c r="T890" s="152"/>
      <c r="U890" s="152"/>
      <c r="V890" s="152"/>
      <c r="W890" s="152"/>
      <c r="X890" s="152"/>
      <c r="Y890" s="152"/>
      <c r="Z890" s="152"/>
    </row>
    <row r="891" ht="15.75" customHeight="1">
      <c r="A891" s="143" t="str">
        <f t="shared" si="3"/>
        <v>#REF!</v>
      </c>
      <c r="B891" s="149"/>
      <c r="C891" s="149"/>
      <c r="D891" s="149"/>
      <c r="E891" s="149"/>
      <c r="F891" s="149"/>
      <c r="G891" s="149"/>
      <c r="H891" s="149"/>
      <c r="I891" s="143"/>
      <c r="J891" s="143"/>
      <c r="K891" s="149"/>
      <c r="L891" s="149"/>
      <c r="M891" s="149"/>
      <c r="N891" s="149"/>
      <c r="O891" s="149"/>
      <c r="P891" s="149"/>
      <c r="Q891" s="149"/>
      <c r="R891" s="149"/>
      <c r="S891" s="149"/>
      <c r="T891" s="152"/>
      <c r="U891" s="152"/>
      <c r="V891" s="152"/>
      <c r="W891" s="152"/>
      <c r="X891" s="152"/>
      <c r="Y891" s="152"/>
      <c r="Z891" s="152"/>
    </row>
    <row r="892" ht="15.75" customHeight="1">
      <c r="A892" s="143" t="str">
        <f t="shared" si="3"/>
        <v>#REF!</v>
      </c>
      <c r="B892" s="149"/>
      <c r="C892" s="149"/>
      <c r="D892" s="149"/>
      <c r="E892" s="149"/>
      <c r="F892" s="149"/>
      <c r="G892" s="149"/>
      <c r="H892" s="149"/>
      <c r="I892" s="143"/>
      <c r="J892" s="143"/>
      <c r="K892" s="149"/>
      <c r="L892" s="149"/>
      <c r="M892" s="149"/>
      <c r="N892" s="149"/>
      <c r="O892" s="149"/>
      <c r="P892" s="149"/>
      <c r="Q892" s="149"/>
      <c r="R892" s="149"/>
      <c r="S892" s="149"/>
      <c r="T892" s="152"/>
      <c r="U892" s="152"/>
      <c r="V892" s="152"/>
      <c r="W892" s="152"/>
      <c r="X892" s="152"/>
      <c r="Y892" s="152"/>
      <c r="Z892" s="152"/>
    </row>
    <row r="893" ht="15.75" customHeight="1">
      <c r="A893" s="143" t="str">
        <f t="shared" si="3"/>
        <v>#REF!</v>
      </c>
      <c r="B893" s="149"/>
      <c r="C893" s="149"/>
      <c r="D893" s="149"/>
      <c r="E893" s="149"/>
      <c r="F893" s="149"/>
      <c r="G893" s="149"/>
      <c r="H893" s="149"/>
      <c r="I893" s="143"/>
      <c r="J893" s="143"/>
      <c r="K893" s="149"/>
      <c r="L893" s="149"/>
      <c r="M893" s="149"/>
      <c r="N893" s="149"/>
      <c r="O893" s="149"/>
      <c r="P893" s="149"/>
      <c r="Q893" s="149"/>
      <c r="R893" s="149"/>
      <c r="S893" s="149"/>
      <c r="T893" s="152"/>
      <c r="U893" s="152"/>
      <c r="V893" s="152"/>
      <c r="W893" s="152"/>
      <c r="X893" s="152"/>
      <c r="Y893" s="152"/>
      <c r="Z893" s="152"/>
    </row>
    <row r="894" ht="15.75" customHeight="1">
      <c r="A894" s="143" t="str">
        <f t="shared" si="3"/>
        <v>#REF!</v>
      </c>
      <c r="B894" s="149"/>
      <c r="C894" s="149"/>
      <c r="D894" s="149"/>
      <c r="E894" s="149"/>
      <c r="F894" s="149"/>
      <c r="G894" s="149"/>
      <c r="H894" s="149"/>
      <c r="I894" s="143"/>
      <c r="J894" s="143"/>
      <c r="K894" s="149"/>
      <c r="L894" s="149"/>
      <c r="M894" s="149"/>
      <c r="N894" s="149"/>
      <c r="O894" s="149"/>
      <c r="P894" s="149"/>
      <c r="Q894" s="149"/>
      <c r="R894" s="149"/>
      <c r="S894" s="149"/>
      <c r="T894" s="152"/>
      <c r="U894" s="152"/>
      <c r="V894" s="152"/>
      <c r="W894" s="152"/>
      <c r="X894" s="152"/>
      <c r="Y894" s="152"/>
      <c r="Z894" s="152"/>
    </row>
    <row r="895" ht="15.75" customHeight="1">
      <c r="A895" s="143" t="str">
        <f t="shared" si="3"/>
        <v>#REF!</v>
      </c>
      <c r="B895" s="149"/>
      <c r="C895" s="149"/>
      <c r="D895" s="149"/>
      <c r="E895" s="149"/>
      <c r="F895" s="149"/>
      <c r="G895" s="149"/>
      <c r="H895" s="149"/>
      <c r="I895" s="143"/>
      <c r="J895" s="143"/>
      <c r="K895" s="149"/>
      <c r="L895" s="149"/>
      <c r="M895" s="149"/>
      <c r="N895" s="149"/>
      <c r="O895" s="149"/>
      <c r="P895" s="149"/>
      <c r="Q895" s="149"/>
      <c r="R895" s="149"/>
      <c r="S895" s="149"/>
      <c r="T895" s="152"/>
      <c r="U895" s="152"/>
      <c r="V895" s="152"/>
      <c r="W895" s="152"/>
      <c r="X895" s="152"/>
      <c r="Y895" s="152"/>
      <c r="Z895" s="152"/>
    </row>
    <row r="896" ht="15.75" customHeight="1">
      <c r="A896" s="143" t="str">
        <f t="shared" si="3"/>
        <v>#REF!</v>
      </c>
      <c r="B896" s="149"/>
      <c r="C896" s="149"/>
      <c r="D896" s="149"/>
      <c r="E896" s="149"/>
      <c r="F896" s="149"/>
      <c r="G896" s="149"/>
      <c r="H896" s="149"/>
      <c r="I896" s="143"/>
      <c r="J896" s="143"/>
      <c r="K896" s="149"/>
      <c r="L896" s="149"/>
      <c r="M896" s="149"/>
      <c r="N896" s="149"/>
      <c r="O896" s="149"/>
      <c r="P896" s="149"/>
      <c r="Q896" s="149"/>
      <c r="R896" s="149"/>
      <c r="S896" s="149"/>
      <c r="T896" s="152"/>
      <c r="U896" s="152"/>
      <c r="V896" s="152"/>
      <c r="W896" s="152"/>
      <c r="X896" s="152"/>
      <c r="Y896" s="152"/>
      <c r="Z896" s="152"/>
    </row>
    <row r="897" ht="15.75" customHeight="1">
      <c r="A897" s="143" t="str">
        <f t="shared" si="3"/>
        <v>#REF!</v>
      </c>
      <c r="B897" s="149"/>
      <c r="C897" s="149"/>
      <c r="D897" s="149"/>
      <c r="E897" s="149"/>
      <c r="F897" s="149"/>
      <c r="G897" s="149"/>
      <c r="H897" s="149"/>
      <c r="I897" s="143"/>
      <c r="J897" s="143"/>
      <c r="K897" s="149"/>
      <c r="L897" s="149"/>
      <c r="M897" s="149"/>
      <c r="N897" s="149"/>
      <c r="O897" s="149"/>
      <c r="P897" s="149"/>
      <c r="Q897" s="149"/>
      <c r="R897" s="149"/>
      <c r="S897" s="149"/>
      <c r="T897" s="152"/>
      <c r="U897" s="152"/>
      <c r="V897" s="152"/>
      <c r="W897" s="152"/>
      <c r="X897" s="152"/>
      <c r="Y897" s="152"/>
      <c r="Z897" s="152"/>
    </row>
    <row r="898" ht="15.75" customHeight="1">
      <c r="A898" s="143" t="str">
        <f t="shared" si="3"/>
        <v>#REF!</v>
      </c>
      <c r="B898" s="149"/>
      <c r="C898" s="149"/>
      <c r="D898" s="149"/>
      <c r="E898" s="149"/>
      <c r="F898" s="149"/>
      <c r="G898" s="149"/>
      <c r="H898" s="149"/>
      <c r="I898" s="143"/>
      <c r="J898" s="143"/>
      <c r="K898" s="149"/>
      <c r="L898" s="149"/>
      <c r="M898" s="149"/>
      <c r="N898" s="149"/>
      <c r="O898" s="149"/>
      <c r="P898" s="149"/>
      <c r="Q898" s="149"/>
      <c r="R898" s="149"/>
      <c r="S898" s="149"/>
      <c r="T898" s="152"/>
      <c r="U898" s="152"/>
      <c r="V898" s="152"/>
      <c r="W898" s="152"/>
      <c r="X898" s="152"/>
      <c r="Y898" s="152"/>
      <c r="Z898" s="152"/>
    </row>
    <row r="899" ht="15.75" customHeight="1">
      <c r="A899" s="143" t="str">
        <f t="shared" si="3"/>
        <v>#REF!</v>
      </c>
      <c r="B899" s="149"/>
      <c r="C899" s="149"/>
      <c r="D899" s="149"/>
      <c r="E899" s="149"/>
      <c r="F899" s="149"/>
      <c r="G899" s="149"/>
      <c r="H899" s="149"/>
      <c r="I899" s="143"/>
      <c r="J899" s="143"/>
      <c r="K899" s="149"/>
      <c r="L899" s="149"/>
      <c r="M899" s="149"/>
      <c r="N899" s="149"/>
      <c r="O899" s="149"/>
      <c r="P899" s="149"/>
      <c r="Q899" s="149"/>
      <c r="R899" s="149"/>
      <c r="S899" s="149"/>
      <c r="T899" s="152"/>
      <c r="U899" s="152"/>
      <c r="V899" s="152"/>
      <c r="W899" s="152"/>
      <c r="X899" s="152"/>
      <c r="Y899" s="152"/>
      <c r="Z899" s="152"/>
    </row>
    <row r="900" ht="15.75" customHeight="1">
      <c r="A900" s="143" t="str">
        <f t="shared" si="3"/>
        <v>#REF!</v>
      </c>
      <c r="B900" s="149"/>
      <c r="C900" s="149"/>
      <c r="D900" s="149"/>
      <c r="E900" s="149"/>
      <c r="F900" s="149"/>
      <c r="G900" s="149"/>
      <c r="H900" s="149"/>
      <c r="I900" s="143"/>
      <c r="J900" s="143"/>
      <c r="K900" s="149"/>
      <c r="L900" s="149"/>
      <c r="M900" s="149"/>
      <c r="N900" s="149"/>
      <c r="O900" s="149"/>
      <c r="P900" s="149"/>
      <c r="Q900" s="149"/>
      <c r="R900" s="149"/>
      <c r="S900" s="149"/>
      <c r="T900" s="152"/>
      <c r="U900" s="152"/>
      <c r="V900" s="152"/>
      <c r="W900" s="152"/>
      <c r="X900" s="152"/>
      <c r="Y900" s="152"/>
      <c r="Z900" s="152"/>
    </row>
    <row r="901" ht="15.75" customHeight="1">
      <c r="A901" s="143" t="str">
        <f t="shared" si="3"/>
        <v>#REF!</v>
      </c>
      <c r="B901" s="149"/>
      <c r="C901" s="149"/>
      <c r="D901" s="149"/>
      <c r="E901" s="149"/>
      <c r="F901" s="149"/>
      <c r="G901" s="149"/>
      <c r="H901" s="149"/>
      <c r="I901" s="143"/>
      <c r="J901" s="143"/>
      <c r="K901" s="149"/>
      <c r="L901" s="149"/>
      <c r="M901" s="149"/>
      <c r="N901" s="149"/>
      <c r="O901" s="149"/>
      <c r="P901" s="149"/>
      <c r="Q901" s="149"/>
      <c r="R901" s="149"/>
      <c r="S901" s="149"/>
      <c r="T901" s="152"/>
      <c r="U901" s="152"/>
      <c r="V901" s="152"/>
      <c r="W901" s="152"/>
      <c r="X901" s="152"/>
      <c r="Y901" s="152"/>
      <c r="Z901" s="152"/>
    </row>
    <row r="902" ht="15.75" customHeight="1">
      <c r="A902" s="143" t="str">
        <f t="shared" si="3"/>
        <v>#REF!</v>
      </c>
      <c r="B902" s="149"/>
      <c r="C902" s="149"/>
      <c r="D902" s="149"/>
      <c r="E902" s="149"/>
      <c r="F902" s="149"/>
      <c r="G902" s="149"/>
      <c r="H902" s="149"/>
      <c r="I902" s="143"/>
      <c r="J902" s="143"/>
      <c r="K902" s="149"/>
      <c r="L902" s="149"/>
      <c r="M902" s="149"/>
      <c r="N902" s="149"/>
      <c r="O902" s="149"/>
      <c r="P902" s="149"/>
      <c r="Q902" s="149"/>
      <c r="R902" s="149"/>
      <c r="S902" s="149"/>
      <c r="T902" s="152"/>
      <c r="U902" s="152"/>
      <c r="V902" s="152"/>
      <c r="W902" s="152"/>
      <c r="X902" s="152"/>
      <c r="Y902" s="152"/>
      <c r="Z902" s="152"/>
    </row>
    <row r="903" ht="15.75" customHeight="1">
      <c r="A903" s="143" t="str">
        <f t="shared" si="3"/>
        <v>#REF!</v>
      </c>
      <c r="B903" s="149"/>
      <c r="C903" s="149"/>
      <c r="D903" s="149"/>
      <c r="E903" s="149"/>
      <c r="F903" s="149"/>
      <c r="G903" s="149"/>
      <c r="H903" s="149"/>
      <c r="I903" s="143"/>
      <c r="J903" s="143"/>
      <c r="K903" s="149"/>
      <c r="L903" s="149"/>
      <c r="M903" s="149"/>
      <c r="N903" s="149"/>
      <c r="O903" s="149"/>
      <c r="P903" s="149"/>
      <c r="Q903" s="149"/>
      <c r="R903" s="149"/>
      <c r="S903" s="149"/>
      <c r="T903" s="152"/>
      <c r="U903" s="152"/>
      <c r="V903" s="152"/>
      <c r="W903" s="152"/>
      <c r="X903" s="152"/>
      <c r="Y903" s="152"/>
      <c r="Z903" s="152"/>
    </row>
    <row r="904" ht="15.75" customHeight="1">
      <c r="A904" s="143" t="str">
        <f t="shared" si="3"/>
        <v>#REF!</v>
      </c>
      <c r="B904" s="149"/>
      <c r="C904" s="149"/>
      <c r="D904" s="149"/>
      <c r="E904" s="149"/>
      <c r="F904" s="149"/>
      <c r="G904" s="149"/>
      <c r="H904" s="149"/>
      <c r="I904" s="143"/>
      <c r="J904" s="143"/>
      <c r="K904" s="149"/>
      <c r="L904" s="149"/>
      <c r="M904" s="149"/>
      <c r="N904" s="149"/>
      <c r="O904" s="149"/>
      <c r="P904" s="149"/>
      <c r="Q904" s="149"/>
      <c r="R904" s="149"/>
      <c r="S904" s="149"/>
      <c r="T904" s="152"/>
      <c r="U904" s="152"/>
      <c r="V904" s="152"/>
      <c r="W904" s="152"/>
      <c r="X904" s="152"/>
      <c r="Y904" s="152"/>
      <c r="Z904" s="152"/>
    </row>
    <row r="905" ht="15.75" customHeight="1">
      <c r="A905" s="143" t="str">
        <f t="shared" si="3"/>
        <v>#REF!</v>
      </c>
      <c r="B905" s="149"/>
      <c r="C905" s="149"/>
      <c r="D905" s="149"/>
      <c r="E905" s="149"/>
      <c r="F905" s="149"/>
      <c r="G905" s="149"/>
      <c r="H905" s="149"/>
      <c r="I905" s="143"/>
      <c r="J905" s="143"/>
      <c r="K905" s="149"/>
      <c r="L905" s="149"/>
      <c r="M905" s="149"/>
      <c r="N905" s="149"/>
      <c r="O905" s="149"/>
      <c r="P905" s="149"/>
      <c r="Q905" s="149"/>
      <c r="R905" s="149"/>
      <c r="S905" s="149"/>
      <c r="T905" s="152"/>
      <c r="U905" s="152"/>
      <c r="V905" s="152"/>
      <c r="W905" s="152"/>
      <c r="X905" s="152"/>
      <c r="Y905" s="152"/>
      <c r="Z905" s="152"/>
    </row>
    <row r="906" ht="15.75" customHeight="1">
      <c r="A906" s="143" t="str">
        <f t="shared" si="3"/>
        <v>#REF!</v>
      </c>
      <c r="B906" s="149"/>
      <c r="C906" s="149"/>
      <c r="D906" s="149"/>
      <c r="E906" s="149"/>
      <c r="F906" s="149"/>
      <c r="G906" s="149"/>
      <c r="H906" s="149"/>
      <c r="I906" s="143"/>
      <c r="J906" s="143"/>
      <c r="K906" s="149"/>
      <c r="L906" s="149"/>
      <c r="M906" s="149"/>
      <c r="N906" s="149"/>
      <c r="O906" s="149"/>
      <c r="P906" s="149"/>
      <c r="Q906" s="149"/>
      <c r="R906" s="149"/>
      <c r="S906" s="149"/>
      <c r="T906" s="152"/>
      <c r="U906" s="152"/>
      <c r="V906" s="152"/>
      <c r="W906" s="152"/>
      <c r="X906" s="152"/>
      <c r="Y906" s="152"/>
      <c r="Z906" s="152"/>
    </row>
    <row r="907" ht="15.75" customHeight="1">
      <c r="A907" s="143" t="str">
        <f t="shared" si="3"/>
        <v>#REF!</v>
      </c>
      <c r="B907" s="149"/>
      <c r="C907" s="149"/>
      <c r="D907" s="149"/>
      <c r="E907" s="149"/>
      <c r="F907" s="149"/>
      <c r="G907" s="149"/>
      <c r="H907" s="149"/>
      <c r="I907" s="143"/>
      <c r="J907" s="143"/>
      <c r="K907" s="149"/>
      <c r="L907" s="149"/>
      <c r="M907" s="149"/>
      <c r="N907" s="149"/>
      <c r="O907" s="149"/>
      <c r="P907" s="149"/>
      <c r="Q907" s="149"/>
      <c r="R907" s="149"/>
      <c r="S907" s="149"/>
      <c r="T907" s="152"/>
      <c r="U907" s="152"/>
      <c r="V907" s="152"/>
      <c r="W907" s="152"/>
      <c r="X907" s="152"/>
      <c r="Y907" s="152"/>
      <c r="Z907" s="152"/>
    </row>
    <row r="908" ht="15.75" customHeight="1">
      <c r="A908" s="143" t="str">
        <f t="shared" si="3"/>
        <v>#REF!</v>
      </c>
      <c r="B908" s="149"/>
      <c r="C908" s="149"/>
      <c r="D908" s="149"/>
      <c r="E908" s="149"/>
      <c r="F908" s="149"/>
      <c r="G908" s="149"/>
      <c r="H908" s="149"/>
      <c r="I908" s="143"/>
      <c r="J908" s="143"/>
      <c r="K908" s="149"/>
      <c r="L908" s="149"/>
      <c r="M908" s="149"/>
      <c r="N908" s="149"/>
      <c r="O908" s="149"/>
      <c r="P908" s="149"/>
      <c r="Q908" s="149"/>
      <c r="R908" s="149"/>
      <c r="S908" s="149"/>
      <c r="T908" s="152"/>
      <c r="U908" s="152"/>
      <c r="V908" s="152"/>
      <c r="W908" s="152"/>
      <c r="X908" s="152"/>
      <c r="Y908" s="152"/>
      <c r="Z908" s="152"/>
    </row>
    <row r="909" ht="15.75" customHeight="1">
      <c r="A909" s="143" t="str">
        <f t="shared" si="3"/>
        <v>#REF!</v>
      </c>
      <c r="B909" s="149"/>
      <c r="C909" s="149"/>
      <c r="D909" s="149"/>
      <c r="E909" s="149"/>
      <c r="F909" s="149"/>
      <c r="G909" s="149"/>
      <c r="H909" s="149"/>
      <c r="I909" s="143"/>
      <c r="J909" s="143"/>
      <c r="K909" s="149"/>
      <c r="L909" s="149"/>
      <c r="M909" s="149"/>
      <c r="N909" s="149"/>
      <c r="O909" s="149"/>
      <c r="P909" s="149"/>
      <c r="Q909" s="149"/>
      <c r="R909" s="149"/>
      <c r="S909" s="149"/>
      <c r="T909" s="152"/>
      <c r="U909" s="152"/>
      <c r="V909" s="152"/>
      <c r="W909" s="152"/>
      <c r="X909" s="152"/>
      <c r="Y909" s="152"/>
      <c r="Z909" s="152"/>
    </row>
    <row r="910" ht="15.75" customHeight="1">
      <c r="A910" s="143" t="str">
        <f t="shared" si="3"/>
        <v>#REF!</v>
      </c>
      <c r="B910" s="149"/>
      <c r="C910" s="149"/>
      <c r="D910" s="149"/>
      <c r="E910" s="149"/>
      <c r="F910" s="149"/>
      <c r="G910" s="149"/>
      <c r="H910" s="149"/>
      <c r="I910" s="143"/>
      <c r="J910" s="143"/>
      <c r="K910" s="149"/>
      <c r="L910" s="149"/>
      <c r="M910" s="149"/>
      <c r="N910" s="149"/>
      <c r="O910" s="149"/>
      <c r="P910" s="149"/>
      <c r="Q910" s="149"/>
      <c r="R910" s="149"/>
      <c r="S910" s="149"/>
      <c r="T910" s="152"/>
      <c r="U910" s="152"/>
      <c r="V910" s="152"/>
      <c r="W910" s="152"/>
      <c r="X910" s="152"/>
      <c r="Y910" s="152"/>
      <c r="Z910" s="152"/>
    </row>
    <row r="911" ht="15.75" customHeight="1">
      <c r="A911" s="143" t="str">
        <f t="shared" si="3"/>
        <v>#REF!</v>
      </c>
      <c r="B911" s="149"/>
      <c r="C911" s="149"/>
      <c r="D911" s="149"/>
      <c r="E911" s="149"/>
      <c r="F911" s="149"/>
      <c r="G911" s="149"/>
      <c r="H911" s="149"/>
      <c r="I911" s="143"/>
      <c r="J911" s="143"/>
      <c r="K911" s="149"/>
      <c r="L911" s="149"/>
      <c r="M911" s="149"/>
      <c r="N911" s="149"/>
      <c r="O911" s="149"/>
      <c r="P911" s="149"/>
      <c r="Q911" s="149"/>
      <c r="R911" s="149"/>
      <c r="S911" s="149"/>
      <c r="T911" s="152"/>
      <c r="U911" s="152"/>
      <c r="V911" s="152"/>
      <c r="W911" s="152"/>
      <c r="X911" s="152"/>
      <c r="Y911" s="152"/>
      <c r="Z911" s="152"/>
    </row>
    <row r="912" ht="15.75" customHeight="1">
      <c r="A912" s="143" t="str">
        <f t="shared" si="3"/>
        <v>#REF!</v>
      </c>
      <c r="B912" s="149"/>
      <c r="C912" s="149"/>
      <c r="D912" s="149"/>
      <c r="E912" s="149"/>
      <c r="F912" s="149"/>
      <c r="G912" s="149"/>
      <c r="H912" s="149"/>
      <c r="I912" s="143"/>
      <c r="J912" s="143"/>
      <c r="K912" s="149"/>
      <c r="L912" s="149"/>
      <c r="M912" s="149"/>
      <c r="N912" s="149"/>
      <c r="O912" s="149"/>
      <c r="P912" s="149"/>
      <c r="Q912" s="149"/>
      <c r="R912" s="149"/>
      <c r="S912" s="149"/>
      <c r="T912" s="152"/>
      <c r="U912" s="152"/>
      <c r="V912" s="152"/>
      <c r="W912" s="152"/>
      <c r="X912" s="152"/>
      <c r="Y912" s="152"/>
      <c r="Z912" s="152"/>
    </row>
    <row r="913" ht="15.75" customHeight="1">
      <c r="A913" s="143" t="str">
        <f t="shared" si="3"/>
        <v>#REF!</v>
      </c>
      <c r="B913" s="149"/>
      <c r="C913" s="149"/>
      <c r="D913" s="149"/>
      <c r="E913" s="149"/>
      <c r="F913" s="149"/>
      <c r="G913" s="149"/>
      <c r="H913" s="149"/>
      <c r="I913" s="143"/>
      <c r="J913" s="143"/>
      <c r="K913" s="149"/>
      <c r="L913" s="149"/>
      <c r="M913" s="149"/>
      <c r="N913" s="149"/>
      <c r="O913" s="149"/>
      <c r="P913" s="149"/>
      <c r="Q913" s="149"/>
      <c r="R913" s="149"/>
      <c r="S913" s="149"/>
      <c r="T913" s="152"/>
      <c r="U913" s="152"/>
      <c r="V913" s="152"/>
      <c r="W913" s="152"/>
      <c r="X913" s="152"/>
      <c r="Y913" s="152"/>
      <c r="Z913" s="152"/>
    </row>
    <row r="914" ht="15.75" customHeight="1">
      <c r="A914" s="143" t="str">
        <f t="shared" si="3"/>
        <v>#REF!</v>
      </c>
      <c r="B914" s="149"/>
      <c r="C914" s="149"/>
      <c r="D914" s="149"/>
      <c r="E914" s="149"/>
      <c r="F914" s="149"/>
      <c r="G914" s="149"/>
      <c r="H914" s="149"/>
      <c r="I914" s="143"/>
      <c r="J914" s="143"/>
      <c r="K914" s="149"/>
      <c r="L914" s="149"/>
      <c r="M914" s="149"/>
      <c r="N914" s="149"/>
      <c r="O914" s="149"/>
      <c r="P914" s="149"/>
      <c r="Q914" s="149"/>
      <c r="R914" s="149"/>
      <c r="S914" s="149"/>
      <c r="T914" s="152"/>
      <c r="U914" s="152"/>
      <c r="V914" s="152"/>
      <c r="W914" s="152"/>
      <c r="X914" s="152"/>
      <c r="Y914" s="152"/>
      <c r="Z914" s="152"/>
    </row>
    <row r="915" ht="15.75" customHeight="1">
      <c r="A915" s="143" t="str">
        <f t="shared" si="3"/>
        <v>#REF!</v>
      </c>
      <c r="B915" s="149"/>
      <c r="C915" s="149"/>
      <c r="D915" s="149"/>
      <c r="E915" s="149"/>
      <c r="F915" s="149"/>
      <c r="G915" s="149"/>
      <c r="H915" s="149"/>
      <c r="I915" s="143"/>
      <c r="J915" s="143"/>
      <c r="K915" s="149"/>
      <c r="L915" s="149"/>
      <c r="M915" s="149"/>
      <c r="N915" s="149"/>
      <c r="O915" s="149"/>
      <c r="P915" s="149"/>
      <c r="Q915" s="149"/>
      <c r="R915" s="149"/>
      <c r="S915" s="149"/>
      <c r="T915" s="152"/>
      <c r="U915" s="152"/>
      <c r="V915" s="152"/>
      <c r="W915" s="152"/>
      <c r="X915" s="152"/>
      <c r="Y915" s="152"/>
      <c r="Z915" s="152"/>
    </row>
    <row r="916" ht="15.75" customHeight="1">
      <c r="A916" s="143" t="str">
        <f t="shared" si="3"/>
        <v>#REF!</v>
      </c>
      <c r="B916" s="149"/>
      <c r="C916" s="149"/>
      <c r="D916" s="149"/>
      <c r="E916" s="149"/>
      <c r="F916" s="149"/>
      <c r="G916" s="149"/>
      <c r="H916" s="149"/>
      <c r="I916" s="143"/>
      <c r="J916" s="143"/>
      <c r="K916" s="149"/>
      <c r="L916" s="149"/>
      <c r="M916" s="149"/>
      <c r="N916" s="149"/>
      <c r="O916" s="149"/>
      <c r="P916" s="149"/>
      <c r="Q916" s="149"/>
      <c r="R916" s="149"/>
      <c r="S916" s="149"/>
      <c r="T916" s="152"/>
      <c r="U916" s="152"/>
      <c r="V916" s="152"/>
      <c r="W916" s="152"/>
      <c r="X916" s="152"/>
      <c r="Y916" s="152"/>
      <c r="Z916" s="152"/>
    </row>
    <row r="917" ht="15.75" customHeight="1">
      <c r="A917" s="143" t="str">
        <f t="shared" si="3"/>
        <v>#REF!</v>
      </c>
      <c r="B917" s="149"/>
      <c r="C917" s="149"/>
      <c r="D917" s="149"/>
      <c r="E917" s="149"/>
      <c r="F917" s="149"/>
      <c r="G917" s="149"/>
      <c r="H917" s="149"/>
      <c r="I917" s="143"/>
      <c r="J917" s="143"/>
      <c r="K917" s="149"/>
      <c r="L917" s="149"/>
      <c r="M917" s="149"/>
      <c r="N917" s="149"/>
      <c r="O917" s="149"/>
      <c r="P917" s="149"/>
      <c r="Q917" s="149"/>
      <c r="R917" s="149"/>
      <c r="S917" s="149"/>
      <c r="T917" s="152"/>
      <c r="U917" s="152"/>
      <c r="V917" s="152"/>
      <c r="W917" s="152"/>
      <c r="X917" s="152"/>
      <c r="Y917" s="152"/>
      <c r="Z917" s="152"/>
    </row>
    <row r="918" ht="15.75" customHeight="1">
      <c r="A918" s="143" t="str">
        <f t="shared" si="3"/>
        <v>#REF!</v>
      </c>
      <c r="B918" s="149"/>
      <c r="C918" s="149"/>
      <c r="D918" s="149"/>
      <c r="E918" s="149"/>
      <c r="F918" s="149"/>
      <c r="G918" s="149"/>
      <c r="H918" s="149"/>
      <c r="I918" s="143"/>
      <c r="J918" s="143"/>
      <c r="K918" s="149"/>
      <c r="L918" s="149"/>
      <c r="M918" s="149"/>
      <c r="N918" s="149"/>
      <c r="O918" s="149"/>
      <c r="P918" s="149"/>
      <c r="Q918" s="149"/>
      <c r="R918" s="149"/>
      <c r="S918" s="149"/>
      <c r="T918" s="152"/>
      <c r="U918" s="152"/>
      <c r="V918" s="152"/>
      <c r="W918" s="152"/>
      <c r="X918" s="152"/>
      <c r="Y918" s="152"/>
      <c r="Z918" s="152"/>
    </row>
    <row r="919" ht="15.75" customHeight="1">
      <c r="A919" s="143" t="str">
        <f t="shared" si="3"/>
        <v>#REF!</v>
      </c>
      <c r="B919" s="149"/>
      <c r="C919" s="149"/>
      <c r="D919" s="149"/>
      <c r="E919" s="149"/>
      <c r="F919" s="149"/>
      <c r="G919" s="149"/>
      <c r="H919" s="149"/>
      <c r="I919" s="143"/>
      <c r="J919" s="143"/>
      <c r="K919" s="149"/>
      <c r="L919" s="149"/>
      <c r="M919" s="149"/>
      <c r="N919" s="149"/>
      <c r="O919" s="149"/>
      <c r="P919" s="149"/>
      <c r="Q919" s="149"/>
      <c r="R919" s="149"/>
      <c r="S919" s="149"/>
      <c r="T919" s="152"/>
      <c r="U919" s="152"/>
      <c r="V919" s="152"/>
      <c r="W919" s="152"/>
      <c r="X919" s="152"/>
      <c r="Y919" s="152"/>
      <c r="Z919" s="152"/>
    </row>
    <row r="920" ht="15.75" customHeight="1">
      <c r="A920" s="143" t="str">
        <f t="shared" si="3"/>
        <v>#REF!</v>
      </c>
      <c r="B920" s="149"/>
      <c r="C920" s="149"/>
      <c r="D920" s="149"/>
      <c r="E920" s="149"/>
      <c r="F920" s="149"/>
      <c r="G920" s="149"/>
      <c r="H920" s="149"/>
      <c r="I920" s="143"/>
      <c r="J920" s="143"/>
      <c r="K920" s="149"/>
      <c r="L920" s="149"/>
      <c r="M920" s="149"/>
      <c r="N920" s="149"/>
      <c r="O920" s="149"/>
      <c r="P920" s="149"/>
      <c r="Q920" s="149"/>
      <c r="R920" s="149"/>
      <c r="S920" s="149"/>
      <c r="T920" s="152"/>
      <c r="U920" s="152"/>
      <c r="V920" s="152"/>
      <c r="W920" s="152"/>
      <c r="X920" s="152"/>
      <c r="Y920" s="152"/>
      <c r="Z920" s="152"/>
    </row>
    <row r="921" ht="15.75" customHeight="1">
      <c r="A921" s="143" t="str">
        <f t="shared" si="3"/>
        <v>#REF!</v>
      </c>
      <c r="B921" s="149"/>
      <c r="C921" s="149"/>
      <c r="D921" s="149"/>
      <c r="E921" s="149"/>
      <c r="F921" s="149"/>
      <c r="G921" s="149"/>
      <c r="H921" s="149"/>
      <c r="I921" s="143"/>
      <c r="J921" s="143"/>
      <c r="K921" s="149"/>
      <c r="L921" s="149"/>
      <c r="M921" s="149"/>
      <c r="N921" s="149"/>
      <c r="O921" s="149"/>
      <c r="P921" s="149"/>
      <c r="Q921" s="149"/>
      <c r="R921" s="149"/>
      <c r="S921" s="149"/>
      <c r="T921" s="152"/>
      <c r="U921" s="152"/>
      <c r="V921" s="152"/>
      <c r="W921" s="152"/>
      <c r="X921" s="152"/>
      <c r="Y921" s="152"/>
      <c r="Z921" s="152"/>
    </row>
    <row r="922" ht="15.75" customHeight="1">
      <c r="A922" s="143" t="str">
        <f t="shared" si="3"/>
        <v>#REF!</v>
      </c>
      <c r="B922" s="149"/>
      <c r="C922" s="149"/>
      <c r="D922" s="149"/>
      <c r="E922" s="149"/>
      <c r="F922" s="149"/>
      <c r="G922" s="149"/>
      <c r="H922" s="149"/>
      <c r="I922" s="143"/>
      <c r="J922" s="143"/>
      <c r="K922" s="149"/>
      <c r="L922" s="149"/>
      <c r="M922" s="149"/>
      <c r="N922" s="149"/>
      <c r="O922" s="149"/>
      <c r="P922" s="149"/>
      <c r="Q922" s="149"/>
      <c r="R922" s="149"/>
      <c r="S922" s="149"/>
      <c r="T922" s="152"/>
      <c r="U922" s="152"/>
      <c r="V922" s="152"/>
      <c r="W922" s="152"/>
      <c r="X922" s="152"/>
      <c r="Y922" s="152"/>
      <c r="Z922" s="152"/>
    </row>
    <row r="923" ht="15.75" customHeight="1">
      <c r="A923" s="143" t="str">
        <f t="shared" si="3"/>
        <v>#REF!</v>
      </c>
      <c r="B923" s="149"/>
      <c r="C923" s="149"/>
      <c r="D923" s="149"/>
      <c r="E923" s="149"/>
      <c r="F923" s="149"/>
      <c r="G923" s="149"/>
      <c r="H923" s="149"/>
      <c r="I923" s="143"/>
      <c r="J923" s="143"/>
      <c r="K923" s="149"/>
      <c r="L923" s="149"/>
      <c r="M923" s="149"/>
      <c r="N923" s="149"/>
      <c r="O923" s="149"/>
      <c r="P923" s="149"/>
      <c r="Q923" s="149"/>
      <c r="R923" s="149"/>
      <c r="S923" s="149"/>
      <c r="T923" s="152"/>
      <c r="U923" s="152"/>
      <c r="V923" s="152"/>
      <c r="W923" s="152"/>
      <c r="X923" s="152"/>
      <c r="Y923" s="152"/>
      <c r="Z923" s="152"/>
    </row>
    <row r="924" ht="15.75" customHeight="1">
      <c r="A924" s="143" t="str">
        <f t="shared" si="3"/>
        <v>#REF!</v>
      </c>
      <c r="B924" s="149"/>
      <c r="C924" s="149"/>
      <c r="D924" s="149"/>
      <c r="E924" s="149"/>
      <c r="F924" s="149"/>
      <c r="G924" s="149"/>
      <c r="H924" s="149"/>
      <c r="I924" s="143"/>
      <c r="J924" s="143"/>
      <c r="K924" s="149"/>
      <c r="L924" s="149"/>
      <c r="M924" s="149"/>
      <c r="N924" s="149"/>
      <c r="O924" s="149"/>
      <c r="P924" s="149"/>
      <c r="Q924" s="149"/>
      <c r="R924" s="149"/>
      <c r="S924" s="149"/>
      <c r="T924" s="152"/>
      <c r="U924" s="152"/>
      <c r="V924" s="152"/>
      <c r="W924" s="152"/>
      <c r="X924" s="152"/>
      <c r="Y924" s="152"/>
      <c r="Z924" s="152"/>
    </row>
    <row r="925" ht="15.75" customHeight="1">
      <c r="A925" s="143" t="str">
        <f t="shared" si="3"/>
        <v>#REF!</v>
      </c>
      <c r="B925" s="149"/>
      <c r="C925" s="149"/>
      <c r="D925" s="149"/>
      <c r="E925" s="149"/>
      <c r="F925" s="149"/>
      <c r="G925" s="149"/>
      <c r="H925" s="149"/>
      <c r="I925" s="143"/>
      <c r="J925" s="143"/>
      <c r="K925" s="149"/>
      <c r="L925" s="149"/>
      <c r="M925" s="149"/>
      <c r="N925" s="149"/>
      <c r="O925" s="149"/>
      <c r="P925" s="149"/>
      <c r="Q925" s="149"/>
      <c r="R925" s="149"/>
      <c r="S925" s="149"/>
      <c r="T925" s="152"/>
      <c r="U925" s="152"/>
      <c r="V925" s="152"/>
      <c r="W925" s="152"/>
      <c r="X925" s="152"/>
      <c r="Y925" s="152"/>
      <c r="Z925" s="152"/>
    </row>
    <row r="926" ht="15.75" customHeight="1">
      <c r="A926" s="143" t="str">
        <f t="shared" si="3"/>
        <v>#REF!</v>
      </c>
      <c r="B926" s="149"/>
      <c r="C926" s="149"/>
      <c r="D926" s="149"/>
      <c r="E926" s="149"/>
      <c r="F926" s="149"/>
      <c r="G926" s="149"/>
      <c r="H926" s="149"/>
      <c r="I926" s="143"/>
      <c r="J926" s="143"/>
      <c r="K926" s="149"/>
      <c r="L926" s="149"/>
      <c r="M926" s="149"/>
      <c r="N926" s="149"/>
      <c r="O926" s="149"/>
      <c r="P926" s="149"/>
      <c r="Q926" s="149"/>
      <c r="R926" s="149"/>
      <c r="S926" s="149"/>
      <c r="T926" s="152"/>
      <c r="U926" s="152"/>
      <c r="V926" s="152"/>
      <c r="W926" s="152"/>
      <c r="X926" s="152"/>
      <c r="Y926" s="152"/>
      <c r="Z926" s="152"/>
    </row>
    <row r="927" ht="15.75" customHeight="1">
      <c r="A927" s="143" t="str">
        <f t="shared" si="3"/>
        <v>#REF!</v>
      </c>
      <c r="B927" s="149"/>
      <c r="C927" s="149"/>
      <c r="D927" s="149"/>
      <c r="E927" s="149"/>
      <c r="F927" s="149"/>
      <c r="G927" s="149"/>
      <c r="H927" s="149"/>
      <c r="I927" s="143"/>
      <c r="J927" s="143"/>
      <c r="K927" s="149"/>
      <c r="L927" s="149"/>
      <c r="M927" s="149"/>
      <c r="N927" s="149"/>
      <c r="O927" s="149"/>
      <c r="P927" s="149"/>
      <c r="Q927" s="149"/>
      <c r="R927" s="149"/>
      <c r="S927" s="149"/>
      <c r="T927" s="152"/>
      <c r="U927" s="152"/>
      <c r="V927" s="152"/>
      <c r="W927" s="152"/>
      <c r="X927" s="152"/>
      <c r="Y927" s="152"/>
      <c r="Z927" s="152"/>
    </row>
    <row r="928" ht="15.75" customHeight="1">
      <c r="A928" s="143" t="str">
        <f t="shared" si="3"/>
        <v>#REF!</v>
      </c>
      <c r="B928" s="149"/>
      <c r="C928" s="149"/>
      <c r="D928" s="149"/>
      <c r="E928" s="149"/>
      <c r="F928" s="149"/>
      <c r="G928" s="149"/>
      <c r="H928" s="149"/>
      <c r="I928" s="143"/>
      <c r="J928" s="143"/>
      <c r="K928" s="149"/>
      <c r="L928" s="149"/>
      <c r="M928" s="149"/>
      <c r="N928" s="149"/>
      <c r="O928" s="149"/>
      <c r="P928" s="149"/>
      <c r="Q928" s="149"/>
      <c r="R928" s="149"/>
      <c r="S928" s="149"/>
      <c r="T928" s="152"/>
      <c r="U928" s="152"/>
      <c r="V928" s="152"/>
      <c r="W928" s="152"/>
      <c r="X928" s="152"/>
      <c r="Y928" s="152"/>
      <c r="Z928" s="152"/>
    </row>
    <row r="929" ht="15.75" customHeight="1">
      <c r="A929" s="143" t="str">
        <f t="shared" si="3"/>
        <v>#REF!</v>
      </c>
      <c r="B929" s="149"/>
      <c r="C929" s="149"/>
      <c r="D929" s="149"/>
      <c r="E929" s="149"/>
      <c r="F929" s="149"/>
      <c r="G929" s="149"/>
      <c r="H929" s="149"/>
      <c r="I929" s="143"/>
      <c r="J929" s="143"/>
      <c r="K929" s="149"/>
      <c r="L929" s="149"/>
      <c r="M929" s="149"/>
      <c r="N929" s="149"/>
      <c r="O929" s="149"/>
      <c r="P929" s="149"/>
      <c r="Q929" s="149"/>
      <c r="R929" s="149"/>
      <c r="S929" s="149"/>
      <c r="T929" s="152"/>
      <c r="U929" s="152"/>
      <c r="V929" s="152"/>
      <c r="W929" s="152"/>
      <c r="X929" s="152"/>
      <c r="Y929" s="152"/>
      <c r="Z929" s="152"/>
    </row>
    <row r="930" ht="15.75" customHeight="1">
      <c r="A930" s="143" t="str">
        <f t="shared" si="3"/>
        <v>#REF!</v>
      </c>
      <c r="B930" s="149"/>
      <c r="C930" s="149"/>
      <c r="D930" s="149"/>
      <c r="E930" s="149"/>
      <c r="F930" s="149"/>
      <c r="G930" s="149"/>
      <c r="H930" s="149"/>
      <c r="I930" s="143"/>
      <c r="J930" s="143"/>
      <c r="K930" s="149"/>
      <c r="L930" s="149"/>
      <c r="M930" s="149"/>
      <c r="N930" s="149"/>
      <c r="O930" s="149"/>
      <c r="P930" s="149"/>
      <c r="Q930" s="149"/>
      <c r="R930" s="149"/>
      <c r="S930" s="149"/>
      <c r="T930" s="152"/>
      <c r="U930" s="152"/>
      <c r="V930" s="152"/>
      <c r="W930" s="152"/>
      <c r="X930" s="152"/>
      <c r="Y930" s="152"/>
      <c r="Z930" s="152"/>
    </row>
    <row r="931" ht="15.75" customHeight="1">
      <c r="A931" s="143" t="str">
        <f t="shared" si="3"/>
        <v>#REF!</v>
      </c>
      <c r="B931" s="149"/>
      <c r="C931" s="149"/>
      <c r="D931" s="149"/>
      <c r="E931" s="149"/>
      <c r="F931" s="149"/>
      <c r="G931" s="149"/>
      <c r="H931" s="149"/>
      <c r="I931" s="143"/>
      <c r="J931" s="143"/>
      <c r="K931" s="149"/>
      <c r="L931" s="149"/>
      <c r="M931" s="149"/>
      <c r="N931" s="149"/>
      <c r="O931" s="149"/>
      <c r="P931" s="149"/>
      <c r="Q931" s="149"/>
      <c r="R931" s="149"/>
      <c r="S931" s="149"/>
      <c r="T931" s="152"/>
      <c r="U931" s="152"/>
      <c r="V931" s="152"/>
      <c r="W931" s="152"/>
      <c r="X931" s="152"/>
      <c r="Y931" s="152"/>
      <c r="Z931" s="152"/>
    </row>
    <row r="932" ht="15.75" customHeight="1">
      <c r="A932" s="143" t="str">
        <f t="shared" si="3"/>
        <v>#REF!</v>
      </c>
      <c r="B932" s="149"/>
      <c r="C932" s="149"/>
      <c r="D932" s="149"/>
      <c r="E932" s="149"/>
      <c r="F932" s="149"/>
      <c r="G932" s="149"/>
      <c r="H932" s="149"/>
      <c r="I932" s="143"/>
      <c r="J932" s="143"/>
      <c r="K932" s="149"/>
      <c r="L932" s="149"/>
      <c r="M932" s="149"/>
      <c r="N932" s="149"/>
      <c r="O932" s="149"/>
      <c r="P932" s="149"/>
      <c r="Q932" s="149"/>
      <c r="R932" s="149"/>
      <c r="S932" s="149"/>
      <c r="T932" s="152"/>
      <c r="U932" s="152"/>
      <c r="V932" s="152"/>
      <c r="W932" s="152"/>
      <c r="X932" s="152"/>
      <c r="Y932" s="152"/>
      <c r="Z932" s="152"/>
    </row>
    <row r="933" ht="15.75" customHeight="1">
      <c r="A933" s="143" t="str">
        <f t="shared" si="3"/>
        <v>#REF!</v>
      </c>
      <c r="B933" s="149"/>
      <c r="C933" s="149"/>
      <c r="D933" s="149"/>
      <c r="E933" s="149"/>
      <c r="F933" s="149"/>
      <c r="G933" s="149"/>
      <c r="H933" s="149"/>
      <c r="I933" s="143"/>
      <c r="J933" s="143"/>
      <c r="K933" s="149"/>
      <c r="L933" s="149"/>
      <c r="M933" s="149"/>
      <c r="N933" s="149"/>
      <c r="O933" s="149"/>
      <c r="P933" s="149"/>
      <c r="Q933" s="149"/>
      <c r="R933" s="149"/>
      <c r="S933" s="149"/>
      <c r="T933" s="152"/>
      <c r="U933" s="152"/>
      <c r="V933" s="152"/>
      <c r="W933" s="152"/>
      <c r="X933" s="152"/>
      <c r="Y933" s="152"/>
      <c r="Z933" s="152"/>
    </row>
    <row r="934" ht="15.75" customHeight="1">
      <c r="A934" s="143" t="str">
        <f t="shared" si="3"/>
        <v>#REF!</v>
      </c>
      <c r="B934" s="149"/>
      <c r="C934" s="149"/>
      <c r="D934" s="149"/>
      <c r="E934" s="149"/>
      <c r="F934" s="149"/>
      <c r="G934" s="149"/>
      <c r="H934" s="149"/>
      <c r="I934" s="143"/>
      <c r="J934" s="143"/>
      <c r="K934" s="149"/>
      <c r="L934" s="149"/>
      <c r="M934" s="149"/>
      <c r="N934" s="149"/>
      <c r="O934" s="149"/>
      <c r="P934" s="149"/>
      <c r="Q934" s="149"/>
      <c r="R934" s="149"/>
      <c r="S934" s="149"/>
      <c r="T934" s="152"/>
      <c r="U934" s="152"/>
      <c r="V934" s="152"/>
      <c r="W934" s="152"/>
      <c r="X934" s="152"/>
      <c r="Y934" s="152"/>
      <c r="Z934" s="152"/>
    </row>
    <row r="935" ht="15.75" customHeight="1">
      <c r="A935" s="143" t="str">
        <f t="shared" si="3"/>
        <v>#REF!</v>
      </c>
      <c r="B935" s="149"/>
      <c r="C935" s="149"/>
      <c r="D935" s="149"/>
      <c r="E935" s="149"/>
      <c r="F935" s="149"/>
      <c r="G935" s="149"/>
      <c r="H935" s="149"/>
      <c r="I935" s="143"/>
      <c r="J935" s="143"/>
      <c r="K935" s="149"/>
      <c r="L935" s="149"/>
      <c r="M935" s="149"/>
      <c r="N935" s="149"/>
      <c r="O935" s="149"/>
      <c r="P935" s="149"/>
      <c r="Q935" s="149"/>
      <c r="R935" s="149"/>
      <c r="S935" s="149"/>
      <c r="T935" s="152"/>
      <c r="U935" s="152"/>
      <c r="V935" s="152"/>
      <c r="W935" s="152"/>
      <c r="X935" s="152"/>
      <c r="Y935" s="152"/>
      <c r="Z935" s="152"/>
    </row>
    <row r="936" ht="15.75" customHeight="1">
      <c r="A936" s="143" t="str">
        <f t="shared" si="3"/>
        <v>#REF!</v>
      </c>
      <c r="B936" s="149"/>
      <c r="C936" s="149"/>
      <c r="D936" s="149"/>
      <c r="E936" s="149"/>
      <c r="F936" s="149"/>
      <c r="G936" s="149"/>
      <c r="H936" s="149"/>
      <c r="I936" s="143"/>
      <c r="J936" s="143"/>
      <c r="K936" s="149"/>
      <c r="L936" s="149"/>
      <c r="M936" s="149"/>
      <c r="N936" s="149"/>
      <c r="O936" s="149"/>
      <c r="P936" s="149"/>
      <c r="Q936" s="149"/>
      <c r="R936" s="149"/>
      <c r="S936" s="149"/>
      <c r="T936" s="152"/>
      <c r="U936" s="152"/>
      <c r="V936" s="152"/>
      <c r="W936" s="152"/>
      <c r="X936" s="152"/>
      <c r="Y936" s="152"/>
      <c r="Z936" s="152"/>
    </row>
    <row r="937" ht="15.75" customHeight="1">
      <c r="A937" s="143" t="str">
        <f t="shared" si="3"/>
        <v>#REF!</v>
      </c>
      <c r="B937" s="149"/>
      <c r="C937" s="149"/>
      <c r="D937" s="149"/>
      <c r="E937" s="149"/>
      <c r="F937" s="149"/>
      <c r="G937" s="149"/>
      <c r="H937" s="149"/>
      <c r="I937" s="143"/>
      <c r="J937" s="143"/>
      <c r="K937" s="149"/>
      <c r="L937" s="149"/>
      <c r="M937" s="149"/>
      <c r="N937" s="149"/>
      <c r="O937" s="149"/>
      <c r="P937" s="149"/>
      <c r="Q937" s="149"/>
      <c r="R937" s="149"/>
      <c r="S937" s="149"/>
      <c r="T937" s="152"/>
      <c r="U937" s="152"/>
      <c r="V937" s="152"/>
      <c r="W937" s="152"/>
      <c r="X937" s="152"/>
      <c r="Y937" s="152"/>
      <c r="Z937" s="152"/>
    </row>
    <row r="938" ht="15.75" customHeight="1">
      <c r="A938" s="143" t="str">
        <f t="shared" si="3"/>
        <v>#REF!</v>
      </c>
      <c r="B938" s="149"/>
      <c r="C938" s="149"/>
      <c r="D938" s="149"/>
      <c r="E938" s="149"/>
      <c r="F938" s="149"/>
      <c r="G938" s="149"/>
      <c r="H938" s="149"/>
      <c r="I938" s="143"/>
      <c r="J938" s="143"/>
      <c r="K938" s="149"/>
      <c r="L938" s="149"/>
      <c r="M938" s="149"/>
      <c r="N938" s="149"/>
      <c r="O938" s="149"/>
      <c r="P938" s="149"/>
      <c r="Q938" s="149"/>
      <c r="R938" s="149"/>
      <c r="S938" s="149"/>
      <c r="T938" s="152"/>
      <c r="U938" s="152"/>
      <c r="V938" s="152"/>
      <c r="W938" s="152"/>
      <c r="X938" s="152"/>
      <c r="Y938" s="152"/>
      <c r="Z938" s="152"/>
    </row>
    <row r="939" ht="15.75" customHeight="1">
      <c r="A939" s="143" t="str">
        <f t="shared" si="3"/>
        <v>#REF!</v>
      </c>
      <c r="B939" s="149"/>
      <c r="C939" s="149"/>
      <c r="D939" s="149"/>
      <c r="E939" s="149"/>
      <c r="F939" s="149"/>
      <c r="G939" s="149"/>
      <c r="H939" s="149"/>
      <c r="I939" s="143"/>
      <c r="J939" s="143"/>
      <c r="K939" s="149"/>
      <c r="L939" s="149"/>
      <c r="M939" s="149"/>
      <c r="N939" s="149"/>
      <c r="O939" s="149"/>
      <c r="P939" s="149"/>
      <c r="Q939" s="149"/>
      <c r="R939" s="149"/>
      <c r="S939" s="149"/>
      <c r="T939" s="152"/>
      <c r="U939" s="152"/>
      <c r="V939" s="152"/>
      <c r="W939" s="152"/>
      <c r="X939" s="152"/>
      <c r="Y939" s="152"/>
      <c r="Z939" s="152"/>
    </row>
    <row r="940" ht="15.75" customHeight="1">
      <c r="A940" s="143" t="str">
        <f t="shared" si="3"/>
        <v>#REF!</v>
      </c>
      <c r="B940" s="149"/>
      <c r="C940" s="149"/>
      <c r="D940" s="149"/>
      <c r="E940" s="149"/>
      <c r="F940" s="149"/>
      <c r="G940" s="149"/>
      <c r="H940" s="149"/>
      <c r="I940" s="143"/>
      <c r="J940" s="143"/>
      <c r="K940" s="149"/>
      <c r="L940" s="149"/>
      <c r="M940" s="149"/>
      <c r="N940" s="149"/>
      <c r="O940" s="149"/>
      <c r="P940" s="149"/>
      <c r="Q940" s="149"/>
      <c r="R940" s="149"/>
      <c r="S940" s="149"/>
      <c r="T940" s="152"/>
      <c r="U940" s="152"/>
      <c r="V940" s="152"/>
      <c r="W940" s="152"/>
      <c r="X940" s="152"/>
      <c r="Y940" s="152"/>
      <c r="Z940" s="152"/>
    </row>
    <row r="941" ht="15.75" customHeight="1">
      <c r="A941" s="143" t="str">
        <f t="shared" si="3"/>
        <v>#REF!</v>
      </c>
      <c r="B941" s="149"/>
      <c r="C941" s="149"/>
      <c r="D941" s="149"/>
      <c r="E941" s="149"/>
      <c r="F941" s="149"/>
      <c r="G941" s="149"/>
      <c r="H941" s="149"/>
      <c r="I941" s="143"/>
      <c r="J941" s="143"/>
      <c r="K941" s="149"/>
      <c r="L941" s="149"/>
      <c r="M941" s="149"/>
      <c r="N941" s="149"/>
      <c r="O941" s="149"/>
      <c r="P941" s="149"/>
      <c r="Q941" s="149"/>
      <c r="R941" s="149"/>
      <c r="S941" s="149"/>
      <c r="T941" s="152"/>
      <c r="U941" s="152"/>
      <c r="V941" s="152"/>
      <c r="W941" s="152"/>
      <c r="X941" s="152"/>
      <c r="Y941" s="152"/>
      <c r="Z941" s="152"/>
    </row>
    <row r="942" ht="15.75" customHeight="1">
      <c r="A942" s="143" t="str">
        <f t="shared" si="3"/>
        <v>#REF!</v>
      </c>
      <c r="B942" s="149"/>
      <c r="C942" s="149"/>
      <c r="D942" s="149"/>
      <c r="E942" s="149"/>
      <c r="F942" s="149"/>
      <c r="G942" s="149"/>
      <c r="H942" s="149"/>
      <c r="I942" s="143"/>
      <c r="J942" s="143"/>
      <c r="K942" s="149"/>
      <c r="L942" s="149"/>
      <c r="M942" s="149"/>
      <c r="N942" s="149"/>
      <c r="O942" s="149"/>
      <c r="P942" s="149"/>
      <c r="Q942" s="149"/>
      <c r="R942" s="149"/>
      <c r="S942" s="149"/>
      <c r="T942" s="152"/>
      <c r="U942" s="152"/>
      <c r="V942" s="152"/>
      <c r="W942" s="152"/>
      <c r="X942" s="152"/>
      <c r="Y942" s="152"/>
      <c r="Z942" s="152"/>
    </row>
    <row r="943" ht="15.75" customHeight="1">
      <c r="A943" s="143" t="str">
        <f t="shared" si="3"/>
        <v>#REF!</v>
      </c>
      <c r="B943" s="149"/>
      <c r="C943" s="149"/>
      <c r="D943" s="149"/>
      <c r="E943" s="149"/>
      <c r="F943" s="149"/>
      <c r="G943" s="149"/>
      <c r="H943" s="149"/>
      <c r="I943" s="143"/>
      <c r="J943" s="143"/>
      <c r="K943" s="149"/>
      <c r="L943" s="149"/>
      <c r="M943" s="149"/>
      <c r="N943" s="149"/>
      <c r="O943" s="149"/>
      <c r="P943" s="149"/>
      <c r="Q943" s="149"/>
      <c r="R943" s="149"/>
      <c r="S943" s="149"/>
      <c r="T943" s="152"/>
      <c r="U943" s="152"/>
      <c r="V943" s="152"/>
      <c r="W943" s="152"/>
      <c r="X943" s="152"/>
      <c r="Y943" s="152"/>
      <c r="Z943" s="152"/>
    </row>
    <row r="944" ht="15.75" customHeight="1">
      <c r="A944" s="143" t="str">
        <f t="shared" si="3"/>
        <v>#REF!</v>
      </c>
      <c r="B944" s="149"/>
      <c r="C944" s="149"/>
      <c r="D944" s="149"/>
      <c r="E944" s="149"/>
      <c r="F944" s="149"/>
      <c r="G944" s="149"/>
      <c r="H944" s="149"/>
      <c r="I944" s="143"/>
      <c r="J944" s="143"/>
      <c r="K944" s="149"/>
      <c r="L944" s="149"/>
      <c r="M944" s="149"/>
      <c r="N944" s="149"/>
      <c r="O944" s="149"/>
      <c r="P944" s="149"/>
      <c r="Q944" s="149"/>
      <c r="R944" s="149"/>
      <c r="S944" s="149"/>
      <c r="T944" s="152"/>
      <c r="U944" s="152"/>
      <c r="V944" s="152"/>
      <c r="W944" s="152"/>
      <c r="X944" s="152"/>
      <c r="Y944" s="152"/>
      <c r="Z944" s="152"/>
    </row>
    <row r="945" ht="15.75" customHeight="1">
      <c r="A945" s="143" t="str">
        <f t="shared" si="3"/>
        <v>#REF!</v>
      </c>
      <c r="B945" s="149"/>
      <c r="C945" s="149"/>
      <c r="D945" s="149"/>
      <c r="E945" s="149"/>
      <c r="F945" s="149"/>
      <c r="G945" s="149"/>
      <c r="H945" s="149"/>
      <c r="I945" s="143"/>
      <c r="J945" s="143"/>
      <c r="K945" s="149"/>
      <c r="L945" s="149"/>
      <c r="M945" s="149"/>
      <c r="N945" s="149"/>
      <c r="O945" s="149"/>
      <c r="P945" s="149"/>
      <c r="Q945" s="149"/>
      <c r="R945" s="149"/>
      <c r="S945" s="149"/>
      <c r="T945" s="152"/>
      <c r="U945" s="152"/>
      <c r="V945" s="152"/>
      <c r="W945" s="152"/>
      <c r="X945" s="152"/>
      <c r="Y945" s="152"/>
      <c r="Z945" s="152"/>
    </row>
    <row r="946" ht="15.75" customHeight="1">
      <c r="A946" s="143" t="str">
        <f t="shared" si="3"/>
        <v>#REF!</v>
      </c>
      <c r="B946" s="149"/>
      <c r="C946" s="149"/>
      <c r="D946" s="149"/>
      <c r="E946" s="149"/>
      <c r="F946" s="149"/>
      <c r="G946" s="149"/>
      <c r="H946" s="149"/>
      <c r="I946" s="143"/>
      <c r="J946" s="143"/>
      <c r="K946" s="149"/>
      <c r="L946" s="149"/>
      <c r="M946" s="149"/>
      <c r="N946" s="149"/>
      <c r="O946" s="149"/>
      <c r="P946" s="149"/>
      <c r="Q946" s="149"/>
      <c r="R946" s="149"/>
      <c r="S946" s="149"/>
      <c r="T946" s="152"/>
      <c r="U946" s="152"/>
      <c r="V946" s="152"/>
      <c r="W946" s="152"/>
      <c r="X946" s="152"/>
      <c r="Y946" s="152"/>
      <c r="Z946" s="152"/>
    </row>
    <row r="947" ht="15.75" customHeight="1">
      <c r="A947" s="143" t="str">
        <f t="shared" si="3"/>
        <v>#REF!</v>
      </c>
      <c r="B947" s="149"/>
      <c r="C947" s="149"/>
      <c r="D947" s="149"/>
      <c r="E947" s="149"/>
      <c r="F947" s="149"/>
      <c r="G947" s="149"/>
      <c r="H947" s="149"/>
      <c r="I947" s="143"/>
      <c r="J947" s="143"/>
      <c r="K947" s="149"/>
      <c r="L947" s="149"/>
      <c r="M947" s="149"/>
      <c r="N947" s="149"/>
      <c r="O947" s="149"/>
      <c r="P947" s="149"/>
      <c r="Q947" s="149"/>
      <c r="R947" s="149"/>
      <c r="S947" s="149"/>
      <c r="T947" s="152"/>
      <c r="U947" s="152"/>
      <c r="V947" s="152"/>
      <c r="W947" s="152"/>
      <c r="X947" s="152"/>
      <c r="Y947" s="152"/>
      <c r="Z947" s="152"/>
    </row>
    <row r="948" ht="15.75" customHeight="1">
      <c r="A948" s="143" t="str">
        <f t="shared" si="3"/>
        <v>#REF!</v>
      </c>
      <c r="B948" s="149"/>
      <c r="C948" s="149"/>
      <c r="D948" s="149"/>
      <c r="E948" s="149"/>
      <c r="F948" s="149"/>
      <c r="G948" s="149"/>
      <c r="H948" s="149"/>
      <c r="I948" s="143"/>
      <c r="J948" s="143"/>
      <c r="K948" s="149"/>
      <c r="L948" s="149"/>
      <c r="M948" s="149"/>
      <c r="N948" s="149"/>
      <c r="O948" s="149"/>
      <c r="P948" s="149"/>
      <c r="Q948" s="149"/>
      <c r="R948" s="149"/>
      <c r="S948" s="149"/>
      <c r="T948" s="152"/>
      <c r="U948" s="152"/>
      <c r="V948" s="152"/>
      <c r="W948" s="152"/>
      <c r="X948" s="152"/>
      <c r="Y948" s="152"/>
      <c r="Z948" s="152"/>
    </row>
    <row r="949" ht="15.75" customHeight="1">
      <c r="A949" s="143" t="str">
        <f t="shared" si="3"/>
        <v>#REF!</v>
      </c>
      <c r="B949" s="149"/>
      <c r="C949" s="149"/>
      <c r="D949" s="149"/>
      <c r="E949" s="149"/>
      <c r="F949" s="149"/>
      <c r="G949" s="149"/>
      <c r="H949" s="149"/>
      <c r="I949" s="143"/>
      <c r="J949" s="143"/>
      <c r="K949" s="149"/>
      <c r="L949" s="149"/>
      <c r="M949" s="149"/>
      <c r="N949" s="149"/>
      <c r="O949" s="149"/>
      <c r="P949" s="149"/>
      <c r="Q949" s="149"/>
      <c r="R949" s="149"/>
      <c r="S949" s="149"/>
      <c r="T949" s="152"/>
      <c r="U949" s="152"/>
      <c r="V949" s="152"/>
      <c r="W949" s="152"/>
      <c r="X949" s="152"/>
      <c r="Y949" s="152"/>
      <c r="Z949" s="152"/>
    </row>
    <row r="950" ht="15.75" customHeight="1">
      <c r="A950" s="143" t="str">
        <f t="shared" si="3"/>
        <v>#REF!</v>
      </c>
      <c r="B950" s="149"/>
      <c r="C950" s="149"/>
      <c r="D950" s="149"/>
      <c r="E950" s="149"/>
      <c r="F950" s="149"/>
      <c r="G950" s="149"/>
      <c r="H950" s="149"/>
      <c r="I950" s="143"/>
      <c r="J950" s="143"/>
      <c r="K950" s="149"/>
      <c r="L950" s="149"/>
      <c r="M950" s="149"/>
      <c r="N950" s="149"/>
      <c r="O950" s="149"/>
      <c r="P950" s="149"/>
      <c r="Q950" s="149"/>
      <c r="R950" s="149"/>
      <c r="S950" s="149"/>
      <c r="T950" s="152"/>
      <c r="U950" s="152"/>
      <c r="V950" s="152"/>
      <c r="W950" s="152"/>
      <c r="X950" s="152"/>
      <c r="Y950" s="152"/>
      <c r="Z950" s="152"/>
    </row>
    <row r="951" ht="15.75" customHeight="1">
      <c r="A951" s="143" t="str">
        <f t="shared" si="3"/>
        <v>#REF!</v>
      </c>
      <c r="B951" s="149"/>
      <c r="C951" s="149"/>
      <c r="D951" s="149"/>
      <c r="E951" s="149"/>
      <c r="F951" s="149"/>
      <c r="G951" s="149"/>
      <c r="H951" s="149"/>
      <c r="I951" s="143"/>
      <c r="J951" s="143"/>
      <c r="K951" s="149"/>
      <c r="L951" s="149"/>
      <c r="M951" s="149"/>
      <c r="N951" s="149"/>
      <c r="O951" s="149"/>
      <c r="P951" s="149"/>
      <c r="Q951" s="149"/>
      <c r="R951" s="149"/>
      <c r="S951" s="149"/>
      <c r="T951" s="152"/>
      <c r="U951" s="152"/>
      <c r="V951" s="152"/>
      <c r="W951" s="152"/>
      <c r="X951" s="152"/>
      <c r="Y951" s="152"/>
      <c r="Z951" s="152"/>
    </row>
    <row r="952" ht="15.75" customHeight="1">
      <c r="A952" s="143" t="str">
        <f t="shared" si="3"/>
        <v>#REF!</v>
      </c>
      <c r="B952" s="149"/>
      <c r="C952" s="149"/>
      <c r="D952" s="149"/>
      <c r="E952" s="149"/>
      <c r="F952" s="149"/>
      <c r="G952" s="149"/>
      <c r="H952" s="149"/>
      <c r="I952" s="143"/>
      <c r="J952" s="143"/>
      <c r="K952" s="149"/>
      <c r="L952" s="149"/>
      <c r="M952" s="149"/>
      <c r="N952" s="149"/>
      <c r="O952" s="149"/>
      <c r="P952" s="149"/>
      <c r="Q952" s="149"/>
      <c r="R952" s="149"/>
      <c r="S952" s="149"/>
      <c r="T952" s="152"/>
      <c r="U952" s="152"/>
      <c r="V952" s="152"/>
      <c r="W952" s="152"/>
      <c r="X952" s="152"/>
      <c r="Y952" s="152"/>
      <c r="Z952" s="152"/>
    </row>
    <row r="953" ht="15.75" customHeight="1">
      <c r="A953" s="143" t="str">
        <f t="shared" si="3"/>
        <v>#REF!</v>
      </c>
      <c r="B953" s="149"/>
      <c r="C953" s="149"/>
      <c r="D953" s="149"/>
      <c r="E953" s="149"/>
      <c r="F953" s="149"/>
      <c r="G953" s="149"/>
      <c r="H953" s="149"/>
      <c r="I953" s="143"/>
      <c r="J953" s="143"/>
      <c r="K953" s="149"/>
      <c r="L953" s="149"/>
      <c r="M953" s="149"/>
      <c r="N953" s="149"/>
      <c r="O953" s="149"/>
      <c r="P953" s="149"/>
      <c r="Q953" s="149"/>
      <c r="R953" s="149"/>
      <c r="S953" s="149"/>
      <c r="T953" s="152"/>
      <c r="U953" s="152"/>
      <c r="V953" s="152"/>
      <c r="W953" s="152"/>
      <c r="X953" s="152"/>
      <c r="Y953" s="152"/>
      <c r="Z953" s="152"/>
    </row>
    <row r="954" ht="15.75" customHeight="1">
      <c r="A954" s="143" t="str">
        <f t="shared" si="3"/>
        <v>#REF!</v>
      </c>
      <c r="B954" s="149"/>
      <c r="C954" s="149"/>
      <c r="D954" s="149"/>
      <c r="E954" s="149"/>
      <c r="F954" s="149"/>
      <c r="G954" s="149"/>
      <c r="H954" s="149"/>
      <c r="I954" s="143"/>
      <c r="J954" s="143"/>
      <c r="K954" s="149"/>
      <c r="L954" s="149"/>
      <c r="M954" s="149"/>
      <c r="N954" s="149"/>
      <c r="O954" s="149"/>
      <c r="P954" s="149"/>
      <c r="Q954" s="149"/>
      <c r="R954" s="149"/>
      <c r="S954" s="149"/>
      <c r="T954" s="152"/>
      <c r="U954" s="152"/>
      <c r="V954" s="152"/>
      <c r="W954" s="152"/>
      <c r="X954" s="152"/>
      <c r="Y954" s="152"/>
      <c r="Z954" s="152"/>
    </row>
    <row r="955" ht="15.75" customHeight="1">
      <c r="A955" s="143" t="str">
        <f t="shared" si="3"/>
        <v>#REF!</v>
      </c>
      <c r="B955" s="149"/>
      <c r="C955" s="149"/>
      <c r="D955" s="149"/>
      <c r="E955" s="149"/>
      <c r="F955" s="149"/>
      <c r="G955" s="149"/>
      <c r="H955" s="149"/>
      <c r="I955" s="143"/>
      <c r="J955" s="143"/>
      <c r="K955" s="149"/>
      <c r="L955" s="149"/>
      <c r="M955" s="149"/>
      <c r="N955" s="149"/>
      <c r="O955" s="149"/>
      <c r="P955" s="149"/>
      <c r="Q955" s="149"/>
      <c r="R955" s="149"/>
      <c r="S955" s="149"/>
      <c r="T955" s="152"/>
      <c r="U955" s="152"/>
      <c r="V955" s="152"/>
      <c r="W955" s="152"/>
      <c r="X955" s="152"/>
      <c r="Y955" s="152"/>
      <c r="Z955" s="152"/>
    </row>
    <row r="956" ht="15.75" customHeight="1">
      <c r="A956" s="143" t="str">
        <f t="shared" si="3"/>
        <v>#REF!</v>
      </c>
      <c r="B956" s="149"/>
      <c r="C956" s="149"/>
      <c r="D956" s="149"/>
      <c r="E956" s="149"/>
      <c r="F956" s="149"/>
      <c r="G956" s="149"/>
      <c r="H956" s="149"/>
      <c r="I956" s="143"/>
      <c r="J956" s="143"/>
      <c r="K956" s="149"/>
      <c r="L956" s="149"/>
      <c r="M956" s="149"/>
      <c r="N956" s="149"/>
      <c r="O956" s="149"/>
      <c r="P956" s="149"/>
      <c r="Q956" s="149"/>
      <c r="R956" s="149"/>
      <c r="S956" s="149"/>
      <c r="T956" s="152"/>
      <c r="U956" s="152"/>
      <c r="V956" s="152"/>
      <c r="W956" s="152"/>
      <c r="X956" s="152"/>
      <c r="Y956" s="152"/>
      <c r="Z956" s="152"/>
    </row>
    <row r="957" ht="15.75" customHeight="1">
      <c r="A957" s="143" t="str">
        <f t="shared" si="3"/>
        <v>#REF!</v>
      </c>
      <c r="B957" s="149"/>
      <c r="C957" s="149"/>
      <c r="D957" s="149"/>
      <c r="E957" s="149"/>
      <c r="F957" s="149"/>
      <c r="G957" s="149"/>
      <c r="H957" s="149"/>
      <c r="I957" s="143"/>
      <c r="J957" s="143"/>
      <c r="K957" s="149"/>
      <c r="L957" s="149"/>
      <c r="M957" s="149"/>
      <c r="N957" s="149"/>
      <c r="O957" s="149"/>
      <c r="P957" s="149"/>
      <c r="Q957" s="149"/>
      <c r="R957" s="149"/>
      <c r="S957" s="149"/>
      <c r="T957" s="152"/>
      <c r="U957" s="152"/>
      <c r="V957" s="152"/>
      <c r="W957" s="152"/>
      <c r="X957" s="152"/>
      <c r="Y957" s="152"/>
      <c r="Z957" s="152"/>
    </row>
    <row r="958" ht="15.75" customHeight="1">
      <c r="A958" s="143" t="str">
        <f t="shared" si="3"/>
        <v>#REF!</v>
      </c>
      <c r="B958" s="149"/>
      <c r="C958" s="149"/>
      <c r="D958" s="149"/>
      <c r="E958" s="149"/>
      <c r="F958" s="149"/>
      <c r="G958" s="149"/>
      <c r="H958" s="149"/>
      <c r="I958" s="143"/>
      <c r="J958" s="143"/>
      <c r="K958" s="149"/>
      <c r="L958" s="149"/>
      <c r="M958" s="149"/>
      <c r="N958" s="149"/>
      <c r="O958" s="149"/>
      <c r="P958" s="149"/>
      <c r="Q958" s="149"/>
      <c r="R958" s="149"/>
      <c r="S958" s="149"/>
      <c r="T958" s="152"/>
      <c r="U958" s="152"/>
      <c r="V958" s="152"/>
      <c r="W958" s="152"/>
      <c r="X958" s="152"/>
      <c r="Y958" s="152"/>
      <c r="Z958" s="152"/>
    </row>
    <row r="959" ht="15.75" customHeight="1">
      <c r="A959" s="143" t="str">
        <f t="shared" si="3"/>
        <v>#REF!</v>
      </c>
      <c r="B959" s="149"/>
      <c r="C959" s="149"/>
      <c r="D959" s="149"/>
      <c r="E959" s="149"/>
      <c r="F959" s="149"/>
      <c r="G959" s="149"/>
      <c r="H959" s="149"/>
      <c r="I959" s="143"/>
      <c r="J959" s="143"/>
      <c r="K959" s="149"/>
      <c r="L959" s="149"/>
      <c r="M959" s="149"/>
      <c r="N959" s="149"/>
      <c r="O959" s="149"/>
      <c r="P959" s="149"/>
      <c r="Q959" s="149"/>
      <c r="R959" s="149"/>
      <c r="S959" s="149"/>
      <c r="T959" s="152"/>
      <c r="U959" s="152"/>
      <c r="V959" s="152"/>
      <c r="W959" s="152"/>
      <c r="X959" s="152"/>
      <c r="Y959" s="152"/>
      <c r="Z959" s="152"/>
    </row>
    <row r="960" ht="15.75" customHeight="1">
      <c r="A960" s="143" t="str">
        <f t="shared" si="3"/>
        <v>#REF!</v>
      </c>
      <c r="B960" s="149"/>
      <c r="C960" s="149"/>
      <c r="D960" s="149"/>
      <c r="E960" s="149"/>
      <c r="F960" s="149"/>
      <c r="G960" s="149"/>
      <c r="H960" s="149"/>
      <c r="I960" s="143"/>
      <c r="J960" s="143"/>
      <c r="K960" s="149"/>
      <c r="L960" s="149"/>
      <c r="M960" s="149"/>
      <c r="N960" s="149"/>
      <c r="O960" s="149"/>
      <c r="P960" s="149"/>
      <c r="Q960" s="149"/>
      <c r="R960" s="149"/>
      <c r="S960" s="149"/>
      <c r="T960" s="152"/>
      <c r="U960" s="152"/>
      <c r="V960" s="152"/>
      <c r="W960" s="152"/>
      <c r="X960" s="152"/>
      <c r="Y960" s="152"/>
      <c r="Z960" s="152"/>
    </row>
    <row r="961" ht="15.75" customHeight="1">
      <c r="A961" s="143" t="str">
        <f t="shared" si="3"/>
        <v>#REF!</v>
      </c>
      <c r="B961" s="149"/>
      <c r="C961" s="149"/>
      <c r="D961" s="149"/>
      <c r="E961" s="149"/>
      <c r="F961" s="149"/>
      <c r="G961" s="149"/>
      <c r="H961" s="149"/>
      <c r="I961" s="143"/>
      <c r="J961" s="143"/>
      <c r="K961" s="149"/>
      <c r="L961" s="149"/>
      <c r="M961" s="149"/>
      <c r="N961" s="149"/>
      <c r="O961" s="149"/>
      <c r="P961" s="149"/>
      <c r="Q961" s="149"/>
      <c r="R961" s="149"/>
      <c r="S961" s="149"/>
      <c r="T961" s="152"/>
      <c r="U961" s="152"/>
      <c r="V961" s="152"/>
      <c r="W961" s="152"/>
      <c r="X961" s="152"/>
      <c r="Y961" s="152"/>
      <c r="Z961" s="152"/>
    </row>
    <row r="962" ht="15.75" customHeight="1">
      <c r="A962" s="143" t="str">
        <f t="shared" si="3"/>
        <v>#REF!</v>
      </c>
      <c r="B962" s="149"/>
      <c r="C962" s="149"/>
      <c r="D962" s="149"/>
      <c r="E962" s="149"/>
      <c r="F962" s="149"/>
      <c r="G962" s="149"/>
      <c r="H962" s="149"/>
      <c r="I962" s="143"/>
      <c r="J962" s="143"/>
      <c r="K962" s="149"/>
      <c r="L962" s="149"/>
      <c r="M962" s="149"/>
      <c r="N962" s="149"/>
      <c r="O962" s="149"/>
      <c r="P962" s="149"/>
      <c r="Q962" s="149"/>
      <c r="R962" s="149"/>
      <c r="S962" s="149"/>
      <c r="T962" s="152"/>
      <c r="U962" s="152"/>
      <c r="V962" s="152"/>
      <c r="W962" s="152"/>
      <c r="X962" s="152"/>
      <c r="Y962" s="152"/>
      <c r="Z962" s="152"/>
    </row>
    <row r="963" ht="15.75" customHeight="1">
      <c r="A963" s="143" t="str">
        <f t="shared" si="3"/>
        <v>#REF!</v>
      </c>
      <c r="B963" s="149"/>
      <c r="C963" s="149"/>
      <c r="D963" s="149"/>
      <c r="E963" s="149"/>
      <c r="F963" s="149"/>
      <c r="G963" s="149"/>
      <c r="H963" s="149"/>
      <c r="I963" s="143"/>
      <c r="J963" s="143"/>
      <c r="K963" s="149"/>
      <c r="L963" s="149"/>
      <c r="M963" s="149"/>
      <c r="N963" s="149"/>
      <c r="O963" s="149"/>
      <c r="P963" s="149"/>
      <c r="Q963" s="149"/>
      <c r="R963" s="149"/>
      <c r="S963" s="149"/>
      <c r="T963" s="152"/>
      <c r="U963" s="152"/>
      <c r="V963" s="152"/>
      <c r="W963" s="152"/>
      <c r="X963" s="152"/>
      <c r="Y963" s="152"/>
      <c r="Z963" s="152"/>
    </row>
    <row r="964" ht="15.75" customHeight="1">
      <c r="A964" s="143" t="str">
        <f t="shared" si="3"/>
        <v>#REF!</v>
      </c>
      <c r="B964" s="149"/>
      <c r="C964" s="149"/>
      <c r="D964" s="149"/>
      <c r="E964" s="149"/>
      <c r="F964" s="149"/>
      <c r="G964" s="149"/>
      <c r="H964" s="149"/>
      <c r="I964" s="143"/>
      <c r="J964" s="143"/>
      <c r="K964" s="149"/>
      <c r="L964" s="149"/>
      <c r="M964" s="149"/>
      <c r="N964" s="149"/>
      <c r="O964" s="149"/>
      <c r="P964" s="149"/>
      <c r="Q964" s="149"/>
      <c r="R964" s="149"/>
      <c r="S964" s="149"/>
      <c r="T964" s="152"/>
      <c r="U964" s="152"/>
      <c r="V964" s="152"/>
      <c r="W964" s="152"/>
      <c r="X964" s="152"/>
      <c r="Y964" s="152"/>
      <c r="Z964" s="152"/>
    </row>
    <row r="965" ht="15.75" customHeight="1">
      <c r="A965" s="143" t="str">
        <f t="shared" si="3"/>
        <v>#REF!</v>
      </c>
      <c r="B965" s="149"/>
      <c r="C965" s="149"/>
      <c r="D965" s="149"/>
      <c r="E965" s="149"/>
      <c r="F965" s="149"/>
      <c r="G965" s="149"/>
      <c r="H965" s="149"/>
      <c r="I965" s="143"/>
      <c r="J965" s="143"/>
      <c r="K965" s="149"/>
      <c r="L965" s="149"/>
      <c r="M965" s="149"/>
      <c r="N965" s="149"/>
      <c r="O965" s="149"/>
      <c r="P965" s="149"/>
      <c r="Q965" s="149"/>
      <c r="R965" s="149"/>
      <c r="S965" s="149"/>
      <c r="T965" s="152"/>
      <c r="U965" s="152"/>
      <c r="V965" s="152"/>
      <c r="W965" s="152"/>
      <c r="X965" s="152"/>
      <c r="Y965" s="152"/>
      <c r="Z965" s="152"/>
    </row>
    <row r="966" ht="15.75" customHeight="1">
      <c r="A966" s="143" t="str">
        <f t="shared" si="3"/>
        <v>#REF!</v>
      </c>
      <c r="B966" s="149"/>
      <c r="C966" s="149"/>
      <c r="D966" s="149"/>
      <c r="E966" s="149"/>
      <c r="F966" s="149"/>
      <c r="G966" s="149"/>
      <c r="H966" s="149"/>
      <c r="I966" s="143"/>
      <c r="J966" s="143"/>
      <c r="K966" s="149"/>
      <c r="L966" s="149"/>
      <c r="M966" s="149"/>
      <c r="N966" s="149"/>
      <c r="O966" s="149"/>
      <c r="P966" s="149"/>
      <c r="Q966" s="149"/>
      <c r="R966" s="149"/>
      <c r="S966" s="149"/>
      <c r="T966" s="152"/>
      <c r="U966" s="152"/>
      <c r="V966" s="152"/>
      <c r="W966" s="152"/>
      <c r="X966" s="152"/>
      <c r="Y966" s="152"/>
      <c r="Z966" s="152"/>
    </row>
    <row r="967" ht="15.75" customHeight="1">
      <c r="A967" s="143" t="str">
        <f t="shared" si="3"/>
        <v>#REF!</v>
      </c>
      <c r="B967" s="149"/>
      <c r="C967" s="149"/>
      <c r="D967" s="149"/>
      <c r="E967" s="149"/>
      <c r="F967" s="149"/>
      <c r="G967" s="149"/>
      <c r="H967" s="149"/>
      <c r="I967" s="143"/>
      <c r="J967" s="143"/>
      <c r="K967" s="149"/>
      <c r="L967" s="149"/>
      <c r="M967" s="149"/>
      <c r="N967" s="149"/>
      <c r="O967" s="149"/>
      <c r="P967" s="149"/>
      <c r="Q967" s="149"/>
      <c r="R967" s="149"/>
      <c r="S967" s="149"/>
      <c r="T967" s="152"/>
      <c r="U967" s="152"/>
      <c r="V967" s="152"/>
      <c r="W967" s="152"/>
      <c r="X967" s="152"/>
      <c r="Y967" s="152"/>
      <c r="Z967" s="152"/>
    </row>
    <row r="968" ht="15.75" customHeight="1">
      <c r="A968" s="143" t="str">
        <f t="shared" si="3"/>
        <v>#REF!</v>
      </c>
      <c r="B968" s="149"/>
      <c r="C968" s="149"/>
      <c r="D968" s="149"/>
      <c r="E968" s="149"/>
      <c r="F968" s="149"/>
      <c r="G968" s="149"/>
      <c r="H968" s="149"/>
      <c r="I968" s="143"/>
      <c r="J968" s="143"/>
      <c r="K968" s="149"/>
      <c r="L968" s="149"/>
      <c r="M968" s="149"/>
      <c r="N968" s="149"/>
      <c r="O968" s="149"/>
      <c r="P968" s="149"/>
      <c r="Q968" s="149"/>
      <c r="R968" s="149"/>
      <c r="S968" s="149"/>
      <c r="T968" s="152"/>
      <c r="U968" s="152"/>
      <c r="V968" s="152"/>
      <c r="W968" s="152"/>
      <c r="X968" s="152"/>
      <c r="Y968" s="152"/>
      <c r="Z968" s="152"/>
    </row>
    <row r="969" ht="15.75" customHeight="1">
      <c r="A969" s="143" t="str">
        <f t="shared" si="3"/>
        <v>#REF!</v>
      </c>
      <c r="B969" s="149"/>
      <c r="C969" s="149"/>
      <c r="D969" s="149"/>
      <c r="E969" s="149"/>
      <c r="F969" s="149"/>
      <c r="G969" s="149"/>
      <c r="H969" s="149"/>
      <c r="I969" s="143"/>
      <c r="J969" s="143"/>
      <c r="K969" s="149"/>
      <c r="L969" s="149"/>
      <c r="M969" s="149"/>
      <c r="N969" s="149"/>
      <c r="O969" s="149"/>
      <c r="P969" s="149"/>
      <c r="Q969" s="149"/>
      <c r="R969" s="149"/>
      <c r="S969" s="149"/>
      <c r="T969" s="152"/>
      <c r="U969" s="152"/>
      <c r="V969" s="152"/>
      <c r="W969" s="152"/>
      <c r="X969" s="152"/>
      <c r="Y969" s="152"/>
      <c r="Z969" s="152"/>
    </row>
    <row r="970" ht="15.75" customHeight="1">
      <c r="A970" s="143" t="str">
        <f t="shared" si="3"/>
        <v>#REF!</v>
      </c>
      <c r="B970" s="149"/>
      <c r="C970" s="149"/>
      <c r="D970" s="149"/>
      <c r="E970" s="149"/>
      <c r="F970" s="149"/>
      <c r="G970" s="149"/>
      <c r="H970" s="149"/>
      <c r="I970" s="143"/>
      <c r="J970" s="143"/>
      <c r="K970" s="149"/>
      <c r="L970" s="149"/>
      <c r="M970" s="149"/>
      <c r="N970" s="149"/>
      <c r="O970" s="149"/>
      <c r="P970" s="149"/>
      <c r="Q970" s="149"/>
      <c r="R970" s="149"/>
      <c r="S970" s="149"/>
      <c r="T970" s="152"/>
      <c r="U970" s="152"/>
      <c r="V970" s="152"/>
      <c r="W970" s="152"/>
      <c r="X970" s="152"/>
      <c r="Y970" s="152"/>
      <c r="Z970" s="152"/>
    </row>
    <row r="971" ht="15.75" customHeight="1">
      <c r="A971" s="143" t="str">
        <f t="shared" si="3"/>
        <v>#REF!</v>
      </c>
      <c r="B971" s="149"/>
      <c r="C971" s="149"/>
      <c r="D971" s="149"/>
      <c r="E971" s="149"/>
      <c r="F971" s="149"/>
      <c r="G971" s="149"/>
      <c r="H971" s="149"/>
      <c r="I971" s="143"/>
      <c r="J971" s="143"/>
      <c r="K971" s="149"/>
      <c r="L971" s="149"/>
      <c r="M971" s="149"/>
      <c r="N971" s="149"/>
      <c r="O971" s="149"/>
      <c r="P971" s="149"/>
      <c r="Q971" s="149"/>
      <c r="R971" s="149"/>
      <c r="S971" s="149"/>
      <c r="T971" s="152"/>
      <c r="U971" s="152"/>
      <c r="V971" s="152"/>
      <c r="W971" s="152"/>
      <c r="X971" s="152"/>
      <c r="Y971" s="152"/>
      <c r="Z971" s="152"/>
    </row>
    <row r="972" ht="15.75" customHeight="1">
      <c r="A972" s="143" t="str">
        <f t="shared" si="3"/>
        <v>#REF!</v>
      </c>
      <c r="B972" s="149"/>
      <c r="C972" s="149"/>
      <c r="D972" s="149"/>
      <c r="E972" s="149"/>
      <c r="F972" s="149"/>
      <c r="G972" s="149"/>
      <c r="H972" s="149"/>
      <c r="I972" s="143"/>
      <c r="J972" s="143"/>
      <c r="K972" s="149"/>
      <c r="L972" s="149"/>
      <c r="M972" s="149"/>
      <c r="N972" s="149"/>
      <c r="O972" s="149"/>
      <c r="P972" s="149"/>
      <c r="Q972" s="149"/>
      <c r="R972" s="149"/>
      <c r="S972" s="149"/>
      <c r="T972" s="152"/>
      <c r="U972" s="152"/>
      <c r="V972" s="152"/>
      <c r="W972" s="152"/>
      <c r="X972" s="152"/>
      <c r="Y972" s="152"/>
      <c r="Z972" s="152"/>
    </row>
    <row r="973" ht="15.75" customHeight="1">
      <c r="A973" s="143" t="str">
        <f t="shared" si="3"/>
        <v>#REF!</v>
      </c>
      <c r="B973" s="149"/>
      <c r="C973" s="149"/>
      <c r="D973" s="149"/>
      <c r="E973" s="149"/>
      <c r="F973" s="149"/>
      <c r="G973" s="149"/>
      <c r="H973" s="149"/>
      <c r="I973" s="143"/>
      <c r="J973" s="143"/>
      <c r="K973" s="149"/>
      <c r="L973" s="149"/>
      <c r="M973" s="149"/>
      <c r="N973" s="149"/>
      <c r="O973" s="149"/>
      <c r="P973" s="149"/>
      <c r="Q973" s="149"/>
      <c r="R973" s="149"/>
      <c r="S973" s="149"/>
      <c r="T973" s="152"/>
      <c r="U973" s="152"/>
      <c r="V973" s="152"/>
      <c r="W973" s="152"/>
      <c r="X973" s="152"/>
      <c r="Y973" s="152"/>
      <c r="Z973" s="152"/>
    </row>
    <row r="974" ht="15.75" customHeight="1">
      <c r="A974" s="143" t="str">
        <f t="shared" si="3"/>
        <v>#REF!</v>
      </c>
      <c r="B974" s="149"/>
      <c r="C974" s="149"/>
      <c r="D974" s="149"/>
      <c r="E974" s="149"/>
      <c r="F974" s="149"/>
      <c r="G974" s="149"/>
      <c r="H974" s="149"/>
      <c r="I974" s="143"/>
      <c r="J974" s="143"/>
      <c r="K974" s="149"/>
      <c r="L974" s="149"/>
      <c r="M974" s="149"/>
      <c r="N974" s="149"/>
      <c r="O974" s="149"/>
      <c r="P974" s="149"/>
      <c r="Q974" s="149"/>
      <c r="R974" s="149"/>
      <c r="S974" s="149"/>
      <c r="T974" s="152"/>
      <c r="U974" s="152"/>
      <c r="V974" s="152"/>
      <c r="W974" s="152"/>
      <c r="X974" s="152"/>
      <c r="Y974" s="152"/>
      <c r="Z974" s="152"/>
    </row>
    <row r="975" ht="15.75" customHeight="1">
      <c r="A975" s="143" t="str">
        <f t="shared" si="3"/>
        <v>#REF!</v>
      </c>
      <c r="B975" s="149"/>
      <c r="C975" s="149"/>
      <c r="D975" s="149"/>
      <c r="E975" s="149"/>
      <c r="F975" s="149"/>
      <c r="G975" s="149"/>
      <c r="H975" s="149"/>
      <c r="I975" s="143"/>
      <c r="J975" s="143"/>
      <c r="K975" s="149"/>
      <c r="L975" s="149"/>
      <c r="M975" s="149"/>
      <c r="N975" s="149"/>
      <c r="O975" s="149"/>
      <c r="P975" s="149"/>
      <c r="Q975" s="149"/>
      <c r="R975" s="149"/>
      <c r="S975" s="149"/>
      <c r="T975" s="152"/>
      <c r="U975" s="152"/>
      <c r="V975" s="152"/>
      <c r="W975" s="152"/>
      <c r="X975" s="152"/>
      <c r="Y975" s="152"/>
      <c r="Z975" s="152"/>
    </row>
    <row r="976" ht="15.75" customHeight="1">
      <c r="A976" s="143" t="str">
        <f t="shared" si="3"/>
        <v>#REF!</v>
      </c>
      <c r="B976" s="149"/>
      <c r="C976" s="149"/>
      <c r="D976" s="149"/>
      <c r="E976" s="149"/>
      <c r="F976" s="149"/>
      <c r="G976" s="149"/>
      <c r="H976" s="149"/>
      <c r="I976" s="143"/>
      <c r="J976" s="143"/>
      <c r="K976" s="149"/>
      <c r="L976" s="149"/>
      <c r="M976" s="149"/>
      <c r="N976" s="149"/>
      <c r="O976" s="149"/>
      <c r="P976" s="149"/>
      <c r="Q976" s="149"/>
      <c r="R976" s="149"/>
      <c r="S976" s="149"/>
      <c r="T976" s="152"/>
      <c r="U976" s="152"/>
      <c r="V976" s="152"/>
      <c r="W976" s="152"/>
      <c r="X976" s="152"/>
      <c r="Y976" s="152"/>
      <c r="Z976" s="152"/>
    </row>
    <row r="977" ht="15.75" customHeight="1">
      <c r="A977" s="143" t="str">
        <f t="shared" si="3"/>
        <v>#REF!</v>
      </c>
      <c r="B977" s="149"/>
      <c r="C977" s="149"/>
      <c r="D977" s="149"/>
      <c r="E977" s="149"/>
      <c r="F977" s="149"/>
      <c r="G977" s="149"/>
      <c r="H977" s="149"/>
      <c r="I977" s="143"/>
      <c r="J977" s="143"/>
      <c r="K977" s="149"/>
      <c r="L977" s="149"/>
      <c r="M977" s="149"/>
      <c r="N977" s="149"/>
      <c r="O977" s="149"/>
      <c r="P977" s="149"/>
      <c r="Q977" s="149"/>
      <c r="R977" s="149"/>
      <c r="S977" s="149"/>
      <c r="T977" s="152"/>
      <c r="U977" s="152"/>
      <c r="V977" s="152"/>
      <c r="W977" s="152"/>
      <c r="X977" s="152"/>
      <c r="Y977" s="152"/>
      <c r="Z977" s="152"/>
    </row>
    <row r="978" ht="15.75" customHeight="1">
      <c r="A978" s="143" t="str">
        <f t="shared" si="3"/>
        <v>#REF!</v>
      </c>
      <c r="B978" s="149"/>
      <c r="C978" s="149"/>
      <c r="D978" s="149"/>
      <c r="E978" s="149"/>
      <c r="F978" s="149"/>
      <c r="G978" s="149"/>
      <c r="H978" s="149"/>
      <c r="I978" s="143"/>
      <c r="J978" s="143"/>
      <c r="K978" s="149"/>
      <c r="L978" s="149"/>
      <c r="M978" s="149"/>
      <c r="N978" s="149"/>
      <c r="O978" s="149"/>
      <c r="P978" s="149"/>
      <c r="Q978" s="149"/>
      <c r="R978" s="149"/>
      <c r="S978" s="149"/>
      <c r="T978" s="152"/>
      <c r="U978" s="152"/>
      <c r="V978" s="152"/>
      <c r="W978" s="152"/>
      <c r="X978" s="152"/>
      <c r="Y978" s="152"/>
      <c r="Z978" s="152"/>
    </row>
    <row r="979" ht="15.75" customHeight="1">
      <c r="A979" s="143" t="str">
        <f t="shared" si="3"/>
        <v>#REF!</v>
      </c>
      <c r="B979" s="149"/>
      <c r="C979" s="149"/>
      <c r="D979" s="149"/>
      <c r="E979" s="149"/>
      <c r="F979" s="149"/>
      <c r="G979" s="149"/>
      <c r="H979" s="149"/>
      <c r="I979" s="143"/>
      <c r="J979" s="143"/>
      <c r="K979" s="149"/>
      <c r="L979" s="149"/>
      <c r="M979" s="149"/>
      <c r="N979" s="149"/>
      <c r="O979" s="149"/>
      <c r="P979" s="149"/>
      <c r="Q979" s="149"/>
      <c r="R979" s="149"/>
      <c r="S979" s="149"/>
      <c r="T979" s="152"/>
      <c r="U979" s="152"/>
      <c r="V979" s="152"/>
      <c r="W979" s="152"/>
      <c r="X979" s="152"/>
      <c r="Y979" s="152"/>
      <c r="Z979" s="152"/>
    </row>
    <row r="980" ht="15.75" customHeight="1">
      <c r="A980" s="143" t="str">
        <f t="shared" si="3"/>
        <v>#REF!</v>
      </c>
      <c r="B980" s="149"/>
      <c r="C980" s="149"/>
      <c r="D980" s="149"/>
      <c r="E980" s="149"/>
      <c r="F980" s="149"/>
      <c r="G980" s="149"/>
      <c r="H980" s="149"/>
      <c r="I980" s="143"/>
      <c r="J980" s="143"/>
      <c r="K980" s="149"/>
      <c r="L980" s="149"/>
      <c r="M980" s="149"/>
      <c r="N980" s="149"/>
      <c r="O980" s="149"/>
      <c r="P980" s="149"/>
      <c r="Q980" s="149"/>
      <c r="R980" s="149"/>
      <c r="S980" s="149"/>
      <c r="T980" s="152"/>
      <c r="U980" s="152"/>
      <c r="V980" s="152"/>
      <c r="W980" s="152"/>
      <c r="X980" s="152"/>
      <c r="Y980" s="152"/>
      <c r="Z980" s="152"/>
    </row>
    <row r="981" ht="15.75" customHeight="1">
      <c r="A981" s="143" t="str">
        <f t="shared" si="3"/>
        <v>#REF!</v>
      </c>
      <c r="B981" s="149"/>
      <c r="C981" s="149"/>
      <c r="D981" s="149"/>
      <c r="E981" s="149"/>
      <c r="F981" s="149"/>
      <c r="G981" s="149"/>
      <c r="H981" s="149"/>
      <c r="I981" s="143"/>
      <c r="J981" s="143"/>
      <c r="K981" s="149"/>
      <c r="L981" s="149"/>
      <c r="M981" s="149"/>
      <c r="N981" s="149"/>
      <c r="O981" s="149"/>
      <c r="P981" s="149"/>
      <c r="Q981" s="149"/>
      <c r="R981" s="149"/>
      <c r="S981" s="149"/>
      <c r="T981" s="152"/>
      <c r="U981" s="152"/>
      <c r="V981" s="152"/>
      <c r="W981" s="152"/>
      <c r="X981" s="152"/>
      <c r="Y981" s="152"/>
      <c r="Z981" s="152"/>
    </row>
    <row r="982" ht="15.75" customHeight="1">
      <c r="A982" s="143" t="str">
        <f t="shared" si="3"/>
        <v>#REF!</v>
      </c>
      <c r="B982" s="149"/>
      <c r="C982" s="149"/>
      <c r="D982" s="149"/>
      <c r="E982" s="149"/>
      <c r="F982" s="149"/>
      <c r="G982" s="149"/>
      <c r="H982" s="149"/>
      <c r="I982" s="143"/>
      <c r="J982" s="143"/>
      <c r="K982" s="149"/>
      <c r="L982" s="149"/>
      <c r="M982" s="149"/>
      <c r="N982" s="149"/>
      <c r="O982" s="149"/>
      <c r="P982" s="149"/>
      <c r="Q982" s="149"/>
      <c r="R982" s="149"/>
      <c r="S982" s="149"/>
      <c r="T982" s="152"/>
      <c r="U982" s="152"/>
      <c r="V982" s="152"/>
      <c r="W982" s="152"/>
      <c r="X982" s="152"/>
      <c r="Y982" s="152"/>
      <c r="Z982" s="152"/>
    </row>
    <row r="983" ht="15.75" customHeight="1">
      <c r="A983" s="143" t="str">
        <f t="shared" si="3"/>
        <v>#REF!</v>
      </c>
      <c r="B983" s="149"/>
      <c r="C983" s="149"/>
      <c r="D983" s="149"/>
      <c r="E983" s="149"/>
      <c r="F983" s="149"/>
      <c r="G983" s="149"/>
      <c r="H983" s="149"/>
      <c r="I983" s="143"/>
      <c r="J983" s="143"/>
      <c r="K983" s="149"/>
      <c r="L983" s="149"/>
      <c r="M983" s="149"/>
      <c r="N983" s="149"/>
      <c r="O983" s="149"/>
      <c r="P983" s="149"/>
      <c r="Q983" s="149"/>
      <c r="R983" s="149"/>
      <c r="S983" s="149"/>
      <c r="T983" s="152"/>
      <c r="U983" s="152"/>
      <c r="V983" s="152"/>
      <c r="W983" s="152"/>
      <c r="X983" s="152"/>
      <c r="Y983" s="152"/>
      <c r="Z983" s="152"/>
    </row>
    <row r="984" ht="15.75" customHeight="1">
      <c r="A984" s="143" t="str">
        <f t="shared" si="3"/>
        <v>#REF!</v>
      </c>
      <c r="B984" s="149"/>
      <c r="C984" s="149"/>
      <c r="D984" s="149"/>
      <c r="E984" s="149"/>
      <c r="F984" s="149"/>
      <c r="G984" s="149"/>
      <c r="H984" s="149"/>
      <c r="I984" s="143"/>
      <c r="J984" s="143"/>
      <c r="K984" s="149"/>
      <c r="L984" s="149"/>
      <c r="M984" s="149"/>
      <c r="N984" s="149"/>
      <c r="O984" s="149"/>
      <c r="P984" s="149"/>
      <c r="Q984" s="149"/>
      <c r="R984" s="149"/>
      <c r="S984" s="149"/>
      <c r="T984" s="152"/>
      <c r="U984" s="152"/>
      <c r="V984" s="152"/>
      <c r="W984" s="152"/>
      <c r="X984" s="152"/>
      <c r="Y984" s="152"/>
      <c r="Z984" s="152"/>
    </row>
    <row r="985" ht="15.75" customHeight="1">
      <c r="A985" s="143" t="str">
        <f t="shared" si="3"/>
        <v>#REF!</v>
      </c>
      <c r="B985" s="149"/>
      <c r="C985" s="149"/>
      <c r="D985" s="149"/>
      <c r="E985" s="149"/>
      <c r="F985" s="149"/>
      <c r="G985" s="149"/>
      <c r="H985" s="149"/>
      <c r="I985" s="143"/>
      <c r="J985" s="143"/>
      <c r="K985" s="149"/>
      <c r="L985" s="149"/>
      <c r="M985" s="149"/>
      <c r="N985" s="149"/>
      <c r="O985" s="149"/>
      <c r="P985" s="149"/>
      <c r="Q985" s="149"/>
      <c r="R985" s="149"/>
      <c r="S985" s="149"/>
      <c r="T985" s="152"/>
      <c r="U985" s="152"/>
      <c r="V985" s="152"/>
      <c r="W985" s="152"/>
      <c r="X985" s="152"/>
      <c r="Y985" s="152"/>
      <c r="Z985" s="152"/>
    </row>
    <row r="986" ht="15.75" customHeight="1">
      <c r="A986" s="143" t="str">
        <f t="shared" si="3"/>
        <v>#REF!</v>
      </c>
      <c r="B986" s="149"/>
      <c r="C986" s="149"/>
      <c r="D986" s="149"/>
      <c r="E986" s="149"/>
      <c r="F986" s="149"/>
      <c r="G986" s="149"/>
      <c r="H986" s="149"/>
      <c r="I986" s="143"/>
      <c r="J986" s="143"/>
      <c r="K986" s="149"/>
      <c r="L986" s="149"/>
      <c r="M986" s="149"/>
      <c r="N986" s="149"/>
      <c r="O986" s="149"/>
      <c r="P986" s="149"/>
      <c r="Q986" s="149"/>
      <c r="R986" s="149"/>
      <c r="S986" s="149"/>
      <c r="T986" s="152"/>
      <c r="U986" s="152"/>
      <c r="V986" s="152"/>
      <c r="W986" s="152"/>
      <c r="X986" s="152"/>
      <c r="Y986" s="152"/>
      <c r="Z986" s="152"/>
    </row>
    <row r="987" ht="15.75" customHeight="1">
      <c r="A987" s="143" t="str">
        <f t="shared" si="3"/>
        <v>#REF!</v>
      </c>
      <c r="B987" s="149"/>
      <c r="C987" s="149"/>
      <c r="D987" s="149"/>
      <c r="E987" s="149"/>
      <c r="F987" s="149"/>
      <c r="G987" s="149"/>
      <c r="H987" s="149"/>
      <c r="I987" s="143"/>
      <c r="J987" s="143"/>
      <c r="K987" s="149"/>
      <c r="L987" s="149"/>
      <c r="M987" s="149"/>
      <c r="N987" s="149"/>
      <c r="O987" s="149"/>
      <c r="P987" s="149"/>
      <c r="Q987" s="149"/>
      <c r="R987" s="149"/>
      <c r="S987" s="149"/>
      <c r="T987" s="152"/>
      <c r="U987" s="152"/>
      <c r="V987" s="152"/>
      <c r="W987" s="152"/>
      <c r="X987" s="152"/>
      <c r="Y987" s="152"/>
      <c r="Z987" s="152"/>
    </row>
    <row r="988" ht="15.75" customHeight="1">
      <c r="A988" s="143" t="str">
        <f t="shared" si="3"/>
        <v>#REF!</v>
      </c>
      <c r="B988" s="149"/>
      <c r="C988" s="149"/>
      <c r="D988" s="149"/>
      <c r="E988" s="149"/>
      <c r="F988" s="149"/>
      <c r="G988" s="149"/>
      <c r="H988" s="149"/>
      <c r="I988" s="143"/>
      <c r="J988" s="143"/>
      <c r="K988" s="149"/>
      <c r="L988" s="149"/>
      <c r="M988" s="149"/>
      <c r="N988" s="149"/>
      <c r="O988" s="149"/>
      <c r="P988" s="149"/>
      <c r="Q988" s="149"/>
      <c r="R988" s="149"/>
      <c r="S988" s="149"/>
      <c r="T988" s="152"/>
      <c r="U988" s="152"/>
      <c r="V988" s="152"/>
      <c r="W988" s="152"/>
      <c r="X988" s="152"/>
      <c r="Y988" s="152"/>
      <c r="Z988" s="152"/>
    </row>
    <row r="989" ht="15.75" customHeight="1">
      <c r="A989" s="143" t="str">
        <f t="shared" si="3"/>
        <v>#REF!</v>
      </c>
      <c r="B989" s="149"/>
      <c r="C989" s="149"/>
      <c r="D989" s="149"/>
      <c r="E989" s="149"/>
      <c r="F989" s="149"/>
      <c r="G989" s="149"/>
      <c r="H989" s="149"/>
      <c r="I989" s="143"/>
      <c r="J989" s="143"/>
      <c r="K989" s="149"/>
      <c r="L989" s="149"/>
      <c r="M989" s="149"/>
      <c r="N989" s="149"/>
      <c r="O989" s="149"/>
      <c r="P989" s="149"/>
      <c r="Q989" s="149"/>
      <c r="R989" s="149"/>
      <c r="S989" s="149"/>
      <c r="T989" s="152"/>
      <c r="U989" s="152"/>
      <c r="V989" s="152"/>
      <c r="W989" s="152"/>
      <c r="X989" s="152"/>
      <c r="Y989" s="152"/>
      <c r="Z989" s="152"/>
    </row>
    <row r="990" ht="15.75" customHeight="1">
      <c r="A990" s="143" t="str">
        <f t="shared" si="3"/>
        <v>#REF!</v>
      </c>
      <c r="B990" s="149"/>
      <c r="C990" s="149"/>
      <c r="D990" s="149"/>
      <c r="E990" s="149"/>
      <c r="F990" s="149"/>
      <c r="G990" s="149"/>
      <c r="H990" s="149"/>
      <c r="I990" s="143"/>
      <c r="J990" s="143"/>
      <c r="K990" s="149"/>
      <c r="L990" s="149"/>
      <c r="M990" s="149"/>
      <c r="N990" s="149"/>
      <c r="O990" s="149"/>
      <c r="P990" s="149"/>
      <c r="Q990" s="149"/>
      <c r="R990" s="149"/>
      <c r="S990" s="149"/>
      <c r="T990" s="152"/>
      <c r="U990" s="152"/>
      <c r="V990" s="152"/>
      <c r="W990" s="152"/>
      <c r="X990" s="152"/>
      <c r="Y990" s="152"/>
      <c r="Z990" s="152"/>
    </row>
    <row r="991" ht="15.75" customHeight="1">
      <c r="A991" s="143" t="str">
        <f t="shared" si="3"/>
        <v>#REF!</v>
      </c>
      <c r="B991" s="149"/>
      <c r="C991" s="149"/>
      <c r="D991" s="149"/>
      <c r="E991" s="149"/>
      <c r="F991" s="149"/>
      <c r="G991" s="149"/>
      <c r="H991" s="149"/>
      <c r="I991" s="143"/>
      <c r="J991" s="143"/>
      <c r="K991" s="149"/>
      <c r="L991" s="149"/>
      <c r="M991" s="149"/>
      <c r="N991" s="149"/>
      <c r="O991" s="149"/>
      <c r="P991" s="149"/>
      <c r="Q991" s="149"/>
      <c r="R991" s="149"/>
      <c r="S991" s="149"/>
      <c r="T991" s="152"/>
      <c r="U991" s="152"/>
      <c r="V991" s="152"/>
      <c r="W991" s="152"/>
      <c r="X991" s="152"/>
      <c r="Y991" s="152"/>
      <c r="Z991" s="152"/>
    </row>
    <row r="992" ht="15.75" customHeight="1">
      <c r="A992" s="143" t="str">
        <f t="shared" si="3"/>
        <v>#REF!</v>
      </c>
      <c r="B992" s="149"/>
      <c r="C992" s="149"/>
      <c r="D992" s="149"/>
      <c r="E992" s="149"/>
      <c r="F992" s="149"/>
      <c r="G992" s="149"/>
      <c r="H992" s="149"/>
      <c r="I992" s="143"/>
      <c r="J992" s="143"/>
      <c r="K992" s="149"/>
      <c r="L992" s="149"/>
      <c r="M992" s="149"/>
      <c r="N992" s="149"/>
      <c r="O992" s="149"/>
      <c r="P992" s="149"/>
      <c r="Q992" s="149"/>
      <c r="R992" s="149"/>
      <c r="S992" s="149"/>
      <c r="T992" s="152"/>
      <c r="U992" s="152"/>
      <c r="V992" s="152"/>
      <c r="W992" s="152"/>
      <c r="X992" s="152"/>
      <c r="Y992" s="152"/>
      <c r="Z992" s="152"/>
    </row>
    <row r="993" ht="15.75" customHeight="1">
      <c r="A993" s="143" t="str">
        <f t="shared" si="3"/>
        <v>#REF!</v>
      </c>
      <c r="B993" s="149"/>
      <c r="C993" s="149"/>
      <c r="D993" s="149"/>
      <c r="E993" s="149"/>
      <c r="F993" s="149"/>
      <c r="G993" s="149"/>
      <c r="H993" s="149"/>
      <c r="I993" s="143"/>
      <c r="J993" s="143"/>
      <c r="K993" s="149"/>
      <c r="L993" s="149"/>
      <c r="M993" s="149"/>
      <c r="N993" s="149"/>
      <c r="O993" s="149"/>
      <c r="P993" s="149"/>
      <c r="Q993" s="149"/>
      <c r="R993" s="149"/>
      <c r="S993" s="149"/>
      <c r="T993" s="152"/>
      <c r="U993" s="152"/>
      <c r="V993" s="152"/>
      <c r="W993" s="152"/>
      <c r="X993" s="152"/>
      <c r="Y993" s="152"/>
      <c r="Z993" s="152"/>
    </row>
    <row r="994" ht="15.75" customHeight="1">
      <c r="A994" s="143" t="str">
        <f t="shared" si="3"/>
        <v>#REF!</v>
      </c>
      <c r="B994" s="149"/>
      <c r="C994" s="149"/>
      <c r="D994" s="149"/>
      <c r="E994" s="149"/>
      <c r="F994" s="149"/>
      <c r="G994" s="149"/>
      <c r="H994" s="149"/>
      <c r="I994" s="143"/>
      <c r="J994" s="143"/>
      <c r="K994" s="149"/>
      <c r="L994" s="149"/>
      <c r="M994" s="149"/>
      <c r="N994" s="149"/>
      <c r="O994" s="149"/>
      <c r="P994" s="149"/>
      <c r="Q994" s="149"/>
      <c r="R994" s="149"/>
      <c r="S994" s="149"/>
      <c r="T994" s="152"/>
      <c r="U994" s="152"/>
      <c r="V994" s="152"/>
      <c r="W994" s="152"/>
      <c r="X994" s="152"/>
      <c r="Y994" s="152"/>
      <c r="Z994" s="152"/>
    </row>
    <row r="995" ht="15.75" customHeight="1">
      <c r="A995" s="143" t="str">
        <f t="shared" si="3"/>
        <v>#REF!</v>
      </c>
      <c r="B995" s="149"/>
      <c r="C995" s="149"/>
      <c r="D995" s="149"/>
      <c r="E995" s="149"/>
      <c r="F995" s="149"/>
      <c r="G995" s="149"/>
      <c r="H995" s="149"/>
      <c r="I995" s="143"/>
      <c r="J995" s="143"/>
      <c r="K995" s="149"/>
      <c r="L995" s="149"/>
      <c r="M995" s="149"/>
      <c r="N995" s="149"/>
      <c r="O995" s="149"/>
      <c r="P995" s="149"/>
      <c r="Q995" s="149"/>
      <c r="R995" s="149"/>
      <c r="S995" s="149"/>
      <c r="T995" s="152"/>
      <c r="U995" s="152"/>
      <c r="V995" s="152"/>
      <c r="W995" s="152"/>
      <c r="X995" s="152"/>
      <c r="Y995" s="152"/>
      <c r="Z995" s="152"/>
    </row>
    <row r="996" ht="15.75" customHeight="1">
      <c r="A996" s="143" t="str">
        <f t="shared" si="3"/>
        <v>#REF!</v>
      </c>
      <c r="B996" s="149"/>
      <c r="C996" s="149"/>
      <c r="D996" s="149"/>
      <c r="E996" s="149"/>
      <c r="F996" s="149"/>
      <c r="G996" s="149"/>
      <c r="H996" s="149"/>
      <c r="I996" s="143"/>
      <c r="J996" s="143"/>
      <c r="K996" s="149"/>
      <c r="L996" s="149"/>
      <c r="M996" s="149"/>
      <c r="N996" s="149"/>
      <c r="O996" s="149"/>
      <c r="P996" s="149"/>
      <c r="Q996" s="149"/>
      <c r="R996" s="149"/>
      <c r="S996" s="149"/>
      <c r="T996" s="152"/>
      <c r="U996" s="152"/>
      <c r="V996" s="152"/>
      <c r="W996" s="152"/>
      <c r="X996" s="152"/>
      <c r="Y996" s="152"/>
      <c r="Z996" s="152"/>
    </row>
    <row r="997" ht="15.75" customHeight="1">
      <c r="A997" s="143" t="str">
        <f t="shared" si="3"/>
        <v>#REF!</v>
      </c>
      <c r="B997" s="149"/>
      <c r="C997" s="149"/>
      <c r="D997" s="149"/>
      <c r="E997" s="149"/>
      <c r="F997" s="149"/>
      <c r="G997" s="149"/>
      <c r="H997" s="149"/>
      <c r="I997" s="143"/>
      <c r="J997" s="143"/>
      <c r="K997" s="149"/>
      <c r="L997" s="149"/>
      <c r="M997" s="149"/>
      <c r="N997" s="149"/>
      <c r="O997" s="149"/>
      <c r="P997" s="149"/>
      <c r="Q997" s="149"/>
      <c r="R997" s="149"/>
      <c r="S997" s="149"/>
      <c r="T997" s="152"/>
      <c r="U997" s="152"/>
      <c r="V997" s="152"/>
      <c r="W997" s="152"/>
      <c r="X997" s="152"/>
      <c r="Y997" s="152"/>
      <c r="Z997" s="152"/>
    </row>
    <row r="998" ht="15.75" customHeight="1">
      <c r="A998" s="143" t="str">
        <f t="shared" si="3"/>
        <v>#REF!</v>
      </c>
      <c r="B998" s="149"/>
      <c r="C998" s="149"/>
      <c r="D998" s="149"/>
      <c r="E998" s="149"/>
      <c r="F998" s="149"/>
      <c r="G998" s="149"/>
      <c r="H998" s="149"/>
      <c r="I998" s="143"/>
      <c r="J998" s="143"/>
      <c r="K998" s="149"/>
      <c r="L998" s="149"/>
      <c r="M998" s="149"/>
      <c r="N998" s="149"/>
      <c r="O998" s="149"/>
      <c r="P998" s="149"/>
      <c r="Q998" s="149"/>
      <c r="R998" s="149"/>
      <c r="S998" s="149"/>
      <c r="T998" s="152"/>
      <c r="U998" s="152"/>
      <c r="V998" s="152"/>
      <c r="W998" s="152"/>
      <c r="X998" s="152"/>
      <c r="Y998" s="152"/>
      <c r="Z998" s="152"/>
    </row>
    <row r="999" ht="15.75" customHeight="1">
      <c r="A999" s="143" t="str">
        <f t="shared" si="3"/>
        <v>#REF!</v>
      </c>
      <c r="B999" s="149"/>
      <c r="C999" s="149"/>
      <c r="D999" s="149"/>
      <c r="E999" s="149"/>
      <c r="F999" s="149"/>
      <c r="G999" s="149"/>
      <c r="H999" s="149"/>
      <c r="I999" s="143"/>
      <c r="J999" s="143"/>
      <c r="K999" s="149"/>
      <c r="L999" s="149"/>
      <c r="M999" s="149"/>
      <c r="N999" s="149"/>
      <c r="O999" s="149"/>
      <c r="P999" s="149"/>
      <c r="Q999" s="149"/>
      <c r="R999" s="149"/>
      <c r="S999" s="149"/>
      <c r="T999" s="152"/>
      <c r="U999" s="152"/>
      <c r="V999" s="152"/>
      <c r="W999" s="152"/>
      <c r="X999" s="152"/>
      <c r="Y999" s="152"/>
      <c r="Z999" s="152"/>
    </row>
    <row r="1000" ht="15.75" customHeight="1">
      <c r="A1000" s="143" t="str">
        <f t="shared" si="3"/>
        <v>#REF!</v>
      </c>
      <c r="B1000" s="149"/>
      <c r="C1000" s="149"/>
      <c r="D1000" s="149"/>
      <c r="E1000" s="149"/>
      <c r="F1000" s="149"/>
      <c r="G1000" s="149"/>
      <c r="H1000" s="149"/>
      <c r="I1000" s="143"/>
      <c r="J1000" s="143"/>
      <c r="K1000" s="149"/>
      <c r="L1000" s="149"/>
      <c r="M1000" s="149"/>
      <c r="N1000" s="149"/>
      <c r="O1000" s="149"/>
      <c r="P1000" s="149"/>
      <c r="Q1000" s="149"/>
      <c r="R1000" s="149"/>
      <c r="S1000" s="149"/>
      <c r="T1000" s="152"/>
      <c r="U1000" s="152"/>
      <c r="V1000" s="152"/>
      <c r="W1000" s="152"/>
      <c r="X1000" s="152"/>
      <c r="Y1000" s="152"/>
      <c r="Z1000" s="152"/>
    </row>
    <row r="1001" ht="15.75" customHeight="1">
      <c r="A1001" s="143" t="str">
        <f t="shared" si="3"/>
        <v>#REF!</v>
      </c>
      <c r="B1001" s="149"/>
      <c r="C1001" s="149"/>
      <c r="D1001" s="149"/>
      <c r="E1001" s="149"/>
      <c r="F1001" s="149"/>
      <c r="G1001" s="149"/>
      <c r="H1001" s="149"/>
      <c r="I1001" s="143"/>
      <c r="J1001" s="143"/>
      <c r="K1001" s="149"/>
      <c r="L1001" s="149"/>
      <c r="M1001" s="149"/>
      <c r="N1001" s="149"/>
      <c r="O1001" s="149"/>
      <c r="P1001" s="149"/>
      <c r="Q1001" s="149"/>
      <c r="R1001" s="149"/>
      <c r="S1001" s="149"/>
      <c r="T1001" s="152"/>
      <c r="U1001" s="152"/>
      <c r="V1001" s="152"/>
      <c r="W1001" s="152"/>
      <c r="X1001" s="152"/>
      <c r="Y1001" s="152"/>
      <c r="Z1001" s="152"/>
    </row>
    <row r="1002" ht="15.75" customHeight="1">
      <c r="A1002" s="143" t="str">
        <f t="shared" si="3"/>
        <v>#REF!</v>
      </c>
      <c r="B1002" s="149"/>
      <c r="C1002" s="149"/>
      <c r="D1002" s="149"/>
      <c r="E1002" s="149"/>
      <c r="F1002" s="149"/>
      <c r="G1002" s="149"/>
      <c r="H1002" s="149"/>
      <c r="I1002" s="143"/>
      <c r="J1002" s="143"/>
      <c r="K1002" s="149"/>
      <c r="L1002" s="149"/>
      <c r="M1002" s="149"/>
      <c r="N1002" s="149"/>
      <c r="O1002" s="149"/>
      <c r="P1002" s="149"/>
      <c r="Q1002" s="149"/>
      <c r="R1002" s="149"/>
      <c r="S1002" s="149"/>
      <c r="T1002" s="152"/>
      <c r="U1002" s="152"/>
      <c r="V1002" s="152"/>
      <c r="W1002" s="152"/>
      <c r="X1002" s="152"/>
      <c r="Y1002" s="152"/>
      <c r="Z1002" s="152"/>
    </row>
    <row r="1003" ht="15.75" customHeight="1">
      <c r="A1003" s="143" t="str">
        <f t="shared" si="3"/>
        <v>#REF!</v>
      </c>
      <c r="B1003" s="149"/>
      <c r="C1003" s="149"/>
      <c r="D1003" s="149"/>
      <c r="E1003" s="149"/>
      <c r="F1003" s="149"/>
      <c r="G1003" s="149"/>
      <c r="H1003" s="149"/>
      <c r="I1003" s="143"/>
      <c r="J1003" s="143"/>
      <c r="K1003" s="149"/>
      <c r="L1003" s="149"/>
      <c r="M1003" s="149"/>
      <c r="N1003" s="149"/>
      <c r="O1003" s="149"/>
      <c r="P1003" s="149"/>
      <c r="Q1003" s="149"/>
      <c r="R1003" s="149"/>
      <c r="S1003" s="149"/>
      <c r="T1003" s="152"/>
      <c r="U1003" s="152"/>
      <c r="V1003" s="152"/>
      <c r="W1003" s="152"/>
      <c r="X1003" s="152"/>
      <c r="Y1003" s="152"/>
      <c r="Z1003" s="152"/>
    </row>
    <row r="1004" ht="15.75" customHeight="1">
      <c r="A1004" s="143" t="str">
        <f t="shared" si="3"/>
        <v>#REF!</v>
      </c>
      <c r="B1004" s="149"/>
      <c r="C1004" s="149"/>
      <c r="D1004" s="149"/>
      <c r="E1004" s="149"/>
      <c r="F1004" s="149"/>
      <c r="G1004" s="149"/>
      <c r="H1004" s="149"/>
      <c r="I1004" s="143"/>
      <c r="J1004" s="143"/>
      <c r="K1004" s="149"/>
      <c r="L1004" s="149"/>
      <c r="M1004" s="149"/>
      <c r="N1004" s="149"/>
      <c r="O1004" s="149"/>
      <c r="P1004" s="149"/>
      <c r="Q1004" s="149"/>
      <c r="R1004" s="149"/>
      <c r="S1004" s="149"/>
      <c r="T1004" s="152"/>
      <c r="U1004" s="152"/>
      <c r="V1004" s="152"/>
      <c r="W1004" s="152"/>
      <c r="X1004" s="152"/>
      <c r="Y1004" s="152"/>
      <c r="Z1004" s="152"/>
    </row>
    <row r="1005" ht="15.75" customHeight="1">
      <c r="A1005" s="143" t="str">
        <f t="shared" si="3"/>
        <v>#REF!</v>
      </c>
      <c r="B1005" s="149"/>
      <c r="C1005" s="149"/>
      <c r="D1005" s="149"/>
      <c r="E1005" s="149"/>
      <c r="F1005" s="149"/>
      <c r="G1005" s="149"/>
      <c r="H1005" s="149"/>
      <c r="I1005" s="143"/>
      <c r="J1005" s="143"/>
      <c r="K1005" s="149"/>
      <c r="L1005" s="149"/>
      <c r="M1005" s="149"/>
      <c r="N1005" s="149"/>
      <c r="O1005" s="149"/>
      <c r="P1005" s="149"/>
      <c r="Q1005" s="149"/>
      <c r="R1005" s="149"/>
      <c r="S1005" s="149"/>
      <c r="T1005" s="152"/>
      <c r="U1005" s="152"/>
      <c r="V1005" s="152"/>
      <c r="W1005" s="152"/>
      <c r="X1005" s="152"/>
      <c r="Y1005" s="152"/>
      <c r="Z1005" s="152"/>
    </row>
    <row r="1006" ht="15.75" customHeight="1">
      <c r="A1006" s="143" t="str">
        <f t="shared" si="3"/>
        <v>#REF!</v>
      </c>
      <c r="B1006" s="149"/>
      <c r="C1006" s="149"/>
      <c r="D1006" s="149"/>
      <c r="E1006" s="149"/>
      <c r="F1006" s="149"/>
      <c r="G1006" s="149"/>
      <c r="H1006" s="149"/>
      <c r="I1006" s="143"/>
      <c r="J1006" s="143"/>
      <c r="K1006" s="149"/>
      <c r="L1006" s="149"/>
      <c r="M1006" s="149"/>
      <c r="N1006" s="149"/>
      <c r="O1006" s="149"/>
      <c r="P1006" s="149"/>
      <c r="Q1006" s="149"/>
      <c r="R1006" s="149"/>
      <c r="S1006" s="149"/>
      <c r="T1006" s="152"/>
      <c r="U1006" s="152"/>
      <c r="V1006" s="152"/>
      <c r="W1006" s="152"/>
      <c r="X1006" s="152"/>
      <c r="Y1006" s="152"/>
      <c r="Z1006" s="152"/>
    </row>
    <row r="1007" ht="15.75" customHeight="1">
      <c r="A1007" s="143" t="str">
        <f t="shared" si="3"/>
        <v>#REF!</v>
      </c>
      <c r="B1007" s="149"/>
      <c r="C1007" s="149"/>
      <c r="D1007" s="149"/>
      <c r="E1007" s="149"/>
      <c r="F1007" s="149"/>
      <c r="G1007" s="149"/>
      <c r="H1007" s="149"/>
      <c r="I1007" s="143"/>
      <c r="J1007" s="143"/>
      <c r="K1007" s="149"/>
      <c r="L1007" s="149"/>
      <c r="M1007" s="149"/>
      <c r="N1007" s="149"/>
      <c r="O1007" s="149"/>
      <c r="P1007" s="149"/>
      <c r="Q1007" s="149"/>
      <c r="R1007" s="149"/>
      <c r="S1007" s="149"/>
      <c r="T1007" s="152"/>
      <c r="U1007" s="152"/>
      <c r="V1007" s="152"/>
      <c r="W1007" s="152"/>
      <c r="X1007" s="152"/>
      <c r="Y1007" s="152"/>
      <c r="Z1007" s="152"/>
    </row>
    <row r="1008" ht="15.75" customHeight="1">
      <c r="A1008" s="143" t="str">
        <f t="shared" si="3"/>
        <v>#REF!</v>
      </c>
      <c r="B1008" s="149"/>
      <c r="C1008" s="149"/>
      <c r="D1008" s="149"/>
      <c r="E1008" s="149"/>
      <c r="F1008" s="149"/>
      <c r="G1008" s="149"/>
      <c r="H1008" s="149"/>
      <c r="I1008" s="143"/>
      <c r="J1008" s="143"/>
      <c r="K1008" s="149"/>
      <c r="L1008" s="149"/>
      <c r="M1008" s="149"/>
      <c r="N1008" s="149"/>
      <c r="O1008" s="149"/>
      <c r="P1008" s="149"/>
      <c r="Q1008" s="149"/>
      <c r="R1008" s="149"/>
      <c r="S1008" s="149"/>
      <c r="T1008" s="152"/>
      <c r="U1008" s="152"/>
      <c r="V1008" s="152"/>
      <c r="W1008" s="152"/>
      <c r="X1008" s="152"/>
      <c r="Y1008" s="152"/>
      <c r="Z1008" s="152"/>
    </row>
    <row r="1009" ht="15.75" customHeight="1">
      <c r="A1009" s="143" t="str">
        <f t="shared" si="3"/>
        <v>#REF!</v>
      </c>
      <c r="B1009" s="149"/>
      <c r="C1009" s="149"/>
      <c r="D1009" s="149"/>
      <c r="E1009" s="149"/>
      <c r="F1009" s="149"/>
      <c r="G1009" s="149"/>
      <c r="H1009" s="149"/>
      <c r="I1009" s="143"/>
      <c r="J1009" s="143"/>
      <c r="K1009" s="149"/>
      <c r="L1009" s="149"/>
      <c r="M1009" s="149"/>
      <c r="N1009" s="149"/>
      <c r="O1009" s="149"/>
      <c r="P1009" s="149"/>
      <c r="Q1009" s="149"/>
      <c r="R1009" s="149"/>
      <c r="S1009" s="149"/>
      <c r="T1009" s="152"/>
      <c r="U1009" s="152"/>
      <c r="V1009" s="152"/>
      <c r="W1009" s="152"/>
      <c r="X1009" s="152"/>
      <c r="Y1009" s="152"/>
      <c r="Z1009" s="152"/>
    </row>
    <row r="1010" ht="15.75" customHeight="1">
      <c r="A1010" s="143" t="str">
        <f t="shared" si="3"/>
        <v>#REF!</v>
      </c>
      <c r="B1010" s="149"/>
      <c r="C1010" s="149"/>
      <c r="D1010" s="149"/>
      <c r="E1010" s="149"/>
      <c r="F1010" s="149"/>
      <c r="G1010" s="149"/>
      <c r="H1010" s="149"/>
      <c r="I1010" s="143"/>
      <c r="J1010" s="143"/>
      <c r="K1010" s="149"/>
      <c r="L1010" s="149"/>
      <c r="M1010" s="149"/>
      <c r="N1010" s="149"/>
      <c r="O1010" s="149"/>
      <c r="P1010" s="149"/>
      <c r="Q1010" s="149"/>
      <c r="R1010" s="149"/>
      <c r="S1010" s="149"/>
      <c r="T1010" s="152"/>
      <c r="U1010" s="152"/>
      <c r="V1010" s="152"/>
      <c r="W1010" s="152"/>
      <c r="X1010" s="152"/>
      <c r="Y1010" s="152"/>
      <c r="Z1010" s="152"/>
    </row>
    <row r="1011" ht="15.75" customHeight="1">
      <c r="A1011" s="143" t="str">
        <f t="shared" si="3"/>
        <v>#REF!</v>
      </c>
      <c r="B1011" s="149"/>
      <c r="C1011" s="149"/>
      <c r="D1011" s="149"/>
      <c r="E1011" s="149"/>
      <c r="F1011" s="149"/>
      <c r="G1011" s="149"/>
      <c r="H1011" s="149"/>
      <c r="I1011" s="143"/>
      <c r="J1011" s="143"/>
      <c r="K1011" s="149"/>
      <c r="L1011" s="149"/>
      <c r="M1011" s="149"/>
      <c r="N1011" s="149"/>
      <c r="O1011" s="149"/>
      <c r="P1011" s="149"/>
      <c r="Q1011" s="149"/>
      <c r="R1011" s="149"/>
      <c r="S1011" s="149"/>
      <c r="T1011" s="152"/>
      <c r="U1011" s="152"/>
      <c r="V1011" s="152"/>
      <c r="W1011" s="152"/>
      <c r="X1011" s="152"/>
      <c r="Y1011" s="152"/>
      <c r="Z1011" s="152"/>
    </row>
    <row r="1012" ht="15.75" customHeight="1">
      <c r="A1012" s="143" t="str">
        <f t="shared" si="3"/>
        <v>#REF!</v>
      </c>
      <c r="B1012" s="149"/>
      <c r="C1012" s="149"/>
      <c r="D1012" s="149"/>
      <c r="E1012" s="149"/>
      <c r="F1012" s="149"/>
      <c r="G1012" s="149"/>
      <c r="H1012" s="149"/>
      <c r="I1012" s="143"/>
      <c r="J1012" s="143"/>
      <c r="K1012" s="149"/>
      <c r="L1012" s="149"/>
      <c r="M1012" s="149"/>
      <c r="N1012" s="149"/>
      <c r="O1012" s="149"/>
      <c r="P1012" s="149"/>
      <c r="Q1012" s="149"/>
      <c r="R1012" s="149"/>
      <c r="S1012" s="149"/>
      <c r="T1012" s="152"/>
      <c r="U1012" s="152"/>
      <c r="V1012" s="152"/>
      <c r="W1012" s="152"/>
      <c r="X1012" s="152"/>
      <c r="Y1012" s="152"/>
      <c r="Z1012" s="152"/>
    </row>
    <row r="1013" ht="15.75" customHeight="1">
      <c r="A1013" s="143" t="str">
        <f t="shared" si="3"/>
        <v>#REF!</v>
      </c>
      <c r="B1013" s="149"/>
      <c r="C1013" s="149"/>
      <c r="D1013" s="149"/>
      <c r="E1013" s="149"/>
      <c r="F1013" s="149"/>
      <c r="G1013" s="149"/>
      <c r="H1013" s="149"/>
      <c r="I1013" s="143"/>
      <c r="J1013" s="143"/>
      <c r="K1013" s="149"/>
      <c r="L1013" s="149"/>
      <c r="M1013" s="149"/>
      <c r="N1013" s="149"/>
      <c r="O1013" s="149"/>
      <c r="P1013" s="149"/>
      <c r="Q1013" s="149"/>
      <c r="R1013" s="149"/>
      <c r="S1013" s="149"/>
      <c r="T1013" s="152"/>
      <c r="U1013" s="152"/>
      <c r="V1013" s="152"/>
      <c r="W1013" s="152"/>
      <c r="X1013" s="152"/>
      <c r="Y1013" s="152"/>
      <c r="Z1013" s="152"/>
    </row>
    <row r="1014" ht="15.75" customHeight="1">
      <c r="A1014" s="143" t="str">
        <f t="shared" si="3"/>
        <v>#REF!</v>
      </c>
      <c r="B1014" s="149"/>
      <c r="C1014" s="149"/>
      <c r="D1014" s="149"/>
      <c r="E1014" s="149"/>
      <c r="F1014" s="149"/>
      <c r="G1014" s="149"/>
      <c r="H1014" s="149"/>
      <c r="I1014" s="143"/>
      <c r="J1014" s="143"/>
      <c r="K1014" s="149"/>
      <c r="L1014" s="149"/>
      <c r="M1014" s="149"/>
      <c r="N1014" s="149"/>
      <c r="O1014" s="149"/>
      <c r="P1014" s="149"/>
      <c r="Q1014" s="149"/>
      <c r="R1014" s="149"/>
      <c r="S1014" s="149"/>
      <c r="T1014" s="152"/>
      <c r="U1014" s="152"/>
      <c r="V1014" s="152"/>
      <c r="W1014" s="152"/>
      <c r="X1014" s="152"/>
      <c r="Y1014" s="152"/>
      <c r="Z1014" s="152"/>
    </row>
    <row r="1015" ht="15.75" customHeight="1">
      <c r="A1015" s="143" t="str">
        <f t="shared" si="3"/>
        <v>#REF!</v>
      </c>
      <c r="B1015" s="149"/>
      <c r="C1015" s="149"/>
      <c r="D1015" s="149"/>
      <c r="E1015" s="149"/>
      <c r="F1015" s="149"/>
      <c r="G1015" s="149"/>
      <c r="H1015" s="149"/>
      <c r="I1015" s="143"/>
      <c r="J1015" s="143"/>
      <c r="K1015" s="149"/>
      <c r="L1015" s="149"/>
      <c r="M1015" s="149"/>
      <c r="N1015" s="149"/>
      <c r="O1015" s="149"/>
      <c r="P1015" s="149"/>
      <c r="Q1015" s="149"/>
      <c r="R1015" s="149"/>
      <c r="S1015" s="149"/>
      <c r="T1015" s="152"/>
      <c r="U1015" s="152"/>
      <c r="V1015" s="152"/>
      <c r="W1015" s="152"/>
      <c r="X1015" s="152"/>
      <c r="Y1015" s="152"/>
      <c r="Z1015" s="152"/>
    </row>
    <row r="1016" ht="15.75" customHeight="1">
      <c r="A1016" s="143" t="str">
        <f t="shared" si="3"/>
        <v>#REF!</v>
      </c>
      <c r="B1016" s="149"/>
      <c r="C1016" s="149"/>
      <c r="D1016" s="149"/>
      <c r="E1016" s="149"/>
      <c r="F1016" s="149"/>
      <c r="G1016" s="149"/>
      <c r="H1016" s="149"/>
      <c r="I1016" s="143"/>
      <c r="J1016" s="143"/>
      <c r="K1016" s="149"/>
      <c r="L1016" s="149"/>
      <c r="M1016" s="149"/>
      <c r="N1016" s="149"/>
      <c r="O1016" s="149"/>
      <c r="P1016" s="149"/>
      <c r="Q1016" s="149"/>
      <c r="R1016" s="149"/>
      <c r="S1016" s="149"/>
      <c r="T1016" s="152"/>
      <c r="U1016" s="152"/>
      <c r="V1016" s="152"/>
      <c r="W1016" s="152"/>
      <c r="X1016" s="152"/>
      <c r="Y1016" s="152"/>
      <c r="Z1016" s="152"/>
    </row>
    <row r="1017" ht="15.75" customHeight="1">
      <c r="A1017" s="143" t="str">
        <f t="shared" si="3"/>
        <v>#REF!</v>
      </c>
      <c r="B1017" s="149"/>
      <c r="C1017" s="149"/>
      <c r="D1017" s="149"/>
      <c r="E1017" s="149"/>
      <c r="F1017" s="149"/>
      <c r="G1017" s="149"/>
      <c r="H1017" s="149"/>
      <c r="I1017" s="143"/>
      <c r="J1017" s="143"/>
      <c r="K1017" s="149"/>
      <c r="L1017" s="149"/>
      <c r="M1017" s="149"/>
      <c r="N1017" s="149"/>
      <c r="O1017" s="149"/>
      <c r="P1017" s="149"/>
      <c r="Q1017" s="149"/>
      <c r="R1017" s="149"/>
      <c r="S1017" s="149"/>
      <c r="T1017" s="152"/>
      <c r="U1017" s="152"/>
      <c r="V1017" s="152"/>
      <c r="W1017" s="152"/>
      <c r="X1017" s="152"/>
      <c r="Y1017" s="152"/>
      <c r="Z1017" s="152"/>
    </row>
    <row r="1018" ht="15.75" customHeight="1">
      <c r="A1018" s="143" t="str">
        <f t="shared" si="3"/>
        <v>#REF!</v>
      </c>
      <c r="B1018" s="149"/>
      <c r="C1018" s="149"/>
      <c r="D1018" s="149"/>
      <c r="E1018" s="149"/>
      <c r="F1018" s="149"/>
      <c r="G1018" s="149"/>
      <c r="H1018" s="149"/>
      <c r="I1018" s="143"/>
      <c r="J1018" s="143"/>
      <c r="K1018" s="149"/>
      <c r="L1018" s="149"/>
      <c r="M1018" s="149"/>
      <c r="N1018" s="149"/>
      <c r="O1018" s="149"/>
      <c r="P1018" s="149"/>
      <c r="Q1018" s="149"/>
      <c r="R1018" s="149"/>
      <c r="S1018" s="149"/>
      <c r="T1018" s="152"/>
      <c r="U1018" s="152"/>
      <c r="V1018" s="152"/>
      <c r="W1018" s="152"/>
      <c r="X1018" s="152"/>
      <c r="Y1018" s="152"/>
      <c r="Z1018" s="152"/>
    </row>
    <row r="1019" ht="15.75" customHeight="1">
      <c r="A1019" s="143" t="str">
        <f t="shared" si="3"/>
        <v>#REF!</v>
      </c>
      <c r="B1019" s="149"/>
      <c r="C1019" s="149"/>
      <c r="D1019" s="149"/>
      <c r="E1019" s="149"/>
      <c r="F1019" s="149"/>
      <c r="G1019" s="149"/>
      <c r="H1019" s="149"/>
      <c r="I1019" s="143"/>
      <c r="J1019" s="143"/>
      <c r="K1019" s="149"/>
      <c r="L1019" s="149"/>
      <c r="M1019" s="149"/>
      <c r="N1019" s="149"/>
      <c r="O1019" s="149"/>
      <c r="P1019" s="149"/>
      <c r="Q1019" s="149"/>
      <c r="R1019" s="149"/>
      <c r="S1019" s="149"/>
      <c r="T1019" s="152"/>
      <c r="U1019" s="152"/>
      <c r="V1019" s="152"/>
      <c r="W1019" s="152"/>
      <c r="X1019" s="152"/>
      <c r="Y1019" s="152"/>
      <c r="Z1019" s="152"/>
    </row>
    <row r="1020" ht="15.75" customHeight="1">
      <c r="A1020" s="143" t="str">
        <f t="shared" si="3"/>
        <v>#REF!</v>
      </c>
      <c r="B1020" s="149"/>
      <c r="C1020" s="149"/>
      <c r="D1020" s="149"/>
      <c r="E1020" s="149"/>
      <c r="F1020" s="149"/>
      <c r="G1020" s="149"/>
      <c r="H1020" s="149"/>
      <c r="I1020" s="143"/>
      <c r="J1020" s="143"/>
      <c r="K1020" s="149"/>
      <c r="L1020" s="149"/>
      <c r="M1020" s="149"/>
      <c r="N1020" s="149"/>
      <c r="O1020" s="149"/>
      <c r="P1020" s="149"/>
      <c r="Q1020" s="149"/>
      <c r="R1020" s="149"/>
      <c r="S1020" s="149"/>
      <c r="T1020" s="152"/>
      <c r="U1020" s="152"/>
      <c r="V1020" s="152"/>
      <c r="W1020" s="152"/>
      <c r="X1020" s="152"/>
      <c r="Y1020" s="152"/>
      <c r="Z1020" s="152"/>
    </row>
    <row r="1021" ht="15.75" customHeight="1">
      <c r="A1021" s="143" t="str">
        <f t="shared" si="3"/>
        <v>#REF!</v>
      </c>
      <c r="B1021" s="149"/>
      <c r="C1021" s="149"/>
      <c r="D1021" s="149"/>
      <c r="E1021" s="149"/>
      <c r="F1021" s="149"/>
      <c r="G1021" s="149"/>
      <c r="H1021" s="149"/>
      <c r="I1021" s="143"/>
      <c r="J1021" s="143"/>
      <c r="K1021" s="149"/>
      <c r="L1021" s="149"/>
      <c r="M1021" s="149"/>
      <c r="N1021" s="149"/>
      <c r="O1021" s="149"/>
      <c r="P1021" s="149"/>
      <c r="Q1021" s="149"/>
      <c r="R1021" s="149"/>
      <c r="S1021" s="149"/>
      <c r="T1021" s="152"/>
      <c r="U1021" s="152"/>
      <c r="V1021" s="152"/>
      <c r="W1021" s="152"/>
      <c r="X1021" s="152"/>
      <c r="Y1021" s="152"/>
      <c r="Z1021" s="152"/>
    </row>
    <row r="1022" ht="15.75" customHeight="1">
      <c r="A1022" s="143" t="str">
        <f t="shared" si="3"/>
        <v>#REF!</v>
      </c>
      <c r="B1022" s="149"/>
      <c r="C1022" s="149"/>
      <c r="D1022" s="149"/>
      <c r="E1022" s="149"/>
      <c r="F1022" s="149"/>
      <c r="G1022" s="149"/>
      <c r="H1022" s="149"/>
      <c r="I1022" s="143"/>
      <c r="J1022" s="143"/>
      <c r="K1022" s="149"/>
      <c r="L1022" s="149"/>
      <c r="M1022" s="149"/>
      <c r="N1022" s="149"/>
      <c r="O1022" s="149"/>
      <c r="P1022" s="149"/>
      <c r="Q1022" s="149"/>
      <c r="R1022" s="149"/>
      <c r="S1022" s="149"/>
      <c r="T1022" s="152"/>
      <c r="U1022" s="152"/>
      <c r="V1022" s="152"/>
      <c r="W1022" s="152"/>
      <c r="X1022" s="152"/>
      <c r="Y1022" s="152"/>
      <c r="Z1022" s="152"/>
    </row>
    <row r="1023" ht="15.75" customHeight="1">
      <c r="A1023" s="143" t="str">
        <f t="shared" si="3"/>
        <v>#REF!</v>
      </c>
      <c r="B1023" s="149"/>
      <c r="C1023" s="149"/>
      <c r="D1023" s="149"/>
      <c r="E1023" s="149"/>
      <c r="F1023" s="149"/>
      <c r="G1023" s="149"/>
      <c r="H1023" s="149"/>
      <c r="I1023" s="143"/>
      <c r="J1023" s="143"/>
      <c r="K1023" s="149"/>
      <c r="L1023" s="149"/>
      <c r="M1023" s="149"/>
      <c r="N1023" s="149"/>
      <c r="O1023" s="149"/>
      <c r="P1023" s="149"/>
      <c r="Q1023" s="149"/>
      <c r="R1023" s="149"/>
      <c r="S1023" s="149"/>
      <c r="T1023" s="152"/>
      <c r="U1023" s="152"/>
      <c r="V1023" s="152"/>
      <c r="W1023" s="152"/>
      <c r="X1023" s="152"/>
      <c r="Y1023" s="152"/>
      <c r="Z1023" s="152"/>
    </row>
    <row r="1024" ht="15.75" customHeight="1">
      <c r="A1024" s="143" t="str">
        <f t="shared" si="3"/>
        <v>#REF!</v>
      </c>
      <c r="B1024" s="149"/>
      <c r="C1024" s="149"/>
      <c r="D1024" s="149"/>
      <c r="E1024" s="149"/>
      <c r="F1024" s="149"/>
      <c r="G1024" s="149"/>
      <c r="H1024" s="149"/>
      <c r="I1024" s="143"/>
      <c r="J1024" s="143"/>
      <c r="K1024" s="149"/>
      <c r="L1024" s="149"/>
      <c r="M1024" s="149"/>
      <c r="N1024" s="149"/>
      <c r="O1024" s="149"/>
      <c r="P1024" s="149"/>
      <c r="Q1024" s="149"/>
      <c r="R1024" s="149"/>
      <c r="S1024" s="149"/>
      <c r="T1024" s="152"/>
      <c r="U1024" s="152"/>
      <c r="V1024" s="152"/>
      <c r="W1024" s="152"/>
      <c r="X1024" s="152"/>
      <c r="Y1024" s="152"/>
      <c r="Z1024" s="152"/>
    </row>
    <row r="1025" ht="15.75" customHeight="1">
      <c r="A1025" s="143" t="str">
        <f t="shared" si="3"/>
        <v>#REF!</v>
      </c>
      <c r="B1025" s="149"/>
      <c r="C1025" s="149"/>
      <c r="D1025" s="149"/>
      <c r="E1025" s="149"/>
      <c r="F1025" s="149"/>
      <c r="G1025" s="149"/>
      <c r="H1025" s="149"/>
      <c r="I1025" s="143"/>
      <c r="J1025" s="143"/>
      <c r="K1025" s="149"/>
      <c r="L1025" s="149"/>
      <c r="M1025" s="149"/>
      <c r="N1025" s="149"/>
      <c r="O1025" s="149"/>
      <c r="P1025" s="149"/>
      <c r="Q1025" s="149"/>
      <c r="R1025" s="149"/>
      <c r="S1025" s="149"/>
      <c r="T1025" s="152"/>
      <c r="U1025" s="152"/>
      <c r="V1025" s="152"/>
      <c r="W1025" s="152"/>
      <c r="X1025" s="152"/>
      <c r="Y1025" s="152"/>
      <c r="Z1025" s="152"/>
    </row>
    <row r="1026" ht="15.75" customHeight="1">
      <c r="A1026" s="143" t="str">
        <f t="shared" si="3"/>
        <v>#REF!</v>
      </c>
      <c r="B1026" s="149"/>
      <c r="C1026" s="149"/>
      <c r="D1026" s="149"/>
      <c r="E1026" s="149"/>
      <c r="F1026" s="149"/>
      <c r="G1026" s="149"/>
      <c r="H1026" s="149"/>
      <c r="I1026" s="143"/>
      <c r="J1026" s="143"/>
      <c r="K1026" s="149"/>
      <c r="L1026" s="149"/>
      <c r="M1026" s="149"/>
      <c r="N1026" s="149"/>
      <c r="O1026" s="149"/>
      <c r="P1026" s="149"/>
      <c r="Q1026" s="149"/>
      <c r="R1026" s="149"/>
      <c r="S1026" s="149"/>
      <c r="T1026" s="152"/>
      <c r="U1026" s="152"/>
      <c r="V1026" s="152"/>
      <c r="W1026" s="152"/>
      <c r="X1026" s="152"/>
      <c r="Y1026" s="152"/>
      <c r="Z1026" s="152"/>
    </row>
    <row r="1027" ht="15.75" customHeight="1">
      <c r="A1027" s="143" t="str">
        <f t="shared" si="3"/>
        <v>#REF!</v>
      </c>
      <c r="B1027" s="149"/>
      <c r="C1027" s="149"/>
      <c r="D1027" s="149"/>
      <c r="E1027" s="149"/>
      <c r="F1027" s="149"/>
      <c r="G1027" s="149"/>
      <c r="H1027" s="149"/>
      <c r="I1027" s="143"/>
      <c r="J1027" s="143"/>
      <c r="K1027" s="149"/>
      <c r="L1027" s="149"/>
      <c r="M1027" s="149"/>
      <c r="N1027" s="149"/>
      <c r="O1027" s="149"/>
      <c r="P1027" s="149"/>
      <c r="Q1027" s="149"/>
      <c r="R1027" s="149"/>
      <c r="S1027" s="149"/>
      <c r="T1027" s="152"/>
      <c r="U1027" s="152"/>
      <c r="V1027" s="152"/>
      <c r="W1027" s="152"/>
      <c r="X1027" s="152"/>
      <c r="Y1027" s="152"/>
      <c r="Z1027" s="152"/>
    </row>
    <row r="1028" ht="15.75" customHeight="1">
      <c r="A1028" s="143" t="str">
        <f t="shared" si="3"/>
        <v>#REF!</v>
      </c>
      <c r="B1028" s="149"/>
      <c r="C1028" s="149"/>
      <c r="D1028" s="149"/>
      <c r="E1028" s="149"/>
      <c r="F1028" s="149"/>
      <c r="G1028" s="149"/>
      <c r="H1028" s="149"/>
      <c r="I1028" s="143"/>
      <c r="J1028" s="143"/>
      <c r="K1028" s="149"/>
      <c r="L1028" s="149"/>
      <c r="M1028" s="149"/>
      <c r="N1028" s="149"/>
      <c r="O1028" s="149"/>
      <c r="P1028" s="149"/>
      <c r="Q1028" s="149"/>
      <c r="R1028" s="149"/>
      <c r="S1028" s="149"/>
      <c r="T1028" s="152"/>
      <c r="U1028" s="152"/>
      <c r="V1028" s="152"/>
      <c r="W1028" s="152"/>
      <c r="X1028" s="152"/>
      <c r="Y1028" s="152"/>
      <c r="Z1028" s="152"/>
    </row>
    <row r="1029" ht="15.75" customHeight="1">
      <c r="A1029" s="143" t="str">
        <f t="shared" si="3"/>
        <v>#REF!</v>
      </c>
      <c r="B1029" s="149"/>
      <c r="C1029" s="149"/>
      <c r="D1029" s="149"/>
      <c r="E1029" s="149"/>
      <c r="F1029" s="149"/>
      <c r="G1029" s="149"/>
      <c r="H1029" s="149"/>
      <c r="I1029" s="143"/>
      <c r="J1029" s="143"/>
      <c r="K1029" s="149"/>
      <c r="L1029" s="149"/>
      <c r="M1029" s="149"/>
      <c r="N1029" s="149"/>
      <c r="O1029" s="149"/>
      <c r="P1029" s="149"/>
      <c r="Q1029" s="149"/>
      <c r="R1029" s="149"/>
      <c r="S1029" s="149"/>
      <c r="T1029" s="152"/>
      <c r="U1029" s="152"/>
      <c r="V1029" s="152"/>
      <c r="W1029" s="152"/>
      <c r="X1029" s="152"/>
      <c r="Y1029" s="152"/>
      <c r="Z1029" s="152"/>
    </row>
    <row r="1030" ht="15.75" customHeight="1">
      <c r="A1030" s="143" t="str">
        <f t="shared" si="3"/>
        <v>#REF!</v>
      </c>
      <c r="B1030" s="149"/>
      <c r="C1030" s="149"/>
      <c r="D1030" s="149"/>
      <c r="E1030" s="149"/>
      <c r="F1030" s="149"/>
      <c r="G1030" s="149"/>
      <c r="H1030" s="149"/>
      <c r="I1030" s="143"/>
      <c r="J1030" s="143"/>
      <c r="K1030" s="149"/>
      <c r="L1030" s="149"/>
      <c r="M1030" s="149"/>
      <c r="N1030" s="149"/>
      <c r="O1030" s="149"/>
      <c r="P1030" s="149"/>
      <c r="Q1030" s="149"/>
      <c r="R1030" s="149"/>
      <c r="S1030" s="149"/>
      <c r="T1030" s="152"/>
      <c r="U1030" s="152"/>
      <c r="V1030" s="152"/>
      <c r="W1030" s="152"/>
      <c r="X1030" s="152"/>
      <c r="Y1030" s="152"/>
      <c r="Z1030" s="152"/>
    </row>
    <row r="1031" ht="15.75" customHeight="1">
      <c r="A1031" s="143" t="str">
        <f t="shared" si="3"/>
        <v>#REF!</v>
      </c>
      <c r="B1031" s="149"/>
      <c r="C1031" s="149"/>
      <c r="D1031" s="149"/>
      <c r="E1031" s="149"/>
      <c r="F1031" s="149"/>
      <c r="G1031" s="149"/>
      <c r="H1031" s="149"/>
      <c r="I1031" s="143"/>
      <c r="J1031" s="143"/>
      <c r="K1031" s="149"/>
      <c r="L1031" s="149"/>
      <c r="M1031" s="149"/>
      <c r="N1031" s="149"/>
      <c r="O1031" s="149"/>
      <c r="P1031" s="149"/>
      <c r="Q1031" s="149"/>
      <c r="R1031" s="149"/>
      <c r="S1031" s="149"/>
      <c r="T1031" s="152"/>
      <c r="U1031" s="152"/>
      <c r="V1031" s="152"/>
      <c r="W1031" s="152"/>
      <c r="X1031" s="152"/>
      <c r="Y1031" s="152"/>
      <c r="Z1031" s="152"/>
    </row>
    <row r="1032" ht="15.75" customHeight="1">
      <c r="A1032" s="143" t="str">
        <f t="shared" si="3"/>
        <v>#REF!</v>
      </c>
      <c r="B1032" s="149"/>
      <c r="C1032" s="149"/>
      <c r="D1032" s="149"/>
      <c r="E1032" s="149"/>
      <c r="F1032" s="149"/>
      <c r="G1032" s="149"/>
      <c r="H1032" s="149"/>
      <c r="I1032" s="143"/>
      <c r="J1032" s="143"/>
      <c r="K1032" s="149"/>
      <c r="L1032" s="149"/>
      <c r="M1032" s="149"/>
      <c r="N1032" s="149"/>
      <c r="O1032" s="149"/>
      <c r="P1032" s="149"/>
      <c r="Q1032" s="149"/>
      <c r="R1032" s="149"/>
      <c r="S1032" s="149"/>
      <c r="T1032" s="152"/>
      <c r="U1032" s="152"/>
      <c r="V1032" s="152"/>
      <c r="W1032" s="152"/>
      <c r="X1032" s="152"/>
      <c r="Y1032" s="152"/>
      <c r="Z1032" s="152"/>
    </row>
    <row r="1033" ht="15.75" customHeight="1">
      <c r="A1033" s="143" t="str">
        <f t="shared" si="3"/>
        <v>#REF!</v>
      </c>
      <c r="B1033" s="149"/>
      <c r="C1033" s="149"/>
      <c r="D1033" s="149"/>
      <c r="E1033" s="149"/>
      <c r="F1033" s="149"/>
      <c r="G1033" s="149"/>
      <c r="H1033" s="149"/>
      <c r="I1033" s="143"/>
      <c r="J1033" s="143"/>
      <c r="K1033" s="149"/>
      <c r="L1033" s="149"/>
      <c r="M1033" s="149"/>
      <c r="N1033" s="149"/>
      <c r="O1033" s="149"/>
      <c r="P1033" s="149"/>
      <c r="Q1033" s="149"/>
      <c r="R1033" s="149"/>
      <c r="S1033" s="149"/>
      <c r="T1033" s="152"/>
      <c r="U1033" s="152"/>
      <c r="V1033" s="152"/>
      <c r="W1033" s="152"/>
      <c r="X1033" s="152"/>
      <c r="Y1033" s="152"/>
      <c r="Z1033" s="152"/>
    </row>
    <row r="1034" ht="15.75" customHeight="1">
      <c r="A1034" s="143" t="str">
        <f t="shared" si="3"/>
        <v>#REF!</v>
      </c>
      <c r="B1034" s="149"/>
      <c r="C1034" s="149"/>
      <c r="D1034" s="149"/>
      <c r="E1034" s="149"/>
      <c r="F1034" s="149"/>
      <c r="G1034" s="149"/>
      <c r="H1034" s="149"/>
      <c r="I1034" s="143"/>
      <c r="J1034" s="143"/>
      <c r="K1034" s="149"/>
      <c r="L1034" s="149"/>
      <c r="M1034" s="149"/>
      <c r="N1034" s="149"/>
      <c r="O1034" s="149"/>
      <c r="P1034" s="149"/>
      <c r="Q1034" s="149"/>
      <c r="R1034" s="149"/>
      <c r="S1034" s="149"/>
      <c r="T1034" s="152"/>
      <c r="U1034" s="152"/>
      <c r="V1034" s="152"/>
      <c r="W1034" s="152"/>
      <c r="X1034" s="152"/>
      <c r="Y1034" s="152"/>
      <c r="Z1034" s="152"/>
    </row>
    <row r="1035" ht="15.75" customHeight="1">
      <c r="A1035" s="143" t="str">
        <f>VLOOKUP('POBLACIONAL BASE 2025'!AD297,$A$15:$B$40,2,FALSE)</f>
        <v>#N/A</v>
      </c>
      <c r="B1035" s="149"/>
      <c r="C1035" s="149"/>
      <c r="D1035" s="149"/>
      <c r="E1035" s="149"/>
      <c r="F1035" s="149"/>
      <c r="G1035" s="149"/>
      <c r="H1035" s="149"/>
      <c r="I1035" s="143"/>
      <c r="J1035" s="143"/>
      <c r="K1035" s="149"/>
      <c r="L1035" s="149"/>
      <c r="M1035" s="149"/>
      <c r="N1035" s="149"/>
      <c r="O1035" s="149"/>
      <c r="P1035" s="149"/>
      <c r="Q1035" s="149"/>
      <c r="R1035" s="149"/>
      <c r="S1035" s="149"/>
      <c r="T1035" s="152"/>
      <c r="U1035" s="152"/>
      <c r="V1035" s="152"/>
      <c r="W1035" s="152"/>
      <c r="X1035" s="152"/>
      <c r="Y1035" s="152"/>
      <c r="Z1035" s="152"/>
    </row>
    <row r="1036" ht="15.75" customHeight="1">
      <c r="A1036" s="143" t="str">
        <f>VLOOKUP('POBLACIONAL BASE 2025'!AD298,$A$15:$B$40,2,FALSE)</f>
        <v>#N/A</v>
      </c>
      <c r="B1036" s="149"/>
      <c r="C1036" s="149"/>
      <c r="D1036" s="149"/>
      <c r="E1036" s="149"/>
      <c r="F1036" s="149"/>
      <c r="G1036" s="149"/>
      <c r="H1036" s="149"/>
      <c r="I1036" s="143"/>
      <c r="J1036" s="143"/>
      <c r="K1036" s="149"/>
      <c r="L1036" s="149"/>
      <c r="M1036" s="149"/>
      <c r="N1036" s="149"/>
      <c r="O1036" s="149"/>
      <c r="P1036" s="149"/>
      <c r="Q1036" s="149"/>
      <c r="R1036" s="149"/>
      <c r="S1036" s="149"/>
      <c r="T1036" s="152"/>
      <c r="U1036" s="152"/>
      <c r="V1036" s="152"/>
      <c r="W1036" s="152"/>
      <c r="X1036" s="152"/>
      <c r="Y1036" s="152"/>
      <c r="Z1036" s="152"/>
    </row>
    <row r="1037" ht="15.75" customHeight="1">
      <c r="A1037" s="143" t="str">
        <f>VLOOKUP('POBLACIONAL BASE 2025'!AD299,$A$15:$B$40,2,FALSE)</f>
        <v>#N/A</v>
      </c>
      <c r="B1037" s="149"/>
      <c r="C1037" s="149"/>
      <c r="D1037" s="149"/>
      <c r="E1037" s="149"/>
      <c r="F1037" s="149"/>
      <c r="G1037" s="149"/>
      <c r="H1037" s="149"/>
      <c r="I1037" s="143"/>
      <c r="J1037" s="143"/>
      <c r="K1037" s="149"/>
      <c r="L1037" s="149"/>
      <c r="M1037" s="149"/>
      <c r="N1037" s="149"/>
      <c r="O1037" s="149"/>
      <c r="P1037" s="149"/>
      <c r="Q1037" s="149"/>
      <c r="R1037" s="149"/>
      <c r="S1037" s="149"/>
      <c r="T1037" s="152"/>
      <c r="U1037" s="152"/>
      <c r="V1037" s="152"/>
      <c r="W1037" s="152"/>
      <c r="X1037" s="152"/>
      <c r="Y1037" s="152"/>
      <c r="Z1037" s="152"/>
    </row>
    <row r="1038" ht="15.75" customHeight="1">
      <c r="A1038" s="143" t="str">
        <f>VLOOKUP('POBLACIONAL BASE 2025'!AD300,$A$15:$B$40,2,FALSE)</f>
        <v>#N/A</v>
      </c>
      <c r="B1038" s="149"/>
      <c r="C1038" s="149"/>
      <c r="D1038" s="149"/>
      <c r="E1038" s="149"/>
      <c r="F1038" s="149"/>
      <c r="G1038" s="149"/>
      <c r="H1038" s="149"/>
      <c r="I1038" s="143"/>
      <c r="J1038" s="143"/>
      <c r="K1038" s="149"/>
      <c r="L1038" s="149"/>
      <c r="M1038" s="149"/>
      <c r="N1038" s="149"/>
      <c r="O1038" s="149"/>
      <c r="P1038" s="149"/>
      <c r="Q1038" s="149"/>
      <c r="R1038" s="149"/>
      <c r="S1038" s="149"/>
      <c r="T1038" s="152"/>
      <c r="U1038" s="152"/>
      <c r="V1038" s="152"/>
      <c r="W1038" s="152"/>
      <c r="X1038" s="152"/>
      <c r="Y1038" s="152"/>
      <c r="Z1038" s="152"/>
    </row>
    <row r="1039" ht="15.75" customHeight="1">
      <c r="A1039" s="143" t="str">
        <f>VLOOKUP('POBLACIONAL BASE 2025'!AD301,$A$15:$B$40,2,FALSE)</f>
        <v>#N/A</v>
      </c>
      <c r="B1039" s="149"/>
      <c r="C1039" s="149"/>
      <c r="D1039" s="149"/>
      <c r="E1039" s="149"/>
      <c r="F1039" s="149"/>
      <c r="G1039" s="149"/>
      <c r="H1039" s="149"/>
      <c r="I1039" s="143"/>
      <c r="J1039" s="143"/>
      <c r="K1039" s="149"/>
      <c r="L1039" s="149"/>
      <c r="M1039" s="149"/>
      <c r="N1039" s="149"/>
      <c r="O1039" s="149"/>
      <c r="P1039" s="149"/>
      <c r="Q1039" s="149"/>
      <c r="R1039" s="149"/>
      <c r="S1039" s="149"/>
      <c r="T1039" s="152"/>
      <c r="U1039" s="152"/>
      <c r="V1039" s="152"/>
      <c r="W1039" s="152"/>
      <c r="X1039" s="152"/>
      <c r="Y1039" s="152"/>
      <c r="Z1039" s="152"/>
    </row>
    <row r="1040" ht="15.75" customHeight="1">
      <c r="A1040" s="143" t="str">
        <f>VLOOKUP('POBLACIONAL BASE 2025'!AD302,$A$15:$B$40,2,FALSE)</f>
        <v>#N/A</v>
      </c>
      <c r="B1040" s="149"/>
      <c r="C1040" s="149"/>
      <c r="D1040" s="149"/>
      <c r="E1040" s="149"/>
      <c r="F1040" s="149"/>
      <c r="G1040" s="149"/>
      <c r="H1040" s="149"/>
      <c r="I1040" s="143"/>
      <c r="J1040" s="143"/>
      <c r="K1040" s="149"/>
      <c r="L1040" s="149"/>
      <c r="M1040" s="149"/>
      <c r="N1040" s="149"/>
      <c r="O1040" s="149"/>
      <c r="P1040" s="149"/>
      <c r="Q1040" s="149"/>
      <c r="R1040" s="149"/>
      <c r="S1040" s="149"/>
      <c r="T1040" s="152"/>
      <c r="U1040" s="152"/>
      <c r="V1040" s="152"/>
      <c r="W1040" s="152"/>
      <c r="X1040" s="152"/>
      <c r="Y1040" s="152"/>
      <c r="Z1040" s="152"/>
    </row>
    <row r="1041" ht="15.75" customHeight="1">
      <c r="A1041" s="143" t="str">
        <f>VLOOKUP('POBLACIONAL BASE 2025'!AD303,$A$15:$B$40,2,FALSE)</f>
        <v>#N/A</v>
      </c>
      <c r="B1041" s="149"/>
      <c r="C1041" s="149"/>
      <c r="D1041" s="149"/>
      <c r="E1041" s="149"/>
      <c r="F1041" s="149"/>
      <c r="G1041" s="149"/>
      <c r="H1041" s="149"/>
      <c r="I1041" s="143"/>
      <c r="J1041" s="143"/>
      <c r="K1041" s="149"/>
      <c r="L1041" s="149"/>
      <c r="M1041" s="149"/>
      <c r="N1041" s="149"/>
      <c r="O1041" s="149"/>
      <c r="P1041" s="149"/>
      <c r="Q1041" s="149"/>
      <c r="R1041" s="149"/>
      <c r="S1041" s="149"/>
      <c r="T1041" s="152"/>
      <c r="U1041" s="152"/>
      <c r="V1041" s="152"/>
      <c r="W1041" s="152"/>
      <c r="X1041" s="152"/>
      <c r="Y1041" s="152"/>
      <c r="Z1041" s="152"/>
    </row>
    <row r="1042" ht="15.75" customHeight="1">
      <c r="A1042" s="143" t="str">
        <f>VLOOKUP('POBLACIONAL BASE 2025'!AD304,$A$15:$B$40,2,FALSE)</f>
        <v>#N/A</v>
      </c>
      <c r="B1042" s="149"/>
      <c r="C1042" s="149"/>
      <c r="D1042" s="149"/>
      <c r="E1042" s="149"/>
      <c r="F1042" s="149"/>
      <c r="G1042" s="149"/>
      <c r="H1042" s="149"/>
      <c r="I1042" s="143"/>
      <c r="J1042" s="143"/>
      <c r="K1042" s="149"/>
      <c r="L1042" s="149"/>
      <c r="M1042" s="149"/>
      <c r="N1042" s="149"/>
      <c r="O1042" s="149"/>
      <c r="P1042" s="149"/>
      <c r="Q1042" s="149"/>
      <c r="R1042" s="149"/>
      <c r="S1042" s="149"/>
      <c r="T1042" s="152"/>
      <c r="U1042" s="152"/>
      <c r="V1042" s="152"/>
      <c r="W1042" s="152"/>
      <c r="X1042" s="152"/>
      <c r="Y1042" s="152"/>
      <c r="Z1042" s="152"/>
    </row>
    <row r="1043" ht="15.75" customHeight="1">
      <c r="A1043" s="143" t="str">
        <f>VLOOKUP('POBLACIONAL BASE 2025'!AD305,$A$15:$B$40,2,FALSE)</f>
        <v>#N/A</v>
      </c>
      <c r="B1043" s="149"/>
      <c r="C1043" s="149"/>
      <c r="D1043" s="149"/>
      <c r="E1043" s="149"/>
      <c r="F1043" s="149"/>
      <c r="G1043" s="149"/>
      <c r="H1043" s="149"/>
      <c r="I1043" s="143"/>
      <c r="J1043" s="143"/>
      <c r="K1043" s="149"/>
      <c r="L1043" s="149"/>
      <c r="M1043" s="149"/>
      <c r="N1043" s="149"/>
      <c r="O1043" s="149"/>
      <c r="P1043" s="149"/>
      <c r="Q1043" s="149"/>
      <c r="R1043" s="149"/>
      <c r="S1043" s="149"/>
      <c r="T1043" s="152"/>
      <c r="U1043" s="152"/>
      <c r="V1043" s="152"/>
      <c r="W1043" s="152"/>
      <c r="X1043" s="152"/>
      <c r="Y1043" s="152"/>
      <c r="Z1043" s="152"/>
    </row>
    <row r="1044" ht="15.75" customHeight="1">
      <c r="A1044" s="143" t="str">
        <f>VLOOKUP('POBLACIONAL BASE 2025'!AD306,$A$15:$B$40,2,FALSE)</f>
        <v>#N/A</v>
      </c>
      <c r="B1044" s="149"/>
      <c r="C1044" s="149"/>
      <c r="D1044" s="149"/>
      <c r="E1044" s="149"/>
      <c r="F1044" s="149"/>
      <c r="G1044" s="149"/>
      <c r="H1044" s="149"/>
      <c r="I1044" s="143"/>
      <c r="J1044" s="143"/>
      <c r="K1044" s="149"/>
      <c r="L1044" s="149"/>
      <c r="M1044" s="149"/>
      <c r="N1044" s="149"/>
      <c r="O1044" s="149"/>
      <c r="P1044" s="149"/>
      <c r="Q1044" s="149"/>
      <c r="R1044" s="149"/>
      <c r="S1044" s="149"/>
      <c r="T1044" s="152"/>
      <c r="U1044" s="152"/>
      <c r="V1044" s="152"/>
      <c r="W1044" s="152"/>
      <c r="X1044" s="152"/>
      <c r="Y1044" s="152"/>
      <c r="Z1044" s="152"/>
    </row>
    <row r="1045" ht="15.75" customHeight="1">
      <c r="A1045" s="143" t="str">
        <f>VLOOKUP('POBLACIONAL BASE 2025'!AD307,$A$15:$B$40,2,FALSE)</f>
        <v>#N/A</v>
      </c>
      <c r="B1045" s="149"/>
      <c r="C1045" s="149"/>
      <c r="D1045" s="149"/>
      <c r="E1045" s="149"/>
      <c r="F1045" s="149"/>
      <c r="G1045" s="149"/>
      <c r="H1045" s="149"/>
      <c r="I1045" s="143"/>
      <c r="J1045" s="143"/>
      <c r="K1045" s="149"/>
      <c r="L1045" s="149"/>
      <c r="M1045" s="149"/>
      <c r="N1045" s="149"/>
      <c r="O1045" s="149"/>
      <c r="P1045" s="149"/>
      <c r="Q1045" s="149"/>
      <c r="R1045" s="149"/>
      <c r="S1045" s="149"/>
      <c r="T1045" s="152"/>
      <c r="U1045" s="152"/>
      <c r="V1045" s="152"/>
      <c r="W1045" s="152"/>
      <c r="X1045" s="152"/>
      <c r="Y1045" s="152"/>
      <c r="Z1045" s="152"/>
    </row>
    <row r="1046" ht="15.75" customHeight="1">
      <c r="A1046" s="143" t="str">
        <f>VLOOKUP('POBLACIONAL BASE 2025'!AD308,$A$15:$B$40,2,FALSE)</f>
        <v>#N/A</v>
      </c>
      <c r="B1046" s="149"/>
      <c r="C1046" s="149"/>
      <c r="D1046" s="149"/>
      <c r="E1046" s="149"/>
      <c r="F1046" s="149"/>
      <c r="G1046" s="149"/>
      <c r="H1046" s="149"/>
      <c r="I1046" s="143"/>
      <c r="J1046" s="143"/>
      <c r="K1046" s="149"/>
      <c r="L1046" s="149"/>
      <c r="M1046" s="149"/>
      <c r="N1046" s="149"/>
      <c r="O1046" s="149"/>
      <c r="P1046" s="149"/>
      <c r="Q1046" s="149"/>
      <c r="R1046" s="149"/>
      <c r="S1046" s="149"/>
      <c r="T1046" s="152"/>
      <c r="U1046" s="152"/>
      <c r="V1046" s="152"/>
      <c r="W1046" s="152"/>
      <c r="X1046" s="152"/>
      <c r="Y1046" s="152"/>
      <c r="Z1046" s="152"/>
    </row>
    <row r="1047" ht="15.75" customHeight="1">
      <c r="A1047" s="143" t="str">
        <f>VLOOKUP('POBLACIONAL BASE 2025'!AD309,$A$15:$B$40,2,FALSE)</f>
        <v>#N/A</v>
      </c>
      <c r="B1047" s="149"/>
      <c r="C1047" s="149"/>
      <c r="D1047" s="149"/>
      <c r="E1047" s="149"/>
      <c r="F1047" s="149"/>
      <c r="G1047" s="149"/>
      <c r="H1047" s="149"/>
      <c r="I1047" s="143"/>
      <c r="J1047" s="143"/>
      <c r="K1047" s="149"/>
      <c r="L1047" s="149"/>
      <c r="M1047" s="149"/>
      <c r="N1047" s="149"/>
      <c r="O1047" s="149"/>
      <c r="P1047" s="149"/>
      <c r="Q1047" s="149"/>
      <c r="R1047" s="149"/>
      <c r="S1047" s="149"/>
      <c r="T1047" s="152"/>
      <c r="U1047" s="152"/>
      <c r="V1047" s="152"/>
      <c r="W1047" s="152"/>
      <c r="X1047" s="152"/>
      <c r="Y1047" s="152"/>
      <c r="Z1047" s="152"/>
    </row>
    <row r="1048" ht="15.75" customHeight="1">
      <c r="A1048" s="143" t="str">
        <f>VLOOKUP('POBLACIONAL BASE 2025'!AD310,$A$15:$B$40,2,FALSE)</f>
        <v>#N/A</v>
      </c>
      <c r="B1048" s="149"/>
      <c r="C1048" s="149"/>
      <c r="D1048" s="149"/>
      <c r="E1048" s="149"/>
      <c r="F1048" s="149"/>
      <c r="G1048" s="149"/>
      <c r="H1048" s="149"/>
      <c r="I1048" s="143"/>
      <c r="J1048" s="143"/>
      <c r="K1048" s="149"/>
      <c r="L1048" s="149"/>
      <c r="M1048" s="149"/>
      <c r="N1048" s="149"/>
      <c r="O1048" s="149"/>
      <c r="P1048" s="149"/>
      <c r="Q1048" s="149"/>
      <c r="R1048" s="149"/>
      <c r="S1048" s="149"/>
      <c r="T1048" s="152"/>
      <c r="U1048" s="152"/>
      <c r="V1048" s="152"/>
      <c r="W1048" s="152"/>
      <c r="X1048" s="152"/>
      <c r="Y1048" s="152"/>
      <c r="Z1048" s="152"/>
    </row>
    <row r="1049" ht="15.75" customHeight="1">
      <c r="A1049" s="143" t="str">
        <f>VLOOKUP('POBLACIONAL BASE 2025'!AD311,$A$15:$B$40,2,FALSE)</f>
        <v>#N/A</v>
      </c>
      <c r="B1049" s="149"/>
      <c r="C1049" s="149"/>
      <c r="D1049" s="149"/>
      <c r="E1049" s="149"/>
      <c r="F1049" s="149"/>
      <c r="G1049" s="149"/>
      <c r="H1049" s="149"/>
      <c r="I1049" s="143"/>
      <c r="J1049" s="143"/>
      <c r="K1049" s="149"/>
      <c r="L1049" s="149"/>
      <c r="M1049" s="149"/>
      <c r="N1049" s="149"/>
      <c r="O1049" s="149"/>
      <c r="P1049" s="149"/>
      <c r="Q1049" s="149"/>
      <c r="R1049" s="149"/>
      <c r="S1049" s="149"/>
      <c r="T1049" s="152"/>
      <c r="U1049" s="152"/>
      <c r="V1049" s="152"/>
      <c r="W1049" s="152"/>
      <c r="X1049" s="152"/>
      <c r="Y1049" s="152"/>
      <c r="Z1049" s="152"/>
    </row>
    <row r="1050" ht="15.75" customHeight="1">
      <c r="A1050" s="143" t="str">
        <f>VLOOKUP('POBLACIONAL BASE 2025'!AD312,$A$15:$B$40,2,FALSE)</f>
        <v>#N/A</v>
      </c>
      <c r="B1050" s="149"/>
      <c r="C1050" s="149"/>
      <c r="D1050" s="149"/>
      <c r="E1050" s="149"/>
      <c r="F1050" s="149"/>
      <c r="G1050" s="149"/>
      <c r="H1050" s="149"/>
      <c r="I1050" s="143"/>
      <c r="J1050" s="143"/>
      <c r="K1050" s="149"/>
      <c r="L1050" s="149"/>
      <c r="M1050" s="149"/>
      <c r="N1050" s="149"/>
      <c r="O1050" s="149"/>
      <c r="P1050" s="149"/>
      <c r="Q1050" s="149"/>
      <c r="R1050" s="149"/>
      <c r="S1050" s="149"/>
      <c r="T1050" s="152"/>
      <c r="U1050" s="152"/>
      <c r="V1050" s="152"/>
      <c r="W1050" s="152"/>
      <c r="X1050" s="152"/>
      <c r="Y1050" s="152"/>
      <c r="Z1050" s="152"/>
    </row>
    <row r="1051" ht="15.75" customHeight="1">
      <c r="A1051" s="143" t="str">
        <f>VLOOKUP('POBLACIONAL BASE 2025'!AD313,$A$15:$B$40,2,FALSE)</f>
        <v>#N/A</v>
      </c>
      <c r="B1051" s="149"/>
      <c r="C1051" s="149"/>
      <c r="D1051" s="149"/>
      <c r="E1051" s="149"/>
      <c r="F1051" s="149"/>
      <c r="G1051" s="149"/>
      <c r="H1051" s="149"/>
      <c r="I1051" s="143"/>
      <c r="J1051" s="143"/>
      <c r="K1051" s="149"/>
      <c r="L1051" s="149"/>
      <c r="M1051" s="149"/>
      <c r="N1051" s="149"/>
      <c r="O1051" s="149"/>
      <c r="P1051" s="149"/>
      <c r="Q1051" s="149"/>
      <c r="R1051" s="149"/>
      <c r="S1051" s="149"/>
      <c r="T1051" s="152"/>
      <c r="U1051" s="152"/>
      <c r="V1051" s="152"/>
      <c r="W1051" s="152"/>
      <c r="X1051" s="152"/>
      <c r="Y1051" s="152"/>
      <c r="Z1051" s="152"/>
    </row>
    <row r="1052" ht="15.75" customHeight="1">
      <c r="A1052" s="143" t="str">
        <f>VLOOKUP('POBLACIONAL BASE 2025'!AD314,$A$15:$B$40,2,FALSE)</f>
        <v>#N/A</v>
      </c>
      <c r="B1052" s="149"/>
      <c r="C1052" s="149"/>
      <c r="D1052" s="149"/>
      <c r="E1052" s="149"/>
      <c r="F1052" s="149"/>
      <c r="G1052" s="149"/>
      <c r="H1052" s="149"/>
      <c r="I1052" s="143"/>
      <c r="J1052" s="143"/>
      <c r="K1052" s="149"/>
      <c r="L1052" s="149"/>
      <c r="M1052" s="149"/>
      <c r="N1052" s="149"/>
      <c r="O1052" s="149"/>
      <c r="P1052" s="149"/>
      <c r="Q1052" s="149"/>
      <c r="R1052" s="149"/>
      <c r="S1052" s="149"/>
      <c r="T1052" s="152"/>
      <c r="U1052" s="152"/>
      <c r="V1052" s="152"/>
      <c r="W1052" s="152"/>
      <c r="X1052" s="152"/>
      <c r="Y1052" s="152"/>
      <c r="Z1052" s="152"/>
    </row>
    <row r="1053" ht="15.75" customHeight="1">
      <c r="A1053" s="143" t="str">
        <f>VLOOKUP('POBLACIONAL BASE 2025'!AD315,$A$15:$B$40,2,FALSE)</f>
        <v>#N/A</v>
      </c>
      <c r="B1053" s="149"/>
      <c r="C1053" s="149"/>
      <c r="D1053" s="149"/>
      <c r="E1053" s="149"/>
      <c r="F1053" s="149"/>
      <c r="G1053" s="149"/>
      <c r="H1053" s="149"/>
      <c r="I1053" s="143"/>
      <c r="J1053" s="143"/>
      <c r="K1053" s="149"/>
      <c r="L1053" s="149"/>
      <c r="M1053" s="149"/>
      <c r="N1053" s="149"/>
      <c r="O1053" s="149"/>
      <c r="P1053" s="149"/>
      <c r="Q1053" s="149"/>
      <c r="R1053" s="149"/>
      <c r="S1053" s="149"/>
      <c r="T1053" s="152"/>
      <c r="U1053" s="152"/>
      <c r="V1053" s="152"/>
      <c r="W1053" s="152"/>
      <c r="X1053" s="152"/>
      <c r="Y1053" s="152"/>
      <c r="Z1053" s="152"/>
    </row>
    <row r="1054" ht="15.75" customHeight="1">
      <c r="A1054" s="143" t="str">
        <f>VLOOKUP('POBLACIONAL BASE 2025'!AD316,$A$15:$B$40,2,FALSE)</f>
        <v>#N/A</v>
      </c>
      <c r="B1054" s="149"/>
      <c r="C1054" s="149"/>
      <c r="D1054" s="149"/>
      <c r="E1054" s="149"/>
      <c r="F1054" s="149"/>
      <c r="G1054" s="149"/>
      <c r="H1054" s="149"/>
      <c r="I1054" s="143"/>
      <c r="J1054" s="143"/>
      <c r="K1054" s="149"/>
      <c r="L1054" s="149"/>
      <c r="M1054" s="149"/>
      <c r="N1054" s="149"/>
      <c r="O1054" s="149"/>
      <c r="P1054" s="149"/>
      <c r="Q1054" s="149"/>
      <c r="R1054" s="149"/>
      <c r="S1054" s="149"/>
      <c r="T1054" s="152"/>
      <c r="U1054" s="152"/>
      <c r="V1054" s="152"/>
      <c r="W1054" s="152"/>
      <c r="X1054" s="152"/>
      <c r="Y1054" s="152"/>
      <c r="Z1054" s="152"/>
    </row>
    <row r="1055" ht="15.75" customHeight="1">
      <c r="A1055" s="143" t="str">
        <f>VLOOKUP('POBLACIONAL BASE 2025'!AD317,$A$15:$B$40,2,FALSE)</f>
        <v>#N/A</v>
      </c>
      <c r="B1055" s="149"/>
      <c r="C1055" s="149"/>
      <c r="D1055" s="149"/>
      <c r="E1055" s="149"/>
      <c r="F1055" s="149"/>
      <c r="G1055" s="149"/>
      <c r="H1055" s="149"/>
      <c r="I1055" s="143"/>
      <c r="J1055" s="143"/>
      <c r="K1055" s="149"/>
      <c r="L1055" s="149"/>
      <c r="M1055" s="149"/>
      <c r="N1055" s="149"/>
      <c r="O1055" s="149"/>
      <c r="P1055" s="149"/>
      <c r="Q1055" s="149"/>
      <c r="R1055" s="149"/>
      <c r="S1055" s="149"/>
      <c r="T1055" s="152"/>
      <c r="U1055" s="152"/>
      <c r="V1055" s="152"/>
      <c r="W1055" s="152"/>
      <c r="X1055" s="152"/>
      <c r="Y1055" s="152"/>
      <c r="Z1055" s="152"/>
    </row>
    <row r="1056" ht="15.75" customHeight="1">
      <c r="A1056" s="143" t="str">
        <f>VLOOKUP('POBLACIONAL BASE 2025'!AD318,$A$15:$B$40,2,FALSE)</f>
        <v>#N/A</v>
      </c>
      <c r="B1056" s="149"/>
      <c r="C1056" s="149"/>
      <c r="D1056" s="149"/>
      <c r="E1056" s="149"/>
      <c r="F1056" s="149"/>
      <c r="G1056" s="149"/>
      <c r="H1056" s="149"/>
      <c r="I1056" s="143"/>
      <c r="J1056" s="143"/>
      <c r="K1056" s="149"/>
      <c r="L1056" s="149"/>
      <c r="M1056" s="149"/>
      <c r="N1056" s="149"/>
      <c r="O1056" s="149"/>
      <c r="P1056" s="149"/>
      <c r="Q1056" s="149"/>
      <c r="R1056" s="149"/>
      <c r="S1056" s="149"/>
      <c r="T1056" s="152"/>
      <c r="U1056" s="152"/>
      <c r="V1056" s="152"/>
      <c r="W1056" s="152"/>
      <c r="X1056" s="152"/>
      <c r="Y1056" s="152"/>
      <c r="Z1056" s="152"/>
    </row>
    <row r="1057" ht="15.75" customHeight="1">
      <c r="A1057" s="143" t="str">
        <f>VLOOKUP('POBLACIONAL BASE 2025'!AD319,$A$15:$B$40,2,FALSE)</f>
        <v>#N/A</v>
      </c>
      <c r="B1057" s="149"/>
      <c r="C1057" s="149"/>
      <c r="D1057" s="149"/>
      <c r="E1057" s="149"/>
      <c r="F1057" s="149"/>
      <c r="G1057" s="149"/>
      <c r="H1057" s="149"/>
      <c r="I1057" s="143"/>
      <c r="J1057" s="143"/>
      <c r="K1057" s="149"/>
      <c r="L1057" s="149"/>
      <c r="M1057" s="149"/>
      <c r="N1057" s="149"/>
      <c r="O1057" s="149"/>
      <c r="P1057" s="149"/>
      <c r="Q1057" s="149"/>
      <c r="R1057" s="149"/>
      <c r="S1057" s="149"/>
      <c r="T1057" s="152"/>
      <c r="U1057" s="152"/>
      <c r="V1057" s="152"/>
      <c r="W1057" s="152"/>
      <c r="X1057" s="152"/>
      <c r="Y1057" s="152"/>
      <c r="Z1057" s="152"/>
    </row>
    <row r="1058" ht="15.75" customHeight="1">
      <c r="A1058" s="143" t="str">
        <f>VLOOKUP('POBLACIONAL BASE 2025'!AD320,$A$15:$B$40,2,FALSE)</f>
        <v>#N/A</v>
      </c>
      <c r="B1058" s="149"/>
      <c r="C1058" s="149"/>
      <c r="D1058" s="149"/>
      <c r="E1058" s="149"/>
      <c r="F1058" s="149"/>
      <c r="G1058" s="149"/>
      <c r="H1058" s="149"/>
      <c r="I1058" s="143"/>
      <c r="J1058" s="143"/>
      <c r="K1058" s="149"/>
      <c r="L1058" s="149"/>
      <c r="M1058" s="149"/>
      <c r="N1058" s="149"/>
      <c r="O1058" s="149"/>
      <c r="P1058" s="149"/>
      <c r="Q1058" s="149"/>
      <c r="R1058" s="149"/>
      <c r="S1058" s="149"/>
      <c r="T1058" s="152"/>
      <c r="U1058" s="152"/>
      <c r="V1058" s="152"/>
      <c r="W1058" s="152"/>
      <c r="X1058" s="152"/>
      <c r="Y1058" s="152"/>
      <c r="Z1058" s="152"/>
    </row>
    <row r="1059" ht="15.75" customHeight="1">
      <c r="A1059" s="143" t="str">
        <f>VLOOKUP('POBLACIONAL BASE 2025'!AD321,$A$15:$B$40,2,FALSE)</f>
        <v>#N/A</v>
      </c>
      <c r="B1059" s="149"/>
      <c r="C1059" s="149"/>
      <c r="D1059" s="149"/>
      <c r="E1059" s="149"/>
      <c r="F1059" s="149"/>
      <c r="G1059" s="149"/>
      <c r="H1059" s="149"/>
      <c r="I1059" s="143"/>
      <c r="J1059" s="143"/>
      <c r="K1059" s="149"/>
      <c r="L1059" s="149"/>
      <c r="M1059" s="149"/>
      <c r="N1059" s="149"/>
      <c r="O1059" s="149"/>
      <c r="P1059" s="149"/>
      <c r="Q1059" s="149"/>
      <c r="R1059" s="149"/>
      <c r="S1059" s="149"/>
      <c r="T1059" s="152"/>
      <c r="U1059" s="152"/>
      <c r="V1059" s="152"/>
      <c r="W1059" s="152"/>
      <c r="X1059" s="152"/>
      <c r="Y1059" s="152"/>
      <c r="Z1059" s="152"/>
    </row>
    <row r="1060" ht="15.75" customHeight="1">
      <c r="A1060" s="143" t="str">
        <f>VLOOKUP('POBLACIONAL BASE 2025'!AD322,$A$15:$B$40,2,FALSE)</f>
        <v>#N/A</v>
      </c>
      <c r="B1060" s="149"/>
      <c r="C1060" s="149"/>
      <c r="D1060" s="149"/>
      <c r="E1060" s="149"/>
      <c r="F1060" s="149"/>
      <c r="G1060" s="149"/>
      <c r="H1060" s="149"/>
      <c r="I1060" s="143"/>
      <c r="J1060" s="143"/>
      <c r="K1060" s="149"/>
      <c r="L1060" s="149"/>
      <c r="M1060" s="149"/>
      <c r="N1060" s="149"/>
      <c r="O1060" s="149"/>
      <c r="P1060" s="149"/>
      <c r="Q1060" s="149"/>
      <c r="R1060" s="149"/>
      <c r="S1060" s="149"/>
      <c r="T1060" s="152"/>
      <c r="U1060" s="152"/>
      <c r="V1060" s="152"/>
      <c r="W1060" s="152"/>
      <c r="X1060" s="152"/>
      <c r="Y1060" s="152"/>
      <c r="Z1060" s="152"/>
    </row>
    <row r="1061" ht="15.75" customHeight="1">
      <c r="A1061" s="143" t="str">
        <f>VLOOKUP('POBLACIONAL BASE 2025'!AD323,$A$15:$B$40,2,FALSE)</f>
        <v>#N/A</v>
      </c>
      <c r="B1061" s="149"/>
      <c r="C1061" s="149"/>
      <c r="D1061" s="149"/>
      <c r="E1061" s="149"/>
      <c r="F1061" s="149"/>
      <c r="G1061" s="149"/>
      <c r="H1061" s="149"/>
      <c r="I1061" s="143"/>
      <c r="J1061" s="143"/>
      <c r="K1061" s="149"/>
      <c r="L1061" s="149"/>
      <c r="M1061" s="149"/>
      <c r="N1061" s="149"/>
      <c r="O1061" s="149"/>
      <c r="P1061" s="149"/>
      <c r="Q1061" s="149"/>
      <c r="R1061" s="149"/>
      <c r="S1061" s="149"/>
      <c r="T1061" s="152"/>
      <c r="U1061" s="152"/>
      <c r="V1061" s="152"/>
      <c r="W1061" s="152"/>
      <c r="X1061" s="152"/>
      <c r="Y1061" s="152"/>
      <c r="Z1061" s="152"/>
    </row>
    <row r="1062" ht="15.75" customHeight="1">
      <c r="A1062" s="143" t="str">
        <f>VLOOKUP('POBLACIONAL BASE 2025'!AD324,$A$15:$B$40,2,FALSE)</f>
        <v>#N/A</v>
      </c>
      <c r="B1062" s="149"/>
      <c r="C1062" s="149"/>
      <c r="D1062" s="149"/>
      <c r="E1062" s="149"/>
      <c r="F1062" s="149"/>
      <c r="G1062" s="149"/>
      <c r="H1062" s="149"/>
      <c r="I1062" s="143"/>
      <c r="J1062" s="143"/>
      <c r="K1062" s="149"/>
      <c r="L1062" s="149"/>
      <c r="M1062" s="149"/>
      <c r="N1062" s="149"/>
      <c r="O1062" s="149"/>
      <c r="P1062" s="149"/>
      <c r="Q1062" s="149"/>
      <c r="R1062" s="149"/>
      <c r="S1062" s="149"/>
      <c r="T1062" s="152"/>
      <c r="U1062" s="152"/>
      <c r="V1062" s="152"/>
      <c r="W1062" s="152"/>
      <c r="X1062" s="152"/>
      <c r="Y1062" s="152"/>
      <c r="Z1062" s="152"/>
    </row>
    <row r="1063" ht="15.75" customHeight="1">
      <c r="A1063" s="143" t="str">
        <f>VLOOKUP('POBLACIONAL BASE 2025'!AD325,$A$15:$B$40,2,FALSE)</f>
        <v>#N/A</v>
      </c>
      <c r="B1063" s="149"/>
      <c r="C1063" s="149"/>
      <c r="D1063" s="149"/>
      <c r="E1063" s="149"/>
      <c r="F1063" s="149"/>
      <c r="G1063" s="149"/>
      <c r="H1063" s="149"/>
      <c r="I1063" s="143"/>
      <c r="J1063" s="143"/>
      <c r="K1063" s="149"/>
      <c r="L1063" s="149"/>
      <c r="M1063" s="149"/>
      <c r="N1063" s="149"/>
      <c r="O1063" s="149"/>
      <c r="P1063" s="149"/>
      <c r="Q1063" s="149"/>
      <c r="R1063" s="149"/>
      <c r="S1063" s="149"/>
      <c r="T1063" s="152"/>
      <c r="U1063" s="152"/>
      <c r="V1063" s="152"/>
      <c r="W1063" s="152"/>
      <c r="X1063" s="152"/>
      <c r="Y1063" s="152"/>
      <c r="Z1063" s="152"/>
    </row>
    <row r="1064" ht="15.75" customHeight="1">
      <c r="A1064" s="143" t="str">
        <f>VLOOKUP('POBLACIONAL BASE 2025'!AD326,$A$15:$B$40,2,FALSE)</f>
        <v>#N/A</v>
      </c>
      <c r="B1064" s="149"/>
      <c r="C1064" s="149"/>
      <c r="D1064" s="149"/>
      <c r="E1064" s="149"/>
      <c r="F1064" s="149"/>
      <c r="G1064" s="149"/>
      <c r="H1064" s="149"/>
      <c r="I1064" s="143"/>
      <c r="J1064" s="143"/>
      <c r="K1064" s="149"/>
      <c r="L1064" s="149"/>
      <c r="M1064" s="149"/>
      <c r="N1064" s="149"/>
      <c r="O1064" s="149"/>
      <c r="P1064" s="149"/>
      <c r="Q1064" s="149"/>
      <c r="R1064" s="149"/>
      <c r="S1064" s="149"/>
      <c r="T1064" s="152"/>
      <c r="U1064" s="152"/>
      <c r="V1064" s="152"/>
      <c r="W1064" s="152"/>
      <c r="X1064" s="152"/>
      <c r="Y1064" s="152"/>
      <c r="Z1064" s="152"/>
    </row>
    <row r="1065" ht="15.75" customHeight="1">
      <c r="A1065" s="143" t="str">
        <f>VLOOKUP('POBLACIONAL BASE 2025'!AD327,$A$15:$B$40,2,FALSE)</f>
        <v>#N/A</v>
      </c>
      <c r="B1065" s="149"/>
      <c r="C1065" s="149"/>
      <c r="D1065" s="149"/>
      <c r="E1065" s="149"/>
      <c r="F1065" s="149"/>
      <c r="G1065" s="149"/>
      <c r="H1065" s="149"/>
      <c r="I1065" s="143"/>
      <c r="J1065" s="143"/>
      <c r="K1065" s="149"/>
      <c r="L1065" s="149"/>
      <c r="M1065" s="149"/>
      <c r="N1065" s="149"/>
      <c r="O1065" s="149"/>
      <c r="P1065" s="149"/>
      <c r="Q1065" s="149"/>
      <c r="R1065" s="149"/>
      <c r="S1065" s="149"/>
      <c r="T1065" s="152"/>
      <c r="U1065" s="152"/>
      <c r="V1065" s="152"/>
      <c r="W1065" s="152"/>
      <c r="X1065" s="152"/>
      <c r="Y1065" s="152"/>
      <c r="Z1065" s="152"/>
    </row>
    <row r="1066" ht="15.75" customHeight="1">
      <c r="A1066" s="143" t="str">
        <f>VLOOKUP('POBLACIONAL BASE 2025'!AD328,$A$15:$B$40,2,FALSE)</f>
        <v>#N/A</v>
      </c>
      <c r="B1066" s="149"/>
      <c r="C1066" s="149"/>
      <c r="D1066" s="149"/>
      <c r="E1066" s="149"/>
      <c r="F1066" s="149"/>
      <c r="G1066" s="149"/>
      <c r="H1066" s="149"/>
      <c r="I1066" s="143"/>
      <c r="J1066" s="143"/>
      <c r="K1066" s="149"/>
      <c r="L1066" s="149"/>
      <c r="M1066" s="149"/>
      <c r="N1066" s="149"/>
      <c r="O1066" s="149"/>
      <c r="P1066" s="149"/>
      <c r="Q1066" s="149"/>
      <c r="R1066" s="149"/>
      <c r="S1066" s="149"/>
      <c r="T1066" s="152"/>
      <c r="U1066" s="152"/>
      <c r="V1066" s="152"/>
      <c r="W1066" s="152"/>
      <c r="X1066" s="152"/>
      <c r="Y1066" s="152"/>
      <c r="Z1066" s="152"/>
    </row>
    <row r="1067" ht="15.75" customHeight="1">
      <c r="A1067" s="143" t="str">
        <f>VLOOKUP('POBLACIONAL BASE 2025'!AD329,$A$15:$B$40,2,FALSE)</f>
        <v>#N/A</v>
      </c>
      <c r="B1067" s="149"/>
      <c r="C1067" s="149"/>
      <c r="D1067" s="149"/>
      <c r="E1067" s="149"/>
      <c r="F1067" s="149"/>
      <c r="G1067" s="149"/>
      <c r="H1067" s="149"/>
      <c r="I1067" s="143"/>
      <c r="J1067" s="143"/>
      <c r="K1067" s="149"/>
      <c r="L1067" s="149"/>
      <c r="M1067" s="149"/>
      <c r="N1067" s="149"/>
      <c r="O1067" s="149"/>
      <c r="P1067" s="149"/>
      <c r="Q1067" s="149"/>
      <c r="R1067" s="149"/>
      <c r="S1067" s="149"/>
      <c r="T1067" s="152"/>
      <c r="U1067" s="152"/>
      <c r="V1067" s="152"/>
      <c r="W1067" s="152"/>
      <c r="X1067" s="152"/>
      <c r="Y1067" s="152"/>
      <c r="Z1067" s="152"/>
    </row>
    <row r="1068" ht="15.75" customHeight="1">
      <c r="A1068" s="143" t="str">
        <f>VLOOKUP('POBLACIONAL BASE 2025'!AD330,$A$15:$B$40,2,FALSE)</f>
        <v>#N/A</v>
      </c>
      <c r="B1068" s="149"/>
      <c r="C1068" s="149"/>
      <c r="D1068" s="149"/>
      <c r="E1068" s="149"/>
      <c r="F1068" s="149"/>
      <c r="G1068" s="149"/>
      <c r="H1068" s="149"/>
      <c r="I1068" s="143"/>
      <c r="J1068" s="143"/>
      <c r="K1068" s="149"/>
      <c r="L1068" s="149"/>
      <c r="M1068" s="149"/>
      <c r="N1068" s="149"/>
      <c r="O1068" s="149"/>
      <c r="P1068" s="149"/>
      <c r="Q1068" s="149"/>
      <c r="R1068" s="149"/>
      <c r="S1068" s="149"/>
      <c r="T1068" s="152"/>
      <c r="U1068" s="152"/>
      <c r="V1068" s="152"/>
      <c r="W1068" s="152"/>
      <c r="X1068" s="152"/>
      <c r="Y1068" s="152"/>
      <c r="Z1068" s="152"/>
    </row>
    <row r="1069" ht="15.75" customHeight="1">
      <c r="A1069" s="143" t="str">
        <f>VLOOKUP('POBLACIONAL BASE 2025'!AD331,$A$15:$B$40,2,FALSE)</f>
        <v>#N/A</v>
      </c>
      <c r="B1069" s="149"/>
      <c r="C1069" s="149"/>
      <c r="D1069" s="149"/>
      <c r="E1069" s="149"/>
      <c r="F1069" s="149"/>
      <c r="G1069" s="149"/>
      <c r="H1069" s="149"/>
      <c r="I1069" s="143"/>
      <c r="J1069" s="143"/>
      <c r="K1069" s="149"/>
      <c r="L1069" s="149"/>
      <c r="M1069" s="149"/>
      <c r="N1069" s="149"/>
      <c r="O1069" s="149"/>
      <c r="P1069" s="149"/>
      <c r="Q1069" s="149"/>
      <c r="R1069" s="149"/>
      <c r="S1069" s="149"/>
      <c r="T1069" s="152"/>
      <c r="U1069" s="152"/>
      <c r="V1069" s="152"/>
      <c r="W1069" s="152"/>
      <c r="X1069" s="152"/>
      <c r="Y1069" s="152"/>
      <c r="Z1069" s="152"/>
    </row>
    <row r="1070" ht="15.75" customHeight="1">
      <c r="A1070" s="143" t="str">
        <f>VLOOKUP('POBLACIONAL BASE 2025'!AD332,$A$15:$B$40,2,FALSE)</f>
        <v>#N/A</v>
      </c>
      <c r="B1070" s="149"/>
      <c r="C1070" s="149"/>
      <c r="D1070" s="149"/>
      <c r="E1070" s="149"/>
      <c r="F1070" s="149"/>
      <c r="G1070" s="149"/>
      <c r="H1070" s="149"/>
      <c r="I1070" s="143"/>
      <c r="J1070" s="143"/>
      <c r="K1070" s="149"/>
      <c r="L1070" s="149"/>
      <c r="M1070" s="149"/>
      <c r="N1070" s="149"/>
      <c r="O1070" s="149"/>
      <c r="P1070" s="149"/>
      <c r="Q1070" s="149"/>
      <c r="R1070" s="149"/>
      <c r="S1070" s="149"/>
      <c r="T1070" s="152"/>
      <c r="U1070" s="152"/>
      <c r="V1070" s="152"/>
      <c r="W1070" s="152"/>
      <c r="X1070" s="152"/>
      <c r="Y1070" s="152"/>
      <c r="Z1070" s="152"/>
    </row>
    <row r="1071" ht="15.75" customHeight="1">
      <c r="A1071" s="143" t="str">
        <f>VLOOKUP('POBLACIONAL BASE 2025'!AD333,$A$15:$B$40,2,FALSE)</f>
        <v>#N/A</v>
      </c>
      <c r="B1071" s="149"/>
      <c r="C1071" s="149"/>
      <c r="D1071" s="149"/>
      <c r="E1071" s="149"/>
      <c r="F1071" s="149"/>
      <c r="G1071" s="149"/>
      <c r="H1071" s="149"/>
      <c r="I1071" s="143"/>
      <c r="J1071" s="143"/>
      <c r="K1071" s="149"/>
      <c r="L1071" s="149"/>
      <c r="M1071" s="149"/>
      <c r="N1071" s="149"/>
      <c r="O1071" s="149"/>
      <c r="P1071" s="149"/>
      <c r="Q1071" s="149"/>
      <c r="R1071" s="149"/>
      <c r="S1071" s="149"/>
      <c r="T1071" s="152"/>
      <c r="U1071" s="152"/>
      <c r="V1071" s="152"/>
      <c r="W1071" s="152"/>
      <c r="X1071" s="152"/>
      <c r="Y1071" s="152"/>
      <c r="Z1071" s="152"/>
    </row>
    <row r="1072" ht="15.75" customHeight="1">
      <c r="A1072" s="143" t="str">
        <f>VLOOKUP('POBLACIONAL BASE 2025'!AD334,$A$15:$B$40,2,FALSE)</f>
        <v>#N/A</v>
      </c>
      <c r="B1072" s="149"/>
      <c r="C1072" s="149"/>
      <c r="D1072" s="149"/>
      <c r="E1072" s="149"/>
      <c r="F1072" s="149"/>
      <c r="G1072" s="149"/>
      <c r="H1072" s="149"/>
      <c r="I1072" s="143"/>
      <c r="J1072" s="143"/>
      <c r="K1072" s="149"/>
      <c r="L1072" s="149"/>
      <c r="M1072" s="149"/>
      <c r="N1072" s="149"/>
      <c r="O1072" s="149"/>
      <c r="P1072" s="149"/>
      <c r="Q1072" s="149"/>
      <c r="R1072" s="149"/>
      <c r="S1072" s="149"/>
      <c r="T1072" s="152"/>
      <c r="U1072" s="152"/>
      <c r="V1072" s="152"/>
      <c r="W1072" s="152"/>
      <c r="X1072" s="152"/>
      <c r="Y1072" s="152"/>
      <c r="Z1072" s="152"/>
    </row>
    <row r="1073" ht="15.75" customHeight="1">
      <c r="A1073" s="143" t="str">
        <f>VLOOKUP('POBLACIONAL BASE 2025'!AD335,$A$15:$B$40,2,FALSE)</f>
        <v>#N/A</v>
      </c>
      <c r="B1073" s="149"/>
      <c r="C1073" s="149"/>
      <c r="D1073" s="149"/>
      <c r="E1073" s="149"/>
      <c r="F1073" s="149"/>
      <c r="G1073" s="149"/>
      <c r="H1073" s="149"/>
      <c r="I1073" s="143"/>
      <c r="J1073" s="143"/>
      <c r="K1073" s="149"/>
      <c r="L1073" s="149"/>
      <c r="M1073" s="149"/>
      <c r="N1073" s="149"/>
      <c r="O1073" s="149"/>
      <c r="P1073" s="149"/>
      <c r="Q1073" s="149"/>
      <c r="R1073" s="149"/>
      <c r="S1073" s="149"/>
      <c r="T1073" s="152"/>
      <c r="U1073" s="152"/>
      <c r="V1073" s="152"/>
      <c r="W1073" s="152"/>
      <c r="X1073" s="152"/>
      <c r="Y1073" s="152"/>
      <c r="Z1073" s="152"/>
    </row>
    <row r="1074" ht="15.75" customHeight="1">
      <c r="A1074" s="143" t="str">
        <f>VLOOKUP('POBLACIONAL BASE 2025'!AD336,$A$15:$B$40,2,FALSE)</f>
        <v>#N/A</v>
      </c>
      <c r="B1074" s="149"/>
      <c r="C1074" s="149"/>
      <c r="D1074" s="149"/>
      <c r="E1074" s="149"/>
      <c r="F1074" s="149"/>
      <c r="G1074" s="149"/>
      <c r="H1074" s="149"/>
      <c r="I1074" s="143"/>
      <c r="J1074" s="143"/>
      <c r="K1074" s="149"/>
      <c r="L1074" s="149"/>
      <c r="M1074" s="149"/>
      <c r="N1074" s="149"/>
      <c r="O1074" s="149"/>
      <c r="P1074" s="149"/>
      <c r="Q1074" s="149"/>
      <c r="R1074" s="149"/>
      <c r="S1074" s="149"/>
      <c r="T1074" s="152"/>
      <c r="U1074" s="152"/>
      <c r="V1074" s="152"/>
      <c r="W1074" s="152"/>
      <c r="X1074" s="152"/>
      <c r="Y1074" s="152"/>
      <c r="Z1074" s="152"/>
    </row>
    <row r="1075" ht="15.75" customHeight="1">
      <c r="A1075" s="143" t="str">
        <f>VLOOKUP('POBLACIONAL BASE 2025'!AD337,$A$15:$B$40,2,FALSE)</f>
        <v>#N/A</v>
      </c>
      <c r="B1075" s="149"/>
      <c r="C1075" s="149"/>
      <c r="D1075" s="149"/>
      <c r="E1075" s="149"/>
      <c r="F1075" s="149"/>
      <c r="G1075" s="149"/>
      <c r="H1075" s="149"/>
      <c r="I1075" s="143"/>
      <c r="J1075" s="143"/>
      <c r="K1075" s="149"/>
      <c r="L1075" s="149"/>
      <c r="M1075" s="149"/>
      <c r="N1075" s="149"/>
      <c r="O1075" s="149"/>
      <c r="P1075" s="149"/>
      <c r="Q1075" s="149"/>
      <c r="R1075" s="149"/>
      <c r="S1075" s="149"/>
      <c r="T1075" s="152"/>
      <c r="U1075" s="152"/>
      <c r="V1075" s="152"/>
      <c r="W1075" s="152"/>
      <c r="X1075" s="152"/>
      <c r="Y1075" s="152"/>
      <c r="Z1075" s="152"/>
    </row>
    <row r="1076" ht="15.75" customHeight="1">
      <c r="A1076" s="143" t="str">
        <f>VLOOKUP('POBLACIONAL BASE 2025'!AD338,$A$15:$B$40,2,FALSE)</f>
        <v>#N/A</v>
      </c>
      <c r="B1076" s="149"/>
      <c r="C1076" s="149"/>
      <c r="D1076" s="149"/>
      <c r="E1076" s="149"/>
      <c r="F1076" s="149"/>
      <c r="G1076" s="149"/>
      <c r="H1076" s="149"/>
      <c r="I1076" s="143"/>
      <c r="J1076" s="143"/>
      <c r="K1076" s="149"/>
      <c r="L1076" s="149"/>
      <c r="M1076" s="149"/>
      <c r="N1076" s="149"/>
      <c r="O1076" s="149"/>
      <c r="P1076" s="149"/>
      <c r="Q1076" s="149"/>
      <c r="R1076" s="149"/>
      <c r="S1076" s="149"/>
      <c r="T1076" s="152"/>
      <c r="U1076" s="152"/>
      <c r="V1076" s="152"/>
      <c r="W1076" s="152"/>
      <c r="X1076" s="152"/>
      <c r="Y1076" s="152"/>
      <c r="Z1076" s="152"/>
    </row>
    <row r="1077" ht="15.75" customHeight="1">
      <c r="A1077" s="143" t="str">
        <f>VLOOKUP('POBLACIONAL BASE 2025'!AD339,$A$15:$B$40,2,FALSE)</f>
        <v>#N/A</v>
      </c>
      <c r="B1077" s="149"/>
      <c r="C1077" s="149"/>
      <c r="D1077" s="149"/>
      <c r="E1077" s="149"/>
      <c r="F1077" s="149"/>
      <c r="G1077" s="149"/>
      <c r="H1077" s="149"/>
      <c r="I1077" s="143"/>
      <c r="J1077" s="143"/>
      <c r="K1077" s="149"/>
      <c r="L1077" s="149"/>
      <c r="M1077" s="149"/>
      <c r="N1077" s="149"/>
      <c r="O1077" s="149"/>
      <c r="P1077" s="149"/>
      <c r="Q1077" s="149"/>
      <c r="R1077" s="149"/>
      <c r="S1077" s="149"/>
      <c r="T1077" s="152"/>
      <c r="U1077" s="152"/>
      <c r="V1077" s="152"/>
      <c r="W1077" s="152"/>
      <c r="X1077" s="152"/>
      <c r="Y1077" s="152"/>
      <c r="Z1077" s="152"/>
    </row>
    <row r="1078" ht="15.75" customHeight="1">
      <c r="A1078" s="143" t="str">
        <f>VLOOKUP('POBLACIONAL BASE 2025'!AD340,$A$15:$B$40,2,FALSE)</f>
        <v>#N/A</v>
      </c>
      <c r="B1078" s="149"/>
      <c r="C1078" s="149"/>
      <c r="D1078" s="149"/>
      <c r="E1078" s="149"/>
      <c r="F1078" s="149"/>
      <c r="G1078" s="149"/>
      <c r="H1078" s="149"/>
      <c r="I1078" s="143"/>
      <c r="J1078" s="143"/>
      <c r="K1078" s="149"/>
      <c r="L1078" s="149"/>
      <c r="M1078" s="149"/>
      <c r="N1078" s="149"/>
      <c r="O1078" s="149"/>
      <c r="P1078" s="149"/>
      <c r="Q1078" s="149"/>
      <c r="R1078" s="149"/>
      <c r="S1078" s="149"/>
      <c r="T1078" s="152"/>
      <c r="U1078" s="152"/>
      <c r="V1078" s="152"/>
      <c r="W1078" s="152"/>
      <c r="X1078" s="152"/>
      <c r="Y1078" s="152"/>
      <c r="Z1078" s="152"/>
    </row>
    <row r="1079" ht="15.75" customHeight="1">
      <c r="A1079" s="143" t="str">
        <f>VLOOKUP('POBLACIONAL BASE 2025'!AD341,$A$15:$B$40,2,FALSE)</f>
        <v>#N/A</v>
      </c>
      <c r="B1079" s="149"/>
      <c r="C1079" s="149"/>
      <c r="D1079" s="149"/>
      <c r="E1079" s="149"/>
      <c r="F1079" s="149"/>
      <c r="G1079" s="149"/>
      <c r="H1079" s="149"/>
      <c r="I1079" s="143"/>
      <c r="J1079" s="143"/>
      <c r="K1079" s="149"/>
      <c r="L1079" s="149"/>
      <c r="M1079" s="149"/>
      <c r="N1079" s="149"/>
      <c r="O1079" s="149"/>
      <c r="P1079" s="149"/>
      <c r="Q1079" s="149"/>
      <c r="R1079" s="149"/>
      <c r="S1079" s="149"/>
      <c r="T1079" s="152"/>
      <c r="U1079" s="152"/>
      <c r="V1079" s="152"/>
      <c r="W1079" s="152"/>
      <c r="X1079" s="152"/>
      <c r="Y1079" s="152"/>
      <c r="Z1079" s="152"/>
    </row>
    <row r="1080" ht="15.75" customHeight="1">
      <c r="A1080" s="143" t="str">
        <f>VLOOKUP('POBLACIONAL BASE 2025'!AD342,$A$15:$B$40,2,FALSE)</f>
        <v>#N/A</v>
      </c>
      <c r="B1080" s="149"/>
      <c r="C1080" s="149"/>
      <c r="D1080" s="149"/>
      <c r="E1080" s="149"/>
      <c r="F1080" s="149"/>
      <c r="G1080" s="149"/>
      <c r="H1080" s="149"/>
      <c r="I1080" s="143"/>
      <c r="J1080" s="143"/>
      <c r="K1080" s="149"/>
      <c r="L1080" s="149"/>
      <c r="M1080" s="149"/>
      <c r="N1080" s="149"/>
      <c r="O1080" s="149"/>
      <c r="P1080" s="149"/>
      <c r="Q1080" s="149"/>
      <c r="R1080" s="149"/>
      <c r="S1080" s="149"/>
      <c r="T1080" s="152"/>
      <c r="U1080" s="152"/>
      <c r="V1080" s="152"/>
      <c r="W1080" s="152"/>
      <c r="X1080" s="152"/>
      <c r="Y1080" s="152"/>
      <c r="Z1080" s="152"/>
    </row>
    <row r="1081" ht="15.75" customHeight="1">
      <c r="A1081" s="143" t="str">
        <f>VLOOKUP('POBLACIONAL BASE 2025'!AD343,$A$15:$B$40,2,FALSE)</f>
        <v>#N/A</v>
      </c>
      <c r="B1081" s="149"/>
      <c r="C1081" s="149"/>
      <c r="D1081" s="149"/>
      <c r="E1081" s="149"/>
      <c r="F1081" s="149"/>
      <c r="G1081" s="149"/>
      <c r="H1081" s="149"/>
      <c r="I1081" s="143"/>
      <c r="J1081" s="143"/>
      <c r="K1081" s="149"/>
      <c r="L1081" s="149"/>
      <c r="M1081" s="149"/>
      <c r="N1081" s="149"/>
      <c r="O1081" s="149"/>
      <c r="P1081" s="149"/>
      <c r="Q1081" s="149"/>
      <c r="R1081" s="149"/>
      <c r="S1081" s="149"/>
      <c r="T1081" s="152"/>
      <c r="U1081" s="152"/>
      <c r="V1081" s="152"/>
      <c r="W1081" s="152"/>
      <c r="X1081" s="152"/>
      <c r="Y1081" s="152"/>
      <c r="Z1081" s="152"/>
    </row>
    <row r="1082" ht="15.75" customHeight="1">
      <c r="A1082" s="143" t="str">
        <f>VLOOKUP('POBLACIONAL BASE 2025'!AD344,$A$15:$B$40,2,FALSE)</f>
        <v>#N/A</v>
      </c>
      <c r="B1082" s="149"/>
      <c r="C1082" s="149"/>
      <c r="D1082" s="149"/>
      <c r="E1082" s="149"/>
      <c r="F1082" s="149"/>
      <c r="G1082" s="149"/>
      <c r="H1082" s="149"/>
      <c r="I1082" s="143"/>
      <c r="J1082" s="143"/>
      <c r="K1082" s="149"/>
      <c r="L1082" s="149"/>
      <c r="M1082" s="149"/>
      <c r="N1082" s="149"/>
      <c r="O1082" s="149"/>
      <c r="P1082" s="149"/>
      <c r="Q1082" s="149"/>
      <c r="R1082" s="149"/>
      <c r="S1082" s="149"/>
      <c r="T1082" s="152"/>
      <c r="U1082" s="152"/>
      <c r="V1082" s="152"/>
      <c r="W1082" s="152"/>
      <c r="X1082" s="152"/>
      <c r="Y1082" s="152"/>
      <c r="Z1082" s="152"/>
    </row>
    <row r="1083" ht="15.75" customHeight="1">
      <c r="A1083" s="143" t="str">
        <f>VLOOKUP('POBLACIONAL BASE 2025'!AD345,$A$15:$B$40,2,FALSE)</f>
        <v>#N/A</v>
      </c>
      <c r="B1083" s="149"/>
      <c r="C1083" s="149"/>
      <c r="D1083" s="149"/>
      <c r="E1083" s="149"/>
      <c r="F1083" s="149"/>
      <c r="G1083" s="149"/>
      <c r="H1083" s="149"/>
      <c r="I1083" s="143"/>
      <c r="J1083" s="143"/>
      <c r="K1083" s="149"/>
      <c r="L1083" s="149"/>
      <c r="M1083" s="149"/>
      <c r="N1083" s="149"/>
      <c r="O1083" s="149"/>
      <c r="P1083" s="149"/>
      <c r="Q1083" s="149"/>
      <c r="R1083" s="149"/>
      <c r="S1083" s="149"/>
      <c r="T1083" s="152"/>
      <c r="U1083" s="152"/>
      <c r="V1083" s="152"/>
      <c r="W1083" s="152"/>
      <c r="X1083" s="152"/>
      <c r="Y1083" s="152"/>
      <c r="Z1083" s="152"/>
    </row>
    <row r="1084" ht="15.75" customHeight="1">
      <c r="A1084" s="143" t="str">
        <f>VLOOKUP('POBLACIONAL BASE 2025'!AD346,$A$15:$B$40,2,FALSE)</f>
        <v>#N/A</v>
      </c>
      <c r="B1084" s="149"/>
      <c r="C1084" s="149"/>
      <c r="D1084" s="149"/>
      <c r="E1084" s="149"/>
      <c r="F1084" s="149"/>
      <c r="G1084" s="149"/>
      <c r="H1084" s="149"/>
      <c r="I1084" s="143"/>
      <c r="J1084" s="143"/>
      <c r="K1084" s="149"/>
      <c r="L1084" s="149"/>
      <c r="M1084" s="149"/>
      <c r="N1084" s="149"/>
      <c r="O1084" s="149"/>
      <c r="P1084" s="149"/>
      <c r="Q1084" s="149"/>
      <c r="R1084" s="149"/>
      <c r="S1084" s="149"/>
      <c r="T1084" s="152"/>
      <c r="U1084" s="152"/>
      <c r="V1084" s="152"/>
      <c r="W1084" s="152"/>
      <c r="X1084" s="152"/>
      <c r="Y1084" s="152"/>
      <c r="Z1084" s="152"/>
    </row>
    <row r="1085" ht="15.75" customHeight="1">
      <c r="A1085" s="143" t="str">
        <f>VLOOKUP('POBLACIONAL BASE 2025'!AD347,$A$15:$B$40,2,FALSE)</f>
        <v>#N/A</v>
      </c>
      <c r="B1085" s="149"/>
      <c r="C1085" s="149"/>
      <c r="D1085" s="149"/>
      <c r="E1085" s="149"/>
      <c r="F1085" s="149"/>
      <c r="G1085" s="149"/>
      <c r="H1085" s="149"/>
      <c r="I1085" s="143"/>
      <c r="J1085" s="143"/>
      <c r="K1085" s="149"/>
      <c r="L1085" s="149"/>
      <c r="M1085" s="149"/>
      <c r="N1085" s="149"/>
      <c r="O1085" s="149"/>
      <c r="P1085" s="149"/>
      <c r="Q1085" s="149"/>
      <c r="R1085" s="149"/>
      <c r="S1085" s="149"/>
      <c r="T1085" s="152"/>
      <c r="U1085" s="152"/>
      <c r="V1085" s="152"/>
      <c r="W1085" s="152"/>
      <c r="X1085" s="152"/>
      <c r="Y1085" s="152"/>
      <c r="Z1085" s="152"/>
    </row>
    <row r="1086" ht="15.75" customHeight="1">
      <c r="A1086" s="143" t="str">
        <f>VLOOKUP('POBLACIONAL BASE 2025'!AD348,$A$15:$B$40,2,FALSE)</f>
        <v>#N/A</v>
      </c>
      <c r="B1086" s="149"/>
      <c r="C1086" s="149"/>
      <c r="D1086" s="149"/>
      <c r="E1086" s="149"/>
      <c r="F1086" s="149"/>
      <c r="G1086" s="149"/>
      <c r="H1086" s="149"/>
      <c r="I1086" s="143"/>
      <c r="J1086" s="143"/>
      <c r="K1086" s="149"/>
      <c r="L1086" s="149"/>
      <c r="M1086" s="149"/>
      <c r="N1086" s="149"/>
      <c r="O1086" s="149"/>
      <c r="P1086" s="149"/>
      <c r="Q1086" s="149"/>
      <c r="R1086" s="149"/>
      <c r="S1086" s="149"/>
      <c r="T1086" s="152"/>
      <c r="U1086" s="152"/>
      <c r="V1086" s="152"/>
      <c r="W1086" s="152"/>
      <c r="X1086" s="152"/>
      <c r="Y1086" s="152"/>
      <c r="Z1086" s="152"/>
    </row>
    <row r="1087" ht="15.75" customHeight="1">
      <c r="A1087" s="143" t="str">
        <f>VLOOKUP('POBLACIONAL BASE 2025'!AD349,$A$15:$B$40,2,FALSE)</f>
        <v>#N/A</v>
      </c>
      <c r="B1087" s="149"/>
      <c r="C1087" s="149"/>
      <c r="D1087" s="149"/>
      <c r="E1087" s="149"/>
      <c r="F1087" s="149"/>
      <c r="G1087" s="149"/>
      <c r="H1087" s="149"/>
      <c r="I1087" s="143"/>
      <c r="J1087" s="143"/>
      <c r="K1087" s="149"/>
      <c r="L1087" s="149"/>
      <c r="M1087" s="149"/>
      <c r="N1087" s="149"/>
      <c r="O1087" s="149"/>
      <c r="P1087" s="149"/>
      <c r="Q1087" s="149"/>
      <c r="R1087" s="149"/>
      <c r="S1087" s="149"/>
      <c r="T1087" s="152"/>
      <c r="U1087" s="152"/>
      <c r="V1087" s="152"/>
      <c r="W1087" s="152"/>
      <c r="X1087" s="152"/>
      <c r="Y1087" s="152"/>
      <c r="Z1087" s="152"/>
    </row>
    <row r="1088" ht="15.75" customHeight="1">
      <c r="A1088" s="143" t="str">
        <f>VLOOKUP('POBLACIONAL BASE 2025'!AD350,$A$15:$B$40,2,FALSE)</f>
        <v>#N/A</v>
      </c>
      <c r="B1088" s="149"/>
      <c r="C1088" s="149"/>
      <c r="D1088" s="149"/>
      <c r="E1088" s="149"/>
      <c r="F1088" s="149"/>
      <c r="G1088" s="149"/>
      <c r="H1088" s="149"/>
      <c r="I1088" s="143"/>
      <c r="J1088" s="143"/>
      <c r="K1088" s="149"/>
      <c r="L1088" s="149"/>
      <c r="M1088" s="149"/>
      <c r="N1088" s="149"/>
      <c r="O1088" s="149"/>
      <c r="P1088" s="149"/>
      <c r="Q1088" s="149"/>
      <c r="R1088" s="149"/>
      <c r="S1088" s="149"/>
      <c r="T1088" s="152"/>
      <c r="U1088" s="152"/>
      <c r="V1088" s="152"/>
      <c r="W1088" s="152"/>
      <c r="X1088" s="152"/>
      <c r="Y1088" s="152"/>
      <c r="Z1088" s="152"/>
    </row>
    <row r="1089" ht="15.75" customHeight="1">
      <c r="A1089" s="143" t="str">
        <f>VLOOKUP('POBLACIONAL BASE 2025'!AD351,$A$15:$B$40,2,FALSE)</f>
        <v>#N/A</v>
      </c>
      <c r="B1089" s="149"/>
      <c r="C1089" s="149"/>
      <c r="D1089" s="149"/>
      <c r="E1089" s="149"/>
      <c r="F1089" s="149"/>
      <c r="G1089" s="149"/>
      <c r="H1089" s="149"/>
      <c r="I1089" s="143"/>
      <c r="J1089" s="143"/>
      <c r="K1089" s="149"/>
      <c r="L1089" s="149"/>
      <c r="M1089" s="149"/>
      <c r="N1089" s="149"/>
      <c r="O1089" s="149"/>
      <c r="P1089" s="149"/>
      <c r="Q1089" s="149"/>
      <c r="R1089" s="149"/>
      <c r="S1089" s="149"/>
      <c r="T1089" s="152"/>
      <c r="U1089" s="152"/>
      <c r="V1089" s="152"/>
      <c r="W1089" s="152"/>
      <c r="X1089" s="152"/>
      <c r="Y1089" s="152"/>
      <c r="Z1089" s="152"/>
    </row>
    <row r="1090" ht="15.75" customHeight="1">
      <c r="A1090" s="143" t="str">
        <f>VLOOKUP('POBLACIONAL BASE 2025'!AD352,$A$15:$B$40,2,FALSE)</f>
        <v>#N/A</v>
      </c>
      <c r="B1090" s="149"/>
      <c r="C1090" s="149"/>
      <c r="D1090" s="149"/>
      <c r="E1090" s="149"/>
      <c r="F1090" s="149"/>
      <c r="G1090" s="149"/>
      <c r="H1090" s="149"/>
      <c r="I1090" s="143"/>
      <c r="J1090" s="143"/>
      <c r="K1090" s="149"/>
      <c r="L1090" s="149"/>
      <c r="M1090" s="149"/>
      <c r="N1090" s="149"/>
      <c r="O1090" s="149"/>
      <c r="P1090" s="149"/>
      <c r="Q1090" s="149"/>
      <c r="R1090" s="149"/>
      <c r="S1090" s="149"/>
      <c r="T1090" s="152"/>
      <c r="U1090" s="152"/>
      <c r="V1090" s="152"/>
      <c r="W1090" s="152"/>
      <c r="X1090" s="152"/>
      <c r="Y1090" s="152"/>
      <c r="Z1090" s="152"/>
    </row>
    <row r="1091" ht="15.75" customHeight="1">
      <c r="A1091" s="143" t="str">
        <f>VLOOKUP('POBLACIONAL BASE 2025'!AD353,$A$15:$B$40,2,FALSE)</f>
        <v>#N/A</v>
      </c>
      <c r="B1091" s="149"/>
      <c r="C1091" s="149"/>
      <c r="D1091" s="149"/>
      <c r="E1091" s="149"/>
      <c r="F1091" s="149"/>
      <c r="G1091" s="149"/>
      <c r="H1091" s="149"/>
      <c r="I1091" s="143"/>
      <c r="J1091" s="143"/>
      <c r="K1091" s="149"/>
      <c r="L1091" s="149"/>
      <c r="M1091" s="149"/>
      <c r="N1091" s="149"/>
      <c r="O1091" s="149"/>
      <c r="P1091" s="149"/>
      <c r="Q1091" s="149"/>
      <c r="R1091" s="149"/>
      <c r="S1091" s="149"/>
      <c r="T1091" s="152"/>
      <c r="U1091" s="152"/>
      <c r="V1091" s="152"/>
      <c r="W1091" s="152"/>
      <c r="X1091" s="152"/>
      <c r="Y1091" s="152"/>
      <c r="Z1091" s="152"/>
    </row>
    <row r="1092" ht="15.75" customHeight="1">
      <c r="A1092" s="143" t="str">
        <f>VLOOKUP('POBLACIONAL BASE 2025'!AD354,$A$15:$B$40,2,FALSE)</f>
        <v>#N/A</v>
      </c>
      <c r="B1092" s="149"/>
      <c r="C1092" s="149"/>
      <c r="D1092" s="149"/>
      <c r="E1092" s="149"/>
      <c r="F1092" s="149"/>
      <c r="G1092" s="149"/>
      <c r="H1092" s="149"/>
      <c r="I1092" s="143"/>
      <c r="J1092" s="143"/>
      <c r="K1092" s="149"/>
      <c r="L1092" s="149"/>
      <c r="M1092" s="149"/>
      <c r="N1092" s="149"/>
      <c r="O1092" s="149"/>
      <c r="P1092" s="149"/>
      <c r="Q1092" s="149"/>
      <c r="R1092" s="149"/>
      <c r="S1092" s="149"/>
      <c r="T1092" s="152"/>
      <c r="U1092" s="152"/>
      <c r="V1092" s="152"/>
      <c r="W1092" s="152"/>
      <c r="X1092" s="152"/>
      <c r="Y1092" s="152"/>
      <c r="Z1092" s="152"/>
    </row>
    <row r="1093" ht="15.75" customHeight="1">
      <c r="A1093" s="143" t="str">
        <f>VLOOKUP('POBLACIONAL BASE 2025'!AD355,$A$15:$B$40,2,FALSE)</f>
        <v>#N/A</v>
      </c>
      <c r="B1093" s="149"/>
      <c r="C1093" s="149"/>
      <c r="D1093" s="149"/>
      <c r="E1093" s="149"/>
      <c r="F1093" s="149"/>
      <c r="G1093" s="149"/>
      <c r="H1093" s="149"/>
      <c r="I1093" s="143"/>
      <c r="J1093" s="143"/>
      <c r="K1093" s="149"/>
      <c r="L1093" s="149"/>
      <c r="M1093" s="149"/>
      <c r="N1093" s="149"/>
      <c r="O1093" s="149"/>
      <c r="P1093" s="149"/>
      <c r="Q1093" s="149"/>
      <c r="R1093" s="149"/>
      <c r="S1093" s="149"/>
      <c r="T1093" s="152"/>
      <c r="U1093" s="152"/>
      <c r="V1093" s="152"/>
      <c r="W1093" s="152"/>
      <c r="X1093" s="152"/>
      <c r="Y1093" s="152"/>
      <c r="Z1093" s="152"/>
    </row>
    <row r="1094" ht="15.75" customHeight="1">
      <c r="A1094" s="143" t="str">
        <f>VLOOKUP('POBLACIONAL BASE 2025'!AD356,$A$15:$B$40,2,FALSE)</f>
        <v>#N/A</v>
      </c>
      <c r="B1094" s="149"/>
      <c r="C1094" s="149"/>
      <c r="D1094" s="149"/>
      <c r="E1094" s="149"/>
      <c r="F1094" s="149"/>
      <c r="G1094" s="149"/>
      <c r="H1094" s="149"/>
      <c r="I1094" s="143"/>
      <c r="J1094" s="143"/>
      <c r="K1094" s="149"/>
      <c r="L1094" s="149"/>
      <c r="M1094" s="149"/>
      <c r="N1094" s="149"/>
      <c r="O1094" s="149"/>
      <c r="P1094" s="149"/>
      <c r="Q1094" s="149"/>
      <c r="R1094" s="149"/>
      <c r="S1094" s="149"/>
      <c r="T1094" s="152"/>
      <c r="U1094" s="152"/>
      <c r="V1094" s="152"/>
      <c r="W1094" s="152"/>
      <c r="X1094" s="152"/>
      <c r="Y1094" s="152"/>
      <c r="Z1094" s="152"/>
    </row>
    <row r="1095" ht="15.75" customHeight="1">
      <c r="A1095" s="143" t="str">
        <f>VLOOKUP('POBLACIONAL BASE 2025'!AD357,$A$15:$B$40,2,FALSE)</f>
        <v>#N/A</v>
      </c>
      <c r="B1095" s="149"/>
      <c r="C1095" s="149"/>
      <c r="D1095" s="149"/>
      <c r="E1095" s="149"/>
      <c r="F1095" s="149"/>
      <c r="G1095" s="149"/>
      <c r="H1095" s="149"/>
      <c r="I1095" s="143"/>
      <c r="J1095" s="143"/>
      <c r="K1095" s="149"/>
      <c r="L1095" s="149"/>
      <c r="M1095" s="149"/>
      <c r="N1095" s="149"/>
      <c r="O1095" s="149"/>
      <c r="P1095" s="149"/>
      <c r="Q1095" s="149"/>
      <c r="R1095" s="149"/>
      <c r="S1095" s="149"/>
      <c r="T1095" s="152"/>
      <c r="U1095" s="152"/>
      <c r="V1095" s="152"/>
      <c r="W1095" s="152"/>
      <c r="X1095" s="152"/>
      <c r="Y1095" s="152"/>
      <c r="Z1095" s="152"/>
    </row>
    <row r="1096" ht="15.75" customHeight="1">
      <c r="A1096" s="143" t="str">
        <f>VLOOKUP('POBLACIONAL BASE 2025'!AD358,$A$15:$B$40,2,FALSE)</f>
        <v>#N/A</v>
      </c>
      <c r="B1096" s="149"/>
      <c r="C1096" s="149"/>
      <c r="D1096" s="149"/>
      <c r="E1096" s="149"/>
      <c r="F1096" s="149"/>
      <c r="G1096" s="149"/>
      <c r="H1096" s="149"/>
      <c r="I1096" s="143"/>
      <c r="J1096" s="143"/>
      <c r="K1096" s="149"/>
      <c r="L1096" s="149"/>
      <c r="M1096" s="149"/>
      <c r="N1096" s="149"/>
      <c r="O1096" s="149"/>
      <c r="P1096" s="149"/>
      <c r="Q1096" s="149"/>
      <c r="R1096" s="149"/>
      <c r="S1096" s="149"/>
      <c r="T1096" s="152"/>
      <c r="U1096" s="152"/>
      <c r="V1096" s="152"/>
      <c r="W1096" s="152"/>
      <c r="X1096" s="152"/>
      <c r="Y1096" s="152"/>
      <c r="Z1096" s="152"/>
    </row>
    <row r="1097" ht="15.75" customHeight="1">
      <c r="A1097" s="143" t="str">
        <f>VLOOKUP('POBLACIONAL BASE 2025'!AD359,$A$15:$B$40,2,FALSE)</f>
        <v>#N/A</v>
      </c>
      <c r="B1097" s="149"/>
      <c r="C1097" s="149"/>
      <c r="D1097" s="149"/>
      <c r="E1097" s="149"/>
      <c r="F1097" s="149"/>
      <c r="G1097" s="149"/>
      <c r="H1097" s="149"/>
      <c r="I1097" s="143"/>
      <c r="J1097" s="143"/>
      <c r="K1097" s="149"/>
      <c r="L1097" s="149"/>
      <c r="M1097" s="149"/>
      <c r="N1097" s="149"/>
      <c r="O1097" s="149"/>
      <c r="P1097" s="149"/>
      <c r="Q1097" s="149"/>
      <c r="R1097" s="149"/>
      <c r="S1097" s="149"/>
      <c r="T1097" s="152"/>
      <c r="U1097" s="152"/>
      <c r="V1097" s="152"/>
      <c r="W1097" s="152"/>
      <c r="X1097" s="152"/>
      <c r="Y1097" s="152"/>
      <c r="Z1097" s="152"/>
    </row>
    <row r="1098" ht="15.75" customHeight="1">
      <c r="A1098" s="143" t="str">
        <f>VLOOKUP('POBLACIONAL BASE 2025'!AD360,$A$15:$B$40,2,FALSE)</f>
        <v>#N/A</v>
      </c>
      <c r="B1098" s="149"/>
      <c r="C1098" s="149"/>
      <c r="D1098" s="149"/>
      <c r="E1098" s="149"/>
      <c r="F1098" s="149"/>
      <c r="G1098" s="149"/>
      <c r="H1098" s="149"/>
      <c r="I1098" s="143"/>
      <c r="J1098" s="143"/>
      <c r="K1098" s="149"/>
      <c r="L1098" s="149"/>
      <c r="M1098" s="149"/>
      <c r="N1098" s="149"/>
      <c r="O1098" s="149"/>
      <c r="P1098" s="149"/>
      <c r="Q1098" s="149"/>
      <c r="R1098" s="149"/>
      <c r="S1098" s="149"/>
      <c r="T1098" s="152"/>
      <c r="U1098" s="152"/>
      <c r="V1098" s="152"/>
      <c r="W1098" s="152"/>
      <c r="X1098" s="152"/>
      <c r="Y1098" s="152"/>
      <c r="Z1098" s="152"/>
    </row>
    <row r="1099" ht="15.75" customHeight="1">
      <c r="A1099" s="143" t="str">
        <f>VLOOKUP('POBLACIONAL BASE 2025'!AD361,$A$15:$B$40,2,FALSE)</f>
        <v>#N/A</v>
      </c>
      <c r="B1099" s="149"/>
      <c r="C1099" s="149"/>
      <c r="D1099" s="149"/>
      <c r="E1099" s="149"/>
      <c r="F1099" s="149"/>
      <c r="G1099" s="149"/>
      <c r="H1099" s="149"/>
      <c r="I1099" s="143"/>
      <c r="J1099" s="143"/>
      <c r="K1099" s="149"/>
      <c r="L1099" s="149"/>
      <c r="M1099" s="149"/>
      <c r="N1099" s="149"/>
      <c r="O1099" s="149"/>
      <c r="P1099" s="149"/>
      <c r="Q1099" s="149"/>
      <c r="R1099" s="149"/>
      <c r="S1099" s="149"/>
      <c r="T1099" s="152"/>
      <c r="U1099" s="152"/>
      <c r="V1099" s="152"/>
      <c r="W1099" s="152"/>
      <c r="X1099" s="152"/>
      <c r="Y1099" s="152"/>
      <c r="Z1099" s="152"/>
    </row>
    <row r="1100" ht="15.75" customHeight="1">
      <c r="A1100" s="143" t="str">
        <f>VLOOKUP('POBLACIONAL BASE 2025'!AD362,$A$15:$B$40,2,FALSE)</f>
        <v>#N/A</v>
      </c>
      <c r="B1100" s="149"/>
      <c r="C1100" s="149"/>
      <c r="D1100" s="149"/>
      <c r="E1100" s="149"/>
      <c r="F1100" s="149"/>
      <c r="G1100" s="149"/>
      <c r="H1100" s="149"/>
      <c r="I1100" s="143"/>
      <c r="J1100" s="143"/>
      <c r="K1100" s="149"/>
      <c r="L1100" s="149"/>
      <c r="M1100" s="149"/>
      <c r="N1100" s="149"/>
      <c r="O1100" s="149"/>
      <c r="P1100" s="149"/>
      <c r="Q1100" s="149"/>
      <c r="R1100" s="149"/>
      <c r="S1100" s="149"/>
      <c r="T1100" s="152"/>
      <c r="U1100" s="152"/>
      <c r="V1100" s="152"/>
      <c r="W1100" s="152"/>
      <c r="X1100" s="152"/>
      <c r="Y1100" s="152"/>
      <c r="Z1100" s="152"/>
    </row>
    <row r="1101" ht="15.75" customHeight="1">
      <c r="A1101" s="143" t="str">
        <f>VLOOKUP('POBLACIONAL BASE 2025'!AD363,$A$15:$B$40,2,FALSE)</f>
        <v>#N/A</v>
      </c>
      <c r="B1101" s="149"/>
      <c r="C1101" s="149"/>
      <c r="D1101" s="149"/>
      <c r="E1101" s="149"/>
      <c r="F1101" s="149"/>
      <c r="G1101" s="149"/>
      <c r="H1101" s="149"/>
      <c r="I1101" s="143"/>
      <c r="J1101" s="143"/>
      <c r="K1101" s="149"/>
      <c r="L1101" s="149"/>
      <c r="M1101" s="149"/>
      <c r="N1101" s="149"/>
      <c r="O1101" s="149"/>
      <c r="P1101" s="149"/>
      <c r="Q1101" s="149"/>
      <c r="R1101" s="149"/>
      <c r="S1101" s="149"/>
      <c r="T1101" s="152"/>
      <c r="U1101" s="152"/>
      <c r="V1101" s="152"/>
      <c r="W1101" s="152"/>
      <c r="X1101" s="152"/>
      <c r="Y1101" s="152"/>
      <c r="Z1101" s="152"/>
    </row>
    <row r="1102" ht="15.75" customHeight="1">
      <c r="A1102" s="143" t="str">
        <f>VLOOKUP('POBLACIONAL BASE 2025'!AD364,$A$15:$B$40,2,FALSE)</f>
        <v>#N/A</v>
      </c>
      <c r="B1102" s="149"/>
      <c r="C1102" s="149"/>
      <c r="D1102" s="149"/>
      <c r="E1102" s="149"/>
      <c r="F1102" s="149"/>
      <c r="G1102" s="149"/>
      <c r="H1102" s="149"/>
      <c r="I1102" s="143"/>
      <c r="J1102" s="143"/>
      <c r="K1102" s="149"/>
      <c r="L1102" s="149"/>
      <c r="M1102" s="149"/>
      <c r="N1102" s="149"/>
      <c r="O1102" s="149"/>
      <c r="P1102" s="149"/>
      <c r="Q1102" s="149"/>
      <c r="R1102" s="149"/>
      <c r="S1102" s="149"/>
      <c r="T1102" s="152"/>
      <c r="U1102" s="152"/>
      <c r="V1102" s="152"/>
      <c r="W1102" s="152"/>
      <c r="X1102" s="152"/>
      <c r="Y1102" s="152"/>
      <c r="Z1102" s="152"/>
    </row>
    <row r="1103" ht="15.75" customHeight="1">
      <c r="A1103" s="143" t="str">
        <f>VLOOKUP('POBLACIONAL BASE 2025'!AD365,$A$15:$B$40,2,FALSE)</f>
        <v>#N/A</v>
      </c>
      <c r="B1103" s="149"/>
      <c r="C1103" s="149"/>
      <c r="D1103" s="149"/>
      <c r="E1103" s="149"/>
      <c r="F1103" s="149"/>
      <c r="G1103" s="149"/>
      <c r="H1103" s="149"/>
      <c r="I1103" s="143"/>
      <c r="J1103" s="143"/>
      <c r="K1103" s="149"/>
      <c r="L1103" s="149"/>
      <c r="M1103" s="149"/>
      <c r="N1103" s="149"/>
      <c r="O1103" s="149"/>
      <c r="P1103" s="149"/>
      <c r="Q1103" s="149"/>
      <c r="R1103" s="149"/>
      <c r="S1103" s="149"/>
      <c r="T1103" s="152"/>
      <c r="U1103" s="152"/>
      <c r="V1103" s="152"/>
      <c r="W1103" s="152"/>
      <c r="X1103" s="152"/>
      <c r="Y1103" s="152"/>
      <c r="Z1103" s="152"/>
    </row>
    <row r="1104" ht="15.75" customHeight="1">
      <c r="A1104" s="143" t="str">
        <f>VLOOKUP('POBLACIONAL BASE 2025'!AD366,$A$15:$B$40,2,FALSE)</f>
        <v>#N/A</v>
      </c>
      <c r="B1104" s="149"/>
      <c r="C1104" s="149"/>
      <c r="D1104" s="149"/>
      <c r="E1104" s="149"/>
      <c r="F1104" s="149"/>
      <c r="G1104" s="149"/>
      <c r="H1104" s="149"/>
      <c r="I1104" s="143"/>
      <c r="J1104" s="143"/>
      <c r="K1104" s="149"/>
      <c r="L1104" s="149"/>
      <c r="M1104" s="149"/>
      <c r="N1104" s="149"/>
      <c r="O1104" s="149"/>
      <c r="P1104" s="149"/>
      <c r="Q1104" s="149"/>
      <c r="R1104" s="149"/>
      <c r="S1104" s="149"/>
      <c r="T1104" s="152"/>
      <c r="U1104" s="152"/>
      <c r="V1104" s="152"/>
      <c r="W1104" s="152"/>
      <c r="X1104" s="152"/>
      <c r="Y1104" s="152"/>
      <c r="Z1104" s="152"/>
    </row>
    <row r="1105" ht="15.75" customHeight="1">
      <c r="A1105" s="143" t="str">
        <f>VLOOKUP('POBLACIONAL BASE 2025'!AD367,$A$15:$B$40,2,FALSE)</f>
        <v>#N/A</v>
      </c>
      <c r="B1105" s="149"/>
      <c r="C1105" s="149"/>
      <c r="D1105" s="149"/>
      <c r="E1105" s="149"/>
      <c r="F1105" s="149"/>
      <c r="G1105" s="149"/>
      <c r="H1105" s="149"/>
      <c r="I1105" s="143"/>
      <c r="J1105" s="143"/>
      <c r="K1105" s="149"/>
      <c r="L1105" s="149"/>
      <c r="M1105" s="149"/>
      <c r="N1105" s="149"/>
      <c r="O1105" s="149"/>
      <c r="P1105" s="149"/>
      <c r="Q1105" s="149"/>
      <c r="R1105" s="149"/>
      <c r="S1105" s="149"/>
      <c r="T1105" s="152"/>
      <c r="U1105" s="152"/>
      <c r="V1105" s="152"/>
      <c r="W1105" s="152"/>
      <c r="X1105" s="152"/>
      <c r="Y1105" s="152"/>
      <c r="Z1105" s="152"/>
    </row>
    <row r="1106" ht="15.75" customHeight="1">
      <c r="A1106" s="143" t="str">
        <f>VLOOKUP('POBLACIONAL BASE 2025'!AD368,$A$15:$B$40,2,FALSE)</f>
        <v>#N/A</v>
      </c>
      <c r="B1106" s="149"/>
      <c r="C1106" s="149"/>
      <c r="D1106" s="149"/>
      <c r="E1106" s="149"/>
      <c r="F1106" s="149"/>
      <c r="G1106" s="149"/>
      <c r="H1106" s="149"/>
      <c r="I1106" s="143"/>
      <c r="J1106" s="143"/>
      <c r="K1106" s="149"/>
      <c r="L1106" s="149"/>
      <c r="M1106" s="149"/>
      <c r="N1106" s="149"/>
      <c r="O1106" s="149"/>
      <c r="P1106" s="149"/>
      <c r="Q1106" s="149"/>
      <c r="R1106" s="149"/>
      <c r="S1106" s="149"/>
      <c r="T1106" s="152"/>
      <c r="U1106" s="152"/>
      <c r="V1106" s="152"/>
      <c r="W1106" s="152"/>
      <c r="X1106" s="152"/>
      <c r="Y1106" s="152"/>
      <c r="Z1106" s="152"/>
    </row>
    <row r="1107" ht="15.75" customHeight="1">
      <c r="A1107" s="143" t="str">
        <f>VLOOKUP('POBLACIONAL BASE 2025'!AD369,$A$15:$B$40,2,FALSE)</f>
        <v>#N/A</v>
      </c>
      <c r="B1107" s="149"/>
      <c r="C1107" s="149"/>
      <c r="D1107" s="149"/>
      <c r="E1107" s="149"/>
      <c r="F1107" s="149"/>
      <c r="G1107" s="149"/>
      <c r="H1107" s="149"/>
      <c r="I1107" s="143"/>
      <c r="J1107" s="143"/>
      <c r="K1107" s="149"/>
      <c r="L1107" s="149"/>
      <c r="M1107" s="149"/>
      <c r="N1107" s="149"/>
      <c r="O1107" s="149"/>
      <c r="P1107" s="149"/>
      <c r="Q1107" s="149"/>
      <c r="R1107" s="149"/>
      <c r="S1107" s="149"/>
      <c r="T1107" s="152"/>
      <c r="U1107" s="152"/>
      <c r="V1107" s="152"/>
      <c r="W1107" s="152"/>
      <c r="X1107" s="152"/>
      <c r="Y1107" s="152"/>
      <c r="Z1107" s="152"/>
    </row>
    <row r="1108" ht="15.75" customHeight="1">
      <c r="A1108" s="143" t="str">
        <f>VLOOKUP('POBLACIONAL BASE 2025'!AD370,$A$15:$B$40,2,FALSE)</f>
        <v>#N/A</v>
      </c>
      <c r="B1108" s="149"/>
      <c r="C1108" s="149"/>
      <c r="D1108" s="149"/>
      <c r="E1108" s="149"/>
      <c r="F1108" s="149"/>
      <c r="G1108" s="149"/>
      <c r="H1108" s="149"/>
      <c r="I1108" s="143"/>
      <c r="J1108" s="143"/>
      <c r="K1108" s="149"/>
      <c r="L1108" s="149"/>
      <c r="M1108" s="149"/>
      <c r="N1108" s="149"/>
      <c r="O1108" s="149"/>
      <c r="P1108" s="149"/>
      <c r="Q1108" s="149"/>
      <c r="R1108" s="149"/>
      <c r="S1108" s="149"/>
      <c r="T1108" s="152"/>
      <c r="U1108" s="152"/>
      <c r="V1108" s="152"/>
      <c r="W1108" s="152"/>
      <c r="X1108" s="152"/>
      <c r="Y1108" s="152"/>
      <c r="Z1108" s="152"/>
    </row>
    <row r="1109" ht="15.75" customHeight="1">
      <c r="A1109" s="143" t="str">
        <f>VLOOKUP('POBLACIONAL BASE 2025'!AD371,$A$15:$B$40,2,FALSE)</f>
        <v>#N/A</v>
      </c>
      <c r="B1109" s="149"/>
      <c r="C1109" s="149"/>
      <c r="D1109" s="149"/>
      <c r="E1109" s="149"/>
      <c r="F1109" s="149"/>
      <c r="G1109" s="149"/>
      <c r="H1109" s="149"/>
      <c r="I1109" s="143"/>
      <c r="J1109" s="143"/>
      <c r="K1109" s="149"/>
      <c r="L1109" s="149"/>
      <c r="M1109" s="149"/>
      <c r="N1109" s="149"/>
      <c r="O1109" s="149"/>
      <c r="P1109" s="149"/>
      <c r="Q1109" s="149"/>
      <c r="R1109" s="149"/>
      <c r="S1109" s="149"/>
      <c r="T1109" s="152"/>
      <c r="U1109" s="152"/>
      <c r="V1109" s="152"/>
      <c r="W1109" s="152"/>
      <c r="X1109" s="152"/>
      <c r="Y1109" s="152"/>
      <c r="Z1109" s="152"/>
    </row>
    <row r="1110" ht="15.75" customHeight="1">
      <c r="A1110" s="143" t="str">
        <f>VLOOKUP('POBLACIONAL BASE 2025'!AD372,$A$15:$B$40,2,FALSE)</f>
        <v>#N/A</v>
      </c>
      <c r="B1110" s="149"/>
      <c r="C1110" s="149"/>
      <c r="D1110" s="149"/>
      <c r="E1110" s="149"/>
      <c r="F1110" s="149"/>
      <c r="G1110" s="149"/>
      <c r="H1110" s="149"/>
      <c r="I1110" s="143"/>
      <c r="J1110" s="143"/>
      <c r="K1110" s="149"/>
      <c r="L1110" s="149"/>
      <c r="M1110" s="149"/>
      <c r="N1110" s="149"/>
      <c r="O1110" s="149"/>
      <c r="P1110" s="149"/>
      <c r="Q1110" s="149"/>
      <c r="R1110" s="149"/>
      <c r="S1110" s="149"/>
      <c r="T1110" s="152"/>
      <c r="U1110" s="152"/>
      <c r="V1110" s="152"/>
      <c r="W1110" s="152"/>
      <c r="X1110" s="152"/>
      <c r="Y1110" s="152"/>
      <c r="Z1110" s="152"/>
    </row>
    <row r="1111" ht="15.75" customHeight="1">
      <c r="A1111" s="143" t="str">
        <f>VLOOKUP('POBLACIONAL BASE 2025'!AD373,$A$15:$B$40,2,FALSE)</f>
        <v>#N/A</v>
      </c>
      <c r="B1111" s="149"/>
      <c r="C1111" s="149"/>
      <c r="D1111" s="149"/>
      <c r="E1111" s="149"/>
      <c r="F1111" s="149"/>
      <c r="G1111" s="149"/>
      <c r="H1111" s="149"/>
      <c r="I1111" s="143"/>
      <c r="J1111" s="143"/>
      <c r="K1111" s="149"/>
      <c r="L1111" s="149"/>
      <c r="M1111" s="149"/>
      <c r="N1111" s="149"/>
      <c r="O1111" s="149"/>
      <c r="P1111" s="149"/>
      <c r="Q1111" s="149"/>
      <c r="R1111" s="149"/>
      <c r="S1111" s="149"/>
      <c r="T1111" s="152"/>
      <c r="U1111" s="152"/>
      <c r="V1111" s="152"/>
      <c r="W1111" s="152"/>
      <c r="X1111" s="152"/>
      <c r="Y1111" s="152"/>
      <c r="Z1111" s="152"/>
    </row>
    <row r="1112" ht="15.75" customHeight="1">
      <c r="A1112" s="143" t="str">
        <f>VLOOKUP('POBLACIONAL BASE 2025'!AD374,$A$15:$B$40,2,FALSE)</f>
        <v>#N/A</v>
      </c>
      <c r="B1112" s="149"/>
      <c r="C1112" s="149"/>
      <c r="D1112" s="149"/>
      <c r="E1112" s="149"/>
      <c r="F1112" s="149"/>
      <c r="G1112" s="149"/>
      <c r="H1112" s="149"/>
      <c r="I1112" s="143"/>
      <c r="J1112" s="143"/>
      <c r="K1112" s="149"/>
      <c r="L1112" s="149"/>
      <c r="M1112" s="149"/>
      <c r="N1112" s="149"/>
      <c r="O1112" s="149"/>
      <c r="P1112" s="149"/>
      <c r="Q1112" s="149"/>
      <c r="R1112" s="149"/>
      <c r="S1112" s="149"/>
      <c r="T1112" s="152"/>
      <c r="U1112" s="152"/>
      <c r="V1112" s="152"/>
      <c r="W1112" s="152"/>
      <c r="X1112" s="152"/>
      <c r="Y1112" s="152"/>
      <c r="Z1112" s="152"/>
    </row>
    <row r="1113" ht="15.75" customHeight="1">
      <c r="A1113" s="143" t="str">
        <f>VLOOKUP('POBLACIONAL BASE 2025'!AD375,$A$15:$B$40,2,FALSE)</f>
        <v>#N/A</v>
      </c>
      <c r="B1113" s="149"/>
      <c r="C1113" s="149"/>
      <c r="D1113" s="149"/>
      <c r="E1113" s="149"/>
      <c r="F1113" s="149"/>
      <c r="G1113" s="149"/>
      <c r="H1113" s="149"/>
      <c r="I1113" s="143"/>
      <c r="J1113" s="143"/>
      <c r="K1113" s="149"/>
      <c r="L1113" s="149"/>
      <c r="M1113" s="149"/>
      <c r="N1113" s="149"/>
      <c r="O1113" s="149"/>
      <c r="P1113" s="149"/>
      <c r="Q1113" s="149"/>
      <c r="R1113" s="149"/>
      <c r="S1113" s="149"/>
      <c r="T1113" s="152"/>
      <c r="U1113" s="152"/>
      <c r="V1113" s="152"/>
      <c r="W1113" s="152"/>
      <c r="X1113" s="152"/>
      <c r="Y1113" s="152"/>
      <c r="Z1113" s="152"/>
    </row>
    <row r="1114" ht="15.75" customHeight="1">
      <c r="A1114" s="143" t="str">
        <f>VLOOKUP('POBLACIONAL BASE 2025'!AD376,$A$15:$B$40,2,FALSE)</f>
        <v>#N/A</v>
      </c>
      <c r="B1114" s="149"/>
      <c r="C1114" s="149"/>
      <c r="D1114" s="149"/>
      <c r="E1114" s="149"/>
      <c r="F1114" s="149"/>
      <c r="G1114" s="149"/>
      <c r="H1114" s="149"/>
      <c r="I1114" s="143"/>
      <c r="J1114" s="143"/>
      <c r="K1114" s="149"/>
      <c r="L1114" s="149"/>
      <c r="M1114" s="149"/>
      <c r="N1114" s="149"/>
      <c r="O1114" s="149"/>
      <c r="P1114" s="149"/>
      <c r="Q1114" s="149"/>
      <c r="R1114" s="149"/>
      <c r="S1114" s="149"/>
      <c r="T1114" s="152"/>
      <c r="U1114" s="152"/>
      <c r="V1114" s="152"/>
      <c r="W1114" s="152"/>
      <c r="X1114" s="152"/>
      <c r="Y1114" s="152"/>
      <c r="Z1114" s="152"/>
    </row>
    <row r="1115" ht="15.75" customHeight="1">
      <c r="A1115" s="143" t="str">
        <f>VLOOKUP('POBLACIONAL BASE 2025'!AD377,$A$15:$B$40,2,FALSE)</f>
        <v>#N/A</v>
      </c>
      <c r="B1115" s="149"/>
      <c r="C1115" s="149"/>
      <c r="D1115" s="149"/>
      <c r="E1115" s="149"/>
      <c r="F1115" s="149"/>
      <c r="G1115" s="149"/>
      <c r="H1115" s="149"/>
      <c r="I1115" s="143"/>
      <c r="J1115" s="143"/>
      <c r="K1115" s="149"/>
      <c r="L1115" s="149"/>
      <c r="M1115" s="149"/>
      <c r="N1115" s="149"/>
      <c r="O1115" s="149"/>
      <c r="P1115" s="149"/>
      <c r="Q1115" s="149"/>
      <c r="R1115" s="149"/>
      <c r="S1115" s="149"/>
      <c r="T1115" s="152"/>
      <c r="U1115" s="152"/>
      <c r="V1115" s="152"/>
      <c r="W1115" s="152"/>
      <c r="X1115" s="152"/>
      <c r="Y1115" s="152"/>
      <c r="Z1115" s="152"/>
    </row>
    <row r="1116" ht="15.75" customHeight="1">
      <c r="A1116" s="143" t="str">
        <f>VLOOKUP('POBLACIONAL BASE 2025'!AD378,$A$15:$B$40,2,FALSE)</f>
        <v>#N/A</v>
      </c>
      <c r="B1116" s="149"/>
      <c r="C1116" s="149"/>
      <c r="D1116" s="149"/>
      <c r="E1116" s="149"/>
      <c r="F1116" s="149"/>
      <c r="G1116" s="149"/>
      <c r="H1116" s="149"/>
      <c r="I1116" s="143"/>
      <c r="J1116" s="143"/>
      <c r="K1116" s="149"/>
      <c r="L1116" s="149"/>
      <c r="M1116" s="149"/>
      <c r="N1116" s="149"/>
      <c r="O1116" s="149"/>
      <c r="P1116" s="149"/>
      <c r="Q1116" s="149"/>
      <c r="R1116" s="149"/>
      <c r="S1116" s="149"/>
      <c r="T1116" s="152"/>
      <c r="U1116" s="152"/>
      <c r="V1116" s="152"/>
      <c r="W1116" s="152"/>
      <c r="X1116" s="152"/>
      <c r="Y1116" s="152"/>
      <c r="Z1116" s="152"/>
    </row>
    <row r="1117" ht="15.75" customHeight="1">
      <c r="A1117" s="143" t="str">
        <f>VLOOKUP('POBLACIONAL BASE 2025'!AD379,$A$15:$B$40,2,FALSE)</f>
        <v>#N/A</v>
      </c>
      <c r="B1117" s="149"/>
      <c r="C1117" s="149"/>
      <c r="D1117" s="149"/>
      <c r="E1117" s="149"/>
      <c r="F1117" s="149"/>
      <c r="G1117" s="149"/>
      <c r="H1117" s="149"/>
      <c r="I1117" s="143"/>
      <c r="J1117" s="143"/>
      <c r="K1117" s="149"/>
      <c r="L1117" s="149"/>
      <c r="M1117" s="149"/>
      <c r="N1117" s="149"/>
      <c r="O1117" s="149"/>
      <c r="P1117" s="149"/>
      <c r="Q1117" s="149"/>
      <c r="R1117" s="149"/>
      <c r="S1117" s="149"/>
      <c r="T1117" s="152"/>
      <c r="U1117" s="152"/>
      <c r="V1117" s="152"/>
      <c r="W1117" s="152"/>
      <c r="X1117" s="152"/>
      <c r="Y1117" s="152"/>
      <c r="Z1117" s="152"/>
    </row>
    <row r="1118" ht="15.75" customHeight="1">
      <c r="A1118" s="143" t="str">
        <f>VLOOKUP('POBLACIONAL BASE 2025'!AD380,$A$15:$B$40,2,FALSE)</f>
        <v>#N/A</v>
      </c>
      <c r="B1118" s="149"/>
      <c r="C1118" s="149"/>
      <c r="D1118" s="149"/>
      <c r="E1118" s="149"/>
      <c r="F1118" s="149"/>
      <c r="G1118" s="149"/>
      <c r="H1118" s="149"/>
      <c r="I1118" s="143"/>
      <c r="J1118" s="143"/>
      <c r="K1118" s="149"/>
      <c r="L1118" s="149"/>
      <c r="M1118" s="149"/>
      <c r="N1118" s="149"/>
      <c r="O1118" s="149"/>
      <c r="P1118" s="149"/>
      <c r="Q1118" s="149"/>
      <c r="R1118" s="149"/>
      <c r="S1118" s="149"/>
      <c r="T1118" s="152"/>
      <c r="U1118" s="152"/>
      <c r="V1118" s="152"/>
      <c r="W1118" s="152"/>
      <c r="X1118" s="152"/>
      <c r="Y1118" s="152"/>
      <c r="Z1118" s="152"/>
    </row>
    <row r="1119" ht="15.75" customHeight="1">
      <c r="A1119" s="143" t="str">
        <f>VLOOKUP('POBLACIONAL BASE 2025'!AD381,$A$15:$B$40,2,FALSE)</f>
        <v>#N/A</v>
      </c>
      <c r="B1119" s="149"/>
      <c r="C1119" s="149"/>
      <c r="D1119" s="149"/>
      <c r="E1119" s="149"/>
      <c r="F1119" s="149"/>
      <c r="G1119" s="149"/>
      <c r="H1119" s="149"/>
      <c r="I1119" s="143"/>
      <c r="J1119" s="143"/>
      <c r="K1119" s="149"/>
      <c r="L1119" s="149"/>
      <c r="M1119" s="149"/>
      <c r="N1119" s="149"/>
      <c r="O1119" s="149"/>
      <c r="P1119" s="149"/>
      <c r="Q1119" s="149"/>
      <c r="R1119" s="149"/>
      <c r="S1119" s="149"/>
      <c r="T1119" s="152"/>
      <c r="U1119" s="152"/>
      <c r="V1119" s="152"/>
      <c r="W1119" s="152"/>
      <c r="X1119" s="152"/>
      <c r="Y1119" s="152"/>
      <c r="Z1119" s="152"/>
    </row>
    <row r="1120" ht="15.75" customHeight="1">
      <c r="A1120" s="143" t="str">
        <f>VLOOKUP('POBLACIONAL BASE 2025'!AD382,$A$15:$B$40,2,FALSE)</f>
        <v>#N/A</v>
      </c>
      <c r="B1120" s="149"/>
      <c r="C1120" s="149"/>
      <c r="D1120" s="149"/>
      <c r="E1120" s="149"/>
      <c r="F1120" s="149"/>
      <c r="G1120" s="149"/>
      <c r="H1120" s="149"/>
      <c r="I1120" s="143"/>
      <c r="J1120" s="143"/>
      <c r="K1120" s="149"/>
      <c r="L1120" s="149"/>
      <c r="M1120" s="149"/>
      <c r="N1120" s="149"/>
      <c r="O1120" s="149"/>
      <c r="P1120" s="149"/>
      <c r="Q1120" s="149"/>
      <c r="R1120" s="149"/>
      <c r="S1120" s="149"/>
      <c r="T1120" s="152"/>
      <c r="U1120" s="152"/>
      <c r="V1120" s="152"/>
      <c r="W1120" s="152"/>
      <c r="X1120" s="152"/>
      <c r="Y1120" s="152"/>
      <c r="Z1120" s="152"/>
    </row>
    <row r="1121" ht="15.75" customHeight="1">
      <c r="A1121" s="143" t="str">
        <f>VLOOKUP('POBLACIONAL BASE 2025'!AD383,$A$15:$B$40,2,FALSE)</f>
        <v>#N/A</v>
      </c>
      <c r="B1121" s="149"/>
      <c r="C1121" s="149"/>
      <c r="D1121" s="149"/>
      <c r="E1121" s="149"/>
      <c r="F1121" s="149"/>
      <c r="G1121" s="149"/>
      <c r="H1121" s="149"/>
      <c r="I1121" s="143"/>
      <c r="J1121" s="143"/>
      <c r="K1121" s="149"/>
      <c r="L1121" s="149"/>
      <c r="M1121" s="149"/>
      <c r="N1121" s="149"/>
      <c r="O1121" s="149"/>
      <c r="P1121" s="149"/>
      <c r="Q1121" s="149"/>
      <c r="R1121" s="149"/>
      <c r="S1121" s="149"/>
      <c r="T1121" s="152"/>
      <c r="U1121" s="152"/>
      <c r="V1121" s="152"/>
      <c r="W1121" s="152"/>
      <c r="X1121" s="152"/>
      <c r="Y1121" s="152"/>
      <c r="Z1121" s="152"/>
    </row>
    <row r="1122" ht="15.75" customHeight="1">
      <c r="A1122" s="143" t="str">
        <f>VLOOKUP('POBLACIONAL BASE 2025'!AD384,$A$15:$B$40,2,FALSE)</f>
        <v>#N/A</v>
      </c>
      <c r="B1122" s="149"/>
      <c r="C1122" s="149"/>
      <c r="D1122" s="149"/>
      <c r="E1122" s="149"/>
      <c r="F1122" s="149"/>
      <c r="G1122" s="149"/>
      <c r="H1122" s="149"/>
      <c r="I1122" s="143"/>
      <c r="J1122" s="143"/>
      <c r="K1122" s="149"/>
      <c r="L1122" s="149"/>
      <c r="M1122" s="149"/>
      <c r="N1122" s="149"/>
      <c r="O1122" s="149"/>
      <c r="P1122" s="149"/>
      <c r="Q1122" s="149"/>
      <c r="R1122" s="149"/>
      <c r="S1122" s="149"/>
      <c r="T1122" s="152"/>
      <c r="U1122" s="152"/>
      <c r="V1122" s="152"/>
      <c r="W1122" s="152"/>
      <c r="X1122" s="152"/>
      <c r="Y1122" s="152"/>
      <c r="Z1122" s="152"/>
    </row>
    <row r="1123" ht="15.75" customHeight="1">
      <c r="A1123" s="143" t="str">
        <f>VLOOKUP('POBLACIONAL BASE 2025'!AD385,$A$15:$B$40,2,FALSE)</f>
        <v>#N/A</v>
      </c>
      <c r="B1123" s="149"/>
      <c r="C1123" s="149"/>
      <c r="D1123" s="149"/>
      <c r="E1123" s="149"/>
      <c r="F1123" s="149"/>
      <c r="G1123" s="149"/>
      <c r="H1123" s="149"/>
      <c r="I1123" s="143"/>
      <c r="J1123" s="143"/>
      <c r="K1123" s="149"/>
      <c r="L1123" s="149"/>
      <c r="M1123" s="149"/>
      <c r="N1123" s="149"/>
      <c r="O1123" s="149"/>
      <c r="P1123" s="149"/>
      <c r="Q1123" s="149"/>
      <c r="R1123" s="149"/>
      <c r="S1123" s="149"/>
      <c r="T1123" s="152"/>
      <c r="U1123" s="152"/>
      <c r="V1123" s="152"/>
      <c r="W1123" s="152"/>
      <c r="X1123" s="152"/>
      <c r="Y1123" s="152"/>
      <c r="Z1123" s="152"/>
    </row>
    <row r="1124" ht="15.75" customHeight="1">
      <c r="A1124" s="143" t="str">
        <f>VLOOKUP('POBLACIONAL BASE 2025'!AD386,$A$15:$B$40,2,FALSE)</f>
        <v>#N/A</v>
      </c>
      <c r="B1124" s="149"/>
      <c r="C1124" s="149"/>
      <c r="D1124" s="149"/>
      <c r="E1124" s="149"/>
      <c r="F1124" s="149"/>
      <c r="G1124" s="149"/>
      <c r="H1124" s="149"/>
      <c r="I1124" s="143"/>
      <c r="J1124" s="143"/>
      <c r="K1124" s="149"/>
      <c r="L1124" s="149"/>
      <c r="M1124" s="149"/>
      <c r="N1124" s="149"/>
      <c r="O1124" s="149"/>
      <c r="P1124" s="149"/>
      <c r="Q1124" s="149"/>
      <c r="R1124" s="149"/>
      <c r="S1124" s="149"/>
      <c r="T1124" s="152"/>
      <c r="U1124" s="152"/>
      <c r="V1124" s="152"/>
      <c r="W1124" s="152"/>
      <c r="X1124" s="152"/>
      <c r="Y1124" s="152"/>
      <c r="Z1124" s="152"/>
    </row>
    <row r="1125" ht="15.75" customHeight="1">
      <c r="A1125" s="143" t="str">
        <f>VLOOKUP('POBLACIONAL BASE 2025'!AD387,$A$15:$B$40,2,FALSE)</f>
        <v>#N/A</v>
      </c>
      <c r="B1125" s="149"/>
      <c r="C1125" s="149"/>
      <c r="D1125" s="149"/>
      <c r="E1125" s="149"/>
      <c r="F1125" s="149"/>
      <c r="G1125" s="149"/>
      <c r="H1125" s="149"/>
      <c r="I1125" s="143"/>
      <c r="J1125" s="143"/>
      <c r="K1125" s="149"/>
      <c r="L1125" s="149"/>
      <c r="M1125" s="149"/>
      <c r="N1125" s="149"/>
      <c r="O1125" s="149"/>
      <c r="P1125" s="149"/>
      <c r="Q1125" s="149"/>
      <c r="R1125" s="149"/>
      <c r="S1125" s="149"/>
      <c r="T1125" s="152"/>
      <c r="U1125" s="152"/>
      <c r="V1125" s="152"/>
      <c r="W1125" s="152"/>
      <c r="X1125" s="152"/>
      <c r="Y1125" s="152"/>
      <c r="Z1125" s="152"/>
    </row>
    <row r="1126" ht="15.75" customHeight="1">
      <c r="A1126" s="143" t="str">
        <f>VLOOKUP('POBLACIONAL BASE 2025'!AD388,$A$15:$B$40,2,FALSE)</f>
        <v>#N/A</v>
      </c>
      <c r="B1126" s="149"/>
      <c r="C1126" s="149"/>
      <c r="D1126" s="149"/>
      <c r="E1126" s="149"/>
      <c r="F1126" s="149"/>
      <c r="G1126" s="149"/>
      <c r="H1126" s="149"/>
      <c r="I1126" s="143"/>
      <c r="J1126" s="143"/>
      <c r="K1126" s="149"/>
      <c r="L1126" s="149"/>
      <c r="M1126" s="149"/>
      <c r="N1126" s="149"/>
      <c r="O1126" s="149"/>
      <c r="P1126" s="149"/>
      <c r="Q1126" s="149"/>
      <c r="R1126" s="149"/>
      <c r="S1126" s="149"/>
      <c r="T1126" s="152"/>
      <c r="U1126" s="152"/>
      <c r="V1126" s="152"/>
      <c r="W1126" s="152"/>
      <c r="X1126" s="152"/>
      <c r="Y1126" s="152"/>
      <c r="Z1126" s="152"/>
    </row>
    <row r="1127" ht="15.75" customHeight="1">
      <c r="A1127" s="143" t="str">
        <f>VLOOKUP('POBLACIONAL BASE 2025'!AD389,$A$15:$B$40,2,FALSE)</f>
        <v>#N/A</v>
      </c>
      <c r="B1127" s="149"/>
      <c r="C1127" s="149"/>
      <c r="D1127" s="149"/>
      <c r="E1127" s="149"/>
      <c r="F1127" s="149"/>
      <c r="G1127" s="149"/>
      <c r="H1127" s="149"/>
      <c r="I1127" s="143"/>
      <c r="J1127" s="143"/>
      <c r="K1127" s="149"/>
      <c r="L1127" s="149"/>
      <c r="M1127" s="149"/>
      <c r="N1127" s="149"/>
      <c r="O1127" s="149"/>
      <c r="P1127" s="149"/>
      <c r="Q1127" s="149"/>
      <c r="R1127" s="149"/>
      <c r="S1127" s="149"/>
      <c r="T1127" s="152"/>
      <c r="U1127" s="152"/>
      <c r="V1127" s="152"/>
      <c r="W1127" s="152"/>
      <c r="X1127" s="152"/>
      <c r="Y1127" s="152"/>
      <c r="Z1127" s="152"/>
    </row>
    <row r="1128" ht="15.75" customHeight="1">
      <c r="A1128" s="143" t="str">
        <f>VLOOKUP('POBLACIONAL BASE 2025'!AD390,$A$15:$B$40,2,FALSE)</f>
        <v>#N/A</v>
      </c>
      <c r="B1128" s="149"/>
      <c r="C1128" s="149"/>
      <c r="D1128" s="149"/>
      <c r="E1128" s="149"/>
      <c r="F1128" s="149"/>
      <c r="G1128" s="149"/>
      <c r="H1128" s="149"/>
      <c r="I1128" s="143"/>
      <c r="J1128" s="143"/>
      <c r="K1128" s="149"/>
      <c r="L1128" s="149"/>
      <c r="M1128" s="149"/>
      <c r="N1128" s="149"/>
      <c r="O1128" s="149"/>
      <c r="P1128" s="149"/>
      <c r="Q1128" s="149"/>
      <c r="R1128" s="149"/>
      <c r="S1128" s="149"/>
      <c r="T1128" s="152"/>
      <c r="U1128" s="152"/>
      <c r="V1128" s="152"/>
      <c r="W1128" s="152"/>
      <c r="X1128" s="152"/>
      <c r="Y1128" s="152"/>
      <c r="Z1128" s="152"/>
    </row>
    <row r="1129" ht="15.75" customHeight="1">
      <c r="A1129" s="143" t="str">
        <f>VLOOKUP('POBLACIONAL BASE 2025'!AD391,$A$15:$B$40,2,FALSE)</f>
        <v>#N/A</v>
      </c>
      <c r="B1129" s="149"/>
      <c r="C1129" s="149"/>
      <c r="D1129" s="149"/>
      <c r="E1129" s="149"/>
      <c r="F1129" s="149"/>
      <c r="G1129" s="149"/>
      <c r="H1129" s="149"/>
      <c r="I1129" s="143"/>
      <c r="J1129" s="143"/>
      <c r="K1129" s="149"/>
      <c r="L1129" s="149"/>
      <c r="M1129" s="149"/>
      <c r="N1129" s="149"/>
      <c r="O1129" s="149"/>
      <c r="P1129" s="149"/>
      <c r="Q1129" s="149"/>
      <c r="R1129" s="149"/>
      <c r="S1129" s="149"/>
      <c r="T1129" s="152"/>
      <c r="U1129" s="152"/>
      <c r="V1129" s="152"/>
      <c r="W1129" s="152"/>
      <c r="X1129" s="152"/>
      <c r="Y1129" s="152"/>
      <c r="Z1129" s="152"/>
    </row>
    <row r="1130" ht="15.75" customHeight="1">
      <c r="A1130" s="143" t="str">
        <f>VLOOKUP('POBLACIONAL BASE 2025'!AD392,$A$15:$B$40,2,FALSE)</f>
        <v>#N/A</v>
      </c>
      <c r="B1130" s="149"/>
      <c r="C1130" s="149"/>
      <c r="D1130" s="149"/>
      <c r="E1130" s="149"/>
      <c r="F1130" s="149"/>
      <c r="G1130" s="149"/>
      <c r="H1130" s="149"/>
      <c r="I1130" s="143"/>
      <c r="J1130" s="143"/>
      <c r="K1130" s="149"/>
      <c r="L1130" s="149"/>
      <c r="M1130" s="149"/>
      <c r="N1130" s="149"/>
      <c r="O1130" s="149"/>
      <c r="P1130" s="149"/>
      <c r="Q1130" s="149"/>
      <c r="R1130" s="149"/>
      <c r="S1130" s="149"/>
      <c r="T1130" s="152"/>
      <c r="U1130" s="152"/>
      <c r="V1130" s="152"/>
      <c r="W1130" s="152"/>
      <c r="X1130" s="152"/>
      <c r="Y1130" s="152"/>
      <c r="Z1130" s="152"/>
    </row>
    <row r="1131" ht="15.75" customHeight="1">
      <c r="A1131" s="143" t="str">
        <f>VLOOKUP('POBLACIONAL BASE 2025'!AD393,$A$15:$B$40,2,FALSE)</f>
        <v>#N/A</v>
      </c>
      <c r="B1131" s="149"/>
      <c r="C1131" s="149"/>
      <c r="D1131" s="149"/>
      <c r="E1131" s="149"/>
      <c r="F1131" s="149"/>
      <c r="G1131" s="149"/>
      <c r="H1131" s="149"/>
      <c r="I1131" s="143"/>
      <c r="J1131" s="143"/>
      <c r="K1131" s="149"/>
      <c r="L1131" s="149"/>
      <c r="M1131" s="149"/>
      <c r="N1131" s="149"/>
      <c r="O1131" s="149"/>
      <c r="P1131" s="149"/>
      <c r="Q1131" s="149"/>
      <c r="R1131" s="149"/>
      <c r="S1131" s="149"/>
      <c r="T1131" s="152"/>
      <c r="U1131" s="152"/>
      <c r="V1131" s="152"/>
      <c r="W1131" s="152"/>
      <c r="X1131" s="152"/>
      <c r="Y1131" s="152"/>
      <c r="Z1131" s="152"/>
    </row>
    <row r="1132" ht="15.75" customHeight="1">
      <c r="A1132" s="143" t="str">
        <f>VLOOKUP('POBLACIONAL BASE 2025'!AD394,$A$15:$B$40,2,FALSE)</f>
        <v>#N/A</v>
      </c>
      <c r="B1132" s="149"/>
      <c r="C1132" s="149"/>
      <c r="D1132" s="149"/>
      <c r="E1132" s="149"/>
      <c r="F1132" s="149"/>
      <c r="G1132" s="149"/>
      <c r="H1132" s="149"/>
      <c r="I1132" s="143"/>
      <c r="J1132" s="143"/>
      <c r="K1132" s="149"/>
      <c r="L1132" s="149"/>
      <c r="M1132" s="149"/>
      <c r="N1132" s="149"/>
      <c r="O1132" s="149"/>
      <c r="P1132" s="149"/>
      <c r="Q1132" s="149"/>
      <c r="R1132" s="149"/>
      <c r="S1132" s="149"/>
      <c r="T1132" s="152"/>
      <c r="U1132" s="152"/>
      <c r="V1132" s="152"/>
      <c r="W1132" s="152"/>
      <c r="X1132" s="152"/>
      <c r="Y1132" s="152"/>
      <c r="Z1132" s="152"/>
    </row>
    <row r="1133" ht="15.75" customHeight="1">
      <c r="A1133" s="143" t="str">
        <f>VLOOKUP('POBLACIONAL BASE 2025'!AD395,$A$15:$B$40,2,FALSE)</f>
        <v>#N/A</v>
      </c>
      <c r="B1133" s="149"/>
      <c r="C1133" s="149"/>
      <c r="D1133" s="149"/>
      <c r="E1133" s="149"/>
      <c r="F1133" s="149"/>
      <c r="G1133" s="149"/>
      <c r="H1133" s="149"/>
      <c r="I1133" s="143"/>
      <c r="J1133" s="143"/>
      <c r="K1133" s="149"/>
      <c r="L1133" s="149"/>
      <c r="M1133" s="149"/>
      <c r="N1133" s="149"/>
      <c r="O1133" s="149"/>
      <c r="P1133" s="149"/>
      <c r="Q1133" s="149"/>
      <c r="R1133" s="149"/>
      <c r="S1133" s="149"/>
      <c r="T1133" s="152"/>
      <c r="U1133" s="152"/>
      <c r="V1133" s="152"/>
      <c r="W1133" s="152"/>
      <c r="X1133" s="152"/>
      <c r="Y1133" s="152"/>
      <c r="Z1133" s="152"/>
    </row>
    <row r="1134" ht="15.75" customHeight="1">
      <c r="A1134" s="143" t="str">
        <f>VLOOKUP('POBLACIONAL BASE 2025'!AD396,$A$15:$B$40,2,FALSE)</f>
        <v>#N/A</v>
      </c>
      <c r="B1134" s="149"/>
      <c r="C1134" s="149"/>
      <c r="D1134" s="149"/>
      <c r="E1134" s="149"/>
      <c r="F1134" s="149"/>
      <c r="G1134" s="149"/>
      <c r="H1134" s="149"/>
      <c r="I1134" s="143"/>
      <c r="J1134" s="143"/>
      <c r="K1134" s="149"/>
      <c r="L1134" s="149"/>
      <c r="M1134" s="149"/>
      <c r="N1134" s="149"/>
      <c r="O1134" s="149"/>
      <c r="P1134" s="149"/>
      <c r="Q1134" s="149"/>
      <c r="R1134" s="149"/>
      <c r="S1134" s="149"/>
      <c r="T1134" s="152"/>
      <c r="U1134" s="152"/>
      <c r="V1134" s="152"/>
      <c r="W1134" s="152"/>
      <c r="X1134" s="152"/>
      <c r="Y1134" s="152"/>
      <c r="Z1134" s="152"/>
    </row>
    <row r="1135" ht="15.75" customHeight="1">
      <c r="A1135" s="143" t="str">
        <f>VLOOKUP('POBLACIONAL BASE 2025'!AD397,$A$15:$B$40,2,FALSE)</f>
        <v>#N/A</v>
      </c>
      <c r="B1135" s="149"/>
      <c r="C1135" s="149"/>
      <c r="D1135" s="149"/>
      <c r="E1135" s="149"/>
      <c r="F1135" s="149"/>
      <c r="G1135" s="149"/>
      <c r="H1135" s="149"/>
      <c r="I1135" s="143"/>
      <c r="J1135" s="143"/>
      <c r="K1135" s="149"/>
      <c r="L1135" s="149"/>
      <c r="M1135" s="149"/>
      <c r="N1135" s="149"/>
      <c r="O1135" s="149"/>
      <c r="P1135" s="149"/>
      <c r="Q1135" s="149"/>
      <c r="R1135" s="149"/>
      <c r="S1135" s="149"/>
      <c r="T1135" s="152"/>
      <c r="U1135" s="152"/>
      <c r="V1135" s="152"/>
      <c r="W1135" s="152"/>
      <c r="X1135" s="152"/>
      <c r="Y1135" s="152"/>
      <c r="Z1135" s="152"/>
    </row>
    <row r="1136" ht="15.75" customHeight="1">
      <c r="A1136" s="143" t="str">
        <f>VLOOKUP('POBLACIONAL BASE 2025'!AD398,$A$15:$B$40,2,FALSE)</f>
        <v>#N/A</v>
      </c>
      <c r="B1136" s="149"/>
      <c r="C1136" s="149"/>
      <c r="D1136" s="149"/>
      <c r="E1136" s="149"/>
      <c r="F1136" s="149"/>
      <c r="G1136" s="149"/>
      <c r="H1136" s="149"/>
      <c r="I1136" s="143"/>
      <c r="J1136" s="143"/>
      <c r="K1136" s="149"/>
      <c r="L1136" s="149"/>
      <c r="M1136" s="149"/>
      <c r="N1136" s="149"/>
      <c r="O1136" s="149"/>
      <c r="P1136" s="149"/>
      <c r="Q1136" s="149"/>
      <c r="R1136" s="149"/>
      <c r="S1136" s="149"/>
      <c r="T1136" s="152"/>
      <c r="U1136" s="152"/>
      <c r="V1136" s="152"/>
      <c r="W1136" s="152"/>
      <c r="X1136" s="152"/>
      <c r="Y1136" s="152"/>
      <c r="Z1136" s="152"/>
    </row>
    <row r="1137" ht="15.75" customHeight="1">
      <c r="A1137" s="143" t="str">
        <f>VLOOKUP('POBLACIONAL BASE 2025'!AD399,$A$15:$B$40,2,FALSE)</f>
        <v>#N/A</v>
      </c>
      <c r="B1137" s="149"/>
      <c r="C1137" s="149"/>
      <c r="D1137" s="149"/>
      <c r="E1137" s="149"/>
      <c r="F1137" s="149"/>
      <c r="G1137" s="149"/>
      <c r="H1137" s="149"/>
      <c r="I1137" s="143"/>
      <c r="J1137" s="143"/>
      <c r="K1137" s="149"/>
      <c r="L1137" s="149"/>
      <c r="M1137" s="149"/>
      <c r="N1137" s="149"/>
      <c r="O1137" s="149"/>
      <c r="P1137" s="149"/>
      <c r="Q1137" s="149"/>
      <c r="R1137" s="149"/>
      <c r="S1137" s="149"/>
      <c r="T1137" s="152"/>
      <c r="U1137" s="152"/>
      <c r="V1137" s="152"/>
      <c r="W1137" s="152"/>
      <c r="X1137" s="152"/>
      <c r="Y1137" s="152"/>
      <c r="Z1137" s="152"/>
    </row>
    <row r="1138" ht="15.75" customHeight="1">
      <c r="A1138" s="143" t="str">
        <f>VLOOKUP('POBLACIONAL BASE 2025'!AD400,$A$15:$B$40,2,FALSE)</f>
        <v>#N/A</v>
      </c>
      <c r="B1138" s="149"/>
      <c r="C1138" s="149"/>
      <c r="D1138" s="149"/>
      <c r="E1138" s="149"/>
      <c r="F1138" s="149"/>
      <c r="G1138" s="149"/>
      <c r="H1138" s="149"/>
      <c r="I1138" s="143"/>
      <c r="J1138" s="143"/>
      <c r="K1138" s="149"/>
      <c r="L1138" s="149"/>
      <c r="M1138" s="149"/>
      <c r="N1138" s="149"/>
      <c r="O1138" s="149"/>
      <c r="P1138" s="149"/>
      <c r="Q1138" s="149"/>
      <c r="R1138" s="149"/>
      <c r="S1138" s="149"/>
      <c r="T1138" s="152"/>
      <c r="U1138" s="152"/>
      <c r="V1138" s="152"/>
      <c r="W1138" s="152"/>
      <c r="X1138" s="152"/>
      <c r="Y1138" s="152"/>
      <c r="Z1138" s="152"/>
    </row>
    <row r="1139" ht="15.75" customHeight="1">
      <c r="A1139" s="143" t="str">
        <f>VLOOKUP('POBLACIONAL BASE 2025'!AD401,$A$15:$B$40,2,FALSE)</f>
        <v>#N/A</v>
      </c>
      <c r="B1139" s="149"/>
      <c r="C1139" s="149"/>
      <c r="D1139" s="149"/>
      <c r="E1139" s="149"/>
      <c r="F1139" s="149"/>
      <c r="G1139" s="149"/>
      <c r="H1139" s="149"/>
      <c r="I1139" s="143"/>
      <c r="J1139" s="143"/>
      <c r="K1139" s="149"/>
      <c r="L1139" s="149"/>
      <c r="M1139" s="149"/>
      <c r="N1139" s="149"/>
      <c r="O1139" s="149"/>
      <c r="P1139" s="149"/>
      <c r="Q1139" s="149"/>
      <c r="R1139" s="149"/>
      <c r="S1139" s="149"/>
      <c r="T1139" s="152"/>
      <c r="U1139" s="152"/>
      <c r="V1139" s="152"/>
      <c r="W1139" s="152"/>
      <c r="X1139" s="152"/>
      <c r="Y1139" s="152"/>
      <c r="Z1139" s="152"/>
    </row>
    <row r="1140" ht="15.75" customHeight="1">
      <c r="A1140" s="143" t="str">
        <f>VLOOKUP('POBLACIONAL BASE 2025'!AD402,$A$15:$B$40,2,FALSE)</f>
        <v>#N/A</v>
      </c>
      <c r="B1140" s="149"/>
      <c r="C1140" s="149"/>
      <c r="D1140" s="149"/>
      <c r="E1140" s="149"/>
      <c r="F1140" s="149"/>
      <c r="G1140" s="149"/>
      <c r="H1140" s="149"/>
      <c r="I1140" s="143"/>
      <c r="J1140" s="143"/>
      <c r="K1140" s="149"/>
      <c r="L1140" s="149"/>
      <c r="M1140" s="149"/>
      <c r="N1140" s="149"/>
      <c r="O1140" s="149"/>
      <c r="P1140" s="149"/>
      <c r="Q1140" s="149"/>
      <c r="R1140" s="149"/>
      <c r="S1140" s="149"/>
      <c r="T1140" s="152"/>
      <c r="U1140" s="152"/>
      <c r="V1140" s="152"/>
      <c r="W1140" s="152"/>
      <c r="X1140" s="152"/>
      <c r="Y1140" s="152"/>
      <c r="Z1140" s="152"/>
    </row>
    <row r="1141" ht="15.75" customHeight="1">
      <c r="A1141" s="143" t="str">
        <f>VLOOKUP('POBLACIONAL BASE 2025'!AD403,$A$15:$B$40,2,FALSE)</f>
        <v>#N/A</v>
      </c>
      <c r="B1141" s="149"/>
      <c r="C1141" s="149"/>
      <c r="D1141" s="149"/>
      <c r="E1141" s="149"/>
      <c r="F1141" s="149"/>
      <c r="G1141" s="149"/>
      <c r="H1141" s="149"/>
      <c r="I1141" s="143"/>
      <c r="J1141" s="143"/>
      <c r="K1141" s="149"/>
      <c r="L1141" s="149"/>
      <c r="M1141" s="149"/>
      <c r="N1141" s="149"/>
      <c r="O1141" s="149"/>
      <c r="P1141" s="149"/>
      <c r="Q1141" s="149"/>
      <c r="R1141" s="149"/>
      <c r="S1141" s="149"/>
      <c r="T1141" s="152"/>
      <c r="U1141" s="152"/>
      <c r="V1141" s="152"/>
      <c r="W1141" s="152"/>
      <c r="X1141" s="152"/>
      <c r="Y1141" s="152"/>
      <c r="Z1141" s="152"/>
    </row>
    <row r="1142" ht="15.75" customHeight="1">
      <c r="A1142" s="143" t="str">
        <f>VLOOKUP('POBLACIONAL BASE 2025'!AD404,$A$15:$B$40,2,FALSE)</f>
        <v>#N/A</v>
      </c>
      <c r="B1142" s="149"/>
      <c r="C1142" s="149"/>
      <c r="D1142" s="149"/>
      <c r="E1142" s="149"/>
      <c r="F1142" s="149"/>
      <c r="G1142" s="149"/>
      <c r="H1142" s="149"/>
      <c r="I1142" s="143"/>
      <c r="J1142" s="143"/>
      <c r="K1142" s="149"/>
      <c r="L1142" s="149"/>
      <c r="M1142" s="149"/>
      <c r="N1142" s="149"/>
      <c r="O1142" s="149"/>
      <c r="P1142" s="149"/>
      <c r="Q1142" s="149"/>
      <c r="R1142" s="149"/>
      <c r="S1142" s="149"/>
      <c r="T1142" s="152"/>
      <c r="U1142" s="152"/>
      <c r="V1142" s="152"/>
      <c r="W1142" s="152"/>
      <c r="X1142" s="152"/>
      <c r="Y1142" s="152"/>
      <c r="Z1142" s="152"/>
    </row>
    <row r="1143" ht="15.75" customHeight="1">
      <c r="A1143" s="143" t="str">
        <f>VLOOKUP('POBLACIONAL BASE 2025'!AD405,$A$15:$B$40,2,FALSE)</f>
        <v>#N/A</v>
      </c>
      <c r="B1143" s="149"/>
      <c r="C1143" s="149"/>
      <c r="D1143" s="149"/>
      <c r="E1143" s="149"/>
      <c r="F1143" s="149"/>
      <c r="G1143" s="149"/>
      <c r="H1143" s="149"/>
      <c r="I1143" s="143"/>
      <c r="J1143" s="143"/>
      <c r="K1143" s="149"/>
      <c r="L1143" s="149"/>
      <c r="M1143" s="149"/>
      <c r="N1143" s="149"/>
      <c r="O1143" s="149"/>
      <c r="P1143" s="149"/>
      <c r="Q1143" s="149"/>
      <c r="R1143" s="149"/>
      <c r="S1143" s="149"/>
      <c r="T1143" s="152"/>
      <c r="U1143" s="152"/>
      <c r="V1143" s="152"/>
      <c r="W1143" s="152"/>
      <c r="X1143" s="152"/>
      <c r="Y1143" s="152"/>
      <c r="Z1143" s="152"/>
    </row>
    <row r="1144" ht="15.75" customHeight="1">
      <c r="A1144" s="143" t="str">
        <f>VLOOKUP('POBLACIONAL BASE 2025'!AD406,$A$15:$B$40,2,FALSE)</f>
        <v>#N/A</v>
      </c>
      <c r="B1144" s="149"/>
      <c r="C1144" s="149"/>
      <c r="D1144" s="149"/>
      <c r="E1144" s="149"/>
      <c r="F1144" s="149"/>
      <c r="G1144" s="149"/>
      <c r="H1144" s="149"/>
      <c r="I1144" s="143"/>
      <c r="J1144" s="143"/>
      <c r="K1144" s="149"/>
      <c r="L1144" s="149"/>
      <c r="M1144" s="149"/>
      <c r="N1144" s="149"/>
      <c r="O1144" s="149"/>
      <c r="P1144" s="149"/>
      <c r="Q1144" s="149"/>
      <c r="R1144" s="149"/>
      <c r="S1144" s="149"/>
      <c r="T1144" s="152"/>
      <c r="U1144" s="152"/>
      <c r="V1144" s="152"/>
      <c r="W1144" s="152"/>
      <c r="X1144" s="152"/>
      <c r="Y1144" s="152"/>
      <c r="Z1144" s="152"/>
    </row>
    <row r="1145" ht="15.75" customHeight="1">
      <c r="A1145" s="143" t="str">
        <f>VLOOKUP('POBLACIONAL BASE 2025'!AD407,$A$15:$B$40,2,FALSE)</f>
        <v>#N/A</v>
      </c>
      <c r="B1145" s="149"/>
      <c r="C1145" s="149"/>
      <c r="D1145" s="149"/>
      <c r="E1145" s="149"/>
      <c r="F1145" s="149"/>
      <c r="G1145" s="149"/>
      <c r="H1145" s="149"/>
      <c r="I1145" s="143"/>
      <c r="J1145" s="143"/>
      <c r="K1145" s="149"/>
      <c r="L1145" s="149"/>
      <c r="M1145" s="149"/>
      <c r="N1145" s="149"/>
      <c r="O1145" s="149"/>
      <c r="P1145" s="149"/>
      <c r="Q1145" s="149"/>
      <c r="R1145" s="149"/>
      <c r="S1145" s="149"/>
      <c r="T1145" s="152"/>
      <c r="U1145" s="152"/>
      <c r="V1145" s="152"/>
      <c r="W1145" s="152"/>
      <c r="X1145" s="152"/>
      <c r="Y1145" s="152"/>
      <c r="Z1145" s="152"/>
    </row>
    <row r="1146" ht="15.75" customHeight="1">
      <c r="A1146" s="143" t="str">
        <f>VLOOKUP('POBLACIONAL BASE 2025'!AD408,$A$15:$B$40,2,FALSE)</f>
        <v>#N/A</v>
      </c>
      <c r="B1146" s="149"/>
      <c r="C1146" s="149"/>
      <c r="D1146" s="149"/>
      <c r="E1146" s="149"/>
      <c r="F1146" s="149"/>
      <c r="G1146" s="149"/>
      <c r="H1146" s="149"/>
      <c r="I1146" s="143"/>
      <c r="J1146" s="143"/>
      <c r="K1146" s="149"/>
      <c r="L1146" s="149"/>
      <c r="M1146" s="149"/>
      <c r="N1146" s="149"/>
      <c r="O1146" s="149"/>
      <c r="P1146" s="149"/>
      <c r="Q1146" s="149"/>
      <c r="R1146" s="149"/>
      <c r="S1146" s="149"/>
      <c r="T1146" s="152"/>
      <c r="U1146" s="152"/>
      <c r="V1146" s="152"/>
      <c r="W1146" s="152"/>
      <c r="X1146" s="152"/>
      <c r="Y1146" s="152"/>
      <c r="Z1146" s="152"/>
    </row>
    <row r="1147" ht="15.75" customHeight="1">
      <c r="A1147" s="143" t="str">
        <f>VLOOKUP('POBLACIONAL BASE 2025'!AD409,$A$15:$B$40,2,FALSE)</f>
        <v>#N/A</v>
      </c>
      <c r="B1147" s="149"/>
      <c r="C1147" s="149"/>
      <c r="D1147" s="149"/>
      <c r="E1147" s="149"/>
      <c r="F1147" s="149"/>
      <c r="G1147" s="149"/>
      <c r="H1147" s="149"/>
      <c r="I1147" s="143"/>
      <c r="J1147" s="143"/>
      <c r="K1147" s="149"/>
      <c r="L1147" s="149"/>
      <c r="M1147" s="149"/>
      <c r="N1147" s="149"/>
      <c r="O1147" s="149"/>
      <c r="P1147" s="149"/>
      <c r="Q1147" s="149"/>
      <c r="R1147" s="149"/>
      <c r="S1147" s="149"/>
      <c r="T1147" s="152"/>
      <c r="U1147" s="152"/>
      <c r="V1147" s="152"/>
      <c r="W1147" s="152"/>
      <c r="X1147" s="152"/>
      <c r="Y1147" s="152"/>
      <c r="Z1147" s="152"/>
    </row>
    <row r="1148" ht="15.75" customHeight="1">
      <c r="A1148" s="143" t="str">
        <f>VLOOKUP('POBLACIONAL BASE 2025'!AD410,$A$15:$B$40,2,FALSE)</f>
        <v>#N/A</v>
      </c>
      <c r="B1148" s="149"/>
      <c r="C1148" s="149"/>
      <c r="D1148" s="149"/>
      <c r="E1148" s="149"/>
      <c r="F1148" s="149"/>
      <c r="G1148" s="149"/>
      <c r="H1148" s="149"/>
      <c r="I1148" s="143"/>
      <c r="J1148" s="143"/>
      <c r="K1148" s="149"/>
      <c r="L1148" s="149"/>
      <c r="M1148" s="149"/>
      <c r="N1148" s="149"/>
      <c r="O1148" s="149"/>
      <c r="P1148" s="149"/>
      <c r="Q1148" s="149"/>
      <c r="R1148" s="149"/>
      <c r="S1148" s="149"/>
      <c r="T1148" s="152"/>
      <c r="U1148" s="152"/>
      <c r="V1148" s="152"/>
      <c r="W1148" s="152"/>
      <c r="X1148" s="152"/>
      <c r="Y1148" s="152"/>
      <c r="Z1148" s="152"/>
    </row>
    <row r="1149" ht="15.75" customHeight="1">
      <c r="A1149" s="143" t="str">
        <f>VLOOKUP('POBLACIONAL BASE 2025'!AD411,$A$15:$B$40,2,FALSE)</f>
        <v>#N/A</v>
      </c>
      <c r="B1149" s="149"/>
      <c r="C1149" s="149"/>
      <c r="D1149" s="149"/>
      <c r="E1149" s="149"/>
      <c r="F1149" s="149"/>
      <c r="G1149" s="149"/>
      <c r="H1149" s="149"/>
      <c r="I1149" s="143"/>
      <c r="J1149" s="143"/>
      <c r="K1149" s="149"/>
      <c r="L1149" s="149"/>
      <c r="M1149" s="149"/>
      <c r="N1149" s="149"/>
      <c r="O1149" s="149"/>
      <c r="P1149" s="149"/>
      <c r="Q1149" s="149"/>
      <c r="R1149" s="149"/>
      <c r="S1149" s="149"/>
      <c r="T1149" s="152"/>
      <c r="U1149" s="152"/>
      <c r="V1149" s="152"/>
      <c r="W1149" s="152"/>
      <c r="X1149" s="152"/>
      <c r="Y1149" s="152"/>
      <c r="Z1149" s="152"/>
    </row>
    <row r="1150" ht="15.75" customHeight="1">
      <c r="A1150" s="143" t="str">
        <f>VLOOKUP('POBLACIONAL BASE 2025'!AD412,$A$15:$B$40,2,FALSE)</f>
        <v>#N/A</v>
      </c>
      <c r="B1150" s="149"/>
      <c r="C1150" s="149"/>
      <c r="D1150" s="149"/>
      <c r="E1150" s="149"/>
      <c r="F1150" s="149"/>
      <c r="G1150" s="149"/>
      <c r="H1150" s="149"/>
      <c r="I1150" s="143"/>
      <c r="J1150" s="143"/>
      <c r="K1150" s="149"/>
      <c r="L1150" s="149"/>
      <c r="M1150" s="149"/>
      <c r="N1150" s="149"/>
      <c r="O1150" s="149"/>
      <c r="P1150" s="149"/>
      <c r="Q1150" s="149"/>
      <c r="R1150" s="149"/>
      <c r="S1150" s="149"/>
      <c r="T1150" s="152"/>
      <c r="U1150" s="152"/>
      <c r="V1150" s="152"/>
      <c r="W1150" s="152"/>
      <c r="X1150" s="152"/>
      <c r="Y1150" s="152"/>
      <c r="Z1150" s="152"/>
    </row>
    <row r="1151" ht="15.75" customHeight="1">
      <c r="A1151" s="143" t="str">
        <f>VLOOKUP('POBLACIONAL BASE 2025'!AD413,$A$15:$B$40,2,FALSE)</f>
        <v>#N/A</v>
      </c>
      <c r="B1151" s="149"/>
      <c r="C1151" s="149"/>
      <c r="D1151" s="149"/>
      <c r="E1151" s="149"/>
      <c r="F1151" s="149"/>
      <c r="G1151" s="149"/>
      <c r="H1151" s="149"/>
      <c r="I1151" s="143"/>
      <c r="J1151" s="143"/>
      <c r="K1151" s="149"/>
      <c r="L1151" s="149"/>
      <c r="M1151" s="149"/>
      <c r="N1151" s="149"/>
      <c r="O1151" s="149"/>
      <c r="P1151" s="149"/>
      <c r="Q1151" s="149"/>
      <c r="R1151" s="149"/>
      <c r="S1151" s="149"/>
      <c r="T1151" s="152"/>
      <c r="U1151" s="152"/>
      <c r="V1151" s="152"/>
      <c r="W1151" s="152"/>
      <c r="X1151" s="152"/>
      <c r="Y1151" s="152"/>
      <c r="Z1151" s="152"/>
    </row>
    <row r="1152" ht="15.75" customHeight="1">
      <c r="A1152" s="143" t="str">
        <f>VLOOKUP('POBLACIONAL BASE 2025'!AD414,$A$15:$B$40,2,FALSE)</f>
        <v>#N/A</v>
      </c>
      <c r="B1152" s="149"/>
      <c r="C1152" s="149"/>
      <c r="D1152" s="149"/>
      <c r="E1152" s="149"/>
      <c r="F1152" s="149"/>
      <c r="G1152" s="149"/>
      <c r="H1152" s="149"/>
      <c r="I1152" s="143"/>
      <c r="J1152" s="143"/>
      <c r="K1152" s="149"/>
      <c r="L1152" s="149"/>
      <c r="M1152" s="149"/>
      <c r="N1152" s="149"/>
      <c r="O1152" s="149"/>
      <c r="P1152" s="149"/>
      <c r="Q1152" s="149"/>
      <c r="R1152" s="149"/>
      <c r="S1152" s="149"/>
      <c r="T1152" s="152"/>
      <c r="U1152" s="152"/>
      <c r="V1152" s="152"/>
      <c r="W1152" s="152"/>
      <c r="X1152" s="152"/>
      <c r="Y1152" s="152"/>
      <c r="Z1152" s="152"/>
    </row>
    <row r="1153" ht="15.75" customHeight="1">
      <c r="A1153" s="143" t="str">
        <f>VLOOKUP('POBLACIONAL BASE 2025'!AD415,$A$15:$B$40,2,FALSE)</f>
        <v>#N/A</v>
      </c>
      <c r="B1153" s="149"/>
      <c r="C1153" s="149"/>
      <c r="D1153" s="149"/>
      <c r="E1153" s="149"/>
      <c r="F1153" s="149"/>
      <c r="G1153" s="149"/>
      <c r="H1153" s="149"/>
      <c r="I1153" s="143"/>
      <c r="J1153" s="143"/>
      <c r="K1153" s="149"/>
      <c r="L1153" s="149"/>
      <c r="M1153" s="149"/>
      <c r="N1153" s="149"/>
      <c r="O1153" s="149"/>
      <c r="P1153" s="149"/>
      <c r="Q1153" s="149"/>
      <c r="R1153" s="149"/>
      <c r="S1153" s="149"/>
      <c r="T1153" s="152"/>
      <c r="U1153" s="152"/>
      <c r="V1153" s="152"/>
      <c r="W1153" s="152"/>
      <c r="X1153" s="152"/>
      <c r="Y1153" s="152"/>
      <c r="Z1153" s="152"/>
    </row>
    <row r="1154" ht="15.75" customHeight="1">
      <c r="A1154" s="143" t="str">
        <f>VLOOKUP('POBLACIONAL BASE 2025'!AD416,$A$15:$B$40,2,FALSE)</f>
        <v>#N/A</v>
      </c>
      <c r="B1154" s="149"/>
      <c r="C1154" s="149"/>
      <c r="D1154" s="149"/>
      <c r="E1154" s="149"/>
      <c r="F1154" s="149"/>
      <c r="G1154" s="149"/>
      <c r="H1154" s="149"/>
      <c r="I1154" s="143"/>
      <c r="J1154" s="143"/>
      <c r="K1154" s="149"/>
      <c r="L1154" s="149"/>
      <c r="M1154" s="149"/>
      <c r="N1154" s="149"/>
      <c r="O1154" s="149"/>
      <c r="P1154" s="149"/>
      <c r="Q1154" s="149"/>
      <c r="R1154" s="149"/>
      <c r="S1154" s="149"/>
      <c r="T1154" s="152"/>
      <c r="U1154" s="152"/>
      <c r="V1154" s="152"/>
      <c r="W1154" s="152"/>
      <c r="X1154" s="152"/>
      <c r="Y1154" s="152"/>
      <c r="Z1154" s="152"/>
    </row>
    <row r="1155" ht="15.75" customHeight="1">
      <c r="A1155" s="143" t="str">
        <f>VLOOKUP('POBLACIONAL BASE 2025'!AD417,$A$15:$B$40,2,FALSE)</f>
        <v>#N/A</v>
      </c>
      <c r="B1155" s="149"/>
      <c r="C1155" s="149"/>
      <c r="D1155" s="149"/>
      <c r="E1155" s="149"/>
      <c r="F1155" s="149"/>
      <c r="G1155" s="149"/>
      <c r="H1155" s="149"/>
      <c r="I1155" s="143"/>
      <c r="J1155" s="143"/>
      <c r="K1155" s="149"/>
      <c r="L1155" s="149"/>
      <c r="M1155" s="149"/>
      <c r="N1155" s="149"/>
      <c r="O1155" s="149"/>
      <c r="P1155" s="149"/>
      <c r="Q1155" s="149"/>
      <c r="R1155" s="149"/>
      <c r="S1155" s="149"/>
      <c r="T1155" s="152"/>
      <c r="U1155" s="152"/>
      <c r="V1155" s="152"/>
      <c r="W1155" s="152"/>
      <c r="X1155" s="152"/>
      <c r="Y1155" s="152"/>
      <c r="Z1155" s="152"/>
    </row>
    <row r="1156" ht="15.75" customHeight="1">
      <c r="A1156" s="143" t="str">
        <f>VLOOKUP('POBLACIONAL BASE 2025'!AD418,$A$15:$B$40,2,FALSE)</f>
        <v>#N/A</v>
      </c>
      <c r="B1156" s="149"/>
      <c r="C1156" s="149"/>
      <c r="D1156" s="149"/>
      <c r="E1156" s="149"/>
      <c r="F1156" s="149"/>
      <c r="G1156" s="149"/>
      <c r="H1156" s="149"/>
      <c r="I1156" s="143"/>
      <c r="J1156" s="143"/>
      <c r="K1156" s="149"/>
      <c r="L1156" s="149"/>
      <c r="M1156" s="149"/>
      <c r="N1156" s="149"/>
      <c r="O1156" s="149"/>
      <c r="P1156" s="149"/>
      <c r="Q1156" s="149"/>
      <c r="R1156" s="149"/>
      <c r="S1156" s="149"/>
      <c r="T1156" s="152"/>
      <c r="U1156" s="152"/>
      <c r="V1156" s="152"/>
      <c r="W1156" s="152"/>
      <c r="X1156" s="152"/>
      <c r="Y1156" s="152"/>
      <c r="Z1156" s="152"/>
    </row>
    <row r="1157" ht="15.75" customHeight="1">
      <c r="A1157" s="143" t="str">
        <f>VLOOKUP('POBLACIONAL BASE 2025'!AD419,$A$15:$B$40,2,FALSE)</f>
        <v>#N/A</v>
      </c>
      <c r="B1157" s="149"/>
      <c r="C1157" s="149"/>
      <c r="D1157" s="149"/>
      <c r="E1157" s="149"/>
      <c r="F1157" s="149"/>
      <c r="G1157" s="149"/>
      <c r="H1157" s="149"/>
      <c r="I1157" s="143"/>
      <c r="J1157" s="143"/>
      <c r="K1157" s="149"/>
      <c r="L1157" s="149"/>
      <c r="M1157" s="149"/>
      <c r="N1157" s="149"/>
      <c r="O1157" s="149"/>
      <c r="P1157" s="149"/>
      <c r="Q1157" s="149"/>
      <c r="R1157" s="149"/>
      <c r="S1157" s="149"/>
      <c r="T1157" s="152"/>
      <c r="U1157" s="152"/>
      <c r="V1157" s="152"/>
      <c r="W1157" s="152"/>
      <c r="X1157" s="152"/>
      <c r="Y1157" s="152"/>
      <c r="Z1157" s="152"/>
    </row>
    <row r="1158" ht="15.75" customHeight="1">
      <c r="A1158" s="143" t="str">
        <f>VLOOKUP('POBLACIONAL BASE 2025'!AD420,$A$15:$B$40,2,FALSE)</f>
        <v>#N/A</v>
      </c>
      <c r="B1158" s="149"/>
      <c r="C1158" s="149"/>
      <c r="D1158" s="149"/>
      <c r="E1158" s="149"/>
      <c r="F1158" s="149"/>
      <c r="G1158" s="149"/>
      <c r="H1158" s="149"/>
      <c r="I1158" s="143"/>
      <c r="J1158" s="143"/>
      <c r="K1158" s="149"/>
      <c r="L1158" s="149"/>
      <c r="M1158" s="149"/>
      <c r="N1158" s="149"/>
      <c r="O1158" s="149"/>
      <c r="P1158" s="149"/>
      <c r="Q1158" s="149"/>
      <c r="R1158" s="149"/>
      <c r="S1158" s="149"/>
      <c r="T1158" s="152"/>
      <c r="U1158" s="152"/>
      <c r="V1158" s="152"/>
      <c r="W1158" s="152"/>
      <c r="X1158" s="152"/>
      <c r="Y1158" s="152"/>
      <c r="Z1158" s="152"/>
    </row>
    <row r="1159" ht="15.75" customHeight="1">
      <c r="A1159" s="143" t="str">
        <f>VLOOKUP('POBLACIONAL BASE 2025'!AD421,$A$15:$B$40,2,FALSE)</f>
        <v>#N/A</v>
      </c>
      <c r="B1159" s="149"/>
      <c r="C1159" s="149"/>
      <c r="D1159" s="149"/>
      <c r="E1159" s="149"/>
      <c r="F1159" s="149"/>
      <c r="G1159" s="149"/>
      <c r="H1159" s="149"/>
      <c r="I1159" s="143"/>
      <c r="J1159" s="143"/>
      <c r="K1159" s="149"/>
      <c r="L1159" s="149"/>
      <c r="M1159" s="149"/>
      <c r="N1159" s="149"/>
      <c r="O1159" s="149"/>
      <c r="P1159" s="149"/>
      <c r="Q1159" s="149"/>
      <c r="R1159" s="149"/>
      <c r="S1159" s="149"/>
      <c r="T1159" s="152"/>
      <c r="U1159" s="152"/>
      <c r="V1159" s="152"/>
      <c r="W1159" s="152"/>
      <c r="X1159" s="152"/>
      <c r="Y1159" s="152"/>
      <c r="Z1159" s="152"/>
    </row>
    <row r="1160" ht="15.75" customHeight="1">
      <c r="A1160" s="143" t="str">
        <f>VLOOKUP('POBLACIONAL BASE 2025'!AD422,$A$15:$B$40,2,FALSE)</f>
        <v>#N/A</v>
      </c>
      <c r="B1160" s="149"/>
      <c r="C1160" s="149"/>
      <c r="D1160" s="149"/>
      <c r="E1160" s="149"/>
      <c r="F1160" s="149"/>
      <c r="G1160" s="149"/>
      <c r="H1160" s="149"/>
      <c r="I1160" s="143"/>
      <c r="J1160" s="143"/>
      <c r="K1160" s="149"/>
      <c r="L1160" s="149"/>
      <c r="M1160" s="149"/>
      <c r="N1160" s="149"/>
      <c r="O1160" s="149"/>
      <c r="P1160" s="149"/>
      <c r="Q1160" s="149"/>
      <c r="R1160" s="149"/>
      <c r="S1160" s="149"/>
      <c r="T1160" s="152"/>
      <c r="U1160" s="152"/>
      <c r="V1160" s="152"/>
      <c r="W1160" s="152"/>
      <c r="X1160" s="152"/>
      <c r="Y1160" s="152"/>
      <c r="Z1160" s="152"/>
    </row>
    <row r="1161" ht="15.75" customHeight="1">
      <c r="A1161" s="143" t="str">
        <f>VLOOKUP('POBLACIONAL BASE 2025'!AD423,$A$15:$B$40,2,FALSE)</f>
        <v>#N/A</v>
      </c>
      <c r="B1161" s="149"/>
      <c r="C1161" s="149"/>
      <c r="D1161" s="149"/>
      <c r="E1161" s="149"/>
      <c r="F1161" s="149"/>
      <c r="G1161" s="149"/>
      <c r="H1161" s="149"/>
      <c r="I1161" s="143"/>
      <c r="J1161" s="143"/>
      <c r="K1161" s="149"/>
      <c r="L1161" s="149"/>
      <c r="M1161" s="149"/>
      <c r="N1161" s="149"/>
      <c r="O1161" s="149"/>
      <c r="P1161" s="149"/>
      <c r="Q1161" s="149"/>
      <c r="R1161" s="149"/>
      <c r="S1161" s="149"/>
      <c r="T1161" s="152"/>
      <c r="U1161" s="152"/>
      <c r="V1161" s="152"/>
      <c r="W1161" s="152"/>
      <c r="X1161" s="152"/>
      <c r="Y1161" s="152"/>
      <c r="Z1161" s="152"/>
    </row>
    <row r="1162" ht="15.75" customHeight="1">
      <c r="A1162" s="143" t="str">
        <f>VLOOKUP('POBLACIONAL BASE 2025'!AD424,$A$15:$B$40,2,FALSE)</f>
        <v>#N/A</v>
      </c>
      <c r="B1162" s="149"/>
      <c r="C1162" s="149"/>
      <c r="D1162" s="149"/>
      <c r="E1162" s="149"/>
      <c r="F1162" s="149"/>
      <c r="G1162" s="149"/>
      <c r="H1162" s="149"/>
      <c r="I1162" s="143"/>
      <c r="J1162" s="143"/>
      <c r="K1162" s="149"/>
      <c r="L1162" s="149"/>
      <c r="M1162" s="149"/>
      <c r="N1162" s="149"/>
      <c r="O1162" s="149"/>
      <c r="P1162" s="149"/>
      <c r="Q1162" s="149"/>
      <c r="R1162" s="149"/>
      <c r="S1162" s="149"/>
      <c r="T1162" s="152"/>
      <c r="U1162" s="152"/>
      <c r="V1162" s="152"/>
      <c r="W1162" s="152"/>
      <c r="X1162" s="152"/>
      <c r="Y1162" s="152"/>
      <c r="Z1162" s="152"/>
    </row>
    <row r="1163" ht="15.75" customHeight="1">
      <c r="A1163" s="143" t="str">
        <f>VLOOKUP('POBLACIONAL BASE 2025'!AD425,$A$15:$B$40,2,FALSE)</f>
        <v>#N/A</v>
      </c>
      <c r="B1163" s="149"/>
      <c r="C1163" s="149"/>
      <c r="D1163" s="149"/>
      <c r="E1163" s="149"/>
      <c r="F1163" s="149"/>
      <c r="G1163" s="149"/>
      <c r="H1163" s="149"/>
      <c r="I1163" s="143"/>
      <c r="J1163" s="143"/>
      <c r="K1163" s="149"/>
      <c r="L1163" s="149"/>
      <c r="M1163" s="149"/>
      <c r="N1163" s="149"/>
      <c r="O1163" s="149"/>
      <c r="P1163" s="149"/>
      <c r="Q1163" s="149"/>
      <c r="R1163" s="149"/>
      <c r="S1163" s="149"/>
      <c r="T1163" s="152"/>
      <c r="U1163" s="152"/>
      <c r="V1163" s="152"/>
      <c r="W1163" s="152"/>
      <c r="X1163" s="152"/>
      <c r="Y1163" s="152"/>
      <c r="Z1163" s="152"/>
    </row>
    <row r="1164" ht="15.75" customHeight="1">
      <c r="A1164" s="143" t="str">
        <f>VLOOKUP('POBLACIONAL BASE 2025'!AD426,$A$15:$B$40,2,FALSE)</f>
        <v>#N/A</v>
      </c>
      <c r="B1164" s="149"/>
      <c r="C1164" s="149"/>
      <c r="D1164" s="149"/>
      <c r="E1164" s="149"/>
      <c r="F1164" s="149"/>
      <c r="G1164" s="149"/>
      <c r="H1164" s="149"/>
      <c r="I1164" s="143"/>
      <c r="J1164" s="143"/>
      <c r="K1164" s="149"/>
      <c r="L1164" s="149"/>
      <c r="M1164" s="149"/>
      <c r="N1164" s="149"/>
      <c r="O1164" s="149"/>
      <c r="P1164" s="149"/>
      <c r="Q1164" s="149"/>
      <c r="R1164" s="149"/>
      <c r="S1164" s="149"/>
      <c r="T1164" s="152"/>
      <c r="U1164" s="152"/>
      <c r="V1164" s="152"/>
      <c r="W1164" s="152"/>
      <c r="X1164" s="152"/>
      <c r="Y1164" s="152"/>
      <c r="Z1164" s="152"/>
    </row>
    <row r="1165" ht="15.75" customHeight="1">
      <c r="A1165" s="143" t="str">
        <f>VLOOKUP('POBLACIONAL BASE 2025'!AD427,$A$15:$B$40,2,FALSE)</f>
        <v>#N/A</v>
      </c>
      <c r="B1165" s="149"/>
      <c r="C1165" s="149"/>
      <c r="D1165" s="149"/>
      <c r="E1165" s="149"/>
      <c r="F1165" s="149"/>
      <c r="G1165" s="149"/>
      <c r="H1165" s="149"/>
      <c r="I1165" s="143"/>
      <c r="J1165" s="143"/>
      <c r="K1165" s="149"/>
      <c r="L1165" s="149"/>
      <c r="M1165" s="149"/>
      <c r="N1165" s="149"/>
      <c r="O1165" s="149"/>
      <c r="P1165" s="149"/>
      <c r="Q1165" s="149"/>
      <c r="R1165" s="149"/>
      <c r="S1165" s="149"/>
      <c r="T1165" s="152"/>
      <c r="U1165" s="152"/>
      <c r="V1165" s="152"/>
      <c r="W1165" s="152"/>
      <c r="X1165" s="152"/>
      <c r="Y1165" s="152"/>
      <c r="Z1165" s="152"/>
    </row>
    <row r="1166" ht="15.75" customHeight="1">
      <c r="A1166" s="143" t="str">
        <f>VLOOKUP('POBLACIONAL BASE 2025'!AD428,$A$15:$B$40,2,FALSE)</f>
        <v>#N/A</v>
      </c>
      <c r="B1166" s="149"/>
      <c r="C1166" s="149"/>
      <c r="D1166" s="149"/>
      <c r="E1166" s="149"/>
      <c r="F1166" s="149"/>
      <c r="G1166" s="149"/>
      <c r="H1166" s="149"/>
      <c r="I1166" s="143"/>
      <c r="J1166" s="143"/>
      <c r="K1166" s="149"/>
      <c r="L1166" s="149"/>
      <c r="M1166" s="149"/>
      <c r="N1166" s="149"/>
      <c r="O1166" s="149"/>
      <c r="P1166" s="149"/>
      <c r="Q1166" s="149"/>
      <c r="R1166" s="149"/>
      <c r="S1166" s="149"/>
      <c r="T1166" s="152"/>
      <c r="U1166" s="152"/>
      <c r="V1166" s="152"/>
      <c r="W1166" s="152"/>
      <c r="X1166" s="152"/>
      <c r="Y1166" s="152"/>
      <c r="Z1166" s="152"/>
    </row>
    <row r="1167" ht="15.75" customHeight="1">
      <c r="A1167" s="143" t="str">
        <f>VLOOKUP('POBLACIONAL BASE 2025'!AD429,$A$15:$B$40,2,FALSE)</f>
        <v>#N/A</v>
      </c>
      <c r="B1167" s="149"/>
      <c r="C1167" s="149"/>
      <c r="D1167" s="149"/>
      <c r="E1167" s="149"/>
      <c r="F1167" s="149"/>
      <c r="G1167" s="149"/>
      <c r="H1167" s="149"/>
      <c r="I1167" s="143"/>
      <c r="J1167" s="143"/>
      <c r="K1167" s="149"/>
      <c r="L1167" s="149"/>
      <c r="M1167" s="149"/>
      <c r="N1167" s="149"/>
      <c r="O1167" s="149"/>
      <c r="P1167" s="149"/>
      <c r="Q1167" s="149"/>
      <c r="R1167" s="149"/>
      <c r="S1167" s="149"/>
      <c r="T1167" s="152"/>
      <c r="U1167" s="152"/>
      <c r="V1167" s="152"/>
      <c r="W1167" s="152"/>
      <c r="X1167" s="152"/>
      <c r="Y1167" s="152"/>
      <c r="Z1167" s="152"/>
    </row>
    <row r="1168" ht="15.75" customHeight="1">
      <c r="A1168" s="143" t="str">
        <f>VLOOKUP('POBLACIONAL BASE 2025'!AD430,$A$15:$B$40,2,FALSE)</f>
        <v>#N/A</v>
      </c>
      <c r="B1168" s="149"/>
      <c r="C1168" s="149"/>
      <c r="D1168" s="149"/>
      <c r="E1168" s="149"/>
      <c r="F1168" s="149"/>
      <c r="G1168" s="149"/>
      <c r="H1168" s="149"/>
      <c r="I1168" s="143"/>
      <c r="J1168" s="143"/>
      <c r="K1168" s="149"/>
      <c r="L1168" s="149"/>
      <c r="M1168" s="149"/>
      <c r="N1168" s="149"/>
      <c r="O1168" s="149"/>
      <c r="P1168" s="149"/>
      <c r="Q1168" s="149"/>
      <c r="R1168" s="149"/>
      <c r="S1168" s="149"/>
      <c r="T1168" s="152"/>
      <c r="U1168" s="152"/>
      <c r="V1168" s="152"/>
      <c r="W1168" s="152"/>
      <c r="X1168" s="152"/>
      <c r="Y1168" s="152"/>
      <c r="Z1168" s="152"/>
    </row>
    <row r="1169" ht="15.75" customHeight="1">
      <c r="A1169" s="143" t="str">
        <f>VLOOKUP('POBLACIONAL BASE 2025'!AD431,$A$15:$B$40,2,FALSE)</f>
        <v>#N/A</v>
      </c>
      <c r="B1169" s="149"/>
      <c r="C1169" s="149"/>
      <c r="D1169" s="149"/>
      <c r="E1169" s="149"/>
      <c r="F1169" s="149"/>
      <c r="G1169" s="149"/>
      <c r="H1169" s="149"/>
      <c r="I1169" s="143"/>
      <c r="J1169" s="143"/>
      <c r="K1169" s="149"/>
      <c r="L1169" s="149"/>
      <c r="M1169" s="149"/>
      <c r="N1169" s="149"/>
      <c r="O1169" s="149"/>
      <c r="P1169" s="149"/>
      <c r="Q1169" s="149"/>
      <c r="R1169" s="149"/>
      <c r="S1169" s="149"/>
      <c r="T1169" s="152"/>
      <c r="U1169" s="152"/>
      <c r="V1169" s="152"/>
      <c r="W1169" s="152"/>
      <c r="X1169" s="152"/>
      <c r="Y1169" s="152"/>
      <c r="Z1169" s="152"/>
    </row>
    <row r="1170" ht="15.75" customHeight="1">
      <c r="A1170" s="143" t="str">
        <f>VLOOKUP('POBLACIONAL BASE 2025'!AD432,$A$15:$B$40,2,FALSE)</f>
        <v>#N/A</v>
      </c>
      <c r="B1170" s="149"/>
      <c r="C1170" s="149"/>
      <c r="D1170" s="149"/>
      <c r="E1170" s="149"/>
      <c r="F1170" s="149"/>
      <c r="G1170" s="149"/>
      <c r="H1170" s="149"/>
      <c r="I1170" s="143"/>
      <c r="J1170" s="143"/>
      <c r="K1170" s="149"/>
      <c r="L1170" s="149"/>
      <c r="M1170" s="149"/>
      <c r="N1170" s="149"/>
      <c r="O1170" s="149"/>
      <c r="P1170" s="149"/>
      <c r="Q1170" s="149"/>
      <c r="R1170" s="149"/>
      <c r="S1170" s="149"/>
      <c r="T1170" s="152"/>
      <c r="U1170" s="152"/>
      <c r="V1170" s="152"/>
      <c r="W1170" s="152"/>
      <c r="X1170" s="152"/>
      <c r="Y1170" s="152"/>
      <c r="Z1170" s="152"/>
    </row>
    <row r="1171" ht="15.75" customHeight="1">
      <c r="A1171" s="143" t="str">
        <f>VLOOKUP('POBLACIONAL BASE 2025'!AD433,$A$15:$B$40,2,FALSE)</f>
        <v>#N/A</v>
      </c>
      <c r="B1171" s="149"/>
      <c r="C1171" s="149"/>
      <c r="D1171" s="149"/>
      <c r="E1171" s="149"/>
      <c r="F1171" s="149"/>
      <c r="G1171" s="149"/>
      <c r="H1171" s="149"/>
      <c r="I1171" s="143"/>
      <c r="J1171" s="143"/>
      <c r="K1171" s="149"/>
      <c r="L1171" s="149"/>
      <c r="M1171" s="149"/>
      <c r="N1171" s="149"/>
      <c r="O1171" s="149"/>
      <c r="P1171" s="149"/>
      <c r="Q1171" s="149"/>
      <c r="R1171" s="149"/>
      <c r="S1171" s="149"/>
      <c r="T1171" s="152"/>
      <c r="U1171" s="152"/>
      <c r="V1171" s="152"/>
      <c r="W1171" s="152"/>
      <c r="X1171" s="152"/>
      <c r="Y1171" s="152"/>
      <c r="Z1171" s="152"/>
    </row>
    <row r="1172" ht="15.75" customHeight="1">
      <c r="A1172" s="143" t="str">
        <f>VLOOKUP('POBLACIONAL BASE 2025'!AD434,$A$15:$B$40,2,FALSE)</f>
        <v>#N/A</v>
      </c>
      <c r="B1172" s="149"/>
      <c r="C1172" s="149"/>
      <c r="D1172" s="149"/>
      <c r="E1172" s="149"/>
      <c r="F1172" s="149"/>
      <c r="G1172" s="149"/>
      <c r="H1172" s="149"/>
      <c r="I1172" s="143"/>
      <c r="J1172" s="143"/>
      <c r="K1172" s="149"/>
      <c r="L1172" s="149"/>
      <c r="M1172" s="149"/>
      <c r="N1172" s="149"/>
      <c r="O1172" s="149"/>
      <c r="P1172" s="149"/>
      <c r="Q1172" s="149"/>
      <c r="R1172" s="149"/>
      <c r="S1172" s="149"/>
      <c r="T1172" s="152"/>
      <c r="U1172" s="152"/>
      <c r="V1172" s="152"/>
      <c r="W1172" s="152"/>
      <c r="X1172" s="152"/>
      <c r="Y1172" s="152"/>
      <c r="Z1172" s="152"/>
    </row>
    <row r="1173" ht="15.75" customHeight="1">
      <c r="A1173" s="143" t="str">
        <f>VLOOKUP('POBLACIONAL BASE 2025'!AD435,$A$15:$B$40,2,FALSE)</f>
        <v>#N/A</v>
      </c>
      <c r="B1173" s="149"/>
      <c r="C1173" s="149"/>
      <c r="D1173" s="149"/>
      <c r="E1173" s="149"/>
      <c r="F1173" s="149"/>
      <c r="G1173" s="149"/>
      <c r="H1173" s="149"/>
      <c r="I1173" s="143"/>
      <c r="J1173" s="143"/>
      <c r="K1173" s="149"/>
      <c r="L1173" s="149"/>
      <c r="M1173" s="149"/>
      <c r="N1173" s="149"/>
      <c r="O1173" s="149"/>
      <c r="P1173" s="149"/>
      <c r="Q1173" s="149"/>
      <c r="R1173" s="149"/>
      <c r="S1173" s="149"/>
      <c r="T1173" s="152"/>
      <c r="U1173" s="152"/>
      <c r="V1173" s="152"/>
      <c r="W1173" s="152"/>
      <c r="X1173" s="152"/>
      <c r="Y1173" s="152"/>
      <c r="Z1173" s="152"/>
    </row>
    <row r="1174" ht="15.75" customHeight="1">
      <c r="A1174" s="143" t="str">
        <f>VLOOKUP('POBLACIONAL BASE 2025'!AD436,$A$15:$B$40,2,FALSE)</f>
        <v>#N/A</v>
      </c>
      <c r="B1174" s="149"/>
      <c r="C1174" s="149"/>
      <c r="D1174" s="149"/>
      <c r="E1174" s="149"/>
      <c r="F1174" s="149"/>
      <c r="G1174" s="149"/>
      <c r="H1174" s="149"/>
      <c r="I1174" s="143"/>
      <c r="J1174" s="143"/>
      <c r="K1174" s="149"/>
      <c r="L1174" s="149"/>
      <c r="M1174" s="149"/>
      <c r="N1174" s="149"/>
      <c r="O1174" s="149"/>
      <c r="P1174" s="149"/>
      <c r="Q1174" s="149"/>
      <c r="R1174" s="149"/>
      <c r="S1174" s="149"/>
      <c r="T1174" s="152"/>
      <c r="U1174" s="152"/>
      <c r="V1174" s="152"/>
      <c r="W1174" s="152"/>
      <c r="X1174" s="152"/>
      <c r="Y1174" s="152"/>
      <c r="Z1174" s="152"/>
    </row>
    <row r="1175" ht="15.75" customHeight="1">
      <c r="A1175" s="143" t="str">
        <f>VLOOKUP('POBLACIONAL BASE 2025'!AD437,$A$15:$B$40,2,FALSE)</f>
        <v>#N/A</v>
      </c>
      <c r="B1175" s="149"/>
      <c r="C1175" s="149"/>
      <c r="D1175" s="149"/>
      <c r="E1175" s="149"/>
      <c r="F1175" s="149"/>
      <c r="G1175" s="149"/>
      <c r="H1175" s="149"/>
      <c r="I1175" s="143"/>
      <c r="J1175" s="143"/>
      <c r="K1175" s="149"/>
      <c r="L1175" s="149"/>
      <c r="M1175" s="149"/>
      <c r="N1175" s="149"/>
      <c r="O1175" s="149"/>
      <c r="P1175" s="149"/>
      <c r="Q1175" s="149"/>
      <c r="R1175" s="149"/>
      <c r="S1175" s="149"/>
      <c r="T1175" s="152"/>
      <c r="U1175" s="152"/>
      <c r="V1175" s="152"/>
      <c r="W1175" s="152"/>
      <c r="X1175" s="152"/>
      <c r="Y1175" s="152"/>
      <c r="Z1175" s="152"/>
    </row>
    <row r="1176" ht="15.75" customHeight="1">
      <c r="A1176" s="143" t="str">
        <f>VLOOKUP('POBLACIONAL BASE 2025'!AD438,$A$15:$B$40,2,FALSE)</f>
        <v>#N/A</v>
      </c>
      <c r="B1176" s="149"/>
      <c r="C1176" s="149"/>
      <c r="D1176" s="149"/>
      <c r="E1176" s="149"/>
      <c r="F1176" s="149"/>
      <c r="G1176" s="149"/>
      <c r="H1176" s="149"/>
      <c r="I1176" s="143"/>
      <c r="J1176" s="143"/>
      <c r="K1176" s="149"/>
      <c r="L1176" s="149"/>
      <c r="M1176" s="149"/>
      <c r="N1176" s="149"/>
      <c r="O1176" s="149"/>
      <c r="P1176" s="149"/>
      <c r="Q1176" s="149"/>
      <c r="R1176" s="149"/>
      <c r="S1176" s="149"/>
      <c r="T1176" s="152"/>
      <c r="U1176" s="152"/>
      <c r="V1176" s="152"/>
      <c r="W1176" s="152"/>
      <c r="X1176" s="152"/>
      <c r="Y1176" s="152"/>
      <c r="Z1176" s="152"/>
    </row>
    <row r="1177" ht="15.75" customHeight="1">
      <c r="A1177" s="143" t="str">
        <f>VLOOKUP('POBLACIONAL BASE 2025'!AD439,$A$15:$B$40,2,FALSE)</f>
        <v>#N/A</v>
      </c>
      <c r="B1177" s="149"/>
      <c r="C1177" s="149"/>
      <c r="D1177" s="149"/>
      <c r="E1177" s="149"/>
      <c r="F1177" s="149"/>
      <c r="G1177" s="149"/>
      <c r="H1177" s="149"/>
      <c r="I1177" s="143"/>
      <c r="J1177" s="143"/>
      <c r="K1177" s="149"/>
      <c r="L1177" s="149"/>
      <c r="M1177" s="149"/>
      <c r="N1177" s="149"/>
      <c r="O1177" s="149"/>
      <c r="P1177" s="149"/>
      <c r="Q1177" s="149"/>
      <c r="R1177" s="149"/>
      <c r="S1177" s="149"/>
      <c r="T1177" s="152"/>
      <c r="U1177" s="152"/>
      <c r="V1177" s="152"/>
      <c r="W1177" s="152"/>
      <c r="X1177" s="152"/>
      <c r="Y1177" s="152"/>
      <c r="Z1177" s="152"/>
    </row>
    <row r="1178" ht="15.75" customHeight="1">
      <c r="A1178" s="143" t="str">
        <f>VLOOKUP('POBLACIONAL BASE 2025'!AD440,$A$15:$B$40,2,FALSE)</f>
        <v>#N/A</v>
      </c>
      <c r="B1178" s="149"/>
      <c r="C1178" s="149"/>
      <c r="D1178" s="149"/>
      <c r="E1178" s="149"/>
      <c r="F1178" s="149"/>
      <c r="G1178" s="149"/>
      <c r="H1178" s="149"/>
      <c r="I1178" s="143"/>
      <c r="J1178" s="143"/>
      <c r="K1178" s="149"/>
      <c r="L1178" s="149"/>
      <c r="M1178" s="149"/>
      <c r="N1178" s="149"/>
      <c r="O1178" s="149"/>
      <c r="P1178" s="149"/>
      <c r="Q1178" s="149"/>
      <c r="R1178" s="149"/>
      <c r="S1178" s="149"/>
      <c r="T1178" s="152"/>
      <c r="U1178" s="152"/>
      <c r="V1178" s="152"/>
      <c r="W1178" s="152"/>
      <c r="X1178" s="152"/>
      <c r="Y1178" s="152"/>
      <c r="Z1178" s="152"/>
    </row>
    <row r="1179" ht="15.75" customHeight="1">
      <c r="A1179" s="143" t="str">
        <f>VLOOKUP('POBLACIONAL BASE 2025'!AD441,$A$15:$B$40,2,FALSE)</f>
        <v>#N/A</v>
      </c>
      <c r="B1179" s="149"/>
      <c r="C1179" s="149"/>
      <c r="D1179" s="149"/>
      <c r="E1179" s="149"/>
      <c r="F1179" s="149"/>
      <c r="G1179" s="149"/>
      <c r="H1179" s="149"/>
      <c r="I1179" s="143"/>
      <c r="J1179" s="143"/>
      <c r="K1179" s="149"/>
      <c r="L1179" s="149"/>
      <c r="M1179" s="149"/>
      <c r="N1179" s="149"/>
      <c r="O1179" s="149"/>
      <c r="P1179" s="149"/>
      <c r="Q1179" s="149"/>
      <c r="R1179" s="149"/>
      <c r="S1179" s="149"/>
      <c r="T1179" s="152"/>
      <c r="U1179" s="152"/>
      <c r="V1179" s="152"/>
      <c r="W1179" s="152"/>
      <c r="X1179" s="152"/>
      <c r="Y1179" s="152"/>
      <c r="Z1179" s="152"/>
    </row>
    <row r="1180" ht="15.75" customHeight="1">
      <c r="A1180" s="143" t="str">
        <f>VLOOKUP('POBLACIONAL BASE 2025'!AD442,$A$15:$B$40,2,FALSE)</f>
        <v>#N/A</v>
      </c>
      <c r="B1180" s="149"/>
      <c r="C1180" s="149"/>
      <c r="D1180" s="149"/>
      <c r="E1180" s="149"/>
      <c r="F1180" s="149"/>
      <c r="G1180" s="149"/>
      <c r="H1180" s="149"/>
      <c r="I1180" s="143"/>
      <c r="J1180" s="143"/>
      <c r="K1180" s="149"/>
      <c r="L1180" s="149"/>
      <c r="M1180" s="149"/>
      <c r="N1180" s="149"/>
      <c r="O1180" s="149"/>
      <c r="P1180" s="149"/>
      <c r="Q1180" s="149"/>
      <c r="R1180" s="149"/>
      <c r="S1180" s="149"/>
      <c r="T1180" s="152"/>
      <c r="U1180" s="152"/>
      <c r="V1180" s="152"/>
      <c r="W1180" s="152"/>
      <c r="X1180" s="152"/>
      <c r="Y1180" s="152"/>
      <c r="Z1180" s="152"/>
    </row>
    <row r="1181" ht="15.75" customHeight="1">
      <c r="A1181" s="143" t="str">
        <f>VLOOKUP('POBLACIONAL BASE 2025'!AD443,$A$15:$B$40,2,FALSE)</f>
        <v>#N/A</v>
      </c>
      <c r="B1181" s="149"/>
      <c r="C1181" s="149"/>
      <c r="D1181" s="149"/>
      <c r="E1181" s="149"/>
      <c r="F1181" s="149"/>
      <c r="G1181" s="149"/>
      <c r="H1181" s="149"/>
      <c r="I1181" s="143"/>
      <c r="J1181" s="143"/>
      <c r="K1181" s="149"/>
      <c r="L1181" s="149"/>
      <c r="M1181" s="149"/>
      <c r="N1181" s="149"/>
      <c r="O1181" s="149"/>
      <c r="P1181" s="149"/>
      <c r="Q1181" s="149"/>
      <c r="R1181" s="149"/>
      <c r="S1181" s="149"/>
      <c r="T1181" s="152"/>
      <c r="U1181" s="152"/>
      <c r="V1181" s="152"/>
      <c r="W1181" s="152"/>
      <c r="X1181" s="152"/>
      <c r="Y1181" s="152"/>
      <c r="Z1181" s="152"/>
    </row>
    <row r="1182" ht="15.75" customHeight="1">
      <c r="A1182" s="143" t="str">
        <f>VLOOKUP('POBLACIONAL BASE 2025'!AD444,$A$15:$B$40,2,FALSE)</f>
        <v>#N/A</v>
      </c>
      <c r="B1182" s="149"/>
      <c r="C1182" s="149"/>
      <c r="D1182" s="149"/>
      <c r="E1182" s="149"/>
      <c r="F1182" s="149"/>
      <c r="G1182" s="149"/>
      <c r="H1182" s="149"/>
      <c r="I1182" s="143"/>
      <c r="J1182" s="143"/>
      <c r="K1182" s="149"/>
      <c r="L1182" s="149"/>
      <c r="M1182" s="149"/>
      <c r="N1182" s="149"/>
      <c r="O1182" s="149"/>
      <c r="P1182" s="149"/>
      <c r="Q1182" s="149"/>
      <c r="R1182" s="149"/>
      <c r="S1182" s="149"/>
      <c r="T1182" s="152"/>
      <c r="U1182" s="152"/>
      <c r="V1182" s="152"/>
      <c r="W1182" s="152"/>
      <c r="X1182" s="152"/>
      <c r="Y1182" s="152"/>
      <c r="Z1182" s="152"/>
    </row>
    <row r="1183" ht="15.75" customHeight="1">
      <c r="A1183" s="143" t="str">
        <f>VLOOKUP('POBLACIONAL BASE 2025'!AD445,$A$15:$B$40,2,FALSE)</f>
        <v>#N/A</v>
      </c>
      <c r="B1183" s="149"/>
      <c r="C1183" s="149"/>
      <c r="D1183" s="149"/>
      <c r="E1183" s="149"/>
      <c r="F1183" s="149"/>
      <c r="G1183" s="149"/>
      <c r="H1183" s="149"/>
      <c r="I1183" s="143"/>
      <c r="J1183" s="143"/>
      <c r="K1183" s="149"/>
      <c r="L1183" s="149"/>
      <c r="M1183" s="149"/>
      <c r="N1183" s="149"/>
      <c r="O1183" s="149"/>
      <c r="P1183" s="149"/>
      <c r="Q1183" s="149"/>
      <c r="R1183" s="149"/>
      <c r="S1183" s="149"/>
      <c r="T1183" s="152"/>
      <c r="U1183" s="152"/>
      <c r="V1183" s="152"/>
      <c r="W1183" s="152"/>
      <c r="X1183" s="152"/>
      <c r="Y1183" s="152"/>
      <c r="Z1183" s="152"/>
    </row>
    <row r="1184" ht="15.75" customHeight="1">
      <c r="A1184" s="143" t="str">
        <f>VLOOKUP('POBLACIONAL BASE 2025'!AD446,$A$15:$B$40,2,FALSE)</f>
        <v>#N/A</v>
      </c>
      <c r="B1184" s="149"/>
      <c r="C1184" s="149"/>
      <c r="D1184" s="149"/>
      <c r="E1184" s="149"/>
      <c r="F1184" s="149"/>
      <c r="G1184" s="149"/>
      <c r="H1184" s="149"/>
      <c r="I1184" s="143"/>
      <c r="J1184" s="143"/>
      <c r="K1184" s="149"/>
      <c r="L1184" s="149"/>
      <c r="M1184" s="149"/>
      <c r="N1184" s="149"/>
      <c r="O1184" s="149"/>
      <c r="P1184" s="149"/>
      <c r="Q1184" s="149"/>
      <c r="R1184" s="149"/>
      <c r="S1184" s="149"/>
      <c r="T1184" s="152"/>
      <c r="U1184" s="152"/>
      <c r="V1184" s="152"/>
      <c r="W1184" s="152"/>
      <c r="X1184" s="152"/>
      <c r="Y1184" s="152"/>
      <c r="Z1184" s="152"/>
    </row>
    <row r="1185" ht="15.75" customHeight="1">
      <c r="A1185" s="143" t="str">
        <f>VLOOKUP('POBLACIONAL BASE 2025'!AD447,$A$15:$B$40,2,FALSE)</f>
        <v>#N/A</v>
      </c>
      <c r="B1185" s="149"/>
      <c r="C1185" s="149"/>
      <c r="D1185" s="149"/>
      <c r="E1185" s="149"/>
      <c r="F1185" s="149"/>
      <c r="G1185" s="149"/>
      <c r="H1185" s="149"/>
      <c r="I1185" s="143"/>
      <c r="J1185" s="143"/>
      <c r="K1185" s="149"/>
      <c r="L1185" s="149"/>
      <c r="M1185" s="149"/>
      <c r="N1185" s="149"/>
      <c r="O1185" s="149"/>
      <c r="P1185" s="149"/>
      <c r="Q1185" s="149"/>
      <c r="R1185" s="149"/>
      <c r="S1185" s="149"/>
      <c r="T1185" s="152"/>
      <c r="U1185" s="152"/>
      <c r="V1185" s="152"/>
      <c r="W1185" s="152"/>
      <c r="X1185" s="152"/>
      <c r="Y1185" s="152"/>
      <c r="Z1185" s="152"/>
    </row>
    <row r="1186" ht="15.75" customHeight="1">
      <c r="A1186" s="143" t="str">
        <f>VLOOKUP('POBLACIONAL BASE 2025'!AD448,$A$15:$B$40,2,FALSE)</f>
        <v>#N/A</v>
      </c>
      <c r="B1186" s="149"/>
      <c r="C1186" s="149"/>
      <c r="D1186" s="149"/>
      <c r="E1186" s="149"/>
      <c r="F1186" s="149"/>
      <c r="G1186" s="149"/>
      <c r="H1186" s="149"/>
      <c r="I1186" s="143"/>
      <c r="J1186" s="143"/>
      <c r="K1186" s="149"/>
      <c r="L1186" s="149"/>
      <c r="M1186" s="149"/>
      <c r="N1186" s="149"/>
      <c r="O1186" s="149"/>
      <c r="P1186" s="149"/>
      <c r="Q1186" s="149"/>
      <c r="R1186" s="149"/>
      <c r="S1186" s="149"/>
      <c r="T1186" s="152"/>
      <c r="U1186" s="152"/>
      <c r="V1186" s="152"/>
      <c r="W1186" s="152"/>
      <c r="X1186" s="152"/>
      <c r="Y1186" s="152"/>
      <c r="Z1186" s="152"/>
    </row>
    <row r="1187" ht="15.75" customHeight="1">
      <c r="A1187" s="143" t="str">
        <f>VLOOKUP('POBLACIONAL BASE 2025'!AD449,$A$15:$B$40,2,FALSE)</f>
        <v>#N/A</v>
      </c>
      <c r="B1187" s="149"/>
      <c r="C1187" s="149"/>
      <c r="D1187" s="149"/>
      <c r="E1187" s="149"/>
      <c r="F1187" s="149"/>
      <c r="G1187" s="149"/>
      <c r="H1187" s="149"/>
      <c r="I1187" s="143"/>
      <c r="J1187" s="143"/>
      <c r="K1187" s="149"/>
      <c r="L1187" s="149"/>
      <c r="M1187" s="149"/>
      <c r="N1187" s="149"/>
      <c r="O1187" s="149"/>
      <c r="P1187" s="149"/>
      <c r="Q1187" s="149"/>
      <c r="R1187" s="149"/>
      <c r="S1187" s="149"/>
      <c r="T1187" s="152"/>
      <c r="U1187" s="152"/>
      <c r="V1187" s="152"/>
      <c r="W1187" s="152"/>
      <c r="X1187" s="152"/>
      <c r="Y1187" s="152"/>
      <c r="Z1187" s="152"/>
    </row>
    <row r="1188" ht="15.75" customHeight="1">
      <c r="A1188" s="143" t="str">
        <f>VLOOKUP('POBLACIONAL BASE 2025'!AD450,$A$15:$B$40,2,FALSE)</f>
        <v>#N/A</v>
      </c>
      <c r="B1188" s="149"/>
      <c r="C1188" s="149"/>
      <c r="D1188" s="149"/>
      <c r="E1188" s="149"/>
      <c r="F1188" s="149"/>
      <c r="G1188" s="149"/>
      <c r="H1188" s="149"/>
      <c r="I1188" s="143"/>
      <c r="J1188" s="143"/>
      <c r="K1188" s="149"/>
      <c r="L1188" s="149"/>
      <c r="M1188" s="149"/>
      <c r="N1188" s="149"/>
      <c r="O1188" s="149"/>
      <c r="P1188" s="149"/>
      <c r="Q1188" s="149"/>
      <c r="R1188" s="149"/>
      <c r="S1188" s="149"/>
      <c r="T1188" s="152"/>
      <c r="U1188" s="152"/>
      <c r="V1188" s="152"/>
      <c r="W1188" s="152"/>
      <c r="X1188" s="152"/>
      <c r="Y1188" s="152"/>
      <c r="Z1188" s="152"/>
    </row>
    <row r="1189" ht="15.75" customHeight="1">
      <c r="A1189" s="143" t="str">
        <f>VLOOKUP('POBLACIONAL BASE 2025'!AD451,$A$15:$B$40,2,FALSE)</f>
        <v>#N/A</v>
      </c>
      <c r="B1189" s="149"/>
      <c r="C1189" s="149"/>
      <c r="D1189" s="149"/>
      <c r="E1189" s="149"/>
      <c r="F1189" s="149"/>
      <c r="G1189" s="149"/>
      <c r="H1189" s="149"/>
      <c r="I1189" s="143"/>
      <c r="J1189" s="143"/>
      <c r="K1189" s="149"/>
      <c r="L1189" s="149"/>
      <c r="M1189" s="149"/>
      <c r="N1189" s="149"/>
      <c r="O1189" s="149"/>
      <c r="P1189" s="149"/>
      <c r="Q1189" s="149"/>
      <c r="R1189" s="149"/>
      <c r="S1189" s="149"/>
      <c r="T1189" s="152"/>
      <c r="U1189" s="152"/>
      <c r="V1189" s="152"/>
      <c r="W1189" s="152"/>
      <c r="X1189" s="152"/>
      <c r="Y1189" s="152"/>
      <c r="Z1189" s="152"/>
    </row>
    <row r="1190" ht="15.75" customHeight="1">
      <c r="A1190" s="143" t="str">
        <f>VLOOKUP('POBLACIONAL BASE 2025'!AD452,$A$15:$B$40,2,FALSE)</f>
        <v>#N/A</v>
      </c>
      <c r="B1190" s="149"/>
      <c r="C1190" s="149"/>
      <c r="D1190" s="149"/>
      <c r="E1190" s="149"/>
      <c r="F1190" s="149"/>
      <c r="G1190" s="149"/>
      <c r="H1190" s="149"/>
      <c r="I1190" s="143"/>
      <c r="J1190" s="143"/>
      <c r="K1190" s="149"/>
      <c r="L1190" s="149"/>
      <c r="M1190" s="149"/>
      <c r="N1190" s="149"/>
      <c r="O1190" s="149"/>
      <c r="P1190" s="149"/>
      <c r="Q1190" s="149"/>
      <c r="R1190" s="149"/>
      <c r="S1190" s="149"/>
      <c r="T1190" s="152"/>
      <c r="U1190" s="152"/>
      <c r="V1190" s="152"/>
      <c r="W1190" s="152"/>
      <c r="X1190" s="152"/>
      <c r="Y1190" s="152"/>
      <c r="Z1190" s="152"/>
    </row>
    <row r="1191" ht="15.75" customHeight="1">
      <c r="A1191" s="143" t="str">
        <f>VLOOKUP('POBLACIONAL BASE 2025'!AD453,$A$15:$B$40,2,FALSE)</f>
        <v>#N/A</v>
      </c>
      <c r="B1191" s="149"/>
      <c r="C1191" s="149"/>
      <c r="D1191" s="149"/>
      <c r="E1191" s="149"/>
      <c r="F1191" s="149"/>
      <c r="G1191" s="149"/>
      <c r="H1191" s="149"/>
      <c r="I1191" s="143"/>
      <c r="J1191" s="143"/>
      <c r="K1191" s="149"/>
      <c r="L1191" s="149"/>
      <c r="M1191" s="149"/>
      <c r="N1191" s="149"/>
      <c r="O1191" s="149"/>
      <c r="P1191" s="149"/>
      <c r="Q1191" s="149"/>
      <c r="R1191" s="149"/>
      <c r="S1191" s="149"/>
      <c r="T1191" s="152"/>
      <c r="U1191" s="152"/>
      <c r="V1191" s="152"/>
      <c r="W1191" s="152"/>
      <c r="X1191" s="152"/>
      <c r="Y1191" s="152"/>
      <c r="Z1191" s="152"/>
    </row>
    <row r="1192" ht="15.75" customHeight="1">
      <c r="A1192" s="143" t="str">
        <f>VLOOKUP('POBLACIONAL BASE 2025'!AD454,$A$15:$B$40,2,FALSE)</f>
        <v>#N/A</v>
      </c>
      <c r="B1192" s="149"/>
      <c r="C1192" s="149"/>
      <c r="D1192" s="149"/>
      <c r="E1192" s="149"/>
      <c r="F1192" s="149"/>
      <c r="G1192" s="149"/>
      <c r="H1192" s="149"/>
      <c r="I1192" s="143"/>
      <c r="J1192" s="143"/>
      <c r="K1192" s="149"/>
      <c r="L1192" s="149"/>
      <c r="M1192" s="149"/>
      <c r="N1192" s="149"/>
      <c r="O1192" s="149"/>
      <c r="P1192" s="149"/>
      <c r="Q1192" s="149"/>
      <c r="R1192" s="149"/>
      <c r="S1192" s="149"/>
      <c r="T1192" s="152"/>
      <c r="U1192" s="152"/>
      <c r="V1192" s="152"/>
      <c r="W1192" s="152"/>
      <c r="X1192" s="152"/>
      <c r="Y1192" s="152"/>
      <c r="Z1192" s="152"/>
    </row>
    <row r="1193" ht="15.75" customHeight="1">
      <c r="A1193" s="143" t="str">
        <f>VLOOKUP('POBLACIONAL BASE 2025'!AD455,$A$15:$B$40,2,FALSE)</f>
        <v>#N/A</v>
      </c>
      <c r="B1193" s="149"/>
      <c r="C1193" s="149"/>
      <c r="D1193" s="149"/>
      <c r="E1193" s="149"/>
      <c r="F1193" s="149"/>
      <c r="G1193" s="149"/>
      <c r="H1193" s="149"/>
      <c r="I1193" s="143"/>
      <c r="J1193" s="143"/>
      <c r="K1193" s="149"/>
      <c r="L1193" s="149"/>
      <c r="M1193" s="149"/>
      <c r="N1193" s="149"/>
      <c r="O1193" s="149"/>
      <c r="P1193" s="149"/>
      <c r="Q1193" s="149"/>
      <c r="R1193" s="149"/>
      <c r="S1193" s="149"/>
      <c r="T1193" s="152"/>
      <c r="U1193" s="152"/>
      <c r="V1193" s="152"/>
      <c r="W1193" s="152"/>
      <c r="X1193" s="152"/>
      <c r="Y1193" s="152"/>
      <c r="Z1193" s="152"/>
    </row>
    <row r="1194" ht="15.75" customHeight="1">
      <c r="A1194" s="143" t="str">
        <f>VLOOKUP('POBLACIONAL BASE 2025'!AD456,$A$15:$B$40,2,FALSE)</f>
        <v>#N/A</v>
      </c>
      <c r="B1194" s="149"/>
      <c r="C1194" s="149"/>
      <c r="D1194" s="149"/>
      <c r="E1194" s="149"/>
      <c r="F1194" s="149"/>
      <c r="G1194" s="149"/>
      <c r="H1194" s="149"/>
      <c r="I1194" s="143"/>
      <c r="J1194" s="143"/>
      <c r="K1194" s="149"/>
      <c r="L1194" s="149"/>
      <c r="M1194" s="149"/>
      <c r="N1194" s="149"/>
      <c r="O1194" s="149"/>
      <c r="P1194" s="149"/>
      <c r="Q1194" s="149"/>
      <c r="R1194" s="149"/>
      <c r="S1194" s="149"/>
      <c r="T1194" s="152"/>
      <c r="U1194" s="152"/>
      <c r="V1194" s="152"/>
      <c r="W1194" s="152"/>
      <c r="X1194" s="152"/>
      <c r="Y1194" s="152"/>
      <c r="Z1194" s="152"/>
    </row>
    <row r="1195" ht="15.75" customHeight="1">
      <c r="A1195" s="143" t="str">
        <f>VLOOKUP('POBLACIONAL BASE 2025'!AD457,$A$15:$B$40,2,FALSE)</f>
        <v>#N/A</v>
      </c>
      <c r="B1195" s="149"/>
      <c r="C1195" s="149"/>
      <c r="D1195" s="149"/>
      <c r="E1195" s="149"/>
      <c r="F1195" s="149"/>
      <c r="G1195" s="149"/>
      <c r="H1195" s="149"/>
      <c r="I1195" s="143"/>
      <c r="J1195" s="143"/>
      <c r="K1195" s="149"/>
      <c r="L1195" s="149"/>
      <c r="M1195" s="149"/>
      <c r="N1195" s="149"/>
      <c r="O1195" s="149"/>
      <c r="P1195" s="149"/>
      <c r="Q1195" s="149"/>
      <c r="R1195" s="149"/>
      <c r="S1195" s="149"/>
      <c r="T1195" s="152"/>
      <c r="U1195" s="152"/>
      <c r="V1195" s="152"/>
      <c r="W1195" s="152"/>
      <c r="X1195" s="152"/>
      <c r="Y1195" s="152"/>
      <c r="Z1195" s="152"/>
    </row>
    <row r="1196" ht="15.75" customHeight="1">
      <c r="A1196" s="143" t="str">
        <f>VLOOKUP('POBLACIONAL BASE 2025'!AD458,$A$15:$B$40,2,FALSE)</f>
        <v>#N/A</v>
      </c>
      <c r="B1196" s="149"/>
      <c r="C1196" s="149"/>
      <c r="D1196" s="149"/>
      <c r="E1196" s="149"/>
      <c r="F1196" s="149"/>
      <c r="G1196" s="149"/>
      <c r="H1196" s="149"/>
      <c r="I1196" s="143"/>
      <c r="J1196" s="143"/>
      <c r="K1196" s="149"/>
      <c r="L1196" s="149"/>
      <c r="M1196" s="149"/>
      <c r="N1196" s="149"/>
      <c r="O1196" s="149"/>
      <c r="P1196" s="149"/>
      <c r="Q1196" s="149"/>
      <c r="R1196" s="149"/>
      <c r="S1196" s="149"/>
      <c r="T1196" s="152"/>
      <c r="U1196" s="152"/>
      <c r="V1196" s="152"/>
      <c r="W1196" s="152"/>
      <c r="X1196" s="152"/>
      <c r="Y1196" s="152"/>
      <c r="Z1196" s="152"/>
    </row>
    <row r="1197" ht="15.75" customHeight="1">
      <c r="A1197" s="143" t="str">
        <f>VLOOKUP('POBLACIONAL BASE 2025'!AD459,$A$15:$B$40,2,FALSE)</f>
        <v>#N/A</v>
      </c>
      <c r="B1197" s="149"/>
      <c r="C1197" s="149"/>
      <c r="D1197" s="149"/>
      <c r="E1197" s="149"/>
      <c r="F1197" s="149"/>
      <c r="G1197" s="149"/>
      <c r="H1197" s="149"/>
      <c r="I1197" s="143"/>
      <c r="J1197" s="143"/>
      <c r="K1197" s="149"/>
      <c r="L1197" s="149"/>
      <c r="M1197" s="149"/>
      <c r="N1197" s="149"/>
      <c r="O1197" s="149"/>
      <c r="P1197" s="149"/>
      <c r="Q1197" s="149"/>
      <c r="R1197" s="149"/>
      <c r="S1197" s="149"/>
      <c r="T1197" s="152"/>
      <c r="U1197" s="152"/>
      <c r="V1197" s="152"/>
      <c r="W1197" s="152"/>
      <c r="X1197" s="152"/>
      <c r="Y1197" s="152"/>
      <c r="Z1197" s="152"/>
    </row>
    <row r="1198" ht="15.75" customHeight="1">
      <c r="A1198" s="143" t="str">
        <f>VLOOKUP('POBLACIONAL BASE 2025'!AD460,$A$15:$B$40,2,FALSE)</f>
        <v>#N/A</v>
      </c>
      <c r="B1198" s="149"/>
      <c r="C1198" s="149"/>
      <c r="D1198" s="149"/>
      <c r="E1198" s="149"/>
      <c r="F1198" s="149"/>
      <c r="G1198" s="149"/>
      <c r="H1198" s="149"/>
      <c r="I1198" s="143"/>
      <c r="J1198" s="143"/>
      <c r="K1198" s="149"/>
      <c r="L1198" s="149"/>
      <c r="M1198" s="149"/>
      <c r="N1198" s="149"/>
      <c r="O1198" s="149"/>
      <c r="P1198" s="149"/>
      <c r="Q1198" s="149"/>
      <c r="R1198" s="149"/>
      <c r="S1198" s="149"/>
      <c r="T1198" s="152"/>
      <c r="U1198" s="152"/>
      <c r="V1198" s="152"/>
      <c r="W1198" s="152"/>
      <c r="X1198" s="152"/>
      <c r="Y1198" s="152"/>
      <c r="Z1198" s="152"/>
    </row>
    <row r="1199" ht="15.75" customHeight="1">
      <c r="A1199" s="143" t="str">
        <f>VLOOKUP('POBLACIONAL BASE 2025'!AD461,$A$15:$B$40,2,FALSE)</f>
        <v>#N/A</v>
      </c>
      <c r="B1199" s="149"/>
      <c r="C1199" s="149"/>
      <c r="D1199" s="149"/>
      <c r="E1199" s="149"/>
      <c r="F1199" s="149"/>
      <c r="G1199" s="149"/>
      <c r="H1199" s="149"/>
      <c r="I1199" s="143"/>
      <c r="J1199" s="143"/>
      <c r="K1199" s="149"/>
      <c r="L1199" s="149"/>
      <c r="M1199" s="149"/>
      <c r="N1199" s="149"/>
      <c r="O1199" s="149"/>
      <c r="P1199" s="149"/>
      <c r="Q1199" s="149"/>
      <c r="R1199" s="149"/>
      <c r="S1199" s="149"/>
      <c r="T1199" s="152"/>
      <c r="U1199" s="152"/>
      <c r="V1199" s="152"/>
      <c r="W1199" s="152"/>
      <c r="X1199" s="152"/>
      <c r="Y1199" s="152"/>
      <c r="Z1199" s="152"/>
    </row>
    <row r="1200" ht="15.75" customHeight="1">
      <c r="A1200" s="143" t="str">
        <f>VLOOKUP('POBLACIONAL BASE 2025'!AD462,$A$15:$B$40,2,FALSE)</f>
        <v>#N/A</v>
      </c>
      <c r="B1200" s="149"/>
      <c r="C1200" s="149"/>
      <c r="D1200" s="149"/>
      <c r="E1200" s="149"/>
      <c r="F1200" s="149"/>
      <c r="G1200" s="149"/>
      <c r="H1200" s="149"/>
      <c r="I1200" s="143"/>
      <c r="J1200" s="143"/>
      <c r="K1200" s="149"/>
      <c r="L1200" s="149"/>
      <c r="M1200" s="149"/>
      <c r="N1200" s="149"/>
      <c r="O1200" s="149"/>
      <c r="P1200" s="149"/>
      <c r="Q1200" s="149"/>
      <c r="R1200" s="149"/>
      <c r="S1200" s="149"/>
      <c r="T1200" s="152"/>
      <c r="U1200" s="152"/>
      <c r="V1200" s="152"/>
      <c r="W1200" s="152"/>
      <c r="X1200" s="152"/>
      <c r="Y1200" s="152"/>
      <c r="Z1200" s="152"/>
    </row>
    <row r="1201" ht="15.75" customHeight="1">
      <c r="A1201" s="143" t="str">
        <f>VLOOKUP('POBLACIONAL BASE 2025'!AD463,$A$15:$B$40,2,FALSE)</f>
        <v>#N/A</v>
      </c>
      <c r="B1201" s="149"/>
      <c r="C1201" s="149"/>
      <c r="D1201" s="149"/>
      <c r="E1201" s="149"/>
      <c r="F1201" s="149"/>
      <c r="G1201" s="149"/>
      <c r="H1201" s="149"/>
      <c r="I1201" s="143"/>
      <c r="J1201" s="143"/>
      <c r="K1201" s="149"/>
      <c r="L1201" s="149"/>
      <c r="M1201" s="149"/>
      <c r="N1201" s="149"/>
      <c r="O1201" s="149"/>
      <c r="P1201" s="149"/>
      <c r="Q1201" s="149"/>
      <c r="R1201" s="149"/>
      <c r="S1201" s="149"/>
      <c r="T1201" s="152"/>
      <c r="U1201" s="152"/>
      <c r="V1201" s="152"/>
      <c r="W1201" s="152"/>
      <c r="X1201" s="152"/>
      <c r="Y1201" s="152"/>
      <c r="Z1201" s="152"/>
    </row>
    <row r="1202" ht="15.75" customHeight="1">
      <c r="A1202" s="143" t="str">
        <f>VLOOKUP('POBLACIONAL BASE 2025'!AD464,$A$15:$B$40,2,FALSE)</f>
        <v>#N/A</v>
      </c>
      <c r="B1202" s="149"/>
      <c r="C1202" s="149"/>
      <c r="D1202" s="149"/>
      <c r="E1202" s="149"/>
      <c r="F1202" s="149"/>
      <c r="G1202" s="149"/>
      <c r="H1202" s="149"/>
      <c r="I1202" s="143"/>
      <c r="J1202" s="143"/>
      <c r="K1202" s="149"/>
      <c r="L1202" s="149"/>
      <c r="M1202" s="149"/>
      <c r="N1202" s="149"/>
      <c r="O1202" s="149"/>
      <c r="P1202" s="149"/>
      <c r="Q1202" s="149"/>
      <c r="R1202" s="149"/>
      <c r="S1202" s="149"/>
      <c r="T1202" s="152"/>
      <c r="U1202" s="152"/>
      <c r="V1202" s="152"/>
      <c r="W1202" s="152"/>
      <c r="X1202" s="152"/>
      <c r="Y1202" s="152"/>
      <c r="Z1202" s="152"/>
    </row>
    <row r="1203" ht="15.75" customHeight="1">
      <c r="A1203" s="143" t="str">
        <f>VLOOKUP('POBLACIONAL BASE 2025'!AD465,$A$15:$B$40,2,FALSE)</f>
        <v>#N/A</v>
      </c>
      <c r="B1203" s="149"/>
      <c r="C1203" s="149"/>
      <c r="D1203" s="149"/>
      <c r="E1203" s="149"/>
      <c r="F1203" s="149"/>
      <c r="G1203" s="149"/>
      <c r="H1203" s="149"/>
      <c r="I1203" s="143"/>
      <c r="J1203" s="143"/>
      <c r="K1203" s="149"/>
      <c r="L1203" s="149"/>
      <c r="M1203" s="149"/>
      <c r="N1203" s="149"/>
      <c r="O1203" s="149"/>
      <c r="P1203" s="149"/>
      <c r="Q1203" s="149"/>
      <c r="R1203" s="149"/>
      <c r="S1203" s="149"/>
      <c r="T1203" s="152"/>
      <c r="U1203" s="152"/>
      <c r="V1203" s="152"/>
      <c r="W1203" s="152"/>
      <c r="X1203" s="152"/>
      <c r="Y1203" s="152"/>
      <c r="Z1203" s="152"/>
    </row>
    <row r="1204" ht="15.75" customHeight="1">
      <c r="A1204" s="143" t="str">
        <f>VLOOKUP('POBLACIONAL BASE 2025'!AD466,$A$15:$B$40,2,FALSE)</f>
        <v>#N/A</v>
      </c>
      <c r="B1204" s="149"/>
      <c r="C1204" s="149"/>
      <c r="D1204" s="149"/>
      <c r="E1204" s="149"/>
      <c r="F1204" s="149"/>
      <c r="G1204" s="149"/>
      <c r="H1204" s="149"/>
      <c r="I1204" s="143"/>
      <c r="J1204" s="143"/>
      <c r="K1204" s="149"/>
      <c r="L1204" s="149"/>
      <c r="M1204" s="149"/>
      <c r="N1204" s="149"/>
      <c r="O1204" s="149"/>
      <c r="P1204" s="149"/>
      <c r="Q1204" s="149"/>
      <c r="R1204" s="149"/>
      <c r="S1204" s="149"/>
      <c r="T1204" s="152"/>
      <c r="U1204" s="152"/>
      <c r="V1204" s="152"/>
      <c r="W1204" s="152"/>
      <c r="X1204" s="152"/>
      <c r="Y1204" s="152"/>
      <c r="Z1204" s="152"/>
    </row>
    <row r="1205" ht="15.75" customHeight="1">
      <c r="A1205" s="143" t="str">
        <f>VLOOKUP('POBLACIONAL BASE 2025'!AD467,$A$15:$B$40,2,FALSE)</f>
        <v>#N/A</v>
      </c>
      <c r="B1205" s="149"/>
      <c r="C1205" s="149"/>
      <c r="D1205" s="149"/>
      <c r="E1205" s="149"/>
      <c r="F1205" s="149"/>
      <c r="G1205" s="149"/>
      <c r="H1205" s="149"/>
      <c r="I1205" s="143"/>
      <c r="J1205" s="143"/>
      <c r="K1205" s="149"/>
      <c r="L1205" s="149"/>
      <c r="M1205" s="149"/>
      <c r="N1205" s="149"/>
      <c r="O1205" s="149"/>
      <c r="P1205" s="149"/>
      <c r="Q1205" s="149"/>
      <c r="R1205" s="149"/>
      <c r="S1205" s="149"/>
      <c r="T1205" s="152"/>
      <c r="U1205" s="152"/>
      <c r="V1205" s="152"/>
      <c r="W1205" s="152"/>
      <c r="X1205" s="152"/>
      <c r="Y1205" s="152"/>
      <c r="Z1205" s="152"/>
    </row>
    <row r="1206" ht="15.75" customHeight="1">
      <c r="A1206" s="143" t="str">
        <f>VLOOKUP('POBLACIONAL BASE 2025'!AD468,$A$15:$B$40,2,FALSE)</f>
        <v>#N/A</v>
      </c>
      <c r="B1206" s="149"/>
      <c r="C1206" s="149"/>
      <c r="D1206" s="149"/>
      <c r="E1206" s="149"/>
      <c r="F1206" s="149"/>
      <c r="G1206" s="149"/>
      <c r="H1206" s="149"/>
      <c r="I1206" s="143"/>
      <c r="J1206" s="143"/>
      <c r="K1206" s="149"/>
      <c r="L1206" s="149"/>
      <c r="M1206" s="149"/>
      <c r="N1206" s="149"/>
      <c r="O1206" s="149"/>
      <c r="P1206" s="149"/>
      <c r="Q1206" s="149"/>
      <c r="R1206" s="149"/>
      <c r="S1206" s="149"/>
      <c r="T1206" s="152"/>
      <c r="U1206" s="152"/>
      <c r="V1206" s="152"/>
      <c r="W1206" s="152"/>
      <c r="X1206" s="152"/>
      <c r="Y1206" s="152"/>
      <c r="Z1206" s="152"/>
    </row>
    <row r="1207" ht="15.75" customHeight="1">
      <c r="A1207" s="143" t="str">
        <f>VLOOKUP('POBLACIONAL BASE 2025'!AD469,$A$15:$B$40,2,FALSE)</f>
        <v>#N/A</v>
      </c>
      <c r="B1207" s="149"/>
      <c r="C1207" s="149"/>
      <c r="D1207" s="149"/>
      <c r="E1207" s="149"/>
      <c r="F1207" s="149"/>
      <c r="G1207" s="149"/>
      <c r="H1207" s="149"/>
      <c r="I1207" s="143"/>
      <c r="J1207" s="143"/>
      <c r="K1207" s="149"/>
      <c r="L1207" s="149"/>
      <c r="M1207" s="149"/>
      <c r="N1207" s="149"/>
      <c r="O1207" s="149"/>
      <c r="P1207" s="149"/>
      <c r="Q1207" s="149"/>
      <c r="R1207" s="149"/>
      <c r="S1207" s="149"/>
      <c r="T1207" s="152"/>
      <c r="U1207" s="152"/>
      <c r="V1207" s="152"/>
      <c r="W1207" s="152"/>
      <c r="X1207" s="152"/>
      <c r="Y1207" s="152"/>
      <c r="Z1207" s="152"/>
    </row>
    <row r="1208" ht="15.75" customHeight="1">
      <c r="A1208" s="143" t="str">
        <f>VLOOKUP('POBLACIONAL BASE 2025'!AD470,$A$15:$B$40,2,FALSE)</f>
        <v>#N/A</v>
      </c>
      <c r="B1208" s="149"/>
      <c r="C1208" s="149"/>
      <c r="D1208" s="149"/>
      <c r="E1208" s="149"/>
      <c r="F1208" s="149"/>
      <c r="G1208" s="149"/>
      <c r="H1208" s="149"/>
      <c r="I1208" s="143"/>
      <c r="J1208" s="143"/>
      <c r="K1208" s="149"/>
      <c r="L1208" s="149"/>
      <c r="M1208" s="149"/>
      <c r="N1208" s="149"/>
      <c r="O1208" s="149"/>
      <c r="P1208" s="149"/>
      <c r="Q1208" s="149"/>
      <c r="R1208" s="149"/>
      <c r="S1208" s="149"/>
      <c r="T1208" s="152"/>
      <c r="U1208" s="152"/>
      <c r="V1208" s="152"/>
      <c r="W1208" s="152"/>
      <c r="X1208" s="152"/>
      <c r="Y1208" s="152"/>
      <c r="Z1208" s="152"/>
    </row>
    <row r="1209" ht="15.75" customHeight="1">
      <c r="A1209" s="143" t="str">
        <f>VLOOKUP('POBLACIONAL BASE 2025'!AD471,$A$15:$B$40,2,FALSE)</f>
        <v>#N/A</v>
      </c>
      <c r="B1209" s="149"/>
      <c r="C1209" s="149"/>
      <c r="D1209" s="149"/>
      <c r="E1209" s="149"/>
      <c r="F1209" s="149"/>
      <c r="G1209" s="149"/>
      <c r="H1209" s="149"/>
      <c r="I1209" s="143"/>
      <c r="J1209" s="143"/>
      <c r="K1209" s="149"/>
      <c r="L1209" s="149"/>
      <c r="M1209" s="149"/>
      <c r="N1209" s="149"/>
      <c r="O1209" s="149"/>
      <c r="P1209" s="149"/>
      <c r="Q1209" s="149"/>
      <c r="R1209" s="149"/>
      <c r="S1209" s="149"/>
      <c r="T1209" s="152"/>
      <c r="U1209" s="152"/>
      <c r="V1209" s="152"/>
      <c r="W1209" s="152"/>
      <c r="X1209" s="152"/>
      <c r="Y1209" s="152"/>
      <c r="Z1209" s="152"/>
    </row>
    <row r="1210" ht="15.75" customHeight="1">
      <c r="A1210" s="143" t="str">
        <f>VLOOKUP('POBLACIONAL BASE 2025'!AD472,$A$15:$B$40,2,FALSE)</f>
        <v>#N/A</v>
      </c>
      <c r="B1210" s="149"/>
      <c r="C1210" s="149"/>
      <c r="D1210" s="149"/>
      <c r="E1210" s="149"/>
      <c r="F1210" s="149"/>
      <c r="G1210" s="149"/>
      <c r="H1210" s="149"/>
      <c r="I1210" s="143"/>
      <c r="J1210" s="143"/>
      <c r="K1210" s="149"/>
      <c r="L1210" s="149"/>
      <c r="M1210" s="149"/>
      <c r="N1210" s="149"/>
      <c r="O1210" s="149"/>
      <c r="P1210" s="149"/>
      <c r="Q1210" s="149"/>
      <c r="R1210" s="149"/>
      <c r="S1210" s="149"/>
      <c r="T1210" s="152"/>
      <c r="U1210" s="152"/>
      <c r="V1210" s="152"/>
      <c r="W1210" s="152"/>
      <c r="X1210" s="152"/>
      <c r="Y1210" s="152"/>
      <c r="Z1210" s="152"/>
    </row>
    <row r="1211" ht="15.75" customHeight="1">
      <c r="A1211" s="143" t="str">
        <f>VLOOKUP('POBLACIONAL BASE 2025'!AD473,$A$15:$B$40,2,FALSE)</f>
        <v>#N/A</v>
      </c>
      <c r="B1211" s="149"/>
      <c r="C1211" s="149"/>
      <c r="D1211" s="149"/>
      <c r="E1211" s="149"/>
      <c r="F1211" s="149"/>
      <c r="G1211" s="149"/>
      <c r="H1211" s="149"/>
      <c r="I1211" s="143"/>
      <c r="J1211" s="143"/>
      <c r="K1211" s="149"/>
      <c r="L1211" s="149"/>
      <c r="M1211" s="149"/>
      <c r="N1211" s="149"/>
      <c r="O1211" s="149"/>
      <c r="P1211" s="149"/>
      <c r="Q1211" s="149"/>
      <c r="R1211" s="149"/>
      <c r="S1211" s="149"/>
      <c r="T1211" s="152"/>
      <c r="U1211" s="152"/>
      <c r="V1211" s="152"/>
      <c r="W1211" s="152"/>
      <c r="X1211" s="152"/>
      <c r="Y1211" s="152"/>
      <c r="Z1211" s="152"/>
    </row>
    <row r="1212" ht="15.75" customHeight="1">
      <c r="A1212" s="143" t="str">
        <f>VLOOKUP('POBLACIONAL BASE 2025'!AD474,$A$15:$B$40,2,FALSE)</f>
        <v>#N/A</v>
      </c>
      <c r="B1212" s="149"/>
      <c r="C1212" s="149"/>
      <c r="D1212" s="149"/>
      <c r="E1212" s="149"/>
      <c r="F1212" s="149"/>
      <c r="G1212" s="149"/>
      <c r="H1212" s="149"/>
      <c r="I1212" s="143"/>
      <c r="J1212" s="143"/>
      <c r="K1212" s="149"/>
      <c r="L1212" s="149"/>
      <c r="M1212" s="149"/>
      <c r="N1212" s="149"/>
      <c r="O1212" s="149"/>
      <c r="P1212" s="149"/>
      <c r="Q1212" s="149"/>
      <c r="R1212" s="149"/>
      <c r="S1212" s="149"/>
      <c r="T1212" s="152"/>
      <c r="U1212" s="152"/>
      <c r="V1212" s="152"/>
      <c r="W1212" s="152"/>
      <c r="X1212" s="152"/>
      <c r="Y1212" s="152"/>
      <c r="Z1212" s="152"/>
    </row>
    <row r="1213" ht="15.75" customHeight="1">
      <c r="A1213" s="143" t="str">
        <f>VLOOKUP('POBLACIONAL BASE 2025'!AD475,$A$15:$B$40,2,FALSE)</f>
        <v>#N/A</v>
      </c>
      <c r="B1213" s="149"/>
      <c r="C1213" s="149"/>
      <c r="D1213" s="149"/>
      <c r="E1213" s="149"/>
      <c r="F1213" s="149"/>
      <c r="G1213" s="149"/>
      <c r="H1213" s="149"/>
      <c r="I1213" s="143"/>
      <c r="J1213" s="143"/>
      <c r="K1213" s="149"/>
      <c r="L1213" s="149"/>
      <c r="M1213" s="149"/>
      <c r="N1213" s="149"/>
      <c r="O1213" s="149"/>
      <c r="P1213" s="149"/>
      <c r="Q1213" s="149"/>
      <c r="R1213" s="149"/>
      <c r="S1213" s="149"/>
      <c r="T1213" s="152"/>
      <c r="U1213" s="152"/>
      <c r="V1213" s="152"/>
      <c r="W1213" s="152"/>
      <c r="X1213" s="152"/>
      <c r="Y1213" s="152"/>
      <c r="Z1213" s="152"/>
    </row>
    <row r="1214" ht="15.75" customHeight="1">
      <c r="A1214" s="143" t="str">
        <f>VLOOKUP('POBLACIONAL BASE 2025'!AD476,$A$15:$B$40,2,FALSE)</f>
        <v>#N/A</v>
      </c>
      <c r="B1214" s="149"/>
      <c r="C1214" s="149"/>
      <c r="D1214" s="149"/>
      <c r="E1214" s="149"/>
      <c r="F1214" s="149"/>
      <c r="G1214" s="149"/>
      <c r="H1214" s="149"/>
      <c r="I1214" s="143"/>
      <c r="J1214" s="143"/>
      <c r="K1214" s="149"/>
      <c r="L1214" s="149"/>
      <c r="M1214" s="149"/>
      <c r="N1214" s="149"/>
      <c r="O1214" s="149"/>
      <c r="P1214" s="149"/>
      <c r="Q1214" s="149"/>
      <c r="R1214" s="149"/>
      <c r="S1214" s="149"/>
      <c r="T1214" s="152"/>
      <c r="U1214" s="152"/>
      <c r="V1214" s="152"/>
      <c r="W1214" s="152"/>
      <c r="X1214" s="152"/>
      <c r="Y1214" s="152"/>
      <c r="Z1214" s="152"/>
    </row>
    <row r="1215" ht="15.75" customHeight="1">
      <c r="A1215" s="143" t="str">
        <f>VLOOKUP('POBLACIONAL BASE 2025'!AD477,$A$15:$B$40,2,FALSE)</f>
        <v>#N/A</v>
      </c>
      <c r="B1215" s="149"/>
      <c r="C1215" s="149"/>
      <c r="D1215" s="149"/>
      <c r="E1215" s="149"/>
      <c r="F1215" s="149"/>
      <c r="G1215" s="149"/>
      <c r="H1215" s="149"/>
      <c r="I1215" s="143"/>
      <c r="J1215" s="143"/>
      <c r="K1215" s="149"/>
      <c r="L1215" s="149"/>
      <c r="M1215" s="149"/>
      <c r="N1215" s="149"/>
      <c r="O1215" s="149"/>
      <c r="P1215" s="149"/>
      <c r="Q1215" s="149"/>
      <c r="R1215" s="149"/>
      <c r="S1215" s="149"/>
      <c r="T1215" s="152"/>
      <c r="U1215" s="152"/>
      <c r="V1215" s="152"/>
      <c r="W1215" s="152"/>
      <c r="X1215" s="152"/>
      <c r="Y1215" s="152"/>
      <c r="Z1215" s="152"/>
    </row>
    <row r="1216" ht="15.75" customHeight="1">
      <c r="A1216" s="143" t="str">
        <f>VLOOKUP('POBLACIONAL BASE 2025'!AD478,$A$15:$B$40,2,FALSE)</f>
        <v>#N/A</v>
      </c>
      <c r="B1216" s="149"/>
      <c r="C1216" s="149"/>
      <c r="D1216" s="149"/>
      <c r="E1216" s="149"/>
      <c r="F1216" s="149"/>
      <c r="G1216" s="149"/>
      <c r="H1216" s="149"/>
      <c r="I1216" s="143"/>
      <c r="J1216" s="143"/>
      <c r="K1216" s="149"/>
      <c r="L1216" s="149"/>
      <c r="M1216" s="149"/>
      <c r="N1216" s="149"/>
      <c r="O1216" s="149"/>
      <c r="P1216" s="149"/>
      <c r="Q1216" s="149"/>
      <c r="R1216" s="149"/>
      <c r="S1216" s="149"/>
      <c r="T1216" s="152"/>
      <c r="U1216" s="152"/>
      <c r="V1216" s="152"/>
      <c r="W1216" s="152"/>
      <c r="X1216" s="152"/>
      <c r="Y1216" s="152"/>
      <c r="Z1216" s="152"/>
    </row>
    <row r="1217" ht="15.75" customHeight="1">
      <c r="A1217" s="143" t="str">
        <f>VLOOKUP('POBLACIONAL BASE 2025'!AD479,$A$15:$B$40,2,FALSE)</f>
        <v>#N/A</v>
      </c>
      <c r="B1217" s="149"/>
      <c r="C1217" s="149"/>
      <c r="D1217" s="149"/>
      <c r="E1217" s="149"/>
      <c r="F1217" s="149"/>
      <c r="G1217" s="149"/>
      <c r="H1217" s="149"/>
      <c r="I1217" s="143"/>
      <c r="J1217" s="143"/>
      <c r="K1217" s="149"/>
      <c r="L1217" s="149"/>
      <c r="M1217" s="149"/>
      <c r="N1217" s="149"/>
      <c r="O1217" s="149"/>
      <c r="P1217" s="149"/>
      <c r="Q1217" s="149"/>
      <c r="R1217" s="149"/>
      <c r="S1217" s="149"/>
      <c r="T1217" s="152"/>
      <c r="U1217" s="152"/>
      <c r="V1217" s="152"/>
      <c r="W1217" s="152"/>
      <c r="X1217" s="152"/>
      <c r="Y1217" s="152"/>
      <c r="Z1217" s="152"/>
    </row>
    <row r="1218" ht="15.75" customHeight="1">
      <c r="A1218" s="143" t="str">
        <f>VLOOKUP('POBLACIONAL BASE 2025'!AD480,$A$15:$B$40,2,FALSE)</f>
        <v>#N/A</v>
      </c>
      <c r="B1218" s="149"/>
      <c r="C1218" s="149"/>
      <c r="D1218" s="149"/>
      <c r="E1218" s="149"/>
      <c r="F1218" s="149"/>
      <c r="G1218" s="149"/>
      <c r="H1218" s="149"/>
      <c r="I1218" s="143"/>
      <c r="J1218" s="143"/>
      <c r="K1218" s="149"/>
      <c r="L1218" s="149"/>
      <c r="M1218" s="149"/>
      <c r="N1218" s="149"/>
      <c r="O1218" s="149"/>
      <c r="P1218" s="149"/>
      <c r="Q1218" s="149"/>
      <c r="R1218" s="149"/>
      <c r="S1218" s="149"/>
      <c r="T1218" s="152"/>
      <c r="U1218" s="152"/>
      <c r="V1218" s="152"/>
      <c r="W1218" s="152"/>
      <c r="X1218" s="152"/>
      <c r="Y1218" s="152"/>
      <c r="Z1218" s="152"/>
    </row>
    <row r="1219" ht="15.75" customHeight="1">
      <c r="A1219" s="143" t="str">
        <f>VLOOKUP('POBLACIONAL BASE 2025'!AD481,$A$15:$B$40,2,FALSE)</f>
        <v>#N/A</v>
      </c>
      <c r="B1219" s="149"/>
      <c r="C1219" s="149"/>
      <c r="D1219" s="149"/>
      <c r="E1219" s="149"/>
      <c r="F1219" s="149"/>
      <c r="G1219" s="149"/>
      <c r="H1219" s="149"/>
      <c r="I1219" s="143"/>
      <c r="J1219" s="143"/>
      <c r="K1219" s="149"/>
      <c r="L1219" s="149"/>
      <c r="M1219" s="149"/>
      <c r="N1219" s="149"/>
      <c r="O1219" s="149"/>
      <c r="P1219" s="149"/>
      <c r="Q1219" s="149"/>
      <c r="R1219" s="149"/>
      <c r="S1219" s="149"/>
      <c r="T1219" s="152"/>
      <c r="U1219" s="152"/>
      <c r="V1219" s="152"/>
      <c r="W1219" s="152"/>
      <c r="X1219" s="152"/>
      <c r="Y1219" s="152"/>
      <c r="Z1219" s="152"/>
    </row>
    <row r="1220" ht="15.75" customHeight="1">
      <c r="A1220" s="143" t="str">
        <f>VLOOKUP('POBLACIONAL BASE 2025'!AD482,$A$15:$B$40,2,FALSE)</f>
        <v>#N/A</v>
      </c>
      <c r="B1220" s="149"/>
      <c r="C1220" s="149"/>
      <c r="D1220" s="149"/>
      <c r="E1220" s="149"/>
      <c r="F1220" s="149"/>
      <c r="G1220" s="149"/>
      <c r="H1220" s="149"/>
      <c r="I1220" s="143"/>
      <c r="J1220" s="143"/>
      <c r="K1220" s="149"/>
      <c r="L1220" s="149"/>
      <c r="M1220" s="149"/>
      <c r="N1220" s="149"/>
      <c r="O1220" s="149"/>
      <c r="P1220" s="149"/>
      <c r="Q1220" s="149"/>
      <c r="R1220" s="149"/>
      <c r="S1220" s="149"/>
      <c r="T1220" s="152"/>
      <c r="U1220" s="152"/>
      <c r="V1220" s="152"/>
      <c r="W1220" s="152"/>
      <c r="X1220" s="152"/>
      <c r="Y1220" s="152"/>
      <c r="Z1220" s="152"/>
    </row>
    <row r="1221" ht="15.75" customHeight="1">
      <c r="A1221" s="143" t="str">
        <f>VLOOKUP('POBLACIONAL BASE 2025'!AD483,$A$15:$B$40,2,FALSE)</f>
        <v>#N/A</v>
      </c>
      <c r="B1221" s="149"/>
      <c r="C1221" s="149"/>
      <c r="D1221" s="149"/>
      <c r="E1221" s="149"/>
      <c r="F1221" s="149"/>
      <c r="G1221" s="149"/>
      <c r="H1221" s="149"/>
      <c r="I1221" s="143"/>
      <c r="J1221" s="143"/>
      <c r="K1221" s="149"/>
      <c r="L1221" s="149"/>
      <c r="M1221" s="149"/>
      <c r="N1221" s="149"/>
      <c r="O1221" s="149"/>
      <c r="P1221" s="149"/>
      <c r="Q1221" s="149"/>
      <c r="R1221" s="149"/>
      <c r="S1221" s="149"/>
      <c r="T1221" s="152"/>
      <c r="U1221" s="152"/>
      <c r="V1221" s="152"/>
      <c r="W1221" s="152"/>
      <c r="X1221" s="152"/>
      <c r="Y1221" s="152"/>
      <c r="Z1221" s="152"/>
    </row>
    <row r="1222" ht="15.75" customHeight="1">
      <c r="A1222" s="143" t="str">
        <f>VLOOKUP('POBLACIONAL BASE 2025'!AD484,$A$15:$B$40,2,FALSE)</f>
        <v>#N/A</v>
      </c>
      <c r="B1222" s="149"/>
      <c r="C1222" s="149"/>
      <c r="D1222" s="149"/>
      <c r="E1222" s="149"/>
      <c r="F1222" s="149"/>
      <c r="G1222" s="149"/>
      <c r="H1222" s="149"/>
      <c r="I1222" s="143"/>
      <c r="J1222" s="143"/>
      <c r="K1222" s="149"/>
      <c r="L1222" s="149"/>
      <c r="M1222" s="149"/>
      <c r="N1222" s="149"/>
      <c r="O1222" s="149"/>
      <c r="P1222" s="149"/>
      <c r="Q1222" s="149"/>
      <c r="R1222" s="149"/>
      <c r="S1222" s="149"/>
      <c r="T1222" s="152"/>
      <c r="U1222" s="152"/>
      <c r="V1222" s="152"/>
      <c r="W1222" s="152"/>
      <c r="X1222" s="152"/>
      <c r="Y1222" s="152"/>
      <c r="Z1222" s="152"/>
    </row>
    <row r="1223" ht="15.75" customHeight="1">
      <c r="A1223" s="143" t="str">
        <f>VLOOKUP('POBLACIONAL BASE 2025'!AD485,$A$15:$B$40,2,FALSE)</f>
        <v>#N/A</v>
      </c>
      <c r="B1223" s="149"/>
      <c r="C1223" s="149"/>
      <c r="D1223" s="149"/>
      <c r="E1223" s="149"/>
      <c r="F1223" s="149"/>
      <c r="G1223" s="149"/>
      <c r="H1223" s="149"/>
      <c r="I1223" s="143"/>
      <c r="J1223" s="143"/>
      <c r="K1223" s="149"/>
      <c r="L1223" s="149"/>
      <c r="M1223" s="149"/>
      <c r="N1223" s="149"/>
      <c r="O1223" s="149"/>
      <c r="P1223" s="149"/>
      <c r="Q1223" s="149"/>
      <c r="R1223" s="149"/>
      <c r="S1223" s="149"/>
      <c r="T1223" s="152"/>
      <c r="U1223" s="152"/>
      <c r="V1223" s="152"/>
      <c r="W1223" s="152"/>
      <c r="X1223" s="152"/>
      <c r="Y1223" s="152"/>
      <c r="Z1223" s="152"/>
    </row>
    <row r="1224" ht="15.75" customHeight="1">
      <c r="A1224" s="143" t="str">
        <f>VLOOKUP('POBLACIONAL BASE 2025'!AD486,$A$15:$B$40,2,FALSE)</f>
        <v>#N/A</v>
      </c>
      <c r="B1224" s="149"/>
      <c r="C1224" s="149"/>
      <c r="D1224" s="149"/>
      <c r="E1224" s="149"/>
      <c r="F1224" s="149"/>
      <c r="G1224" s="149"/>
      <c r="H1224" s="149"/>
      <c r="I1224" s="143"/>
      <c r="J1224" s="143"/>
      <c r="K1224" s="149"/>
      <c r="L1224" s="149"/>
      <c r="M1224" s="149"/>
      <c r="N1224" s="149"/>
      <c r="O1224" s="149"/>
      <c r="P1224" s="149"/>
      <c r="Q1224" s="149"/>
      <c r="R1224" s="149"/>
      <c r="S1224" s="149"/>
      <c r="T1224" s="152"/>
      <c r="U1224" s="152"/>
      <c r="V1224" s="152"/>
      <c r="W1224" s="152"/>
      <c r="X1224" s="152"/>
      <c r="Y1224" s="152"/>
      <c r="Z1224" s="152"/>
    </row>
    <row r="1225" ht="15.75" customHeight="1">
      <c r="A1225" s="143" t="str">
        <f>VLOOKUP('POBLACIONAL BASE 2025'!AD487,$A$15:$B$40,2,FALSE)</f>
        <v>#N/A</v>
      </c>
      <c r="B1225" s="149"/>
      <c r="C1225" s="149"/>
      <c r="D1225" s="149"/>
      <c r="E1225" s="149"/>
      <c r="F1225" s="149"/>
      <c r="G1225" s="149"/>
      <c r="H1225" s="149"/>
      <c r="I1225" s="143"/>
      <c r="J1225" s="143"/>
      <c r="K1225" s="149"/>
      <c r="L1225" s="149"/>
      <c r="M1225" s="149"/>
      <c r="N1225" s="149"/>
      <c r="O1225" s="149"/>
      <c r="P1225" s="149"/>
      <c r="Q1225" s="149"/>
      <c r="R1225" s="149"/>
      <c r="S1225" s="149"/>
      <c r="T1225" s="152"/>
      <c r="U1225" s="152"/>
      <c r="V1225" s="152"/>
      <c r="W1225" s="152"/>
      <c r="X1225" s="152"/>
      <c r="Y1225" s="152"/>
      <c r="Z1225" s="152"/>
    </row>
    <row r="1226" ht="15.75" customHeight="1">
      <c r="A1226" s="143" t="str">
        <f>VLOOKUP('POBLACIONAL BASE 2025'!AD488,$A$15:$B$40,2,FALSE)</f>
        <v>#N/A</v>
      </c>
      <c r="B1226" s="149"/>
      <c r="C1226" s="149"/>
      <c r="D1226" s="149"/>
      <c r="E1226" s="149"/>
      <c r="F1226" s="149"/>
      <c r="G1226" s="149"/>
      <c r="H1226" s="149"/>
      <c r="I1226" s="143"/>
      <c r="J1226" s="143"/>
      <c r="K1226" s="149"/>
      <c r="L1226" s="149"/>
      <c r="M1226" s="149"/>
      <c r="N1226" s="149"/>
      <c r="O1226" s="149"/>
      <c r="P1226" s="149"/>
      <c r="Q1226" s="149"/>
      <c r="R1226" s="149"/>
      <c r="S1226" s="149"/>
      <c r="T1226" s="152"/>
      <c r="U1226" s="152"/>
      <c r="V1226" s="152"/>
      <c r="W1226" s="152"/>
      <c r="X1226" s="152"/>
      <c r="Y1226" s="152"/>
      <c r="Z1226" s="152"/>
    </row>
    <row r="1227" ht="15.75" customHeight="1">
      <c r="A1227" s="143" t="str">
        <f>VLOOKUP('POBLACIONAL BASE 2025'!AD489,$A$15:$B$40,2,FALSE)</f>
        <v>#N/A</v>
      </c>
      <c r="B1227" s="149"/>
      <c r="C1227" s="149"/>
      <c r="D1227" s="149"/>
      <c r="E1227" s="149"/>
      <c r="F1227" s="149"/>
      <c r="G1227" s="149"/>
      <c r="H1227" s="149"/>
      <c r="I1227" s="143"/>
      <c r="J1227" s="143"/>
      <c r="K1227" s="149"/>
      <c r="L1227" s="149"/>
      <c r="M1227" s="149"/>
      <c r="N1227" s="149"/>
      <c r="O1227" s="149"/>
      <c r="P1227" s="149"/>
      <c r="Q1227" s="149"/>
      <c r="R1227" s="149"/>
      <c r="S1227" s="149"/>
      <c r="T1227" s="152"/>
      <c r="U1227" s="152"/>
      <c r="V1227" s="152"/>
      <c r="W1227" s="152"/>
      <c r="X1227" s="152"/>
      <c r="Y1227" s="152"/>
      <c r="Z1227" s="152"/>
    </row>
    <row r="1228" ht="15.75" customHeight="1">
      <c r="A1228" s="143" t="str">
        <f>VLOOKUP('POBLACIONAL BASE 2025'!AD490,$A$15:$B$40,2,FALSE)</f>
        <v>#N/A</v>
      </c>
      <c r="B1228" s="149"/>
      <c r="C1228" s="149"/>
      <c r="D1228" s="149"/>
      <c r="E1228" s="149"/>
      <c r="F1228" s="149"/>
      <c r="G1228" s="149"/>
      <c r="H1228" s="149"/>
      <c r="I1228" s="143"/>
      <c r="J1228" s="143"/>
      <c r="K1228" s="149"/>
      <c r="L1228" s="149"/>
      <c r="M1228" s="149"/>
      <c r="N1228" s="149"/>
      <c r="O1228" s="149"/>
      <c r="P1228" s="149"/>
      <c r="Q1228" s="149"/>
      <c r="R1228" s="149"/>
      <c r="S1228" s="149"/>
      <c r="T1228" s="152"/>
      <c r="U1228" s="152"/>
      <c r="V1228" s="152"/>
      <c r="W1228" s="152"/>
      <c r="X1228" s="152"/>
      <c r="Y1228" s="152"/>
      <c r="Z1228" s="152"/>
    </row>
    <row r="1229" ht="15.75" customHeight="1">
      <c r="A1229" s="143" t="str">
        <f>VLOOKUP('POBLACIONAL BASE 2025'!AD491,$A$15:$B$40,2,FALSE)</f>
        <v>#N/A</v>
      </c>
      <c r="B1229" s="149"/>
      <c r="C1229" s="149"/>
      <c r="D1229" s="149"/>
      <c r="E1229" s="149"/>
      <c r="F1229" s="149"/>
      <c r="G1229" s="149"/>
      <c r="H1229" s="149"/>
      <c r="I1229" s="143"/>
      <c r="J1229" s="143"/>
      <c r="K1229" s="149"/>
      <c r="L1229" s="149"/>
      <c r="M1229" s="149"/>
      <c r="N1229" s="149"/>
      <c r="O1229" s="149"/>
      <c r="P1229" s="149"/>
      <c r="Q1229" s="149"/>
      <c r="R1229" s="149"/>
      <c r="S1229" s="149"/>
      <c r="T1229" s="152"/>
      <c r="U1229" s="152"/>
      <c r="V1229" s="152"/>
      <c r="W1229" s="152"/>
      <c r="X1229" s="152"/>
      <c r="Y1229" s="152"/>
      <c r="Z1229" s="152"/>
    </row>
    <row r="1230" ht="15.75" customHeight="1">
      <c r="A1230" s="143" t="str">
        <f>VLOOKUP('POBLACIONAL BASE 2025'!AD492,$A$15:$B$40,2,FALSE)</f>
        <v>#N/A</v>
      </c>
      <c r="B1230" s="149"/>
      <c r="C1230" s="149"/>
      <c r="D1230" s="149"/>
      <c r="E1230" s="149"/>
      <c r="F1230" s="149"/>
      <c r="G1230" s="149"/>
      <c r="H1230" s="149"/>
      <c r="I1230" s="143"/>
      <c r="J1230" s="143"/>
      <c r="K1230" s="149"/>
      <c r="L1230" s="149"/>
      <c r="M1230" s="149"/>
      <c r="N1230" s="149"/>
      <c r="O1230" s="149"/>
      <c r="P1230" s="149"/>
      <c r="Q1230" s="149"/>
      <c r="R1230" s="149"/>
      <c r="S1230" s="149"/>
      <c r="T1230" s="152"/>
      <c r="U1230" s="152"/>
      <c r="V1230" s="152"/>
      <c r="W1230" s="152"/>
      <c r="X1230" s="152"/>
      <c r="Y1230" s="152"/>
      <c r="Z1230" s="152"/>
    </row>
    <row r="1231" ht="15.75" customHeight="1">
      <c r="A1231" s="143" t="str">
        <f>VLOOKUP('POBLACIONAL BASE 2025'!AD493,$A$15:$B$40,2,FALSE)</f>
        <v>#N/A</v>
      </c>
      <c r="B1231" s="149"/>
      <c r="C1231" s="149"/>
      <c r="D1231" s="149"/>
      <c r="E1231" s="149"/>
      <c r="F1231" s="149"/>
      <c r="G1231" s="149"/>
      <c r="H1231" s="149"/>
      <c r="I1231" s="143"/>
      <c r="J1231" s="143"/>
      <c r="K1231" s="149"/>
      <c r="L1231" s="149"/>
      <c r="M1231" s="149"/>
      <c r="N1231" s="149"/>
      <c r="O1231" s="149"/>
      <c r="P1231" s="149"/>
      <c r="Q1231" s="149"/>
      <c r="R1231" s="149"/>
      <c r="S1231" s="149"/>
      <c r="T1231" s="152"/>
      <c r="U1231" s="152"/>
      <c r="V1231" s="152"/>
      <c r="W1231" s="152"/>
      <c r="X1231" s="152"/>
      <c r="Y1231" s="152"/>
      <c r="Z1231" s="152"/>
    </row>
    <row r="1232" ht="15.75" customHeight="1">
      <c r="A1232" s="143" t="str">
        <f>VLOOKUP('POBLACIONAL BASE 2025'!AD494,$A$15:$B$40,2,FALSE)</f>
        <v>#N/A</v>
      </c>
      <c r="B1232" s="149"/>
      <c r="C1232" s="149"/>
      <c r="D1232" s="149"/>
      <c r="E1232" s="149"/>
      <c r="F1232" s="149"/>
      <c r="G1232" s="149"/>
      <c r="H1232" s="149"/>
      <c r="I1232" s="143"/>
      <c r="J1232" s="143"/>
      <c r="K1232" s="149"/>
      <c r="L1232" s="149"/>
      <c r="M1232" s="149"/>
      <c r="N1232" s="149"/>
      <c r="O1232" s="149"/>
      <c r="P1232" s="149"/>
      <c r="Q1232" s="149"/>
      <c r="R1232" s="149"/>
      <c r="S1232" s="149"/>
      <c r="T1232" s="152"/>
      <c r="U1232" s="152"/>
      <c r="V1232" s="152"/>
      <c r="W1232" s="152"/>
      <c r="X1232" s="152"/>
      <c r="Y1232" s="152"/>
      <c r="Z1232" s="152"/>
    </row>
    <row r="1233" ht="15.75" customHeight="1">
      <c r="A1233" s="143" t="str">
        <f>VLOOKUP('POBLACIONAL BASE 2025'!AD495,$A$15:$B$40,2,FALSE)</f>
        <v>#N/A</v>
      </c>
      <c r="B1233" s="149"/>
      <c r="C1233" s="149"/>
      <c r="D1233" s="149"/>
      <c r="E1233" s="149"/>
      <c r="F1233" s="149"/>
      <c r="G1233" s="149"/>
      <c r="H1233" s="149"/>
      <c r="I1233" s="143"/>
      <c r="J1233" s="143"/>
      <c r="K1233" s="149"/>
      <c r="L1233" s="149"/>
      <c r="M1233" s="149"/>
      <c r="N1233" s="149"/>
      <c r="O1233" s="149"/>
      <c r="P1233" s="149"/>
      <c r="Q1233" s="149"/>
      <c r="R1233" s="149"/>
      <c r="S1233" s="149"/>
      <c r="T1233" s="152"/>
      <c r="U1233" s="152"/>
      <c r="V1233" s="152"/>
      <c r="W1233" s="152"/>
      <c r="X1233" s="152"/>
      <c r="Y1233" s="152"/>
      <c r="Z1233" s="152"/>
    </row>
    <row r="1234" ht="15.75" customHeight="1">
      <c r="A1234" s="143" t="str">
        <f>VLOOKUP('POBLACIONAL BASE 2025'!AD496,$A$15:$B$40,2,FALSE)</f>
        <v>#N/A</v>
      </c>
      <c r="B1234" s="149"/>
      <c r="C1234" s="149"/>
      <c r="D1234" s="149"/>
      <c r="E1234" s="149"/>
      <c r="F1234" s="149"/>
      <c r="G1234" s="149"/>
      <c r="H1234" s="149"/>
      <c r="I1234" s="143"/>
      <c r="J1234" s="143"/>
      <c r="K1234" s="149"/>
      <c r="L1234" s="149"/>
      <c r="M1234" s="149"/>
      <c r="N1234" s="149"/>
      <c r="O1234" s="149"/>
      <c r="P1234" s="149"/>
      <c r="Q1234" s="149"/>
      <c r="R1234" s="149"/>
      <c r="S1234" s="149"/>
      <c r="T1234" s="152"/>
      <c r="U1234" s="152"/>
      <c r="V1234" s="152"/>
      <c r="W1234" s="152"/>
      <c r="X1234" s="152"/>
      <c r="Y1234" s="152"/>
      <c r="Z1234" s="152"/>
    </row>
    <row r="1235" ht="15.75" customHeight="1">
      <c r="A1235" s="143" t="str">
        <f>VLOOKUP('POBLACIONAL BASE 2025'!AD497,$A$15:$B$40,2,FALSE)</f>
        <v>#N/A</v>
      </c>
      <c r="B1235" s="149"/>
      <c r="C1235" s="149"/>
      <c r="D1235" s="149"/>
      <c r="E1235" s="149"/>
      <c r="F1235" s="149"/>
      <c r="G1235" s="149"/>
      <c r="H1235" s="149"/>
      <c r="I1235" s="143"/>
      <c r="J1235" s="143"/>
      <c r="K1235" s="149"/>
      <c r="L1235" s="149"/>
      <c r="M1235" s="149"/>
      <c r="N1235" s="149"/>
      <c r="O1235" s="149"/>
      <c r="P1235" s="149"/>
      <c r="Q1235" s="149"/>
      <c r="R1235" s="149"/>
      <c r="S1235" s="149"/>
      <c r="T1235" s="152"/>
      <c r="U1235" s="152"/>
      <c r="V1235" s="152"/>
      <c r="W1235" s="152"/>
      <c r="X1235" s="152"/>
      <c r="Y1235" s="152"/>
      <c r="Z1235" s="152"/>
    </row>
    <row r="1236" ht="15.75" customHeight="1">
      <c r="A1236" s="143" t="str">
        <f>VLOOKUP('POBLACIONAL BASE 2025'!AD498,$A$15:$B$40,2,FALSE)</f>
        <v>#N/A</v>
      </c>
      <c r="B1236" s="149"/>
      <c r="C1236" s="149"/>
      <c r="D1236" s="149"/>
      <c r="E1236" s="149"/>
      <c r="F1236" s="149"/>
      <c r="G1236" s="149"/>
      <c r="H1236" s="149"/>
      <c r="I1236" s="143"/>
      <c r="J1236" s="143"/>
      <c r="K1236" s="149"/>
      <c r="L1236" s="149"/>
      <c r="M1236" s="149"/>
      <c r="N1236" s="149"/>
      <c r="O1236" s="149"/>
      <c r="P1236" s="149"/>
      <c r="Q1236" s="149"/>
      <c r="R1236" s="149"/>
      <c r="S1236" s="149"/>
      <c r="T1236" s="152"/>
      <c r="U1236" s="152"/>
      <c r="V1236" s="152"/>
      <c r="W1236" s="152"/>
      <c r="X1236" s="152"/>
      <c r="Y1236" s="152"/>
      <c r="Z1236" s="152"/>
    </row>
    <row r="1237" ht="15.75" customHeight="1">
      <c r="A1237" s="143" t="str">
        <f>VLOOKUP('POBLACIONAL BASE 2025'!AD499,$A$15:$B$40,2,FALSE)</f>
        <v>#N/A</v>
      </c>
      <c r="B1237" s="149"/>
      <c r="C1237" s="149"/>
      <c r="D1237" s="149"/>
      <c r="E1237" s="149"/>
      <c r="F1237" s="149"/>
      <c r="G1237" s="149"/>
      <c r="H1237" s="149"/>
      <c r="I1237" s="143"/>
      <c r="J1237" s="143"/>
      <c r="K1237" s="149"/>
      <c r="L1237" s="149"/>
      <c r="M1237" s="149"/>
      <c r="N1237" s="149"/>
      <c r="O1237" s="149"/>
      <c r="P1237" s="149"/>
      <c r="Q1237" s="149"/>
      <c r="R1237" s="149"/>
      <c r="S1237" s="149"/>
      <c r="T1237" s="152"/>
      <c r="U1237" s="152"/>
      <c r="V1237" s="152"/>
      <c r="W1237" s="152"/>
      <c r="X1237" s="152"/>
      <c r="Y1237" s="152"/>
      <c r="Z1237" s="152"/>
    </row>
    <row r="1238" ht="15.75" customHeight="1">
      <c r="A1238" s="143" t="str">
        <f>VLOOKUP('POBLACIONAL BASE 2025'!AD500,$A$15:$B$40,2,FALSE)</f>
        <v>#N/A</v>
      </c>
      <c r="B1238" s="149"/>
      <c r="C1238" s="149"/>
      <c r="D1238" s="149"/>
      <c r="E1238" s="149"/>
      <c r="F1238" s="149"/>
      <c r="G1238" s="149"/>
      <c r="H1238" s="149"/>
      <c r="I1238" s="143"/>
      <c r="J1238" s="143"/>
      <c r="K1238" s="149"/>
      <c r="L1238" s="149"/>
      <c r="M1238" s="149"/>
      <c r="N1238" s="149"/>
      <c r="O1238" s="149"/>
      <c r="P1238" s="149"/>
      <c r="Q1238" s="149"/>
      <c r="R1238" s="149"/>
      <c r="S1238" s="149"/>
      <c r="T1238" s="152"/>
      <c r="U1238" s="152"/>
      <c r="V1238" s="152"/>
      <c r="W1238" s="152"/>
      <c r="X1238" s="152"/>
      <c r="Y1238" s="152"/>
      <c r="Z1238" s="152"/>
    </row>
    <row r="1239" ht="15.75" customHeight="1">
      <c r="A1239" s="143" t="str">
        <f>VLOOKUP('POBLACIONAL BASE 2025'!AD501,$A$15:$B$40,2,FALSE)</f>
        <v>#N/A</v>
      </c>
      <c r="B1239" s="149"/>
      <c r="C1239" s="149"/>
      <c r="D1239" s="149"/>
      <c r="E1239" s="149"/>
      <c r="F1239" s="149"/>
      <c r="G1239" s="149"/>
      <c r="H1239" s="149"/>
      <c r="I1239" s="143"/>
      <c r="J1239" s="143"/>
      <c r="K1239" s="149"/>
      <c r="L1239" s="149"/>
      <c r="M1239" s="149"/>
      <c r="N1239" s="149"/>
      <c r="O1239" s="149"/>
      <c r="P1239" s="149"/>
      <c r="Q1239" s="149"/>
      <c r="R1239" s="149"/>
      <c r="S1239" s="149"/>
      <c r="T1239" s="152"/>
      <c r="U1239" s="152"/>
      <c r="V1239" s="152"/>
      <c r="W1239" s="152"/>
      <c r="X1239" s="152"/>
      <c r="Y1239" s="152"/>
      <c r="Z1239" s="152"/>
    </row>
    <row r="1240" ht="15.75" customHeight="1">
      <c r="A1240" s="143" t="str">
        <f>VLOOKUP('POBLACIONAL BASE 2025'!AD502,$A$15:$B$40,2,FALSE)</f>
        <v>#N/A</v>
      </c>
      <c r="B1240" s="149"/>
      <c r="C1240" s="149"/>
      <c r="D1240" s="149"/>
      <c r="E1240" s="149"/>
      <c r="F1240" s="149"/>
      <c r="G1240" s="149"/>
      <c r="H1240" s="149"/>
      <c r="I1240" s="143"/>
      <c r="J1240" s="143"/>
      <c r="K1240" s="149"/>
      <c r="L1240" s="149"/>
      <c r="M1240" s="149"/>
      <c r="N1240" s="149"/>
      <c r="O1240" s="149"/>
      <c r="P1240" s="149"/>
      <c r="Q1240" s="149"/>
      <c r="R1240" s="149"/>
      <c r="S1240" s="149"/>
      <c r="T1240" s="152"/>
      <c r="U1240" s="152"/>
      <c r="V1240" s="152"/>
      <c r="W1240" s="152"/>
      <c r="X1240" s="152"/>
      <c r="Y1240" s="152"/>
      <c r="Z1240" s="152"/>
    </row>
    <row r="1241" ht="15.75" customHeight="1">
      <c r="A1241" s="143" t="str">
        <f>VLOOKUP('POBLACIONAL BASE 2025'!AD503,$A$15:$B$40,2,FALSE)</f>
        <v>#N/A</v>
      </c>
      <c r="B1241" s="149"/>
      <c r="C1241" s="149"/>
      <c r="D1241" s="149"/>
      <c r="E1241" s="149"/>
      <c r="F1241" s="149"/>
      <c r="G1241" s="149"/>
      <c r="H1241" s="149"/>
      <c r="I1241" s="143"/>
      <c r="J1241" s="143"/>
      <c r="K1241" s="149"/>
      <c r="L1241" s="149"/>
      <c r="M1241" s="149"/>
      <c r="N1241" s="149"/>
      <c r="O1241" s="149"/>
      <c r="P1241" s="149"/>
      <c r="Q1241" s="149"/>
      <c r="R1241" s="149"/>
      <c r="S1241" s="149"/>
      <c r="T1241" s="152"/>
      <c r="U1241" s="152"/>
      <c r="V1241" s="152"/>
      <c r="W1241" s="152"/>
      <c r="X1241" s="152"/>
      <c r="Y1241" s="152"/>
      <c r="Z1241" s="152"/>
    </row>
    <row r="1242" ht="15.75" customHeight="1">
      <c r="A1242" s="143" t="str">
        <f>VLOOKUP('POBLACIONAL BASE 2025'!AD504,$A$15:$B$40,2,FALSE)</f>
        <v>#N/A</v>
      </c>
      <c r="B1242" s="149"/>
      <c r="C1242" s="149"/>
      <c r="D1242" s="149"/>
      <c r="E1242" s="149"/>
      <c r="F1242" s="149"/>
      <c r="G1242" s="149"/>
      <c r="H1242" s="149"/>
      <c r="I1242" s="143"/>
      <c r="J1242" s="143"/>
      <c r="K1242" s="149"/>
      <c r="L1242" s="149"/>
      <c r="M1242" s="149"/>
      <c r="N1242" s="149"/>
      <c r="O1242" s="149"/>
      <c r="P1242" s="149"/>
      <c r="Q1242" s="149"/>
      <c r="R1242" s="149"/>
      <c r="S1242" s="149"/>
      <c r="T1242" s="152"/>
      <c r="U1242" s="152"/>
      <c r="V1242" s="152"/>
      <c r="W1242" s="152"/>
      <c r="X1242" s="152"/>
      <c r="Y1242" s="152"/>
      <c r="Z1242" s="152"/>
    </row>
    <row r="1243" ht="15.75" customHeight="1">
      <c r="A1243" s="143" t="str">
        <f>VLOOKUP('POBLACIONAL BASE 2025'!AD505,$A$15:$B$40,2,FALSE)</f>
        <v>#N/A</v>
      </c>
      <c r="B1243" s="149"/>
      <c r="C1243" s="149"/>
      <c r="D1243" s="149"/>
      <c r="E1243" s="149"/>
      <c r="F1243" s="149"/>
      <c r="G1243" s="149"/>
      <c r="H1243" s="149"/>
      <c r="I1243" s="143"/>
      <c r="J1243" s="143"/>
      <c r="K1243" s="149"/>
      <c r="L1243" s="149"/>
      <c r="M1243" s="149"/>
      <c r="N1243" s="149"/>
      <c r="O1243" s="149"/>
      <c r="P1243" s="149"/>
      <c r="Q1243" s="149"/>
      <c r="R1243" s="149"/>
      <c r="S1243" s="149"/>
      <c r="T1243" s="152"/>
      <c r="U1243" s="152"/>
      <c r="V1243" s="152"/>
      <c r="W1243" s="152"/>
      <c r="X1243" s="152"/>
      <c r="Y1243" s="152"/>
      <c r="Z1243" s="152"/>
    </row>
    <row r="1244" ht="15.75" customHeight="1">
      <c r="A1244" s="143" t="str">
        <f>VLOOKUP('POBLACIONAL BASE 2025'!AD506,$A$15:$B$40,2,FALSE)</f>
        <v>#N/A</v>
      </c>
      <c r="B1244" s="149"/>
      <c r="C1244" s="149"/>
      <c r="D1244" s="149"/>
      <c r="E1244" s="149"/>
      <c r="F1244" s="149"/>
      <c r="G1244" s="149"/>
      <c r="H1244" s="149"/>
      <c r="I1244" s="143"/>
      <c r="J1244" s="143"/>
      <c r="K1244" s="149"/>
      <c r="L1244" s="149"/>
      <c r="M1244" s="149"/>
      <c r="N1244" s="149"/>
      <c r="O1244" s="149"/>
      <c r="P1244" s="149"/>
      <c r="Q1244" s="149"/>
      <c r="R1244" s="149"/>
      <c r="S1244" s="149"/>
      <c r="T1244" s="152"/>
      <c r="U1244" s="152"/>
      <c r="V1244" s="152"/>
      <c r="W1244" s="152"/>
      <c r="X1244" s="152"/>
      <c r="Y1244" s="152"/>
      <c r="Z1244" s="152"/>
    </row>
    <row r="1245" ht="15.75" customHeight="1">
      <c r="A1245" s="143" t="str">
        <f>VLOOKUP('POBLACIONAL BASE 2025'!AD507,$A$15:$B$40,2,FALSE)</f>
        <v>#N/A</v>
      </c>
      <c r="B1245" s="149"/>
      <c r="C1245" s="149"/>
      <c r="D1245" s="149"/>
      <c r="E1245" s="149"/>
      <c r="F1245" s="149"/>
      <c r="G1245" s="149"/>
      <c r="H1245" s="149"/>
      <c r="I1245" s="143"/>
      <c r="J1245" s="143"/>
      <c r="K1245" s="149"/>
      <c r="L1245" s="149"/>
      <c r="M1245" s="149"/>
      <c r="N1245" s="149"/>
      <c r="O1245" s="149"/>
      <c r="P1245" s="149"/>
      <c r="Q1245" s="149"/>
      <c r="R1245" s="149"/>
      <c r="S1245" s="149"/>
      <c r="T1245" s="152"/>
      <c r="U1245" s="152"/>
      <c r="V1245" s="152"/>
      <c r="W1245" s="152"/>
      <c r="X1245" s="152"/>
      <c r="Y1245" s="152"/>
      <c r="Z1245" s="152"/>
    </row>
    <row r="1246" ht="15.75" customHeight="1">
      <c r="A1246" s="143" t="str">
        <f>VLOOKUP('POBLACIONAL BASE 2025'!AD508,$A$15:$B$40,2,FALSE)</f>
        <v>#N/A</v>
      </c>
      <c r="B1246" s="149"/>
      <c r="C1246" s="149"/>
      <c r="D1246" s="149"/>
      <c r="E1246" s="149"/>
      <c r="F1246" s="149"/>
      <c r="G1246" s="149"/>
      <c r="H1246" s="149"/>
      <c r="I1246" s="143"/>
      <c r="J1246" s="143"/>
      <c r="K1246" s="149"/>
      <c r="L1246" s="149"/>
      <c r="M1246" s="149"/>
      <c r="N1246" s="149"/>
      <c r="O1246" s="149"/>
      <c r="P1246" s="149"/>
      <c r="Q1246" s="149"/>
      <c r="R1246" s="149"/>
      <c r="S1246" s="149"/>
      <c r="T1246" s="152"/>
      <c r="U1246" s="152"/>
      <c r="V1246" s="152"/>
      <c r="W1246" s="152"/>
      <c r="X1246" s="152"/>
      <c r="Y1246" s="152"/>
      <c r="Z1246" s="152"/>
    </row>
    <row r="1247" ht="15.75" customHeight="1">
      <c r="A1247" s="143" t="str">
        <f>VLOOKUP('POBLACIONAL BASE 2025'!AD509,$A$15:$B$40,2,FALSE)</f>
        <v>#N/A</v>
      </c>
      <c r="B1247" s="149"/>
      <c r="C1247" s="149"/>
      <c r="D1247" s="149"/>
      <c r="E1247" s="149"/>
      <c r="F1247" s="149"/>
      <c r="G1247" s="149"/>
      <c r="H1247" s="149"/>
      <c r="I1247" s="143"/>
      <c r="J1247" s="143"/>
      <c r="K1247" s="149"/>
      <c r="L1247" s="149"/>
      <c r="M1247" s="149"/>
      <c r="N1247" s="149"/>
      <c r="O1247" s="149"/>
      <c r="P1247" s="149"/>
      <c r="Q1247" s="149"/>
      <c r="R1247" s="149"/>
      <c r="S1247" s="149"/>
      <c r="T1247" s="152"/>
      <c r="U1247" s="152"/>
      <c r="V1247" s="152"/>
      <c r="W1247" s="152"/>
      <c r="X1247" s="152"/>
      <c r="Y1247" s="152"/>
      <c r="Z1247" s="152"/>
    </row>
    <row r="1248" ht="15.75" customHeight="1">
      <c r="A1248" s="143" t="str">
        <f>VLOOKUP('POBLACIONAL BASE 2025'!AD510,$A$15:$B$40,2,FALSE)</f>
        <v>#N/A</v>
      </c>
      <c r="B1248" s="149"/>
      <c r="C1248" s="149"/>
      <c r="D1248" s="149"/>
      <c r="E1248" s="149"/>
      <c r="F1248" s="149"/>
      <c r="G1248" s="149"/>
      <c r="H1248" s="149"/>
      <c r="I1248" s="143"/>
      <c r="J1248" s="143"/>
      <c r="K1248" s="149"/>
      <c r="L1248" s="149"/>
      <c r="M1248" s="149"/>
      <c r="N1248" s="149"/>
      <c r="O1248" s="149"/>
      <c r="P1248" s="149"/>
      <c r="Q1248" s="149"/>
      <c r="R1248" s="149"/>
      <c r="S1248" s="149"/>
      <c r="T1248" s="152"/>
      <c r="U1248" s="152"/>
      <c r="V1248" s="152"/>
      <c r="W1248" s="152"/>
      <c r="X1248" s="152"/>
      <c r="Y1248" s="152"/>
      <c r="Z1248" s="152"/>
    </row>
    <row r="1249" ht="15.75" customHeight="1">
      <c r="A1249" s="143" t="str">
        <f>VLOOKUP('POBLACIONAL BASE 2025'!AD511,$A$15:$B$40,2,FALSE)</f>
        <v>#N/A</v>
      </c>
      <c r="B1249" s="149"/>
      <c r="C1249" s="149"/>
      <c r="D1249" s="149"/>
      <c r="E1249" s="149"/>
      <c r="F1249" s="149"/>
      <c r="G1249" s="149"/>
      <c r="H1249" s="149"/>
      <c r="I1249" s="143"/>
      <c r="J1249" s="143"/>
      <c r="K1249" s="149"/>
      <c r="L1249" s="149"/>
      <c r="M1249" s="149"/>
      <c r="N1249" s="149"/>
      <c r="O1249" s="149"/>
      <c r="P1249" s="149"/>
      <c r="Q1249" s="149"/>
      <c r="R1249" s="149"/>
      <c r="S1249" s="149"/>
      <c r="T1249" s="152"/>
      <c r="U1249" s="152"/>
      <c r="V1249" s="152"/>
      <c r="W1249" s="152"/>
      <c r="X1249" s="152"/>
      <c r="Y1249" s="152"/>
      <c r="Z1249" s="152"/>
    </row>
    <row r="1250" ht="15.75" customHeight="1">
      <c r="A1250" s="143" t="str">
        <f>VLOOKUP('POBLACIONAL BASE 2025'!AD512,$A$15:$B$40,2,FALSE)</f>
        <v>#N/A</v>
      </c>
      <c r="B1250" s="149"/>
      <c r="C1250" s="149"/>
      <c r="D1250" s="149"/>
      <c r="E1250" s="149"/>
      <c r="F1250" s="149"/>
      <c r="G1250" s="149"/>
      <c r="H1250" s="149"/>
      <c r="I1250" s="143"/>
      <c r="J1250" s="143"/>
      <c r="K1250" s="149"/>
      <c r="L1250" s="149"/>
      <c r="M1250" s="149"/>
      <c r="N1250" s="149"/>
      <c r="O1250" s="149"/>
      <c r="P1250" s="149"/>
      <c r="Q1250" s="149"/>
      <c r="R1250" s="149"/>
      <c r="S1250" s="149"/>
      <c r="T1250" s="152"/>
      <c r="U1250" s="152"/>
      <c r="V1250" s="152"/>
      <c r="W1250" s="152"/>
      <c r="X1250" s="152"/>
      <c r="Y1250" s="152"/>
      <c r="Z1250" s="152"/>
    </row>
    <row r="1251" ht="15.75" customHeight="1">
      <c r="A1251" s="143" t="str">
        <f>VLOOKUP('POBLACIONAL BASE 2025'!AD513,$A$15:$B$40,2,FALSE)</f>
        <v>#N/A</v>
      </c>
      <c r="B1251" s="149"/>
      <c r="C1251" s="149"/>
      <c r="D1251" s="149"/>
      <c r="E1251" s="149"/>
      <c r="F1251" s="149"/>
      <c r="G1251" s="149"/>
      <c r="H1251" s="149"/>
      <c r="I1251" s="143"/>
      <c r="J1251" s="143"/>
      <c r="K1251" s="149"/>
      <c r="L1251" s="149"/>
      <c r="M1251" s="149"/>
      <c r="N1251" s="149"/>
      <c r="O1251" s="149"/>
      <c r="P1251" s="149"/>
      <c r="Q1251" s="149"/>
      <c r="R1251" s="149"/>
      <c r="S1251" s="149"/>
      <c r="T1251" s="152"/>
      <c r="U1251" s="152"/>
      <c r="V1251" s="152"/>
      <c r="W1251" s="152"/>
      <c r="X1251" s="152"/>
      <c r="Y1251" s="152"/>
      <c r="Z1251" s="152"/>
    </row>
    <row r="1252" ht="15.75" customHeight="1">
      <c r="A1252" s="143" t="str">
        <f>VLOOKUP('POBLACIONAL BASE 2025'!AD514,$A$15:$B$40,2,FALSE)</f>
        <v>#N/A</v>
      </c>
      <c r="B1252" s="149"/>
      <c r="C1252" s="149"/>
      <c r="D1252" s="149"/>
      <c r="E1252" s="149"/>
      <c r="F1252" s="149"/>
      <c r="G1252" s="149"/>
      <c r="H1252" s="149"/>
      <c r="I1252" s="143"/>
      <c r="J1252" s="143"/>
      <c r="K1252" s="149"/>
      <c r="L1252" s="149"/>
      <c r="M1252" s="149"/>
      <c r="N1252" s="149"/>
      <c r="O1252" s="149"/>
      <c r="P1252" s="149"/>
      <c r="Q1252" s="149"/>
      <c r="R1252" s="149"/>
      <c r="S1252" s="149"/>
      <c r="T1252" s="152"/>
      <c r="U1252" s="152"/>
      <c r="V1252" s="152"/>
      <c r="W1252" s="152"/>
      <c r="X1252" s="152"/>
      <c r="Y1252" s="152"/>
      <c r="Z1252" s="152"/>
    </row>
    <row r="1253" ht="15.75" customHeight="1">
      <c r="A1253" s="143" t="str">
        <f>VLOOKUP('POBLACIONAL BASE 2025'!AD515,$A$15:$B$40,2,FALSE)</f>
        <v>#N/A</v>
      </c>
      <c r="B1253" s="149"/>
      <c r="C1253" s="149"/>
      <c r="D1253" s="149"/>
      <c r="E1253" s="149"/>
      <c r="F1253" s="149"/>
      <c r="G1253" s="149"/>
      <c r="H1253" s="149"/>
      <c r="I1253" s="143"/>
      <c r="J1253" s="143"/>
      <c r="K1253" s="149"/>
      <c r="L1253" s="149"/>
      <c r="M1253" s="149"/>
      <c r="N1253" s="149"/>
      <c r="O1253" s="149"/>
      <c r="P1253" s="149"/>
      <c r="Q1253" s="149"/>
      <c r="R1253" s="149"/>
      <c r="S1253" s="149"/>
      <c r="T1253" s="152"/>
      <c r="U1253" s="152"/>
      <c r="V1253" s="152"/>
      <c r="W1253" s="152"/>
      <c r="X1253" s="152"/>
      <c r="Y1253" s="152"/>
      <c r="Z1253" s="152"/>
    </row>
    <row r="1254" ht="15.75" customHeight="1">
      <c r="A1254" s="143" t="str">
        <f>VLOOKUP('POBLACIONAL BASE 2025'!AD516,$A$15:$B$40,2,FALSE)</f>
        <v>#N/A</v>
      </c>
      <c r="B1254" s="149"/>
      <c r="C1254" s="149"/>
      <c r="D1254" s="149"/>
      <c r="E1254" s="149"/>
      <c r="F1254" s="149"/>
      <c r="G1254" s="149"/>
      <c r="H1254" s="149"/>
      <c r="I1254" s="143"/>
      <c r="J1254" s="143"/>
      <c r="K1254" s="149"/>
      <c r="L1254" s="149"/>
      <c r="M1254" s="149"/>
      <c r="N1254" s="149"/>
      <c r="O1254" s="149"/>
      <c r="P1254" s="149"/>
      <c r="Q1254" s="149"/>
      <c r="R1254" s="149"/>
      <c r="S1254" s="149"/>
      <c r="T1254" s="152"/>
      <c r="U1254" s="152"/>
      <c r="V1254" s="152"/>
      <c r="W1254" s="152"/>
      <c r="X1254" s="152"/>
      <c r="Y1254" s="152"/>
      <c r="Z1254" s="152"/>
    </row>
    <row r="1255" ht="15.75" customHeight="1">
      <c r="A1255" s="143" t="str">
        <f>VLOOKUP('POBLACIONAL BASE 2025'!AD517,$A$15:$B$40,2,FALSE)</f>
        <v>#N/A</v>
      </c>
      <c r="B1255" s="149"/>
      <c r="C1255" s="149"/>
      <c r="D1255" s="149"/>
      <c r="E1255" s="149"/>
      <c r="F1255" s="149"/>
      <c r="G1255" s="149"/>
      <c r="H1255" s="149"/>
      <c r="I1255" s="143"/>
      <c r="J1255" s="143"/>
      <c r="K1255" s="149"/>
      <c r="L1255" s="149"/>
      <c r="M1255" s="149"/>
      <c r="N1255" s="149"/>
      <c r="O1255" s="149"/>
      <c r="P1255" s="149"/>
      <c r="Q1255" s="149"/>
      <c r="R1255" s="149"/>
      <c r="S1255" s="149"/>
      <c r="T1255" s="152"/>
      <c r="U1255" s="152"/>
      <c r="V1255" s="152"/>
      <c r="W1255" s="152"/>
      <c r="X1255" s="152"/>
      <c r="Y1255" s="152"/>
      <c r="Z1255" s="152"/>
    </row>
    <row r="1256" ht="15.75" customHeight="1">
      <c r="A1256" s="143" t="str">
        <f>VLOOKUP('POBLACIONAL BASE 2025'!AD518,$A$15:$B$40,2,FALSE)</f>
        <v>#N/A</v>
      </c>
      <c r="B1256" s="149"/>
      <c r="C1256" s="149"/>
      <c r="D1256" s="149"/>
      <c r="E1256" s="149"/>
      <c r="F1256" s="149"/>
      <c r="G1256" s="149"/>
      <c r="H1256" s="149"/>
      <c r="I1256" s="143"/>
      <c r="J1256" s="143"/>
      <c r="K1256" s="149"/>
      <c r="L1256" s="149"/>
      <c r="M1256" s="149"/>
      <c r="N1256" s="149"/>
      <c r="O1256" s="149"/>
      <c r="P1256" s="149"/>
      <c r="Q1256" s="149"/>
      <c r="R1256" s="149"/>
      <c r="S1256" s="149"/>
      <c r="T1256" s="152"/>
      <c r="U1256" s="152"/>
      <c r="V1256" s="152"/>
      <c r="W1256" s="152"/>
      <c r="X1256" s="152"/>
      <c r="Y1256" s="152"/>
      <c r="Z1256" s="152"/>
    </row>
    <row r="1257" ht="15.75" customHeight="1">
      <c r="A1257" s="143" t="str">
        <f>VLOOKUP('POBLACIONAL BASE 2025'!AD519,$A$15:$B$40,2,FALSE)</f>
        <v>#N/A</v>
      </c>
      <c r="B1257" s="149"/>
      <c r="C1257" s="149"/>
      <c r="D1257" s="149"/>
      <c r="E1257" s="149"/>
      <c r="F1257" s="149"/>
      <c r="G1257" s="149"/>
      <c r="H1257" s="149"/>
      <c r="I1257" s="143"/>
      <c r="J1257" s="143"/>
      <c r="K1257" s="149"/>
      <c r="L1257" s="149"/>
      <c r="M1257" s="149"/>
      <c r="N1257" s="149"/>
      <c r="O1257" s="149"/>
      <c r="P1257" s="149"/>
      <c r="Q1257" s="149"/>
      <c r="R1257" s="149"/>
      <c r="S1257" s="149"/>
      <c r="T1257" s="152"/>
      <c r="U1257" s="152"/>
      <c r="V1257" s="152"/>
      <c r="W1257" s="152"/>
      <c r="X1257" s="152"/>
      <c r="Y1257" s="152"/>
      <c r="Z1257" s="152"/>
    </row>
    <row r="1258" ht="15.75" customHeight="1">
      <c r="A1258" s="143" t="str">
        <f>VLOOKUP('POBLACIONAL BASE 2025'!AD520,$A$15:$B$40,2,FALSE)</f>
        <v>#N/A</v>
      </c>
      <c r="B1258" s="149"/>
      <c r="C1258" s="149"/>
      <c r="D1258" s="149"/>
      <c r="E1258" s="149"/>
      <c r="F1258" s="149"/>
      <c r="G1258" s="149"/>
      <c r="H1258" s="149"/>
      <c r="I1258" s="143"/>
      <c r="J1258" s="143"/>
      <c r="K1258" s="149"/>
      <c r="L1258" s="149"/>
      <c r="M1258" s="149"/>
      <c r="N1258" s="149"/>
      <c r="O1258" s="149"/>
      <c r="P1258" s="149"/>
      <c r="Q1258" s="149"/>
      <c r="R1258" s="149"/>
      <c r="S1258" s="149"/>
      <c r="T1258" s="152"/>
      <c r="U1258" s="152"/>
      <c r="V1258" s="152"/>
      <c r="W1258" s="152"/>
      <c r="X1258" s="152"/>
      <c r="Y1258" s="152"/>
      <c r="Z1258" s="152"/>
    </row>
    <row r="1259" ht="15.75" customHeight="1">
      <c r="A1259" s="143" t="str">
        <f>VLOOKUP('POBLACIONAL BASE 2025'!AD521,$A$15:$B$40,2,FALSE)</f>
        <v>#N/A</v>
      </c>
      <c r="B1259" s="149"/>
      <c r="C1259" s="149"/>
      <c r="D1259" s="149"/>
      <c r="E1259" s="149"/>
      <c r="F1259" s="149"/>
      <c r="G1259" s="149"/>
      <c r="H1259" s="149"/>
      <c r="I1259" s="143"/>
      <c r="J1259" s="143"/>
      <c r="K1259" s="149"/>
      <c r="L1259" s="149"/>
      <c r="M1259" s="149"/>
      <c r="N1259" s="149"/>
      <c r="O1259" s="149"/>
      <c r="P1259" s="149"/>
      <c r="Q1259" s="149"/>
      <c r="R1259" s="149"/>
      <c r="S1259" s="149"/>
      <c r="T1259" s="152"/>
      <c r="U1259" s="152"/>
      <c r="V1259" s="152"/>
      <c r="W1259" s="152"/>
      <c r="X1259" s="152"/>
      <c r="Y1259" s="152"/>
      <c r="Z1259" s="152"/>
    </row>
    <row r="1260" ht="15.75" customHeight="1">
      <c r="A1260" s="143" t="str">
        <f>VLOOKUP('POBLACIONAL BASE 2025'!AD522,$A$15:$B$40,2,FALSE)</f>
        <v>#N/A</v>
      </c>
      <c r="B1260" s="149"/>
      <c r="C1260" s="149"/>
      <c r="D1260" s="149"/>
      <c r="E1260" s="149"/>
      <c r="F1260" s="149"/>
      <c r="G1260" s="149"/>
      <c r="H1260" s="149"/>
      <c r="I1260" s="143"/>
      <c r="J1260" s="143"/>
      <c r="K1260" s="149"/>
      <c r="L1260" s="149"/>
      <c r="M1260" s="149"/>
      <c r="N1260" s="149"/>
      <c r="O1260" s="149"/>
      <c r="P1260" s="149"/>
      <c r="Q1260" s="149"/>
      <c r="R1260" s="149"/>
      <c r="S1260" s="149"/>
      <c r="T1260" s="152"/>
      <c r="U1260" s="152"/>
      <c r="V1260" s="152"/>
      <c r="W1260" s="152"/>
      <c r="X1260" s="152"/>
      <c r="Y1260" s="152"/>
      <c r="Z1260" s="152"/>
    </row>
    <row r="1261" ht="15.75" customHeight="1">
      <c r="A1261" s="143" t="str">
        <f>VLOOKUP('POBLACIONAL BASE 2025'!AD523,$A$15:$B$40,2,FALSE)</f>
        <v>#N/A</v>
      </c>
      <c r="B1261" s="149"/>
      <c r="C1261" s="149"/>
      <c r="D1261" s="149"/>
      <c r="E1261" s="149"/>
      <c r="F1261" s="149"/>
      <c r="G1261" s="149"/>
      <c r="H1261" s="149"/>
      <c r="I1261" s="143"/>
      <c r="J1261" s="143"/>
      <c r="K1261" s="149"/>
      <c r="L1261" s="149"/>
      <c r="M1261" s="149"/>
      <c r="N1261" s="149"/>
      <c r="O1261" s="149"/>
      <c r="P1261" s="149"/>
      <c r="Q1261" s="149"/>
      <c r="R1261" s="149"/>
      <c r="S1261" s="149"/>
      <c r="T1261" s="152"/>
      <c r="U1261" s="152"/>
      <c r="V1261" s="152"/>
      <c r="W1261" s="152"/>
      <c r="X1261" s="152"/>
      <c r="Y1261" s="152"/>
      <c r="Z1261" s="152"/>
    </row>
    <row r="1262" ht="15.75" customHeight="1">
      <c r="A1262" s="143" t="str">
        <f>VLOOKUP('POBLACIONAL BASE 2025'!AD524,$A$15:$B$40,2,FALSE)</f>
        <v>#N/A</v>
      </c>
      <c r="B1262" s="149"/>
      <c r="C1262" s="149"/>
      <c r="D1262" s="149"/>
      <c r="E1262" s="149"/>
      <c r="F1262" s="149"/>
      <c r="G1262" s="149"/>
      <c r="H1262" s="149"/>
      <c r="I1262" s="143"/>
      <c r="J1262" s="143"/>
      <c r="K1262" s="149"/>
      <c r="L1262" s="149"/>
      <c r="M1262" s="149"/>
      <c r="N1262" s="149"/>
      <c r="O1262" s="149"/>
      <c r="P1262" s="149"/>
      <c r="Q1262" s="149"/>
      <c r="R1262" s="149"/>
      <c r="S1262" s="149"/>
      <c r="T1262" s="152"/>
      <c r="U1262" s="152"/>
      <c r="V1262" s="152"/>
      <c r="W1262" s="152"/>
      <c r="X1262" s="152"/>
      <c r="Y1262" s="152"/>
      <c r="Z1262" s="152"/>
    </row>
    <row r="1263" ht="15.75" customHeight="1">
      <c r="A1263" s="143" t="str">
        <f>VLOOKUP('POBLACIONAL BASE 2025'!AD525,$A$15:$B$40,2,FALSE)</f>
        <v>#N/A</v>
      </c>
      <c r="B1263" s="149"/>
      <c r="C1263" s="149"/>
      <c r="D1263" s="149"/>
      <c r="E1263" s="149"/>
      <c r="F1263" s="149"/>
      <c r="G1263" s="149"/>
      <c r="H1263" s="149"/>
      <c r="I1263" s="143"/>
      <c r="J1263" s="143"/>
      <c r="K1263" s="149"/>
      <c r="L1263" s="149"/>
      <c r="M1263" s="149"/>
      <c r="N1263" s="149"/>
      <c r="O1263" s="149"/>
      <c r="P1263" s="149"/>
      <c r="Q1263" s="149"/>
      <c r="R1263" s="149"/>
      <c r="S1263" s="149"/>
      <c r="T1263" s="152"/>
      <c r="U1263" s="152"/>
      <c r="V1263" s="152"/>
      <c r="W1263" s="152"/>
      <c r="X1263" s="152"/>
      <c r="Y1263" s="152"/>
      <c r="Z1263" s="152"/>
    </row>
    <row r="1264" ht="15.75" customHeight="1">
      <c r="A1264" s="143" t="str">
        <f>VLOOKUP('POBLACIONAL BASE 2025'!AD526,$A$15:$B$40,2,FALSE)</f>
        <v>#N/A</v>
      </c>
      <c r="B1264" s="149"/>
      <c r="C1264" s="149"/>
      <c r="D1264" s="149"/>
      <c r="E1264" s="149"/>
      <c r="F1264" s="149"/>
      <c r="G1264" s="149"/>
      <c r="H1264" s="149"/>
      <c r="I1264" s="143"/>
      <c r="J1264" s="143"/>
      <c r="K1264" s="149"/>
      <c r="L1264" s="149"/>
      <c r="M1264" s="149"/>
      <c r="N1264" s="149"/>
      <c r="O1264" s="149"/>
      <c r="P1264" s="149"/>
      <c r="Q1264" s="149"/>
      <c r="R1264" s="149"/>
      <c r="S1264" s="149"/>
      <c r="T1264" s="152"/>
      <c r="U1264" s="152"/>
      <c r="V1264" s="152"/>
      <c r="W1264" s="152"/>
      <c r="X1264" s="152"/>
      <c r="Y1264" s="152"/>
      <c r="Z1264" s="152"/>
    </row>
    <row r="1265" ht="15.75" customHeight="1">
      <c r="A1265" s="143" t="str">
        <f>VLOOKUP('POBLACIONAL BASE 2025'!AD527,$A$15:$B$40,2,FALSE)</f>
        <v>#N/A</v>
      </c>
      <c r="B1265" s="149"/>
      <c r="C1265" s="149"/>
      <c r="D1265" s="149"/>
      <c r="E1265" s="149"/>
      <c r="F1265" s="149"/>
      <c r="G1265" s="149"/>
      <c r="H1265" s="149"/>
      <c r="I1265" s="143"/>
      <c r="J1265" s="143"/>
      <c r="K1265" s="149"/>
      <c r="L1265" s="149"/>
      <c r="M1265" s="149"/>
      <c r="N1265" s="149"/>
      <c r="O1265" s="149"/>
      <c r="P1265" s="149"/>
      <c r="Q1265" s="149"/>
      <c r="R1265" s="149"/>
      <c r="S1265" s="149"/>
      <c r="T1265" s="152"/>
      <c r="U1265" s="152"/>
      <c r="V1265" s="152"/>
      <c r="W1265" s="152"/>
      <c r="X1265" s="152"/>
      <c r="Y1265" s="152"/>
      <c r="Z1265" s="152"/>
    </row>
    <row r="1266" ht="15.75" customHeight="1">
      <c r="A1266" s="143" t="str">
        <f>VLOOKUP('POBLACIONAL BASE 2025'!AD528,$A$15:$B$40,2,FALSE)</f>
        <v>#N/A</v>
      </c>
      <c r="B1266" s="149"/>
      <c r="C1266" s="149"/>
      <c r="D1266" s="149"/>
      <c r="E1266" s="149"/>
      <c r="F1266" s="149"/>
      <c r="G1266" s="149"/>
      <c r="H1266" s="149"/>
      <c r="I1266" s="143"/>
      <c r="J1266" s="143"/>
      <c r="K1266" s="149"/>
      <c r="L1266" s="149"/>
      <c r="M1266" s="149"/>
      <c r="N1266" s="149"/>
      <c r="O1266" s="149"/>
      <c r="P1266" s="149"/>
      <c r="Q1266" s="149"/>
      <c r="R1266" s="149"/>
      <c r="S1266" s="149"/>
      <c r="T1266" s="152"/>
      <c r="U1266" s="152"/>
      <c r="V1266" s="152"/>
      <c r="W1266" s="152"/>
      <c r="X1266" s="152"/>
      <c r="Y1266" s="152"/>
      <c r="Z1266" s="152"/>
    </row>
    <row r="1267" ht="15.75" customHeight="1">
      <c r="A1267" s="143" t="str">
        <f>VLOOKUP('POBLACIONAL BASE 2025'!AD529,$A$15:$B$40,2,FALSE)</f>
        <v>#N/A</v>
      </c>
      <c r="B1267" s="149"/>
      <c r="C1267" s="149"/>
      <c r="D1267" s="149"/>
      <c r="E1267" s="149"/>
      <c r="F1267" s="149"/>
      <c r="G1267" s="149"/>
      <c r="H1267" s="149"/>
      <c r="I1267" s="143"/>
      <c r="J1267" s="143"/>
      <c r="K1267" s="149"/>
      <c r="L1267" s="149"/>
      <c r="M1267" s="149"/>
      <c r="N1267" s="149"/>
      <c r="O1267" s="149"/>
      <c r="P1267" s="149"/>
      <c r="Q1267" s="149"/>
      <c r="R1267" s="149"/>
      <c r="S1267" s="149"/>
      <c r="T1267" s="152"/>
      <c r="U1267" s="152"/>
      <c r="V1267" s="152"/>
      <c r="W1267" s="152"/>
      <c r="X1267" s="152"/>
      <c r="Y1267" s="152"/>
      <c r="Z1267" s="152"/>
    </row>
    <row r="1268" ht="15.75" customHeight="1">
      <c r="A1268" s="143" t="str">
        <f>VLOOKUP('POBLACIONAL BASE 2025'!AD530,$A$15:$B$40,2,FALSE)</f>
        <v>#N/A</v>
      </c>
      <c r="B1268" s="149"/>
      <c r="C1268" s="149"/>
      <c r="D1268" s="149"/>
      <c r="E1268" s="149"/>
      <c r="F1268" s="149"/>
      <c r="G1268" s="149"/>
      <c r="H1268" s="149"/>
      <c r="I1268" s="143"/>
      <c r="J1268" s="143"/>
      <c r="K1268" s="149"/>
      <c r="L1268" s="149"/>
      <c r="M1268" s="149"/>
      <c r="N1268" s="149"/>
      <c r="O1268" s="149"/>
      <c r="P1268" s="149"/>
      <c r="Q1268" s="149"/>
      <c r="R1268" s="149"/>
      <c r="S1268" s="149"/>
      <c r="T1268" s="152"/>
      <c r="U1268" s="152"/>
      <c r="V1268" s="152"/>
      <c r="W1268" s="152"/>
      <c r="X1268" s="152"/>
      <c r="Y1268" s="152"/>
      <c r="Z1268" s="152"/>
    </row>
    <row r="1269" ht="15.75" customHeight="1">
      <c r="A1269" s="143" t="str">
        <f>VLOOKUP('POBLACIONAL BASE 2025'!AD531,$A$15:$B$40,2,FALSE)</f>
        <v>#N/A</v>
      </c>
      <c r="B1269" s="149"/>
      <c r="C1269" s="149"/>
      <c r="D1269" s="149"/>
      <c r="E1269" s="149"/>
      <c r="F1269" s="149"/>
      <c r="G1269" s="149"/>
      <c r="H1269" s="149"/>
      <c r="I1269" s="143"/>
      <c r="J1269" s="143"/>
      <c r="K1269" s="149"/>
      <c r="L1269" s="149"/>
      <c r="M1269" s="149"/>
      <c r="N1269" s="149"/>
      <c r="O1269" s="149"/>
      <c r="P1269" s="149"/>
      <c r="Q1269" s="149"/>
      <c r="R1269" s="149"/>
      <c r="S1269" s="149"/>
      <c r="T1269" s="152"/>
      <c r="U1269" s="152"/>
      <c r="V1269" s="152"/>
      <c r="W1269" s="152"/>
      <c r="X1269" s="152"/>
      <c r="Y1269" s="152"/>
      <c r="Z1269" s="152"/>
    </row>
    <row r="1270" ht="15.75" customHeight="1">
      <c r="A1270" s="143" t="str">
        <f>VLOOKUP('POBLACIONAL BASE 2025'!AD532,$A$15:$B$40,2,FALSE)</f>
        <v>#N/A</v>
      </c>
      <c r="B1270" s="149"/>
      <c r="C1270" s="149"/>
      <c r="D1270" s="149"/>
      <c r="E1270" s="149"/>
      <c r="F1270" s="149"/>
      <c r="G1270" s="149"/>
      <c r="H1270" s="149"/>
      <c r="I1270" s="143"/>
      <c r="J1270" s="143"/>
      <c r="K1270" s="149"/>
      <c r="L1270" s="149"/>
      <c r="M1270" s="149"/>
      <c r="N1270" s="149"/>
      <c r="O1270" s="149"/>
      <c r="P1270" s="149"/>
      <c r="Q1270" s="149"/>
      <c r="R1270" s="149"/>
      <c r="S1270" s="149"/>
      <c r="T1270" s="152"/>
      <c r="U1270" s="152"/>
      <c r="V1270" s="152"/>
      <c r="W1270" s="152"/>
      <c r="X1270" s="152"/>
      <c r="Y1270" s="152"/>
      <c r="Z1270" s="152"/>
    </row>
    <row r="1271" ht="15.75" customHeight="1">
      <c r="A1271" s="143" t="str">
        <f>VLOOKUP('POBLACIONAL BASE 2025'!AD533,$A$15:$B$40,2,FALSE)</f>
        <v>#N/A</v>
      </c>
      <c r="B1271" s="149"/>
      <c r="C1271" s="149"/>
      <c r="D1271" s="149"/>
      <c r="E1271" s="149"/>
      <c r="F1271" s="149"/>
      <c r="G1271" s="149"/>
      <c r="H1271" s="149"/>
      <c r="I1271" s="143"/>
      <c r="J1271" s="143"/>
      <c r="K1271" s="149"/>
      <c r="L1271" s="149"/>
      <c r="M1271" s="149"/>
      <c r="N1271" s="149"/>
      <c r="O1271" s="149"/>
      <c r="P1271" s="149"/>
      <c r="Q1271" s="149"/>
      <c r="R1271" s="149"/>
      <c r="S1271" s="149"/>
      <c r="T1271" s="152"/>
      <c r="U1271" s="152"/>
      <c r="V1271" s="152"/>
      <c r="W1271" s="152"/>
      <c r="X1271" s="152"/>
      <c r="Y1271" s="152"/>
      <c r="Z1271" s="152"/>
    </row>
    <row r="1272" ht="15.75" customHeight="1">
      <c r="A1272" s="143" t="str">
        <f>VLOOKUP('POBLACIONAL BASE 2025'!AD534,$A$15:$B$40,2,FALSE)</f>
        <v>#N/A</v>
      </c>
      <c r="B1272" s="149"/>
      <c r="C1272" s="149"/>
      <c r="D1272" s="149"/>
      <c r="E1272" s="149"/>
      <c r="F1272" s="149"/>
      <c r="G1272" s="149"/>
      <c r="H1272" s="149"/>
      <c r="I1272" s="143"/>
      <c r="J1272" s="143"/>
      <c r="K1272" s="149"/>
      <c r="L1272" s="149"/>
      <c r="M1272" s="149"/>
      <c r="N1272" s="149"/>
      <c r="O1272" s="149"/>
      <c r="P1272" s="149"/>
      <c r="Q1272" s="149"/>
      <c r="R1272" s="149"/>
      <c r="S1272" s="149"/>
      <c r="T1272" s="152"/>
      <c r="U1272" s="152"/>
      <c r="V1272" s="152"/>
      <c r="W1272" s="152"/>
      <c r="X1272" s="152"/>
      <c r="Y1272" s="152"/>
      <c r="Z1272" s="152"/>
    </row>
    <row r="1273" ht="15.75" customHeight="1">
      <c r="A1273" s="143" t="str">
        <f>VLOOKUP('POBLACIONAL BASE 2025'!AD535,$A$15:$B$40,2,FALSE)</f>
        <v>#N/A</v>
      </c>
      <c r="B1273" s="149"/>
      <c r="C1273" s="149"/>
      <c r="D1273" s="149"/>
      <c r="E1273" s="149"/>
      <c r="F1273" s="149"/>
      <c r="G1273" s="149"/>
      <c r="H1273" s="149"/>
      <c r="I1273" s="143"/>
      <c r="J1273" s="143"/>
      <c r="K1273" s="149"/>
      <c r="L1273" s="149"/>
      <c r="M1273" s="149"/>
      <c r="N1273" s="149"/>
      <c r="O1273" s="149"/>
      <c r="P1273" s="149"/>
      <c r="Q1273" s="149"/>
      <c r="R1273" s="149"/>
      <c r="S1273" s="149"/>
      <c r="T1273" s="152"/>
      <c r="U1273" s="152"/>
      <c r="V1273" s="152"/>
      <c r="W1273" s="152"/>
      <c r="X1273" s="152"/>
      <c r="Y1273" s="152"/>
      <c r="Z1273" s="152"/>
    </row>
    <row r="1274" ht="15.75" customHeight="1">
      <c r="A1274" s="143" t="str">
        <f>VLOOKUP('POBLACIONAL BASE 2025'!AD536,$A$15:$B$40,2,FALSE)</f>
        <v>#N/A</v>
      </c>
      <c r="B1274" s="149"/>
      <c r="C1274" s="149"/>
      <c r="D1274" s="149"/>
      <c r="E1274" s="149"/>
      <c r="F1274" s="149"/>
      <c r="G1274" s="149"/>
      <c r="H1274" s="149"/>
      <c r="I1274" s="143"/>
      <c r="J1274" s="143"/>
      <c r="K1274" s="149"/>
      <c r="L1274" s="149"/>
      <c r="M1274" s="149"/>
      <c r="N1274" s="149"/>
      <c r="O1274" s="149"/>
      <c r="P1274" s="149"/>
      <c r="Q1274" s="149"/>
      <c r="R1274" s="149"/>
      <c r="S1274" s="149"/>
      <c r="T1274" s="152"/>
      <c r="U1274" s="152"/>
      <c r="V1274" s="152"/>
      <c r="W1274" s="152"/>
      <c r="X1274" s="152"/>
      <c r="Y1274" s="152"/>
      <c r="Z1274" s="152"/>
    </row>
    <row r="1275" ht="15.75" customHeight="1">
      <c r="A1275" s="143" t="str">
        <f>VLOOKUP('POBLACIONAL BASE 2025'!AD537,$A$15:$B$40,2,FALSE)</f>
        <v>#N/A</v>
      </c>
      <c r="B1275" s="149"/>
      <c r="C1275" s="149"/>
      <c r="D1275" s="149"/>
      <c r="E1275" s="149"/>
      <c r="F1275" s="149"/>
      <c r="G1275" s="149"/>
      <c r="H1275" s="149"/>
      <c r="I1275" s="143"/>
      <c r="J1275" s="143"/>
      <c r="K1275" s="149"/>
      <c r="L1275" s="149"/>
      <c r="M1275" s="149"/>
      <c r="N1275" s="149"/>
      <c r="O1275" s="149"/>
      <c r="P1275" s="149"/>
      <c r="Q1275" s="149"/>
      <c r="R1275" s="149"/>
      <c r="S1275" s="149"/>
      <c r="T1275" s="152"/>
      <c r="U1275" s="152"/>
      <c r="V1275" s="152"/>
      <c r="W1275" s="152"/>
      <c r="X1275" s="152"/>
      <c r="Y1275" s="152"/>
      <c r="Z1275" s="152"/>
    </row>
    <row r="1276" ht="15.75" customHeight="1">
      <c r="A1276" s="143" t="str">
        <f>VLOOKUP('POBLACIONAL BASE 2025'!AD538,$A$15:$B$40,2,FALSE)</f>
        <v>#N/A</v>
      </c>
      <c r="B1276" s="149"/>
      <c r="C1276" s="149"/>
      <c r="D1276" s="149"/>
      <c r="E1276" s="149"/>
      <c r="F1276" s="149"/>
      <c r="G1276" s="149"/>
      <c r="H1276" s="149"/>
      <c r="I1276" s="143"/>
      <c r="J1276" s="143"/>
      <c r="K1276" s="149"/>
      <c r="L1276" s="149"/>
      <c r="M1276" s="149"/>
      <c r="N1276" s="149"/>
      <c r="O1276" s="149"/>
      <c r="P1276" s="149"/>
      <c r="Q1276" s="149"/>
      <c r="R1276" s="149"/>
      <c r="S1276" s="149"/>
      <c r="T1276" s="152"/>
      <c r="U1276" s="152"/>
      <c r="V1276" s="152"/>
      <c r="W1276" s="152"/>
      <c r="X1276" s="152"/>
      <c r="Y1276" s="152"/>
      <c r="Z1276" s="152"/>
    </row>
    <row r="1277" ht="15.75" customHeight="1">
      <c r="A1277" s="143" t="str">
        <f>VLOOKUP('POBLACIONAL BASE 2025'!AD539,$A$15:$B$40,2,FALSE)</f>
        <v>#N/A</v>
      </c>
      <c r="B1277" s="149"/>
      <c r="C1277" s="149"/>
      <c r="D1277" s="149"/>
      <c r="E1277" s="149"/>
      <c r="F1277" s="149"/>
      <c r="G1277" s="149"/>
      <c r="H1277" s="149"/>
      <c r="I1277" s="143"/>
      <c r="J1277" s="143"/>
      <c r="K1277" s="149"/>
      <c r="L1277" s="149"/>
      <c r="M1277" s="149"/>
      <c r="N1277" s="149"/>
      <c r="O1277" s="149"/>
      <c r="P1277" s="149"/>
      <c r="Q1277" s="149"/>
      <c r="R1277" s="149"/>
      <c r="S1277" s="149"/>
      <c r="T1277" s="152"/>
      <c r="U1277" s="152"/>
      <c r="V1277" s="152"/>
      <c r="W1277" s="152"/>
      <c r="X1277" s="152"/>
      <c r="Y1277" s="152"/>
      <c r="Z1277" s="152"/>
    </row>
    <row r="1278" ht="15.75" customHeight="1">
      <c r="A1278" s="143" t="str">
        <f>VLOOKUP('POBLACIONAL BASE 2025'!AD540,$A$15:$B$40,2,FALSE)</f>
        <v>#N/A</v>
      </c>
      <c r="B1278" s="149"/>
      <c r="C1278" s="149"/>
      <c r="D1278" s="149"/>
      <c r="E1278" s="149"/>
      <c r="F1278" s="149"/>
      <c r="G1278" s="149"/>
      <c r="H1278" s="149"/>
      <c r="I1278" s="143"/>
      <c r="J1278" s="143"/>
      <c r="K1278" s="149"/>
      <c r="L1278" s="149"/>
      <c r="M1278" s="149"/>
      <c r="N1278" s="149"/>
      <c r="O1278" s="149"/>
      <c r="P1278" s="149"/>
      <c r="Q1278" s="149"/>
      <c r="R1278" s="149"/>
      <c r="S1278" s="149"/>
      <c r="T1278" s="152"/>
      <c r="U1278" s="152"/>
      <c r="V1278" s="152"/>
      <c r="W1278" s="152"/>
      <c r="X1278" s="152"/>
      <c r="Y1278" s="152"/>
      <c r="Z1278" s="152"/>
    </row>
    <row r="1279" ht="15.75" customHeight="1">
      <c r="A1279" s="143" t="str">
        <f>VLOOKUP('POBLACIONAL BASE 2025'!AD541,$A$15:$B$40,2,FALSE)</f>
        <v>#N/A</v>
      </c>
      <c r="B1279" s="149"/>
      <c r="C1279" s="149"/>
      <c r="D1279" s="149"/>
      <c r="E1279" s="149"/>
      <c r="F1279" s="149"/>
      <c r="G1279" s="149"/>
      <c r="H1279" s="149"/>
      <c r="I1279" s="143"/>
      <c r="J1279" s="143"/>
      <c r="K1279" s="149"/>
      <c r="L1279" s="149"/>
      <c r="M1279" s="149"/>
      <c r="N1279" s="149"/>
      <c r="O1279" s="149"/>
      <c r="P1279" s="149"/>
      <c r="Q1279" s="149"/>
      <c r="R1279" s="149"/>
      <c r="S1279" s="149"/>
      <c r="T1279" s="152"/>
      <c r="U1279" s="152"/>
      <c r="V1279" s="152"/>
      <c r="W1279" s="152"/>
      <c r="X1279" s="152"/>
      <c r="Y1279" s="152"/>
      <c r="Z1279" s="152"/>
    </row>
    <row r="1280" ht="15.75" customHeight="1">
      <c r="A1280" s="143" t="str">
        <f>VLOOKUP('POBLACIONAL BASE 2025'!AD542,$A$15:$B$40,2,FALSE)</f>
        <v>#N/A</v>
      </c>
      <c r="B1280" s="149"/>
      <c r="C1280" s="149"/>
      <c r="D1280" s="149"/>
      <c r="E1280" s="149"/>
      <c r="F1280" s="149"/>
      <c r="G1280" s="149"/>
      <c r="H1280" s="149"/>
      <c r="I1280" s="143"/>
      <c r="J1280" s="143"/>
      <c r="K1280" s="149"/>
      <c r="L1280" s="149"/>
      <c r="M1280" s="149"/>
      <c r="N1280" s="149"/>
      <c r="O1280" s="149"/>
      <c r="P1280" s="149"/>
      <c r="Q1280" s="149"/>
      <c r="R1280" s="149"/>
      <c r="S1280" s="149"/>
      <c r="T1280" s="152"/>
      <c r="U1280" s="152"/>
      <c r="V1280" s="152"/>
      <c r="W1280" s="152"/>
      <c r="X1280" s="152"/>
      <c r="Y1280" s="152"/>
      <c r="Z1280" s="152"/>
    </row>
    <row r="1281" ht="15.75" customHeight="1">
      <c r="A1281" s="143" t="str">
        <f>VLOOKUP('POBLACIONAL BASE 2025'!AD543,$A$15:$B$40,2,FALSE)</f>
        <v>#N/A</v>
      </c>
      <c r="B1281" s="149"/>
      <c r="C1281" s="149"/>
      <c r="D1281" s="149"/>
      <c r="E1281" s="149"/>
      <c r="F1281" s="149"/>
      <c r="G1281" s="149"/>
      <c r="H1281" s="149"/>
      <c r="I1281" s="143"/>
      <c r="J1281" s="143"/>
      <c r="K1281" s="149"/>
      <c r="L1281" s="149"/>
      <c r="M1281" s="149"/>
      <c r="N1281" s="149"/>
      <c r="O1281" s="149"/>
      <c r="P1281" s="149"/>
      <c r="Q1281" s="149"/>
      <c r="R1281" s="149"/>
      <c r="S1281" s="149"/>
      <c r="T1281" s="152"/>
      <c r="U1281" s="152"/>
      <c r="V1281" s="152"/>
      <c r="W1281" s="152"/>
      <c r="X1281" s="152"/>
      <c r="Y1281" s="152"/>
      <c r="Z1281" s="152"/>
    </row>
    <row r="1282" ht="15.75" customHeight="1">
      <c r="A1282" s="143" t="str">
        <f>VLOOKUP('POBLACIONAL BASE 2025'!AD544,$A$15:$B$40,2,FALSE)</f>
        <v>#N/A</v>
      </c>
      <c r="B1282" s="149"/>
      <c r="C1282" s="149"/>
      <c r="D1282" s="149"/>
      <c r="E1282" s="149"/>
      <c r="F1282" s="149"/>
      <c r="G1282" s="149"/>
      <c r="H1282" s="149"/>
      <c r="I1282" s="143"/>
      <c r="J1282" s="143"/>
      <c r="K1282" s="149"/>
      <c r="L1282" s="149"/>
      <c r="M1282" s="149"/>
      <c r="N1282" s="149"/>
      <c r="O1282" s="149"/>
      <c r="P1282" s="149"/>
      <c r="Q1282" s="149"/>
      <c r="R1282" s="149"/>
      <c r="S1282" s="149"/>
      <c r="T1282" s="152"/>
      <c r="U1282" s="152"/>
      <c r="V1282" s="152"/>
      <c r="W1282" s="152"/>
      <c r="X1282" s="152"/>
      <c r="Y1282" s="152"/>
      <c r="Z1282" s="152"/>
    </row>
    <row r="1283" ht="15.75" customHeight="1">
      <c r="A1283" s="143" t="str">
        <f>VLOOKUP('POBLACIONAL BASE 2025'!AD545,$A$15:$B$40,2,FALSE)</f>
        <v>#N/A</v>
      </c>
      <c r="B1283" s="149"/>
      <c r="C1283" s="149"/>
      <c r="D1283" s="149"/>
      <c r="E1283" s="149"/>
      <c r="F1283" s="149"/>
      <c r="G1283" s="149"/>
      <c r="H1283" s="149"/>
      <c r="I1283" s="143"/>
      <c r="J1283" s="143"/>
      <c r="K1283" s="149"/>
      <c r="L1283" s="149"/>
      <c r="M1283" s="149"/>
      <c r="N1283" s="149"/>
      <c r="O1283" s="149"/>
      <c r="P1283" s="149"/>
      <c r="Q1283" s="149"/>
      <c r="R1283" s="149"/>
      <c r="S1283" s="149"/>
      <c r="T1283" s="152"/>
      <c r="U1283" s="152"/>
      <c r="V1283" s="152"/>
      <c r="W1283" s="152"/>
      <c r="X1283" s="152"/>
      <c r="Y1283" s="152"/>
      <c r="Z1283" s="152"/>
    </row>
    <row r="1284" ht="15.75" customHeight="1">
      <c r="A1284" s="143" t="str">
        <f>VLOOKUP('POBLACIONAL BASE 2025'!AD546,$A$15:$B$40,2,FALSE)</f>
        <v>#N/A</v>
      </c>
      <c r="B1284" s="149"/>
      <c r="C1284" s="149"/>
      <c r="D1284" s="149"/>
      <c r="E1284" s="149"/>
      <c r="F1284" s="149"/>
      <c r="G1284" s="149"/>
      <c r="H1284" s="149"/>
      <c r="I1284" s="143"/>
      <c r="J1284" s="143"/>
      <c r="K1284" s="149"/>
      <c r="L1284" s="149"/>
      <c r="M1284" s="149"/>
      <c r="N1284" s="149"/>
      <c r="O1284" s="149"/>
      <c r="P1284" s="149"/>
      <c r="Q1284" s="149"/>
      <c r="R1284" s="149"/>
      <c r="S1284" s="149"/>
      <c r="T1284" s="152"/>
      <c r="U1284" s="152"/>
      <c r="V1284" s="152"/>
      <c r="W1284" s="152"/>
      <c r="X1284" s="152"/>
      <c r="Y1284" s="152"/>
      <c r="Z1284" s="152"/>
    </row>
    <row r="1285" ht="15.75" customHeight="1">
      <c r="A1285" s="143" t="str">
        <f>VLOOKUP('POBLACIONAL BASE 2025'!AD547,$A$15:$B$40,2,FALSE)</f>
        <v>#N/A</v>
      </c>
      <c r="B1285" s="149"/>
      <c r="C1285" s="149"/>
      <c r="D1285" s="149"/>
      <c r="E1285" s="149"/>
      <c r="F1285" s="149"/>
      <c r="G1285" s="149"/>
      <c r="H1285" s="149"/>
      <c r="I1285" s="143"/>
      <c r="J1285" s="143"/>
      <c r="K1285" s="149"/>
      <c r="L1285" s="149"/>
      <c r="M1285" s="149"/>
      <c r="N1285" s="149"/>
      <c r="O1285" s="149"/>
      <c r="P1285" s="149"/>
      <c r="Q1285" s="149"/>
      <c r="R1285" s="149"/>
      <c r="S1285" s="149"/>
      <c r="T1285" s="152"/>
      <c r="U1285" s="152"/>
      <c r="V1285" s="152"/>
      <c r="W1285" s="152"/>
      <c r="X1285" s="152"/>
      <c r="Y1285" s="152"/>
      <c r="Z1285" s="152"/>
    </row>
    <row r="1286" ht="15.75" customHeight="1">
      <c r="A1286" s="143" t="str">
        <f>VLOOKUP('POBLACIONAL BASE 2025'!AD548,$A$15:$B$40,2,FALSE)</f>
        <v>#N/A</v>
      </c>
      <c r="B1286" s="149"/>
      <c r="C1286" s="149"/>
      <c r="D1286" s="149"/>
      <c r="E1286" s="149"/>
      <c r="F1286" s="149"/>
      <c r="G1286" s="149"/>
      <c r="H1286" s="149"/>
      <c r="I1286" s="143"/>
      <c r="J1286" s="143"/>
      <c r="K1286" s="149"/>
      <c r="L1286" s="149"/>
      <c r="M1286" s="149"/>
      <c r="N1286" s="149"/>
      <c r="O1286" s="149"/>
      <c r="P1286" s="149"/>
      <c r="Q1286" s="149"/>
      <c r="R1286" s="149"/>
      <c r="S1286" s="149"/>
      <c r="T1286" s="152"/>
      <c r="U1286" s="152"/>
      <c r="V1286" s="152"/>
      <c r="W1286" s="152"/>
      <c r="X1286" s="152"/>
      <c r="Y1286" s="152"/>
      <c r="Z1286" s="152"/>
    </row>
    <row r="1287" ht="15.75" customHeight="1">
      <c r="A1287" s="143" t="str">
        <f>VLOOKUP('POBLACIONAL BASE 2025'!AD549,$A$15:$B$40,2,FALSE)</f>
        <v>#N/A</v>
      </c>
      <c r="B1287" s="149"/>
      <c r="C1287" s="149"/>
      <c r="D1287" s="149"/>
      <c r="E1287" s="149"/>
      <c r="F1287" s="149"/>
      <c r="G1287" s="149"/>
      <c r="H1287" s="149"/>
      <c r="I1287" s="143"/>
      <c r="J1287" s="143"/>
      <c r="K1287" s="149"/>
      <c r="L1287" s="149"/>
      <c r="M1287" s="149"/>
      <c r="N1287" s="149"/>
      <c r="O1287" s="149"/>
      <c r="P1287" s="149"/>
      <c r="Q1287" s="149"/>
      <c r="R1287" s="149"/>
      <c r="S1287" s="149"/>
      <c r="T1287" s="152"/>
      <c r="U1287" s="152"/>
      <c r="V1287" s="152"/>
      <c r="W1287" s="152"/>
      <c r="X1287" s="152"/>
      <c r="Y1287" s="152"/>
      <c r="Z1287" s="152"/>
    </row>
    <row r="1288" ht="15.75" customHeight="1">
      <c r="A1288" s="143" t="str">
        <f>VLOOKUP('POBLACIONAL BASE 2025'!AD550,$A$15:$B$40,2,FALSE)</f>
        <v>#N/A</v>
      </c>
      <c r="B1288" s="149"/>
      <c r="C1288" s="149"/>
      <c r="D1288" s="149"/>
      <c r="E1288" s="149"/>
      <c r="F1288" s="149"/>
      <c r="G1288" s="149"/>
      <c r="H1288" s="149"/>
      <c r="I1288" s="143"/>
      <c r="J1288" s="143"/>
      <c r="K1288" s="149"/>
      <c r="L1288" s="149"/>
      <c r="M1288" s="149"/>
      <c r="N1288" s="149"/>
      <c r="O1288" s="149"/>
      <c r="P1288" s="149"/>
      <c r="Q1288" s="149"/>
      <c r="R1288" s="149"/>
      <c r="S1288" s="149"/>
      <c r="T1288" s="152"/>
      <c r="U1288" s="152"/>
      <c r="V1288" s="152"/>
      <c r="W1288" s="152"/>
      <c r="X1288" s="152"/>
      <c r="Y1288" s="152"/>
      <c r="Z1288" s="152"/>
    </row>
    <row r="1289" ht="15.75" customHeight="1">
      <c r="A1289" s="143" t="str">
        <f>VLOOKUP('POBLACIONAL BASE 2025'!AD551,$A$15:$B$40,2,FALSE)</f>
        <v>#N/A</v>
      </c>
      <c r="B1289" s="149"/>
      <c r="C1289" s="149"/>
      <c r="D1289" s="149"/>
      <c r="E1289" s="149"/>
      <c r="F1289" s="149"/>
      <c r="G1289" s="149"/>
      <c r="H1289" s="149"/>
      <c r="I1289" s="143"/>
      <c r="J1289" s="143"/>
      <c r="K1289" s="149"/>
      <c r="L1289" s="149"/>
      <c r="M1289" s="149"/>
      <c r="N1289" s="149"/>
      <c r="O1289" s="149"/>
      <c r="P1289" s="149"/>
      <c r="Q1289" s="149"/>
      <c r="R1289" s="149"/>
      <c r="S1289" s="149"/>
      <c r="T1289" s="152"/>
      <c r="U1289" s="152"/>
      <c r="V1289" s="152"/>
      <c r="W1289" s="152"/>
      <c r="X1289" s="152"/>
      <c r="Y1289" s="152"/>
      <c r="Z1289" s="152"/>
    </row>
    <row r="1290" ht="15.75" customHeight="1">
      <c r="A1290" s="143" t="str">
        <f>VLOOKUP('POBLACIONAL BASE 2025'!AD552,$A$15:$B$40,2,FALSE)</f>
        <v>#N/A</v>
      </c>
      <c r="B1290" s="149"/>
      <c r="C1290" s="149"/>
      <c r="D1290" s="149"/>
      <c r="E1290" s="149"/>
      <c r="F1290" s="149"/>
      <c r="G1290" s="149"/>
      <c r="H1290" s="149"/>
      <c r="I1290" s="143"/>
      <c r="J1290" s="143"/>
      <c r="K1290" s="149"/>
      <c r="L1290" s="149"/>
      <c r="M1290" s="149"/>
      <c r="N1290" s="149"/>
      <c r="O1290" s="149"/>
      <c r="P1290" s="149"/>
      <c r="Q1290" s="149"/>
      <c r="R1290" s="149"/>
      <c r="S1290" s="149"/>
      <c r="T1290" s="152"/>
      <c r="U1290" s="152"/>
      <c r="V1290" s="152"/>
      <c r="W1290" s="152"/>
      <c r="X1290" s="152"/>
      <c r="Y1290" s="152"/>
      <c r="Z1290" s="152"/>
    </row>
    <row r="1291" ht="15.75" customHeight="1">
      <c r="A1291" s="143" t="str">
        <f>VLOOKUP('POBLACIONAL BASE 2025'!AD553,$A$15:$B$40,2,FALSE)</f>
        <v>#N/A</v>
      </c>
      <c r="B1291" s="149"/>
      <c r="C1291" s="149"/>
      <c r="D1291" s="149"/>
      <c r="E1291" s="149"/>
      <c r="F1291" s="149"/>
      <c r="G1291" s="149"/>
      <c r="H1291" s="149"/>
      <c r="I1291" s="143"/>
      <c r="J1291" s="143"/>
      <c r="K1291" s="149"/>
      <c r="L1291" s="149"/>
      <c r="M1291" s="149"/>
      <c r="N1291" s="149"/>
      <c r="O1291" s="149"/>
      <c r="P1291" s="149"/>
      <c r="Q1291" s="149"/>
      <c r="R1291" s="149"/>
      <c r="S1291" s="149"/>
      <c r="T1291" s="152"/>
      <c r="U1291" s="152"/>
      <c r="V1291" s="152"/>
      <c r="W1291" s="152"/>
      <c r="X1291" s="152"/>
      <c r="Y1291" s="152"/>
      <c r="Z1291" s="152"/>
    </row>
    <row r="1292" ht="15.75" customHeight="1">
      <c r="A1292" s="143" t="str">
        <f>VLOOKUP('POBLACIONAL BASE 2025'!AD554,$A$15:$B$40,2,FALSE)</f>
        <v>#N/A</v>
      </c>
      <c r="B1292" s="149"/>
      <c r="C1292" s="149"/>
      <c r="D1292" s="149"/>
      <c r="E1292" s="149"/>
      <c r="F1292" s="149"/>
      <c r="G1292" s="149"/>
      <c r="H1292" s="149"/>
      <c r="I1292" s="143"/>
      <c r="J1292" s="143"/>
      <c r="K1292" s="149"/>
      <c r="L1292" s="149"/>
      <c r="M1292" s="149"/>
      <c r="N1292" s="149"/>
      <c r="O1292" s="149"/>
      <c r="P1292" s="149"/>
      <c r="Q1292" s="149"/>
      <c r="R1292" s="149"/>
      <c r="S1292" s="149"/>
      <c r="T1292" s="152"/>
      <c r="U1292" s="152"/>
      <c r="V1292" s="152"/>
      <c r="W1292" s="152"/>
      <c r="X1292" s="152"/>
      <c r="Y1292" s="152"/>
      <c r="Z1292" s="152"/>
    </row>
    <row r="1293" ht="15.75" customHeight="1">
      <c r="A1293" s="143" t="str">
        <f>VLOOKUP('POBLACIONAL BASE 2025'!AD555,$A$15:$B$40,2,FALSE)</f>
        <v>#N/A</v>
      </c>
      <c r="B1293" s="149"/>
      <c r="C1293" s="149"/>
      <c r="D1293" s="149"/>
      <c r="E1293" s="149"/>
      <c r="F1293" s="149"/>
      <c r="G1293" s="149"/>
      <c r="H1293" s="149"/>
      <c r="I1293" s="143"/>
      <c r="J1293" s="143"/>
      <c r="K1293" s="149"/>
      <c r="L1293" s="149"/>
      <c r="M1293" s="149"/>
      <c r="N1293" s="149"/>
      <c r="O1293" s="149"/>
      <c r="P1293" s="149"/>
      <c r="Q1293" s="149"/>
      <c r="R1293" s="149"/>
      <c r="S1293" s="149"/>
      <c r="T1293" s="152"/>
      <c r="U1293" s="152"/>
      <c r="V1293" s="152"/>
      <c r="W1293" s="152"/>
      <c r="X1293" s="152"/>
      <c r="Y1293" s="152"/>
      <c r="Z1293" s="152"/>
    </row>
    <row r="1294" ht="15.75" customHeight="1">
      <c r="A1294" s="143" t="str">
        <f>VLOOKUP('POBLACIONAL BASE 2025'!AD556,$A$15:$B$40,2,FALSE)</f>
        <v>#N/A</v>
      </c>
      <c r="B1294" s="149"/>
      <c r="C1294" s="149"/>
      <c r="D1294" s="149"/>
      <c r="E1294" s="149"/>
      <c r="F1294" s="149"/>
      <c r="G1294" s="149"/>
      <c r="H1294" s="149"/>
      <c r="I1294" s="143"/>
      <c r="J1294" s="143"/>
      <c r="K1294" s="149"/>
      <c r="L1294" s="149"/>
      <c r="M1294" s="149"/>
      <c r="N1294" s="149"/>
      <c r="O1294" s="149"/>
      <c r="P1294" s="149"/>
      <c r="Q1294" s="149"/>
      <c r="R1294" s="149"/>
      <c r="S1294" s="149"/>
      <c r="T1294" s="152"/>
      <c r="U1294" s="152"/>
      <c r="V1294" s="152"/>
      <c r="W1294" s="152"/>
      <c r="X1294" s="152"/>
      <c r="Y1294" s="152"/>
      <c r="Z1294" s="152"/>
    </row>
    <row r="1295" ht="15.75" customHeight="1">
      <c r="A1295" s="143" t="str">
        <f>VLOOKUP('POBLACIONAL BASE 2025'!AD557,$A$15:$B$40,2,FALSE)</f>
        <v>#N/A</v>
      </c>
      <c r="B1295" s="149"/>
      <c r="C1295" s="149"/>
      <c r="D1295" s="149"/>
      <c r="E1295" s="149"/>
      <c r="F1295" s="149"/>
      <c r="G1295" s="149"/>
      <c r="H1295" s="149"/>
      <c r="I1295" s="143"/>
      <c r="J1295" s="143"/>
      <c r="K1295" s="149"/>
      <c r="L1295" s="149"/>
      <c r="M1295" s="149"/>
      <c r="N1295" s="149"/>
      <c r="O1295" s="149"/>
      <c r="P1295" s="149"/>
      <c r="Q1295" s="149"/>
      <c r="R1295" s="149"/>
      <c r="S1295" s="149"/>
      <c r="T1295" s="152"/>
      <c r="U1295" s="152"/>
      <c r="V1295" s="152"/>
      <c r="W1295" s="152"/>
      <c r="X1295" s="152"/>
      <c r="Y1295" s="152"/>
      <c r="Z1295" s="152"/>
    </row>
    <row r="1296" ht="15.75" customHeight="1">
      <c r="A1296" s="143" t="str">
        <f>VLOOKUP('POBLACIONAL BASE 2025'!AD558,$A$15:$B$40,2,FALSE)</f>
        <v>#N/A</v>
      </c>
      <c r="B1296" s="149"/>
      <c r="C1296" s="149"/>
      <c r="D1296" s="149"/>
      <c r="E1296" s="149"/>
      <c r="F1296" s="149"/>
      <c r="G1296" s="149"/>
      <c r="H1296" s="149"/>
      <c r="I1296" s="143"/>
      <c r="J1296" s="143"/>
      <c r="K1296" s="149"/>
      <c r="L1296" s="149"/>
      <c r="M1296" s="149"/>
      <c r="N1296" s="149"/>
      <c r="O1296" s="149"/>
      <c r="P1296" s="149"/>
      <c r="Q1296" s="149"/>
      <c r="R1296" s="149"/>
      <c r="S1296" s="149"/>
      <c r="T1296" s="152"/>
      <c r="U1296" s="152"/>
      <c r="V1296" s="152"/>
      <c r="W1296" s="152"/>
      <c r="X1296" s="152"/>
      <c r="Y1296" s="152"/>
      <c r="Z1296" s="152"/>
    </row>
    <row r="1297" ht="15.75" customHeight="1">
      <c r="A1297" s="143" t="str">
        <f>VLOOKUP('POBLACIONAL BASE 2025'!AD559,$A$15:$B$40,2,FALSE)</f>
        <v>#N/A</v>
      </c>
      <c r="B1297" s="149"/>
      <c r="C1297" s="149"/>
      <c r="D1297" s="149"/>
      <c r="E1297" s="149"/>
      <c r="F1297" s="149"/>
      <c r="G1297" s="149"/>
      <c r="H1297" s="149"/>
      <c r="I1297" s="143"/>
      <c r="J1297" s="143"/>
      <c r="K1297" s="149"/>
      <c r="L1297" s="149"/>
      <c r="M1297" s="149"/>
      <c r="N1297" s="149"/>
      <c r="O1297" s="149"/>
      <c r="P1297" s="149"/>
      <c r="Q1297" s="149"/>
      <c r="R1297" s="149"/>
      <c r="S1297" s="149"/>
      <c r="T1297" s="152"/>
      <c r="U1297" s="152"/>
      <c r="V1297" s="152"/>
      <c r="W1297" s="152"/>
      <c r="X1297" s="152"/>
      <c r="Y1297" s="152"/>
      <c r="Z1297" s="152"/>
    </row>
    <row r="1298" ht="15.75" customHeight="1">
      <c r="A1298" s="143" t="str">
        <f>VLOOKUP('POBLACIONAL BASE 2025'!AD560,$A$15:$B$40,2,FALSE)</f>
        <v>#N/A</v>
      </c>
      <c r="B1298" s="149"/>
      <c r="C1298" s="149"/>
      <c r="D1298" s="149"/>
      <c r="E1298" s="149"/>
      <c r="F1298" s="149"/>
      <c r="G1298" s="149"/>
      <c r="H1298" s="149"/>
      <c r="I1298" s="143"/>
      <c r="J1298" s="143"/>
      <c r="K1298" s="149"/>
      <c r="L1298" s="149"/>
      <c r="M1298" s="149"/>
      <c r="N1298" s="149"/>
      <c r="O1298" s="149"/>
      <c r="P1298" s="149"/>
      <c r="Q1298" s="149"/>
      <c r="R1298" s="149"/>
      <c r="S1298" s="149"/>
      <c r="T1298" s="152"/>
      <c r="U1298" s="152"/>
      <c r="V1298" s="152"/>
      <c r="W1298" s="152"/>
      <c r="X1298" s="152"/>
      <c r="Y1298" s="152"/>
      <c r="Z1298" s="152"/>
    </row>
    <row r="1299" ht="15.75" customHeight="1">
      <c r="A1299" s="143" t="str">
        <f>VLOOKUP('POBLACIONAL BASE 2025'!AD561,$A$15:$B$40,2,FALSE)</f>
        <v>#N/A</v>
      </c>
      <c r="B1299" s="149"/>
      <c r="C1299" s="149"/>
      <c r="D1299" s="149"/>
      <c r="E1299" s="149"/>
      <c r="F1299" s="149"/>
      <c r="G1299" s="149"/>
      <c r="H1299" s="149"/>
      <c r="I1299" s="143"/>
      <c r="J1299" s="143"/>
      <c r="K1299" s="149"/>
      <c r="L1299" s="149"/>
      <c r="M1299" s="149"/>
      <c r="N1299" s="149"/>
      <c r="O1299" s="149"/>
      <c r="P1299" s="149"/>
      <c r="Q1299" s="149"/>
      <c r="R1299" s="149"/>
      <c r="S1299" s="149"/>
      <c r="T1299" s="152"/>
      <c r="U1299" s="152"/>
      <c r="V1299" s="152"/>
      <c r="W1299" s="152"/>
      <c r="X1299" s="152"/>
      <c r="Y1299" s="152"/>
      <c r="Z1299" s="152"/>
    </row>
    <row r="1300" ht="15.75" customHeight="1">
      <c r="A1300" s="143" t="str">
        <f>VLOOKUP('POBLACIONAL BASE 2025'!AD562,$A$15:$B$40,2,FALSE)</f>
        <v>#N/A</v>
      </c>
      <c r="B1300" s="149"/>
      <c r="C1300" s="149"/>
      <c r="D1300" s="149"/>
      <c r="E1300" s="149"/>
      <c r="F1300" s="149"/>
      <c r="G1300" s="149"/>
      <c r="H1300" s="149"/>
      <c r="I1300" s="143"/>
      <c r="J1300" s="143"/>
      <c r="K1300" s="149"/>
      <c r="L1300" s="149"/>
      <c r="M1300" s="149"/>
      <c r="N1300" s="149"/>
      <c r="O1300" s="149"/>
      <c r="P1300" s="149"/>
      <c r="Q1300" s="149"/>
      <c r="R1300" s="149"/>
      <c r="S1300" s="149"/>
      <c r="T1300" s="152"/>
      <c r="U1300" s="152"/>
      <c r="V1300" s="152"/>
      <c r="W1300" s="152"/>
      <c r="X1300" s="152"/>
      <c r="Y1300" s="152"/>
      <c r="Z1300" s="152"/>
    </row>
    <row r="1301" ht="15.75" customHeight="1">
      <c r="A1301" s="143" t="str">
        <f>VLOOKUP('POBLACIONAL BASE 2025'!AD563,$A$15:$B$40,2,FALSE)</f>
        <v>#N/A</v>
      </c>
      <c r="B1301" s="149"/>
      <c r="C1301" s="149"/>
      <c r="D1301" s="149"/>
      <c r="E1301" s="149"/>
      <c r="F1301" s="149"/>
      <c r="G1301" s="149"/>
      <c r="H1301" s="149"/>
      <c r="I1301" s="143"/>
      <c r="J1301" s="143"/>
      <c r="K1301" s="149"/>
      <c r="L1301" s="149"/>
      <c r="M1301" s="149"/>
      <c r="N1301" s="149"/>
      <c r="O1301" s="149"/>
      <c r="P1301" s="149"/>
      <c r="Q1301" s="149"/>
      <c r="R1301" s="149"/>
      <c r="S1301" s="149"/>
      <c r="T1301" s="152"/>
      <c r="U1301" s="152"/>
      <c r="V1301" s="152"/>
      <c r="W1301" s="152"/>
      <c r="X1301" s="152"/>
      <c r="Y1301" s="152"/>
      <c r="Z1301" s="152"/>
    </row>
    <row r="1302" ht="15.75" customHeight="1">
      <c r="A1302" s="143" t="str">
        <f>VLOOKUP('POBLACIONAL BASE 2025'!AD564,$A$15:$B$40,2,FALSE)</f>
        <v>#N/A</v>
      </c>
      <c r="B1302" s="149"/>
      <c r="C1302" s="149"/>
      <c r="D1302" s="149"/>
      <c r="E1302" s="149"/>
      <c r="F1302" s="149"/>
      <c r="G1302" s="149"/>
      <c r="H1302" s="149"/>
      <c r="I1302" s="143"/>
      <c r="J1302" s="143"/>
      <c r="K1302" s="149"/>
      <c r="L1302" s="149"/>
      <c r="M1302" s="149"/>
      <c r="N1302" s="149"/>
      <c r="O1302" s="149"/>
      <c r="P1302" s="149"/>
      <c r="Q1302" s="149"/>
      <c r="R1302" s="149"/>
      <c r="S1302" s="149"/>
      <c r="T1302" s="152"/>
      <c r="U1302" s="152"/>
      <c r="V1302" s="152"/>
      <c r="W1302" s="152"/>
      <c r="X1302" s="152"/>
      <c r="Y1302" s="152"/>
      <c r="Z1302" s="152"/>
    </row>
    <row r="1303" ht="15.75" customHeight="1">
      <c r="A1303" s="143" t="str">
        <f>VLOOKUP('POBLACIONAL BASE 2025'!AD565,$A$15:$B$40,2,FALSE)</f>
        <v>#N/A</v>
      </c>
      <c r="B1303" s="149"/>
      <c r="C1303" s="149"/>
      <c r="D1303" s="149"/>
      <c r="E1303" s="149"/>
      <c r="F1303" s="149"/>
      <c r="G1303" s="149"/>
      <c r="H1303" s="149"/>
      <c r="I1303" s="143"/>
      <c r="J1303" s="143"/>
      <c r="K1303" s="149"/>
      <c r="L1303" s="149"/>
      <c r="M1303" s="149"/>
      <c r="N1303" s="149"/>
      <c r="O1303" s="149"/>
      <c r="P1303" s="149"/>
      <c r="Q1303" s="149"/>
      <c r="R1303" s="149"/>
      <c r="S1303" s="149"/>
      <c r="T1303" s="152"/>
      <c r="U1303" s="152"/>
      <c r="V1303" s="152"/>
      <c r="W1303" s="152"/>
      <c r="X1303" s="152"/>
      <c r="Y1303" s="152"/>
      <c r="Z1303" s="152"/>
    </row>
    <row r="1304" ht="15.75" customHeight="1">
      <c r="A1304" s="143" t="str">
        <f>VLOOKUP('POBLACIONAL BASE 2025'!AD566,$A$15:$B$40,2,FALSE)</f>
        <v>#N/A</v>
      </c>
      <c r="B1304" s="149"/>
      <c r="C1304" s="149"/>
      <c r="D1304" s="149"/>
      <c r="E1304" s="149"/>
      <c r="F1304" s="149"/>
      <c r="G1304" s="149"/>
      <c r="H1304" s="149"/>
      <c r="I1304" s="143"/>
      <c r="J1304" s="143"/>
      <c r="K1304" s="149"/>
      <c r="L1304" s="149"/>
      <c r="M1304" s="149"/>
      <c r="N1304" s="149"/>
      <c r="O1304" s="149"/>
      <c r="P1304" s="149"/>
      <c r="Q1304" s="149"/>
      <c r="R1304" s="149"/>
      <c r="S1304" s="149"/>
      <c r="T1304" s="152"/>
      <c r="U1304" s="152"/>
      <c r="V1304" s="152"/>
      <c r="W1304" s="152"/>
      <c r="X1304" s="152"/>
      <c r="Y1304" s="152"/>
      <c r="Z1304" s="152"/>
    </row>
    <row r="1305" ht="15.75" customHeight="1">
      <c r="A1305" s="143" t="str">
        <f>VLOOKUP('POBLACIONAL BASE 2025'!AD567,$A$15:$B$40,2,FALSE)</f>
        <v>#N/A</v>
      </c>
      <c r="B1305" s="149"/>
      <c r="C1305" s="149"/>
      <c r="D1305" s="149"/>
      <c r="E1305" s="149"/>
      <c r="F1305" s="149"/>
      <c r="G1305" s="149"/>
      <c r="H1305" s="149"/>
      <c r="I1305" s="143"/>
      <c r="J1305" s="143"/>
      <c r="K1305" s="149"/>
      <c r="L1305" s="149"/>
      <c r="M1305" s="149"/>
      <c r="N1305" s="149"/>
      <c r="O1305" s="149"/>
      <c r="P1305" s="149"/>
      <c r="Q1305" s="149"/>
      <c r="R1305" s="149"/>
      <c r="S1305" s="149"/>
      <c r="T1305" s="152"/>
      <c r="U1305" s="152"/>
      <c r="V1305" s="152"/>
      <c r="W1305" s="152"/>
      <c r="X1305" s="152"/>
      <c r="Y1305" s="152"/>
      <c r="Z1305" s="152"/>
    </row>
    <row r="1306" ht="15.75" customHeight="1">
      <c r="A1306" s="143" t="str">
        <f>VLOOKUP('POBLACIONAL BASE 2025'!AD568,$A$15:$B$40,2,FALSE)</f>
        <v>#N/A</v>
      </c>
      <c r="B1306" s="149"/>
      <c r="C1306" s="149"/>
      <c r="D1306" s="149"/>
      <c r="E1306" s="149"/>
      <c r="F1306" s="149"/>
      <c r="G1306" s="149"/>
      <c r="H1306" s="149"/>
      <c r="I1306" s="143"/>
      <c r="J1306" s="143"/>
      <c r="K1306" s="149"/>
      <c r="L1306" s="149"/>
      <c r="M1306" s="149"/>
      <c r="N1306" s="149"/>
      <c r="O1306" s="149"/>
      <c r="P1306" s="149"/>
      <c r="Q1306" s="149"/>
      <c r="R1306" s="149"/>
      <c r="S1306" s="149"/>
      <c r="T1306" s="152"/>
      <c r="U1306" s="152"/>
      <c r="V1306" s="152"/>
      <c r="W1306" s="152"/>
      <c r="X1306" s="152"/>
      <c r="Y1306" s="152"/>
      <c r="Z1306" s="152"/>
    </row>
    <row r="1307" ht="15.75" customHeight="1">
      <c r="A1307" s="143" t="str">
        <f>VLOOKUP('POBLACIONAL BASE 2025'!AD569,$A$15:$B$40,2,FALSE)</f>
        <v>#N/A</v>
      </c>
      <c r="B1307" s="149"/>
      <c r="C1307" s="149"/>
      <c r="D1307" s="149"/>
      <c r="E1307" s="149"/>
      <c r="F1307" s="149"/>
      <c r="G1307" s="149"/>
      <c r="H1307" s="149"/>
      <c r="I1307" s="143"/>
      <c r="J1307" s="143"/>
      <c r="K1307" s="149"/>
      <c r="L1307" s="149"/>
      <c r="M1307" s="149"/>
      <c r="N1307" s="149"/>
      <c r="O1307" s="149"/>
      <c r="P1307" s="149"/>
      <c r="Q1307" s="149"/>
      <c r="R1307" s="149"/>
      <c r="S1307" s="149"/>
      <c r="T1307" s="152"/>
      <c r="U1307" s="152"/>
      <c r="V1307" s="152"/>
      <c r="W1307" s="152"/>
      <c r="X1307" s="152"/>
      <c r="Y1307" s="152"/>
      <c r="Z1307" s="152"/>
    </row>
    <row r="1308" ht="15.75" customHeight="1">
      <c r="A1308" s="143" t="str">
        <f>VLOOKUP('POBLACIONAL BASE 2025'!AD570,$A$15:$B$40,2,FALSE)</f>
        <v>#N/A</v>
      </c>
      <c r="B1308" s="149"/>
      <c r="C1308" s="149"/>
      <c r="D1308" s="149"/>
      <c r="E1308" s="149"/>
      <c r="F1308" s="149"/>
      <c r="G1308" s="149"/>
      <c r="H1308" s="149"/>
      <c r="I1308" s="143"/>
      <c r="J1308" s="143"/>
      <c r="K1308" s="149"/>
      <c r="L1308" s="149"/>
      <c r="M1308" s="149"/>
      <c r="N1308" s="149"/>
      <c r="O1308" s="149"/>
      <c r="P1308" s="149"/>
      <c r="Q1308" s="149"/>
      <c r="R1308" s="149"/>
      <c r="S1308" s="149"/>
      <c r="T1308" s="152"/>
      <c r="U1308" s="152"/>
      <c r="V1308" s="152"/>
      <c r="W1308" s="152"/>
      <c r="X1308" s="152"/>
      <c r="Y1308" s="152"/>
      <c r="Z1308" s="152"/>
    </row>
    <row r="1309" ht="15.75" customHeight="1">
      <c r="A1309" s="143" t="str">
        <f>VLOOKUP('POBLACIONAL BASE 2025'!AD571,$A$15:$B$40,2,FALSE)</f>
        <v>#N/A</v>
      </c>
      <c r="B1309" s="149"/>
      <c r="C1309" s="149"/>
      <c r="D1309" s="149"/>
      <c r="E1309" s="149"/>
      <c r="F1309" s="149"/>
      <c r="G1309" s="149"/>
      <c r="H1309" s="149"/>
      <c r="I1309" s="143"/>
      <c r="J1309" s="143"/>
      <c r="K1309" s="149"/>
      <c r="L1309" s="149"/>
      <c r="M1309" s="149"/>
      <c r="N1309" s="149"/>
      <c r="O1309" s="149"/>
      <c r="P1309" s="149"/>
      <c r="Q1309" s="149"/>
      <c r="R1309" s="149"/>
      <c r="S1309" s="149"/>
      <c r="T1309" s="152"/>
      <c r="U1309" s="152"/>
      <c r="V1309" s="152"/>
      <c r="W1309" s="152"/>
      <c r="X1309" s="152"/>
      <c r="Y1309" s="152"/>
      <c r="Z1309" s="152"/>
    </row>
    <row r="1310" ht="15.75" customHeight="1">
      <c r="A1310" s="143" t="str">
        <f>VLOOKUP('POBLACIONAL BASE 2025'!AD572,$A$15:$B$40,2,FALSE)</f>
        <v>#N/A</v>
      </c>
      <c r="B1310" s="149"/>
      <c r="C1310" s="149"/>
      <c r="D1310" s="149"/>
      <c r="E1310" s="149"/>
      <c r="F1310" s="149"/>
      <c r="G1310" s="149"/>
      <c r="H1310" s="149"/>
      <c r="I1310" s="143"/>
      <c r="J1310" s="143"/>
      <c r="K1310" s="149"/>
      <c r="L1310" s="149"/>
      <c r="M1310" s="149"/>
      <c r="N1310" s="149"/>
      <c r="O1310" s="149"/>
      <c r="P1310" s="149"/>
      <c r="Q1310" s="149"/>
      <c r="R1310" s="149"/>
      <c r="S1310" s="149"/>
      <c r="T1310" s="152"/>
      <c r="U1310" s="152"/>
      <c r="V1310" s="152"/>
      <c r="W1310" s="152"/>
      <c r="X1310" s="152"/>
      <c r="Y1310" s="152"/>
      <c r="Z1310" s="152"/>
    </row>
    <row r="1311" ht="15.75" customHeight="1">
      <c r="A1311" s="143" t="str">
        <f>VLOOKUP('POBLACIONAL BASE 2025'!AD573,$A$15:$B$40,2,FALSE)</f>
        <v>#N/A</v>
      </c>
      <c r="B1311" s="149"/>
      <c r="C1311" s="149"/>
      <c r="D1311" s="149"/>
      <c r="E1311" s="149"/>
      <c r="F1311" s="149"/>
      <c r="G1311" s="149"/>
      <c r="H1311" s="149"/>
      <c r="I1311" s="143"/>
      <c r="J1311" s="143"/>
      <c r="K1311" s="149"/>
      <c r="L1311" s="149"/>
      <c r="M1311" s="149"/>
      <c r="N1311" s="149"/>
      <c r="O1311" s="149"/>
      <c r="P1311" s="149"/>
      <c r="Q1311" s="149"/>
      <c r="R1311" s="149"/>
      <c r="S1311" s="149"/>
      <c r="T1311" s="152"/>
      <c r="U1311" s="152"/>
      <c r="V1311" s="152"/>
      <c r="W1311" s="152"/>
      <c r="X1311" s="152"/>
      <c r="Y1311" s="152"/>
      <c r="Z1311" s="152"/>
    </row>
    <row r="1312" ht="15.75" customHeight="1">
      <c r="A1312" s="143" t="str">
        <f>VLOOKUP('POBLACIONAL BASE 2025'!AD574,$A$15:$B$40,2,FALSE)</f>
        <v>#N/A</v>
      </c>
      <c r="B1312" s="149"/>
      <c r="C1312" s="149"/>
      <c r="D1312" s="149"/>
      <c r="E1312" s="149"/>
      <c r="F1312" s="149"/>
      <c r="G1312" s="149"/>
      <c r="H1312" s="149"/>
      <c r="I1312" s="143"/>
      <c r="J1312" s="143"/>
      <c r="K1312" s="149"/>
      <c r="L1312" s="149"/>
      <c r="M1312" s="149"/>
      <c r="N1312" s="149"/>
      <c r="O1312" s="149"/>
      <c r="P1312" s="149"/>
      <c r="Q1312" s="149"/>
      <c r="R1312" s="149"/>
      <c r="S1312" s="149"/>
      <c r="T1312" s="152"/>
      <c r="U1312" s="152"/>
      <c r="V1312" s="152"/>
      <c r="W1312" s="152"/>
      <c r="X1312" s="152"/>
      <c r="Y1312" s="152"/>
      <c r="Z1312" s="152"/>
    </row>
    <row r="1313" ht="15.75" customHeight="1">
      <c r="A1313" s="143" t="str">
        <f>VLOOKUP('POBLACIONAL BASE 2025'!AD575,$A$15:$B$40,2,FALSE)</f>
        <v>#N/A</v>
      </c>
      <c r="B1313" s="149"/>
      <c r="C1313" s="149"/>
      <c r="D1313" s="149"/>
      <c r="E1313" s="149"/>
      <c r="F1313" s="149"/>
      <c r="G1313" s="149"/>
      <c r="H1313" s="149"/>
      <c r="I1313" s="143"/>
      <c r="J1313" s="143"/>
      <c r="K1313" s="149"/>
      <c r="L1313" s="149"/>
      <c r="M1313" s="149"/>
      <c r="N1313" s="149"/>
      <c r="O1313" s="149"/>
      <c r="P1313" s="149"/>
      <c r="Q1313" s="149"/>
      <c r="R1313" s="149"/>
      <c r="S1313" s="149"/>
      <c r="T1313" s="152"/>
      <c r="U1313" s="152"/>
      <c r="V1313" s="152"/>
      <c r="W1313" s="152"/>
      <c r="X1313" s="152"/>
      <c r="Y1313" s="152"/>
      <c r="Z1313" s="152"/>
    </row>
    <row r="1314" ht="15.75" customHeight="1">
      <c r="A1314" s="143" t="str">
        <f>VLOOKUP('POBLACIONAL BASE 2025'!AD576,$A$15:$B$40,2,FALSE)</f>
        <v>#N/A</v>
      </c>
      <c r="B1314" s="149"/>
      <c r="C1314" s="149"/>
      <c r="D1314" s="149"/>
      <c r="E1314" s="149"/>
      <c r="F1314" s="149"/>
      <c r="G1314" s="149"/>
      <c r="H1314" s="149"/>
      <c r="I1314" s="143"/>
      <c r="J1314" s="143"/>
      <c r="K1314" s="149"/>
      <c r="L1314" s="149"/>
      <c r="M1314" s="149"/>
      <c r="N1314" s="149"/>
      <c r="O1314" s="149"/>
      <c r="P1314" s="149"/>
      <c r="Q1314" s="149"/>
      <c r="R1314" s="149"/>
      <c r="S1314" s="149"/>
      <c r="T1314" s="152"/>
      <c r="U1314" s="152"/>
      <c r="V1314" s="152"/>
      <c r="W1314" s="152"/>
      <c r="X1314" s="152"/>
      <c r="Y1314" s="152"/>
      <c r="Z1314" s="152"/>
    </row>
    <row r="1315" ht="15.75" customHeight="1">
      <c r="A1315" s="143" t="str">
        <f>VLOOKUP('POBLACIONAL BASE 2025'!AD577,$A$15:$B$40,2,FALSE)</f>
        <v>#N/A</v>
      </c>
      <c r="B1315" s="149"/>
      <c r="C1315" s="149"/>
      <c r="D1315" s="149"/>
      <c r="E1315" s="149"/>
      <c r="F1315" s="149"/>
      <c r="G1315" s="149"/>
      <c r="H1315" s="149"/>
      <c r="I1315" s="143"/>
      <c r="J1315" s="143"/>
      <c r="K1315" s="149"/>
      <c r="L1315" s="149"/>
      <c r="M1315" s="149"/>
      <c r="N1315" s="149"/>
      <c r="O1315" s="149"/>
      <c r="P1315" s="149"/>
      <c r="Q1315" s="149"/>
      <c r="R1315" s="149"/>
      <c r="S1315" s="149"/>
      <c r="T1315" s="152"/>
      <c r="U1315" s="152"/>
      <c r="V1315" s="152"/>
      <c r="W1315" s="152"/>
      <c r="X1315" s="152"/>
      <c r="Y1315" s="152"/>
      <c r="Z1315" s="152"/>
    </row>
    <row r="1316" ht="15.75" customHeight="1">
      <c r="A1316" s="143" t="str">
        <f>VLOOKUP('POBLACIONAL BASE 2025'!AD578,$A$15:$B$40,2,FALSE)</f>
        <v>#N/A</v>
      </c>
      <c r="B1316" s="149"/>
      <c r="C1316" s="149"/>
      <c r="D1316" s="149"/>
      <c r="E1316" s="149"/>
      <c r="F1316" s="149"/>
      <c r="G1316" s="149"/>
      <c r="H1316" s="149"/>
      <c r="I1316" s="143"/>
      <c r="J1316" s="143"/>
      <c r="K1316" s="149"/>
      <c r="L1316" s="149"/>
      <c r="M1316" s="149"/>
      <c r="N1316" s="149"/>
      <c r="O1316" s="149"/>
      <c r="P1316" s="149"/>
      <c r="Q1316" s="149"/>
      <c r="R1316" s="149"/>
      <c r="S1316" s="149"/>
      <c r="T1316" s="152"/>
      <c r="U1316" s="152"/>
      <c r="V1316" s="152"/>
      <c r="W1316" s="152"/>
      <c r="X1316" s="152"/>
      <c r="Y1316" s="152"/>
      <c r="Z1316" s="152"/>
    </row>
    <row r="1317" ht="15.75" customHeight="1">
      <c r="A1317" s="143" t="str">
        <f>VLOOKUP('POBLACIONAL BASE 2025'!AD579,$A$15:$B$40,2,FALSE)</f>
        <v>#N/A</v>
      </c>
      <c r="B1317" s="149"/>
      <c r="C1317" s="149"/>
      <c r="D1317" s="149"/>
      <c r="E1317" s="149"/>
      <c r="F1317" s="149"/>
      <c r="G1317" s="149"/>
      <c r="H1317" s="149"/>
      <c r="I1317" s="143"/>
      <c r="J1317" s="143"/>
      <c r="K1317" s="149"/>
      <c r="L1317" s="149"/>
      <c r="M1317" s="149"/>
      <c r="N1317" s="149"/>
      <c r="O1317" s="149"/>
      <c r="P1317" s="149"/>
      <c r="Q1317" s="149"/>
      <c r="R1317" s="149"/>
      <c r="S1317" s="149"/>
      <c r="T1317" s="152"/>
      <c r="U1317" s="152"/>
      <c r="V1317" s="152"/>
      <c r="W1317" s="152"/>
      <c r="X1317" s="152"/>
      <c r="Y1317" s="152"/>
      <c r="Z1317" s="152"/>
    </row>
    <row r="1318" ht="15.75" customHeight="1">
      <c r="A1318" s="143" t="str">
        <f>VLOOKUP('POBLACIONAL BASE 2025'!AD580,$A$15:$B$40,2,FALSE)</f>
        <v>#N/A</v>
      </c>
      <c r="B1318" s="149"/>
      <c r="C1318" s="149"/>
      <c r="D1318" s="149"/>
      <c r="E1318" s="149"/>
      <c r="F1318" s="149"/>
      <c r="G1318" s="149"/>
      <c r="H1318" s="149"/>
      <c r="I1318" s="143"/>
      <c r="J1318" s="143"/>
      <c r="K1318" s="149"/>
      <c r="L1318" s="149"/>
      <c r="M1318" s="149"/>
      <c r="N1318" s="149"/>
      <c r="O1318" s="149"/>
      <c r="P1318" s="149"/>
      <c r="Q1318" s="149"/>
      <c r="R1318" s="149"/>
      <c r="S1318" s="149"/>
      <c r="T1318" s="152"/>
      <c r="U1318" s="152"/>
      <c r="V1318" s="152"/>
      <c r="W1318" s="152"/>
      <c r="X1318" s="152"/>
      <c r="Y1318" s="152"/>
      <c r="Z1318" s="152"/>
    </row>
    <row r="1319" ht="15.75" customHeight="1">
      <c r="A1319" s="143" t="str">
        <f>VLOOKUP('POBLACIONAL BASE 2025'!AD581,$A$15:$B$40,2,FALSE)</f>
        <v>#N/A</v>
      </c>
      <c r="B1319" s="149"/>
      <c r="C1319" s="149"/>
      <c r="D1319" s="149"/>
      <c r="E1319" s="149"/>
      <c r="F1319" s="149"/>
      <c r="G1319" s="149"/>
      <c r="H1319" s="149"/>
      <c r="I1319" s="143"/>
      <c r="J1319" s="143"/>
      <c r="K1319" s="149"/>
      <c r="L1319" s="149"/>
      <c r="M1319" s="149"/>
      <c r="N1319" s="149"/>
      <c r="O1319" s="149"/>
      <c r="P1319" s="149"/>
      <c r="Q1319" s="149"/>
      <c r="R1319" s="149"/>
      <c r="S1319" s="149"/>
      <c r="T1319" s="152"/>
      <c r="U1319" s="152"/>
      <c r="V1319" s="152"/>
      <c r="W1319" s="152"/>
      <c r="X1319" s="152"/>
      <c r="Y1319" s="152"/>
      <c r="Z1319" s="152"/>
    </row>
    <row r="1320" ht="15.75" customHeight="1">
      <c r="A1320" s="143" t="str">
        <f>VLOOKUP('POBLACIONAL BASE 2025'!AD582,$A$15:$B$40,2,FALSE)</f>
        <v>#N/A</v>
      </c>
      <c r="B1320" s="149"/>
      <c r="C1320" s="149"/>
      <c r="D1320" s="149"/>
      <c r="E1320" s="149"/>
      <c r="F1320" s="149"/>
      <c r="G1320" s="149"/>
      <c r="H1320" s="149"/>
      <c r="I1320" s="143"/>
      <c r="J1320" s="143"/>
      <c r="K1320" s="149"/>
      <c r="L1320" s="149"/>
      <c r="M1320" s="149"/>
      <c r="N1320" s="149"/>
      <c r="O1320" s="149"/>
      <c r="P1320" s="149"/>
      <c r="Q1320" s="149"/>
      <c r="R1320" s="149"/>
      <c r="S1320" s="149"/>
      <c r="T1320" s="152"/>
      <c r="U1320" s="152"/>
      <c r="V1320" s="152"/>
      <c r="W1320" s="152"/>
      <c r="X1320" s="152"/>
      <c r="Y1320" s="152"/>
      <c r="Z1320" s="152"/>
    </row>
    <row r="1321" ht="15.75" customHeight="1">
      <c r="A1321" s="143" t="str">
        <f>VLOOKUP('POBLACIONAL BASE 2025'!AD583,$A$15:$B$40,2,FALSE)</f>
        <v>#N/A</v>
      </c>
      <c r="B1321" s="149"/>
      <c r="C1321" s="149"/>
      <c r="D1321" s="149"/>
      <c r="E1321" s="149"/>
      <c r="F1321" s="149"/>
      <c r="G1321" s="149"/>
      <c r="H1321" s="149"/>
      <c r="I1321" s="143"/>
      <c r="J1321" s="143"/>
      <c r="K1321" s="149"/>
      <c r="L1321" s="149"/>
      <c r="M1321" s="149"/>
      <c r="N1321" s="149"/>
      <c r="O1321" s="149"/>
      <c r="P1321" s="149"/>
      <c r="Q1321" s="149"/>
      <c r="R1321" s="149"/>
      <c r="S1321" s="149"/>
      <c r="T1321" s="152"/>
      <c r="U1321" s="152"/>
      <c r="V1321" s="152"/>
      <c r="W1321" s="152"/>
      <c r="X1321" s="152"/>
      <c r="Y1321" s="152"/>
      <c r="Z1321" s="152"/>
    </row>
    <row r="1322" ht="15.75" customHeight="1">
      <c r="A1322" s="143" t="str">
        <f>VLOOKUP('POBLACIONAL BASE 2025'!AD584,$A$15:$B$40,2,FALSE)</f>
        <v>#N/A</v>
      </c>
      <c r="B1322" s="149"/>
      <c r="C1322" s="149"/>
      <c r="D1322" s="149"/>
      <c r="E1322" s="149"/>
      <c r="F1322" s="149"/>
      <c r="G1322" s="149"/>
      <c r="H1322" s="149"/>
      <c r="I1322" s="143"/>
      <c r="J1322" s="143"/>
      <c r="K1322" s="149"/>
      <c r="L1322" s="149"/>
      <c r="M1322" s="149"/>
      <c r="N1322" s="149"/>
      <c r="O1322" s="149"/>
      <c r="P1322" s="149"/>
      <c r="Q1322" s="149"/>
      <c r="R1322" s="149"/>
      <c r="S1322" s="149"/>
      <c r="T1322" s="152"/>
      <c r="U1322" s="152"/>
      <c r="V1322" s="152"/>
      <c r="W1322" s="152"/>
      <c r="X1322" s="152"/>
      <c r="Y1322" s="152"/>
      <c r="Z1322" s="152"/>
    </row>
    <row r="1323" ht="15.75" customHeight="1">
      <c r="A1323" s="143" t="str">
        <f>VLOOKUP('POBLACIONAL BASE 2025'!AD585,$A$15:$B$40,2,FALSE)</f>
        <v>#N/A</v>
      </c>
      <c r="B1323" s="149"/>
      <c r="C1323" s="149"/>
      <c r="D1323" s="149"/>
      <c r="E1323" s="149"/>
      <c r="F1323" s="149"/>
      <c r="G1323" s="149"/>
      <c r="H1323" s="149"/>
      <c r="I1323" s="143"/>
      <c r="J1323" s="143"/>
      <c r="K1323" s="149"/>
      <c r="L1323" s="149"/>
      <c r="M1323" s="149"/>
      <c r="N1323" s="149"/>
      <c r="O1323" s="149"/>
      <c r="P1323" s="149"/>
      <c r="Q1323" s="149"/>
      <c r="R1323" s="149"/>
      <c r="S1323" s="149"/>
      <c r="T1323" s="152"/>
      <c r="U1323" s="152"/>
      <c r="V1323" s="152"/>
      <c r="W1323" s="152"/>
      <c r="X1323" s="152"/>
      <c r="Y1323" s="152"/>
      <c r="Z1323" s="152"/>
    </row>
    <row r="1324" ht="15.75" customHeight="1">
      <c r="A1324" s="143" t="str">
        <f>VLOOKUP('POBLACIONAL BASE 2025'!AD586,$A$15:$B$40,2,FALSE)</f>
        <v>#N/A</v>
      </c>
      <c r="B1324" s="149"/>
      <c r="C1324" s="149"/>
      <c r="D1324" s="149"/>
      <c r="E1324" s="149"/>
      <c r="F1324" s="149"/>
      <c r="G1324" s="149"/>
      <c r="H1324" s="149"/>
      <c r="I1324" s="143"/>
      <c r="J1324" s="143"/>
      <c r="K1324" s="149"/>
      <c r="L1324" s="149"/>
      <c r="M1324" s="149"/>
      <c r="N1324" s="149"/>
      <c r="O1324" s="149"/>
      <c r="P1324" s="149"/>
      <c r="Q1324" s="149"/>
      <c r="R1324" s="149"/>
      <c r="S1324" s="149"/>
      <c r="T1324" s="152"/>
      <c r="U1324" s="152"/>
      <c r="V1324" s="152"/>
      <c r="W1324" s="152"/>
      <c r="X1324" s="152"/>
      <c r="Y1324" s="152"/>
      <c r="Z1324" s="152"/>
    </row>
    <row r="1325" ht="15.75" customHeight="1">
      <c r="A1325" s="143" t="str">
        <f>VLOOKUP('POBLACIONAL BASE 2025'!AD587,$A$15:$B$40,2,FALSE)</f>
        <v>#N/A</v>
      </c>
      <c r="B1325" s="149"/>
      <c r="C1325" s="149"/>
      <c r="D1325" s="149"/>
      <c r="E1325" s="149"/>
      <c r="F1325" s="149"/>
      <c r="G1325" s="149"/>
      <c r="H1325" s="149"/>
      <c r="I1325" s="143"/>
      <c r="J1325" s="143"/>
      <c r="K1325" s="149"/>
      <c r="L1325" s="149"/>
      <c r="M1325" s="149"/>
      <c r="N1325" s="149"/>
      <c r="O1325" s="149"/>
      <c r="P1325" s="149"/>
      <c r="Q1325" s="149"/>
      <c r="R1325" s="149"/>
      <c r="S1325" s="149"/>
      <c r="T1325" s="152"/>
      <c r="U1325" s="152"/>
      <c r="V1325" s="152"/>
      <c r="W1325" s="152"/>
      <c r="X1325" s="152"/>
      <c r="Y1325" s="152"/>
      <c r="Z1325" s="152"/>
    </row>
    <row r="1326" ht="15.75" customHeight="1">
      <c r="A1326" s="143" t="str">
        <f>VLOOKUP('POBLACIONAL BASE 2025'!AD588,$A$15:$B$40,2,FALSE)</f>
        <v>#N/A</v>
      </c>
      <c r="B1326" s="149"/>
      <c r="C1326" s="149"/>
      <c r="D1326" s="149"/>
      <c r="E1326" s="149"/>
      <c r="F1326" s="149"/>
      <c r="G1326" s="149"/>
      <c r="H1326" s="149"/>
      <c r="I1326" s="143"/>
      <c r="J1326" s="143"/>
      <c r="K1326" s="149"/>
      <c r="L1326" s="149"/>
      <c r="M1326" s="149"/>
      <c r="N1326" s="149"/>
      <c r="O1326" s="149"/>
      <c r="P1326" s="149"/>
      <c r="Q1326" s="149"/>
      <c r="R1326" s="149"/>
      <c r="S1326" s="149"/>
      <c r="T1326" s="152"/>
      <c r="U1326" s="152"/>
      <c r="V1326" s="152"/>
      <c r="W1326" s="152"/>
      <c r="X1326" s="152"/>
      <c r="Y1326" s="152"/>
      <c r="Z1326" s="152"/>
    </row>
    <row r="1327" ht="15.75" customHeight="1">
      <c r="A1327" s="143" t="str">
        <f>VLOOKUP('POBLACIONAL BASE 2025'!AD589,$A$15:$B$40,2,FALSE)</f>
        <v>#N/A</v>
      </c>
      <c r="B1327" s="149"/>
      <c r="C1327" s="149"/>
      <c r="D1327" s="149"/>
      <c r="E1327" s="149"/>
      <c r="F1327" s="149"/>
      <c r="G1327" s="149"/>
      <c r="H1327" s="149"/>
      <c r="I1327" s="143"/>
      <c r="J1327" s="143"/>
      <c r="K1327" s="149"/>
      <c r="L1327" s="149"/>
      <c r="M1327" s="149"/>
      <c r="N1327" s="149"/>
      <c r="O1327" s="149"/>
      <c r="P1327" s="149"/>
      <c r="Q1327" s="149"/>
      <c r="R1327" s="149"/>
      <c r="S1327" s="149"/>
      <c r="T1327" s="152"/>
      <c r="U1327" s="152"/>
      <c r="V1327" s="152"/>
      <c r="W1327" s="152"/>
      <c r="X1327" s="152"/>
      <c r="Y1327" s="152"/>
      <c r="Z1327" s="152"/>
    </row>
    <row r="1328" ht="15.75" customHeight="1">
      <c r="A1328" s="143" t="str">
        <f>VLOOKUP('POBLACIONAL BASE 2025'!AD590,$A$15:$B$40,2,FALSE)</f>
        <v>#N/A</v>
      </c>
      <c r="B1328" s="149"/>
      <c r="C1328" s="149"/>
      <c r="D1328" s="149"/>
      <c r="E1328" s="149"/>
      <c r="F1328" s="149"/>
      <c r="G1328" s="149"/>
      <c r="H1328" s="149"/>
      <c r="I1328" s="143"/>
      <c r="J1328" s="143"/>
      <c r="K1328" s="149"/>
      <c r="L1328" s="149"/>
      <c r="M1328" s="149"/>
      <c r="N1328" s="149"/>
      <c r="O1328" s="149"/>
      <c r="P1328" s="149"/>
      <c r="Q1328" s="149"/>
      <c r="R1328" s="149"/>
      <c r="S1328" s="149"/>
      <c r="T1328" s="152"/>
      <c r="U1328" s="152"/>
      <c r="V1328" s="152"/>
      <c r="W1328" s="152"/>
      <c r="X1328" s="152"/>
      <c r="Y1328" s="152"/>
      <c r="Z1328" s="152"/>
    </row>
    <row r="1329" ht="15.75" customHeight="1">
      <c r="A1329" s="143" t="str">
        <f>VLOOKUP('POBLACIONAL BASE 2025'!AD591,$A$15:$B$40,2,FALSE)</f>
        <v>#N/A</v>
      </c>
      <c r="B1329" s="149"/>
      <c r="C1329" s="149"/>
      <c r="D1329" s="149"/>
      <c r="E1329" s="149"/>
      <c r="F1329" s="149"/>
      <c r="G1329" s="149"/>
      <c r="H1329" s="149"/>
      <c r="I1329" s="143"/>
      <c r="J1329" s="143"/>
      <c r="K1329" s="149"/>
      <c r="L1329" s="149"/>
      <c r="M1329" s="149"/>
      <c r="N1329" s="149"/>
      <c r="O1329" s="149"/>
      <c r="P1329" s="149"/>
      <c r="Q1329" s="149"/>
      <c r="R1329" s="149"/>
      <c r="S1329" s="149"/>
      <c r="T1329" s="152"/>
      <c r="U1329" s="152"/>
      <c r="V1329" s="152"/>
      <c r="W1329" s="152"/>
      <c r="X1329" s="152"/>
      <c r="Y1329" s="152"/>
      <c r="Z1329" s="152"/>
    </row>
    <row r="1330" ht="15.75" customHeight="1">
      <c r="A1330" s="143" t="str">
        <f>VLOOKUP('POBLACIONAL BASE 2025'!AD592,$A$15:$B$40,2,FALSE)</f>
        <v>#N/A</v>
      </c>
      <c r="B1330" s="149"/>
      <c r="C1330" s="149"/>
      <c r="D1330" s="149"/>
      <c r="E1330" s="149"/>
      <c r="F1330" s="149"/>
      <c r="G1330" s="149"/>
      <c r="H1330" s="149"/>
      <c r="I1330" s="143"/>
      <c r="J1330" s="143"/>
      <c r="K1330" s="149"/>
      <c r="L1330" s="149"/>
      <c r="M1330" s="149"/>
      <c r="N1330" s="149"/>
      <c r="O1330" s="149"/>
      <c r="P1330" s="149"/>
      <c r="Q1330" s="149"/>
      <c r="R1330" s="149"/>
      <c r="S1330" s="149"/>
      <c r="T1330" s="152"/>
      <c r="U1330" s="152"/>
      <c r="V1330" s="152"/>
      <c r="W1330" s="152"/>
      <c r="X1330" s="152"/>
      <c r="Y1330" s="152"/>
      <c r="Z1330" s="152"/>
    </row>
    <row r="1331" ht="15.75" customHeight="1">
      <c r="A1331" s="143" t="str">
        <f>VLOOKUP('POBLACIONAL BASE 2025'!AD593,$A$15:$B$40,2,FALSE)</f>
        <v>#N/A</v>
      </c>
      <c r="B1331" s="149"/>
      <c r="C1331" s="149"/>
      <c r="D1331" s="149"/>
      <c r="E1331" s="149"/>
      <c r="F1331" s="149"/>
      <c r="G1331" s="149"/>
      <c r="H1331" s="149"/>
      <c r="I1331" s="143"/>
      <c r="J1331" s="143"/>
      <c r="K1331" s="149"/>
      <c r="L1331" s="149"/>
      <c r="M1331" s="149"/>
      <c r="N1331" s="149"/>
      <c r="O1331" s="149"/>
      <c r="P1331" s="149"/>
      <c r="Q1331" s="149"/>
      <c r="R1331" s="149"/>
      <c r="S1331" s="149"/>
      <c r="T1331" s="152"/>
      <c r="U1331" s="152"/>
      <c r="V1331" s="152"/>
      <c r="W1331" s="152"/>
      <c r="X1331" s="152"/>
      <c r="Y1331" s="152"/>
      <c r="Z1331" s="152"/>
    </row>
    <row r="1332" ht="15.75" customHeight="1">
      <c r="A1332" s="143" t="str">
        <f>VLOOKUP('POBLACIONAL BASE 2025'!AD594,$A$15:$B$40,2,FALSE)</f>
        <v>#N/A</v>
      </c>
      <c r="B1332" s="149"/>
      <c r="C1332" s="149"/>
      <c r="D1332" s="149"/>
      <c r="E1332" s="149"/>
      <c r="F1332" s="149"/>
      <c r="G1332" s="149"/>
      <c r="H1332" s="149"/>
      <c r="I1332" s="143"/>
      <c r="J1332" s="143"/>
      <c r="K1332" s="149"/>
      <c r="L1332" s="149"/>
      <c r="M1332" s="149"/>
      <c r="N1332" s="149"/>
      <c r="O1332" s="149"/>
      <c r="P1332" s="149"/>
      <c r="Q1332" s="149"/>
      <c r="R1332" s="149"/>
      <c r="S1332" s="149"/>
      <c r="T1332" s="152"/>
      <c r="U1332" s="152"/>
      <c r="V1332" s="152"/>
      <c r="W1332" s="152"/>
      <c r="X1332" s="152"/>
      <c r="Y1332" s="152"/>
      <c r="Z1332" s="152"/>
    </row>
    <row r="1333" ht="15.75" customHeight="1">
      <c r="A1333" s="143" t="str">
        <f>VLOOKUP('POBLACIONAL BASE 2025'!AD595,$A$15:$B$40,2,FALSE)</f>
        <v>#N/A</v>
      </c>
      <c r="B1333" s="149"/>
      <c r="C1333" s="149"/>
      <c r="D1333" s="149"/>
      <c r="E1333" s="149"/>
      <c r="F1333" s="149"/>
      <c r="G1333" s="149"/>
      <c r="H1333" s="149"/>
      <c r="I1333" s="143"/>
      <c r="J1333" s="143"/>
      <c r="K1333" s="149"/>
      <c r="L1333" s="149"/>
      <c r="M1333" s="149"/>
      <c r="N1333" s="149"/>
      <c r="O1333" s="149"/>
      <c r="P1333" s="149"/>
      <c r="Q1333" s="149"/>
      <c r="R1333" s="149"/>
      <c r="S1333" s="149"/>
      <c r="T1333" s="152"/>
      <c r="U1333" s="152"/>
      <c r="V1333" s="152"/>
      <c r="W1333" s="152"/>
      <c r="X1333" s="152"/>
      <c r="Y1333" s="152"/>
      <c r="Z1333" s="152"/>
    </row>
    <row r="1334" ht="15.75" customHeight="1">
      <c r="A1334" s="143" t="str">
        <f>VLOOKUP('POBLACIONAL BASE 2025'!AD596,$A$15:$B$40,2,FALSE)</f>
        <v>#N/A</v>
      </c>
      <c r="B1334" s="149"/>
      <c r="C1334" s="149"/>
      <c r="D1334" s="149"/>
      <c r="E1334" s="149"/>
      <c r="F1334" s="149"/>
      <c r="G1334" s="149"/>
      <c r="H1334" s="149"/>
      <c r="I1334" s="143"/>
      <c r="J1334" s="143"/>
      <c r="K1334" s="149"/>
      <c r="L1334" s="149"/>
      <c r="M1334" s="149"/>
      <c r="N1334" s="149"/>
      <c r="O1334" s="149"/>
      <c r="P1334" s="149"/>
      <c r="Q1334" s="149"/>
      <c r="R1334" s="149"/>
      <c r="S1334" s="149"/>
      <c r="T1334" s="152"/>
      <c r="U1334" s="152"/>
      <c r="V1334" s="152"/>
      <c r="W1334" s="152"/>
      <c r="X1334" s="152"/>
      <c r="Y1334" s="152"/>
      <c r="Z1334" s="152"/>
    </row>
    <row r="1335" ht="15.75" customHeight="1">
      <c r="A1335" s="143" t="str">
        <f>VLOOKUP('POBLACIONAL BASE 2025'!AD597,$A$15:$B$40,2,FALSE)</f>
        <v>#N/A</v>
      </c>
      <c r="B1335" s="149"/>
      <c r="C1335" s="149"/>
      <c r="D1335" s="149"/>
      <c r="E1335" s="149"/>
      <c r="F1335" s="149"/>
      <c r="G1335" s="149"/>
      <c r="H1335" s="149"/>
      <c r="I1335" s="143"/>
      <c r="J1335" s="143"/>
      <c r="K1335" s="149"/>
      <c r="L1335" s="149"/>
      <c r="M1335" s="149"/>
      <c r="N1335" s="149"/>
      <c r="O1335" s="149"/>
      <c r="P1335" s="149"/>
      <c r="Q1335" s="149"/>
      <c r="R1335" s="149"/>
      <c r="S1335" s="149"/>
      <c r="T1335" s="152"/>
      <c r="U1335" s="152"/>
      <c r="V1335" s="152"/>
      <c r="W1335" s="152"/>
      <c r="X1335" s="152"/>
      <c r="Y1335" s="152"/>
      <c r="Z1335" s="152"/>
    </row>
    <row r="1336" ht="15.75" customHeight="1">
      <c r="A1336" s="143" t="str">
        <f>VLOOKUP('POBLACIONAL BASE 2025'!AD598,$A$15:$B$40,2,FALSE)</f>
        <v>#N/A</v>
      </c>
      <c r="B1336" s="149"/>
      <c r="C1336" s="149"/>
      <c r="D1336" s="149"/>
      <c r="E1336" s="149"/>
      <c r="F1336" s="149"/>
      <c r="G1336" s="149"/>
      <c r="H1336" s="149"/>
      <c r="I1336" s="143"/>
      <c r="J1336" s="143"/>
      <c r="K1336" s="149"/>
      <c r="L1336" s="149"/>
      <c r="M1336" s="149"/>
      <c r="N1336" s="149"/>
      <c r="O1336" s="149"/>
      <c r="P1336" s="149"/>
      <c r="Q1336" s="149"/>
      <c r="R1336" s="149"/>
      <c r="S1336" s="149"/>
      <c r="T1336" s="152"/>
      <c r="U1336" s="152"/>
      <c r="V1336" s="152"/>
      <c r="W1336" s="152"/>
      <c r="X1336" s="152"/>
      <c r="Y1336" s="152"/>
      <c r="Z1336" s="152"/>
    </row>
    <row r="1337" ht="15.75" customHeight="1">
      <c r="A1337" s="143" t="str">
        <f>VLOOKUP('POBLACIONAL BASE 2025'!AD599,$A$15:$B$40,2,FALSE)</f>
        <v>#N/A</v>
      </c>
      <c r="B1337" s="149"/>
      <c r="C1337" s="149"/>
      <c r="D1337" s="149"/>
      <c r="E1337" s="149"/>
      <c r="F1337" s="149"/>
      <c r="G1337" s="149"/>
      <c r="H1337" s="149"/>
      <c r="I1337" s="143"/>
      <c r="J1337" s="143"/>
      <c r="K1337" s="149"/>
      <c r="L1337" s="149"/>
      <c r="M1337" s="149"/>
      <c r="N1337" s="149"/>
      <c r="O1337" s="149"/>
      <c r="P1337" s="149"/>
      <c r="Q1337" s="149"/>
      <c r="R1337" s="149"/>
      <c r="S1337" s="149"/>
      <c r="T1337" s="152"/>
      <c r="U1337" s="152"/>
      <c r="V1337" s="152"/>
      <c r="W1337" s="152"/>
      <c r="X1337" s="152"/>
      <c r="Y1337" s="152"/>
      <c r="Z1337" s="152"/>
    </row>
    <row r="1338" ht="15.75" customHeight="1">
      <c r="A1338" s="143" t="str">
        <f>VLOOKUP('POBLACIONAL BASE 2025'!AD600,$A$15:$B$40,2,FALSE)</f>
        <v>#N/A</v>
      </c>
      <c r="B1338" s="149"/>
      <c r="C1338" s="149"/>
      <c r="D1338" s="149"/>
      <c r="E1338" s="149"/>
      <c r="F1338" s="149"/>
      <c r="G1338" s="149"/>
      <c r="H1338" s="149"/>
      <c r="I1338" s="143"/>
      <c r="J1338" s="143"/>
      <c r="K1338" s="149"/>
      <c r="L1338" s="149"/>
      <c r="M1338" s="149"/>
      <c r="N1338" s="149"/>
      <c r="O1338" s="149"/>
      <c r="P1338" s="149"/>
      <c r="Q1338" s="149"/>
      <c r="R1338" s="149"/>
      <c r="S1338" s="149"/>
      <c r="T1338" s="152"/>
      <c r="U1338" s="152"/>
      <c r="V1338" s="152"/>
      <c r="W1338" s="152"/>
      <c r="X1338" s="152"/>
      <c r="Y1338" s="152"/>
      <c r="Z1338" s="152"/>
    </row>
    <row r="1339" ht="15.75" customHeight="1">
      <c r="A1339" s="143" t="str">
        <f>VLOOKUP('POBLACIONAL BASE 2025'!AD601,$A$15:$B$40,2,FALSE)</f>
        <v>#N/A</v>
      </c>
      <c r="B1339" s="149"/>
      <c r="C1339" s="149"/>
      <c r="D1339" s="149"/>
      <c r="E1339" s="149"/>
      <c r="F1339" s="149"/>
      <c r="G1339" s="149"/>
      <c r="H1339" s="149"/>
      <c r="I1339" s="143"/>
      <c r="J1339" s="143"/>
      <c r="K1339" s="149"/>
      <c r="L1339" s="149"/>
      <c r="M1339" s="149"/>
      <c r="N1339" s="149"/>
      <c r="O1339" s="149"/>
      <c r="P1339" s="149"/>
      <c r="Q1339" s="149"/>
      <c r="R1339" s="149"/>
      <c r="S1339" s="149"/>
      <c r="T1339" s="152"/>
      <c r="U1339" s="152"/>
      <c r="V1339" s="152"/>
      <c r="W1339" s="152"/>
      <c r="X1339" s="152"/>
      <c r="Y1339" s="152"/>
      <c r="Z1339" s="152"/>
    </row>
    <row r="1340" ht="15.75" customHeight="1">
      <c r="A1340" s="143" t="str">
        <f>VLOOKUP('POBLACIONAL BASE 2025'!AD602,$A$15:$B$40,2,FALSE)</f>
        <v>#N/A</v>
      </c>
      <c r="B1340" s="149"/>
      <c r="C1340" s="149"/>
      <c r="D1340" s="149"/>
      <c r="E1340" s="149"/>
      <c r="F1340" s="149"/>
      <c r="G1340" s="149"/>
      <c r="H1340" s="149"/>
      <c r="I1340" s="143"/>
      <c r="J1340" s="143"/>
      <c r="K1340" s="149"/>
      <c r="L1340" s="149"/>
      <c r="M1340" s="149"/>
      <c r="N1340" s="149"/>
      <c r="O1340" s="149"/>
      <c r="P1340" s="149"/>
      <c r="Q1340" s="149"/>
      <c r="R1340" s="149"/>
      <c r="S1340" s="149"/>
      <c r="T1340" s="152"/>
      <c r="U1340" s="152"/>
      <c r="V1340" s="152"/>
      <c r="W1340" s="152"/>
      <c r="X1340" s="152"/>
      <c r="Y1340" s="152"/>
      <c r="Z1340" s="152"/>
    </row>
    <row r="1341" ht="15.75" customHeight="1">
      <c r="A1341" s="143" t="str">
        <f>VLOOKUP('POBLACIONAL BASE 2025'!AD603,$A$15:$B$40,2,FALSE)</f>
        <v>#N/A</v>
      </c>
      <c r="B1341" s="149"/>
      <c r="C1341" s="149"/>
      <c r="D1341" s="149"/>
      <c r="E1341" s="149"/>
      <c r="F1341" s="149"/>
      <c r="G1341" s="149"/>
      <c r="H1341" s="149"/>
      <c r="I1341" s="143"/>
      <c r="J1341" s="143"/>
      <c r="K1341" s="149"/>
      <c r="L1341" s="149"/>
      <c r="M1341" s="149"/>
      <c r="N1341" s="149"/>
      <c r="O1341" s="149"/>
      <c r="P1341" s="149"/>
      <c r="Q1341" s="149"/>
      <c r="R1341" s="149"/>
      <c r="S1341" s="149"/>
      <c r="T1341" s="152"/>
      <c r="U1341" s="152"/>
      <c r="V1341" s="152"/>
      <c r="W1341" s="152"/>
      <c r="X1341" s="152"/>
      <c r="Y1341" s="152"/>
      <c r="Z1341" s="152"/>
    </row>
    <row r="1342" ht="15.75" customHeight="1">
      <c r="A1342" s="143" t="str">
        <f>VLOOKUP('POBLACIONAL BASE 2025'!AD604,$A$15:$B$40,2,FALSE)</f>
        <v>#N/A</v>
      </c>
      <c r="B1342" s="149"/>
      <c r="C1342" s="149"/>
      <c r="D1342" s="149"/>
      <c r="E1342" s="149"/>
      <c r="F1342" s="149"/>
      <c r="G1342" s="149"/>
      <c r="H1342" s="149"/>
      <c r="I1342" s="143"/>
      <c r="J1342" s="143"/>
      <c r="K1342" s="149"/>
      <c r="L1342" s="149"/>
      <c r="M1342" s="149"/>
      <c r="N1342" s="149"/>
      <c r="O1342" s="149"/>
      <c r="P1342" s="149"/>
      <c r="Q1342" s="149"/>
      <c r="R1342" s="149"/>
      <c r="S1342" s="149"/>
      <c r="T1342" s="152"/>
      <c r="U1342" s="152"/>
      <c r="V1342" s="152"/>
      <c r="W1342" s="152"/>
      <c r="X1342" s="152"/>
      <c r="Y1342" s="152"/>
      <c r="Z1342" s="152"/>
    </row>
    <row r="1343" ht="15.75" customHeight="1">
      <c r="A1343" s="143" t="str">
        <f>VLOOKUP('POBLACIONAL BASE 2025'!AD605,$A$15:$B$40,2,FALSE)</f>
        <v>#N/A</v>
      </c>
      <c r="B1343" s="149"/>
      <c r="C1343" s="149"/>
      <c r="D1343" s="149"/>
      <c r="E1343" s="149"/>
      <c r="F1343" s="149"/>
      <c r="G1343" s="149"/>
      <c r="H1343" s="149"/>
      <c r="I1343" s="143"/>
      <c r="J1343" s="143"/>
      <c r="K1343" s="149"/>
      <c r="L1343" s="149"/>
      <c r="M1343" s="149"/>
      <c r="N1343" s="149"/>
      <c r="O1343" s="149"/>
      <c r="P1343" s="149"/>
      <c r="Q1343" s="149"/>
      <c r="R1343" s="149"/>
      <c r="S1343" s="149"/>
      <c r="T1343" s="152"/>
      <c r="U1343" s="152"/>
      <c r="V1343" s="152"/>
      <c r="W1343" s="152"/>
      <c r="X1343" s="152"/>
      <c r="Y1343" s="152"/>
      <c r="Z1343" s="152"/>
    </row>
    <row r="1344" ht="15.75" customHeight="1">
      <c r="A1344" s="143" t="str">
        <f>VLOOKUP('POBLACIONAL BASE 2025'!AD606,$A$15:$B$40,2,FALSE)</f>
        <v>#N/A</v>
      </c>
      <c r="B1344" s="149"/>
      <c r="C1344" s="149"/>
      <c r="D1344" s="149"/>
      <c r="E1344" s="149"/>
      <c r="F1344" s="149"/>
      <c r="G1344" s="149"/>
      <c r="H1344" s="149"/>
      <c r="I1344" s="143"/>
      <c r="J1344" s="143"/>
      <c r="K1344" s="149"/>
      <c r="L1344" s="149"/>
      <c r="M1344" s="149"/>
      <c r="N1344" s="149"/>
      <c r="O1344" s="149"/>
      <c r="P1344" s="149"/>
      <c r="Q1344" s="149"/>
      <c r="R1344" s="149"/>
      <c r="S1344" s="149"/>
      <c r="T1344" s="152"/>
      <c r="U1344" s="152"/>
      <c r="V1344" s="152"/>
      <c r="W1344" s="152"/>
      <c r="X1344" s="152"/>
      <c r="Y1344" s="152"/>
      <c r="Z1344" s="152"/>
    </row>
    <row r="1345" ht="15.75" customHeight="1">
      <c r="A1345" s="143" t="str">
        <f>VLOOKUP('POBLACIONAL BASE 2025'!AD607,$A$15:$B$40,2,FALSE)</f>
        <v>#N/A</v>
      </c>
      <c r="B1345" s="149"/>
      <c r="C1345" s="149"/>
      <c r="D1345" s="149"/>
      <c r="E1345" s="149"/>
      <c r="F1345" s="149"/>
      <c r="G1345" s="149"/>
      <c r="H1345" s="149"/>
      <c r="I1345" s="143"/>
      <c r="J1345" s="143"/>
      <c r="K1345" s="149"/>
      <c r="L1345" s="149"/>
      <c r="M1345" s="149"/>
      <c r="N1345" s="149"/>
      <c r="O1345" s="149"/>
      <c r="P1345" s="149"/>
      <c r="Q1345" s="149"/>
      <c r="R1345" s="149"/>
      <c r="S1345" s="149"/>
      <c r="T1345" s="152"/>
      <c r="U1345" s="152"/>
      <c r="V1345" s="152"/>
      <c r="W1345" s="152"/>
      <c r="X1345" s="152"/>
      <c r="Y1345" s="152"/>
      <c r="Z1345" s="152"/>
    </row>
    <row r="1346" ht="15.75" customHeight="1">
      <c r="A1346" s="143" t="str">
        <f>VLOOKUP('POBLACIONAL BASE 2025'!AD608,$A$15:$B$40,2,FALSE)</f>
        <v>#N/A</v>
      </c>
      <c r="B1346" s="149"/>
      <c r="C1346" s="149"/>
      <c r="D1346" s="149"/>
      <c r="E1346" s="149"/>
      <c r="F1346" s="149"/>
      <c r="G1346" s="149"/>
      <c r="H1346" s="149"/>
      <c r="I1346" s="143"/>
      <c r="J1346" s="143"/>
      <c r="K1346" s="149"/>
      <c r="L1346" s="149"/>
      <c r="M1346" s="149"/>
      <c r="N1346" s="149"/>
      <c r="O1346" s="149"/>
      <c r="P1346" s="149"/>
      <c r="Q1346" s="149"/>
      <c r="R1346" s="149"/>
      <c r="S1346" s="149"/>
      <c r="T1346" s="152"/>
      <c r="U1346" s="152"/>
      <c r="V1346" s="152"/>
      <c r="W1346" s="152"/>
      <c r="X1346" s="152"/>
      <c r="Y1346" s="152"/>
      <c r="Z1346" s="152"/>
    </row>
    <row r="1347" ht="15.75" customHeight="1">
      <c r="A1347" s="143" t="str">
        <f>VLOOKUP('POBLACIONAL BASE 2025'!AD609,$A$15:$B$40,2,FALSE)</f>
        <v>#N/A</v>
      </c>
      <c r="B1347" s="149"/>
      <c r="C1347" s="149"/>
      <c r="D1347" s="149"/>
      <c r="E1347" s="149"/>
      <c r="F1347" s="149"/>
      <c r="G1347" s="149"/>
      <c r="H1347" s="149"/>
      <c r="I1347" s="143"/>
      <c r="J1347" s="143"/>
      <c r="K1347" s="149"/>
      <c r="L1347" s="149"/>
      <c r="M1347" s="149"/>
      <c r="N1347" s="149"/>
      <c r="O1347" s="149"/>
      <c r="P1347" s="149"/>
      <c r="Q1347" s="149"/>
      <c r="R1347" s="149"/>
      <c r="S1347" s="149"/>
      <c r="T1347" s="152"/>
      <c r="U1347" s="152"/>
      <c r="V1347" s="152"/>
      <c r="W1347" s="152"/>
      <c r="X1347" s="152"/>
      <c r="Y1347" s="152"/>
      <c r="Z1347" s="152"/>
    </row>
    <row r="1348" ht="15.75" customHeight="1">
      <c r="A1348" s="143" t="str">
        <f>VLOOKUP('POBLACIONAL BASE 2025'!AD610,$A$15:$B$40,2,FALSE)</f>
        <v>#N/A</v>
      </c>
      <c r="B1348" s="149"/>
      <c r="C1348" s="149"/>
      <c r="D1348" s="149"/>
      <c r="E1348" s="149"/>
      <c r="F1348" s="149"/>
      <c r="G1348" s="149"/>
      <c r="H1348" s="149"/>
      <c r="I1348" s="143"/>
      <c r="J1348" s="143"/>
      <c r="K1348" s="149"/>
      <c r="L1348" s="149"/>
      <c r="M1348" s="149"/>
      <c r="N1348" s="149"/>
      <c r="O1348" s="149"/>
      <c r="P1348" s="149"/>
      <c r="Q1348" s="149"/>
      <c r="R1348" s="149"/>
      <c r="S1348" s="149"/>
      <c r="T1348" s="152"/>
      <c r="U1348" s="152"/>
      <c r="V1348" s="152"/>
      <c r="W1348" s="152"/>
      <c r="X1348" s="152"/>
      <c r="Y1348" s="152"/>
      <c r="Z1348" s="152"/>
    </row>
    <row r="1349" ht="15.75" customHeight="1">
      <c r="A1349" s="143" t="str">
        <f>VLOOKUP('POBLACIONAL BASE 2025'!AD611,$A$15:$B$40,2,FALSE)</f>
        <v>#N/A</v>
      </c>
      <c r="B1349" s="149"/>
      <c r="C1349" s="149"/>
      <c r="D1349" s="149"/>
      <c r="E1349" s="149"/>
      <c r="F1349" s="149"/>
      <c r="G1349" s="149"/>
      <c r="H1349" s="149"/>
      <c r="I1349" s="143"/>
      <c r="J1349" s="143"/>
      <c r="K1349" s="149"/>
      <c r="L1349" s="149"/>
      <c r="M1349" s="149"/>
      <c r="N1349" s="149"/>
      <c r="O1349" s="149"/>
      <c r="P1349" s="149"/>
      <c r="Q1349" s="149"/>
      <c r="R1349" s="149"/>
      <c r="S1349" s="149"/>
      <c r="T1349" s="152"/>
      <c r="U1349" s="152"/>
      <c r="V1349" s="152"/>
      <c r="W1349" s="152"/>
      <c r="X1349" s="152"/>
      <c r="Y1349" s="152"/>
      <c r="Z1349" s="152"/>
    </row>
    <row r="1350" ht="15.75" customHeight="1">
      <c r="A1350" s="143" t="str">
        <f>VLOOKUP('POBLACIONAL BASE 2025'!AD612,$A$15:$B$40,2,FALSE)</f>
        <v>#N/A</v>
      </c>
      <c r="B1350" s="149"/>
      <c r="C1350" s="149"/>
      <c r="D1350" s="149"/>
      <c r="E1350" s="149"/>
      <c r="F1350" s="149"/>
      <c r="G1350" s="149"/>
      <c r="H1350" s="149"/>
      <c r="I1350" s="143"/>
      <c r="J1350" s="143"/>
      <c r="K1350" s="149"/>
      <c r="L1350" s="149"/>
      <c r="M1350" s="149"/>
      <c r="N1350" s="149"/>
      <c r="O1350" s="149"/>
      <c r="P1350" s="149"/>
      <c r="Q1350" s="149"/>
      <c r="R1350" s="149"/>
      <c r="S1350" s="149"/>
      <c r="T1350" s="152"/>
      <c r="U1350" s="152"/>
      <c r="V1350" s="152"/>
      <c r="W1350" s="152"/>
      <c r="X1350" s="152"/>
      <c r="Y1350" s="152"/>
      <c r="Z1350" s="152"/>
    </row>
    <row r="1351" ht="15.75" customHeight="1">
      <c r="A1351" s="143" t="str">
        <f>VLOOKUP('POBLACIONAL BASE 2025'!AD613,$A$15:$B$40,2,FALSE)</f>
        <v>#N/A</v>
      </c>
      <c r="B1351" s="149"/>
      <c r="C1351" s="149"/>
      <c r="D1351" s="149"/>
      <c r="E1351" s="149"/>
      <c r="F1351" s="149"/>
      <c r="G1351" s="149"/>
      <c r="H1351" s="149"/>
      <c r="I1351" s="143"/>
      <c r="J1351" s="143"/>
      <c r="K1351" s="149"/>
      <c r="L1351" s="149"/>
      <c r="M1351" s="149"/>
      <c r="N1351" s="149"/>
      <c r="O1351" s="149"/>
      <c r="P1351" s="149"/>
      <c r="Q1351" s="149"/>
      <c r="R1351" s="149"/>
      <c r="S1351" s="149"/>
      <c r="T1351" s="152"/>
      <c r="U1351" s="152"/>
      <c r="V1351" s="152"/>
      <c r="W1351" s="152"/>
      <c r="X1351" s="152"/>
      <c r="Y1351" s="152"/>
      <c r="Z1351" s="152"/>
    </row>
    <row r="1352" ht="15.75" customHeight="1">
      <c r="A1352" s="143" t="str">
        <f>VLOOKUP('POBLACIONAL BASE 2025'!AD614,$A$15:$B$40,2,FALSE)</f>
        <v>#N/A</v>
      </c>
      <c r="B1352" s="149"/>
      <c r="C1352" s="149"/>
      <c r="D1352" s="149"/>
      <c r="E1352" s="149"/>
      <c r="F1352" s="149"/>
      <c r="G1352" s="149"/>
      <c r="H1352" s="149"/>
      <c r="I1352" s="143"/>
      <c r="J1352" s="143"/>
      <c r="K1352" s="149"/>
      <c r="L1352" s="149"/>
      <c r="M1352" s="149"/>
      <c r="N1352" s="149"/>
      <c r="O1352" s="149"/>
      <c r="P1352" s="149"/>
      <c r="Q1352" s="149"/>
      <c r="R1352" s="149"/>
      <c r="S1352" s="149"/>
      <c r="T1352" s="152"/>
      <c r="U1352" s="152"/>
      <c r="V1352" s="152"/>
      <c r="W1352" s="152"/>
      <c r="X1352" s="152"/>
      <c r="Y1352" s="152"/>
      <c r="Z1352" s="152"/>
    </row>
    <row r="1353" ht="15.75" customHeight="1">
      <c r="A1353" s="143" t="str">
        <f>VLOOKUP('POBLACIONAL BASE 2025'!AD615,$A$15:$B$40,2,FALSE)</f>
        <v>#N/A</v>
      </c>
      <c r="B1353" s="149"/>
      <c r="C1353" s="149"/>
      <c r="D1353" s="149"/>
      <c r="E1353" s="149"/>
      <c r="F1353" s="149"/>
      <c r="G1353" s="149"/>
      <c r="H1353" s="149"/>
      <c r="I1353" s="143"/>
      <c r="J1353" s="143"/>
      <c r="K1353" s="149"/>
      <c r="L1353" s="149"/>
      <c r="M1353" s="149"/>
      <c r="N1353" s="149"/>
      <c r="O1353" s="149"/>
      <c r="P1353" s="149"/>
      <c r="Q1353" s="149"/>
      <c r="R1353" s="149"/>
      <c r="S1353" s="149"/>
      <c r="T1353" s="152"/>
      <c r="U1353" s="152"/>
      <c r="V1353" s="152"/>
      <c r="W1353" s="152"/>
      <c r="X1353" s="152"/>
      <c r="Y1353" s="152"/>
      <c r="Z1353" s="152"/>
    </row>
    <row r="1354" ht="15.75" customHeight="1">
      <c r="A1354" s="143" t="str">
        <f>VLOOKUP('POBLACIONAL BASE 2025'!AD616,$A$15:$B$40,2,FALSE)</f>
        <v>#N/A</v>
      </c>
      <c r="B1354" s="149"/>
      <c r="C1354" s="149"/>
      <c r="D1354" s="149"/>
      <c r="E1354" s="149"/>
      <c r="F1354" s="149"/>
      <c r="G1354" s="149"/>
      <c r="H1354" s="149"/>
      <c r="I1354" s="143"/>
      <c r="J1354" s="143"/>
      <c r="K1354" s="149"/>
      <c r="L1354" s="149"/>
      <c r="M1354" s="149"/>
      <c r="N1354" s="149"/>
      <c r="O1354" s="149"/>
      <c r="P1354" s="149"/>
      <c r="Q1354" s="149"/>
      <c r="R1354" s="149"/>
      <c r="S1354" s="149"/>
      <c r="T1354" s="152"/>
      <c r="U1354" s="152"/>
      <c r="V1354" s="152"/>
      <c r="W1354" s="152"/>
      <c r="X1354" s="152"/>
      <c r="Y1354" s="152"/>
      <c r="Z1354" s="152"/>
    </row>
    <row r="1355" ht="15.75" customHeight="1">
      <c r="A1355" s="143" t="str">
        <f>VLOOKUP('POBLACIONAL BASE 2025'!AD617,$A$15:$B$40,2,FALSE)</f>
        <v>#N/A</v>
      </c>
      <c r="B1355" s="149"/>
      <c r="C1355" s="149"/>
      <c r="D1355" s="149"/>
      <c r="E1355" s="149"/>
      <c r="F1355" s="149"/>
      <c r="G1355" s="149"/>
      <c r="H1355" s="149"/>
      <c r="I1355" s="143"/>
      <c r="J1355" s="143"/>
      <c r="K1355" s="149"/>
      <c r="L1355" s="149"/>
      <c r="M1355" s="149"/>
      <c r="N1355" s="149"/>
      <c r="O1355" s="149"/>
      <c r="P1355" s="149"/>
      <c r="Q1355" s="149"/>
      <c r="R1355" s="149"/>
      <c r="S1355" s="149"/>
      <c r="T1355" s="152"/>
      <c r="U1355" s="152"/>
      <c r="V1355" s="152"/>
      <c r="W1355" s="152"/>
      <c r="X1355" s="152"/>
      <c r="Y1355" s="152"/>
      <c r="Z1355" s="152"/>
    </row>
    <row r="1356" ht="15.75" customHeight="1">
      <c r="A1356" s="143" t="str">
        <f>VLOOKUP('POBLACIONAL BASE 2025'!AD618,$A$15:$B$40,2,FALSE)</f>
        <v>#N/A</v>
      </c>
      <c r="B1356" s="149"/>
      <c r="C1356" s="149"/>
      <c r="D1356" s="149"/>
      <c r="E1356" s="149"/>
      <c r="F1356" s="149"/>
      <c r="G1356" s="149"/>
      <c r="H1356" s="149"/>
      <c r="I1356" s="143"/>
      <c r="J1356" s="143"/>
      <c r="K1356" s="149"/>
      <c r="L1356" s="149"/>
      <c r="M1356" s="149"/>
      <c r="N1356" s="149"/>
      <c r="O1356" s="149"/>
      <c r="P1356" s="149"/>
      <c r="Q1356" s="149"/>
      <c r="R1356" s="149"/>
      <c r="S1356" s="149"/>
      <c r="T1356" s="152"/>
      <c r="U1356" s="152"/>
      <c r="V1356" s="152"/>
      <c r="W1356" s="152"/>
      <c r="X1356" s="152"/>
      <c r="Y1356" s="152"/>
      <c r="Z1356" s="152"/>
    </row>
    <row r="1357" ht="15.75" customHeight="1">
      <c r="A1357" s="143" t="str">
        <f>VLOOKUP('POBLACIONAL BASE 2025'!AD619,$A$15:$B$40,2,FALSE)</f>
        <v>#N/A</v>
      </c>
      <c r="B1357" s="149"/>
      <c r="C1357" s="149"/>
      <c r="D1357" s="149"/>
      <c r="E1357" s="149"/>
      <c r="F1357" s="149"/>
      <c r="G1357" s="149"/>
      <c r="H1357" s="149"/>
      <c r="I1357" s="143"/>
      <c r="J1357" s="143"/>
      <c r="K1357" s="149"/>
      <c r="L1357" s="149"/>
      <c r="M1357" s="149"/>
      <c r="N1357" s="149"/>
      <c r="O1357" s="149"/>
      <c r="P1357" s="149"/>
      <c r="Q1357" s="149"/>
      <c r="R1357" s="149"/>
      <c r="S1357" s="149"/>
      <c r="T1357" s="152"/>
      <c r="U1357" s="152"/>
      <c r="V1357" s="152"/>
      <c r="W1357" s="152"/>
      <c r="X1357" s="152"/>
      <c r="Y1357" s="152"/>
      <c r="Z1357" s="152"/>
    </row>
    <row r="1358" ht="15.75" customHeight="1">
      <c r="A1358" s="143" t="str">
        <f>VLOOKUP('POBLACIONAL BASE 2025'!AD620,$A$15:$B$40,2,FALSE)</f>
        <v>#N/A</v>
      </c>
      <c r="B1358" s="149"/>
      <c r="C1358" s="149"/>
      <c r="D1358" s="149"/>
      <c r="E1358" s="149"/>
      <c r="F1358" s="149"/>
      <c r="G1358" s="149"/>
      <c r="H1358" s="149"/>
      <c r="I1358" s="143"/>
      <c r="J1358" s="143"/>
      <c r="K1358" s="149"/>
      <c r="L1358" s="149"/>
      <c r="M1358" s="149"/>
      <c r="N1358" s="149"/>
      <c r="O1358" s="149"/>
      <c r="P1358" s="149"/>
      <c r="Q1358" s="149"/>
      <c r="R1358" s="149"/>
      <c r="S1358" s="149"/>
      <c r="T1358" s="152"/>
      <c r="U1358" s="152"/>
      <c r="V1358" s="152"/>
      <c r="W1358" s="152"/>
      <c r="X1358" s="152"/>
      <c r="Y1358" s="152"/>
      <c r="Z1358" s="152"/>
    </row>
    <row r="1359" ht="15.75" customHeight="1">
      <c r="A1359" s="143" t="str">
        <f>VLOOKUP('POBLACIONAL BASE 2025'!AD621,$A$15:$B$40,2,FALSE)</f>
        <v>#N/A</v>
      </c>
      <c r="B1359" s="149"/>
      <c r="C1359" s="149"/>
      <c r="D1359" s="149"/>
      <c r="E1359" s="149"/>
      <c r="F1359" s="149"/>
      <c r="G1359" s="149"/>
      <c r="H1359" s="149"/>
      <c r="I1359" s="143"/>
      <c r="J1359" s="143"/>
      <c r="K1359" s="149"/>
      <c r="L1359" s="149"/>
      <c r="M1359" s="149"/>
      <c r="N1359" s="149"/>
      <c r="O1359" s="149"/>
      <c r="P1359" s="149"/>
      <c r="Q1359" s="149"/>
      <c r="R1359" s="149"/>
      <c r="S1359" s="149"/>
      <c r="T1359" s="152"/>
      <c r="U1359" s="152"/>
      <c r="V1359" s="152"/>
      <c r="W1359" s="152"/>
      <c r="X1359" s="152"/>
      <c r="Y1359" s="152"/>
      <c r="Z1359" s="152"/>
    </row>
    <row r="1360" ht="15.75" customHeight="1">
      <c r="A1360" s="143" t="str">
        <f>VLOOKUP('POBLACIONAL BASE 2025'!AD622,$A$15:$B$40,2,FALSE)</f>
        <v>#N/A</v>
      </c>
      <c r="B1360" s="149"/>
      <c r="C1360" s="149"/>
      <c r="D1360" s="149"/>
      <c r="E1360" s="149"/>
      <c r="F1360" s="149"/>
      <c r="G1360" s="149"/>
      <c r="H1360" s="149"/>
      <c r="I1360" s="143"/>
      <c r="J1360" s="143"/>
      <c r="K1360" s="149"/>
      <c r="L1360" s="149"/>
      <c r="M1360" s="149"/>
      <c r="N1360" s="149"/>
      <c r="O1360" s="149"/>
      <c r="P1360" s="149"/>
      <c r="Q1360" s="149"/>
      <c r="R1360" s="149"/>
      <c r="S1360" s="149"/>
      <c r="T1360" s="152"/>
      <c r="U1360" s="152"/>
      <c r="V1360" s="152"/>
      <c r="W1360" s="152"/>
      <c r="X1360" s="152"/>
      <c r="Y1360" s="152"/>
      <c r="Z1360" s="152"/>
    </row>
    <row r="1361" ht="15.75" customHeight="1">
      <c r="A1361" s="143" t="str">
        <f>VLOOKUP('POBLACIONAL BASE 2025'!AD623,$A$15:$B$40,2,FALSE)</f>
        <v>#N/A</v>
      </c>
      <c r="B1361" s="149"/>
      <c r="C1361" s="149"/>
      <c r="D1361" s="149"/>
      <c r="E1361" s="149"/>
      <c r="F1361" s="149"/>
      <c r="G1361" s="149"/>
      <c r="H1361" s="149"/>
      <c r="I1361" s="143"/>
      <c r="J1361" s="143"/>
      <c r="K1361" s="149"/>
      <c r="L1361" s="149"/>
      <c r="M1361" s="149"/>
      <c r="N1361" s="149"/>
      <c r="O1361" s="149"/>
      <c r="P1361" s="149"/>
      <c r="Q1361" s="149"/>
      <c r="R1361" s="149"/>
      <c r="S1361" s="149"/>
      <c r="T1361" s="152"/>
      <c r="U1361" s="152"/>
      <c r="V1361" s="152"/>
      <c r="W1361" s="152"/>
      <c r="X1361" s="152"/>
      <c r="Y1361" s="152"/>
      <c r="Z1361" s="152"/>
    </row>
    <row r="1362" ht="15.75" customHeight="1">
      <c r="A1362" s="143" t="str">
        <f>VLOOKUP('POBLACIONAL BASE 2025'!AD624,$A$15:$B$40,2,FALSE)</f>
        <v>#N/A</v>
      </c>
      <c r="B1362" s="149"/>
      <c r="C1362" s="149"/>
      <c r="D1362" s="149"/>
      <c r="E1362" s="149"/>
      <c r="F1362" s="149"/>
      <c r="G1362" s="149"/>
      <c r="H1362" s="149"/>
      <c r="I1362" s="143"/>
      <c r="J1362" s="143"/>
      <c r="K1362" s="149"/>
      <c r="L1362" s="149"/>
      <c r="M1362" s="149"/>
      <c r="N1362" s="149"/>
      <c r="O1362" s="149"/>
      <c r="P1362" s="149"/>
      <c r="Q1362" s="149"/>
      <c r="R1362" s="149"/>
      <c r="S1362" s="149"/>
      <c r="T1362" s="152"/>
      <c r="U1362" s="152"/>
      <c r="V1362" s="152"/>
      <c r="W1362" s="152"/>
      <c r="X1362" s="152"/>
      <c r="Y1362" s="152"/>
      <c r="Z1362" s="152"/>
    </row>
    <row r="1363" ht="15.75" customHeight="1">
      <c r="A1363" s="143" t="str">
        <f>VLOOKUP('POBLACIONAL BASE 2025'!AD625,$A$15:$B$40,2,FALSE)</f>
        <v>#N/A</v>
      </c>
      <c r="B1363" s="149"/>
      <c r="C1363" s="149"/>
      <c r="D1363" s="149"/>
      <c r="E1363" s="149"/>
      <c r="F1363" s="149"/>
      <c r="G1363" s="149"/>
      <c r="H1363" s="149"/>
      <c r="I1363" s="143"/>
      <c r="J1363" s="143"/>
      <c r="K1363" s="149"/>
      <c r="L1363" s="149"/>
      <c r="M1363" s="149"/>
      <c r="N1363" s="149"/>
      <c r="O1363" s="149"/>
      <c r="P1363" s="149"/>
      <c r="Q1363" s="149"/>
      <c r="R1363" s="149"/>
      <c r="S1363" s="149"/>
      <c r="T1363" s="152"/>
      <c r="U1363" s="152"/>
      <c r="V1363" s="152"/>
      <c r="W1363" s="152"/>
      <c r="X1363" s="152"/>
      <c r="Y1363" s="152"/>
      <c r="Z1363" s="152"/>
    </row>
    <row r="1364" ht="15.75" customHeight="1">
      <c r="A1364" s="143" t="str">
        <f>VLOOKUP('POBLACIONAL BASE 2025'!AD626,$A$15:$B$40,2,FALSE)</f>
        <v>#N/A</v>
      </c>
      <c r="B1364" s="149"/>
      <c r="C1364" s="149"/>
      <c r="D1364" s="149"/>
      <c r="E1364" s="149"/>
      <c r="F1364" s="149"/>
      <c r="G1364" s="149"/>
      <c r="H1364" s="149"/>
      <c r="I1364" s="143"/>
      <c r="J1364" s="143"/>
      <c r="K1364" s="149"/>
      <c r="L1364" s="149"/>
      <c r="M1364" s="149"/>
      <c r="N1364" s="149"/>
      <c r="O1364" s="149"/>
      <c r="P1364" s="149"/>
      <c r="Q1364" s="149"/>
      <c r="R1364" s="149"/>
      <c r="S1364" s="149"/>
      <c r="T1364" s="152"/>
      <c r="U1364" s="152"/>
      <c r="V1364" s="152"/>
      <c r="W1364" s="152"/>
      <c r="X1364" s="152"/>
      <c r="Y1364" s="152"/>
      <c r="Z1364" s="152"/>
    </row>
    <row r="1365" ht="15.75" customHeight="1">
      <c r="A1365" s="143" t="str">
        <f>VLOOKUP('POBLACIONAL BASE 2025'!AD627,$A$15:$B$40,2,FALSE)</f>
        <v>#N/A</v>
      </c>
      <c r="B1365" s="149"/>
      <c r="C1365" s="149"/>
      <c r="D1365" s="149"/>
      <c r="E1365" s="149"/>
      <c r="F1365" s="149"/>
      <c r="G1365" s="149"/>
      <c r="H1365" s="149"/>
      <c r="I1365" s="143"/>
      <c r="J1365" s="143"/>
      <c r="K1365" s="149"/>
      <c r="L1365" s="149"/>
      <c r="M1365" s="149"/>
      <c r="N1365" s="149"/>
      <c r="O1365" s="149"/>
      <c r="P1365" s="149"/>
      <c r="Q1365" s="149"/>
      <c r="R1365" s="149"/>
      <c r="S1365" s="149"/>
      <c r="T1365" s="152"/>
      <c r="U1365" s="152"/>
      <c r="V1365" s="152"/>
      <c r="W1365" s="152"/>
      <c r="X1365" s="152"/>
      <c r="Y1365" s="152"/>
      <c r="Z1365" s="152"/>
    </row>
    <row r="1366" ht="15.75" customHeight="1">
      <c r="A1366" s="143" t="str">
        <f>VLOOKUP('POBLACIONAL BASE 2025'!AD628,$A$15:$B$40,2,FALSE)</f>
        <v>#N/A</v>
      </c>
      <c r="B1366" s="149"/>
      <c r="C1366" s="149"/>
      <c r="D1366" s="149"/>
      <c r="E1366" s="149"/>
      <c r="F1366" s="149"/>
      <c r="G1366" s="149"/>
      <c r="H1366" s="149"/>
      <c r="I1366" s="143"/>
      <c r="J1366" s="143"/>
      <c r="K1366" s="149"/>
      <c r="L1366" s="149"/>
      <c r="M1366" s="149"/>
      <c r="N1366" s="149"/>
      <c r="O1366" s="149"/>
      <c r="P1366" s="149"/>
      <c r="Q1366" s="149"/>
      <c r="R1366" s="149"/>
      <c r="S1366" s="149"/>
      <c r="T1366" s="152"/>
      <c r="U1366" s="152"/>
      <c r="V1366" s="152"/>
      <c r="W1366" s="152"/>
      <c r="X1366" s="152"/>
      <c r="Y1366" s="152"/>
      <c r="Z1366" s="152"/>
    </row>
    <row r="1367" ht="15.75" customHeight="1">
      <c r="A1367" s="143" t="str">
        <f>VLOOKUP('POBLACIONAL BASE 2025'!AD629,$A$15:$B$40,2,FALSE)</f>
        <v>#N/A</v>
      </c>
      <c r="B1367" s="149"/>
      <c r="C1367" s="149"/>
      <c r="D1367" s="149"/>
      <c r="E1367" s="149"/>
      <c r="F1367" s="149"/>
      <c r="G1367" s="149"/>
      <c r="H1367" s="149"/>
      <c r="I1367" s="143"/>
      <c r="J1367" s="143"/>
      <c r="K1367" s="149"/>
      <c r="L1367" s="149"/>
      <c r="M1367" s="149"/>
      <c r="N1367" s="149"/>
      <c r="O1367" s="149"/>
      <c r="P1367" s="149"/>
      <c r="Q1367" s="149"/>
      <c r="R1367" s="149"/>
      <c r="S1367" s="149"/>
      <c r="T1367" s="152"/>
      <c r="U1367" s="152"/>
      <c r="V1367" s="152"/>
      <c r="W1367" s="152"/>
      <c r="X1367" s="152"/>
      <c r="Y1367" s="152"/>
      <c r="Z1367" s="152"/>
    </row>
    <row r="1368" ht="15.75" customHeight="1">
      <c r="A1368" s="143" t="str">
        <f>VLOOKUP('POBLACIONAL BASE 2025'!AD630,$A$15:$B$40,2,FALSE)</f>
        <v>#N/A</v>
      </c>
      <c r="B1368" s="149"/>
      <c r="C1368" s="149"/>
      <c r="D1368" s="149"/>
      <c r="E1368" s="149"/>
      <c r="F1368" s="149"/>
      <c r="G1368" s="149"/>
      <c r="H1368" s="149"/>
      <c r="I1368" s="143"/>
      <c r="J1368" s="143"/>
      <c r="K1368" s="149"/>
      <c r="L1368" s="149"/>
      <c r="M1368" s="149"/>
      <c r="N1368" s="149"/>
      <c r="O1368" s="149"/>
      <c r="P1368" s="149"/>
      <c r="Q1368" s="149"/>
      <c r="R1368" s="149"/>
      <c r="S1368" s="149"/>
      <c r="T1368" s="152"/>
      <c r="U1368" s="152"/>
      <c r="V1368" s="152"/>
      <c r="W1368" s="152"/>
      <c r="X1368" s="152"/>
      <c r="Y1368" s="152"/>
      <c r="Z1368" s="152"/>
    </row>
    <row r="1369" ht="15.75" customHeight="1">
      <c r="A1369" s="143" t="str">
        <f>VLOOKUP('POBLACIONAL BASE 2025'!AD631,$A$15:$B$40,2,FALSE)</f>
        <v>#N/A</v>
      </c>
      <c r="B1369" s="149"/>
      <c r="C1369" s="149"/>
      <c r="D1369" s="149"/>
      <c r="E1369" s="149"/>
      <c r="F1369" s="149"/>
      <c r="G1369" s="149"/>
      <c r="H1369" s="149"/>
      <c r="I1369" s="143"/>
      <c r="J1369" s="143"/>
      <c r="K1369" s="149"/>
      <c r="L1369" s="149"/>
      <c r="M1369" s="149"/>
      <c r="N1369" s="149"/>
      <c r="O1369" s="149"/>
      <c r="P1369" s="149"/>
      <c r="Q1369" s="149"/>
      <c r="R1369" s="149"/>
      <c r="S1369" s="149"/>
      <c r="T1369" s="152"/>
      <c r="U1369" s="152"/>
      <c r="V1369" s="152"/>
      <c r="W1369" s="152"/>
      <c r="X1369" s="152"/>
      <c r="Y1369" s="152"/>
      <c r="Z1369" s="152"/>
    </row>
    <row r="1370" ht="15.75" customHeight="1">
      <c r="A1370" s="143" t="str">
        <f>VLOOKUP('POBLACIONAL BASE 2025'!AD632,$A$15:$B$40,2,FALSE)</f>
        <v>#N/A</v>
      </c>
      <c r="B1370" s="149"/>
      <c r="C1370" s="149"/>
      <c r="D1370" s="149"/>
      <c r="E1370" s="149"/>
      <c r="F1370" s="149"/>
      <c r="G1370" s="149"/>
      <c r="H1370" s="149"/>
      <c r="I1370" s="143"/>
      <c r="J1370" s="143"/>
      <c r="K1370" s="149"/>
      <c r="L1370" s="149"/>
      <c r="M1370" s="149"/>
      <c r="N1370" s="149"/>
      <c r="O1370" s="149"/>
      <c r="P1370" s="149"/>
      <c r="Q1370" s="149"/>
      <c r="R1370" s="149"/>
      <c r="S1370" s="149"/>
      <c r="T1370" s="152"/>
      <c r="U1370" s="152"/>
      <c r="V1370" s="152"/>
      <c r="W1370" s="152"/>
      <c r="X1370" s="152"/>
      <c r="Y1370" s="152"/>
      <c r="Z1370" s="152"/>
    </row>
    <row r="1371" ht="15.75" customHeight="1">
      <c r="A1371" s="143" t="str">
        <f>VLOOKUP('POBLACIONAL BASE 2025'!AD633,$A$15:$B$40,2,FALSE)</f>
        <v>#N/A</v>
      </c>
      <c r="B1371" s="149"/>
      <c r="C1371" s="149"/>
      <c r="D1371" s="149"/>
      <c r="E1371" s="149"/>
      <c r="F1371" s="149"/>
      <c r="G1371" s="149"/>
      <c r="H1371" s="149"/>
      <c r="I1371" s="143"/>
      <c r="J1371" s="143"/>
      <c r="K1371" s="149"/>
      <c r="L1371" s="149"/>
      <c r="M1371" s="149"/>
      <c r="N1371" s="149"/>
      <c r="O1371" s="149"/>
      <c r="P1371" s="149"/>
      <c r="Q1371" s="149"/>
      <c r="R1371" s="149"/>
      <c r="S1371" s="149"/>
      <c r="T1371" s="152"/>
      <c r="U1371" s="152"/>
      <c r="V1371" s="152"/>
      <c r="W1371" s="152"/>
      <c r="X1371" s="152"/>
      <c r="Y1371" s="152"/>
      <c r="Z1371" s="152"/>
    </row>
    <row r="1372" ht="15.75" customHeight="1">
      <c r="A1372" s="143" t="str">
        <f>VLOOKUP('POBLACIONAL BASE 2025'!AD634,$A$15:$B$40,2,FALSE)</f>
        <v>#N/A</v>
      </c>
      <c r="B1372" s="149"/>
      <c r="C1372" s="149"/>
      <c r="D1372" s="149"/>
      <c r="E1372" s="149"/>
      <c r="F1372" s="149"/>
      <c r="G1372" s="149"/>
      <c r="H1372" s="149"/>
      <c r="I1372" s="143"/>
      <c r="J1372" s="143"/>
      <c r="K1372" s="149"/>
      <c r="L1372" s="149"/>
      <c r="M1372" s="149"/>
      <c r="N1372" s="149"/>
      <c r="O1372" s="149"/>
      <c r="P1372" s="149"/>
      <c r="Q1372" s="149"/>
      <c r="R1372" s="149"/>
      <c r="S1372" s="149"/>
      <c r="T1372" s="152"/>
      <c r="U1372" s="152"/>
      <c r="V1372" s="152"/>
      <c r="W1372" s="152"/>
      <c r="X1372" s="152"/>
      <c r="Y1372" s="152"/>
      <c r="Z1372" s="152"/>
    </row>
    <row r="1373" ht="15.75" customHeight="1">
      <c r="A1373" s="143" t="str">
        <f>VLOOKUP('POBLACIONAL BASE 2025'!AD635,$A$15:$B$40,2,FALSE)</f>
        <v>#N/A</v>
      </c>
      <c r="B1373" s="149"/>
      <c r="C1373" s="149"/>
      <c r="D1373" s="149"/>
      <c r="E1373" s="149"/>
      <c r="F1373" s="149"/>
      <c r="G1373" s="149"/>
      <c r="H1373" s="149"/>
      <c r="I1373" s="143"/>
      <c r="J1373" s="143"/>
      <c r="K1373" s="149"/>
      <c r="L1373" s="149"/>
      <c r="M1373" s="149"/>
      <c r="N1373" s="149"/>
      <c r="O1373" s="149"/>
      <c r="P1373" s="149"/>
      <c r="Q1373" s="149"/>
      <c r="R1373" s="149"/>
      <c r="S1373" s="149"/>
      <c r="T1373" s="152"/>
      <c r="U1373" s="152"/>
      <c r="V1373" s="152"/>
      <c r="W1373" s="152"/>
      <c r="X1373" s="152"/>
      <c r="Y1373" s="152"/>
      <c r="Z1373" s="152"/>
    </row>
    <row r="1374" ht="15.75" customHeight="1">
      <c r="A1374" s="143" t="str">
        <f>VLOOKUP('POBLACIONAL BASE 2025'!AD636,$A$15:$B$40,2,FALSE)</f>
        <v>#N/A</v>
      </c>
      <c r="B1374" s="149"/>
      <c r="C1374" s="149"/>
      <c r="D1374" s="149"/>
      <c r="E1374" s="149"/>
      <c r="F1374" s="149"/>
      <c r="G1374" s="149"/>
      <c r="H1374" s="149"/>
      <c r="I1374" s="143"/>
      <c r="J1374" s="143"/>
      <c r="K1374" s="149"/>
      <c r="L1374" s="149"/>
      <c r="M1374" s="149"/>
      <c r="N1374" s="149"/>
      <c r="O1374" s="149"/>
      <c r="P1374" s="149"/>
      <c r="Q1374" s="149"/>
      <c r="R1374" s="149"/>
      <c r="S1374" s="149"/>
      <c r="T1374" s="152"/>
      <c r="U1374" s="152"/>
      <c r="V1374" s="152"/>
      <c r="W1374" s="152"/>
      <c r="X1374" s="152"/>
      <c r="Y1374" s="152"/>
      <c r="Z1374" s="152"/>
    </row>
    <row r="1375" ht="15.75" customHeight="1">
      <c r="A1375" s="143" t="str">
        <f>VLOOKUP('POBLACIONAL BASE 2025'!AD637,$A$15:$B$40,2,FALSE)</f>
        <v>#N/A</v>
      </c>
      <c r="B1375" s="149"/>
      <c r="C1375" s="149"/>
      <c r="D1375" s="149"/>
      <c r="E1375" s="149"/>
      <c r="F1375" s="149"/>
      <c r="G1375" s="149"/>
      <c r="H1375" s="149"/>
      <c r="I1375" s="143"/>
      <c r="J1375" s="143"/>
      <c r="K1375" s="149"/>
      <c r="L1375" s="149"/>
      <c r="M1375" s="149"/>
      <c r="N1375" s="149"/>
      <c r="O1375" s="149"/>
      <c r="P1375" s="149"/>
      <c r="Q1375" s="149"/>
      <c r="R1375" s="149"/>
      <c r="S1375" s="149"/>
      <c r="T1375" s="152"/>
      <c r="U1375" s="152"/>
      <c r="V1375" s="152"/>
      <c r="W1375" s="152"/>
      <c r="X1375" s="152"/>
      <c r="Y1375" s="152"/>
      <c r="Z1375" s="152"/>
    </row>
    <row r="1376" ht="15.75" customHeight="1">
      <c r="A1376" s="143" t="str">
        <f>VLOOKUP('POBLACIONAL BASE 2025'!AD638,$A$15:$B$40,2,FALSE)</f>
        <v>#N/A</v>
      </c>
      <c r="B1376" s="149"/>
      <c r="C1376" s="149"/>
      <c r="D1376" s="149"/>
      <c r="E1376" s="149"/>
      <c r="F1376" s="149"/>
      <c r="G1376" s="149"/>
      <c r="H1376" s="149"/>
      <c r="I1376" s="143"/>
      <c r="J1376" s="143"/>
      <c r="K1376" s="149"/>
      <c r="L1376" s="149"/>
      <c r="M1376" s="149"/>
      <c r="N1376" s="149"/>
      <c r="O1376" s="149"/>
      <c r="P1376" s="149"/>
      <c r="Q1376" s="149"/>
      <c r="R1376" s="149"/>
      <c r="S1376" s="149"/>
      <c r="T1376" s="152"/>
      <c r="U1376" s="152"/>
      <c r="V1376" s="152"/>
      <c r="W1376" s="152"/>
      <c r="X1376" s="152"/>
      <c r="Y1376" s="152"/>
      <c r="Z1376" s="152"/>
    </row>
    <row r="1377" ht="15.75" customHeight="1">
      <c r="A1377" s="143" t="str">
        <f>VLOOKUP('POBLACIONAL BASE 2025'!AD639,$A$15:$B$40,2,FALSE)</f>
        <v>#N/A</v>
      </c>
      <c r="B1377" s="149"/>
      <c r="C1377" s="149"/>
      <c r="D1377" s="149"/>
      <c r="E1377" s="149"/>
      <c r="F1377" s="149"/>
      <c r="G1377" s="149"/>
      <c r="H1377" s="149"/>
      <c r="I1377" s="143"/>
      <c r="J1377" s="143"/>
      <c r="K1377" s="149"/>
      <c r="L1377" s="149"/>
      <c r="M1377" s="149"/>
      <c r="N1377" s="149"/>
      <c r="O1377" s="149"/>
      <c r="P1377" s="149"/>
      <c r="Q1377" s="149"/>
      <c r="R1377" s="149"/>
      <c r="S1377" s="149"/>
      <c r="T1377" s="152"/>
      <c r="U1377" s="152"/>
      <c r="V1377" s="152"/>
      <c r="W1377" s="152"/>
      <c r="X1377" s="152"/>
      <c r="Y1377" s="152"/>
      <c r="Z1377" s="152"/>
    </row>
    <row r="1378" ht="15.75" customHeight="1">
      <c r="A1378" s="143" t="str">
        <f>VLOOKUP('POBLACIONAL BASE 2025'!AD640,$A$15:$B$40,2,FALSE)</f>
        <v>#N/A</v>
      </c>
      <c r="B1378" s="149"/>
      <c r="C1378" s="149"/>
      <c r="D1378" s="149"/>
      <c r="E1378" s="149"/>
      <c r="F1378" s="149"/>
      <c r="G1378" s="149"/>
      <c r="H1378" s="149"/>
      <c r="I1378" s="143"/>
      <c r="J1378" s="143"/>
      <c r="K1378" s="149"/>
      <c r="L1378" s="149"/>
      <c r="M1378" s="149"/>
      <c r="N1378" s="149"/>
      <c r="O1378" s="149"/>
      <c r="P1378" s="149"/>
      <c r="Q1378" s="149"/>
      <c r="R1378" s="149"/>
      <c r="S1378" s="149"/>
      <c r="T1378" s="152"/>
      <c r="U1378" s="152"/>
      <c r="V1378" s="152"/>
      <c r="W1378" s="152"/>
      <c r="X1378" s="152"/>
      <c r="Y1378" s="152"/>
      <c r="Z1378" s="152"/>
    </row>
    <row r="1379" ht="15.75" customHeight="1">
      <c r="A1379" s="143" t="str">
        <f>VLOOKUP('POBLACIONAL BASE 2025'!AD641,$A$15:$B$40,2,FALSE)</f>
        <v>#N/A</v>
      </c>
      <c r="B1379" s="149"/>
      <c r="C1379" s="149"/>
      <c r="D1379" s="149"/>
      <c r="E1379" s="149"/>
      <c r="F1379" s="149"/>
      <c r="G1379" s="149"/>
      <c r="H1379" s="149"/>
      <c r="I1379" s="143"/>
      <c r="J1379" s="143"/>
      <c r="K1379" s="149"/>
      <c r="L1379" s="149"/>
      <c r="M1379" s="149"/>
      <c r="N1379" s="149"/>
      <c r="O1379" s="149"/>
      <c r="P1379" s="149"/>
      <c r="Q1379" s="149"/>
      <c r="R1379" s="149"/>
      <c r="S1379" s="149"/>
      <c r="T1379" s="152"/>
      <c r="U1379" s="152"/>
      <c r="V1379" s="152"/>
      <c r="W1379" s="152"/>
      <c r="X1379" s="152"/>
      <c r="Y1379" s="152"/>
      <c r="Z1379" s="152"/>
    </row>
    <row r="1380" ht="15.75" customHeight="1">
      <c r="A1380" s="143" t="str">
        <f>VLOOKUP('POBLACIONAL BASE 2025'!AD642,$A$15:$B$40,2,FALSE)</f>
        <v>#N/A</v>
      </c>
      <c r="B1380" s="149"/>
      <c r="C1380" s="149"/>
      <c r="D1380" s="149"/>
      <c r="E1380" s="149"/>
      <c r="F1380" s="149"/>
      <c r="G1380" s="149"/>
      <c r="H1380" s="149"/>
      <c r="I1380" s="143"/>
      <c r="J1380" s="143"/>
      <c r="K1380" s="149"/>
      <c r="L1380" s="149"/>
      <c r="M1380" s="149"/>
      <c r="N1380" s="149"/>
      <c r="O1380" s="149"/>
      <c r="P1380" s="149"/>
      <c r="Q1380" s="149"/>
      <c r="R1380" s="149"/>
      <c r="S1380" s="149"/>
      <c r="T1380" s="152"/>
      <c r="U1380" s="152"/>
      <c r="V1380" s="152"/>
      <c r="W1380" s="152"/>
      <c r="X1380" s="152"/>
      <c r="Y1380" s="152"/>
      <c r="Z1380" s="152"/>
    </row>
    <row r="1381" ht="15.75" customHeight="1">
      <c r="A1381" s="143" t="str">
        <f>VLOOKUP('POBLACIONAL BASE 2025'!AD643,$A$15:$B$40,2,FALSE)</f>
        <v>#N/A</v>
      </c>
      <c r="B1381" s="149"/>
      <c r="C1381" s="149"/>
      <c r="D1381" s="149"/>
      <c r="E1381" s="149"/>
      <c r="F1381" s="149"/>
      <c r="G1381" s="149"/>
      <c r="H1381" s="149"/>
      <c r="I1381" s="143"/>
      <c r="J1381" s="143"/>
      <c r="K1381" s="149"/>
      <c r="L1381" s="149"/>
      <c r="M1381" s="149"/>
      <c r="N1381" s="149"/>
      <c r="O1381" s="149"/>
      <c r="P1381" s="149"/>
      <c r="Q1381" s="149"/>
      <c r="R1381" s="149"/>
      <c r="S1381" s="149"/>
      <c r="T1381" s="152"/>
      <c r="U1381" s="152"/>
      <c r="V1381" s="152"/>
      <c r="W1381" s="152"/>
      <c r="X1381" s="152"/>
      <c r="Y1381" s="152"/>
      <c r="Z1381" s="152"/>
    </row>
    <row r="1382" ht="15.75" customHeight="1">
      <c r="A1382" s="143" t="str">
        <f>VLOOKUP('POBLACIONAL BASE 2025'!AD644,$A$15:$B$40,2,FALSE)</f>
        <v>#N/A</v>
      </c>
      <c r="B1382" s="149"/>
      <c r="C1382" s="149"/>
      <c r="D1382" s="149"/>
      <c r="E1382" s="149"/>
      <c r="F1382" s="149"/>
      <c r="G1382" s="149"/>
      <c r="H1382" s="149"/>
      <c r="I1382" s="143"/>
      <c r="J1382" s="143"/>
      <c r="K1382" s="149"/>
      <c r="L1382" s="149"/>
      <c r="M1382" s="149"/>
      <c r="N1382" s="149"/>
      <c r="O1382" s="149"/>
      <c r="P1382" s="149"/>
      <c r="Q1382" s="149"/>
      <c r="R1382" s="149"/>
      <c r="S1382" s="149"/>
      <c r="T1382" s="152"/>
      <c r="U1382" s="152"/>
      <c r="V1382" s="152"/>
      <c r="W1382" s="152"/>
      <c r="X1382" s="152"/>
      <c r="Y1382" s="152"/>
      <c r="Z1382" s="152"/>
    </row>
    <row r="1383" ht="15.75" customHeight="1">
      <c r="A1383" s="143" t="str">
        <f>VLOOKUP('POBLACIONAL BASE 2025'!AD645,$A$15:$B$40,2,FALSE)</f>
        <v>#N/A</v>
      </c>
      <c r="B1383" s="149"/>
      <c r="C1383" s="149"/>
      <c r="D1383" s="149"/>
      <c r="E1383" s="149"/>
      <c r="F1383" s="149"/>
      <c r="G1383" s="149"/>
      <c r="H1383" s="149"/>
      <c r="I1383" s="143"/>
      <c r="J1383" s="143"/>
      <c r="K1383" s="149"/>
      <c r="L1383" s="149"/>
      <c r="M1383" s="149"/>
      <c r="N1383" s="149"/>
      <c r="O1383" s="149"/>
      <c r="P1383" s="149"/>
      <c r="Q1383" s="149"/>
      <c r="R1383" s="149"/>
      <c r="S1383" s="149"/>
      <c r="T1383" s="152"/>
      <c r="U1383" s="152"/>
      <c r="V1383" s="152"/>
      <c r="W1383" s="152"/>
      <c r="X1383" s="152"/>
      <c r="Y1383" s="152"/>
      <c r="Z1383" s="152"/>
    </row>
    <row r="1384" ht="15.75" customHeight="1">
      <c r="A1384" s="143" t="str">
        <f>VLOOKUP('POBLACIONAL BASE 2025'!AD646,$A$15:$B$40,2,FALSE)</f>
        <v>#N/A</v>
      </c>
      <c r="B1384" s="149"/>
      <c r="C1384" s="149"/>
      <c r="D1384" s="149"/>
      <c r="E1384" s="149"/>
      <c r="F1384" s="149"/>
      <c r="G1384" s="149"/>
      <c r="H1384" s="149"/>
      <c r="I1384" s="143"/>
      <c r="J1384" s="143"/>
      <c r="K1384" s="149"/>
      <c r="L1384" s="149"/>
      <c r="M1384" s="149"/>
      <c r="N1384" s="149"/>
      <c r="O1384" s="149"/>
      <c r="P1384" s="149"/>
      <c r="Q1384" s="149"/>
      <c r="R1384" s="149"/>
      <c r="S1384" s="149"/>
      <c r="T1384" s="152"/>
      <c r="U1384" s="152"/>
      <c r="V1384" s="152"/>
      <c r="W1384" s="152"/>
      <c r="X1384" s="152"/>
      <c r="Y1384" s="152"/>
      <c r="Z1384" s="152"/>
    </row>
    <row r="1385" ht="15.75" customHeight="1">
      <c r="A1385" s="143" t="str">
        <f>VLOOKUP('POBLACIONAL BASE 2025'!AD647,$A$15:$B$40,2,FALSE)</f>
        <v>#N/A</v>
      </c>
      <c r="B1385" s="149"/>
      <c r="C1385" s="149"/>
      <c r="D1385" s="149"/>
      <c r="E1385" s="149"/>
      <c r="F1385" s="149"/>
      <c r="G1385" s="149"/>
      <c r="H1385" s="149"/>
      <c r="I1385" s="143"/>
      <c r="J1385" s="143"/>
      <c r="K1385" s="149"/>
      <c r="L1385" s="149"/>
      <c r="M1385" s="149"/>
      <c r="N1385" s="149"/>
      <c r="O1385" s="149"/>
      <c r="P1385" s="149"/>
      <c r="Q1385" s="149"/>
      <c r="R1385" s="149"/>
      <c r="S1385" s="149"/>
      <c r="T1385" s="152"/>
      <c r="U1385" s="152"/>
      <c r="V1385" s="152"/>
      <c r="W1385" s="152"/>
      <c r="X1385" s="152"/>
      <c r="Y1385" s="152"/>
      <c r="Z1385" s="152"/>
    </row>
    <row r="1386" ht="15.75" customHeight="1">
      <c r="A1386" s="143" t="str">
        <f>VLOOKUP('POBLACIONAL BASE 2025'!AD648,$A$15:$B$40,2,FALSE)</f>
        <v>#N/A</v>
      </c>
      <c r="B1386" s="149"/>
      <c r="C1386" s="149"/>
      <c r="D1386" s="149"/>
      <c r="E1386" s="149"/>
      <c r="F1386" s="149"/>
      <c r="G1386" s="149"/>
      <c r="H1386" s="149"/>
      <c r="I1386" s="143"/>
      <c r="J1386" s="143"/>
      <c r="K1386" s="149"/>
      <c r="L1386" s="149"/>
      <c r="M1386" s="149"/>
      <c r="N1386" s="149"/>
      <c r="O1386" s="149"/>
      <c r="P1386" s="149"/>
      <c r="Q1386" s="149"/>
      <c r="R1386" s="149"/>
      <c r="S1386" s="149"/>
      <c r="T1386" s="152"/>
      <c r="U1386" s="152"/>
      <c r="V1386" s="152"/>
      <c r="W1386" s="152"/>
      <c r="X1386" s="152"/>
      <c r="Y1386" s="152"/>
      <c r="Z1386" s="152"/>
    </row>
    <row r="1387" ht="15.75" customHeight="1">
      <c r="A1387" s="143" t="str">
        <f>VLOOKUP('POBLACIONAL BASE 2025'!AD649,$A$15:$B$40,2,FALSE)</f>
        <v>#N/A</v>
      </c>
      <c r="B1387" s="149"/>
      <c r="C1387" s="149"/>
      <c r="D1387" s="149"/>
      <c r="E1387" s="149"/>
      <c r="F1387" s="149"/>
      <c r="G1387" s="149"/>
      <c r="H1387" s="149"/>
      <c r="I1387" s="143"/>
      <c r="J1387" s="143"/>
      <c r="K1387" s="149"/>
      <c r="L1387" s="149"/>
      <c r="M1387" s="149"/>
      <c r="N1387" s="149"/>
      <c r="O1387" s="149"/>
      <c r="P1387" s="149"/>
      <c r="Q1387" s="149"/>
      <c r="R1387" s="149"/>
      <c r="S1387" s="149"/>
      <c r="T1387" s="152"/>
      <c r="U1387" s="152"/>
      <c r="V1387" s="152"/>
      <c r="W1387" s="152"/>
      <c r="X1387" s="152"/>
      <c r="Y1387" s="152"/>
      <c r="Z1387" s="152"/>
    </row>
    <row r="1388" ht="15.75" customHeight="1">
      <c r="A1388" s="143" t="str">
        <f>VLOOKUP('POBLACIONAL BASE 2025'!AD650,$A$15:$B$40,2,FALSE)</f>
        <v>#N/A</v>
      </c>
      <c r="B1388" s="149"/>
      <c r="C1388" s="149"/>
      <c r="D1388" s="149"/>
      <c r="E1388" s="149"/>
      <c r="F1388" s="149"/>
      <c r="G1388" s="149"/>
      <c r="H1388" s="149"/>
      <c r="I1388" s="143"/>
      <c r="J1388" s="143"/>
      <c r="K1388" s="149"/>
      <c r="L1388" s="149"/>
      <c r="M1388" s="149"/>
      <c r="N1388" s="149"/>
      <c r="O1388" s="149"/>
      <c r="P1388" s="149"/>
      <c r="Q1388" s="149"/>
      <c r="R1388" s="149"/>
      <c r="S1388" s="149"/>
      <c r="T1388" s="152"/>
      <c r="U1388" s="152"/>
      <c r="V1388" s="152"/>
      <c r="W1388" s="152"/>
      <c r="X1388" s="152"/>
      <c r="Y1388" s="152"/>
      <c r="Z1388" s="152"/>
    </row>
    <row r="1389" ht="15.75" customHeight="1">
      <c r="A1389" s="143" t="str">
        <f>VLOOKUP('POBLACIONAL BASE 2025'!AD651,$A$15:$B$40,2,FALSE)</f>
        <v>#N/A</v>
      </c>
      <c r="B1389" s="149"/>
      <c r="C1389" s="149"/>
      <c r="D1389" s="149"/>
      <c r="E1389" s="149"/>
      <c r="F1389" s="149"/>
      <c r="G1389" s="149"/>
      <c r="H1389" s="149"/>
      <c r="I1389" s="143"/>
      <c r="J1389" s="143"/>
      <c r="K1389" s="149"/>
      <c r="L1389" s="149"/>
      <c r="M1389" s="149"/>
      <c r="N1389" s="149"/>
      <c r="O1389" s="149"/>
      <c r="P1389" s="149"/>
      <c r="Q1389" s="149"/>
      <c r="R1389" s="149"/>
      <c r="S1389" s="149"/>
      <c r="T1389" s="152"/>
      <c r="U1389" s="152"/>
      <c r="V1389" s="152"/>
      <c r="W1389" s="152"/>
      <c r="X1389" s="152"/>
      <c r="Y1389" s="152"/>
      <c r="Z1389" s="152"/>
    </row>
    <row r="1390" ht="15.75" customHeight="1">
      <c r="A1390" s="143" t="str">
        <f>VLOOKUP('POBLACIONAL BASE 2025'!AD652,$A$15:$B$40,2,FALSE)</f>
        <v>#N/A</v>
      </c>
      <c r="B1390" s="149"/>
      <c r="C1390" s="149"/>
      <c r="D1390" s="149"/>
      <c r="E1390" s="149"/>
      <c r="F1390" s="149"/>
      <c r="G1390" s="149"/>
      <c r="H1390" s="149"/>
      <c r="I1390" s="143"/>
      <c r="J1390" s="143"/>
      <c r="K1390" s="149"/>
      <c r="L1390" s="149"/>
      <c r="M1390" s="149"/>
      <c r="N1390" s="149"/>
      <c r="O1390" s="149"/>
      <c r="P1390" s="149"/>
      <c r="Q1390" s="149"/>
      <c r="R1390" s="149"/>
      <c r="S1390" s="149"/>
      <c r="T1390" s="152"/>
      <c r="U1390" s="152"/>
      <c r="V1390" s="152"/>
      <c r="W1390" s="152"/>
      <c r="X1390" s="152"/>
      <c r="Y1390" s="152"/>
      <c r="Z1390" s="152"/>
    </row>
    <row r="1391" ht="15.75" customHeight="1">
      <c r="A1391" s="143" t="str">
        <f>VLOOKUP('POBLACIONAL BASE 2025'!AD653,$A$15:$B$40,2,FALSE)</f>
        <v>#N/A</v>
      </c>
      <c r="B1391" s="149"/>
      <c r="C1391" s="149"/>
      <c r="D1391" s="149"/>
      <c r="E1391" s="149"/>
      <c r="F1391" s="149"/>
      <c r="G1391" s="149"/>
      <c r="H1391" s="149"/>
      <c r="I1391" s="143"/>
      <c r="J1391" s="143"/>
      <c r="K1391" s="149"/>
      <c r="L1391" s="149"/>
      <c r="M1391" s="149"/>
      <c r="N1391" s="149"/>
      <c r="O1391" s="149"/>
      <c r="P1391" s="149"/>
      <c r="Q1391" s="149"/>
      <c r="R1391" s="149"/>
      <c r="S1391" s="149"/>
      <c r="T1391" s="152"/>
      <c r="U1391" s="152"/>
      <c r="V1391" s="152"/>
      <c r="W1391" s="152"/>
      <c r="X1391" s="152"/>
      <c r="Y1391" s="152"/>
      <c r="Z1391" s="152"/>
    </row>
    <row r="1392" ht="15.75" customHeight="1">
      <c r="A1392" s="143" t="str">
        <f>VLOOKUP('POBLACIONAL BASE 2025'!AD654,$A$15:$B$40,2,FALSE)</f>
        <v>#N/A</v>
      </c>
      <c r="B1392" s="149"/>
      <c r="C1392" s="149"/>
      <c r="D1392" s="149"/>
      <c r="E1392" s="149"/>
      <c r="F1392" s="149"/>
      <c r="G1392" s="149"/>
      <c r="H1392" s="149"/>
      <c r="I1392" s="143"/>
      <c r="J1392" s="143"/>
      <c r="K1392" s="149"/>
      <c r="L1392" s="149"/>
      <c r="M1392" s="149"/>
      <c r="N1392" s="149"/>
      <c r="O1392" s="149"/>
      <c r="P1392" s="149"/>
      <c r="Q1392" s="149"/>
      <c r="R1392" s="149"/>
      <c r="S1392" s="149"/>
      <c r="T1392" s="152"/>
      <c r="U1392" s="152"/>
      <c r="V1392" s="152"/>
      <c r="W1392" s="152"/>
      <c r="X1392" s="152"/>
      <c r="Y1392" s="152"/>
      <c r="Z1392" s="152"/>
    </row>
    <row r="1393" ht="15.75" customHeight="1">
      <c r="A1393" s="143" t="str">
        <f>VLOOKUP('POBLACIONAL BASE 2025'!AD655,$A$15:$B$40,2,FALSE)</f>
        <v>#N/A</v>
      </c>
      <c r="B1393" s="149"/>
      <c r="C1393" s="149"/>
      <c r="D1393" s="149"/>
      <c r="E1393" s="149"/>
      <c r="F1393" s="149"/>
      <c r="G1393" s="149"/>
      <c r="H1393" s="149"/>
      <c r="I1393" s="143"/>
      <c r="J1393" s="143"/>
      <c r="K1393" s="149"/>
      <c r="L1393" s="149"/>
      <c r="M1393" s="149"/>
      <c r="N1393" s="149"/>
      <c r="O1393" s="149"/>
      <c r="P1393" s="149"/>
      <c r="Q1393" s="149"/>
      <c r="R1393" s="149"/>
      <c r="S1393" s="149"/>
      <c r="T1393" s="152"/>
      <c r="U1393" s="152"/>
      <c r="V1393" s="152"/>
      <c r="W1393" s="152"/>
      <c r="X1393" s="152"/>
      <c r="Y1393" s="152"/>
      <c r="Z1393" s="152"/>
    </row>
    <row r="1394" ht="15.75" customHeight="1">
      <c r="A1394" s="143" t="str">
        <f>VLOOKUP('POBLACIONAL BASE 2025'!AD656,$A$15:$B$40,2,FALSE)</f>
        <v>#N/A</v>
      </c>
      <c r="B1394" s="149"/>
      <c r="C1394" s="149"/>
      <c r="D1394" s="149"/>
      <c r="E1394" s="149"/>
      <c r="F1394" s="149"/>
      <c r="G1394" s="149"/>
      <c r="H1394" s="149"/>
      <c r="I1394" s="143"/>
      <c r="J1394" s="143"/>
      <c r="K1394" s="149"/>
      <c r="L1394" s="149"/>
      <c r="M1394" s="149"/>
      <c r="N1394" s="149"/>
      <c r="O1394" s="149"/>
      <c r="P1394" s="149"/>
      <c r="Q1394" s="149"/>
      <c r="R1394" s="149"/>
      <c r="S1394" s="149"/>
      <c r="T1394" s="152"/>
      <c r="U1394" s="152"/>
      <c r="V1394" s="152"/>
      <c r="W1394" s="152"/>
      <c r="X1394" s="152"/>
      <c r="Y1394" s="152"/>
      <c r="Z1394" s="152"/>
    </row>
    <row r="1395" ht="15.75" customHeight="1">
      <c r="A1395" s="143" t="str">
        <f>VLOOKUP('POBLACIONAL BASE 2025'!AD657,$A$15:$B$40,2,FALSE)</f>
        <v>#N/A</v>
      </c>
      <c r="B1395" s="149"/>
      <c r="C1395" s="149"/>
      <c r="D1395" s="149"/>
      <c r="E1395" s="149"/>
      <c r="F1395" s="149"/>
      <c r="G1395" s="149"/>
      <c r="H1395" s="149"/>
      <c r="I1395" s="143"/>
      <c r="J1395" s="143"/>
      <c r="K1395" s="149"/>
      <c r="L1395" s="149"/>
      <c r="M1395" s="149"/>
      <c r="N1395" s="149"/>
      <c r="O1395" s="149"/>
      <c r="P1395" s="149"/>
      <c r="Q1395" s="149"/>
      <c r="R1395" s="149"/>
      <c r="S1395" s="149"/>
      <c r="T1395" s="152"/>
      <c r="U1395" s="152"/>
      <c r="V1395" s="152"/>
      <c r="W1395" s="152"/>
      <c r="X1395" s="152"/>
      <c r="Y1395" s="152"/>
      <c r="Z1395" s="152"/>
    </row>
    <row r="1396" ht="15.75" customHeight="1">
      <c r="A1396" s="143" t="str">
        <f>VLOOKUP('POBLACIONAL BASE 2025'!AD658,$A$15:$B$40,2,FALSE)</f>
        <v>#N/A</v>
      </c>
      <c r="B1396" s="149"/>
      <c r="C1396" s="149"/>
      <c r="D1396" s="149"/>
      <c r="E1396" s="149"/>
      <c r="F1396" s="149"/>
      <c r="G1396" s="149"/>
      <c r="H1396" s="149"/>
      <c r="I1396" s="143"/>
      <c r="J1396" s="143"/>
      <c r="K1396" s="149"/>
      <c r="L1396" s="149"/>
      <c r="M1396" s="149"/>
      <c r="N1396" s="149"/>
      <c r="O1396" s="149"/>
      <c r="P1396" s="149"/>
      <c r="Q1396" s="149"/>
      <c r="R1396" s="149"/>
      <c r="S1396" s="149"/>
      <c r="T1396" s="152"/>
      <c r="U1396" s="152"/>
      <c r="V1396" s="152"/>
      <c r="W1396" s="152"/>
      <c r="X1396" s="152"/>
      <c r="Y1396" s="152"/>
      <c r="Z1396" s="152"/>
    </row>
    <row r="1397" ht="15.75" customHeight="1">
      <c r="A1397" s="143" t="str">
        <f>VLOOKUP('POBLACIONAL BASE 2025'!AD659,$A$15:$B$40,2,FALSE)</f>
        <v>#N/A</v>
      </c>
      <c r="B1397" s="149"/>
      <c r="C1397" s="149"/>
      <c r="D1397" s="149"/>
      <c r="E1397" s="149"/>
      <c r="F1397" s="149"/>
      <c r="G1397" s="149"/>
      <c r="H1397" s="149"/>
      <c r="I1397" s="143"/>
      <c r="J1397" s="143"/>
      <c r="K1397" s="149"/>
      <c r="L1397" s="149"/>
      <c r="M1397" s="149"/>
      <c r="N1397" s="149"/>
      <c r="O1397" s="149"/>
      <c r="P1397" s="149"/>
      <c r="Q1397" s="149"/>
      <c r="R1397" s="149"/>
      <c r="S1397" s="149"/>
      <c r="T1397" s="152"/>
      <c r="U1397" s="152"/>
      <c r="V1397" s="152"/>
      <c r="W1397" s="152"/>
      <c r="X1397" s="152"/>
      <c r="Y1397" s="152"/>
      <c r="Z1397" s="152"/>
    </row>
    <row r="1398" ht="15.75" customHeight="1">
      <c r="A1398" s="143" t="str">
        <f>VLOOKUP('POBLACIONAL BASE 2025'!AD660,$A$15:$B$40,2,FALSE)</f>
        <v>#N/A</v>
      </c>
      <c r="B1398" s="149"/>
      <c r="C1398" s="149"/>
      <c r="D1398" s="149"/>
      <c r="E1398" s="149"/>
      <c r="F1398" s="149"/>
      <c r="G1398" s="149"/>
      <c r="H1398" s="149"/>
      <c r="I1398" s="143"/>
      <c r="J1398" s="143"/>
      <c r="K1398" s="149"/>
      <c r="L1398" s="149"/>
      <c r="M1398" s="149"/>
      <c r="N1398" s="149"/>
      <c r="O1398" s="149"/>
      <c r="P1398" s="149"/>
      <c r="Q1398" s="149"/>
      <c r="R1398" s="149"/>
      <c r="S1398" s="149"/>
      <c r="T1398" s="152"/>
      <c r="U1398" s="152"/>
      <c r="V1398" s="152"/>
      <c r="W1398" s="152"/>
      <c r="X1398" s="152"/>
      <c r="Y1398" s="152"/>
      <c r="Z1398" s="152"/>
    </row>
    <row r="1399" ht="15.75" customHeight="1">
      <c r="A1399" s="143" t="str">
        <f>VLOOKUP('POBLACIONAL BASE 2025'!AD661,$A$15:$B$40,2,FALSE)</f>
        <v>#N/A</v>
      </c>
      <c r="B1399" s="149"/>
      <c r="C1399" s="149"/>
      <c r="D1399" s="149"/>
      <c r="E1399" s="149"/>
      <c r="F1399" s="149"/>
      <c r="G1399" s="149"/>
      <c r="H1399" s="149"/>
      <c r="I1399" s="143"/>
      <c r="J1399" s="143"/>
      <c r="K1399" s="149"/>
      <c r="L1399" s="149"/>
      <c r="M1399" s="149"/>
      <c r="N1399" s="149"/>
      <c r="O1399" s="149"/>
      <c r="P1399" s="149"/>
      <c r="Q1399" s="149"/>
      <c r="R1399" s="149"/>
      <c r="S1399" s="149"/>
      <c r="T1399" s="152"/>
      <c r="U1399" s="152"/>
      <c r="V1399" s="152"/>
      <c r="W1399" s="152"/>
      <c r="X1399" s="152"/>
      <c r="Y1399" s="152"/>
      <c r="Z1399" s="152"/>
    </row>
    <row r="1400" ht="15.75" customHeight="1">
      <c r="A1400" s="143" t="str">
        <f>VLOOKUP('POBLACIONAL BASE 2025'!AD662,$A$15:$B$40,2,FALSE)</f>
        <v>#N/A</v>
      </c>
      <c r="B1400" s="149"/>
      <c r="C1400" s="149"/>
      <c r="D1400" s="149"/>
      <c r="E1400" s="149"/>
      <c r="F1400" s="149"/>
      <c r="G1400" s="149"/>
      <c r="H1400" s="149"/>
      <c r="I1400" s="143"/>
      <c r="J1400" s="143"/>
      <c r="K1400" s="149"/>
      <c r="L1400" s="149"/>
      <c r="M1400" s="149"/>
      <c r="N1400" s="149"/>
      <c r="O1400" s="149"/>
      <c r="P1400" s="149"/>
      <c r="Q1400" s="149"/>
      <c r="R1400" s="149"/>
      <c r="S1400" s="149"/>
      <c r="T1400" s="152"/>
      <c r="U1400" s="152"/>
      <c r="V1400" s="152"/>
      <c r="W1400" s="152"/>
      <c r="X1400" s="152"/>
      <c r="Y1400" s="152"/>
      <c r="Z1400" s="152"/>
    </row>
    <row r="1401" ht="15.75" customHeight="1">
      <c r="A1401" s="143" t="str">
        <f>VLOOKUP('POBLACIONAL BASE 2025'!AD663,$A$15:$B$40,2,FALSE)</f>
        <v>#N/A</v>
      </c>
      <c r="B1401" s="149"/>
      <c r="C1401" s="149"/>
      <c r="D1401" s="149"/>
      <c r="E1401" s="149"/>
      <c r="F1401" s="149"/>
      <c r="G1401" s="149"/>
      <c r="H1401" s="149"/>
      <c r="I1401" s="143"/>
      <c r="J1401" s="143"/>
      <c r="K1401" s="149"/>
      <c r="L1401" s="149"/>
      <c r="M1401" s="149"/>
      <c r="N1401" s="149"/>
      <c r="O1401" s="149"/>
      <c r="P1401" s="149"/>
      <c r="Q1401" s="149"/>
      <c r="R1401" s="149"/>
      <c r="S1401" s="149"/>
      <c r="T1401" s="152"/>
      <c r="U1401" s="152"/>
      <c r="V1401" s="152"/>
      <c r="W1401" s="152"/>
      <c r="X1401" s="152"/>
      <c r="Y1401" s="152"/>
      <c r="Z1401" s="152"/>
    </row>
    <row r="1402" ht="15.75" customHeight="1">
      <c r="A1402" s="143" t="str">
        <f>VLOOKUP('POBLACIONAL BASE 2025'!AD664,$A$15:$B$40,2,FALSE)</f>
        <v>#N/A</v>
      </c>
      <c r="B1402" s="149"/>
      <c r="C1402" s="149"/>
      <c r="D1402" s="149"/>
      <c r="E1402" s="149"/>
      <c r="F1402" s="149"/>
      <c r="G1402" s="149"/>
      <c r="H1402" s="149"/>
      <c r="I1402" s="143"/>
      <c r="J1402" s="143"/>
      <c r="K1402" s="149"/>
      <c r="L1402" s="149"/>
      <c r="M1402" s="149"/>
      <c r="N1402" s="149"/>
      <c r="O1402" s="149"/>
      <c r="P1402" s="149"/>
      <c r="Q1402" s="149"/>
      <c r="R1402" s="149"/>
      <c r="S1402" s="149"/>
      <c r="T1402" s="152"/>
      <c r="U1402" s="152"/>
      <c r="V1402" s="152"/>
      <c r="W1402" s="152"/>
      <c r="X1402" s="152"/>
      <c r="Y1402" s="152"/>
      <c r="Z1402" s="152"/>
    </row>
    <row r="1403" ht="15.75" customHeight="1">
      <c r="A1403" s="143" t="str">
        <f>VLOOKUP('POBLACIONAL BASE 2025'!AD665,$A$15:$B$40,2,FALSE)</f>
        <v>#N/A</v>
      </c>
      <c r="B1403" s="149"/>
      <c r="C1403" s="149"/>
      <c r="D1403" s="149"/>
      <c r="E1403" s="149"/>
      <c r="F1403" s="149"/>
      <c r="G1403" s="149"/>
      <c r="H1403" s="149"/>
      <c r="I1403" s="143"/>
      <c r="J1403" s="143"/>
      <c r="K1403" s="149"/>
      <c r="L1403" s="149"/>
      <c r="M1403" s="149"/>
      <c r="N1403" s="149"/>
      <c r="O1403" s="149"/>
      <c r="P1403" s="149"/>
      <c r="Q1403" s="149"/>
      <c r="R1403" s="149"/>
      <c r="S1403" s="149"/>
      <c r="T1403" s="152"/>
      <c r="U1403" s="152"/>
      <c r="V1403" s="152"/>
      <c r="W1403" s="152"/>
      <c r="X1403" s="152"/>
      <c r="Y1403" s="152"/>
      <c r="Z1403" s="152"/>
    </row>
    <row r="1404" ht="15.75" customHeight="1">
      <c r="A1404" s="143" t="str">
        <f>VLOOKUP('POBLACIONAL BASE 2025'!AD666,$A$15:$B$40,2,FALSE)</f>
        <v>#N/A</v>
      </c>
      <c r="B1404" s="149"/>
      <c r="C1404" s="149"/>
      <c r="D1404" s="149"/>
      <c r="E1404" s="149"/>
      <c r="F1404" s="149"/>
      <c r="G1404" s="149"/>
      <c r="H1404" s="149"/>
      <c r="I1404" s="143"/>
      <c r="J1404" s="143"/>
      <c r="K1404" s="149"/>
      <c r="L1404" s="149"/>
      <c r="M1404" s="149"/>
      <c r="N1404" s="149"/>
      <c r="O1404" s="149"/>
      <c r="P1404" s="149"/>
      <c r="Q1404" s="149"/>
      <c r="R1404" s="149"/>
      <c r="S1404" s="149"/>
      <c r="T1404" s="152"/>
      <c r="U1404" s="152"/>
      <c r="V1404" s="152"/>
      <c r="W1404" s="152"/>
      <c r="X1404" s="152"/>
      <c r="Y1404" s="152"/>
      <c r="Z1404" s="152"/>
    </row>
    <row r="1405" ht="15.75" customHeight="1">
      <c r="A1405" s="143" t="str">
        <f>VLOOKUP('POBLACIONAL BASE 2025'!AD667,$A$15:$B$40,2,FALSE)</f>
        <v>#N/A</v>
      </c>
      <c r="B1405" s="149"/>
      <c r="C1405" s="149"/>
      <c r="D1405" s="149"/>
      <c r="E1405" s="149"/>
      <c r="F1405" s="149"/>
      <c r="G1405" s="149"/>
      <c r="H1405" s="149"/>
      <c r="I1405" s="143"/>
      <c r="J1405" s="143"/>
      <c r="K1405" s="149"/>
      <c r="L1405" s="149"/>
      <c r="M1405" s="149"/>
      <c r="N1405" s="149"/>
      <c r="O1405" s="149"/>
      <c r="P1405" s="149"/>
      <c r="Q1405" s="149"/>
      <c r="R1405" s="149"/>
      <c r="S1405" s="149"/>
      <c r="T1405" s="152"/>
      <c r="U1405" s="152"/>
      <c r="V1405" s="152"/>
      <c r="W1405" s="152"/>
      <c r="X1405" s="152"/>
      <c r="Y1405" s="152"/>
      <c r="Z1405" s="152"/>
    </row>
    <row r="1406" ht="15.75" customHeight="1">
      <c r="A1406" s="143" t="str">
        <f>VLOOKUP('POBLACIONAL BASE 2025'!AD668,$A$15:$B$40,2,FALSE)</f>
        <v>#N/A</v>
      </c>
      <c r="B1406" s="149"/>
      <c r="C1406" s="149"/>
      <c r="D1406" s="149"/>
      <c r="E1406" s="149"/>
      <c r="F1406" s="149"/>
      <c r="G1406" s="149"/>
      <c r="H1406" s="149"/>
      <c r="I1406" s="143"/>
      <c r="J1406" s="143"/>
      <c r="K1406" s="149"/>
      <c r="L1406" s="149"/>
      <c r="M1406" s="149"/>
      <c r="N1406" s="149"/>
      <c r="O1406" s="149"/>
      <c r="P1406" s="149"/>
      <c r="Q1406" s="149"/>
      <c r="R1406" s="149"/>
      <c r="S1406" s="149"/>
      <c r="T1406" s="152"/>
      <c r="U1406" s="152"/>
      <c r="V1406" s="152"/>
      <c r="W1406" s="152"/>
      <c r="X1406" s="152"/>
      <c r="Y1406" s="152"/>
      <c r="Z1406" s="152"/>
    </row>
    <row r="1407" ht="15.75" customHeight="1">
      <c r="A1407" s="143" t="str">
        <f>VLOOKUP('POBLACIONAL BASE 2025'!AD669,$A$15:$B$40,2,FALSE)</f>
        <v>#N/A</v>
      </c>
      <c r="B1407" s="149"/>
      <c r="C1407" s="149"/>
      <c r="D1407" s="149"/>
      <c r="E1407" s="149"/>
      <c r="F1407" s="149"/>
      <c r="G1407" s="149"/>
      <c r="H1407" s="149"/>
      <c r="I1407" s="143"/>
      <c r="J1407" s="143"/>
      <c r="K1407" s="149"/>
      <c r="L1407" s="149"/>
      <c r="M1407" s="149"/>
      <c r="N1407" s="149"/>
      <c r="O1407" s="149"/>
      <c r="P1407" s="149"/>
      <c r="Q1407" s="149"/>
      <c r="R1407" s="149"/>
      <c r="S1407" s="149"/>
      <c r="T1407" s="152"/>
      <c r="U1407" s="152"/>
      <c r="V1407" s="152"/>
      <c r="W1407" s="152"/>
      <c r="X1407" s="152"/>
      <c r="Y1407" s="152"/>
      <c r="Z1407" s="152"/>
    </row>
    <row r="1408" ht="15.75" customHeight="1">
      <c r="A1408" s="143" t="str">
        <f>VLOOKUP('POBLACIONAL BASE 2025'!AD670,$A$15:$B$40,2,FALSE)</f>
        <v>#N/A</v>
      </c>
      <c r="B1408" s="149"/>
      <c r="C1408" s="149"/>
      <c r="D1408" s="149"/>
      <c r="E1408" s="149"/>
      <c r="F1408" s="149"/>
      <c r="G1408" s="149"/>
      <c r="H1408" s="149"/>
      <c r="I1408" s="143"/>
      <c r="J1408" s="143"/>
      <c r="K1408" s="149"/>
      <c r="L1408" s="149"/>
      <c r="M1408" s="149"/>
      <c r="N1408" s="149"/>
      <c r="O1408" s="149"/>
      <c r="P1408" s="149"/>
      <c r="Q1408" s="149"/>
      <c r="R1408" s="149"/>
      <c r="S1408" s="149"/>
      <c r="T1408" s="152"/>
      <c r="U1408" s="152"/>
      <c r="V1408" s="152"/>
      <c r="W1408" s="152"/>
      <c r="X1408" s="152"/>
      <c r="Y1408" s="152"/>
      <c r="Z1408" s="152"/>
    </row>
    <row r="1409" ht="15.75" customHeight="1">
      <c r="A1409" s="143" t="str">
        <f>VLOOKUP('POBLACIONAL BASE 2025'!AD671,$A$15:$B$40,2,FALSE)</f>
        <v>#N/A</v>
      </c>
      <c r="B1409" s="149"/>
      <c r="C1409" s="149"/>
      <c r="D1409" s="149"/>
      <c r="E1409" s="149"/>
      <c r="F1409" s="149"/>
      <c r="G1409" s="149"/>
      <c r="H1409" s="149"/>
      <c r="I1409" s="143"/>
      <c r="J1409" s="143"/>
      <c r="K1409" s="149"/>
      <c r="L1409" s="149"/>
      <c r="M1409" s="149"/>
      <c r="N1409" s="149"/>
      <c r="O1409" s="149"/>
      <c r="P1409" s="149"/>
      <c r="Q1409" s="149"/>
      <c r="R1409" s="149"/>
      <c r="S1409" s="149"/>
      <c r="T1409" s="152"/>
      <c r="U1409" s="152"/>
      <c r="V1409" s="152"/>
      <c r="W1409" s="152"/>
      <c r="X1409" s="152"/>
      <c r="Y1409" s="152"/>
      <c r="Z1409" s="152"/>
    </row>
    <row r="1410" ht="15.75" customHeight="1">
      <c r="A1410" s="143" t="str">
        <f>VLOOKUP('POBLACIONAL BASE 2025'!AD672,$A$15:$B$40,2,FALSE)</f>
        <v>#N/A</v>
      </c>
      <c r="B1410" s="149"/>
      <c r="C1410" s="149"/>
      <c r="D1410" s="149"/>
      <c r="E1410" s="149"/>
      <c r="F1410" s="149"/>
      <c r="G1410" s="149"/>
      <c r="H1410" s="149"/>
      <c r="I1410" s="143"/>
      <c r="J1410" s="143"/>
      <c r="K1410" s="149"/>
      <c r="L1410" s="149"/>
      <c r="M1410" s="149"/>
      <c r="N1410" s="149"/>
      <c r="O1410" s="149"/>
      <c r="P1410" s="149"/>
      <c r="Q1410" s="149"/>
      <c r="R1410" s="149"/>
      <c r="S1410" s="149"/>
      <c r="T1410" s="152"/>
      <c r="U1410" s="152"/>
      <c r="V1410" s="152"/>
      <c r="W1410" s="152"/>
      <c r="X1410" s="152"/>
      <c r="Y1410" s="152"/>
      <c r="Z1410" s="152"/>
    </row>
    <row r="1411" ht="15.75" customHeight="1">
      <c r="A1411" s="143" t="str">
        <f>VLOOKUP('POBLACIONAL BASE 2025'!AD673,$A$15:$B$40,2,FALSE)</f>
        <v>#N/A</v>
      </c>
      <c r="B1411" s="149"/>
      <c r="C1411" s="149"/>
      <c r="D1411" s="149"/>
      <c r="E1411" s="149"/>
      <c r="F1411" s="149"/>
      <c r="G1411" s="149"/>
      <c r="H1411" s="149"/>
      <c r="I1411" s="143"/>
      <c r="J1411" s="143"/>
      <c r="K1411" s="149"/>
      <c r="L1411" s="149"/>
      <c r="M1411" s="149"/>
      <c r="N1411" s="149"/>
      <c r="O1411" s="149"/>
      <c r="P1411" s="149"/>
      <c r="Q1411" s="149"/>
      <c r="R1411" s="149"/>
      <c r="S1411" s="149"/>
      <c r="T1411" s="152"/>
      <c r="U1411" s="152"/>
      <c r="V1411" s="152"/>
      <c r="W1411" s="152"/>
      <c r="X1411" s="152"/>
      <c r="Y1411" s="152"/>
      <c r="Z1411" s="152"/>
    </row>
    <row r="1412" ht="15.75" customHeight="1">
      <c r="A1412" s="143" t="str">
        <f>VLOOKUP('POBLACIONAL BASE 2025'!AD674,$A$15:$B$40,2,FALSE)</f>
        <v>#N/A</v>
      </c>
      <c r="B1412" s="149"/>
      <c r="C1412" s="149"/>
      <c r="D1412" s="149"/>
      <c r="E1412" s="149"/>
      <c r="F1412" s="149"/>
      <c r="G1412" s="149"/>
      <c r="H1412" s="149"/>
      <c r="I1412" s="143"/>
      <c r="J1412" s="143"/>
      <c r="K1412" s="149"/>
      <c r="L1412" s="149"/>
      <c r="M1412" s="149"/>
      <c r="N1412" s="149"/>
      <c r="O1412" s="149"/>
      <c r="P1412" s="149"/>
      <c r="Q1412" s="149"/>
      <c r="R1412" s="149"/>
      <c r="S1412" s="149"/>
      <c r="T1412" s="152"/>
      <c r="U1412" s="152"/>
      <c r="V1412" s="152"/>
      <c r="W1412" s="152"/>
      <c r="X1412" s="152"/>
      <c r="Y1412" s="152"/>
      <c r="Z1412" s="152"/>
    </row>
    <row r="1413" ht="15.75" customHeight="1">
      <c r="A1413" s="143" t="str">
        <f>VLOOKUP('POBLACIONAL BASE 2025'!AD675,$A$15:$B$40,2,FALSE)</f>
        <v>#N/A</v>
      </c>
      <c r="B1413" s="149"/>
      <c r="C1413" s="149"/>
      <c r="D1413" s="149"/>
      <c r="E1413" s="149"/>
      <c r="F1413" s="149"/>
      <c r="G1413" s="149"/>
      <c r="H1413" s="149"/>
      <c r="I1413" s="143"/>
      <c r="J1413" s="143"/>
      <c r="K1413" s="149"/>
      <c r="L1413" s="149"/>
      <c r="M1413" s="149"/>
      <c r="N1413" s="149"/>
      <c r="O1413" s="149"/>
      <c r="P1413" s="149"/>
      <c r="Q1413" s="149"/>
      <c r="R1413" s="149"/>
      <c r="S1413" s="149"/>
      <c r="T1413" s="152"/>
      <c r="U1413" s="152"/>
      <c r="V1413" s="152"/>
      <c r="W1413" s="152"/>
      <c r="X1413" s="152"/>
      <c r="Y1413" s="152"/>
      <c r="Z1413" s="152"/>
    </row>
    <row r="1414" ht="15.75" customHeight="1">
      <c r="A1414" s="143" t="str">
        <f>VLOOKUP('POBLACIONAL BASE 2025'!AD676,$A$15:$B$40,2,FALSE)</f>
        <v>#N/A</v>
      </c>
      <c r="B1414" s="149"/>
      <c r="C1414" s="149"/>
      <c r="D1414" s="149"/>
      <c r="E1414" s="149"/>
      <c r="F1414" s="149"/>
      <c r="G1414" s="149"/>
      <c r="H1414" s="149"/>
      <c r="I1414" s="143"/>
      <c r="J1414" s="143"/>
      <c r="K1414" s="149"/>
      <c r="L1414" s="149"/>
      <c r="M1414" s="149"/>
      <c r="N1414" s="149"/>
      <c r="O1414" s="149"/>
      <c r="P1414" s="149"/>
      <c r="Q1414" s="149"/>
      <c r="R1414" s="149"/>
      <c r="S1414" s="149"/>
      <c r="T1414" s="152"/>
      <c r="U1414" s="152"/>
      <c r="V1414" s="152"/>
      <c r="W1414" s="152"/>
      <c r="X1414" s="152"/>
      <c r="Y1414" s="152"/>
      <c r="Z1414" s="152"/>
    </row>
    <row r="1415" ht="15.75" customHeight="1">
      <c r="A1415" s="143" t="str">
        <f>VLOOKUP('POBLACIONAL BASE 2025'!AD677,$A$15:$B$40,2,FALSE)</f>
        <v>#N/A</v>
      </c>
      <c r="B1415" s="149"/>
      <c r="C1415" s="149"/>
      <c r="D1415" s="149"/>
      <c r="E1415" s="149"/>
      <c r="F1415" s="149"/>
      <c r="G1415" s="149"/>
      <c r="H1415" s="149"/>
      <c r="I1415" s="143"/>
      <c r="J1415" s="143"/>
      <c r="K1415" s="149"/>
      <c r="L1415" s="149"/>
      <c r="M1415" s="149"/>
      <c r="N1415" s="149"/>
      <c r="O1415" s="149"/>
      <c r="P1415" s="149"/>
      <c r="Q1415" s="149"/>
      <c r="R1415" s="149"/>
      <c r="S1415" s="149"/>
      <c r="T1415" s="152"/>
      <c r="U1415" s="152"/>
      <c r="V1415" s="152"/>
      <c r="W1415" s="152"/>
      <c r="X1415" s="152"/>
      <c r="Y1415" s="152"/>
      <c r="Z1415" s="152"/>
    </row>
    <row r="1416" ht="15.75" customHeight="1">
      <c r="A1416" s="143" t="str">
        <f>VLOOKUP('POBLACIONAL BASE 2025'!AD678,$A$15:$B$40,2,FALSE)</f>
        <v>#N/A</v>
      </c>
      <c r="B1416" s="149"/>
      <c r="C1416" s="149"/>
      <c r="D1416" s="149"/>
      <c r="E1416" s="149"/>
      <c r="F1416" s="149"/>
      <c r="G1416" s="149"/>
      <c r="H1416" s="149"/>
      <c r="I1416" s="143"/>
      <c r="J1416" s="143"/>
      <c r="K1416" s="149"/>
      <c r="L1416" s="149"/>
      <c r="M1416" s="149"/>
      <c r="N1416" s="149"/>
      <c r="O1416" s="149"/>
      <c r="P1416" s="149"/>
      <c r="Q1416" s="149"/>
      <c r="R1416" s="149"/>
      <c r="S1416" s="149"/>
      <c r="T1416" s="152"/>
      <c r="U1416" s="152"/>
      <c r="V1416" s="152"/>
      <c r="W1416" s="152"/>
      <c r="X1416" s="152"/>
      <c r="Y1416" s="152"/>
      <c r="Z1416" s="152"/>
    </row>
    <row r="1417" ht="15.75" customHeight="1">
      <c r="A1417" s="143" t="str">
        <f>VLOOKUP('POBLACIONAL BASE 2025'!AD679,$A$15:$B$40,2,FALSE)</f>
        <v>#N/A</v>
      </c>
      <c r="B1417" s="149"/>
      <c r="C1417" s="149"/>
      <c r="D1417" s="149"/>
      <c r="E1417" s="149"/>
      <c r="F1417" s="149"/>
      <c r="G1417" s="149"/>
      <c r="H1417" s="149"/>
      <c r="I1417" s="143"/>
      <c r="J1417" s="143"/>
      <c r="K1417" s="149"/>
      <c r="L1417" s="149"/>
      <c r="M1417" s="149"/>
      <c r="N1417" s="149"/>
      <c r="O1417" s="149"/>
      <c r="P1417" s="149"/>
      <c r="Q1417" s="149"/>
      <c r="R1417" s="149"/>
      <c r="S1417" s="149"/>
      <c r="T1417" s="152"/>
      <c r="U1417" s="152"/>
      <c r="V1417" s="152"/>
      <c r="W1417" s="152"/>
      <c r="X1417" s="152"/>
      <c r="Y1417" s="152"/>
      <c r="Z1417" s="152"/>
    </row>
    <row r="1418" ht="15.75" customHeight="1">
      <c r="A1418" s="143" t="str">
        <f>VLOOKUP('POBLACIONAL BASE 2025'!AD680,$A$15:$B$40,2,FALSE)</f>
        <v>#N/A</v>
      </c>
      <c r="B1418" s="149"/>
      <c r="C1418" s="149"/>
      <c r="D1418" s="149"/>
      <c r="E1418" s="149"/>
      <c r="F1418" s="149"/>
      <c r="G1418" s="149"/>
      <c r="H1418" s="149"/>
      <c r="I1418" s="143"/>
      <c r="J1418" s="143"/>
      <c r="K1418" s="149"/>
      <c r="L1418" s="149"/>
      <c r="M1418" s="149"/>
      <c r="N1418" s="149"/>
      <c r="O1418" s="149"/>
      <c r="P1418" s="149"/>
      <c r="Q1418" s="149"/>
      <c r="R1418" s="149"/>
      <c r="S1418" s="149"/>
      <c r="T1418" s="152"/>
      <c r="U1418" s="152"/>
      <c r="V1418" s="152"/>
      <c r="W1418" s="152"/>
      <c r="X1418" s="152"/>
      <c r="Y1418" s="152"/>
      <c r="Z1418" s="152"/>
    </row>
    <row r="1419" ht="15.75" customHeight="1">
      <c r="A1419" s="143" t="str">
        <f>VLOOKUP('POBLACIONAL BASE 2025'!AD681,$A$15:$B$40,2,FALSE)</f>
        <v>#N/A</v>
      </c>
      <c r="B1419" s="149"/>
      <c r="C1419" s="149"/>
      <c r="D1419" s="149"/>
      <c r="E1419" s="149"/>
      <c r="F1419" s="149"/>
      <c r="G1419" s="149"/>
      <c r="H1419" s="149"/>
      <c r="I1419" s="143"/>
      <c r="J1419" s="143"/>
      <c r="K1419" s="149"/>
      <c r="L1419" s="149"/>
      <c r="M1419" s="149"/>
      <c r="N1419" s="149"/>
      <c r="O1419" s="149"/>
      <c r="P1419" s="149"/>
      <c r="Q1419" s="149"/>
      <c r="R1419" s="149"/>
      <c r="S1419" s="149"/>
      <c r="T1419" s="152"/>
      <c r="U1419" s="152"/>
      <c r="V1419" s="152"/>
      <c r="W1419" s="152"/>
      <c r="X1419" s="152"/>
      <c r="Y1419" s="152"/>
      <c r="Z1419" s="152"/>
    </row>
    <row r="1420" ht="15.75" customHeight="1">
      <c r="A1420" s="143" t="str">
        <f>VLOOKUP('POBLACIONAL BASE 2025'!AD682,$A$15:$B$40,2,FALSE)</f>
        <v>#N/A</v>
      </c>
      <c r="B1420" s="149"/>
      <c r="C1420" s="149"/>
      <c r="D1420" s="149"/>
      <c r="E1420" s="149"/>
      <c r="F1420" s="149"/>
      <c r="G1420" s="149"/>
      <c r="H1420" s="149"/>
      <c r="I1420" s="143"/>
      <c r="J1420" s="143"/>
      <c r="K1420" s="149"/>
      <c r="L1420" s="149"/>
      <c r="M1420" s="149"/>
      <c r="N1420" s="149"/>
      <c r="O1420" s="149"/>
      <c r="P1420" s="149"/>
      <c r="Q1420" s="149"/>
      <c r="R1420" s="149"/>
      <c r="S1420" s="149"/>
      <c r="T1420" s="152"/>
      <c r="U1420" s="152"/>
      <c r="V1420" s="152"/>
      <c r="W1420" s="152"/>
      <c r="X1420" s="152"/>
      <c r="Y1420" s="152"/>
      <c r="Z1420" s="152"/>
    </row>
    <row r="1421" ht="15.75" customHeight="1">
      <c r="A1421" s="143" t="str">
        <f>VLOOKUP('POBLACIONAL BASE 2025'!AD683,$A$15:$B$40,2,FALSE)</f>
        <v>#N/A</v>
      </c>
      <c r="B1421" s="149"/>
      <c r="C1421" s="149"/>
      <c r="D1421" s="149"/>
      <c r="E1421" s="149"/>
      <c r="F1421" s="149"/>
      <c r="G1421" s="149"/>
      <c r="H1421" s="149"/>
      <c r="I1421" s="143"/>
      <c r="J1421" s="143"/>
      <c r="K1421" s="149"/>
      <c r="L1421" s="149"/>
      <c r="M1421" s="149"/>
      <c r="N1421" s="149"/>
      <c r="O1421" s="149"/>
      <c r="P1421" s="149"/>
      <c r="Q1421" s="149"/>
      <c r="R1421" s="149"/>
      <c r="S1421" s="149"/>
      <c r="T1421" s="152"/>
      <c r="U1421" s="152"/>
      <c r="V1421" s="152"/>
      <c r="W1421" s="152"/>
      <c r="X1421" s="152"/>
      <c r="Y1421" s="152"/>
      <c r="Z1421" s="152"/>
    </row>
    <row r="1422" ht="15.75" customHeight="1">
      <c r="A1422" s="143" t="str">
        <f>VLOOKUP('POBLACIONAL BASE 2025'!AD684,$A$15:$B$40,2,FALSE)</f>
        <v>#N/A</v>
      </c>
      <c r="B1422" s="149"/>
      <c r="C1422" s="149"/>
      <c r="D1422" s="149"/>
      <c r="E1422" s="149"/>
      <c r="F1422" s="149"/>
      <c r="G1422" s="149"/>
      <c r="H1422" s="149"/>
      <c r="I1422" s="143"/>
      <c r="J1422" s="143"/>
      <c r="K1422" s="149"/>
      <c r="L1422" s="149"/>
      <c r="M1422" s="149"/>
      <c r="N1422" s="149"/>
      <c r="O1422" s="149"/>
      <c r="P1422" s="149"/>
      <c r="Q1422" s="149"/>
      <c r="R1422" s="149"/>
      <c r="S1422" s="149"/>
      <c r="T1422" s="152"/>
      <c r="U1422" s="152"/>
      <c r="V1422" s="152"/>
      <c r="W1422" s="152"/>
      <c r="X1422" s="152"/>
      <c r="Y1422" s="152"/>
      <c r="Z1422" s="152"/>
    </row>
    <row r="1423" ht="15.75" customHeight="1">
      <c r="A1423" s="143" t="str">
        <f>VLOOKUP('POBLACIONAL BASE 2025'!AD685,$A$15:$B$40,2,FALSE)</f>
        <v>#N/A</v>
      </c>
      <c r="B1423" s="149"/>
      <c r="C1423" s="149"/>
      <c r="D1423" s="149"/>
      <c r="E1423" s="149"/>
      <c r="F1423" s="149"/>
      <c r="G1423" s="149"/>
      <c r="H1423" s="149"/>
      <c r="I1423" s="143"/>
      <c r="J1423" s="143"/>
      <c r="K1423" s="149"/>
      <c r="L1423" s="149"/>
      <c r="M1423" s="149"/>
      <c r="N1423" s="149"/>
      <c r="O1423" s="149"/>
      <c r="P1423" s="149"/>
      <c r="Q1423" s="149"/>
      <c r="R1423" s="149"/>
      <c r="S1423" s="149"/>
      <c r="T1423" s="152"/>
      <c r="U1423" s="152"/>
      <c r="V1423" s="152"/>
      <c r="W1423" s="152"/>
      <c r="X1423" s="152"/>
      <c r="Y1423" s="152"/>
      <c r="Z1423" s="152"/>
    </row>
    <row r="1424" ht="15.75" customHeight="1">
      <c r="A1424" s="143" t="str">
        <f>VLOOKUP('POBLACIONAL BASE 2025'!AD686,$A$15:$B$40,2,FALSE)</f>
        <v>#N/A</v>
      </c>
      <c r="B1424" s="149"/>
      <c r="C1424" s="149"/>
      <c r="D1424" s="149"/>
      <c r="E1424" s="149"/>
      <c r="F1424" s="149"/>
      <c r="G1424" s="149"/>
      <c r="H1424" s="149"/>
      <c r="I1424" s="143"/>
      <c r="J1424" s="143"/>
      <c r="K1424" s="149"/>
      <c r="L1424" s="149"/>
      <c r="M1424" s="149"/>
      <c r="N1424" s="149"/>
      <c r="O1424" s="149"/>
      <c r="P1424" s="149"/>
      <c r="Q1424" s="149"/>
      <c r="R1424" s="149"/>
      <c r="S1424" s="149"/>
      <c r="T1424" s="152"/>
      <c r="U1424" s="152"/>
      <c r="V1424" s="152"/>
      <c r="W1424" s="152"/>
      <c r="X1424" s="152"/>
      <c r="Y1424" s="152"/>
      <c r="Z1424" s="152"/>
    </row>
    <row r="1425" ht="15.75" customHeight="1">
      <c r="A1425" s="143" t="str">
        <f>VLOOKUP('POBLACIONAL BASE 2025'!AD687,$A$15:$B$40,2,FALSE)</f>
        <v>#N/A</v>
      </c>
      <c r="B1425" s="149"/>
      <c r="C1425" s="149"/>
      <c r="D1425" s="149"/>
      <c r="E1425" s="149"/>
      <c r="F1425" s="149"/>
      <c r="G1425" s="149"/>
      <c r="H1425" s="149"/>
      <c r="I1425" s="143"/>
      <c r="J1425" s="143"/>
      <c r="K1425" s="149"/>
      <c r="L1425" s="149"/>
      <c r="M1425" s="149"/>
      <c r="N1425" s="149"/>
      <c r="O1425" s="149"/>
      <c r="P1425" s="149"/>
      <c r="Q1425" s="149"/>
      <c r="R1425" s="149"/>
      <c r="S1425" s="149"/>
      <c r="T1425" s="152"/>
      <c r="U1425" s="152"/>
      <c r="V1425" s="152"/>
      <c r="W1425" s="152"/>
      <c r="X1425" s="152"/>
      <c r="Y1425" s="152"/>
      <c r="Z1425" s="152"/>
    </row>
    <row r="1426" ht="15.75" customHeight="1">
      <c r="A1426" s="143" t="str">
        <f>VLOOKUP('POBLACIONAL BASE 2025'!AD688,$A$15:$B$40,2,FALSE)</f>
        <v>#N/A</v>
      </c>
      <c r="B1426" s="149"/>
      <c r="C1426" s="149"/>
      <c r="D1426" s="149"/>
      <c r="E1426" s="149"/>
      <c r="F1426" s="149"/>
      <c r="G1426" s="149"/>
      <c r="H1426" s="149"/>
      <c r="I1426" s="143"/>
      <c r="J1426" s="143"/>
      <c r="K1426" s="149"/>
      <c r="L1426" s="149"/>
      <c r="M1426" s="149"/>
      <c r="N1426" s="149"/>
      <c r="O1426" s="149"/>
      <c r="P1426" s="149"/>
      <c r="Q1426" s="149"/>
      <c r="R1426" s="149"/>
      <c r="S1426" s="149"/>
      <c r="T1426" s="152"/>
      <c r="U1426" s="152"/>
      <c r="V1426" s="152"/>
      <c r="W1426" s="152"/>
      <c r="X1426" s="152"/>
      <c r="Y1426" s="152"/>
      <c r="Z1426" s="152"/>
    </row>
    <row r="1427" ht="15.75" customHeight="1">
      <c r="A1427" s="143" t="str">
        <f>VLOOKUP('POBLACIONAL BASE 2025'!AD689,$A$15:$B$40,2,FALSE)</f>
        <v>#N/A</v>
      </c>
      <c r="B1427" s="149"/>
      <c r="C1427" s="149"/>
      <c r="D1427" s="149"/>
      <c r="E1427" s="149"/>
      <c r="F1427" s="149"/>
      <c r="G1427" s="149"/>
      <c r="H1427" s="149"/>
      <c r="I1427" s="143"/>
      <c r="J1427" s="143"/>
      <c r="K1427" s="149"/>
      <c r="L1427" s="149"/>
      <c r="M1427" s="149"/>
      <c r="N1427" s="149"/>
      <c r="O1427" s="149"/>
      <c r="P1427" s="149"/>
      <c r="Q1427" s="149"/>
      <c r="R1427" s="149"/>
      <c r="S1427" s="149"/>
      <c r="T1427" s="152"/>
      <c r="U1427" s="152"/>
      <c r="V1427" s="152"/>
      <c r="W1427" s="152"/>
      <c r="X1427" s="152"/>
      <c r="Y1427" s="152"/>
      <c r="Z1427" s="152"/>
    </row>
    <row r="1428" ht="15.75" customHeight="1">
      <c r="A1428" s="143" t="str">
        <f>VLOOKUP('POBLACIONAL BASE 2025'!AD690,$A$15:$B$40,2,FALSE)</f>
        <v>#N/A</v>
      </c>
      <c r="B1428" s="149"/>
      <c r="C1428" s="149"/>
      <c r="D1428" s="149"/>
      <c r="E1428" s="149"/>
      <c r="F1428" s="149"/>
      <c r="G1428" s="149"/>
      <c r="H1428" s="149"/>
      <c r="I1428" s="143"/>
      <c r="J1428" s="143"/>
      <c r="K1428" s="149"/>
      <c r="L1428" s="149"/>
      <c r="M1428" s="149"/>
      <c r="N1428" s="149"/>
      <c r="O1428" s="149"/>
      <c r="P1428" s="149"/>
      <c r="Q1428" s="149"/>
      <c r="R1428" s="149"/>
      <c r="S1428" s="149"/>
      <c r="T1428" s="152"/>
      <c r="U1428" s="152"/>
      <c r="V1428" s="152"/>
      <c r="W1428" s="152"/>
      <c r="X1428" s="152"/>
      <c r="Y1428" s="152"/>
      <c r="Z1428" s="152"/>
    </row>
    <row r="1429" ht="15.75" customHeight="1">
      <c r="A1429" s="143" t="str">
        <f>VLOOKUP('POBLACIONAL BASE 2025'!AD691,$A$15:$B$40,2,FALSE)</f>
        <v>#N/A</v>
      </c>
      <c r="B1429" s="149"/>
      <c r="C1429" s="149"/>
      <c r="D1429" s="149"/>
      <c r="E1429" s="149"/>
      <c r="F1429" s="149"/>
      <c r="G1429" s="149"/>
      <c r="H1429" s="149"/>
      <c r="I1429" s="143"/>
      <c r="J1429" s="143"/>
      <c r="K1429" s="149"/>
      <c r="L1429" s="149"/>
      <c r="M1429" s="149"/>
      <c r="N1429" s="149"/>
      <c r="O1429" s="149"/>
      <c r="P1429" s="149"/>
      <c r="Q1429" s="149"/>
      <c r="R1429" s="149"/>
      <c r="S1429" s="149"/>
      <c r="T1429" s="152"/>
      <c r="U1429" s="152"/>
      <c r="V1429" s="152"/>
      <c r="W1429" s="152"/>
      <c r="X1429" s="152"/>
      <c r="Y1429" s="152"/>
      <c r="Z1429" s="152"/>
    </row>
    <row r="1430" ht="15.75" customHeight="1">
      <c r="A1430" s="143" t="str">
        <f>VLOOKUP('POBLACIONAL BASE 2025'!AD692,$A$15:$B$40,2,FALSE)</f>
        <v>#N/A</v>
      </c>
      <c r="B1430" s="149"/>
      <c r="C1430" s="149"/>
      <c r="D1430" s="149"/>
      <c r="E1430" s="149"/>
      <c r="F1430" s="149"/>
      <c r="G1430" s="149"/>
      <c r="H1430" s="149"/>
      <c r="I1430" s="143"/>
      <c r="J1430" s="143"/>
      <c r="K1430" s="149"/>
      <c r="L1430" s="149"/>
      <c r="M1430" s="149"/>
      <c r="N1430" s="149"/>
      <c r="O1430" s="149"/>
      <c r="P1430" s="149"/>
      <c r="Q1430" s="149"/>
      <c r="R1430" s="149"/>
      <c r="S1430" s="149"/>
      <c r="T1430" s="152"/>
      <c r="U1430" s="152"/>
      <c r="V1430" s="152"/>
      <c r="W1430" s="152"/>
      <c r="X1430" s="152"/>
      <c r="Y1430" s="152"/>
      <c r="Z1430" s="152"/>
    </row>
    <row r="1431" ht="15.75" customHeight="1">
      <c r="A1431" s="143" t="str">
        <f>VLOOKUP('POBLACIONAL BASE 2025'!AD693,$A$15:$B$40,2,FALSE)</f>
        <v>#N/A</v>
      </c>
      <c r="B1431" s="149"/>
      <c r="C1431" s="149"/>
      <c r="D1431" s="149"/>
      <c r="E1431" s="149"/>
      <c r="F1431" s="149"/>
      <c r="G1431" s="149"/>
      <c r="H1431" s="149"/>
      <c r="I1431" s="143"/>
      <c r="J1431" s="143"/>
      <c r="K1431" s="149"/>
      <c r="L1431" s="149"/>
      <c r="M1431" s="149"/>
      <c r="N1431" s="149"/>
      <c r="O1431" s="149"/>
      <c r="P1431" s="149"/>
      <c r="Q1431" s="149"/>
      <c r="R1431" s="149"/>
      <c r="S1431" s="149"/>
      <c r="T1431" s="152"/>
      <c r="U1431" s="152"/>
      <c r="V1431" s="152"/>
      <c r="W1431" s="152"/>
      <c r="X1431" s="152"/>
      <c r="Y1431" s="152"/>
      <c r="Z1431" s="152"/>
    </row>
    <row r="1432" ht="15.75" customHeight="1">
      <c r="A1432" s="143" t="str">
        <f>VLOOKUP('POBLACIONAL BASE 2025'!AD694,$A$15:$B$40,2,FALSE)</f>
        <v>#N/A</v>
      </c>
      <c r="B1432" s="149"/>
      <c r="C1432" s="149"/>
      <c r="D1432" s="149"/>
      <c r="E1432" s="149"/>
      <c r="F1432" s="149"/>
      <c r="G1432" s="149"/>
      <c r="H1432" s="149"/>
      <c r="I1432" s="143"/>
      <c r="J1432" s="143"/>
      <c r="K1432" s="149"/>
      <c r="L1432" s="149"/>
      <c r="M1432" s="149"/>
      <c r="N1432" s="149"/>
      <c r="O1432" s="149"/>
      <c r="P1432" s="149"/>
      <c r="Q1432" s="149"/>
      <c r="R1432" s="149"/>
      <c r="S1432" s="149"/>
      <c r="T1432" s="152"/>
      <c r="U1432" s="152"/>
      <c r="V1432" s="152"/>
      <c r="W1432" s="152"/>
      <c r="X1432" s="152"/>
      <c r="Y1432" s="152"/>
      <c r="Z1432" s="152"/>
    </row>
    <row r="1433" ht="15.75" customHeight="1">
      <c r="A1433" s="143" t="str">
        <f>VLOOKUP('POBLACIONAL BASE 2025'!AD695,$A$15:$B$40,2,FALSE)</f>
        <v>#N/A</v>
      </c>
      <c r="B1433" s="149"/>
      <c r="C1433" s="149"/>
      <c r="D1433" s="149"/>
      <c r="E1433" s="149"/>
      <c r="F1433" s="149"/>
      <c r="G1433" s="149"/>
      <c r="H1433" s="149"/>
      <c r="I1433" s="143"/>
      <c r="J1433" s="143"/>
      <c r="K1433" s="149"/>
      <c r="L1433" s="149"/>
      <c r="M1433" s="149"/>
      <c r="N1433" s="149"/>
      <c r="O1433" s="149"/>
      <c r="P1433" s="149"/>
      <c r="Q1433" s="149"/>
      <c r="R1433" s="149"/>
      <c r="S1433" s="149"/>
      <c r="T1433" s="152"/>
      <c r="U1433" s="152"/>
      <c r="V1433" s="152"/>
      <c r="W1433" s="152"/>
      <c r="X1433" s="152"/>
      <c r="Y1433" s="152"/>
      <c r="Z1433" s="152"/>
    </row>
    <row r="1434" ht="15.75" customHeight="1">
      <c r="A1434" s="143" t="str">
        <f>VLOOKUP('POBLACIONAL BASE 2025'!AD696,$A$15:$B$40,2,FALSE)</f>
        <v>#N/A</v>
      </c>
      <c r="B1434" s="149"/>
      <c r="C1434" s="149"/>
      <c r="D1434" s="149"/>
      <c r="E1434" s="149"/>
      <c r="F1434" s="149"/>
      <c r="G1434" s="149"/>
      <c r="H1434" s="149"/>
      <c r="I1434" s="143"/>
      <c r="J1434" s="143"/>
      <c r="K1434" s="149"/>
      <c r="L1434" s="149"/>
      <c r="M1434" s="149"/>
      <c r="N1434" s="149"/>
      <c r="O1434" s="149"/>
      <c r="P1434" s="149"/>
      <c r="Q1434" s="149"/>
      <c r="R1434" s="149"/>
      <c r="S1434" s="149"/>
      <c r="T1434" s="152"/>
      <c r="U1434" s="152"/>
      <c r="V1434" s="152"/>
      <c r="W1434" s="152"/>
      <c r="X1434" s="152"/>
      <c r="Y1434" s="152"/>
      <c r="Z1434" s="152"/>
    </row>
    <row r="1435" ht="15.75" customHeight="1">
      <c r="A1435" s="143" t="str">
        <f>VLOOKUP('POBLACIONAL BASE 2025'!AD697,$A$15:$B$40,2,FALSE)</f>
        <v>#N/A</v>
      </c>
      <c r="B1435" s="149"/>
      <c r="C1435" s="149"/>
      <c r="D1435" s="149"/>
      <c r="E1435" s="149"/>
      <c r="F1435" s="149"/>
      <c r="G1435" s="149"/>
      <c r="H1435" s="149"/>
      <c r="I1435" s="143"/>
      <c r="J1435" s="143"/>
      <c r="K1435" s="149"/>
      <c r="L1435" s="149"/>
      <c r="M1435" s="149"/>
      <c r="N1435" s="149"/>
      <c r="O1435" s="149"/>
      <c r="P1435" s="149"/>
      <c r="Q1435" s="149"/>
      <c r="R1435" s="149"/>
      <c r="S1435" s="149"/>
      <c r="T1435" s="152"/>
      <c r="U1435" s="152"/>
      <c r="V1435" s="152"/>
      <c r="W1435" s="152"/>
      <c r="X1435" s="152"/>
      <c r="Y1435" s="152"/>
      <c r="Z1435" s="152"/>
    </row>
    <row r="1436" ht="15.75" customHeight="1">
      <c r="A1436" s="143" t="str">
        <f>VLOOKUP('POBLACIONAL BASE 2025'!AD698,$A$15:$B$40,2,FALSE)</f>
        <v>#N/A</v>
      </c>
      <c r="B1436" s="149"/>
      <c r="C1436" s="149"/>
      <c r="D1436" s="149"/>
      <c r="E1436" s="149"/>
      <c r="F1436" s="149"/>
      <c r="G1436" s="149"/>
      <c r="H1436" s="149"/>
      <c r="I1436" s="143"/>
      <c r="J1436" s="143"/>
      <c r="K1436" s="149"/>
      <c r="L1436" s="149"/>
      <c r="M1436" s="149"/>
      <c r="N1436" s="149"/>
      <c r="O1436" s="149"/>
      <c r="P1436" s="149"/>
      <c r="Q1436" s="149"/>
      <c r="R1436" s="149"/>
      <c r="S1436" s="149"/>
      <c r="T1436" s="152"/>
      <c r="U1436" s="152"/>
      <c r="V1436" s="152"/>
      <c r="W1436" s="152"/>
      <c r="X1436" s="152"/>
      <c r="Y1436" s="152"/>
      <c r="Z1436" s="152"/>
    </row>
    <row r="1437" ht="15.75" customHeight="1">
      <c r="A1437" s="143" t="str">
        <f>VLOOKUP('POBLACIONAL BASE 2025'!AD699,$A$15:$B$40,2,FALSE)</f>
        <v>#N/A</v>
      </c>
      <c r="B1437" s="149"/>
      <c r="C1437" s="149"/>
      <c r="D1437" s="149"/>
      <c r="E1437" s="149"/>
      <c r="F1437" s="149"/>
      <c r="G1437" s="149"/>
      <c r="H1437" s="149"/>
      <c r="I1437" s="143"/>
      <c r="J1437" s="143"/>
      <c r="K1437" s="149"/>
      <c r="L1437" s="149"/>
      <c r="M1437" s="149"/>
      <c r="N1437" s="149"/>
      <c r="O1437" s="149"/>
      <c r="P1437" s="149"/>
      <c r="Q1437" s="149"/>
      <c r="R1437" s="149"/>
      <c r="S1437" s="149"/>
      <c r="T1437" s="152"/>
      <c r="U1437" s="152"/>
      <c r="V1437" s="152"/>
      <c r="W1437" s="152"/>
      <c r="X1437" s="152"/>
      <c r="Y1437" s="152"/>
      <c r="Z1437" s="152"/>
    </row>
    <row r="1438" ht="15.75" customHeight="1">
      <c r="A1438" s="143" t="str">
        <f>VLOOKUP('POBLACIONAL BASE 2025'!AD700,$A$15:$B$40,2,FALSE)</f>
        <v>#N/A</v>
      </c>
      <c r="B1438" s="149"/>
      <c r="C1438" s="149"/>
      <c r="D1438" s="149"/>
      <c r="E1438" s="149"/>
      <c r="F1438" s="149"/>
      <c r="G1438" s="149"/>
      <c r="H1438" s="149"/>
      <c r="I1438" s="143"/>
      <c r="J1438" s="143"/>
      <c r="K1438" s="149"/>
      <c r="L1438" s="149"/>
      <c r="M1438" s="149"/>
      <c r="N1438" s="149"/>
      <c r="O1438" s="149"/>
      <c r="P1438" s="149"/>
      <c r="Q1438" s="149"/>
      <c r="R1438" s="149"/>
      <c r="S1438" s="149"/>
      <c r="T1438" s="152"/>
      <c r="U1438" s="152"/>
      <c r="V1438" s="152"/>
      <c r="W1438" s="152"/>
      <c r="X1438" s="152"/>
      <c r="Y1438" s="152"/>
      <c r="Z1438" s="152"/>
    </row>
    <row r="1439" ht="15.75" customHeight="1">
      <c r="A1439" s="143" t="str">
        <f>VLOOKUP('POBLACIONAL BASE 2025'!AD701,$A$15:$B$40,2,FALSE)</f>
        <v>#N/A</v>
      </c>
      <c r="B1439" s="149"/>
      <c r="C1439" s="149"/>
      <c r="D1439" s="149"/>
      <c r="E1439" s="149"/>
      <c r="F1439" s="149"/>
      <c r="G1439" s="149"/>
      <c r="H1439" s="149"/>
      <c r="I1439" s="143"/>
      <c r="J1439" s="143"/>
      <c r="K1439" s="149"/>
      <c r="L1439" s="149"/>
      <c r="M1439" s="149"/>
      <c r="N1439" s="149"/>
      <c r="O1439" s="149"/>
      <c r="P1439" s="149"/>
      <c r="Q1439" s="149"/>
      <c r="R1439" s="149"/>
      <c r="S1439" s="149"/>
      <c r="T1439" s="152"/>
      <c r="U1439" s="152"/>
      <c r="V1439" s="152"/>
      <c r="W1439" s="152"/>
      <c r="X1439" s="152"/>
      <c r="Y1439" s="152"/>
      <c r="Z1439" s="152"/>
    </row>
    <row r="1440" ht="15.75" customHeight="1">
      <c r="A1440" s="143" t="str">
        <f>VLOOKUP('POBLACIONAL BASE 2025'!AD702,$A$15:$B$40,2,FALSE)</f>
        <v>#N/A</v>
      </c>
      <c r="B1440" s="149"/>
      <c r="C1440" s="149"/>
      <c r="D1440" s="149"/>
      <c r="E1440" s="149"/>
      <c r="F1440" s="149"/>
      <c r="G1440" s="149"/>
      <c r="H1440" s="149"/>
      <c r="I1440" s="143"/>
      <c r="J1440" s="143"/>
      <c r="K1440" s="149"/>
      <c r="L1440" s="149"/>
      <c r="M1440" s="149"/>
      <c r="N1440" s="149"/>
      <c r="O1440" s="149"/>
      <c r="P1440" s="149"/>
      <c r="Q1440" s="149"/>
      <c r="R1440" s="149"/>
      <c r="S1440" s="149"/>
      <c r="T1440" s="152"/>
      <c r="U1440" s="152"/>
      <c r="V1440" s="152"/>
      <c r="W1440" s="152"/>
      <c r="X1440" s="152"/>
      <c r="Y1440" s="152"/>
      <c r="Z1440" s="152"/>
    </row>
    <row r="1441" ht="15.75" customHeight="1">
      <c r="A1441" s="143" t="str">
        <f>VLOOKUP('POBLACIONAL BASE 2025'!AD703,$A$15:$B$40,2,FALSE)</f>
        <v>#N/A</v>
      </c>
      <c r="B1441" s="149"/>
      <c r="C1441" s="149"/>
      <c r="D1441" s="149"/>
      <c r="E1441" s="149"/>
      <c r="F1441" s="149"/>
      <c r="G1441" s="149"/>
      <c r="H1441" s="149"/>
      <c r="I1441" s="143"/>
      <c r="J1441" s="143"/>
      <c r="K1441" s="149"/>
      <c r="L1441" s="149"/>
      <c r="M1441" s="149"/>
      <c r="N1441" s="149"/>
      <c r="O1441" s="149"/>
      <c r="P1441" s="149"/>
      <c r="Q1441" s="149"/>
      <c r="R1441" s="149"/>
      <c r="S1441" s="149"/>
      <c r="T1441" s="152"/>
      <c r="U1441" s="152"/>
      <c r="V1441" s="152"/>
      <c r="W1441" s="152"/>
      <c r="X1441" s="152"/>
      <c r="Y1441" s="152"/>
      <c r="Z1441" s="152"/>
    </row>
    <row r="1442" ht="15.75" customHeight="1">
      <c r="A1442" s="143" t="str">
        <f>VLOOKUP('POBLACIONAL BASE 2025'!AD704,$A$15:$B$40,2,FALSE)</f>
        <v>#N/A</v>
      </c>
      <c r="B1442" s="149"/>
      <c r="C1442" s="149"/>
      <c r="D1442" s="149"/>
      <c r="E1442" s="149"/>
      <c r="F1442" s="149"/>
      <c r="G1442" s="149"/>
      <c r="H1442" s="149"/>
      <c r="I1442" s="143"/>
      <c r="J1442" s="143"/>
      <c r="K1442" s="149"/>
      <c r="L1442" s="149"/>
      <c r="M1442" s="149"/>
      <c r="N1442" s="149"/>
      <c r="O1442" s="149"/>
      <c r="P1442" s="149"/>
      <c r="Q1442" s="149"/>
      <c r="R1442" s="149"/>
      <c r="S1442" s="149"/>
      <c r="T1442" s="152"/>
      <c r="U1442" s="152"/>
      <c r="V1442" s="152"/>
      <c r="W1442" s="152"/>
      <c r="X1442" s="152"/>
      <c r="Y1442" s="152"/>
      <c r="Z1442" s="152"/>
    </row>
    <row r="1443" ht="15.75" customHeight="1">
      <c r="A1443" s="143" t="str">
        <f>VLOOKUP('POBLACIONAL BASE 2025'!AD705,$A$15:$B$40,2,FALSE)</f>
        <v>#N/A</v>
      </c>
      <c r="B1443" s="149"/>
      <c r="C1443" s="149"/>
      <c r="D1443" s="149"/>
      <c r="E1443" s="149"/>
      <c r="F1443" s="149"/>
      <c r="G1443" s="149"/>
      <c r="H1443" s="149"/>
      <c r="I1443" s="143"/>
      <c r="J1443" s="143"/>
      <c r="K1443" s="149"/>
      <c r="L1443" s="149"/>
      <c r="M1443" s="149"/>
      <c r="N1443" s="149"/>
      <c r="O1443" s="149"/>
      <c r="P1443" s="149"/>
      <c r="Q1443" s="149"/>
      <c r="R1443" s="149"/>
      <c r="S1443" s="149"/>
      <c r="T1443" s="152"/>
      <c r="U1443" s="152"/>
      <c r="V1443" s="152"/>
      <c r="W1443" s="152"/>
      <c r="X1443" s="152"/>
      <c r="Y1443" s="152"/>
      <c r="Z1443" s="152"/>
    </row>
    <row r="1444" ht="15.75" customHeight="1">
      <c r="A1444" s="143" t="str">
        <f>VLOOKUP('POBLACIONAL BASE 2025'!AD706,$A$15:$B$40,2,FALSE)</f>
        <v>#N/A</v>
      </c>
      <c r="B1444" s="149"/>
      <c r="C1444" s="149"/>
      <c r="D1444" s="149"/>
      <c r="E1444" s="149"/>
      <c r="F1444" s="149"/>
      <c r="G1444" s="149"/>
      <c r="H1444" s="149"/>
      <c r="I1444" s="143"/>
      <c r="J1444" s="143"/>
      <c r="K1444" s="149"/>
      <c r="L1444" s="149"/>
      <c r="M1444" s="149"/>
      <c r="N1444" s="149"/>
      <c r="O1444" s="149"/>
      <c r="P1444" s="149"/>
      <c r="Q1444" s="149"/>
      <c r="R1444" s="149"/>
      <c r="S1444" s="149"/>
      <c r="T1444" s="152"/>
      <c r="U1444" s="152"/>
      <c r="V1444" s="152"/>
      <c r="W1444" s="152"/>
      <c r="X1444" s="152"/>
      <c r="Y1444" s="152"/>
      <c r="Z1444" s="152"/>
    </row>
    <row r="1445" ht="15.75" customHeight="1">
      <c r="A1445" s="143" t="str">
        <f>VLOOKUP('POBLACIONAL BASE 2025'!AD707,$A$15:$B$40,2,FALSE)</f>
        <v>#N/A</v>
      </c>
      <c r="B1445" s="149"/>
      <c r="C1445" s="149"/>
      <c r="D1445" s="149"/>
      <c r="E1445" s="149"/>
      <c r="F1445" s="149"/>
      <c r="G1445" s="149"/>
      <c r="H1445" s="149"/>
      <c r="I1445" s="143"/>
      <c r="J1445" s="143"/>
      <c r="K1445" s="149"/>
      <c r="L1445" s="149"/>
      <c r="M1445" s="149"/>
      <c r="N1445" s="149"/>
      <c r="O1445" s="149"/>
      <c r="P1445" s="149"/>
      <c r="Q1445" s="149"/>
      <c r="R1445" s="149"/>
      <c r="S1445" s="149"/>
      <c r="T1445" s="152"/>
      <c r="U1445" s="152"/>
      <c r="V1445" s="152"/>
      <c r="W1445" s="152"/>
      <c r="X1445" s="152"/>
      <c r="Y1445" s="152"/>
      <c r="Z1445" s="152"/>
    </row>
    <row r="1446" ht="15.75" customHeight="1">
      <c r="A1446" s="143" t="str">
        <f>VLOOKUP('POBLACIONAL BASE 2025'!AD708,$A$15:$B$40,2,FALSE)</f>
        <v>#N/A</v>
      </c>
      <c r="B1446" s="149"/>
      <c r="C1446" s="149"/>
      <c r="D1446" s="149"/>
      <c r="E1446" s="149"/>
      <c r="F1446" s="149"/>
      <c r="G1446" s="149"/>
      <c r="H1446" s="149"/>
      <c r="I1446" s="143"/>
      <c r="J1446" s="143"/>
      <c r="K1446" s="149"/>
      <c r="L1446" s="149"/>
      <c r="M1446" s="149"/>
      <c r="N1446" s="149"/>
      <c r="O1446" s="149"/>
      <c r="P1446" s="149"/>
      <c r="Q1446" s="149"/>
      <c r="R1446" s="149"/>
      <c r="S1446" s="149"/>
      <c r="T1446" s="152"/>
      <c r="U1446" s="152"/>
      <c r="V1446" s="152"/>
      <c r="W1446" s="152"/>
      <c r="X1446" s="152"/>
      <c r="Y1446" s="152"/>
      <c r="Z1446" s="152"/>
    </row>
    <row r="1447" ht="15.75" customHeight="1">
      <c r="A1447" s="143" t="str">
        <f>VLOOKUP('POBLACIONAL BASE 2025'!AD709,$A$15:$B$40,2,FALSE)</f>
        <v>#N/A</v>
      </c>
      <c r="B1447" s="149"/>
      <c r="C1447" s="149"/>
      <c r="D1447" s="149"/>
      <c r="E1447" s="149"/>
      <c r="F1447" s="149"/>
      <c r="G1447" s="149"/>
      <c r="H1447" s="149"/>
      <c r="I1447" s="143"/>
      <c r="J1447" s="143"/>
      <c r="K1447" s="149"/>
      <c r="L1447" s="149"/>
      <c r="M1447" s="149"/>
      <c r="N1447" s="149"/>
      <c r="O1447" s="149"/>
      <c r="P1447" s="149"/>
      <c r="Q1447" s="149"/>
      <c r="R1447" s="149"/>
      <c r="S1447" s="149"/>
      <c r="T1447" s="152"/>
      <c r="U1447" s="152"/>
      <c r="V1447" s="152"/>
      <c r="W1447" s="152"/>
      <c r="X1447" s="152"/>
      <c r="Y1447" s="152"/>
      <c r="Z1447" s="152"/>
    </row>
    <row r="1448" ht="15.75" customHeight="1">
      <c r="A1448" s="143" t="str">
        <f>VLOOKUP('POBLACIONAL BASE 2025'!AD710,$A$15:$B$40,2,FALSE)</f>
        <v>#N/A</v>
      </c>
      <c r="B1448" s="149"/>
      <c r="C1448" s="149"/>
      <c r="D1448" s="149"/>
      <c r="E1448" s="149"/>
      <c r="F1448" s="149"/>
      <c r="G1448" s="149"/>
      <c r="H1448" s="149"/>
      <c r="I1448" s="143"/>
      <c r="J1448" s="143"/>
      <c r="K1448" s="149"/>
      <c r="L1448" s="149"/>
      <c r="M1448" s="149"/>
      <c r="N1448" s="149"/>
      <c r="O1448" s="149"/>
      <c r="P1448" s="149"/>
      <c r="Q1448" s="149"/>
      <c r="R1448" s="149"/>
      <c r="S1448" s="149"/>
      <c r="T1448" s="152"/>
      <c r="U1448" s="152"/>
      <c r="V1448" s="152"/>
      <c r="W1448" s="152"/>
      <c r="X1448" s="152"/>
      <c r="Y1448" s="152"/>
      <c r="Z1448" s="152"/>
    </row>
    <row r="1449" ht="15.75" customHeight="1">
      <c r="A1449" s="143" t="str">
        <f>VLOOKUP('POBLACIONAL BASE 2025'!AD711,$A$15:$B$40,2,FALSE)</f>
        <v>#N/A</v>
      </c>
      <c r="B1449" s="149"/>
      <c r="C1449" s="149"/>
      <c r="D1449" s="149"/>
      <c r="E1449" s="149"/>
      <c r="F1449" s="149"/>
      <c r="G1449" s="149"/>
      <c r="H1449" s="149"/>
      <c r="I1449" s="143"/>
      <c r="J1449" s="143"/>
      <c r="K1449" s="149"/>
      <c r="L1449" s="149"/>
      <c r="M1449" s="149"/>
      <c r="N1449" s="149"/>
      <c r="O1449" s="149"/>
      <c r="P1449" s="149"/>
      <c r="Q1449" s="149"/>
      <c r="R1449" s="149"/>
      <c r="S1449" s="149"/>
      <c r="T1449" s="152"/>
      <c r="U1449" s="152"/>
      <c r="V1449" s="152"/>
      <c r="W1449" s="152"/>
      <c r="X1449" s="152"/>
      <c r="Y1449" s="152"/>
      <c r="Z1449" s="152"/>
    </row>
    <row r="1450" ht="15.75" customHeight="1">
      <c r="A1450" s="143" t="str">
        <f>VLOOKUP('POBLACIONAL BASE 2025'!AD712,$A$15:$B$40,2,FALSE)</f>
        <v>#N/A</v>
      </c>
      <c r="B1450" s="149"/>
      <c r="C1450" s="149"/>
      <c r="D1450" s="149"/>
      <c r="E1450" s="149"/>
      <c r="F1450" s="149"/>
      <c r="G1450" s="149"/>
      <c r="H1450" s="149"/>
      <c r="I1450" s="143"/>
      <c r="J1450" s="143"/>
      <c r="K1450" s="149"/>
      <c r="L1450" s="149"/>
      <c r="M1450" s="149"/>
      <c r="N1450" s="149"/>
      <c r="O1450" s="149"/>
      <c r="P1450" s="149"/>
      <c r="Q1450" s="149"/>
      <c r="R1450" s="149"/>
      <c r="S1450" s="149"/>
      <c r="T1450" s="152"/>
      <c r="U1450" s="152"/>
      <c r="V1450" s="152"/>
      <c r="W1450" s="152"/>
      <c r="X1450" s="152"/>
      <c r="Y1450" s="152"/>
      <c r="Z1450" s="152"/>
    </row>
    <row r="1451" ht="15.75" customHeight="1">
      <c r="A1451" s="143" t="str">
        <f>VLOOKUP('POBLACIONAL BASE 2025'!AD713,$A$15:$B$40,2,FALSE)</f>
        <v>#N/A</v>
      </c>
      <c r="B1451" s="149"/>
      <c r="C1451" s="149"/>
      <c r="D1451" s="149"/>
      <c r="E1451" s="149"/>
      <c r="F1451" s="149"/>
      <c r="G1451" s="149"/>
      <c r="H1451" s="149"/>
      <c r="I1451" s="143"/>
      <c r="J1451" s="143"/>
      <c r="K1451" s="149"/>
      <c r="L1451" s="149"/>
      <c r="M1451" s="149"/>
      <c r="N1451" s="149"/>
      <c r="O1451" s="149"/>
      <c r="P1451" s="149"/>
      <c r="Q1451" s="149"/>
      <c r="R1451" s="149"/>
      <c r="S1451" s="149"/>
      <c r="T1451" s="152"/>
      <c r="U1451" s="152"/>
      <c r="V1451" s="152"/>
      <c r="W1451" s="152"/>
      <c r="X1451" s="152"/>
      <c r="Y1451" s="152"/>
      <c r="Z1451" s="152"/>
    </row>
    <row r="1452" ht="15.75" customHeight="1">
      <c r="A1452" s="143" t="str">
        <f>VLOOKUP('POBLACIONAL BASE 2025'!AD714,$A$15:$B$40,2,FALSE)</f>
        <v>#N/A</v>
      </c>
      <c r="B1452" s="149"/>
      <c r="C1452" s="149"/>
      <c r="D1452" s="149"/>
      <c r="E1452" s="149"/>
      <c r="F1452" s="149"/>
      <c r="G1452" s="149"/>
      <c r="H1452" s="149"/>
      <c r="I1452" s="143"/>
      <c r="J1452" s="143"/>
      <c r="K1452" s="149"/>
      <c r="L1452" s="149"/>
      <c r="M1452" s="149"/>
      <c r="N1452" s="149"/>
      <c r="O1452" s="149"/>
      <c r="P1452" s="149"/>
      <c r="Q1452" s="149"/>
      <c r="R1452" s="149"/>
      <c r="S1452" s="149"/>
      <c r="T1452" s="152"/>
      <c r="U1452" s="152"/>
      <c r="V1452" s="152"/>
      <c r="W1452" s="152"/>
      <c r="X1452" s="152"/>
      <c r="Y1452" s="152"/>
      <c r="Z1452" s="152"/>
    </row>
    <row r="1453" ht="15.75" customHeight="1">
      <c r="A1453" s="143" t="str">
        <f>VLOOKUP('POBLACIONAL BASE 2025'!AD715,$A$15:$B$40,2,FALSE)</f>
        <v>#N/A</v>
      </c>
      <c r="B1453" s="149"/>
      <c r="C1453" s="149"/>
      <c r="D1453" s="149"/>
      <c r="E1453" s="149"/>
      <c r="F1453" s="149"/>
      <c r="G1453" s="149"/>
      <c r="H1453" s="149"/>
      <c r="I1453" s="143"/>
      <c r="J1453" s="143"/>
      <c r="K1453" s="149"/>
      <c r="L1453" s="149"/>
      <c r="M1453" s="149"/>
      <c r="N1453" s="149"/>
      <c r="O1453" s="149"/>
      <c r="P1453" s="149"/>
      <c r="Q1453" s="149"/>
      <c r="R1453" s="149"/>
      <c r="S1453" s="149"/>
      <c r="T1453" s="152"/>
      <c r="U1453" s="152"/>
      <c r="V1453" s="152"/>
      <c r="W1453" s="152"/>
      <c r="X1453" s="152"/>
      <c r="Y1453" s="152"/>
      <c r="Z1453" s="152"/>
    </row>
    <row r="1454" ht="15.75" customHeight="1">
      <c r="A1454" s="143" t="str">
        <f>VLOOKUP('POBLACIONAL BASE 2025'!AD716,$A$15:$B$40,2,FALSE)</f>
        <v>#N/A</v>
      </c>
      <c r="B1454" s="149"/>
      <c r="C1454" s="149"/>
      <c r="D1454" s="149"/>
      <c r="E1454" s="149"/>
      <c r="F1454" s="149"/>
      <c r="G1454" s="149"/>
      <c r="H1454" s="149"/>
      <c r="I1454" s="143"/>
      <c r="J1454" s="143"/>
      <c r="K1454" s="149"/>
      <c r="L1454" s="149"/>
      <c r="M1454" s="149"/>
      <c r="N1454" s="149"/>
      <c r="O1454" s="149"/>
      <c r="P1454" s="149"/>
      <c r="Q1454" s="149"/>
      <c r="R1454" s="149"/>
      <c r="S1454" s="149"/>
      <c r="T1454" s="152"/>
      <c r="U1454" s="152"/>
      <c r="V1454" s="152"/>
      <c r="W1454" s="152"/>
      <c r="X1454" s="152"/>
      <c r="Y1454" s="152"/>
      <c r="Z1454" s="152"/>
    </row>
    <row r="1455" ht="15.75" customHeight="1">
      <c r="A1455" s="143" t="str">
        <f>VLOOKUP('POBLACIONAL BASE 2025'!AD717,$A$15:$B$40,2,FALSE)</f>
        <v>#N/A</v>
      </c>
      <c r="B1455" s="149"/>
      <c r="C1455" s="149"/>
      <c r="D1455" s="149"/>
      <c r="E1455" s="149"/>
      <c r="F1455" s="149"/>
      <c r="G1455" s="149"/>
      <c r="H1455" s="149"/>
      <c r="I1455" s="143"/>
      <c r="J1455" s="143"/>
      <c r="K1455" s="149"/>
      <c r="L1455" s="149"/>
      <c r="M1455" s="149"/>
      <c r="N1455" s="149"/>
      <c r="O1455" s="149"/>
      <c r="P1455" s="149"/>
      <c r="Q1455" s="149"/>
      <c r="R1455" s="149"/>
      <c r="S1455" s="149"/>
      <c r="T1455" s="152"/>
      <c r="U1455" s="152"/>
      <c r="V1455" s="152"/>
      <c r="W1455" s="152"/>
      <c r="X1455" s="152"/>
      <c r="Y1455" s="152"/>
      <c r="Z1455" s="152"/>
    </row>
    <row r="1456" ht="15.75" customHeight="1">
      <c r="A1456" s="143" t="str">
        <f>VLOOKUP('POBLACIONAL BASE 2025'!AD718,$A$15:$B$40,2,FALSE)</f>
        <v>#N/A</v>
      </c>
      <c r="B1456" s="149"/>
      <c r="C1456" s="149"/>
      <c r="D1456" s="149"/>
      <c r="E1456" s="149"/>
      <c r="F1456" s="149"/>
      <c r="G1456" s="149"/>
      <c r="H1456" s="149"/>
      <c r="I1456" s="143"/>
      <c r="J1456" s="143"/>
      <c r="K1456" s="149"/>
      <c r="L1456" s="149"/>
      <c r="M1456" s="149"/>
      <c r="N1456" s="149"/>
      <c r="O1456" s="149"/>
      <c r="P1456" s="149"/>
      <c r="Q1456" s="149"/>
      <c r="R1456" s="149"/>
      <c r="S1456" s="149"/>
      <c r="T1456" s="152"/>
      <c r="U1456" s="152"/>
      <c r="V1456" s="152"/>
      <c r="W1456" s="152"/>
      <c r="X1456" s="152"/>
      <c r="Y1456" s="152"/>
      <c r="Z1456" s="152"/>
    </row>
    <row r="1457" ht="15.75" customHeight="1">
      <c r="A1457" s="143" t="str">
        <f>VLOOKUP('POBLACIONAL BASE 2025'!AD719,$A$15:$B$40,2,FALSE)</f>
        <v>#N/A</v>
      </c>
      <c r="B1457" s="149"/>
      <c r="C1457" s="149"/>
      <c r="D1457" s="149"/>
      <c r="E1457" s="149"/>
      <c r="F1457" s="149"/>
      <c r="G1457" s="149"/>
      <c r="H1457" s="149"/>
      <c r="I1457" s="143"/>
      <c r="J1457" s="143"/>
      <c r="K1457" s="149"/>
      <c r="L1457" s="149"/>
      <c r="M1457" s="149"/>
      <c r="N1457" s="149"/>
      <c r="O1457" s="149"/>
      <c r="P1457" s="149"/>
      <c r="Q1457" s="149"/>
      <c r="R1457" s="149"/>
      <c r="S1457" s="149"/>
      <c r="T1457" s="152"/>
      <c r="U1457" s="152"/>
      <c r="V1457" s="152"/>
      <c r="W1457" s="152"/>
      <c r="X1457" s="152"/>
      <c r="Y1457" s="152"/>
      <c r="Z1457" s="152"/>
    </row>
    <row r="1458" ht="15.75" customHeight="1">
      <c r="A1458" s="143" t="str">
        <f>VLOOKUP('POBLACIONAL BASE 2025'!AD720,$A$15:$B$40,2,FALSE)</f>
        <v>#N/A</v>
      </c>
      <c r="B1458" s="149"/>
      <c r="C1458" s="149"/>
      <c r="D1458" s="149"/>
      <c r="E1458" s="149"/>
      <c r="F1458" s="149"/>
      <c r="G1458" s="149"/>
      <c r="H1458" s="149"/>
      <c r="I1458" s="143"/>
      <c r="J1458" s="143"/>
      <c r="K1458" s="149"/>
      <c r="L1458" s="149"/>
      <c r="M1458" s="149"/>
      <c r="N1458" s="149"/>
      <c r="O1458" s="149"/>
      <c r="P1458" s="149"/>
      <c r="Q1458" s="149"/>
      <c r="R1458" s="149"/>
      <c r="S1458" s="149"/>
      <c r="T1458" s="152"/>
      <c r="U1458" s="152"/>
      <c r="V1458" s="152"/>
      <c r="W1458" s="152"/>
      <c r="X1458" s="152"/>
      <c r="Y1458" s="152"/>
      <c r="Z1458" s="152"/>
    </row>
    <row r="1459" ht="15.75" customHeight="1">
      <c r="A1459" s="143" t="str">
        <f>VLOOKUP('POBLACIONAL BASE 2025'!AD721,$A$15:$B$40,2,FALSE)</f>
        <v>#N/A</v>
      </c>
      <c r="B1459" s="149"/>
      <c r="C1459" s="149"/>
      <c r="D1459" s="149"/>
      <c r="E1459" s="149"/>
      <c r="F1459" s="149"/>
      <c r="G1459" s="149"/>
      <c r="H1459" s="149"/>
      <c r="I1459" s="143"/>
      <c r="J1459" s="143"/>
      <c r="K1459" s="149"/>
      <c r="L1459" s="149"/>
      <c r="M1459" s="149"/>
      <c r="N1459" s="149"/>
      <c r="O1459" s="149"/>
      <c r="P1459" s="149"/>
      <c r="Q1459" s="149"/>
      <c r="R1459" s="149"/>
      <c r="S1459" s="149"/>
      <c r="T1459" s="152"/>
      <c r="U1459" s="152"/>
      <c r="V1459" s="152"/>
      <c r="W1459" s="152"/>
      <c r="X1459" s="152"/>
      <c r="Y1459" s="152"/>
      <c r="Z1459" s="152"/>
    </row>
    <row r="1460" ht="15.75" customHeight="1">
      <c r="A1460" s="143" t="str">
        <f>VLOOKUP('POBLACIONAL BASE 2025'!AD722,$A$15:$B$40,2,FALSE)</f>
        <v>#N/A</v>
      </c>
      <c r="B1460" s="149"/>
      <c r="C1460" s="149"/>
      <c r="D1460" s="149"/>
      <c r="E1460" s="149"/>
      <c r="F1460" s="149"/>
      <c r="G1460" s="149"/>
      <c r="H1460" s="149"/>
      <c r="I1460" s="143"/>
      <c r="J1460" s="143"/>
      <c r="K1460" s="149"/>
      <c r="L1460" s="149"/>
      <c r="M1460" s="149"/>
      <c r="N1460" s="149"/>
      <c r="O1460" s="149"/>
      <c r="P1460" s="149"/>
      <c r="Q1460" s="149"/>
      <c r="R1460" s="149"/>
      <c r="S1460" s="149"/>
      <c r="T1460" s="152"/>
      <c r="U1460" s="152"/>
      <c r="V1460" s="152"/>
      <c r="W1460" s="152"/>
      <c r="X1460" s="152"/>
      <c r="Y1460" s="152"/>
      <c r="Z1460" s="152"/>
    </row>
    <row r="1461" ht="15.75" customHeight="1">
      <c r="A1461" s="143" t="str">
        <f>VLOOKUP('POBLACIONAL BASE 2025'!AD723,$A$15:$B$40,2,FALSE)</f>
        <v>#N/A</v>
      </c>
      <c r="B1461" s="149"/>
      <c r="C1461" s="149"/>
      <c r="D1461" s="149"/>
      <c r="E1461" s="149"/>
      <c r="F1461" s="149"/>
      <c r="G1461" s="149"/>
      <c r="H1461" s="149"/>
      <c r="I1461" s="143"/>
      <c r="J1461" s="143"/>
      <c r="K1461" s="149"/>
      <c r="L1461" s="149"/>
      <c r="M1461" s="149"/>
      <c r="N1461" s="149"/>
      <c r="O1461" s="149"/>
      <c r="P1461" s="149"/>
      <c r="Q1461" s="149"/>
      <c r="R1461" s="149"/>
      <c r="S1461" s="149"/>
      <c r="T1461" s="152"/>
      <c r="U1461" s="152"/>
      <c r="V1461" s="152"/>
      <c r="W1461" s="152"/>
      <c r="X1461" s="152"/>
      <c r="Y1461" s="152"/>
      <c r="Z1461" s="152"/>
    </row>
    <row r="1462" ht="15.75" customHeight="1">
      <c r="A1462" s="143" t="str">
        <f>VLOOKUP('POBLACIONAL BASE 2025'!AD724,$A$15:$B$40,2,FALSE)</f>
        <v>#N/A</v>
      </c>
      <c r="B1462" s="149"/>
      <c r="C1462" s="149"/>
      <c r="D1462" s="149"/>
      <c r="E1462" s="149"/>
      <c r="F1462" s="149"/>
      <c r="G1462" s="149"/>
      <c r="H1462" s="149"/>
      <c r="I1462" s="143"/>
      <c r="J1462" s="143"/>
      <c r="K1462" s="149"/>
      <c r="L1462" s="149"/>
      <c r="M1462" s="149"/>
      <c r="N1462" s="149"/>
      <c r="O1462" s="149"/>
      <c r="P1462" s="149"/>
      <c r="Q1462" s="149"/>
      <c r="R1462" s="149"/>
      <c r="S1462" s="149"/>
      <c r="T1462" s="152"/>
      <c r="U1462" s="152"/>
      <c r="V1462" s="152"/>
      <c r="W1462" s="152"/>
      <c r="X1462" s="152"/>
      <c r="Y1462" s="152"/>
      <c r="Z1462" s="152"/>
    </row>
    <row r="1463" ht="15.75" customHeight="1">
      <c r="A1463" s="143" t="str">
        <f>VLOOKUP('POBLACIONAL BASE 2025'!AD725,$A$15:$B$40,2,FALSE)</f>
        <v>#N/A</v>
      </c>
      <c r="B1463" s="149"/>
      <c r="C1463" s="149"/>
      <c r="D1463" s="149"/>
      <c r="E1463" s="149"/>
      <c r="F1463" s="149"/>
      <c r="G1463" s="149"/>
      <c r="H1463" s="149"/>
      <c r="I1463" s="143"/>
      <c r="J1463" s="143"/>
      <c r="K1463" s="149"/>
      <c r="L1463" s="149"/>
      <c r="M1463" s="149"/>
      <c r="N1463" s="149"/>
      <c r="O1463" s="149"/>
      <c r="P1463" s="149"/>
      <c r="Q1463" s="149"/>
      <c r="R1463" s="149"/>
      <c r="S1463" s="149"/>
      <c r="T1463" s="152"/>
      <c r="U1463" s="152"/>
      <c r="V1463" s="152"/>
      <c r="W1463" s="152"/>
      <c r="X1463" s="152"/>
      <c r="Y1463" s="152"/>
      <c r="Z1463" s="152"/>
    </row>
    <row r="1464" ht="15.75" customHeight="1">
      <c r="A1464" s="143" t="str">
        <f>VLOOKUP('POBLACIONAL BASE 2025'!AD726,$A$15:$B$40,2,FALSE)</f>
        <v>#N/A</v>
      </c>
      <c r="B1464" s="149"/>
      <c r="C1464" s="149"/>
      <c r="D1464" s="149"/>
      <c r="E1464" s="149"/>
      <c r="F1464" s="149"/>
      <c r="G1464" s="149"/>
      <c r="H1464" s="149"/>
      <c r="I1464" s="143"/>
      <c r="J1464" s="143"/>
      <c r="K1464" s="149"/>
      <c r="L1464" s="149"/>
      <c r="M1464" s="149"/>
      <c r="N1464" s="149"/>
      <c r="O1464" s="149"/>
      <c r="P1464" s="149"/>
      <c r="Q1464" s="149"/>
      <c r="R1464" s="149"/>
      <c r="S1464" s="149"/>
      <c r="T1464" s="152"/>
      <c r="U1464" s="152"/>
      <c r="V1464" s="152"/>
      <c r="W1464" s="152"/>
      <c r="X1464" s="152"/>
      <c r="Y1464" s="152"/>
      <c r="Z1464" s="152"/>
    </row>
    <row r="1465" ht="15.75" customHeight="1">
      <c r="A1465" s="143" t="str">
        <f>VLOOKUP('POBLACIONAL BASE 2025'!AD727,$A$15:$B$40,2,FALSE)</f>
        <v>#N/A</v>
      </c>
      <c r="B1465" s="149"/>
      <c r="C1465" s="149"/>
      <c r="D1465" s="149"/>
      <c r="E1465" s="149"/>
      <c r="F1465" s="149"/>
      <c r="G1465" s="149"/>
      <c r="H1465" s="149"/>
      <c r="I1465" s="143"/>
      <c r="J1465" s="143"/>
      <c r="K1465" s="149"/>
      <c r="L1465" s="149"/>
      <c r="M1465" s="149"/>
      <c r="N1465" s="149"/>
      <c r="O1465" s="149"/>
      <c r="P1465" s="149"/>
      <c r="Q1465" s="149"/>
      <c r="R1465" s="149"/>
      <c r="S1465" s="149"/>
      <c r="T1465" s="152"/>
      <c r="U1465" s="152"/>
      <c r="V1465" s="152"/>
      <c r="W1465" s="152"/>
      <c r="X1465" s="152"/>
      <c r="Y1465" s="152"/>
      <c r="Z1465" s="152"/>
    </row>
    <row r="1466" ht="15.75" customHeight="1">
      <c r="A1466" s="143" t="str">
        <f>VLOOKUP('POBLACIONAL BASE 2025'!AD728,$A$15:$B$40,2,FALSE)</f>
        <v>#N/A</v>
      </c>
      <c r="B1466" s="149"/>
      <c r="C1466" s="149"/>
      <c r="D1466" s="149"/>
      <c r="E1466" s="149"/>
      <c r="F1466" s="149"/>
      <c r="G1466" s="149"/>
      <c r="H1466" s="149"/>
      <c r="I1466" s="143"/>
      <c r="J1466" s="143"/>
      <c r="K1466" s="149"/>
      <c r="L1466" s="149"/>
      <c r="M1466" s="149"/>
      <c r="N1466" s="149"/>
      <c r="O1466" s="149"/>
      <c r="P1466" s="149"/>
      <c r="Q1466" s="149"/>
      <c r="R1466" s="149"/>
      <c r="S1466" s="149"/>
      <c r="T1466" s="152"/>
      <c r="U1466" s="152"/>
      <c r="V1466" s="152"/>
      <c r="W1466" s="152"/>
      <c r="X1466" s="152"/>
      <c r="Y1466" s="152"/>
      <c r="Z1466" s="152"/>
    </row>
    <row r="1467" ht="15.75" customHeight="1">
      <c r="A1467" s="143" t="str">
        <f>VLOOKUP('POBLACIONAL BASE 2025'!AD729,$A$15:$B$40,2,FALSE)</f>
        <v>#N/A</v>
      </c>
      <c r="B1467" s="149"/>
      <c r="C1467" s="149"/>
      <c r="D1467" s="149"/>
      <c r="E1467" s="149"/>
      <c r="F1467" s="149"/>
      <c r="G1467" s="149"/>
      <c r="H1467" s="149"/>
      <c r="I1467" s="143"/>
      <c r="J1467" s="143"/>
      <c r="K1467" s="149"/>
      <c r="L1467" s="149"/>
      <c r="M1467" s="149"/>
      <c r="N1467" s="149"/>
      <c r="O1467" s="149"/>
      <c r="P1467" s="149"/>
      <c r="Q1467" s="149"/>
      <c r="R1467" s="149"/>
      <c r="S1467" s="149"/>
      <c r="T1467" s="152"/>
      <c r="U1467" s="152"/>
      <c r="V1467" s="152"/>
      <c r="W1467" s="152"/>
      <c r="X1467" s="152"/>
      <c r="Y1467" s="152"/>
      <c r="Z1467" s="152"/>
    </row>
    <row r="1468" ht="15.75" customHeight="1">
      <c r="A1468" s="143" t="str">
        <f>VLOOKUP('POBLACIONAL BASE 2025'!AD730,$A$15:$B$40,2,FALSE)</f>
        <v>#N/A</v>
      </c>
      <c r="B1468" s="149"/>
      <c r="C1468" s="149"/>
      <c r="D1468" s="149"/>
      <c r="E1468" s="149"/>
      <c r="F1468" s="149"/>
      <c r="G1468" s="149"/>
      <c r="H1468" s="149"/>
      <c r="I1468" s="143"/>
      <c r="J1468" s="143"/>
      <c r="K1468" s="149"/>
      <c r="L1468" s="149"/>
      <c r="M1468" s="149"/>
      <c r="N1468" s="149"/>
      <c r="O1468" s="149"/>
      <c r="P1468" s="149"/>
      <c r="Q1468" s="149"/>
      <c r="R1468" s="149"/>
      <c r="S1468" s="149"/>
      <c r="T1468" s="152"/>
      <c r="U1468" s="152"/>
      <c r="V1468" s="152"/>
      <c r="W1468" s="152"/>
      <c r="X1468" s="152"/>
      <c r="Y1468" s="152"/>
      <c r="Z1468" s="152"/>
    </row>
    <row r="1469" ht="15.75" customHeight="1">
      <c r="A1469" s="143" t="str">
        <f>VLOOKUP('POBLACIONAL BASE 2025'!AD731,$A$15:$B$40,2,FALSE)</f>
        <v>#N/A</v>
      </c>
      <c r="B1469" s="149"/>
      <c r="C1469" s="149"/>
      <c r="D1469" s="149"/>
      <c r="E1469" s="149"/>
      <c r="F1469" s="149"/>
      <c r="G1469" s="149"/>
      <c r="H1469" s="149"/>
      <c r="I1469" s="143"/>
      <c r="J1469" s="143"/>
      <c r="K1469" s="149"/>
      <c r="L1469" s="149"/>
      <c r="M1469" s="149"/>
      <c r="N1469" s="149"/>
      <c r="O1469" s="149"/>
      <c r="P1469" s="149"/>
      <c r="Q1469" s="149"/>
      <c r="R1469" s="149"/>
      <c r="S1469" s="149"/>
      <c r="T1469" s="152"/>
      <c r="U1469" s="152"/>
      <c r="V1469" s="152"/>
      <c r="W1469" s="152"/>
      <c r="X1469" s="152"/>
      <c r="Y1469" s="152"/>
      <c r="Z1469" s="152"/>
    </row>
    <row r="1470" ht="15.75" customHeight="1">
      <c r="A1470" s="143" t="str">
        <f>VLOOKUP('POBLACIONAL BASE 2025'!AD732,$A$15:$B$40,2,FALSE)</f>
        <v>#N/A</v>
      </c>
      <c r="B1470" s="149"/>
      <c r="C1470" s="149"/>
      <c r="D1470" s="149"/>
      <c r="E1470" s="149"/>
      <c r="F1470" s="149"/>
      <c r="G1470" s="149"/>
      <c r="H1470" s="149"/>
      <c r="I1470" s="143"/>
      <c r="J1470" s="143"/>
      <c r="K1470" s="149"/>
      <c r="L1470" s="149"/>
      <c r="M1470" s="149"/>
      <c r="N1470" s="149"/>
      <c r="O1470" s="149"/>
      <c r="P1470" s="149"/>
      <c r="Q1470" s="149"/>
      <c r="R1470" s="149"/>
      <c r="S1470" s="149"/>
      <c r="T1470" s="152"/>
      <c r="U1470" s="152"/>
      <c r="V1470" s="152"/>
      <c r="W1470" s="152"/>
      <c r="X1470" s="152"/>
      <c r="Y1470" s="152"/>
      <c r="Z1470" s="152"/>
    </row>
    <row r="1471" ht="15.75" customHeight="1">
      <c r="A1471" s="143" t="str">
        <f>VLOOKUP('POBLACIONAL BASE 2025'!AD733,$A$15:$B$40,2,FALSE)</f>
        <v>#N/A</v>
      </c>
      <c r="B1471" s="149"/>
      <c r="C1471" s="149"/>
      <c r="D1471" s="149"/>
      <c r="E1471" s="149"/>
      <c r="F1471" s="149"/>
      <c r="G1471" s="149"/>
      <c r="H1471" s="149"/>
      <c r="I1471" s="143"/>
      <c r="J1471" s="143"/>
      <c r="K1471" s="149"/>
      <c r="L1471" s="149"/>
      <c r="M1471" s="149"/>
      <c r="N1471" s="149"/>
      <c r="O1471" s="149"/>
      <c r="P1471" s="149"/>
      <c r="Q1471" s="149"/>
      <c r="R1471" s="149"/>
      <c r="S1471" s="149"/>
      <c r="T1471" s="152"/>
      <c r="U1471" s="152"/>
      <c r="V1471" s="152"/>
      <c r="W1471" s="152"/>
      <c r="X1471" s="152"/>
      <c r="Y1471" s="152"/>
      <c r="Z1471" s="152"/>
    </row>
    <row r="1472" ht="15.75" customHeight="1">
      <c r="A1472" s="143" t="str">
        <f>VLOOKUP('POBLACIONAL BASE 2025'!AD734,$A$15:$B$40,2,FALSE)</f>
        <v>#N/A</v>
      </c>
      <c r="B1472" s="149"/>
      <c r="C1472" s="149"/>
      <c r="D1472" s="149"/>
      <c r="E1472" s="149"/>
      <c r="F1472" s="149"/>
      <c r="G1472" s="149"/>
      <c r="H1472" s="149"/>
      <c r="I1472" s="143"/>
      <c r="J1472" s="143"/>
      <c r="K1472" s="149"/>
      <c r="L1472" s="149"/>
      <c r="M1472" s="149"/>
      <c r="N1472" s="149"/>
      <c r="O1472" s="149"/>
      <c r="P1472" s="149"/>
      <c r="Q1472" s="149"/>
      <c r="R1472" s="149"/>
      <c r="S1472" s="149"/>
      <c r="T1472" s="152"/>
      <c r="U1472" s="152"/>
      <c r="V1472" s="152"/>
      <c r="W1472" s="152"/>
      <c r="X1472" s="152"/>
      <c r="Y1472" s="152"/>
      <c r="Z1472" s="152"/>
    </row>
    <row r="1473" ht="15.75" customHeight="1">
      <c r="A1473" s="143" t="str">
        <f>VLOOKUP('POBLACIONAL BASE 2025'!AD735,$A$15:$B$40,2,FALSE)</f>
        <v>#N/A</v>
      </c>
      <c r="B1473" s="149"/>
      <c r="C1473" s="149"/>
      <c r="D1473" s="149"/>
      <c r="E1473" s="149"/>
      <c r="F1473" s="149"/>
      <c r="G1473" s="149"/>
      <c r="H1473" s="149"/>
      <c r="I1473" s="143"/>
      <c r="J1473" s="143"/>
      <c r="K1473" s="149"/>
      <c r="L1473" s="149"/>
      <c r="M1473" s="149"/>
      <c r="N1473" s="149"/>
      <c r="O1473" s="149"/>
      <c r="P1473" s="149"/>
      <c r="Q1473" s="149"/>
      <c r="R1473" s="149"/>
      <c r="S1473" s="149"/>
      <c r="T1473" s="152"/>
      <c r="U1473" s="152"/>
      <c r="V1473" s="152"/>
      <c r="W1473" s="152"/>
      <c r="X1473" s="152"/>
      <c r="Y1473" s="152"/>
      <c r="Z1473" s="152"/>
    </row>
    <row r="1474" ht="15.75" customHeight="1">
      <c r="A1474" s="143" t="str">
        <f>VLOOKUP('POBLACIONAL BASE 2025'!AD736,$A$15:$B$40,2,FALSE)</f>
        <v>#N/A</v>
      </c>
      <c r="B1474" s="149"/>
      <c r="C1474" s="149"/>
      <c r="D1474" s="149"/>
      <c r="E1474" s="149"/>
      <c r="F1474" s="149"/>
      <c r="G1474" s="149"/>
      <c r="H1474" s="149"/>
      <c r="I1474" s="143"/>
      <c r="J1474" s="143"/>
      <c r="K1474" s="149"/>
      <c r="L1474" s="149"/>
      <c r="M1474" s="149"/>
      <c r="N1474" s="149"/>
      <c r="O1474" s="149"/>
      <c r="P1474" s="149"/>
      <c r="Q1474" s="149"/>
      <c r="R1474" s="149"/>
      <c r="S1474" s="149"/>
      <c r="T1474" s="152"/>
      <c r="U1474" s="152"/>
      <c r="V1474" s="152"/>
      <c r="W1474" s="152"/>
      <c r="X1474" s="152"/>
      <c r="Y1474" s="152"/>
      <c r="Z1474" s="152"/>
    </row>
    <row r="1475" ht="15.75" customHeight="1">
      <c r="A1475" s="143" t="str">
        <f>VLOOKUP('POBLACIONAL BASE 2025'!AD737,$A$15:$B$40,2,FALSE)</f>
        <v>#N/A</v>
      </c>
      <c r="B1475" s="149"/>
      <c r="C1475" s="149"/>
      <c r="D1475" s="149"/>
      <c r="E1475" s="149"/>
      <c r="F1475" s="149"/>
      <c r="G1475" s="149"/>
      <c r="H1475" s="149"/>
      <c r="I1475" s="143"/>
      <c r="J1475" s="143"/>
      <c r="K1475" s="149"/>
      <c r="L1475" s="149"/>
      <c r="M1475" s="149"/>
      <c r="N1475" s="149"/>
      <c r="O1475" s="149"/>
      <c r="P1475" s="149"/>
      <c r="Q1475" s="149"/>
      <c r="R1475" s="149"/>
      <c r="S1475" s="149"/>
      <c r="T1475" s="152"/>
      <c r="U1475" s="152"/>
      <c r="V1475" s="152"/>
      <c r="W1475" s="152"/>
      <c r="X1475" s="152"/>
      <c r="Y1475" s="152"/>
      <c r="Z1475" s="152"/>
    </row>
    <row r="1476" ht="15.75" customHeight="1">
      <c r="A1476" s="143" t="str">
        <f>VLOOKUP('POBLACIONAL BASE 2025'!AD738,$A$15:$B$40,2,FALSE)</f>
        <v>#N/A</v>
      </c>
      <c r="B1476" s="149"/>
      <c r="C1476" s="149"/>
      <c r="D1476" s="149"/>
      <c r="E1476" s="149"/>
      <c r="F1476" s="149"/>
      <c r="G1476" s="149"/>
      <c r="H1476" s="149"/>
      <c r="I1476" s="143"/>
      <c r="J1476" s="143"/>
      <c r="K1476" s="149"/>
      <c r="L1476" s="149"/>
      <c r="M1476" s="149"/>
      <c r="N1476" s="149"/>
      <c r="O1476" s="149"/>
      <c r="P1476" s="149"/>
      <c r="Q1476" s="149"/>
      <c r="R1476" s="149"/>
      <c r="S1476" s="149"/>
      <c r="T1476" s="152"/>
      <c r="U1476" s="152"/>
      <c r="V1476" s="152"/>
      <c r="W1476" s="152"/>
      <c r="X1476" s="152"/>
      <c r="Y1476" s="152"/>
      <c r="Z1476" s="152"/>
    </row>
    <row r="1477" ht="15.75" customHeight="1">
      <c r="A1477" s="143" t="str">
        <f>VLOOKUP('POBLACIONAL BASE 2025'!AD739,$A$15:$B$40,2,FALSE)</f>
        <v>#N/A</v>
      </c>
      <c r="B1477" s="149"/>
      <c r="C1477" s="149"/>
      <c r="D1477" s="149"/>
      <c r="E1477" s="149"/>
      <c r="F1477" s="149"/>
      <c r="G1477" s="149"/>
      <c r="H1477" s="149"/>
      <c r="I1477" s="143"/>
      <c r="J1477" s="143"/>
      <c r="K1477" s="149"/>
      <c r="L1477" s="149"/>
      <c r="M1477" s="149"/>
      <c r="N1477" s="149"/>
      <c r="O1477" s="149"/>
      <c r="P1477" s="149"/>
      <c r="Q1477" s="149"/>
      <c r="R1477" s="149"/>
      <c r="S1477" s="149"/>
      <c r="T1477" s="152"/>
      <c r="U1477" s="152"/>
      <c r="V1477" s="152"/>
      <c r="W1477" s="152"/>
      <c r="X1477" s="152"/>
      <c r="Y1477" s="152"/>
      <c r="Z1477" s="152"/>
    </row>
    <row r="1478" ht="15.75" customHeight="1">
      <c r="A1478" s="143" t="str">
        <f>VLOOKUP('POBLACIONAL BASE 2025'!AD740,$A$15:$B$40,2,FALSE)</f>
        <v>#N/A</v>
      </c>
      <c r="B1478" s="149"/>
      <c r="C1478" s="149"/>
      <c r="D1478" s="149"/>
      <c r="E1478" s="149"/>
      <c r="F1478" s="149"/>
      <c r="G1478" s="149"/>
      <c r="H1478" s="149"/>
      <c r="I1478" s="143"/>
      <c r="J1478" s="143"/>
      <c r="K1478" s="149"/>
      <c r="L1478" s="149"/>
      <c r="M1478" s="149"/>
      <c r="N1478" s="149"/>
      <c r="O1478" s="149"/>
      <c r="P1478" s="149"/>
      <c r="Q1478" s="149"/>
      <c r="R1478" s="149"/>
      <c r="S1478" s="149"/>
      <c r="T1478" s="152"/>
      <c r="U1478" s="152"/>
      <c r="V1478" s="152"/>
      <c r="W1478" s="152"/>
      <c r="X1478" s="152"/>
      <c r="Y1478" s="152"/>
      <c r="Z1478" s="152"/>
    </row>
    <row r="1479" ht="15.75" customHeight="1">
      <c r="A1479" s="143" t="str">
        <f>VLOOKUP('POBLACIONAL BASE 2025'!AD741,$A$15:$B$40,2,FALSE)</f>
        <v>#N/A</v>
      </c>
      <c r="B1479" s="149"/>
      <c r="C1479" s="149"/>
      <c r="D1479" s="149"/>
      <c r="E1479" s="149"/>
      <c r="F1479" s="149"/>
      <c r="G1479" s="149"/>
      <c r="H1479" s="149"/>
      <c r="I1479" s="143"/>
      <c r="J1479" s="143"/>
      <c r="K1479" s="149"/>
      <c r="L1479" s="149"/>
      <c r="M1479" s="149"/>
      <c r="N1479" s="149"/>
      <c r="O1479" s="149"/>
      <c r="P1479" s="149"/>
      <c r="Q1479" s="149"/>
      <c r="R1479" s="149"/>
      <c r="S1479" s="149"/>
      <c r="T1479" s="152"/>
      <c r="U1479" s="152"/>
      <c r="V1479" s="152"/>
      <c r="W1479" s="152"/>
      <c r="X1479" s="152"/>
      <c r="Y1479" s="152"/>
      <c r="Z1479" s="152"/>
    </row>
    <row r="1480" ht="15.75" customHeight="1">
      <c r="A1480" s="143" t="str">
        <f>VLOOKUP('POBLACIONAL BASE 2025'!AD742,$A$15:$B$40,2,FALSE)</f>
        <v>#N/A</v>
      </c>
      <c r="B1480" s="149"/>
      <c r="C1480" s="149"/>
      <c r="D1480" s="149"/>
      <c r="E1480" s="149"/>
      <c r="F1480" s="149"/>
      <c r="G1480" s="149"/>
      <c r="H1480" s="149"/>
      <c r="I1480" s="143"/>
      <c r="J1480" s="143"/>
      <c r="K1480" s="149"/>
      <c r="L1480" s="149"/>
      <c r="M1480" s="149"/>
      <c r="N1480" s="149"/>
      <c r="O1480" s="149"/>
      <c r="P1480" s="149"/>
      <c r="Q1480" s="149"/>
      <c r="R1480" s="149"/>
      <c r="S1480" s="149"/>
      <c r="T1480" s="152"/>
      <c r="U1480" s="152"/>
      <c r="V1480" s="152"/>
      <c r="W1480" s="152"/>
      <c r="X1480" s="152"/>
      <c r="Y1480" s="152"/>
      <c r="Z1480" s="152"/>
    </row>
    <row r="1481" ht="15.75" customHeight="1">
      <c r="A1481" s="143" t="str">
        <f>VLOOKUP('POBLACIONAL BASE 2025'!AD743,$A$15:$B$40,2,FALSE)</f>
        <v>#N/A</v>
      </c>
      <c r="B1481" s="149"/>
      <c r="C1481" s="149"/>
      <c r="D1481" s="149"/>
      <c r="E1481" s="149"/>
      <c r="F1481" s="149"/>
      <c r="G1481" s="149"/>
      <c r="H1481" s="149"/>
      <c r="I1481" s="143"/>
      <c r="J1481" s="143"/>
      <c r="K1481" s="149"/>
      <c r="L1481" s="149"/>
      <c r="M1481" s="149"/>
      <c r="N1481" s="149"/>
      <c r="O1481" s="149"/>
      <c r="P1481" s="149"/>
      <c r="Q1481" s="149"/>
      <c r="R1481" s="149"/>
      <c r="S1481" s="149"/>
      <c r="T1481" s="152"/>
      <c r="U1481" s="152"/>
      <c r="V1481" s="152"/>
      <c r="W1481" s="152"/>
      <c r="X1481" s="152"/>
      <c r="Y1481" s="152"/>
      <c r="Z1481" s="152"/>
    </row>
    <row r="1482" ht="15.75" customHeight="1">
      <c r="A1482" s="143" t="str">
        <f>VLOOKUP('POBLACIONAL BASE 2025'!AD744,$A$15:$B$40,2,FALSE)</f>
        <v>#N/A</v>
      </c>
      <c r="B1482" s="149"/>
      <c r="C1482" s="149"/>
      <c r="D1482" s="149"/>
      <c r="E1482" s="149"/>
      <c r="F1482" s="149"/>
      <c r="G1482" s="149"/>
      <c r="H1482" s="149"/>
      <c r="I1482" s="143"/>
      <c r="J1482" s="143"/>
      <c r="K1482" s="149"/>
      <c r="L1482" s="149"/>
      <c r="M1482" s="149"/>
      <c r="N1482" s="149"/>
      <c r="O1482" s="149"/>
      <c r="P1482" s="149"/>
      <c r="Q1482" s="149"/>
      <c r="R1482" s="149"/>
      <c r="S1482" s="149"/>
      <c r="T1482" s="152"/>
      <c r="U1482" s="152"/>
      <c r="V1482" s="152"/>
      <c r="W1482" s="152"/>
      <c r="X1482" s="152"/>
      <c r="Y1482" s="152"/>
      <c r="Z1482" s="152"/>
    </row>
    <row r="1483" ht="15.75" customHeight="1">
      <c r="A1483" s="143" t="str">
        <f>VLOOKUP('POBLACIONAL BASE 2025'!AD745,$A$15:$B$40,2,FALSE)</f>
        <v>#N/A</v>
      </c>
      <c r="B1483" s="149"/>
      <c r="C1483" s="149"/>
      <c r="D1483" s="149"/>
      <c r="E1483" s="149"/>
      <c r="F1483" s="149"/>
      <c r="G1483" s="149"/>
      <c r="H1483" s="149"/>
      <c r="I1483" s="143"/>
      <c r="J1483" s="143"/>
      <c r="K1483" s="149"/>
      <c r="L1483" s="149"/>
      <c r="M1483" s="149"/>
      <c r="N1483" s="149"/>
      <c r="O1483" s="149"/>
      <c r="P1483" s="149"/>
      <c r="Q1483" s="149"/>
      <c r="R1483" s="149"/>
      <c r="S1483" s="149"/>
      <c r="T1483" s="152"/>
      <c r="U1483" s="152"/>
      <c r="V1483" s="152"/>
      <c r="W1483" s="152"/>
      <c r="X1483" s="152"/>
      <c r="Y1483" s="152"/>
      <c r="Z1483" s="152"/>
    </row>
    <row r="1484" ht="15.75" customHeight="1">
      <c r="A1484" s="143" t="str">
        <f>VLOOKUP('POBLACIONAL BASE 2025'!AD746,$A$15:$B$40,2,FALSE)</f>
        <v>#N/A</v>
      </c>
      <c r="B1484" s="149"/>
      <c r="C1484" s="149"/>
      <c r="D1484" s="149"/>
      <c r="E1484" s="149"/>
      <c r="F1484" s="149"/>
      <c r="G1484" s="149"/>
      <c r="H1484" s="149"/>
      <c r="I1484" s="143"/>
      <c r="J1484" s="143"/>
      <c r="K1484" s="149"/>
      <c r="L1484" s="149"/>
      <c r="M1484" s="149"/>
      <c r="N1484" s="149"/>
      <c r="O1484" s="149"/>
      <c r="P1484" s="149"/>
      <c r="Q1484" s="149"/>
      <c r="R1484" s="149"/>
      <c r="S1484" s="149"/>
      <c r="T1484" s="152"/>
      <c r="U1484" s="152"/>
      <c r="V1484" s="152"/>
      <c r="W1484" s="152"/>
      <c r="X1484" s="152"/>
      <c r="Y1484" s="152"/>
      <c r="Z1484" s="152"/>
    </row>
    <row r="1485" ht="15.75" customHeight="1">
      <c r="A1485" s="143" t="str">
        <f>VLOOKUP('POBLACIONAL BASE 2025'!AD747,$A$15:$B$40,2,FALSE)</f>
        <v>#N/A</v>
      </c>
      <c r="B1485" s="149"/>
      <c r="C1485" s="149"/>
      <c r="D1485" s="149"/>
      <c r="E1485" s="149"/>
      <c r="F1485" s="149"/>
      <c r="G1485" s="149"/>
      <c r="H1485" s="149"/>
      <c r="I1485" s="143"/>
      <c r="J1485" s="143"/>
      <c r="K1485" s="149"/>
      <c r="L1485" s="149"/>
      <c r="M1485" s="149"/>
      <c r="N1485" s="149"/>
      <c r="O1485" s="149"/>
      <c r="P1485" s="149"/>
      <c r="Q1485" s="149"/>
      <c r="R1485" s="149"/>
      <c r="S1485" s="149"/>
      <c r="T1485" s="152"/>
      <c r="U1485" s="152"/>
      <c r="V1485" s="152"/>
      <c r="W1485" s="152"/>
      <c r="X1485" s="152"/>
      <c r="Y1485" s="152"/>
      <c r="Z1485" s="152"/>
    </row>
    <row r="1486" ht="15.75" customHeight="1">
      <c r="A1486" s="143" t="str">
        <f>VLOOKUP('POBLACIONAL BASE 2025'!AD748,$A$15:$B$40,2,FALSE)</f>
        <v>#N/A</v>
      </c>
      <c r="B1486" s="149"/>
      <c r="C1486" s="149"/>
      <c r="D1486" s="149"/>
      <c r="E1486" s="149"/>
      <c r="F1486" s="149"/>
      <c r="G1486" s="149"/>
      <c r="H1486" s="149"/>
      <c r="I1486" s="143"/>
      <c r="J1486" s="143"/>
      <c r="K1486" s="149"/>
      <c r="L1486" s="149"/>
      <c r="M1486" s="149"/>
      <c r="N1486" s="149"/>
      <c r="O1486" s="149"/>
      <c r="P1486" s="149"/>
      <c r="Q1486" s="149"/>
      <c r="R1486" s="149"/>
      <c r="S1486" s="149"/>
      <c r="T1486" s="152"/>
      <c r="U1486" s="152"/>
      <c r="V1486" s="152"/>
      <c r="W1486" s="152"/>
      <c r="X1486" s="152"/>
      <c r="Y1486" s="152"/>
      <c r="Z1486" s="152"/>
    </row>
    <row r="1487" ht="15.75" customHeight="1">
      <c r="A1487" s="143" t="str">
        <f>VLOOKUP('POBLACIONAL BASE 2025'!AD749,$A$15:$B$40,2,FALSE)</f>
        <v>#N/A</v>
      </c>
      <c r="B1487" s="149"/>
      <c r="C1487" s="149"/>
      <c r="D1487" s="149"/>
      <c r="E1487" s="149"/>
      <c r="F1487" s="149"/>
      <c r="G1487" s="149"/>
      <c r="H1487" s="149"/>
      <c r="I1487" s="143"/>
      <c r="J1487" s="143"/>
      <c r="K1487" s="149"/>
      <c r="L1487" s="149"/>
      <c r="M1487" s="149"/>
      <c r="N1487" s="149"/>
      <c r="O1487" s="149"/>
      <c r="P1487" s="149"/>
      <c r="Q1487" s="149"/>
      <c r="R1487" s="149"/>
      <c r="S1487" s="149"/>
      <c r="T1487" s="152"/>
      <c r="U1487" s="152"/>
      <c r="V1487" s="152"/>
      <c r="W1487" s="152"/>
      <c r="X1487" s="152"/>
      <c r="Y1487" s="152"/>
      <c r="Z1487" s="152"/>
    </row>
    <row r="1488" ht="15.75" customHeight="1">
      <c r="A1488" s="143" t="str">
        <f>VLOOKUP('POBLACIONAL BASE 2025'!AD750,$A$15:$B$40,2,FALSE)</f>
        <v>#N/A</v>
      </c>
      <c r="B1488" s="149"/>
      <c r="C1488" s="149"/>
      <c r="D1488" s="149"/>
      <c r="E1488" s="149"/>
      <c r="F1488" s="149"/>
      <c r="G1488" s="149"/>
      <c r="H1488" s="149"/>
      <c r="I1488" s="143"/>
      <c r="J1488" s="143"/>
      <c r="K1488" s="149"/>
      <c r="L1488" s="149"/>
      <c r="M1488" s="149"/>
      <c r="N1488" s="149"/>
      <c r="O1488" s="149"/>
      <c r="P1488" s="149"/>
      <c r="Q1488" s="149"/>
      <c r="R1488" s="149"/>
      <c r="S1488" s="149"/>
      <c r="T1488" s="152"/>
      <c r="U1488" s="152"/>
      <c r="V1488" s="152"/>
      <c r="W1488" s="152"/>
      <c r="X1488" s="152"/>
      <c r="Y1488" s="152"/>
      <c r="Z1488" s="152"/>
    </row>
    <row r="1489" ht="15.75" customHeight="1">
      <c r="A1489" s="143" t="str">
        <f>VLOOKUP('POBLACIONAL BASE 2025'!AD751,$A$15:$B$40,2,FALSE)</f>
        <v>#N/A</v>
      </c>
      <c r="B1489" s="149"/>
      <c r="C1489" s="149"/>
      <c r="D1489" s="149"/>
      <c r="E1489" s="149"/>
      <c r="F1489" s="149"/>
      <c r="G1489" s="149"/>
      <c r="H1489" s="149"/>
      <c r="I1489" s="143"/>
      <c r="J1489" s="143"/>
      <c r="K1489" s="149"/>
      <c r="L1489" s="149"/>
      <c r="M1489" s="149"/>
      <c r="N1489" s="149"/>
      <c r="O1489" s="149"/>
      <c r="P1489" s="149"/>
      <c r="Q1489" s="149"/>
      <c r="R1489" s="149"/>
      <c r="S1489" s="149"/>
      <c r="T1489" s="152"/>
      <c r="U1489" s="152"/>
      <c r="V1489" s="152"/>
      <c r="W1489" s="152"/>
      <c r="X1489" s="152"/>
      <c r="Y1489" s="152"/>
      <c r="Z1489" s="152"/>
    </row>
    <row r="1490" ht="15.75" customHeight="1">
      <c r="A1490" s="143" t="str">
        <f>VLOOKUP('POBLACIONAL BASE 2025'!AD752,$A$15:$B$40,2,FALSE)</f>
        <v>#N/A</v>
      </c>
      <c r="B1490" s="149"/>
      <c r="C1490" s="149"/>
      <c r="D1490" s="149"/>
      <c r="E1490" s="149"/>
      <c r="F1490" s="149"/>
      <c r="G1490" s="149"/>
      <c r="H1490" s="149"/>
      <c r="I1490" s="143"/>
      <c r="J1490" s="143"/>
      <c r="K1490" s="149"/>
      <c r="L1490" s="149"/>
      <c r="M1490" s="149"/>
      <c r="N1490" s="149"/>
      <c r="O1490" s="149"/>
      <c r="P1490" s="149"/>
      <c r="Q1490" s="149"/>
      <c r="R1490" s="149"/>
      <c r="S1490" s="149"/>
      <c r="T1490" s="152"/>
      <c r="U1490" s="152"/>
      <c r="V1490" s="152"/>
      <c r="W1490" s="152"/>
      <c r="X1490" s="152"/>
      <c r="Y1490" s="152"/>
      <c r="Z1490" s="152"/>
    </row>
    <row r="1491" ht="15.75" customHeight="1">
      <c r="A1491" s="143" t="str">
        <f>VLOOKUP('POBLACIONAL BASE 2025'!AD753,$A$15:$B$40,2,FALSE)</f>
        <v>#N/A</v>
      </c>
      <c r="B1491" s="149"/>
      <c r="C1491" s="149"/>
      <c r="D1491" s="149"/>
      <c r="E1491" s="149"/>
      <c r="F1491" s="149"/>
      <c r="G1491" s="149"/>
      <c r="H1491" s="149"/>
      <c r="I1491" s="143"/>
      <c r="J1491" s="143"/>
      <c r="K1491" s="149"/>
      <c r="L1491" s="149"/>
      <c r="M1491" s="149"/>
      <c r="N1491" s="149"/>
      <c r="O1491" s="149"/>
      <c r="P1491" s="149"/>
      <c r="Q1491" s="149"/>
      <c r="R1491" s="149"/>
      <c r="S1491" s="149"/>
      <c r="T1491" s="152"/>
      <c r="U1491" s="152"/>
      <c r="V1491" s="152"/>
      <c r="W1491" s="152"/>
      <c r="X1491" s="152"/>
      <c r="Y1491" s="152"/>
      <c r="Z1491" s="152"/>
    </row>
    <row r="1492" ht="15.75" customHeight="1">
      <c r="A1492" s="143" t="str">
        <f>VLOOKUP('POBLACIONAL BASE 2025'!AD754,$A$15:$B$40,2,FALSE)</f>
        <v>#N/A</v>
      </c>
      <c r="B1492" s="149"/>
      <c r="C1492" s="149"/>
      <c r="D1492" s="149"/>
      <c r="E1492" s="149"/>
      <c r="F1492" s="149"/>
      <c r="G1492" s="149"/>
      <c r="H1492" s="149"/>
      <c r="I1492" s="143"/>
      <c r="J1492" s="143"/>
      <c r="K1492" s="149"/>
      <c r="L1492" s="149"/>
      <c r="M1492" s="149"/>
      <c r="N1492" s="149"/>
      <c r="O1492" s="149"/>
      <c r="P1492" s="149"/>
      <c r="Q1492" s="149"/>
      <c r="R1492" s="149"/>
      <c r="S1492" s="149"/>
      <c r="T1492" s="152"/>
      <c r="U1492" s="152"/>
      <c r="V1492" s="152"/>
      <c r="W1492" s="152"/>
      <c r="X1492" s="152"/>
      <c r="Y1492" s="152"/>
      <c r="Z1492" s="152"/>
    </row>
    <row r="1493" ht="15.75" customHeight="1">
      <c r="A1493" s="143" t="str">
        <f>VLOOKUP('POBLACIONAL BASE 2025'!AD755,$A$15:$B$40,2,FALSE)</f>
        <v>#N/A</v>
      </c>
      <c r="B1493" s="149"/>
      <c r="C1493" s="149"/>
      <c r="D1493" s="149"/>
      <c r="E1493" s="149"/>
      <c r="F1493" s="149"/>
      <c r="G1493" s="149"/>
      <c r="H1493" s="149"/>
      <c r="I1493" s="143"/>
      <c r="J1493" s="143"/>
      <c r="K1493" s="149"/>
      <c r="L1493" s="149"/>
      <c r="M1493" s="149"/>
      <c r="N1493" s="149"/>
      <c r="O1493" s="149"/>
      <c r="P1493" s="149"/>
      <c r="Q1493" s="149"/>
      <c r="R1493" s="149"/>
      <c r="S1493" s="149"/>
      <c r="T1493" s="152"/>
      <c r="U1493" s="152"/>
      <c r="V1493" s="152"/>
      <c r="W1493" s="152"/>
      <c r="X1493" s="152"/>
      <c r="Y1493" s="152"/>
      <c r="Z1493" s="152"/>
    </row>
    <row r="1494" ht="15.75" customHeight="1">
      <c r="A1494" s="143" t="str">
        <f>VLOOKUP('POBLACIONAL BASE 2025'!AD756,$A$15:$B$40,2,FALSE)</f>
        <v>#N/A</v>
      </c>
      <c r="B1494" s="149"/>
      <c r="C1494" s="149"/>
      <c r="D1494" s="149"/>
      <c r="E1494" s="149"/>
      <c r="F1494" s="149"/>
      <c r="G1494" s="149"/>
      <c r="H1494" s="149"/>
      <c r="I1494" s="143"/>
      <c r="J1494" s="143"/>
      <c r="K1494" s="149"/>
      <c r="L1494" s="149"/>
      <c r="M1494" s="149"/>
      <c r="N1494" s="149"/>
      <c r="O1494" s="149"/>
      <c r="P1494" s="149"/>
      <c r="Q1494" s="149"/>
      <c r="R1494" s="149"/>
      <c r="S1494" s="149"/>
      <c r="T1494" s="152"/>
      <c r="U1494" s="152"/>
      <c r="V1494" s="152"/>
      <c r="W1494" s="152"/>
      <c r="X1494" s="152"/>
      <c r="Y1494" s="152"/>
      <c r="Z1494" s="152"/>
    </row>
    <row r="1495" ht="15.75" customHeight="1">
      <c r="A1495" s="143" t="str">
        <f>VLOOKUP('POBLACIONAL BASE 2025'!AD757,$A$15:$B$40,2,FALSE)</f>
        <v>#N/A</v>
      </c>
      <c r="B1495" s="149"/>
      <c r="C1495" s="149"/>
      <c r="D1495" s="149"/>
      <c r="E1495" s="149"/>
      <c r="F1495" s="149"/>
      <c r="G1495" s="149"/>
      <c r="H1495" s="149"/>
      <c r="I1495" s="143"/>
      <c r="J1495" s="143"/>
      <c r="K1495" s="149"/>
      <c r="L1495" s="149"/>
      <c r="M1495" s="149"/>
      <c r="N1495" s="149"/>
      <c r="O1495" s="149"/>
      <c r="P1495" s="149"/>
      <c r="Q1495" s="149"/>
      <c r="R1495" s="149"/>
      <c r="S1495" s="149"/>
      <c r="T1495" s="152"/>
      <c r="U1495" s="152"/>
      <c r="V1495" s="152"/>
      <c r="W1495" s="152"/>
      <c r="X1495" s="152"/>
      <c r="Y1495" s="152"/>
      <c r="Z1495" s="152"/>
    </row>
    <row r="1496" ht="15.75" customHeight="1">
      <c r="A1496" s="143" t="str">
        <f>VLOOKUP('POBLACIONAL BASE 2025'!AD758,$A$15:$B$40,2,FALSE)</f>
        <v>#N/A</v>
      </c>
      <c r="B1496" s="149"/>
      <c r="C1496" s="149"/>
      <c r="D1496" s="149"/>
      <c r="E1496" s="149"/>
      <c r="F1496" s="149"/>
      <c r="G1496" s="149"/>
      <c r="H1496" s="149"/>
      <c r="I1496" s="143"/>
      <c r="J1496" s="143"/>
      <c r="K1496" s="149"/>
      <c r="L1496" s="149"/>
      <c r="M1496" s="149"/>
      <c r="N1496" s="149"/>
      <c r="O1496" s="149"/>
      <c r="P1496" s="149"/>
      <c r="Q1496" s="149"/>
      <c r="R1496" s="149"/>
      <c r="S1496" s="149"/>
      <c r="T1496" s="152"/>
      <c r="U1496" s="152"/>
      <c r="V1496" s="152"/>
      <c r="W1496" s="152"/>
      <c r="X1496" s="152"/>
      <c r="Y1496" s="152"/>
      <c r="Z1496" s="152"/>
    </row>
    <row r="1497" ht="15.75" customHeight="1">
      <c r="A1497" s="143" t="str">
        <f>VLOOKUP('POBLACIONAL BASE 2025'!AD759,$A$15:$B$40,2,FALSE)</f>
        <v>#N/A</v>
      </c>
      <c r="B1497" s="149"/>
      <c r="C1497" s="149"/>
      <c r="D1497" s="149"/>
      <c r="E1497" s="149"/>
      <c r="F1497" s="149"/>
      <c r="G1497" s="149"/>
      <c r="H1497" s="149"/>
      <c r="I1497" s="143"/>
      <c r="J1497" s="143"/>
      <c r="K1497" s="149"/>
      <c r="L1497" s="149"/>
      <c r="M1497" s="149"/>
      <c r="N1497" s="149"/>
      <c r="O1497" s="149"/>
      <c r="P1497" s="149"/>
      <c r="Q1497" s="149"/>
      <c r="R1497" s="149"/>
      <c r="S1497" s="149"/>
      <c r="T1497" s="152"/>
      <c r="U1497" s="152"/>
      <c r="V1497" s="152"/>
      <c r="W1497" s="152"/>
      <c r="X1497" s="152"/>
      <c r="Y1497" s="152"/>
      <c r="Z1497" s="152"/>
    </row>
    <row r="1498" ht="15.75" customHeight="1">
      <c r="A1498" s="143" t="str">
        <f>VLOOKUP('POBLACIONAL BASE 2025'!AD760,$A$15:$B$40,2,FALSE)</f>
        <v>#N/A</v>
      </c>
      <c r="B1498" s="149"/>
      <c r="C1498" s="149"/>
      <c r="D1498" s="149"/>
      <c r="E1498" s="149"/>
      <c r="F1498" s="149"/>
      <c r="G1498" s="149"/>
      <c r="H1498" s="149"/>
      <c r="I1498" s="143"/>
      <c r="J1498" s="143"/>
      <c r="K1498" s="149"/>
      <c r="L1498" s="149"/>
      <c r="M1498" s="149"/>
      <c r="N1498" s="149"/>
      <c r="O1498" s="149"/>
      <c r="P1498" s="149"/>
      <c r="Q1498" s="149"/>
      <c r="R1498" s="149"/>
      <c r="S1498" s="149"/>
      <c r="T1498" s="152"/>
      <c r="U1498" s="152"/>
      <c r="V1498" s="152"/>
      <c r="W1498" s="152"/>
      <c r="X1498" s="152"/>
      <c r="Y1498" s="152"/>
      <c r="Z1498" s="152"/>
    </row>
    <row r="1499" ht="15.75" customHeight="1">
      <c r="A1499" s="143" t="str">
        <f>VLOOKUP('POBLACIONAL BASE 2025'!AD761,$A$15:$B$40,2,FALSE)</f>
        <v>#N/A</v>
      </c>
      <c r="B1499" s="149"/>
      <c r="C1499" s="149"/>
      <c r="D1499" s="149"/>
      <c r="E1499" s="149"/>
      <c r="F1499" s="149"/>
      <c r="G1499" s="149"/>
      <c r="H1499" s="149"/>
      <c r="I1499" s="143"/>
      <c r="J1499" s="143"/>
      <c r="K1499" s="149"/>
      <c r="L1499" s="149"/>
      <c r="M1499" s="149"/>
      <c r="N1499" s="149"/>
      <c r="O1499" s="149"/>
      <c r="P1499" s="149"/>
      <c r="Q1499" s="149"/>
      <c r="R1499" s="149"/>
      <c r="S1499" s="149"/>
      <c r="T1499" s="152"/>
      <c r="U1499" s="152"/>
      <c r="V1499" s="152"/>
      <c r="W1499" s="152"/>
      <c r="X1499" s="152"/>
      <c r="Y1499" s="152"/>
      <c r="Z1499" s="152"/>
    </row>
    <row r="1500" ht="15.75" customHeight="1">
      <c r="A1500" s="143" t="str">
        <f>VLOOKUP('POBLACIONAL BASE 2025'!AD762,$A$15:$B$40,2,FALSE)</f>
        <v>#N/A</v>
      </c>
      <c r="B1500" s="149"/>
      <c r="C1500" s="149"/>
      <c r="D1500" s="149"/>
      <c r="E1500" s="149"/>
      <c r="F1500" s="149"/>
      <c r="G1500" s="149"/>
      <c r="H1500" s="149"/>
      <c r="I1500" s="143"/>
      <c r="J1500" s="143"/>
      <c r="K1500" s="149"/>
      <c r="L1500" s="149"/>
      <c r="M1500" s="149"/>
      <c r="N1500" s="149"/>
      <c r="O1500" s="149"/>
      <c r="P1500" s="149"/>
      <c r="Q1500" s="149"/>
      <c r="R1500" s="149"/>
      <c r="S1500" s="149"/>
      <c r="T1500" s="152"/>
      <c r="U1500" s="152"/>
      <c r="V1500" s="152"/>
      <c r="W1500" s="152"/>
      <c r="X1500" s="152"/>
      <c r="Y1500" s="152"/>
      <c r="Z1500" s="152"/>
    </row>
    <row r="1501" ht="15.75" customHeight="1">
      <c r="A1501" s="143" t="str">
        <f>VLOOKUP('POBLACIONAL BASE 2025'!AD763,$A$15:$B$40,2,FALSE)</f>
        <v>#N/A</v>
      </c>
      <c r="B1501" s="149"/>
      <c r="C1501" s="149"/>
      <c r="D1501" s="149"/>
      <c r="E1501" s="149"/>
      <c r="F1501" s="149"/>
      <c r="G1501" s="149"/>
      <c r="H1501" s="149"/>
      <c r="I1501" s="143"/>
      <c r="J1501" s="143"/>
      <c r="K1501" s="149"/>
      <c r="L1501" s="149"/>
      <c r="M1501" s="149"/>
      <c r="N1501" s="149"/>
      <c r="O1501" s="149"/>
      <c r="P1501" s="149"/>
      <c r="Q1501" s="149"/>
      <c r="R1501" s="149"/>
      <c r="S1501" s="149"/>
      <c r="T1501" s="152"/>
      <c r="U1501" s="152"/>
      <c r="V1501" s="152"/>
      <c r="W1501" s="152"/>
      <c r="X1501" s="152"/>
      <c r="Y1501" s="152"/>
      <c r="Z1501" s="152"/>
    </row>
    <row r="1502" ht="15.75" customHeight="1">
      <c r="A1502" s="143" t="str">
        <f>VLOOKUP('POBLACIONAL BASE 2025'!AD764,$A$15:$B$40,2,FALSE)</f>
        <v>#N/A</v>
      </c>
      <c r="B1502" s="149"/>
      <c r="C1502" s="149"/>
      <c r="D1502" s="149"/>
      <c r="E1502" s="149"/>
      <c r="F1502" s="149"/>
      <c r="G1502" s="149"/>
      <c r="H1502" s="149"/>
      <c r="I1502" s="143"/>
      <c r="J1502" s="143"/>
      <c r="K1502" s="149"/>
      <c r="L1502" s="149"/>
      <c r="M1502" s="149"/>
      <c r="N1502" s="149"/>
      <c r="O1502" s="149"/>
      <c r="P1502" s="149"/>
      <c r="Q1502" s="149"/>
      <c r="R1502" s="149"/>
      <c r="S1502" s="149"/>
      <c r="T1502" s="152"/>
      <c r="U1502" s="152"/>
      <c r="V1502" s="152"/>
      <c r="W1502" s="152"/>
      <c r="X1502" s="152"/>
      <c r="Y1502" s="152"/>
      <c r="Z1502" s="152"/>
    </row>
    <row r="1503" ht="15.75" customHeight="1">
      <c r="A1503" s="143" t="str">
        <f>VLOOKUP('POBLACIONAL BASE 2025'!AD765,$A$15:$B$40,2,FALSE)</f>
        <v>#N/A</v>
      </c>
      <c r="B1503" s="149"/>
      <c r="C1503" s="149"/>
      <c r="D1503" s="149"/>
      <c r="E1503" s="149"/>
      <c r="F1503" s="149"/>
      <c r="G1503" s="149"/>
      <c r="H1503" s="149"/>
      <c r="I1503" s="143"/>
      <c r="J1503" s="143"/>
      <c r="K1503" s="149"/>
      <c r="L1503" s="149"/>
      <c r="M1503" s="149"/>
      <c r="N1503" s="149"/>
      <c r="O1503" s="149"/>
      <c r="P1503" s="149"/>
      <c r="Q1503" s="149"/>
      <c r="R1503" s="149"/>
      <c r="S1503" s="149"/>
      <c r="T1503" s="152"/>
      <c r="U1503" s="152"/>
      <c r="V1503" s="152"/>
      <c r="W1503" s="152"/>
      <c r="X1503" s="152"/>
      <c r="Y1503" s="152"/>
      <c r="Z1503" s="152"/>
    </row>
    <row r="1504" ht="15.75" customHeight="1">
      <c r="A1504" s="143" t="str">
        <f>VLOOKUP('POBLACIONAL BASE 2025'!AD766,$A$15:$B$40,2,FALSE)</f>
        <v>#N/A</v>
      </c>
      <c r="B1504" s="149"/>
      <c r="C1504" s="149"/>
      <c r="D1504" s="149"/>
      <c r="E1504" s="149"/>
      <c r="F1504" s="149"/>
      <c r="G1504" s="149"/>
      <c r="H1504" s="149"/>
      <c r="I1504" s="143"/>
      <c r="J1504" s="143"/>
      <c r="K1504" s="149"/>
      <c r="L1504" s="149"/>
      <c r="M1504" s="149"/>
      <c r="N1504" s="149"/>
      <c r="O1504" s="149"/>
      <c r="P1504" s="149"/>
      <c r="Q1504" s="149"/>
      <c r="R1504" s="149"/>
      <c r="S1504" s="149"/>
      <c r="T1504" s="152"/>
      <c r="U1504" s="152"/>
      <c r="V1504" s="152"/>
      <c r="W1504" s="152"/>
      <c r="X1504" s="152"/>
      <c r="Y1504" s="152"/>
      <c r="Z1504" s="152"/>
    </row>
    <row r="1505" ht="15.75" customHeight="1">
      <c r="A1505" s="143" t="str">
        <f>VLOOKUP('POBLACIONAL BASE 2025'!AD767,$A$15:$B$40,2,FALSE)</f>
        <v>#N/A</v>
      </c>
      <c r="B1505" s="149"/>
      <c r="C1505" s="149"/>
      <c r="D1505" s="149"/>
      <c r="E1505" s="149"/>
      <c r="F1505" s="149"/>
      <c r="G1505" s="149"/>
      <c r="H1505" s="149"/>
      <c r="I1505" s="143"/>
      <c r="J1505" s="143"/>
      <c r="K1505" s="149"/>
      <c r="L1505" s="149"/>
      <c r="M1505" s="149"/>
      <c r="N1505" s="149"/>
      <c r="O1505" s="149"/>
      <c r="P1505" s="149"/>
      <c r="Q1505" s="149"/>
      <c r="R1505" s="149"/>
      <c r="S1505" s="149"/>
      <c r="T1505" s="152"/>
      <c r="U1505" s="152"/>
      <c r="V1505" s="152"/>
      <c r="W1505" s="152"/>
      <c r="X1505" s="152"/>
      <c r="Y1505" s="152"/>
      <c r="Z1505" s="152"/>
    </row>
    <row r="1506" ht="15.75" customHeight="1">
      <c r="A1506" s="143" t="str">
        <f>VLOOKUP('POBLACIONAL BASE 2025'!AD768,$A$15:$B$40,2,FALSE)</f>
        <v>#N/A</v>
      </c>
      <c r="B1506" s="149"/>
      <c r="C1506" s="149"/>
      <c r="D1506" s="149"/>
      <c r="E1506" s="149"/>
      <c r="F1506" s="149"/>
      <c r="G1506" s="149"/>
      <c r="H1506" s="149"/>
      <c r="I1506" s="143"/>
      <c r="J1506" s="143"/>
      <c r="K1506" s="149"/>
      <c r="L1506" s="149"/>
      <c r="M1506" s="149"/>
      <c r="N1506" s="149"/>
      <c r="O1506" s="149"/>
      <c r="P1506" s="149"/>
      <c r="Q1506" s="149"/>
      <c r="R1506" s="149"/>
      <c r="S1506" s="149"/>
      <c r="T1506" s="152"/>
      <c r="U1506" s="152"/>
      <c r="V1506" s="152"/>
      <c r="W1506" s="152"/>
      <c r="X1506" s="152"/>
      <c r="Y1506" s="152"/>
      <c r="Z1506" s="152"/>
    </row>
    <row r="1507" ht="15.75" customHeight="1">
      <c r="A1507" s="143" t="str">
        <f>VLOOKUP('POBLACIONAL BASE 2025'!AD769,$A$15:$B$40,2,FALSE)</f>
        <v>#N/A</v>
      </c>
      <c r="B1507" s="149"/>
      <c r="C1507" s="149"/>
      <c r="D1507" s="149"/>
      <c r="E1507" s="149"/>
      <c r="F1507" s="149"/>
      <c r="G1507" s="149"/>
      <c r="H1507" s="149"/>
      <c r="I1507" s="143"/>
      <c r="J1507" s="143"/>
      <c r="K1507" s="149"/>
      <c r="L1507" s="149"/>
      <c r="M1507" s="149"/>
      <c r="N1507" s="149"/>
      <c r="O1507" s="149"/>
      <c r="P1507" s="149"/>
      <c r="Q1507" s="149"/>
      <c r="R1507" s="149"/>
      <c r="S1507" s="149"/>
      <c r="T1507" s="152"/>
      <c r="U1507" s="152"/>
      <c r="V1507" s="152"/>
      <c r="W1507" s="152"/>
      <c r="X1507" s="152"/>
      <c r="Y1507" s="152"/>
      <c r="Z1507" s="152"/>
    </row>
    <row r="1508" ht="15.75" customHeight="1">
      <c r="A1508" s="143" t="str">
        <f>VLOOKUP('POBLACIONAL BASE 2025'!AD770,$A$15:$B$40,2,FALSE)</f>
        <v>#N/A</v>
      </c>
      <c r="B1508" s="149"/>
      <c r="C1508" s="149"/>
      <c r="D1508" s="149"/>
      <c r="E1508" s="149"/>
      <c r="F1508" s="149"/>
      <c r="G1508" s="149"/>
      <c r="H1508" s="149"/>
      <c r="I1508" s="143"/>
      <c r="J1508" s="143"/>
      <c r="K1508" s="149"/>
      <c r="L1508" s="149"/>
      <c r="M1508" s="149"/>
      <c r="N1508" s="149"/>
      <c r="O1508" s="149"/>
      <c r="P1508" s="149"/>
      <c r="Q1508" s="149"/>
      <c r="R1508" s="149"/>
      <c r="S1508" s="149"/>
      <c r="T1508" s="152"/>
      <c r="U1508" s="152"/>
      <c r="V1508" s="152"/>
      <c r="W1508" s="152"/>
      <c r="X1508" s="152"/>
      <c r="Y1508" s="152"/>
      <c r="Z1508" s="152"/>
    </row>
    <row r="1509" ht="15.75" customHeight="1">
      <c r="A1509" s="143" t="str">
        <f>VLOOKUP('POBLACIONAL BASE 2025'!AD771,$A$15:$B$40,2,FALSE)</f>
        <v>#N/A</v>
      </c>
      <c r="B1509" s="149"/>
      <c r="C1509" s="149"/>
      <c r="D1509" s="149"/>
      <c r="E1509" s="149"/>
      <c r="F1509" s="149"/>
      <c r="G1509" s="149"/>
      <c r="H1509" s="149"/>
      <c r="I1509" s="143"/>
      <c r="J1509" s="143"/>
      <c r="K1509" s="149"/>
      <c r="L1509" s="149"/>
      <c r="M1509" s="149"/>
      <c r="N1509" s="149"/>
      <c r="O1509" s="149"/>
      <c r="P1509" s="149"/>
      <c r="Q1509" s="149"/>
      <c r="R1509" s="149"/>
      <c r="S1509" s="149"/>
      <c r="T1509" s="152"/>
      <c r="U1509" s="152"/>
      <c r="V1509" s="152"/>
      <c r="W1509" s="152"/>
      <c r="X1509" s="152"/>
      <c r="Y1509" s="152"/>
      <c r="Z1509" s="152"/>
    </row>
    <row r="1510" ht="15.75" customHeight="1">
      <c r="A1510" s="143" t="str">
        <f>VLOOKUP('POBLACIONAL BASE 2025'!AD772,$A$15:$B$40,2,FALSE)</f>
        <v>#N/A</v>
      </c>
      <c r="B1510" s="149"/>
      <c r="C1510" s="149"/>
      <c r="D1510" s="149"/>
      <c r="E1510" s="149"/>
      <c r="F1510" s="149"/>
      <c r="G1510" s="149"/>
      <c r="H1510" s="149"/>
      <c r="I1510" s="143"/>
      <c r="J1510" s="143"/>
      <c r="K1510" s="149"/>
      <c r="L1510" s="149"/>
      <c r="M1510" s="149"/>
      <c r="N1510" s="149"/>
      <c r="O1510" s="149"/>
      <c r="P1510" s="149"/>
      <c r="Q1510" s="149"/>
      <c r="R1510" s="149"/>
      <c r="S1510" s="149"/>
      <c r="T1510" s="152"/>
      <c r="U1510" s="152"/>
      <c r="V1510" s="152"/>
      <c r="W1510" s="152"/>
      <c r="X1510" s="152"/>
      <c r="Y1510" s="152"/>
      <c r="Z1510" s="152"/>
    </row>
    <row r="1511" ht="15.75" customHeight="1">
      <c r="A1511" s="143" t="str">
        <f>VLOOKUP('POBLACIONAL BASE 2025'!AD773,$A$15:$B$40,2,FALSE)</f>
        <v>#N/A</v>
      </c>
      <c r="B1511" s="149"/>
      <c r="C1511" s="149"/>
      <c r="D1511" s="149"/>
      <c r="E1511" s="149"/>
      <c r="F1511" s="149"/>
      <c r="G1511" s="149"/>
      <c r="H1511" s="149"/>
      <c r="I1511" s="143"/>
      <c r="J1511" s="143"/>
      <c r="K1511" s="149"/>
      <c r="L1511" s="149"/>
      <c r="M1511" s="149"/>
      <c r="N1511" s="149"/>
      <c r="O1511" s="149"/>
      <c r="P1511" s="149"/>
      <c r="Q1511" s="149"/>
      <c r="R1511" s="149"/>
      <c r="S1511" s="149"/>
      <c r="T1511" s="152"/>
      <c r="U1511" s="152"/>
      <c r="V1511" s="152"/>
      <c r="W1511" s="152"/>
      <c r="X1511" s="152"/>
      <c r="Y1511" s="152"/>
      <c r="Z1511" s="152"/>
    </row>
    <row r="1512" ht="15.75" customHeight="1">
      <c r="A1512" s="143" t="str">
        <f>VLOOKUP('POBLACIONAL BASE 2025'!AD774,$A$15:$B$40,2,FALSE)</f>
        <v>#N/A</v>
      </c>
      <c r="B1512" s="149"/>
      <c r="C1512" s="149"/>
      <c r="D1512" s="149"/>
      <c r="E1512" s="149"/>
      <c r="F1512" s="149"/>
      <c r="G1512" s="149"/>
      <c r="H1512" s="149"/>
      <c r="I1512" s="143"/>
      <c r="J1512" s="143"/>
      <c r="K1512" s="149"/>
      <c r="L1512" s="149"/>
      <c r="M1512" s="149"/>
      <c r="N1512" s="149"/>
      <c r="O1512" s="149"/>
      <c r="P1512" s="149"/>
      <c r="Q1512" s="149"/>
      <c r="R1512" s="149"/>
      <c r="S1512" s="149"/>
      <c r="T1512" s="152"/>
      <c r="U1512" s="152"/>
      <c r="V1512" s="152"/>
      <c r="W1512" s="152"/>
      <c r="X1512" s="152"/>
      <c r="Y1512" s="152"/>
      <c r="Z1512" s="152"/>
    </row>
    <row r="1513" ht="15.75" customHeight="1">
      <c r="A1513" s="143" t="str">
        <f>VLOOKUP('POBLACIONAL BASE 2025'!AD775,$A$15:$B$40,2,FALSE)</f>
        <v>#N/A</v>
      </c>
      <c r="B1513" s="149"/>
      <c r="C1513" s="149"/>
      <c r="D1513" s="149"/>
      <c r="E1513" s="149"/>
      <c r="F1513" s="149"/>
      <c r="G1513" s="149"/>
      <c r="H1513" s="149"/>
      <c r="I1513" s="143"/>
      <c r="J1513" s="143"/>
      <c r="K1513" s="149"/>
      <c r="L1513" s="149"/>
      <c r="M1513" s="149"/>
      <c r="N1513" s="149"/>
      <c r="O1513" s="149"/>
      <c r="P1513" s="149"/>
      <c r="Q1513" s="149"/>
      <c r="R1513" s="149"/>
      <c r="S1513" s="149"/>
      <c r="T1513" s="152"/>
      <c r="U1513" s="152"/>
      <c r="V1513" s="152"/>
      <c r="W1513" s="152"/>
      <c r="X1513" s="152"/>
      <c r="Y1513" s="152"/>
      <c r="Z1513" s="152"/>
    </row>
    <row r="1514" ht="15.75" customHeight="1">
      <c r="A1514" s="143" t="str">
        <f>VLOOKUP('POBLACIONAL BASE 2025'!AD776,$A$15:$B$40,2,FALSE)</f>
        <v>#N/A</v>
      </c>
      <c r="B1514" s="149"/>
      <c r="C1514" s="149"/>
      <c r="D1514" s="149"/>
      <c r="E1514" s="149"/>
      <c r="F1514" s="149"/>
      <c r="G1514" s="149"/>
      <c r="H1514" s="149"/>
      <c r="I1514" s="143"/>
      <c r="J1514" s="143"/>
      <c r="K1514" s="149"/>
      <c r="L1514" s="149"/>
      <c r="M1514" s="149"/>
      <c r="N1514" s="149"/>
      <c r="O1514" s="149"/>
      <c r="P1514" s="149"/>
      <c r="Q1514" s="149"/>
      <c r="R1514" s="149"/>
      <c r="S1514" s="149"/>
      <c r="T1514" s="152"/>
      <c r="U1514" s="152"/>
      <c r="V1514" s="152"/>
      <c r="W1514" s="152"/>
      <c r="X1514" s="152"/>
      <c r="Y1514" s="152"/>
      <c r="Z1514" s="152"/>
    </row>
    <row r="1515" ht="15.75" customHeight="1">
      <c r="A1515" s="143" t="str">
        <f>VLOOKUP('POBLACIONAL BASE 2025'!AD777,$A$15:$B$40,2,FALSE)</f>
        <v>#N/A</v>
      </c>
      <c r="B1515" s="149"/>
      <c r="C1515" s="149"/>
      <c r="D1515" s="149"/>
      <c r="E1515" s="149"/>
      <c r="F1515" s="149"/>
      <c r="G1515" s="149"/>
      <c r="H1515" s="149"/>
      <c r="I1515" s="143"/>
      <c r="J1515" s="143"/>
      <c r="K1515" s="149"/>
      <c r="L1515" s="149"/>
      <c r="M1515" s="149"/>
      <c r="N1515" s="149"/>
      <c r="O1515" s="149"/>
      <c r="P1515" s="149"/>
      <c r="Q1515" s="149"/>
      <c r="R1515" s="149"/>
      <c r="S1515" s="149"/>
      <c r="T1515" s="152"/>
      <c r="U1515" s="152"/>
      <c r="V1515" s="152"/>
      <c r="W1515" s="152"/>
      <c r="X1515" s="152"/>
      <c r="Y1515" s="152"/>
      <c r="Z1515" s="152"/>
    </row>
    <row r="1516" ht="15.75" customHeight="1">
      <c r="A1516" s="143" t="str">
        <f>VLOOKUP('POBLACIONAL BASE 2025'!AD778,$A$15:$B$40,2,FALSE)</f>
        <v>#N/A</v>
      </c>
      <c r="B1516" s="149"/>
      <c r="C1516" s="149"/>
      <c r="D1516" s="149"/>
      <c r="E1516" s="149"/>
      <c r="F1516" s="149"/>
      <c r="G1516" s="149"/>
      <c r="H1516" s="149"/>
      <c r="I1516" s="143"/>
      <c r="J1516" s="143"/>
      <c r="K1516" s="149"/>
      <c r="L1516" s="149"/>
      <c r="M1516" s="149"/>
      <c r="N1516" s="149"/>
      <c r="O1516" s="149"/>
      <c r="P1516" s="149"/>
      <c r="Q1516" s="149"/>
      <c r="R1516" s="149"/>
      <c r="S1516" s="149"/>
      <c r="T1516" s="152"/>
      <c r="U1516" s="152"/>
      <c r="V1516" s="152"/>
      <c r="W1516" s="152"/>
      <c r="X1516" s="152"/>
      <c r="Y1516" s="152"/>
      <c r="Z1516" s="152"/>
    </row>
    <row r="1517" ht="15.75" customHeight="1">
      <c r="A1517" s="143" t="str">
        <f>VLOOKUP('POBLACIONAL BASE 2025'!AD779,$A$15:$B$40,2,FALSE)</f>
        <v>#N/A</v>
      </c>
      <c r="B1517" s="149"/>
      <c r="C1517" s="149"/>
      <c r="D1517" s="149"/>
      <c r="E1517" s="149"/>
      <c r="F1517" s="149"/>
      <c r="G1517" s="149"/>
      <c r="H1517" s="149"/>
      <c r="I1517" s="143"/>
      <c r="J1517" s="143"/>
      <c r="K1517" s="149"/>
      <c r="L1517" s="149"/>
      <c r="M1517" s="149"/>
      <c r="N1517" s="149"/>
      <c r="O1517" s="149"/>
      <c r="P1517" s="149"/>
      <c r="Q1517" s="149"/>
      <c r="R1517" s="149"/>
      <c r="S1517" s="149"/>
      <c r="T1517" s="152"/>
      <c r="U1517" s="152"/>
      <c r="V1517" s="152"/>
      <c r="W1517" s="152"/>
      <c r="X1517" s="152"/>
      <c r="Y1517" s="152"/>
      <c r="Z1517" s="152"/>
    </row>
    <row r="1518" ht="15.75" customHeight="1">
      <c r="A1518" s="143" t="str">
        <f>VLOOKUP('POBLACIONAL BASE 2025'!AD780,$A$15:$B$40,2,FALSE)</f>
        <v>#N/A</v>
      </c>
      <c r="B1518" s="149"/>
      <c r="C1518" s="149"/>
      <c r="D1518" s="149"/>
      <c r="E1518" s="149"/>
      <c r="F1518" s="149"/>
      <c r="G1518" s="149"/>
      <c r="H1518" s="149"/>
      <c r="I1518" s="143"/>
      <c r="J1518" s="143"/>
      <c r="K1518" s="149"/>
      <c r="L1518" s="149"/>
      <c r="M1518" s="149"/>
      <c r="N1518" s="149"/>
      <c r="O1518" s="149"/>
      <c r="P1518" s="149"/>
      <c r="Q1518" s="149"/>
      <c r="R1518" s="149"/>
      <c r="S1518" s="149"/>
      <c r="T1518" s="152"/>
      <c r="U1518" s="152"/>
      <c r="V1518" s="152"/>
      <c r="W1518" s="152"/>
      <c r="X1518" s="152"/>
      <c r="Y1518" s="152"/>
      <c r="Z1518" s="152"/>
    </row>
    <row r="1519" ht="15.75" customHeight="1">
      <c r="A1519" s="143" t="str">
        <f>VLOOKUP('POBLACIONAL BASE 2025'!AD781,$A$15:$B$40,2,FALSE)</f>
        <v>#N/A</v>
      </c>
      <c r="B1519" s="149"/>
      <c r="C1519" s="149"/>
      <c r="D1519" s="149"/>
      <c r="E1519" s="149"/>
      <c r="F1519" s="149"/>
      <c r="G1519" s="149"/>
      <c r="H1519" s="149"/>
      <c r="I1519" s="143"/>
      <c r="J1519" s="143"/>
      <c r="K1519" s="149"/>
      <c r="L1519" s="149"/>
      <c r="M1519" s="149"/>
      <c r="N1519" s="149"/>
      <c r="O1519" s="149"/>
      <c r="P1519" s="149"/>
      <c r="Q1519" s="149"/>
      <c r="R1519" s="149"/>
      <c r="S1519" s="149"/>
      <c r="T1519" s="152"/>
      <c r="U1519" s="152"/>
      <c r="V1519" s="152"/>
      <c r="W1519" s="152"/>
      <c r="X1519" s="152"/>
      <c r="Y1519" s="152"/>
      <c r="Z1519" s="152"/>
    </row>
    <row r="1520" ht="15.75" customHeight="1">
      <c r="A1520" s="143" t="str">
        <f>VLOOKUP('POBLACIONAL BASE 2025'!AD782,$A$15:$B$40,2,FALSE)</f>
        <v>#N/A</v>
      </c>
      <c r="B1520" s="149"/>
      <c r="C1520" s="149"/>
      <c r="D1520" s="149"/>
      <c r="E1520" s="149"/>
      <c r="F1520" s="149"/>
      <c r="G1520" s="149"/>
      <c r="H1520" s="149"/>
      <c r="I1520" s="143"/>
      <c r="J1520" s="143"/>
      <c r="K1520" s="149"/>
      <c r="L1520" s="149"/>
      <c r="M1520" s="149"/>
      <c r="N1520" s="149"/>
      <c r="O1520" s="149"/>
      <c r="P1520" s="149"/>
      <c r="Q1520" s="149"/>
      <c r="R1520" s="149"/>
      <c r="S1520" s="149"/>
      <c r="T1520" s="152"/>
      <c r="U1520" s="152"/>
      <c r="V1520" s="152"/>
      <c r="W1520" s="152"/>
      <c r="X1520" s="152"/>
      <c r="Y1520" s="152"/>
      <c r="Z1520" s="152"/>
    </row>
    <row r="1521" ht="15.75" customHeight="1">
      <c r="A1521" s="143" t="str">
        <f>VLOOKUP('POBLACIONAL BASE 2025'!AD783,$A$15:$B$40,2,FALSE)</f>
        <v>#N/A</v>
      </c>
      <c r="B1521" s="149"/>
      <c r="C1521" s="149"/>
      <c r="D1521" s="149"/>
      <c r="E1521" s="149"/>
      <c r="F1521" s="149"/>
      <c r="G1521" s="149"/>
      <c r="H1521" s="149"/>
      <c r="I1521" s="143"/>
      <c r="J1521" s="143"/>
      <c r="K1521" s="149"/>
      <c r="L1521" s="149"/>
      <c r="M1521" s="149"/>
      <c r="N1521" s="149"/>
      <c r="O1521" s="149"/>
      <c r="P1521" s="149"/>
      <c r="Q1521" s="149"/>
      <c r="R1521" s="149"/>
      <c r="S1521" s="149"/>
      <c r="T1521" s="152"/>
      <c r="U1521" s="152"/>
      <c r="V1521" s="152"/>
      <c r="W1521" s="152"/>
      <c r="X1521" s="152"/>
      <c r="Y1521" s="152"/>
      <c r="Z1521" s="152"/>
    </row>
    <row r="1522" ht="15.75" customHeight="1">
      <c r="A1522" s="143" t="str">
        <f>VLOOKUP('POBLACIONAL BASE 2025'!AD784,$A$15:$B$40,2,FALSE)</f>
        <v>#N/A</v>
      </c>
      <c r="B1522" s="149"/>
      <c r="C1522" s="149"/>
      <c r="D1522" s="149"/>
      <c r="E1522" s="149"/>
      <c r="F1522" s="149"/>
      <c r="G1522" s="149"/>
      <c r="H1522" s="149"/>
      <c r="I1522" s="143"/>
      <c r="J1522" s="143"/>
      <c r="K1522" s="149"/>
      <c r="L1522" s="149"/>
      <c r="M1522" s="149"/>
      <c r="N1522" s="149"/>
      <c r="O1522" s="149"/>
      <c r="P1522" s="149"/>
      <c r="Q1522" s="149"/>
      <c r="R1522" s="149"/>
      <c r="S1522" s="149"/>
      <c r="T1522" s="152"/>
      <c r="U1522" s="152"/>
      <c r="V1522" s="152"/>
      <c r="W1522" s="152"/>
      <c r="X1522" s="152"/>
      <c r="Y1522" s="152"/>
      <c r="Z1522" s="152"/>
    </row>
    <row r="1523" ht="15.75" customHeight="1">
      <c r="A1523" s="143" t="str">
        <f>VLOOKUP('POBLACIONAL BASE 2025'!AD785,$A$15:$B$40,2,FALSE)</f>
        <v>#N/A</v>
      </c>
      <c r="B1523" s="149"/>
      <c r="C1523" s="149"/>
      <c r="D1523" s="149"/>
      <c r="E1523" s="149"/>
      <c r="F1523" s="149"/>
      <c r="G1523" s="149"/>
      <c r="H1523" s="149"/>
      <c r="I1523" s="143"/>
      <c r="J1523" s="143"/>
      <c r="K1523" s="149"/>
      <c r="L1523" s="149"/>
      <c r="M1523" s="149"/>
      <c r="N1523" s="149"/>
      <c r="O1523" s="149"/>
      <c r="P1523" s="149"/>
      <c r="Q1523" s="149"/>
      <c r="R1523" s="149"/>
      <c r="S1523" s="149"/>
      <c r="T1523" s="152"/>
      <c r="U1523" s="152"/>
      <c r="V1523" s="152"/>
      <c r="W1523" s="152"/>
      <c r="X1523" s="152"/>
      <c r="Y1523" s="152"/>
      <c r="Z1523" s="152"/>
    </row>
    <row r="1524" ht="15.75" customHeight="1">
      <c r="A1524" s="143" t="str">
        <f>VLOOKUP('POBLACIONAL BASE 2025'!AD786,$A$15:$B$40,2,FALSE)</f>
        <v>#N/A</v>
      </c>
      <c r="B1524" s="149"/>
      <c r="C1524" s="149"/>
      <c r="D1524" s="149"/>
      <c r="E1524" s="149"/>
      <c r="F1524" s="149"/>
      <c r="G1524" s="149"/>
      <c r="H1524" s="149"/>
      <c r="I1524" s="143"/>
      <c r="J1524" s="143"/>
      <c r="K1524" s="149"/>
      <c r="L1524" s="149"/>
      <c r="M1524" s="149"/>
      <c r="N1524" s="149"/>
      <c r="O1524" s="149"/>
      <c r="P1524" s="149"/>
      <c r="Q1524" s="149"/>
      <c r="R1524" s="149"/>
      <c r="S1524" s="149"/>
      <c r="T1524" s="152"/>
      <c r="U1524" s="152"/>
      <c r="V1524" s="152"/>
      <c r="W1524" s="152"/>
      <c r="X1524" s="152"/>
      <c r="Y1524" s="152"/>
      <c r="Z1524" s="152"/>
    </row>
    <row r="1525" ht="15.75" customHeight="1">
      <c r="A1525" s="143" t="str">
        <f>VLOOKUP('POBLACIONAL BASE 2025'!AD787,$A$15:$B$40,2,FALSE)</f>
        <v>#N/A</v>
      </c>
      <c r="B1525" s="149"/>
      <c r="C1525" s="149"/>
      <c r="D1525" s="149"/>
      <c r="E1525" s="149"/>
      <c r="F1525" s="149"/>
      <c r="G1525" s="149"/>
      <c r="H1525" s="149"/>
      <c r="I1525" s="143"/>
      <c r="J1525" s="143"/>
      <c r="K1525" s="149"/>
      <c r="L1525" s="149"/>
      <c r="M1525" s="149"/>
      <c r="N1525" s="149"/>
      <c r="O1525" s="149"/>
      <c r="P1525" s="149"/>
      <c r="Q1525" s="149"/>
      <c r="R1525" s="149"/>
      <c r="S1525" s="149"/>
      <c r="T1525" s="152"/>
      <c r="U1525" s="152"/>
      <c r="V1525" s="152"/>
      <c r="W1525" s="152"/>
      <c r="X1525" s="152"/>
      <c r="Y1525" s="152"/>
      <c r="Z1525" s="152"/>
    </row>
    <row r="1526" ht="15.75" customHeight="1">
      <c r="A1526" s="143" t="str">
        <f>VLOOKUP('POBLACIONAL BASE 2025'!AD788,$A$15:$B$40,2,FALSE)</f>
        <v>#N/A</v>
      </c>
      <c r="B1526" s="149"/>
      <c r="C1526" s="149"/>
      <c r="D1526" s="149"/>
      <c r="E1526" s="149"/>
      <c r="F1526" s="149"/>
      <c r="G1526" s="149"/>
      <c r="H1526" s="149"/>
      <c r="I1526" s="143"/>
      <c r="J1526" s="143"/>
      <c r="K1526" s="149"/>
      <c r="L1526" s="149"/>
      <c r="M1526" s="149"/>
      <c r="N1526" s="149"/>
      <c r="O1526" s="149"/>
      <c r="P1526" s="149"/>
      <c r="Q1526" s="149"/>
      <c r="R1526" s="149"/>
      <c r="S1526" s="149"/>
      <c r="T1526" s="152"/>
      <c r="U1526" s="152"/>
      <c r="V1526" s="152"/>
      <c r="W1526" s="152"/>
      <c r="X1526" s="152"/>
      <c r="Y1526" s="152"/>
      <c r="Z1526" s="152"/>
    </row>
    <row r="1527" ht="15.75" customHeight="1">
      <c r="A1527" s="143" t="str">
        <f>VLOOKUP('POBLACIONAL BASE 2025'!AD789,$A$15:$B$40,2,FALSE)</f>
        <v>#N/A</v>
      </c>
      <c r="B1527" s="149"/>
      <c r="C1527" s="149"/>
      <c r="D1527" s="149"/>
      <c r="E1527" s="149"/>
      <c r="F1527" s="149"/>
      <c r="G1527" s="149"/>
      <c r="H1527" s="149"/>
      <c r="I1527" s="143"/>
      <c r="J1527" s="143"/>
      <c r="K1527" s="149"/>
      <c r="L1527" s="149"/>
      <c r="M1527" s="149"/>
      <c r="N1527" s="149"/>
      <c r="O1527" s="149"/>
      <c r="P1527" s="149"/>
      <c r="Q1527" s="149"/>
      <c r="R1527" s="149"/>
      <c r="S1527" s="149"/>
      <c r="T1527" s="152"/>
      <c r="U1527" s="152"/>
      <c r="V1527" s="152"/>
      <c r="W1527" s="152"/>
      <c r="X1527" s="152"/>
      <c r="Y1527" s="152"/>
      <c r="Z1527" s="152"/>
    </row>
    <row r="1528" ht="15.75" customHeight="1">
      <c r="A1528" s="143" t="str">
        <f>VLOOKUP('POBLACIONAL BASE 2025'!AD790,$A$15:$B$40,2,FALSE)</f>
        <v>#N/A</v>
      </c>
      <c r="B1528" s="149"/>
      <c r="C1528" s="149"/>
      <c r="D1528" s="149"/>
      <c r="E1528" s="149"/>
      <c r="F1528" s="149"/>
      <c r="G1528" s="149"/>
      <c r="H1528" s="149"/>
      <c r="I1528" s="143"/>
      <c r="J1528" s="143"/>
      <c r="K1528" s="149"/>
      <c r="L1528" s="149"/>
      <c r="M1528" s="149"/>
      <c r="N1528" s="149"/>
      <c r="O1528" s="149"/>
      <c r="P1528" s="149"/>
      <c r="Q1528" s="149"/>
      <c r="R1528" s="149"/>
      <c r="S1528" s="149"/>
      <c r="T1528" s="152"/>
      <c r="U1528" s="152"/>
      <c r="V1528" s="152"/>
      <c r="W1528" s="152"/>
      <c r="X1528" s="152"/>
      <c r="Y1528" s="152"/>
      <c r="Z1528" s="152"/>
    </row>
    <row r="1529" ht="15.75" customHeight="1">
      <c r="A1529" s="143" t="str">
        <f>VLOOKUP('POBLACIONAL BASE 2025'!AD791,$A$15:$B$40,2,FALSE)</f>
        <v>#N/A</v>
      </c>
      <c r="B1529" s="149"/>
      <c r="C1529" s="149"/>
      <c r="D1529" s="149"/>
      <c r="E1529" s="149"/>
      <c r="F1529" s="149"/>
      <c r="G1529" s="149"/>
      <c r="H1529" s="149"/>
      <c r="I1529" s="143"/>
      <c r="J1529" s="143"/>
      <c r="K1529" s="149"/>
      <c r="L1529" s="149"/>
      <c r="M1529" s="149"/>
      <c r="N1529" s="149"/>
      <c r="O1529" s="149"/>
      <c r="P1529" s="149"/>
      <c r="Q1529" s="149"/>
      <c r="R1529" s="149"/>
      <c r="S1529" s="149"/>
      <c r="T1529" s="152"/>
      <c r="U1529" s="152"/>
      <c r="V1529" s="152"/>
      <c r="W1529" s="152"/>
      <c r="X1529" s="152"/>
      <c r="Y1529" s="152"/>
      <c r="Z1529" s="152"/>
    </row>
    <row r="1530" ht="15.75" customHeight="1">
      <c r="A1530" s="143" t="str">
        <f>VLOOKUP('POBLACIONAL BASE 2025'!AD792,$A$15:$B$40,2,FALSE)</f>
        <v>#N/A</v>
      </c>
      <c r="B1530" s="149"/>
      <c r="C1530" s="149"/>
      <c r="D1530" s="149"/>
      <c r="E1530" s="149"/>
      <c r="F1530" s="149"/>
      <c r="G1530" s="149"/>
      <c r="H1530" s="149"/>
      <c r="I1530" s="143"/>
      <c r="J1530" s="143"/>
      <c r="K1530" s="149"/>
      <c r="L1530" s="149"/>
      <c r="M1530" s="149"/>
      <c r="N1530" s="149"/>
      <c r="O1530" s="149"/>
      <c r="P1530" s="149"/>
      <c r="Q1530" s="149"/>
      <c r="R1530" s="149"/>
      <c r="S1530" s="149"/>
      <c r="T1530" s="152"/>
      <c r="U1530" s="152"/>
      <c r="V1530" s="152"/>
      <c r="W1530" s="152"/>
      <c r="X1530" s="152"/>
      <c r="Y1530" s="152"/>
      <c r="Z1530" s="152"/>
    </row>
    <row r="1531" ht="15.75" customHeight="1">
      <c r="A1531" s="143" t="str">
        <f>VLOOKUP('POBLACIONAL BASE 2025'!AD793,$A$15:$B$40,2,FALSE)</f>
        <v>#N/A</v>
      </c>
      <c r="B1531" s="149"/>
      <c r="C1531" s="149"/>
      <c r="D1531" s="149"/>
      <c r="E1531" s="149"/>
      <c r="F1531" s="149"/>
      <c r="G1531" s="149"/>
      <c r="H1531" s="149"/>
      <c r="I1531" s="143"/>
      <c r="J1531" s="143"/>
      <c r="K1531" s="149"/>
      <c r="L1531" s="149"/>
      <c r="M1531" s="149"/>
      <c r="N1531" s="149"/>
      <c r="O1531" s="149"/>
      <c r="P1531" s="149"/>
      <c r="Q1531" s="149"/>
      <c r="R1531" s="149"/>
      <c r="S1531" s="149"/>
      <c r="T1531" s="152"/>
      <c r="U1531" s="152"/>
      <c r="V1531" s="152"/>
      <c r="W1531" s="152"/>
      <c r="X1531" s="152"/>
      <c r="Y1531" s="152"/>
      <c r="Z1531" s="152"/>
    </row>
    <row r="1532" ht="15.75" customHeight="1">
      <c r="A1532" s="143" t="str">
        <f>VLOOKUP('POBLACIONAL BASE 2025'!AD794,$A$15:$B$40,2,FALSE)</f>
        <v>#N/A</v>
      </c>
      <c r="B1532" s="149"/>
      <c r="C1532" s="149"/>
      <c r="D1532" s="149"/>
      <c r="E1532" s="149"/>
      <c r="F1532" s="149"/>
      <c r="G1532" s="149"/>
      <c r="H1532" s="149"/>
      <c r="I1532" s="143"/>
      <c r="J1532" s="143"/>
      <c r="K1532" s="149"/>
      <c r="L1532" s="149"/>
      <c r="M1532" s="149"/>
      <c r="N1532" s="149"/>
      <c r="O1532" s="149"/>
      <c r="P1532" s="149"/>
      <c r="Q1532" s="149"/>
      <c r="R1532" s="149"/>
      <c r="S1532" s="149"/>
      <c r="T1532" s="152"/>
      <c r="U1532" s="152"/>
      <c r="V1532" s="152"/>
      <c r="W1532" s="152"/>
      <c r="X1532" s="152"/>
      <c r="Y1532" s="152"/>
      <c r="Z1532" s="152"/>
    </row>
    <row r="1533" ht="15.75" customHeight="1">
      <c r="A1533" s="143" t="str">
        <f>VLOOKUP('POBLACIONAL BASE 2025'!AD795,$A$15:$B$40,2,FALSE)</f>
        <v>#N/A</v>
      </c>
      <c r="B1533" s="149"/>
      <c r="C1533" s="149"/>
      <c r="D1533" s="149"/>
      <c r="E1533" s="149"/>
      <c r="F1533" s="149"/>
      <c r="G1533" s="149"/>
      <c r="H1533" s="149"/>
      <c r="I1533" s="143"/>
      <c r="J1533" s="143"/>
      <c r="K1533" s="149"/>
      <c r="L1533" s="149"/>
      <c r="M1533" s="149"/>
      <c r="N1533" s="149"/>
      <c r="O1533" s="149"/>
      <c r="P1533" s="149"/>
      <c r="Q1533" s="149"/>
      <c r="R1533" s="149"/>
      <c r="S1533" s="149"/>
      <c r="T1533" s="152"/>
      <c r="U1533" s="152"/>
      <c r="V1533" s="152"/>
      <c r="W1533" s="152"/>
      <c r="X1533" s="152"/>
      <c r="Y1533" s="152"/>
      <c r="Z1533" s="152"/>
    </row>
    <row r="1534" ht="15.75" customHeight="1">
      <c r="A1534" s="143" t="str">
        <f>VLOOKUP('POBLACIONAL BASE 2025'!AD796,$A$15:$B$40,2,FALSE)</f>
        <v>#N/A</v>
      </c>
      <c r="B1534" s="149"/>
      <c r="C1534" s="149"/>
      <c r="D1534" s="149"/>
      <c r="E1534" s="149"/>
      <c r="F1534" s="149"/>
      <c r="G1534" s="149"/>
      <c r="H1534" s="149"/>
      <c r="I1534" s="143"/>
      <c r="J1534" s="143"/>
      <c r="K1534" s="149"/>
      <c r="L1534" s="149"/>
      <c r="M1534" s="149"/>
      <c r="N1534" s="149"/>
      <c r="O1534" s="149"/>
      <c r="P1534" s="149"/>
      <c r="Q1534" s="149"/>
      <c r="R1534" s="149"/>
      <c r="S1534" s="149"/>
      <c r="T1534" s="152"/>
      <c r="U1534" s="152"/>
      <c r="V1534" s="152"/>
      <c r="W1534" s="152"/>
      <c r="X1534" s="152"/>
      <c r="Y1534" s="152"/>
      <c r="Z1534" s="152"/>
    </row>
    <row r="1535" ht="15.75" customHeight="1">
      <c r="A1535" s="143" t="str">
        <f>VLOOKUP('POBLACIONAL BASE 2025'!AD797,$A$15:$B$40,2,FALSE)</f>
        <v>#N/A</v>
      </c>
      <c r="B1535" s="149"/>
      <c r="C1535" s="149"/>
      <c r="D1535" s="149"/>
      <c r="E1535" s="149"/>
      <c r="F1535" s="149"/>
      <c r="G1535" s="149"/>
      <c r="H1535" s="149"/>
      <c r="I1535" s="143"/>
      <c r="J1535" s="143"/>
      <c r="K1535" s="149"/>
      <c r="L1535" s="149"/>
      <c r="M1535" s="149"/>
      <c r="N1535" s="149"/>
      <c r="O1535" s="149"/>
      <c r="P1535" s="149"/>
      <c r="Q1535" s="149"/>
      <c r="R1535" s="149"/>
      <c r="S1535" s="149"/>
      <c r="T1535" s="152"/>
      <c r="U1535" s="152"/>
      <c r="V1535" s="152"/>
      <c r="W1535" s="152"/>
      <c r="X1535" s="152"/>
      <c r="Y1535" s="152"/>
      <c r="Z1535" s="152"/>
    </row>
    <row r="1536" ht="15.75" customHeight="1">
      <c r="A1536" s="143" t="str">
        <f>VLOOKUP('POBLACIONAL BASE 2025'!AD798,$A$15:$B$40,2,FALSE)</f>
        <v>#N/A</v>
      </c>
      <c r="B1536" s="149"/>
      <c r="C1536" s="149"/>
      <c r="D1536" s="149"/>
      <c r="E1536" s="149"/>
      <c r="F1536" s="149"/>
      <c r="G1536" s="149"/>
      <c r="H1536" s="149"/>
      <c r="I1536" s="143"/>
      <c r="J1536" s="143"/>
      <c r="K1536" s="149"/>
      <c r="L1536" s="149"/>
      <c r="M1536" s="149"/>
      <c r="N1536" s="149"/>
      <c r="O1536" s="149"/>
      <c r="P1536" s="149"/>
      <c r="Q1536" s="149"/>
      <c r="R1536" s="149"/>
      <c r="S1536" s="149"/>
      <c r="T1536" s="152"/>
      <c r="U1536" s="152"/>
      <c r="V1536" s="152"/>
      <c r="W1536" s="152"/>
      <c r="X1536" s="152"/>
      <c r="Y1536" s="152"/>
      <c r="Z1536" s="152"/>
    </row>
    <row r="1537" ht="15.75" customHeight="1">
      <c r="A1537" s="143" t="str">
        <f>VLOOKUP('POBLACIONAL BASE 2025'!AD799,$A$15:$B$40,2,FALSE)</f>
        <v>#N/A</v>
      </c>
      <c r="B1537" s="149"/>
      <c r="C1537" s="149"/>
      <c r="D1537" s="149"/>
      <c r="E1537" s="149"/>
      <c r="F1537" s="149"/>
      <c r="G1537" s="149"/>
      <c r="H1537" s="149"/>
      <c r="I1537" s="143"/>
      <c r="J1537" s="143"/>
      <c r="K1537" s="149"/>
      <c r="L1537" s="149"/>
      <c r="M1537" s="149"/>
      <c r="N1537" s="149"/>
      <c r="O1537" s="149"/>
      <c r="P1537" s="149"/>
      <c r="Q1537" s="149"/>
      <c r="R1537" s="149"/>
      <c r="S1537" s="149"/>
      <c r="T1537" s="152"/>
      <c r="U1537" s="152"/>
      <c r="V1537" s="152"/>
      <c r="W1537" s="152"/>
      <c r="X1537" s="152"/>
      <c r="Y1537" s="152"/>
      <c r="Z1537" s="152"/>
    </row>
    <row r="1538" ht="15.75" customHeight="1">
      <c r="A1538" s="143" t="str">
        <f>VLOOKUP('POBLACIONAL BASE 2025'!AD800,$A$15:$B$40,2,FALSE)</f>
        <v>#N/A</v>
      </c>
      <c r="B1538" s="149"/>
      <c r="C1538" s="149"/>
      <c r="D1538" s="149"/>
      <c r="E1538" s="149"/>
      <c r="F1538" s="149"/>
      <c r="G1538" s="149"/>
      <c r="H1538" s="149"/>
      <c r="I1538" s="143"/>
      <c r="J1538" s="143"/>
      <c r="K1538" s="149"/>
      <c r="L1538" s="149"/>
      <c r="M1538" s="149"/>
      <c r="N1538" s="149"/>
      <c r="O1538" s="149"/>
      <c r="P1538" s="149"/>
      <c r="Q1538" s="149"/>
      <c r="R1538" s="149"/>
      <c r="S1538" s="149"/>
      <c r="T1538" s="152"/>
      <c r="U1538" s="152"/>
      <c r="V1538" s="152"/>
      <c r="W1538" s="152"/>
      <c r="X1538" s="152"/>
      <c r="Y1538" s="152"/>
      <c r="Z1538" s="152"/>
    </row>
    <row r="1539" ht="15.75" customHeight="1">
      <c r="A1539" s="143" t="str">
        <f>VLOOKUP('POBLACIONAL BASE 2025'!AD801,$A$15:$B$40,2,FALSE)</f>
        <v>#N/A</v>
      </c>
      <c r="B1539" s="149"/>
      <c r="C1539" s="149"/>
      <c r="D1539" s="149"/>
      <c r="E1539" s="149"/>
      <c r="F1539" s="149"/>
      <c r="G1539" s="149"/>
      <c r="H1539" s="149"/>
      <c r="I1539" s="143"/>
      <c r="J1539" s="143"/>
      <c r="K1539" s="149"/>
      <c r="L1539" s="149"/>
      <c r="M1539" s="149"/>
      <c r="N1539" s="149"/>
      <c r="O1539" s="149"/>
      <c r="P1539" s="149"/>
      <c r="Q1539" s="149"/>
      <c r="R1539" s="149"/>
      <c r="S1539" s="149"/>
      <c r="T1539" s="152"/>
      <c r="U1539" s="152"/>
      <c r="V1539" s="152"/>
      <c r="W1539" s="152"/>
      <c r="X1539" s="152"/>
      <c r="Y1539" s="152"/>
      <c r="Z1539" s="152"/>
    </row>
    <row r="1540" ht="15.75" customHeight="1">
      <c r="A1540" s="143" t="str">
        <f>VLOOKUP('POBLACIONAL BASE 2025'!AD802,$A$15:$B$40,2,FALSE)</f>
        <v>#N/A</v>
      </c>
      <c r="B1540" s="149"/>
      <c r="C1540" s="149"/>
      <c r="D1540" s="149"/>
      <c r="E1540" s="149"/>
      <c r="F1540" s="149"/>
      <c r="G1540" s="149"/>
      <c r="H1540" s="149"/>
      <c r="I1540" s="143"/>
      <c r="J1540" s="143"/>
      <c r="K1540" s="149"/>
      <c r="L1540" s="149"/>
      <c r="M1540" s="149"/>
      <c r="N1540" s="149"/>
      <c r="O1540" s="149"/>
      <c r="P1540" s="149"/>
      <c r="Q1540" s="149"/>
      <c r="R1540" s="149"/>
      <c r="S1540" s="149"/>
      <c r="T1540" s="152"/>
      <c r="U1540" s="152"/>
      <c r="V1540" s="152"/>
      <c r="W1540" s="152"/>
      <c r="X1540" s="152"/>
      <c r="Y1540" s="152"/>
      <c r="Z1540" s="152"/>
    </row>
    <row r="1541" ht="15.75" customHeight="1">
      <c r="A1541" s="143" t="str">
        <f>VLOOKUP('POBLACIONAL BASE 2025'!AD803,$A$15:$B$40,2,FALSE)</f>
        <v>#N/A</v>
      </c>
      <c r="B1541" s="149"/>
      <c r="C1541" s="149"/>
      <c r="D1541" s="149"/>
      <c r="E1541" s="149"/>
      <c r="F1541" s="149"/>
      <c r="G1541" s="149"/>
      <c r="H1541" s="149"/>
      <c r="I1541" s="143"/>
      <c r="J1541" s="143"/>
      <c r="K1541" s="149"/>
      <c r="L1541" s="149"/>
      <c r="M1541" s="149"/>
      <c r="N1541" s="149"/>
      <c r="O1541" s="149"/>
      <c r="P1541" s="149"/>
      <c r="Q1541" s="149"/>
      <c r="R1541" s="149"/>
      <c r="S1541" s="149"/>
      <c r="T1541" s="152"/>
      <c r="U1541" s="152"/>
      <c r="V1541" s="152"/>
      <c r="W1541" s="152"/>
      <c r="X1541" s="152"/>
      <c r="Y1541" s="152"/>
      <c r="Z1541" s="152"/>
    </row>
    <row r="1542" ht="15.75" customHeight="1">
      <c r="A1542" s="143" t="str">
        <f>VLOOKUP('POBLACIONAL BASE 2025'!AD804,$A$15:$B$40,2,FALSE)</f>
        <v>#N/A</v>
      </c>
      <c r="B1542" s="149"/>
      <c r="C1542" s="149"/>
      <c r="D1542" s="149"/>
      <c r="E1542" s="149"/>
      <c r="F1542" s="149"/>
      <c r="G1542" s="149"/>
      <c r="H1542" s="149"/>
      <c r="I1542" s="143"/>
      <c r="J1542" s="143"/>
      <c r="K1542" s="149"/>
      <c r="L1542" s="149"/>
      <c r="M1542" s="149"/>
      <c r="N1542" s="149"/>
      <c r="O1542" s="149"/>
      <c r="P1542" s="149"/>
      <c r="Q1542" s="149"/>
      <c r="R1542" s="149"/>
      <c r="S1542" s="149"/>
      <c r="T1542" s="152"/>
      <c r="U1542" s="152"/>
      <c r="V1542" s="152"/>
      <c r="W1542" s="152"/>
      <c r="X1542" s="152"/>
      <c r="Y1542" s="152"/>
      <c r="Z1542" s="152"/>
    </row>
    <row r="1543" ht="15.75" customHeight="1">
      <c r="A1543" s="143" t="str">
        <f>VLOOKUP('POBLACIONAL BASE 2025'!AD805,$A$15:$B$40,2,FALSE)</f>
        <v>#N/A</v>
      </c>
      <c r="B1543" s="149"/>
      <c r="C1543" s="149"/>
      <c r="D1543" s="149"/>
      <c r="E1543" s="149"/>
      <c r="F1543" s="149"/>
      <c r="G1543" s="149"/>
      <c r="H1543" s="149"/>
      <c r="I1543" s="143"/>
      <c r="J1543" s="143"/>
      <c r="K1543" s="149"/>
      <c r="L1543" s="149"/>
      <c r="M1543" s="149"/>
      <c r="N1543" s="149"/>
      <c r="O1543" s="149"/>
      <c r="P1543" s="149"/>
      <c r="Q1543" s="149"/>
      <c r="R1543" s="149"/>
      <c r="S1543" s="149"/>
      <c r="T1543" s="152"/>
      <c r="U1543" s="152"/>
      <c r="V1543" s="152"/>
      <c r="W1543" s="152"/>
      <c r="X1543" s="152"/>
      <c r="Y1543" s="152"/>
      <c r="Z1543" s="152"/>
    </row>
    <row r="1544" ht="15.75" customHeight="1">
      <c r="A1544" s="143" t="str">
        <f>VLOOKUP('POBLACIONAL BASE 2025'!AD806,$A$15:$B$40,2,FALSE)</f>
        <v>#N/A</v>
      </c>
      <c r="B1544" s="149"/>
      <c r="C1544" s="149"/>
      <c r="D1544" s="149"/>
      <c r="E1544" s="149"/>
      <c r="F1544" s="149"/>
      <c r="G1544" s="149"/>
      <c r="H1544" s="149"/>
      <c r="I1544" s="143"/>
      <c r="J1544" s="143"/>
      <c r="K1544" s="149"/>
      <c r="L1544" s="149"/>
      <c r="M1544" s="149"/>
      <c r="N1544" s="149"/>
      <c r="O1544" s="149"/>
      <c r="P1544" s="149"/>
      <c r="Q1544" s="149"/>
      <c r="R1544" s="149"/>
      <c r="S1544" s="149"/>
      <c r="T1544" s="152"/>
      <c r="U1544" s="152"/>
      <c r="V1544" s="152"/>
      <c r="W1544" s="152"/>
      <c r="X1544" s="152"/>
      <c r="Y1544" s="152"/>
      <c r="Z1544" s="152"/>
    </row>
    <row r="1545" ht="15.75" customHeight="1">
      <c r="A1545" s="143" t="str">
        <f>VLOOKUP('POBLACIONAL BASE 2025'!AD807,$A$15:$B$40,2,FALSE)</f>
        <v>#N/A</v>
      </c>
      <c r="B1545" s="149"/>
      <c r="C1545" s="149"/>
      <c r="D1545" s="149"/>
      <c r="E1545" s="149"/>
      <c r="F1545" s="149"/>
      <c r="G1545" s="149"/>
      <c r="H1545" s="149"/>
      <c r="I1545" s="143"/>
      <c r="J1545" s="143"/>
      <c r="K1545" s="149"/>
      <c r="L1545" s="149"/>
      <c r="M1545" s="149"/>
      <c r="N1545" s="149"/>
      <c r="O1545" s="149"/>
      <c r="P1545" s="149"/>
      <c r="Q1545" s="149"/>
      <c r="R1545" s="149"/>
      <c r="S1545" s="149"/>
      <c r="T1545" s="152"/>
      <c r="U1545" s="152"/>
      <c r="V1545" s="152"/>
      <c r="W1545" s="152"/>
      <c r="X1545" s="152"/>
      <c r="Y1545" s="152"/>
      <c r="Z1545" s="152"/>
    </row>
    <row r="1546" ht="15.75" customHeight="1">
      <c r="A1546" s="143" t="str">
        <f>VLOOKUP('POBLACIONAL BASE 2025'!AD808,$A$15:$B$40,2,FALSE)</f>
        <v>#N/A</v>
      </c>
      <c r="B1546" s="149"/>
      <c r="C1546" s="149"/>
      <c r="D1546" s="149"/>
      <c r="E1546" s="149"/>
      <c r="F1546" s="149"/>
      <c r="G1546" s="149"/>
      <c r="H1546" s="149"/>
      <c r="I1546" s="143"/>
      <c r="J1546" s="143"/>
      <c r="K1546" s="149"/>
      <c r="L1546" s="149"/>
      <c r="M1546" s="149"/>
      <c r="N1546" s="149"/>
      <c r="O1546" s="149"/>
      <c r="P1546" s="149"/>
      <c r="Q1546" s="149"/>
      <c r="R1546" s="149"/>
      <c r="S1546" s="149"/>
      <c r="T1546" s="152"/>
      <c r="U1546" s="152"/>
      <c r="V1546" s="152"/>
      <c r="W1546" s="152"/>
      <c r="X1546" s="152"/>
      <c r="Y1546" s="152"/>
      <c r="Z1546" s="152"/>
    </row>
    <row r="1547" ht="15.75" customHeight="1">
      <c r="A1547" s="143" t="str">
        <f>VLOOKUP('POBLACIONAL BASE 2025'!AD809,$A$15:$B$40,2,FALSE)</f>
        <v>#N/A</v>
      </c>
      <c r="B1547" s="149"/>
      <c r="C1547" s="149"/>
      <c r="D1547" s="149"/>
      <c r="E1547" s="149"/>
      <c r="F1547" s="149"/>
      <c r="G1547" s="149"/>
      <c r="H1547" s="149"/>
      <c r="I1547" s="143"/>
      <c r="J1547" s="143"/>
      <c r="K1547" s="149"/>
      <c r="L1547" s="149"/>
      <c r="M1547" s="149"/>
      <c r="N1547" s="149"/>
      <c r="O1547" s="149"/>
      <c r="P1547" s="149"/>
      <c r="Q1547" s="149"/>
      <c r="R1547" s="149"/>
      <c r="S1547" s="149"/>
      <c r="T1547" s="152"/>
      <c r="U1547" s="152"/>
      <c r="V1547" s="152"/>
      <c r="W1547" s="152"/>
      <c r="X1547" s="152"/>
      <c r="Y1547" s="152"/>
      <c r="Z1547" s="152"/>
    </row>
    <row r="1548" ht="15.75" customHeight="1">
      <c r="A1548" s="143" t="str">
        <f>VLOOKUP('POBLACIONAL BASE 2025'!AD810,$A$15:$B$40,2,FALSE)</f>
        <v>#N/A</v>
      </c>
      <c r="B1548" s="149"/>
      <c r="C1548" s="149"/>
      <c r="D1548" s="149"/>
      <c r="E1548" s="149"/>
      <c r="F1548" s="149"/>
      <c r="G1548" s="149"/>
      <c r="H1548" s="149"/>
      <c r="I1548" s="143"/>
      <c r="J1548" s="143"/>
      <c r="K1548" s="149"/>
      <c r="L1548" s="149"/>
      <c r="M1548" s="149"/>
      <c r="N1548" s="149"/>
      <c r="O1548" s="149"/>
      <c r="P1548" s="149"/>
      <c r="Q1548" s="149"/>
      <c r="R1548" s="149"/>
      <c r="S1548" s="149"/>
      <c r="T1548" s="152"/>
      <c r="U1548" s="152"/>
      <c r="V1548" s="152"/>
      <c r="W1548" s="152"/>
      <c r="X1548" s="152"/>
      <c r="Y1548" s="152"/>
      <c r="Z1548" s="152"/>
    </row>
    <row r="1549" ht="15.75" customHeight="1">
      <c r="A1549" s="143" t="str">
        <f>VLOOKUP('POBLACIONAL BASE 2025'!AD811,$A$15:$B$40,2,FALSE)</f>
        <v>#N/A</v>
      </c>
      <c r="B1549" s="149"/>
      <c r="C1549" s="149"/>
      <c r="D1549" s="149"/>
      <c r="E1549" s="149"/>
      <c r="F1549" s="149"/>
      <c r="G1549" s="149"/>
      <c r="H1549" s="149"/>
      <c r="I1549" s="143"/>
      <c r="J1549" s="143"/>
      <c r="K1549" s="149"/>
      <c r="L1549" s="149"/>
      <c r="M1549" s="149"/>
      <c r="N1549" s="149"/>
      <c r="O1549" s="149"/>
      <c r="P1549" s="149"/>
      <c r="Q1549" s="149"/>
      <c r="R1549" s="149"/>
      <c r="S1549" s="149"/>
      <c r="T1549" s="152"/>
      <c r="U1549" s="152"/>
      <c r="V1549" s="152"/>
      <c r="W1549" s="152"/>
      <c r="X1549" s="152"/>
      <c r="Y1549" s="152"/>
      <c r="Z1549" s="152"/>
    </row>
    <row r="1550" ht="15.75" customHeight="1">
      <c r="A1550" s="143" t="str">
        <f>VLOOKUP('POBLACIONAL BASE 2025'!AD812,$A$15:$B$40,2,FALSE)</f>
        <v>#N/A</v>
      </c>
      <c r="B1550" s="149"/>
      <c r="C1550" s="149"/>
      <c r="D1550" s="149"/>
      <c r="E1550" s="149"/>
      <c r="F1550" s="149"/>
      <c r="G1550" s="149"/>
      <c r="H1550" s="149"/>
      <c r="I1550" s="143"/>
      <c r="J1550" s="143"/>
      <c r="K1550" s="149"/>
      <c r="L1550" s="149"/>
      <c r="M1550" s="149"/>
      <c r="N1550" s="149"/>
      <c r="O1550" s="149"/>
      <c r="P1550" s="149"/>
      <c r="Q1550" s="149"/>
      <c r="R1550" s="149"/>
      <c r="S1550" s="149"/>
      <c r="T1550" s="152"/>
      <c r="U1550" s="152"/>
      <c r="V1550" s="152"/>
      <c r="W1550" s="152"/>
      <c r="X1550" s="152"/>
      <c r="Y1550" s="152"/>
      <c r="Z1550" s="152"/>
    </row>
    <row r="1551" ht="15.75" customHeight="1">
      <c r="A1551" s="143" t="str">
        <f>VLOOKUP('POBLACIONAL BASE 2025'!AD813,$A$15:$B$40,2,FALSE)</f>
        <v>#N/A</v>
      </c>
      <c r="B1551" s="149"/>
      <c r="C1551" s="149"/>
      <c r="D1551" s="149"/>
      <c r="E1551" s="149"/>
      <c r="F1551" s="149"/>
      <c r="G1551" s="149"/>
      <c r="H1551" s="149"/>
      <c r="I1551" s="143"/>
      <c r="J1551" s="143"/>
      <c r="K1551" s="149"/>
      <c r="L1551" s="149"/>
      <c r="M1551" s="149"/>
      <c r="N1551" s="149"/>
      <c r="O1551" s="149"/>
      <c r="P1551" s="149"/>
      <c r="Q1551" s="149"/>
      <c r="R1551" s="149"/>
      <c r="S1551" s="149"/>
      <c r="T1551" s="152"/>
      <c r="U1551" s="152"/>
      <c r="V1551" s="152"/>
      <c r="W1551" s="152"/>
      <c r="X1551" s="152"/>
      <c r="Y1551" s="152"/>
      <c r="Z1551" s="152"/>
    </row>
    <row r="1552" ht="15.75" customHeight="1">
      <c r="A1552" s="143" t="str">
        <f>VLOOKUP('POBLACIONAL BASE 2025'!AD814,$A$15:$B$40,2,FALSE)</f>
        <v>#N/A</v>
      </c>
      <c r="B1552" s="149"/>
      <c r="C1552" s="149"/>
      <c r="D1552" s="149"/>
      <c r="E1552" s="149"/>
      <c r="F1552" s="149"/>
      <c r="G1552" s="149"/>
      <c r="H1552" s="149"/>
      <c r="I1552" s="143"/>
      <c r="J1552" s="143"/>
      <c r="K1552" s="149"/>
      <c r="L1552" s="149"/>
      <c r="M1552" s="149"/>
      <c r="N1552" s="149"/>
      <c r="O1552" s="149"/>
      <c r="P1552" s="149"/>
      <c r="Q1552" s="149"/>
      <c r="R1552" s="149"/>
      <c r="S1552" s="149"/>
      <c r="T1552" s="152"/>
      <c r="U1552" s="152"/>
      <c r="V1552" s="152"/>
      <c r="W1552" s="152"/>
      <c r="X1552" s="152"/>
      <c r="Y1552" s="152"/>
      <c r="Z1552" s="152"/>
    </row>
    <row r="1553" ht="15.75" customHeight="1">
      <c r="A1553" s="143" t="str">
        <f>VLOOKUP('POBLACIONAL BASE 2025'!AD815,$A$15:$B$40,2,FALSE)</f>
        <v>#N/A</v>
      </c>
      <c r="B1553" s="149"/>
      <c r="C1553" s="149"/>
      <c r="D1553" s="149"/>
      <c r="E1553" s="149"/>
      <c r="F1553" s="149"/>
      <c r="G1553" s="149"/>
      <c r="H1553" s="149"/>
      <c r="I1553" s="143"/>
      <c r="J1553" s="143"/>
      <c r="K1553" s="149"/>
      <c r="L1553" s="149"/>
      <c r="M1553" s="149"/>
      <c r="N1553" s="149"/>
      <c r="O1553" s="149"/>
      <c r="P1553" s="149"/>
      <c r="Q1553" s="149"/>
      <c r="R1553" s="149"/>
      <c r="S1553" s="149"/>
      <c r="T1553" s="152"/>
      <c r="U1553" s="152"/>
      <c r="V1553" s="152"/>
      <c r="W1553" s="152"/>
      <c r="X1553" s="152"/>
      <c r="Y1553" s="152"/>
      <c r="Z1553" s="152"/>
    </row>
    <row r="1554" ht="15.75" customHeight="1">
      <c r="A1554" s="143" t="str">
        <f>VLOOKUP('POBLACIONAL BASE 2025'!AD816,$A$15:$B$40,2,FALSE)</f>
        <v>#N/A</v>
      </c>
      <c r="B1554" s="149"/>
      <c r="C1554" s="149"/>
      <c r="D1554" s="149"/>
      <c r="E1554" s="149"/>
      <c r="F1554" s="149"/>
      <c r="G1554" s="149"/>
      <c r="H1554" s="149"/>
      <c r="I1554" s="143"/>
      <c r="J1554" s="143"/>
      <c r="K1554" s="149"/>
      <c r="L1554" s="149"/>
      <c r="M1554" s="149"/>
      <c r="N1554" s="149"/>
      <c r="O1554" s="149"/>
      <c r="P1554" s="149"/>
      <c r="Q1554" s="149"/>
      <c r="R1554" s="149"/>
      <c r="S1554" s="149"/>
      <c r="T1554" s="152"/>
      <c r="U1554" s="152"/>
      <c r="V1554" s="152"/>
      <c r="W1554" s="152"/>
      <c r="X1554" s="152"/>
      <c r="Y1554" s="152"/>
      <c r="Z1554" s="152"/>
    </row>
    <row r="1555" ht="15.75" customHeight="1">
      <c r="A1555" s="143" t="str">
        <f>VLOOKUP('POBLACIONAL BASE 2025'!AD817,$A$15:$B$40,2,FALSE)</f>
        <v>#N/A</v>
      </c>
      <c r="B1555" s="149"/>
      <c r="C1555" s="149"/>
      <c r="D1555" s="149"/>
      <c r="E1555" s="149"/>
      <c r="F1555" s="149"/>
      <c r="G1555" s="149"/>
      <c r="H1555" s="149"/>
      <c r="I1555" s="143"/>
      <c r="J1555" s="143"/>
      <c r="K1555" s="149"/>
      <c r="L1555" s="149"/>
      <c r="M1555" s="149"/>
      <c r="N1555" s="149"/>
      <c r="O1555" s="149"/>
      <c r="P1555" s="149"/>
      <c r="Q1555" s="149"/>
      <c r="R1555" s="149"/>
      <c r="S1555" s="149"/>
      <c r="T1555" s="152"/>
      <c r="U1555" s="152"/>
      <c r="V1555" s="152"/>
      <c r="W1555" s="152"/>
      <c r="X1555" s="152"/>
      <c r="Y1555" s="152"/>
      <c r="Z1555" s="152"/>
    </row>
    <row r="1556" ht="15.75" customHeight="1">
      <c r="A1556" s="143" t="str">
        <f>VLOOKUP('POBLACIONAL BASE 2025'!AD818,$A$15:$B$40,2,FALSE)</f>
        <v>#N/A</v>
      </c>
      <c r="B1556" s="149"/>
      <c r="C1556" s="149"/>
      <c r="D1556" s="149"/>
      <c r="E1556" s="149"/>
      <c r="F1556" s="149"/>
      <c r="G1556" s="149"/>
      <c r="H1556" s="149"/>
      <c r="I1556" s="143"/>
      <c r="J1556" s="143"/>
      <c r="K1556" s="149"/>
      <c r="L1556" s="149"/>
      <c r="M1556" s="149"/>
      <c r="N1556" s="149"/>
      <c r="O1556" s="149"/>
      <c r="P1556" s="149"/>
      <c r="Q1556" s="149"/>
      <c r="R1556" s="149"/>
      <c r="S1556" s="149"/>
      <c r="T1556" s="152"/>
      <c r="U1556" s="152"/>
      <c r="V1556" s="152"/>
      <c r="W1556" s="152"/>
      <c r="X1556" s="152"/>
      <c r="Y1556" s="152"/>
      <c r="Z1556" s="152"/>
    </row>
    <row r="1557" ht="15.75" customHeight="1">
      <c r="A1557" s="143" t="str">
        <f>VLOOKUP('POBLACIONAL BASE 2025'!AD819,$A$15:$B$40,2,FALSE)</f>
        <v>#N/A</v>
      </c>
      <c r="B1557" s="149"/>
      <c r="C1557" s="149"/>
      <c r="D1557" s="149"/>
      <c r="E1557" s="149"/>
      <c r="F1557" s="149"/>
      <c r="G1557" s="149"/>
      <c r="H1557" s="149"/>
      <c r="I1557" s="143"/>
      <c r="J1557" s="143"/>
      <c r="K1557" s="149"/>
      <c r="L1557" s="149"/>
      <c r="M1557" s="149"/>
      <c r="N1557" s="149"/>
      <c r="O1557" s="149"/>
      <c r="P1557" s="149"/>
      <c r="Q1557" s="149"/>
      <c r="R1557" s="149"/>
      <c r="S1557" s="149"/>
      <c r="T1557" s="152"/>
      <c r="U1557" s="152"/>
      <c r="V1557" s="152"/>
      <c r="W1557" s="152"/>
      <c r="X1557" s="152"/>
      <c r="Y1557" s="152"/>
      <c r="Z1557" s="152"/>
    </row>
    <row r="1558" ht="15.75" customHeight="1">
      <c r="A1558" s="143" t="str">
        <f>VLOOKUP('POBLACIONAL BASE 2025'!AD820,$A$15:$B$40,2,FALSE)</f>
        <v>#N/A</v>
      </c>
      <c r="B1558" s="149"/>
      <c r="C1558" s="149"/>
      <c r="D1558" s="149"/>
      <c r="E1558" s="149"/>
      <c r="F1558" s="149"/>
      <c r="G1558" s="149"/>
      <c r="H1558" s="149"/>
      <c r="I1558" s="143"/>
      <c r="J1558" s="143"/>
      <c r="K1558" s="149"/>
      <c r="L1558" s="149"/>
      <c r="M1558" s="149"/>
      <c r="N1558" s="149"/>
      <c r="O1558" s="149"/>
      <c r="P1558" s="149"/>
      <c r="Q1558" s="149"/>
      <c r="R1558" s="149"/>
      <c r="S1558" s="149"/>
      <c r="T1558" s="152"/>
      <c r="U1558" s="152"/>
      <c r="V1558" s="152"/>
      <c r="W1558" s="152"/>
      <c r="X1558" s="152"/>
      <c r="Y1558" s="152"/>
      <c r="Z1558" s="152"/>
    </row>
    <row r="1559" ht="15.75" customHeight="1">
      <c r="A1559" s="143" t="str">
        <f>VLOOKUP('POBLACIONAL BASE 2025'!AD821,$A$15:$B$40,2,FALSE)</f>
        <v>#N/A</v>
      </c>
      <c r="B1559" s="149"/>
      <c r="C1559" s="149"/>
      <c r="D1559" s="149"/>
      <c r="E1559" s="149"/>
      <c r="F1559" s="149"/>
      <c r="G1559" s="149"/>
      <c r="H1559" s="149"/>
      <c r="I1559" s="143"/>
      <c r="J1559" s="143"/>
      <c r="K1559" s="149"/>
      <c r="L1559" s="149"/>
      <c r="M1559" s="149"/>
      <c r="N1559" s="149"/>
      <c r="O1559" s="149"/>
      <c r="P1559" s="149"/>
      <c r="Q1559" s="149"/>
      <c r="R1559" s="149"/>
      <c r="S1559" s="149"/>
      <c r="T1559" s="152"/>
      <c r="U1559" s="152"/>
      <c r="V1559" s="152"/>
      <c r="W1559" s="152"/>
      <c r="X1559" s="152"/>
      <c r="Y1559" s="152"/>
      <c r="Z1559" s="152"/>
    </row>
    <row r="1560" ht="15.75" customHeight="1">
      <c r="A1560" s="143" t="str">
        <f>VLOOKUP('POBLACIONAL BASE 2025'!AD822,$A$15:$B$40,2,FALSE)</f>
        <v>#N/A</v>
      </c>
      <c r="B1560" s="149"/>
      <c r="C1560" s="149"/>
      <c r="D1560" s="149"/>
      <c r="E1560" s="149"/>
      <c r="F1560" s="149"/>
      <c r="G1560" s="149"/>
      <c r="H1560" s="149"/>
      <c r="I1560" s="143"/>
      <c r="J1560" s="143"/>
      <c r="K1560" s="149"/>
      <c r="L1560" s="149"/>
      <c r="M1560" s="149"/>
      <c r="N1560" s="149"/>
      <c r="O1560" s="149"/>
      <c r="P1560" s="149"/>
      <c r="Q1560" s="149"/>
      <c r="R1560" s="149"/>
      <c r="S1560" s="149"/>
      <c r="T1560" s="152"/>
      <c r="U1560" s="152"/>
      <c r="V1560" s="152"/>
      <c r="W1560" s="152"/>
      <c r="X1560" s="152"/>
      <c r="Y1560" s="152"/>
      <c r="Z1560" s="152"/>
    </row>
    <row r="1561" ht="15.75" customHeight="1">
      <c r="A1561" s="143" t="str">
        <f>VLOOKUP('POBLACIONAL BASE 2025'!AD823,$A$15:$B$40,2,FALSE)</f>
        <v>#N/A</v>
      </c>
      <c r="B1561" s="149"/>
      <c r="C1561" s="149"/>
      <c r="D1561" s="149"/>
      <c r="E1561" s="149"/>
      <c r="F1561" s="149"/>
      <c r="G1561" s="149"/>
      <c r="H1561" s="149"/>
      <c r="I1561" s="143"/>
      <c r="J1561" s="143"/>
      <c r="K1561" s="149"/>
      <c r="L1561" s="149"/>
      <c r="M1561" s="149"/>
      <c r="N1561" s="149"/>
      <c r="O1561" s="149"/>
      <c r="P1561" s="149"/>
      <c r="Q1561" s="149"/>
      <c r="R1561" s="149"/>
      <c r="S1561" s="149"/>
      <c r="T1561" s="152"/>
      <c r="U1561" s="152"/>
      <c r="V1561" s="152"/>
      <c r="W1561" s="152"/>
      <c r="X1561" s="152"/>
      <c r="Y1561" s="152"/>
      <c r="Z1561" s="152"/>
    </row>
    <row r="1562" ht="15.75" customHeight="1">
      <c r="A1562" s="143" t="str">
        <f>VLOOKUP('POBLACIONAL BASE 2025'!AD824,$A$15:$B$40,2,FALSE)</f>
        <v>#N/A</v>
      </c>
      <c r="B1562" s="149"/>
      <c r="C1562" s="149"/>
      <c r="D1562" s="149"/>
      <c r="E1562" s="149"/>
      <c r="F1562" s="149"/>
      <c r="G1562" s="149"/>
      <c r="H1562" s="149"/>
      <c r="I1562" s="143"/>
      <c r="J1562" s="143"/>
      <c r="K1562" s="149"/>
      <c r="L1562" s="149"/>
      <c r="M1562" s="149"/>
      <c r="N1562" s="149"/>
      <c r="O1562" s="149"/>
      <c r="P1562" s="149"/>
      <c r="Q1562" s="149"/>
      <c r="R1562" s="149"/>
      <c r="S1562" s="149"/>
      <c r="T1562" s="152"/>
      <c r="U1562" s="152"/>
      <c r="V1562" s="152"/>
      <c r="W1562" s="152"/>
      <c r="X1562" s="152"/>
      <c r="Y1562" s="152"/>
      <c r="Z1562" s="152"/>
    </row>
    <row r="1563" ht="15.75" customHeight="1">
      <c r="A1563" s="143" t="str">
        <f>VLOOKUP('POBLACIONAL BASE 2025'!AD825,$A$15:$B$40,2,FALSE)</f>
        <v>#N/A</v>
      </c>
      <c r="B1563" s="149"/>
      <c r="C1563" s="149"/>
      <c r="D1563" s="149"/>
      <c r="E1563" s="149"/>
      <c r="F1563" s="149"/>
      <c r="G1563" s="149"/>
      <c r="H1563" s="149"/>
      <c r="I1563" s="143"/>
      <c r="J1563" s="143"/>
      <c r="K1563" s="149"/>
      <c r="L1563" s="149"/>
      <c r="M1563" s="149"/>
      <c r="N1563" s="149"/>
      <c r="O1563" s="149"/>
      <c r="P1563" s="149"/>
      <c r="Q1563" s="149"/>
      <c r="R1563" s="149"/>
      <c r="S1563" s="149"/>
      <c r="T1563" s="152"/>
      <c r="U1563" s="152"/>
      <c r="V1563" s="152"/>
      <c r="W1563" s="152"/>
      <c r="X1563" s="152"/>
      <c r="Y1563" s="152"/>
      <c r="Z1563" s="152"/>
    </row>
    <row r="1564" ht="15.75" customHeight="1">
      <c r="A1564" s="143" t="str">
        <f>VLOOKUP('POBLACIONAL BASE 2025'!AD826,$A$15:$B$40,2,FALSE)</f>
        <v>#N/A</v>
      </c>
      <c r="B1564" s="149"/>
      <c r="C1564" s="149"/>
      <c r="D1564" s="149"/>
      <c r="E1564" s="149"/>
      <c r="F1564" s="149"/>
      <c r="G1564" s="149"/>
      <c r="H1564" s="149"/>
      <c r="I1564" s="143"/>
      <c r="J1564" s="143"/>
      <c r="K1564" s="149"/>
      <c r="L1564" s="149"/>
      <c r="M1564" s="149"/>
      <c r="N1564" s="149"/>
      <c r="O1564" s="149"/>
      <c r="P1564" s="149"/>
      <c r="Q1564" s="149"/>
      <c r="R1564" s="149"/>
      <c r="S1564" s="149"/>
      <c r="T1564" s="152"/>
      <c r="U1564" s="152"/>
      <c r="V1564" s="152"/>
      <c r="W1564" s="152"/>
      <c r="X1564" s="152"/>
      <c r="Y1564" s="152"/>
      <c r="Z1564" s="152"/>
    </row>
    <row r="1565" ht="15.75" customHeight="1">
      <c r="A1565" s="143" t="str">
        <f>VLOOKUP('POBLACIONAL BASE 2025'!AD827,$A$15:$B$40,2,FALSE)</f>
        <v>#N/A</v>
      </c>
      <c r="B1565" s="149"/>
      <c r="C1565" s="149"/>
      <c r="D1565" s="149"/>
      <c r="E1565" s="149"/>
      <c r="F1565" s="149"/>
      <c r="G1565" s="149"/>
      <c r="H1565" s="149"/>
      <c r="I1565" s="143"/>
      <c r="J1565" s="143"/>
      <c r="K1565" s="149"/>
      <c r="L1565" s="149"/>
      <c r="M1565" s="149"/>
      <c r="N1565" s="149"/>
      <c r="O1565" s="149"/>
      <c r="P1565" s="149"/>
      <c r="Q1565" s="149"/>
      <c r="R1565" s="149"/>
      <c r="S1565" s="149"/>
      <c r="T1565" s="152"/>
      <c r="U1565" s="152"/>
      <c r="V1565" s="152"/>
      <c r="W1565" s="152"/>
      <c r="X1565" s="152"/>
      <c r="Y1565" s="152"/>
      <c r="Z1565" s="152"/>
    </row>
    <row r="1566" ht="15.75" customHeight="1">
      <c r="A1566" s="143" t="str">
        <f>VLOOKUP('POBLACIONAL BASE 2025'!AD828,$A$15:$B$40,2,FALSE)</f>
        <v>#N/A</v>
      </c>
      <c r="B1566" s="149"/>
      <c r="C1566" s="149"/>
      <c r="D1566" s="149"/>
      <c r="E1566" s="149"/>
      <c r="F1566" s="149"/>
      <c r="G1566" s="149"/>
      <c r="H1566" s="149"/>
      <c r="I1566" s="143"/>
      <c r="J1566" s="143"/>
      <c r="K1566" s="149"/>
      <c r="L1566" s="149"/>
      <c r="M1566" s="149"/>
      <c r="N1566" s="149"/>
      <c r="O1566" s="149"/>
      <c r="P1566" s="149"/>
      <c r="Q1566" s="149"/>
      <c r="R1566" s="149"/>
      <c r="S1566" s="149"/>
      <c r="T1566" s="152"/>
      <c r="U1566" s="152"/>
      <c r="V1566" s="152"/>
      <c r="W1566" s="152"/>
      <c r="X1566" s="152"/>
      <c r="Y1566" s="152"/>
      <c r="Z1566" s="152"/>
    </row>
    <row r="1567" ht="15.75" customHeight="1">
      <c r="A1567" s="143" t="str">
        <f>VLOOKUP('POBLACIONAL BASE 2025'!AD829,$A$15:$B$40,2,FALSE)</f>
        <v>#N/A</v>
      </c>
      <c r="B1567" s="149"/>
      <c r="C1567" s="149"/>
      <c r="D1567" s="149"/>
      <c r="E1567" s="149"/>
      <c r="F1567" s="149"/>
      <c r="G1567" s="149"/>
      <c r="H1567" s="149"/>
      <c r="I1567" s="143"/>
      <c r="J1567" s="143"/>
      <c r="K1567" s="149"/>
      <c r="L1567" s="149"/>
      <c r="M1567" s="149"/>
      <c r="N1567" s="149"/>
      <c r="O1567" s="149"/>
      <c r="P1567" s="149"/>
      <c r="Q1567" s="149"/>
      <c r="R1567" s="149"/>
      <c r="S1567" s="149"/>
      <c r="T1567" s="152"/>
      <c r="U1567" s="152"/>
      <c r="V1567" s="152"/>
      <c r="W1567" s="152"/>
      <c r="X1567" s="152"/>
      <c r="Y1567" s="152"/>
      <c r="Z1567" s="152"/>
    </row>
    <row r="1568" ht="15.75" customHeight="1">
      <c r="A1568" s="143" t="str">
        <f>VLOOKUP('POBLACIONAL BASE 2025'!AD830,$A$15:$B$40,2,FALSE)</f>
        <v>#N/A</v>
      </c>
      <c r="B1568" s="149"/>
      <c r="C1568" s="149"/>
      <c r="D1568" s="149"/>
      <c r="E1568" s="149"/>
      <c r="F1568" s="149"/>
      <c r="G1568" s="149"/>
      <c r="H1568" s="149"/>
      <c r="I1568" s="143"/>
      <c r="J1568" s="143"/>
      <c r="K1568" s="149"/>
      <c r="L1568" s="149"/>
      <c r="M1568" s="149"/>
      <c r="N1568" s="149"/>
      <c r="O1568" s="149"/>
      <c r="P1568" s="149"/>
      <c r="Q1568" s="149"/>
      <c r="R1568" s="149"/>
      <c r="S1568" s="149"/>
      <c r="T1568" s="152"/>
      <c r="U1568" s="152"/>
      <c r="V1568" s="152"/>
      <c r="W1568" s="152"/>
      <c r="X1568" s="152"/>
      <c r="Y1568" s="152"/>
      <c r="Z1568" s="152"/>
    </row>
    <row r="1569" ht="15.75" customHeight="1">
      <c r="A1569" s="143" t="str">
        <f>VLOOKUP('POBLACIONAL BASE 2025'!AD831,$A$15:$B$40,2,FALSE)</f>
        <v>#N/A</v>
      </c>
      <c r="B1569" s="149"/>
      <c r="C1569" s="149"/>
      <c r="D1569" s="149"/>
      <c r="E1569" s="149"/>
      <c r="F1569" s="149"/>
      <c r="G1569" s="149"/>
      <c r="H1569" s="149"/>
      <c r="I1569" s="143"/>
      <c r="J1569" s="143"/>
      <c r="K1569" s="149"/>
      <c r="L1569" s="149"/>
      <c r="M1569" s="149"/>
      <c r="N1569" s="149"/>
      <c r="O1569" s="149"/>
      <c r="P1569" s="149"/>
      <c r="Q1569" s="149"/>
      <c r="R1569" s="149"/>
      <c r="S1569" s="149"/>
      <c r="T1569" s="152"/>
      <c r="U1569" s="152"/>
      <c r="V1569" s="152"/>
      <c r="W1569" s="152"/>
      <c r="X1569" s="152"/>
      <c r="Y1569" s="152"/>
      <c r="Z1569" s="152"/>
    </row>
    <row r="1570" ht="15.75" customHeight="1">
      <c r="A1570" s="143" t="str">
        <f>VLOOKUP('POBLACIONAL BASE 2025'!AD832,$A$15:$B$40,2,FALSE)</f>
        <v>#N/A</v>
      </c>
      <c r="B1570" s="149"/>
      <c r="C1570" s="149"/>
      <c r="D1570" s="149"/>
      <c r="E1570" s="149"/>
      <c r="F1570" s="149"/>
      <c r="G1570" s="149"/>
      <c r="H1570" s="149"/>
      <c r="I1570" s="143"/>
      <c r="J1570" s="143"/>
      <c r="K1570" s="149"/>
      <c r="L1570" s="149"/>
      <c r="M1570" s="149"/>
      <c r="N1570" s="149"/>
      <c r="O1570" s="149"/>
      <c r="P1570" s="149"/>
      <c r="Q1570" s="149"/>
      <c r="R1570" s="149"/>
      <c r="S1570" s="149"/>
      <c r="T1570" s="152"/>
      <c r="U1570" s="152"/>
      <c r="V1570" s="152"/>
      <c r="W1570" s="152"/>
      <c r="X1570" s="152"/>
      <c r="Y1570" s="152"/>
      <c r="Z1570" s="152"/>
    </row>
    <row r="1571" ht="15.75" customHeight="1">
      <c r="A1571" s="143" t="str">
        <f>VLOOKUP('POBLACIONAL BASE 2025'!AD833,$A$15:$B$40,2,FALSE)</f>
        <v>#N/A</v>
      </c>
      <c r="B1571" s="149"/>
      <c r="C1571" s="149"/>
      <c r="D1571" s="149"/>
      <c r="E1571" s="149"/>
      <c r="F1571" s="149"/>
      <c r="G1571" s="149"/>
      <c r="H1571" s="149"/>
      <c r="I1571" s="143"/>
      <c r="J1571" s="143"/>
      <c r="K1571" s="149"/>
      <c r="L1571" s="149"/>
      <c r="M1571" s="149"/>
      <c r="N1571" s="149"/>
      <c r="O1571" s="149"/>
      <c r="P1571" s="149"/>
      <c r="Q1571" s="149"/>
      <c r="R1571" s="149"/>
      <c r="S1571" s="149"/>
      <c r="T1571" s="152"/>
      <c r="U1571" s="152"/>
      <c r="V1571" s="152"/>
      <c r="W1571" s="152"/>
      <c r="X1571" s="152"/>
      <c r="Y1571" s="152"/>
      <c r="Z1571" s="152"/>
    </row>
    <row r="1572" ht="15.75" customHeight="1">
      <c r="A1572" s="143" t="str">
        <f>VLOOKUP('POBLACIONAL BASE 2025'!AD834,$A$15:$B$40,2,FALSE)</f>
        <v>#N/A</v>
      </c>
      <c r="B1572" s="149"/>
      <c r="C1572" s="149"/>
      <c r="D1572" s="149"/>
      <c r="E1572" s="149"/>
      <c r="F1572" s="149"/>
      <c r="G1572" s="149"/>
      <c r="H1572" s="149"/>
      <c r="I1572" s="143"/>
      <c r="J1572" s="143"/>
      <c r="K1572" s="149"/>
      <c r="L1572" s="149"/>
      <c r="M1572" s="149"/>
      <c r="N1572" s="149"/>
      <c r="O1572" s="149"/>
      <c r="P1572" s="149"/>
      <c r="Q1572" s="149"/>
      <c r="R1572" s="149"/>
      <c r="S1572" s="149"/>
      <c r="T1572" s="152"/>
      <c r="U1572" s="152"/>
      <c r="V1572" s="152"/>
      <c r="W1572" s="152"/>
      <c r="X1572" s="152"/>
      <c r="Y1572" s="152"/>
      <c r="Z1572" s="152"/>
    </row>
    <row r="1573" ht="15.75" customHeight="1">
      <c r="A1573" s="143" t="str">
        <f>VLOOKUP('POBLACIONAL BASE 2025'!AD835,$A$15:$B$40,2,FALSE)</f>
        <v>#N/A</v>
      </c>
      <c r="B1573" s="149"/>
      <c r="C1573" s="149"/>
      <c r="D1573" s="149"/>
      <c r="E1573" s="149"/>
      <c r="F1573" s="149"/>
      <c r="G1573" s="149"/>
      <c r="H1573" s="149"/>
      <c r="I1573" s="143"/>
      <c r="J1573" s="143"/>
      <c r="K1573" s="149"/>
      <c r="L1573" s="149"/>
      <c r="M1573" s="149"/>
      <c r="N1573" s="149"/>
      <c r="O1573" s="149"/>
      <c r="P1573" s="149"/>
      <c r="Q1573" s="149"/>
      <c r="R1573" s="149"/>
      <c r="S1573" s="149"/>
      <c r="T1573" s="152"/>
      <c r="U1573" s="152"/>
      <c r="V1573" s="152"/>
      <c r="W1573" s="152"/>
      <c r="X1573" s="152"/>
      <c r="Y1573" s="152"/>
      <c r="Z1573" s="152"/>
    </row>
    <row r="1574" ht="15.75" customHeight="1">
      <c r="A1574" s="143" t="str">
        <f>VLOOKUP('POBLACIONAL BASE 2025'!AD836,$A$15:$B$40,2,FALSE)</f>
        <v>#N/A</v>
      </c>
      <c r="B1574" s="149"/>
      <c r="C1574" s="149"/>
      <c r="D1574" s="149"/>
      <c r="E1574" s="149"/>
      <c r="F1574" s="149"/>
      <c r="G1574" s="149"/>
      <c r="H1574" s="149"/>
      <c r="I1574" s="143"/>
      <c r="J1574" s="143"/>
      <c r="K1574" s="149"/>
      <c r="L1574" s="149"/>
      <c r="M1574" s="149"/>
      <c r="N1574" s="149"/>
      <c r="O1574" s="149"/>
      <c r="P1574" s="149"/>
      <c r="Q1574" s="149"/>
      <c r="R1574" s="149"/>
      <c r="S1574" s="149"/>
      <c r="T1574" s="152"/>
      <c r="U1574" s="152"/>
      <c r="V1574" s="152"/>
      <c r="W1574" s="152"/>
      <c r="X1574" s="152"/>
      <c r="Y1574" s="152"/>
      <c r="Z1574" s="152"/>
    </row>
    <row r="1575" ht="15.75" customHeight="1">
      <c r="A1575" s="143" t="str">
        <f>VLOOKUP('POBLACIONAL BASE 2025'!AD837,$A$15:$B$40,2,FALSE)</f>
        <v>#N/A</v>
      </c>
      <c r="B1575" s="149"/>
      <c r="C1575" s="149"/>
      <c r="D1575" s="149"/>
      <c r="E1575" s="149"/>
      <c r="F1575" s="149"/>
      <c r="G1575" s="149"/>
      <c r="H1575" s="149"/>
      <c r="I1575" s="143"/>
      <c r="J1575" s="143"/>
      <c r="K1575" s="149"/>
      <c r="L1575" s="149"/>
      <c r="M1575" s="149"/>
      <c r="N1575" s="149"/>
      <c r="O1575" s="149"/>
      <c r="P1575" s="149"/>
      <c r="Q1575" s="149"/>
      <c r="R1575" s="149"/>
      <c r="S1575" s="149"/>
      <c r="T1575" s="152"/>
      <c r="U1575" s="152"/>
      <c r="V1575" s="152"/>
      <c r="W1575" s="152"/>
      <c r="X1575" s="152"/>
      <c r="Y1575" s="152"/>
      <c r="Z1575" s="152"/>
    </row>
    <row r="1576" ht="15.75" customHeight="1">
      <c r="A1576" s="143" t="str">
        <f>VLOOKUP('POBLACIONAL BASE 2025'!AD838,$A$15:$B$40,2,FALSE)</f>
        <v>#N/A</v>
      </c>
      <c r="B1576" s="149"/>
      <c r="C1576" s="149"/>
      <c r="D1576" s="149"/>
      <c r="E1576" s="149"/>
      <c r="F1576" s="149"/>
      <c r="G1576" s="149"/>
      <c r="H1576" s="149"/>
      <c r="I1576" s="143"/>
      <c r="J1576" s="143"/>
      <c r="K1576" s="149"/>
      <c r="L1576" s="149"/>
      <c r="M1576" s="149"/>
      <c r="N1576" s="149"/>
      <c r="O1576" s="149"/>
      <c r="P1576" s="149"/>
      <c r="Q1576" s="149"/>
      <c r="R1576" s="149"/>
      <c r="S1576" s="149"/>
      <c r="T1576" s="152"/>
      <c r="U1576" s="152"/>
      <c r="V1576" s="152"/>
      <c r="W1576" s="152"/>
      <c r="X1576" s="152"/>
      <c r="Y1576" s="152"/>
      <c r="Z1576" s="152"/>
    </row>
    <row r="1577" ht="15.75" customHeight="1">
      <c r="A1577" s="143" t="str">
        <f>VLOOKUP('POBLACIONAL BASE 2025'!AD839,$A$15:$B$40,2,FALSE)</f>
        <v>#N/A</v>
      </c>
      <c r="B1577" s="149"/>
      <c r="C1577" s="149"/>
      <c r="D1577" s="149"/>
      <c r="E1577" s="149"/>
      <c r="F1577" s="149"/>
      <c r="G1577" s="149"/>
      <c r="H1577" s="149"/>
      <c r="I1577" s="143"/>
      <c r="J1577" s="143"/>
      <c r="K1577" s="149"/>
      <c r="L1577" s="149"/>
      <c r="M1577" s="149"/>
      <c r="N1577" s="149"/>
      <c r="O1577" s="149"/>
      <c r="P1577" s="149"/>
      <c r="Q1577" s="149"/>
      <c r="R1577" s="149"/>
      <c r="S1577" s="149"/>
      <c r="T1577" s="152"/>
      <c r="U1577" s="152"/>
      <c r="V1577" s="152"/>
      <c r="W1577" s="152"/>
      <c r="X1577" s="152"/>
      <c r="Y1577" s="152"/>
      <c r="Z1577" s="152"/>
    </row>
    <row r="1578" ht="15.75" customHeight="1">
      <c r="A1578" s="143" t="str">
        <f>VLOOKUP('POBLACIONAL BASE 2025'!AD840,$A$15:$B$40,2,FALSE)</f>
        <v>#N/A</v>
      </c>
      <c r="B1578" s="149"/>
      <c r="C1578" s="149"/>
      <c r="D1578" s="149"/>
      <c r="E1578" s="149"/>
      <c r="F1578" s="149"/>
      <c r="G1578" s="149"/>
      <c r="H1578" s="149"/>
      <c r="I1578" s="143"/>
      <c r="J1578" s="143"/>
      <c r="K1578" s="149"/>
      <c r="L1578" s="149"/>
      <c r="M1578" s="149"/>
      <c r="N1578" s="149"/>
      <c r="O1578" s="149"/>
      <c r="P1578" s="149"/>
      <c r="Q1578" s="149"/>
      <c r="R1578" s="149"/>
      <c r="S1578" s="149"/>
      <c r="T1578" s="152"/>
      <c r="U1578" s="152"/>
      <c r="V1578" s="152"/>
      <c r="W1578" s="152"/>
      <c r="X1578" s="152"/>
      <c r="Y1578" s="152"/>
      <c r="Z1578" s="152"/>
    </row>
    <row r="1579" ht="15.75" customHeight="1">
      <c r="A1579" s="143" t="str">
        <f>VLOOKUP('POBLACIONAL BASE 2025'!AD841,$A$15:$B$40,2,FALSE)</f>
        <v>#N/A</v>
      </c>
      <c r="B1579" s="149"/>
      <c r="C1579" s="149"/>
      <c r="D1579" s="149"/>
      <c r="E1579" s="149"/>
      <c r="F1579" s="149"/>
      <c r="G1579" s="149"/>
      <c r="H1579" s="149"/>
      <c r="I1579" s="143"/>
      <c r="J1579" s="143"/>
      <c r="K1579" s="149"/>
      <c r="L1579" s="149"/>
      <c r="M1579" s="149"/>
      <c r="N1579" s="149"/>
      <c r="O1579" s="149"/>
      <c r="P1579" s="149"/>
      <c r="Q1579" s="149"/>
      <c r="R1579" s="149"/>
      <c r="S1579" s="149"/>
      <c r="T1579" s="152"/>
      <c r="U1579" s="152"/>
      <c r="V1579" s="152"/>
      <c r="W1579" s="152"/>
      <c r="X1579" s="152"/>
      <c r="Y1579" s="152"/>
      <c r="Z1579" s="152"/>
    </row>
    <row r="1580" ht="15.75" customHeight="1">
      <c r="A1580" s="143" t="str">
        <f>VLOOKUP('POBLACIONAL BASE 2025'!AD842,$A$15:$B$40,2,FALSE)</f>
        <v>#N/A</v>
      </c>
      <c r="B1580" s="149"/>
      <c r="C1580" s="149"/>
      <c r="D1580" s="149"/>
      <c r="E1580" s="149"/>
      <c r="F1580" s="149"/>
      <c r="G1580" s="149"/>
      <c r="H1580" s="149"/>
      <c r="I1580" s="143"/>
      <c r="J1580" s="143"/>
      <c r="K1580" s="149"/>
      <c r="L1580" s="149"/>
      <c r="M1580" s="149"/>
      <c r="N1580" s="149"/>
      <c r="O1580" s="149"/>
      <c r="P1580" s="149"/>
      <c r="Q1580" s="149"/>
      <c r="R1580" s="149"/>
      <c r="S1580" s="149"/>
      <c r="T1580" s="152"/>
      <c r="U1580" s="152"/>
      <c r="V1580" s="152"/>
      <c r="W1580" s="152"/>
      <c r="X1580" s="152"/>
      <c r="Y1580" s="152"/>
      <c r="Z1580" s="152"/>
    </row>
    <row r="1581" ht="15.75" customHeight="1">
      <c r="A1581" s="143" t="str">
        <f>VLOOKUP('POBLACIONAL BASE 2025'!AD843,$A$15:$B$40,2,FALSE)</f>
        <v>#N/A</v>
      </c>
      <c r="B1581" s="149"/>
      <c r="C1581" s="149"/>
      <c r="D1581" s="149"/>
      <c r="E1581" s="149"/>
      <c r="F1581" s="149"/>
      <c r="G1581" s="149"/>
      <c r="H1581" s="149"/>
      <c r="I1581" s="143"/>
      <c r="J1581" s="143"/>
      <c r="K1581" s="149"/>
      <c r="L1581" s="149"/>
      <c r="M1581" s="149"/>
      <c r="N1581" s="149"/>
      <c r="O1581" s="149"/>
      <c r="P1581" s="149"/>
      <c r="Q1581" s="149"/>
      <c r="R1581" s="149"/>
      <c r="S1581" s="149"/>
      <c r="T1581" s="152"/>
      <c r="U1581" s="152"/>
      <c r="V1581" s="152"/>
      <c r="W1581" s="152"/>
      <c r="X1581" s="152"/>
      <c r="Y1581" s="152"/>
      <c r="Z1581" s="152"/>
    </row>
    <row r="1582" ht="15.75" customHeight="1">
      <c r="A1582" s="143" t="str">
        <f>VLOOKUP('POBLACIONAL BASE 2025'!AD844,$A$15:$B$40,2,FALSE)</f>
        <v>#N/A</v>
      </c>
      <c r="B1582" s="149"/>
      <c r="C1582" s="149"/>
      <c r="D1582" s="149"/>
      <c r="E1582" s="149"/>
      <c r="F1582" s="149"/>
      <c r="G1582" s="149"/>
      <c r="H1582" s="149"/>
      <c r="I1582" s="143"/>
      <c r="J1582" s="143"/>
      <c r="K1582" s="149"/>
      <c r="L1582" s="149"/>
      <c r="M1582" s="149"/>
      <c r="N1582" s="149"/>
      <c r="O1582" s="149"/>
      <c r="P1582" s="149"/>
      <c r="Q1582" s="149"/>
      <c r="R1582" s="149"/>
      <c r="S1582" s="149"/>
      <c r="T1582" s="152"/>
      <c r="U1582" s="152"/>
      <c r="V1582" s="152"/>
      <c r="W1582" s="152"/>
      <c r="X1582" s="152"/>
      <c r="Y1582" s="152"/>
      <c r="Z1582" s="152"/>
    </row>
    <row r="1583" ht="15.75" customHeight="1">
      <c r="A1583" s="143" t="str">
        <f>VLOOKUP('POBLACIONAL BASE 2025'!AD845,$A$15:$B$40,2,FALSE)</f>
        <v>#N/A</v>
      </c>
      <c r="B1583" s="149"/>
      <c r="C1583" s="149"/>
      <c r="D1583" s="149"/>
      <c r="E1583" s="149"/>
      <c r="F1583" s="149"/>
      <c r="G1583" s="149"/>
      <c r="H1583" s="149"/>
      <c r="I1583" s="143"/>
      <c r="J1583" s="143"/>
      <c r="K1583" s="149"/>
      <c r="L1583" s="149"/>
      <c r="M1583" s="149"/>
      <c r="N1583" s="149"/>
      <c r="O1583" s="149"/>
      <c r="P1583" s="149"/>
      <c r="Q1583" s="149"/>
      <c r="R1583" s="149"/>
      <c r="S1583" s="149"/>
      <c r="T1583" s="152"/>
      <c r="U1583" s="152"/>
      <c r="V1583" s="152"/>
      <c r="W1583" s="152"/>
      <c r="X1583" s="152"/>
      <c r="Y1583" s="152"/>
      <c r="Z1583" s="152"/>
    </row>
    <row r="1584" ht="15.75" customHeight="1">
      <c r="A1584" s="143" t="str">
        <f>VLOOKUP('POBLACIONAL BASE 2025'!AD846,$A$15:$B$40,2,FALSE)</f>
        <v>#N/A</v>
      </c>
      <c r="B1584" s="149"/>
      <c r="C1584" s="149"/>
      <c r="D1584" s="149"/>
      <c r="E1584" s="149"/>
      <c r="F1584" s="149"/>
      <c r="G1584" s="149"/>
      <c r="H1584" s="149"/>
      <c r="I1584" s="143"/>
      <c r="J1584" s="143"/>
      <c r="K1584" s="149"/>
      <c r="L1584" s="149"/>
      <c r="M1584" s="149"/>
      <c r="N1584" s="149"/>
      <c r="O1584" s="149"/>
      <c r="P1584" s="149"/>
      <c r="Q1584" s="149"/>
      <c r="R1584" s="149"/>
      <c r="S1584" s="149"/>
      <c r="T1584" s="152"/>
      <c r="U1584" s="152"/>
      <c r="V1584" s="152"/>
      <c r="W1584" s="152"/>
      <c r="X1584" s="152"/>
      <c r="Y1584" s="152"/>
      <c r="Z1584" s="152"/>
    </row>
    <row r="1585" ht="15.75" customHeight="1">
      <c r="A1585" s="143" t="str">
        <f>VLOOKUP('POBLACIONAL BASE 2025'!AD847,$A$15:$B$40,2,FALSE)</f>
        <v>#N/A</v>
      </c>
      <c r="B1585" s="149"/>
      <c r="C1585" s="149"/>
      <c r="D1585" s="149"/>
      <c r="E1585" s="149"/>
      <c r="F1585" s="149"/>
      <c r="G1585" s="149"/>
      <c r="H1585" s="149"/>
      <c r="I1585" s="143"/>
      <c r="J1585" s="143"/>
      <c r="K1585" s="149"/>
      <c r="L1585" s="149"/>
      <c r="M1585" s="149"/>
      <c r="N1585" s="149"/>
      <c r="O1585" s="149"/>
      <c r="P1585" s="149"/>
      <c r="Q1585" s="149"/>
      <c r="R1585" s="149"/>
      <c r="S1585" s="149"/>
      <c r="T1585" s="152"/>
      <c r="U1585" s="152"/>
      <c r="V1585" s="152"/>
      <c r="W1585" s="152"/>
      <c r="X1585" s="152"/>
      <c r="Y1585" s="152"/>
      <c r="Z1585" s="152"/>
    </row>
    <row r="1586" ht="15.75" customHeight="1">
      <c r="A1586" s="143" t="str">
        <f>VLOOKUP('POBLACIONAL BASE 2025'!AD848,$A$15:$B$40,2,FALSE)</f>
        <v>#N/A</v>
      </c>
      <c r="B1586" s="149"/>
      <c r="C1586" s="149"/>
      <c r="D1586" s="149"/>
      <c r="E1586" s="149"/>
      <c r="F1586" s="149"/>
      <c r="G1586" s="149"/>
      <c r="H1586" s="149"/>
      <c r="I1586" s="143"/>
      <c r="J1586" s="143"/>
      <c r="K1586" s="149"/>
      <c r="L1586" s="149"/>
      <c r="M1586" s="149"/>
      <c r="N1586" s="149"/>
      <c r="O1586" s="149"/>
      <c r="P1586" s="149"/>
      <c r="Q1586" s="149"/>
      <c r="R1586" s="149"/>
      <c r="S1586" s="149"/>
      <c r="T1586" s="152"/>
      <c r="U1586" s="152"/>
      <c r="V1586" s="152"/>
      <c r="W1586" s="152"/>
      <c r="X1586" s="152"/>
      <c r="Y1586" s="152"/>
      <c r="Z1586" s="152"/>
    </row>
    <row r="1587" ht="15.75" customHeight="1">
      <c r="A1587" s="143" t="str">
        <f>VLOOKUP('POBLACIONAL BASE 2025'!AD849,$A$15:$B$40,2,FALSE)</f>
        <v>#N/A</v>
      </c>
      <c r="B1587" s="149"/>
      <c r="C1587" s="149"/>
      <c r="D1587" s="149"/>
      <c r="E1587" s="149"/>
      <c r="F1587" s="149"/>
      <c r="G1587" s="149"/>
      <c r="H1587" s="149"/>
      <c r="I1587" s="143"/>
      <c r="J1587" s="143"/>
      <c r="K1587" s="149"/>
      <c r="L1587" s="149"/>
      <c r="M1587" s="149"/>
      <c r="N1587" s="149"/>
      <c r="O1587" s="149"/>
      <c r="P1587" s="149"/>
      <c r="Q1587" s="149"/>
      <c r="R1587" s="149"/>
      <c r="S1587" s="149"/>
      <c r="T1587" s="152"/>
      <c r="U1587" s="152"/>
      <c r="V1587" s="152"/>
      <c r="W1587" s="152"/>
      <c r="X1587" s="152"/>
      <c r="Y1587" s="152"/>
      <c r="Z1587" s="152"/>
    </row>
    <row r="1588" ht="15.75" customHeight="1">
      <c r="A1588" s="143" t="str">
        <f>VLOOKUP('POBLACIONAL BASE 2025'!AD850,$A$15:$B$40,2,FALSE)</f>
        <v>#N/A</v>
      </c>
      <c r="B1588" s="149"/>
      <c r="C1588" s="149"/>
      <c r="D1588" s="149"/>
      <c r="E1588" s="149"/>
      <c r="F1588" s="149"/>
      <c r="G1588" s="149"/>
      <c r="H1588" s="149"/>
      <c r="I1588" s="143"/>
      <c r="J1588" s="143"/>
      <c r="K1588" s="149"/>
      <c r="L1588" s="149"/>
      <c r="M1588" s="149"/>
      <c r="N1588" s="149"/>
      <c r="O1588" s="149"/>
      <c r="P1588" s="149"/>
      <c r="Q1588" s="149"/>
      <c r="R1588" s="149"/>
      <c r="S1588" s="149"/>
      <c r="T1588" s="152"/>
      <c r="U1588" s="152"/>
      <c r="V1588" s="152"/>
      <c r="W1588" s="152"/>
      <c r="X1588" s="152"/>
      <c r="Y1588" s="152"/>
      <c r="Z1588" s="152"/>
    </row>
    <row r="1589" ht="15.75" customHeight="1">
      <c r="A1589" s="143" t="str">
        <f>VLOOKUP('POBLACIONAL BASE 2025'!AD851,$A$15:$B$40,2,FALSE)</f>
        <v>#N/A</v>
      </c>
      <c r="B1589" s="149"/>
      <c r="C1589" s="149"/>
      <c r="D1589" s="149"/>
      <c r="E1589" s="149"/>
      <c r="F1589" s="149"/>
      <c r="G1589" s="149"/>
      <c r="H1589" s="149"/>
      <c r="I1589" s="143"/>
      <c r="J1589" s="143"/>
      <c r="K1589" s="149"/>
      <c r="L1589" s="149"/>
      <c r="M1589" s="149"/>
      <c r="N1589" s="149"/>
      <c r="O1589" s="149"/>
      <c r="P1589" s="149"/>
      <c r="Q1589" s="149"/>
      <c r="R1589" s="149"/>
      <c r="S1589" s="149"/>
      <c r="T1589" s="152"/>
      <c r="U1589" s="152"/>
      <c r="V1589" s="152"/>
      <c r="W1589" s="152"/>
      <c r="X1589" s="152"/>
      <c r="Y1589" s="152"/>
      <c r="Z1589" s="152"/>
    </row>
    <row r="1590" ht="15.75" customHeight="1">
      <c r="A1590" s="143" t="str">
        <f>VLOOKUP('POBLACIONAL BASE 2025'!AD852,$A$15:$B$40,2,FALSE)</f>
        <v>#N/A</v>
      </c>
      <c r="B1590" s="149"/>
      <c r="C1590" s="149"/>
      <c r="D1590" s="149"/>
      <c r="E1590" s="149"/>
      <c r="F1590" s="149"/>
      <c r="G1590" s="149"/>
      <c r="H1590" s="149"/>
      <c r="I1590" s="143"/>
      <c r="J1590" s="143"/>
      <c r="K1590" s="149"/>
      <c r="L1590" s="149"/>
      <c r="M1590" s="149"/>
      <c r="N1590" s="149"/>
      <c r="O1590" s="149"/>
      <c r="P1590" s="149"/>
      <c r="Q1590" s="149"/>
      <c r="R1590" s="149"/>
      <c r="S1590" s="149"/>
      <c r="T1590" s="152"/>
      <c r="U1590" s="152"/>
      <c r="V1590" s="152"/>
      <c r="W1590" s="152"/>
      <c r="X1590" s="152"/>
      <c r="Y1590" s="152"/>
      <c r="Z1590" s="152"/>
    </row>
    <row r="1591" ht="15.75" customHeight="1">
      <c r="A1591" s="143" t="str">
        <f>VLOOKUP('POBLACIONAL BASE 2025'!AD853,$A$15:$B$40,2,FALSE)</f>
        <v>#N/A</v>
      </c>
      <c r="B1591" s="149"/>
      <c r="C1591" s="149"/>
      <c r="D1591" s="149"/>
      <c r="E1591" s="149"/>
      <c r="F1591" s="149"/>
      <c r="G1591" s="149"/>
      <c r="H1591" s="149"/>
      <c r="I1591" s="143"/>
      <c r="J1591" s="143"/>
      <c r="K1591" s="149"/>
      <c r="L1591" s="149"/>
      <c r="M1591" s="149"/>
      <c r="N1591" s="149"/>
      <c r="O1591" s="149"/>
      <c r="P1591" s="149"/>
      <c r="Q1591" s="149"/>
      <c r="R1591" s="149"/>
      <c r="S1591" s="149"/>
      <c r="T1591" s="152"/>
      <c r="U1591" s="152"/>
      <c r="V1591" s="152"/>
      <c r="W1591" s="152"/>
      <c r="X1591" s="152"/>
      <c r="Y1591" s="152"/>
      <c r="Z1591" s="152"/>
    </row>
    <row r="1592" ht="15.75" customHeight="1">
      <c r="A1592" s="143" t="str">
        <f>VLOOKUP('POBLACIONAL BASE 2025'!AD854,$A$15:$B$40,2,FALSE)</f>
        <v>#N/A</v>
      </c>
      <c r="B1592" s="149"/>
      <c r="C1592" s="149"/>
      <c r="D1592" s="149"/>
      <c r="E1592" s="149"/>
      <c r="F1592" s="149"/>
      <c r="G1592" s="149"/>
      <c r="H1592" s="149"/>
      <c r="I1592" s="143"/>
      <c r="J1592" s="143"/>
      <c r="K1592" s="149"/>
      <c r="L1592" s="149"/>
      <c r="M1592" s="149"/>
      <c r="N1592" s="149"/>
      <c r="O1592" s="149"/>
      <c r="P1592" s="149"/>
      <c r="Q1592" s="149"/>
      <c r="R1592" s="149"/>
      <c r="S1592" s="149"/>
      <c r="T1592" s="152"/>
      <c r="U1592" s="152"/>
      <c r="V1592" s="152"/>
      <c r="W1592" s="152"/>
      <c r="X1592" s="152"/>
      <c r="Y1592" s="152"/>
      <c r="Z1592" s="152"/>
    </row>
    <row r="1593" ht="15.75" customHeight="1">
      <c r="A1593" s="143" t="str">
        <f>VLOOKUP('POBLACIONAL BASE 2025'!AD855,$A$15:$B$40,2,FALSE)</f>
        <v>#N/A</v>
      </c>
      <c r="B1593" s="149"/>
      <c r="C1593" s="149"/>
      <c r="D1593" s="149"/>
      <c r="E1593" s="149"/>
      <c r="F1593" s="149"/>
      <c r="G1593" s="149"/>
      <c r="H1593" s="149"/>
      <c r="I1593" s="143"/>
      <c r="J1593" s="143"/>
      <c r="K1593" s="149"/>
      <c r="L1593" s="149"/>
      <c r="M1593" s="149"/>
      <c r="N1593" s="149"/>
      <c r="O1593" s="149"/>
      <c r="P1593" s="149"/>
      <c r="Q1593" s="149"/>
      <c r="R1593" s="149"/>
      <c r="S1593" s="149"/>
      <c r="T1593" s="152"/>
      <c r="U1593" s="152"/>
      <c r="V1593" s="152"/>
      <c r="W1593" s="152"/>
      <c r="X1593" s="152"/>
      <c r="Y1593" s="152"/>
      <c r="Z1593" s="152"/>
    </row>
    <row r="1594" ht="15.75" customHeight="1">
      <c r="A1594" s="143" t="str">
        <f>VLOOKUP('POBLACIONAL BASE 2025'!AD856,$A$15:$B$40,2,FALSE)</f>
        <v>#N/A</v>
      </c>
      <c r="B1594" s="149"/>
      <c r="C1594" s="149"/>
      <c r="D1594" s="149"/>
      <c r="E1594" s="149"/>
      <c r="F1594" s="149"/>
      <c r="G1594" s="149"/>
      <c r="H1594" s="149"/>
      <c r="I1594" s="143"/>
      <c r="J1594" s="143"/>
      <c r="K1594" s="149"/>
      <c r="L1594" s="149"/>
      <c r="M1594" s="149"/>
      <c r="N1594" s="149"/>
      <c r="O1594" s="149"/>
      <c r="P1594" s="149"/>
      <c r="Q1594" s="149"/>
      <c r="R1594" s="149"/>
      <c r="S1594" s="149"/>
      <c r="T1594" s="152"/>
      <c r="U1594" s="152"/>
      <c r="V1594" s="152"/>
      <c r="W1594" s="152"/>
      <c r="X1594" s="152"/>
      <c r="Y1594" s="152"/>
      <c r="Z1594" s="152"/>
    </row>
    <row r="1595" ht="15.75" customHeight="1">
      <c r="A1595" s="143" t="str">
        <f>VLOOKUP('POBLACIONAL BASE 2025'!AD857,$A$15:$B$40,2,FALSE)</f>
        <v>#N/A</v>
      </c>
      <c r="B1595" s="149"/>
      <c r="C1595" s="149"/>
      <c r="D1595" s="149"/>
      <c r="E1595" s="149"/>
      <c r="F1595" s="149"/>
      <c r="G1595" s="149"/>
      <c r="H1595" s="149"/>
      <c r="I1595" s="143"/>
      <c r="J1595" s="143"/>
      <c r="K1595" s="149"/>
      <c r="L1595" s="149"/>
      <c r="M1595" s="149"/>
      <c r="N1595" s="149"/>
      <c r="O1595" s="149"/>
      <c r="P1595" s="149"/>
      <c r="Q1595" s="149"/>
      <c r="R1595" s="149"/>
      <c r="S1595" s="149"/>
      <c r="T1595" s="152"/>
      <c r="U1595" s="152"/>
      <c r="V1595" s="152"/>
      <c r="W1595" s="152"/>
      <c r="X1595" s="152"/>
      <c r="Y1595" s="152"/>
      <c r="Z1595" s="152"/>
    </row>
    <row r="1596" ht="15.75" customHeight="1">
      <c r="A1596" s="143" t="str">
        <f>VLOOKUP('POBLACIONAL BASE 2025'!AD858,$A$15:$B$40,2,FALSE)</f>
        <v>#N/A</v>
      </c>
      <c r="B1596" s="149"/>
      <c r="C1596" s="149"/>
      <c r="D1596" s="149"/>
      <c r="E1596" s="149"/>
      <c r="F1596" s="149"/>
      <c r="G1596" s="149"/>
      <c r="H1596" s="149"/>
      <c r="I1596" s="143"/>
      <c r="J1596" s="143"/>
      <c r="K1596" s="149"/>
      <c r="L1596" s="149"/>
      <c r="M1596" s="149"/>
      <c r="N1596" s="149"/>
      <c r="O1596" s="149"/>
      <c r="P1596" s="149"/>
      <c r="Q1596" s="149"/>
      <c r="R1596" s="149"/>
      <c r="S1596" s="149"/>
      <c r="T1596" s="152"/>
      <c r="U1596" s="152"/>
      <c r="V1596" s="152"/>
      <c r="W1596" s="152"/>
      <c r="X1596" s="152"/>
      <c r="Y1596" s="152"/>
      <c r="Z1596" s="152"/>
    </row>
    <row r="1597" ht="15.75" customHeight="1">
      <c r="A1597" s="143" t="str">
        <f>VLOOKUP('POBLACIONAL BASE 2025'!AD859,$A$15:$B$40,2,FALSE)</f>
        <v>#N/A</v>
      </c>
      <c r="B1597" s="149"/>
      <c r="C1597" s="149"/>
      <c r="D1597" s="149"/>
      <c r="E1597" s="149"/>
      <c r="F1597" s="149"/>
      <c r="G1597" s="149"/>
      <c r="H1597" s="149"/>
      <c r="I1597" s="143"/>
      <c r="J1597" s="143"/>
      <c r="K1597" s="149"/>
      <c r="L1597" s="149"/>
      <c r="M1597" s="149"/>
      <c r="N1597" s="149"/>
      <c r="O1597" s="149"/>
      <c r="P1597" s="149"/>
      <c r="Q1597" s="149"/>
      <c r="R1597" s="149"/>
      <c r="S1597" s="149"/>
      <c r="T1597" s="152"/>
      <c r="U1597" s="152"/>
      <c r="V1597" s="152"/>
      <c r="W1597" s="152"/>
      <c r="X1597" s="152"/>
      <c r="Y1597" s="152"/>
      <c r="Z1597" s="152"/>
    </row>
    <row r="1598" ht="15.75" customHeight="1">
      <c r="A1598" s="143" t="str">
        <f>VLOOKUP('POBLACIONAL BASE 2025'!AD860,$A$15:$B$40,2,FALSE)</f>
        <v>#N/A</v>
      </c>
      <c r="B1598" s="149"/>
      <c r="C1598" s="149"/>
      <c r="D1598" s="149"/>
      <c r="E1598" s="149"/>
      <c r="F1598" s="149"/>
      <c r="G1598" s="149"/>
      <c r="H1598" s="149"/>
      <c r="I1598" s="143"/>
      <c r="J1598" s="143"/>
      <c r="K1598" s="149"/>
      <c r="L1598" s="149"/>
      <c r="M1598" s="149"/>
      <c r="N1598" s="149"/>
      <c r="O1598" s="149"/>
      <c r="P1598" s="149"/>
      <c r="Q1598" s="149"/>
      <c r="R1598" s="149"/>
      <c r="S1598" s="149"/>
      <c r="T1598" s="152"/>
      <c r="U1598" s="152"/>
      <c r="V1598" s="152"/>
      <c r="W1598" s="152"/>
      <c r="X1598" s="152"/>
      <c r="Y1598" s="152"/>
      <c r="Z1598" s="152"/>
    </row>
    <row r="1599" ht="15.75" customHeight="1">
      <c r="A1599" s="143" t="str">
        <f>VLOOKUP('POBLACIONAL BASE 2025'!AD861,$A$15:$B$40,2,FALSE)</f>
        <v>#N/A</v>
      </c>
      <c r="B1599" s="149"/>
      <c r="C1599" s="149"/>
      <c r="D1599" s="149"/>
      <c r="E1599" s="149"/>
      <c r="F1599" s="149"/>
      <c r="G1599" s="149"/>
      <c r="H1599" s="149"/>
      <c r="I1599" s="143"/>
      <c r="J1599" s="143"/>
      <c r="K1599" s="149"/>
      <c r="L1599" s="149"/>
      <c r="M1599" s="149"/>
      <c r="N1599" s="149"/>
      <c r="O1599" s="149"/>
      <c r="P1599" s="149"/>
      <c r="Q1599" s="149"/>
      <c r="R1599" s="149"/>
      <c r="S1599" s="149"/>
      <c r="T1599" s="152"/>
      <c r="U1599" s="152"/>
      <c r="V1599" s="152"/>
      <c r="W1599" s="152"/>
      <c r="X1599" s="152"/>
      <c r="Y1599" s="152"/>
      <c r="Z1599" s="152"/>
    </row>
    <row r="1600" ht="15.75" customHeight="1">
      <c r="A1600" s="143" t="str">
        <f>VLOOKUP('POBLACIONAL BASE 2025'!AD862,$A$15:$B$40,2,FALSE)</f>
        <v>#N/A</v>
      </c>
      <c r="B1600" s="149"/>
      <c r="C1600" s="149"/>
      <c r="D1600" s="149"/>
      <c r="E1600" s="149"/>
      <c r="F1600" s="149"/>
      <c r="G1600" s="149"/>
      <c r="H1600" s="149"/>
      <c r="I1600" s="143"/>
      <c r="J1600" s="143"/>
      <c r="K1600" s="149"/>
      <c r="L1600" s="149"/>
      <c r="M1600" s="149"/>
      <c r="N1600" s="149"/>
      <c r="O1600" s="149"/>
      <c r="P1600" s="149"/>
      <c r="Q1600" s="149"/>
      <c r="R1600" s="149"/>
      <c r="S1600" s="149"/>
      <c r="T1600" s="152"/>
      <c r="U1600" s="152"/>
      <c r="V1600" s="152"/>
      <c r="W1600" s="152"/>
      <c r="X1600" s="152"/>
      <c r="Y1600" s="152"/>
      <c r="Z1600" s="152"/>
    </row>
    <row r="1601" ht="15.75" customHeight="1">
      <c r="A1601" s="143" t="str">
        <f>VLOOKUP('POBLACIONAL BASE 2025'!AD863,$A$15:$B$40,2,FALSE)</f>
        <v>#N/A</v>
      </c>
      <c r="B1601" s="149"/>
      <c r="C1601" s="149"/>
      <c r="D1601" s="149"/>
      <c r="E1601" s="149"/>
      <c r="F1601" s="149"/>
      <c r="G1601" s="149"/>
      <c r="H1601" s="149"/>
      <c r="I1601" s="143"/>
      <c r="J1601" s="143"/>
      <c r="K1601" s="149"/>
      <c r="L1601" s="149"/>
      <c r="M1601" s="149"/>
      <c r="N1601" s="149"/>
      <c r="O1601" s="149"/>
      <c r="P1601" s="149"/>
      <c r="Q1601" s="149"/>
      <c r="R1601" s="149"/>
      <c r="S1601" s="149"/>
      <c r="T1601" s="152"/>
      <c r="U1601" s="152"/>
      <c r="V1601" s="152"/>
      <c r="W1601" s="152"/>
      <c r="X1601" s="152"/>
      <c r="Y1601" s="152"/>
      <c r="Z1601" s="152"/>
    </row>
    <row r="1602" ht="15.75" customHeight="1">
      <c r="A1602" s="143" t="str">
        <f>VLOOKUP('POBLACIONAL BASE 2025'!AD864,$A$15:$B$40,2,FALSE)</f>
        <v>#N/A</v>
      </c>
      <c r="B1602" s="149"/>
      <c r="C1602" s="149"/>
      <c r="D1602" s="149"/>
      <c r="E1602" s="149"/>
      <c r="F1602" s="149"/>
      <c r="G1602" s="149"/>
      <c r="H1602" s="149"/>
      <c r="I1602" s="143"/>
      <c r="J1602" s="143"/>
      <c r="K1602" s="149"/>
      <c r="L1602" s="149"/>
      <c r="M1602" s="149"/>
      <c r="N1602" s="149"/>
      <c r="O1602" s="149"/>
      <c r="P1602" s="149"/>
      <c r="Q1602" s="149"/>
      <c r="R1602" s="149"/>
      <c r="S1602" s="149"/>
      <c r="T1602" s="152"/>
      <c r="U1602" s="152"/>
      <c r="V1602" s="152"/>
      <c r="W1602" s="152"/>
      <c r="X1602" s="152"/>
      <c r="Y1602" s="152"/>
      <c r="Z1602" s="152"/>
    </row>
    <row r="1603" ht="15.75" customHeight="1">
      <c r="A1603" s="143" t="str">
        <f>VLOOKUP('POBLACIONAL BASE 2025'!AD865,$A$15:$B$40,2,FALSE)</f>
        <v>#N/A</v>
      </c>
      <c r="B1603" s="149"/>
      <c r="C1603" s="149"/>
      <c r="D1603" s="149"/>
      <c r="E1603" s="149"/>
      <c r="F1603" s="149"/>
      <c r="G1603" s="149"/>
      <c r="H1603" s="149"/>
      <c r="I1603" s="143"/>
      <c r="J1603" s="143"/>
      <c r="K1603" s="149"/>
      <c r="L1603" s="149"/>
      <c r="M1603" s="149"/>
      <c r="N1603" s="149"/>
      <c r="O1603" s="149"/>
      <c r="P1603" s="149"/>
      <c r="Q1603" s="149"/>
      <c r="R1603" s="149"/>
      <c r="S1603" s="149"/>
      <c r="T1603" s="152"/>
      <c r="U1603" s="152"/>
      <c r="V1603" s="152"/>
      <c r="W1603" s="152"/>
      <c r="X1603" s="152"/>
      <c r="Y1603" s="152"/>
      <c r="Z1603" s="152"/>
    </row>
    <row r="1604" ht="15.75" customHeight="1">
      <c r="A1604" s="143" t="str">
        <f>VLOOKUP('POBLACIONAL BASE 2025'!AD866,$A$15:$B$40,2,FALSE)</f>
        <v>#N/A</v>
      </c>
      <c r="B1604" s="149"/>
      <c r="C1604" s="149"/>
      <c r="D1604" s="149"/>
      <c r="E1604" s="149"/>
      <c r="F1604" s="149"/>
      <c r="G1604" s="149"/>
      <c r="H1604" s="149"/>
      <c r="I1604" s="143"/>
      <c r="J1604" s="143"/>
      <c r="K1604" s="149"/>
      <c r="L1604" s="149"/>
      <c r="M1604" s="149"/>
      <c r="N1604" s="149"/>
      <c r="O1604" s="149"/>
      <c r="P1604" s="149"/>
      <c r="Q1604" s="149"/>
      <c r="R1604" s="149"/>
      <c r="S1604" s="149"/>
      <c r="T1604" s="152"/>
      <c r="U1604" s="152"/>
      <c r="V1604" s="152"/>
      <c r="W1604" s="152"/>
      <c r="X1604" s="152"/>
      <c r="Y1604" s="152"/>
      <c r="Z1604" s="152"/>
    </row>
    <row r="1605" ht="15.75" customHeight="1">
      <c r="A1605" s="143" t="str">
        <f>VLOOKUP('POBLACIONAL BASE 2025'!AD867,$A$15:$B$40,2,FALSE)</f>
        <v>#N/A</v>
      </c>
      <c r="B1605" s="149"/>
      <c r="C1605" s="149"/>
      <c r="D1605" s="149"/>
      <c r="E1605" s="149"/>
      <c r="F1605" s="149"/>
      <c r="G1605" s="149"/>
      <c r="H1605" s="149"/>
      <c r="I1605" s="143"/>
      <c r="J1605" s="143"/>
      <c r="K1605" s="149"/>
      <c r="L1605" s="149"/>
      <c r="M1605" s="149"/>
      <c r="N1605" s="149"/>
      <c r="O1605" s="149"/>
      <c r="P1605" s="149"/>
      <c r="Q1605" s="149"/>
      <c r="R1605" s="149"/>
      <c r="S1605" s="149"/>
      <c r="T1605" s="152"/>
      <c r="U1605" s="152"/>
      <c r="V1605" s="152"/>
      <c r="W1605" s="152"/>
      <c r="X1605" s="152"/>
      <c r="Y1605" s="152"/>
      <c r="Z1605" s="152"/>
    </row>
    <row r="1606" ht="15.75" customHeight="1">
      <c r="A1606" s="143" t="str">
        <f>VLOOKUP('POBLACIONAL BASE 2025'!AD868,$A$15:$B$40,2,FALSE)</f>
        <v>#N/A</v>
      </c>
      <c r="B1606" s="149"/>
      <c r="C1606" s="149"/>
      <c r="D1606" s="149"/>
      <c r="E1606" s="149"/>
      <c r="F1606" s="149"/>
      <c r="G1606" s="149"/>
      <c r="H1606" s="149"/>
      <c r="I1606" s="143"/>
      <c r="J1606" s="143"/>
      <c r="K1606" s="149"/>
      <c r="L1606" s="149"/>
      <c r="M1606" s="149"/>
      <c r="N1606" s="149"/>
      <c r="O1606" s="149"/>
      <c r="P1606" s="149"/>
      <c r="Q1606" s="149"/>
      <c r="R1606" s="149"/>
      <c r="S1606" s="149"/>
      <c r="T1606" s="152"/>
      <c r="U1606" s="152"/>
      <c r="V1606" s="152"/>
      <c r="W1606" s="152"/>
      <c r="X1606" s="152"/>
      <c r="Y1606" s="152"/>
      <c r="Z1606" s="152"/>
    </row>
    <row r="1607" ht="15.75" customHeight="1">
      <c r="A1607" s="143" t="str">
        <f>VLOOKUP('POBLACIONAL BASE 2025'!AD869,$A$15:$B$40,2,FALSE)</f>
        <v>#N/A</v>
      </c>
      <c r="B1607" s="149"/>
      <c r="C1607" s="149"/>
      <c r="D1607" s="149"/>
      <c r="E1607" s="149"/>
      <c r="F1607" s="149"/>
      <c r="G1607" s="149"/>
      <c r="H1607" s="149"/>
      <c r="I1607" s="143"/>
      <c r="J1607" s="143"/>
      <c r="K1607" s="149"/>
      <c r="L1607" s="149"/>
      <c r="M1607" s="149"/>
      <c r="N1607" s="149"/>
      <c r="O1607" s="149"/>
      <c r="P1607" s="149"/>
      <c r="Q1607" s="149"/>
      <c r="R1607" s="149"/>
      <c r="S1607" s="149"/>
      <c r="T1607" s="152"/>
      <c r="U1607" s="152"/>
      <c r="V1607" s="152"/>
      <c r="W1607" s="152"/>
      <c r="X1607" s="152"/>
      <c r="Y1607" s="152"/>
      <c r="Z1607" s="152"/>
    </row>
    <row r="1608" ht="15.75" customHeight="1">
      <c r="A1608" s="143" t="str">
        <f>VLOOKUP('POBLACIONAL BASE 2025'!AD870,$A$15:$B$40,2,FALSE)</f>
        <v>#N/A</v>
      </c>
      <c r="B1608" s="149"/>
      <c r="C1608" s="149"/>
      <c r="D1608" s="149"/>
      <c r="E1608" s="149"/>
      <c r="F1608" s="149"/>
      <c r="G1608" s="149"/>
      <c r="H1608" s="149"/>
      <c r="I1608" s="143"/>
      <c r="J1608" s="143"/>
      <c r="K1608" s="149"/>
      <c r="L1608" s="149"/>
      <c r="M1608" s="149"/>
      <c r="N1608" s="149"/>
      <c r="O1608" s="149"/>
      <c r="P1608" s="149"/>
      <c r="Q1608" s="149"/>
      <c r="R1608" s="149"/>
      <c r="S1608" s="149"/>
      <c r="T1608" s="152"/>
      <c r="U1608" s="152"/>
      <c r="V1608" s="152"/>
      <c r="W1608" s="152"/>
      <c r="X1608" s="152"/>
      <c r="Y1608" s="152"/>
      <c r="Z1608" s="152"/>
    </row>
    <row r="1609" ht="15.75" customHeight="1">
      <c r="A1609" s="143" t="str">
        <f>VLOOKUP('POBLACIONAL BASE 2025'!AD871,$A$15:$B$40,2,FALSE)</f>
        <v>#N/A</v>
      </c>
      <c r="B1609" s="149"/>
      <c r="C1609" s="149"/>
      <c r="D1609" s="149"/>
      <c r="E1609" s="149"/>
      <c r="F1609" s="149"/>
      <c r="G1609" s="149"/>
      <c r="H1609" s="149"/>
      <c r="I1609" s="143"/>
      <c r="J1609" s="143"/>
      <c r="K1609" s="149"/>
      <c r="L1609" s="149"/>
      <c r="M1609" s="149"/>
      <c r="N1609" s="149"/>
      <c r="O1609" s="149"/>
      <c r="P1609" s="149"/>
      <c r="Q1609" s="149"/>
      <c r="R1609" s="149"/>
      <c r="S1609" s="149"/>
      <c r="T1609" s="152"/>
      <c r="U1609" s="152"/>
      <c r="V1609" s="152"/>
      <c r="W1609" s="152"/>
      <c r="X1609" s="152"/>
      <c r="Y1609" s="152"/>
      <c r="Z1609" s="152"/>
    </row>
    <row r="1610" ht="15.75" customHeight="1">
      <c r="A1610" s="143" t="str">
        <f>VLOOKUP('POBLACIONAL BASE 2025'!AD872,$A$15:$B$40,2,FALSE)</f>
        <v>#N/A</v>
      </c>
      <c r="B1610" s="149"/>
      <c r="C1610" s="149"/>
      <c r="D1610" s="149"/>
      <c r="E1610" s="149"/>
      <c r="F1610" s="149"/>
      <c r="G1610" s="149"/>
      <c r="H1610" s="149"/>
      <c r="I1610" s="143"/>
      <c r="J1610" s="143"/>
      <c r="K1610" s="149"/>
      <c r="L1610" s="149"/>
      <c r="M1610" s="149"/>
      <c r="N1610" s="149"/>
      <c r="O1610" s="149"/>
      <c r="P1610" s="149"/>
      <c r="Q1610" s="149"/>
      <c r="R1610" s="149"/>
      <c r="S1610" s="149"/>
      <c r="T1610" s="152"/>
      <c r="U1610" s="152"/>
      <c r="V1610" s="152"/>
      <c r="W1610" s="152"/>
      <c r="X1610" s="152"/>
      <c r="Y1610" s="152"/>
      <c r="Z1610" s="152"/>
    </row>
    <row r="1611" ht="15.75" customHeight="1">
      <c r="A1611" s="143" t="str">
        <f>VLOOKUP('POBLACIONAL BASE 2025'!AD873,$A$15:$B$40,2,FALSE)</f>
        <v>#N/A</v>
      </c>
      <c r="B1611" s="149"/>
      <c r="C1611" s="149"/>
      <c r="D1611" s="149"/>
      <c r="E1611" s="149"/>
      <c r="F1611" s="149"/>
      <c r="G1611" s="149"/>
      <c r="H1611" s="149"/>
      <c r="I1611" s="143"/>
      <c r="J1611" s="143"/>
      <c r="K1611" s="149"/>
      <c r="L1611" s="149"/>
      <c r="M1611" s="149"/>
      <c r="N1611" s="149"/>
      <c r="O1611" s="149"/>
      <c r="P1611" s="149"/>
      <c r="Q1611" s="149"/>
      <c r="R1611" s="149"/>
      <c r="S1611" s="149"/>
      <c r="T1611" s="152"/>
      <c r="U1611" s="152"/>
      <c r="V1611" s="152"/>
      <c r="W1611" s="152"/>
      <c r="X1611" s="152"/>
      <c r="Y1611" s="152"/>
      <c r="Z1611" s="152"/>
    </row>
    <row r="1612" ht="15.75" customHeight="1">
      <c r="A1612" s="143" t="str">
        <f>VLOOKUP('POBLACIONAL BASE 2025'!AD874,$A$15:$B$40,2,FALSE)</f>
        <v>#N/A</v>
      </c>
      <c r="B1612" s="149"/>
      <c r="C1612" s="149"/>
      <c r="D1612" s="149"/>
      <c r="E1612" s="149"/>
      <c r="F1612" s="149"/>
      <c r="G1612" s="149"/>
      <c r="H1612" s="149"/>
      <c r="I1612" s="143"/>
      <c r="J1612" s="143"/>
      <c r="K1612" s="149"/>
      <c r="L1612" s="149"/>
      <c r="M1612" s="149"/>
      <c r="N1612" s="149"/>
      <c r="O1612" s="149"/>
      <c r="P1612" s="149"/>
      <c r="Q1612" s="149"/>
      <c r="R1612" s="149"/>
      <c r="S1612" s="149"/>
      <c r="T1612" s="152"/>
      <c r="U1612" s="152"/>
      <c r="V1612" s="152"/>
      <c r="W1612" s="152"/>
      <c r="X1612" s="152"/>
      <c r="Y1612" s="152"/>
      <c r="Z1612" s="152"/>
    </row>
    <row r="1613" ht="15.75" customHeight="1">
      <c r="A1613" s="143" t="str">
        <f>VLOOKUP('POBLACIONAL BASE 2025'!AD875,$A$15:$B$40,2,FALSE)</f>
        <v>#N/A</v>
      </c>
      <c r="B1613" s="149"/>
      <c r="C1613" s="149"/>
      <c r="D1613" s="149"/>
      <c r="E1613" s="149"/>
      <c r="F1613" s="149"/>
      <c r="G1613" s="149"/>
      <c r="H1613" s="149"/>
      <c r="I1613" s="143"/>
      <c r="J1613" s="143"/>
      <c r="K1613" s="149"/>
      <c r="L1613" s="149"/>
      <c r="M1613" s="149"/>
      <c r="N1613" s="149"/>
      <c r="O1613" s="149"/>
      <c r="P1613" s="149"/>
      <c r="Q1613" s="149"/>
      <c r="R1613" s="149"/>
      <c r="S1613" s="149"/>
      <c r="T1613" s="152"/>
      <c r="U1613" s="152"/>
      <c r="V1613" s="152"/>
      <c r="W1613" s="152"/>
      <c r="X1613" s="152"/>
      <c r="Y1613" s="152"/>
      <c r="Z1613" s="152"/>
    </row>
    <row r="1614" ht="15.75" customHeight="1">
      <c r="A1614" s="143" t="str">
        <f>VLOOKUP('POBLACIONAL BASE 2025'!AD876,$A$15:$B$40,2,FALSE)</f>
        <v>#N/A</v>
      </c>
      <c r="B1614" s="149"/>
      <c r="C1614" s="149"/>
      <c r="D1614" s="149"/>
      <c r="E1614" s="149"/>
      <c r="F1614" s="149"/>
      <c r="G1614" s="149"/>
      <c r="H1614" s="149"/>
      <c r="I1614" s="143"/>
      <c r="J1614" s="143"/>
      <c r="K1614" s="149"/>
      <c r="L1614" s="149"/>
      <c r="M1614" s="149"/>
      <c r="N1614" s="149"/>
      <c r="O1614" s="149"/>
      <c r="P1614" s="149"/>
      <c r="Q1614" s="149"/>
      <c r="R1614" s="149"/>
      <c r="S1614" s="149"/>
      <c r="T1614" s="152"/>
      <c r="U1614" s="152"/>
      <c r="V1614" s="152"/>
      <c r="W1614" s="152"/>
      <c r="X1614" s="152"/>
      <c r="Y1614" s="152"/>
      <c r="Z1614" s="152"/>
    </row>
    <row r="1615" ht="15.75" customHeight="1">
      <c r="A1615" s="143" t="str">
        <f>VLOOKUP('POBLACIONAL BASE 2025'!AD877,$A$15:$B$40,2,FALSE)</f>
        <v>#N/A</v>
      </c>
      <c r="B1615" s="149"/>
      <c r="C1615" s="149"/>
      <c r="D1615" s="149"/>
      <c r="E1615" s="149"/>
      <c r="F1615" s="149"/>
      <c r="G1615" s="149"/>
      <c r="H1615" s="149"/>
      <c r="I1615" s="143"/>
      <c r="J1615" s="143"/>
      <c r="K1615" s="149"/>
      <c r="L1615" s="149"/>
      <c r="M1615" s="149"/>
      <c r="N1615" s="149"/>
      <c r="O1615" s="149"/>
      <c r="P1615" s="149"/>
      <c r="Q1615" s="149"/>
      <c r="R1615" s="149"/>
      <c r="S1615" s="149"/>
      <c r="T1615" s="152"/>
      <c r="U1615" s="152"/>
      <c r="V1615" s="152"/>
      <c r="W1615" s="152"/>
      <c r="X1615" s="152"/>
      <c r="Y1615" s="152"/>
      <c r="Z1615" s="152"/>
    </row>
    <row r="1616" ht="15.75" customHeight="1">
      <c r="A1616" s="143" t="str">
        <f>VLOOKUP('POBLACIONAL BASE 2025'!AD878,$A$15:$B$40,2,FALSE)</f>
        <v>#N/A</v>
      </c>
      <c r="B1616" s="149"/>
      <c r="C1616" s="149"/>
      <c r="D1616" s="149"/>
      <c r="E1616" s="149"/>
      <c r="F1616" s="149"/>
      <c r="G1616" s="149"/>
      <c r="H1616" s="149"/>
      <c r="I1616" s="143"/>
      <c r="J1616" s="143"/>
      <c r="K1616" s="149"/>
      <c r="L1616" s="149"/>
      <c r="M1616" s="149"/>
      <c r="N1616" s="149"/>
      <c r="O1616" s="149"/>
      <c r="P1616" s="149"/>
      <c r="Q1616" s="149"/>
      <c r="R1616" s="149"/>
      <c r="S1616" s="149"/>
      <c r="T1616" s="152"/>
      <c r="U1616" s="152"/>
      <c r="V1616" s="152"/>
      <c r="W1616" s="152"/>
      <c r="X1616" s="152"/>
      <c r="Y1616" s="152"/>
      <c r="Z1616" s="152"/>
    </row>
    <row r="1617" ht="15.75" customHeight="1">
      <c r="A1617" s="143" t="str">
        <f>VLOOKUP('POBLACIONAL BASE 2025'!AD879,$A$15:$B$40,2,FALSE)</f>
        <v>#N/A</v>
      </c>
      <c r="B1617" s="149"/>
      <c r="C1617" s="149"/>
      <c r="D1617" s="149"/>
      <c r="E1617" s="149"/>
      <c r="F1617" s="149"/>
      <c r="G1617" s="149"/>
      <c r="H1617" s="149"/>
      <c r="I1617" s="143"/>
      <c r="J1617" s="143"/>
      <c r="K1617" s="149"/>
      <c r="L1617" s="149"/>
      <c r="M1617" s="149"/>
      <c r="N1617" s="149"/>
      <c r="O1617" s="149"/>
      <c r="P1617" s="149"/>
      <c r="Q1617" s="149"/>
      <c r="R1617" s="149"/>
      <c r="S1617" s="149"/>
      <c r="T1617" s="152"/>
      <c r="U1617" s="152"/>
      <c r="V1617" s="152"/>
      <c r="W1617" s="152"/>
      <c r="X1617" s="152"/>
      <c r="Y1617" s="152"/>
      <c r="Z1617" s="152"/>
    </row>
    <row r="1618" ht="15.75" customHeight="1">
      <c r="A1618" s="143" t="str">
        <f>VLOOKUP('POBLACIONAL BASE 2025'!AD880,$A$15:$B$40,2,FALSE)</f>
        <v>#N/A</v>
      </c>
      <c r="B1618" s="149"/>
      <c r="C1618" s="149"/>
      <c r="D1618" s="149"/>
      <c r="E1618" s="149"/>
      <c r="F1618" s="149"/>
      <c r="G1618" s="149"/>
      <c r="H1618" s="149"/>
      <c r="I1618" s="143"/>
      <c r="J1618" s="143"/>
      <c r="K1618" s="149"/>
      <c r="L1618" s="149"/>
      <c r="M1618" s="149"/>
      <c r="N1618" s="149"/>
      <c r="O1618" s="149"/>
      <c r="P1618" s="149"/>
      <c r="Q1618" s="149"/>
      <c r="R1618" s="149"/>
      <c r="S1618" s="149"/>
      <c r="T1618" s="152"/>
      <c r="U1618" s="152"/>
      <c r="V1618" s="152"/>
      <c r="W1618" s="152"/>
      <c r="X1618" s="152"/>
      <c r="Y1618" s="152"/>
      <c r="Z1618" s="152"/>
    </row>
    <row r="1619" ht="15.75" customHeight="1">
      <c r="A1619" s="143" t="str">
        <f>VLOOKUP('POBLACIONAL BASE 2025'!AD881,$A$15:$B$40,2,FALSE)</f>
        <v>#N/A</v>
      </c>
      <c r="B1619" s="149"/>
      <c r="C1619" s="149"/>
      <c r="D1619" s="149"/>
      <c r="E1619" s="149"/>
      <c r="F1619" s="149"/>
      <c r="G1619" s="149"/>
      <c r="H1619" s="149"/>
      <c r="I1619" s="143"/>
      <c r="J1619" s="143"/>
      <c r="K1619" s="149"/>
      <c r="L1619" s="149"/>
      <c r="M1619" s="149"/>
      <c r="N1619" s="149"/>
      <c r="O1619" s="149"/>
      <c r="P1619" s="149"/>
      <c r="Q1619" s="149"/>
      <c r="R1619" s="149"/>
      <c r="S1619" s="149"/>
      <c r="T1619" s="152"/>
      <c r="U1619" s="152"/>
      <c r="V1619" s="152"/>
      <c r="W1619" s="152"/>
      <c r="X1619" s="152"/>
      <c r="Y1619" s="152"/>
      <c r="Z1619" s="152"/>
    </row>
    <row r="1620" ht="15.75" customHeight="1">
      <c r="A1620" s="143" t="str">
        <f>VLOOKUP('POBLACIONAL BASE 2025'!AD882,$A$15:$B$40,2,FALSE)</f>
        <v>#N/A</v>
      </c>
      <c r="B1620" s="149"/>
      <c r="C1620" s="149"/>
      <c r="D1620" s="149"/>
      <c r="E1620" s="149"/>
      <c r="F1620" s="149"/>
      <c r="G1620" s="149"/>
      <c r="H1620" s="149"/>
      <c r="I1620" s="143"/>
      <c r="J1620" s="143"/>
      <c r="K1620" s="149"/>
      <c r="L1620" s="149"/>
      <c r="M1620" s="149"/>
      <c r="N1620" s="149"/>
      <c r="O1620" s="149"/>
      <c r="P1620" s="149"/>
      <c r="Q1620" s="149"/>
      <c r="R1620" s="149"/>
      <c r="S1620" s="149"/>
      <c r="T1620" s="152"/>
      <c r="U1620" s="152"/>
      <c r="V1620" s="152"/>
      <c r="W1620" s="152"/>
      <c r="X1620" s="152"/>
      <c r="Y1620" s="152"/>
      <c r="Z1620" s="152"/>
    </row>
    <row r="1621" ht="15.75" customHeight="1">
      <c r="A1621" s="143" t="str">
        <f>VLOOKUP('POBLACIONAL BASE 2025'!AD883,$A$15:$B$40,2,FALSE)</f>
        <v>#N/A</v>
      </c>
      <c r="B1621" s="149"/>
      <c r="C1621" s="149"/>
      <c r="D1621" s="149"/>
      <c r="E1621" s="149"/>
      <c r="F1621" s="149"/>
      <c r="G1621" s="149"/>
      <c r="H1621" s="149"/>
      <c r="I1621" s="143"/>
      <c r="J1621" s="143"/>
      <c r="K1621" s="149"/>
      <c r="L1621" s="149"/>
      <c r="M1621" s="149"/>
      <c r="N1621" s="149"/>
      <c r="O1621" s="149"/>
      <c r="P1621" s="149"/>
      <c r="Q1621" s="149"/>
      <c r="R1621" s="149"/>
      <c r="S1621" s="149"/>
      <c r="T1621" s="152"/>
      <c r="U1621" s="152"/>
      <c r="V1621" s="152"/>
      <c r="W1621" s="152"/>
      <c r="X1621" s="152"/>
      <c r="Y1621" s="152"/>
      <c r="Z1621" s="152"/>
    </row>
    <row r="1622" ht="15.75" customHeight="1">
      <c r="A1622" s="143" t="str">
        <f>VLOOKUP('POBLACIONAL BASE 2025'!AD884,$A$15:$B$40,2,FALSE)</f>
        <v>#N/A</v>
      </c>
      <c r="B1622" s="149"/>
      <c r="C1622" s="149"/>
      <c r="D1622" s="149"/>
      <c r="E1622" s="149"/>
      <c r="F1622" s="149"/>
      <c r="G1622" s="149"/>
      <c r="H1622" s="149"/>
      <c r="I1622" s="143"/>
      <c r="J1622" s="143"/>
      <c r="K1622" s="149"/>
      <c r="L1622" s="149"/>
      <c r="M1622" s="149"/>
      <c r="N1622" s="149"/>
      <c r="O1622" s="149"/>
      <c r="P1622" s="149"/>
      <c r="Q1622" s="149"/>
      <c r="R1622" s="149"/>
      <c r="S1622" s="149"/>
      <c r="T1622" s="152"/>
      <c r="U1622" s="152"/>
      <c r="V1622" s="152"/>
      <c r="W1622" s="152"/>
      <c r="X1622" s="152"/>
      <c r="Y1622" s="152"/>
      <c r="Z1622" s="152"/>
    </row>
    <row r="1623" ht="15.75" customHeight="1">
      <c r="A1623" s="143" t="str">
        <f>VLOOKUP('POBLACIONAL BASE 2025'!AD885,$A$15:$B$40,2,FALSE)</f>
        <v>#N/A</v>
      </c>
      <c r="B1623" s="149"/>
      <c r="C1623" s="149"/>
      <c r="D1623" s="149"/>
      <c r="E1623" s="149"/>
      <c r="F1623" s="149"/>
      <c r="G1623" s="149"/>
      <c r="H1623" s="149"/>
      <c r="I1623" s="143"/>
      <c r="J1623" s="143"/>
      <c r="K1623" s="149"/>
      <c r="L1623" s="149"/>
      <c r="M1623" s="149"/>
      <c r="N1623" s="149"/>
      <c r="O1623" s="149"/>
      <c r="P1623" s="149"/>
      <c r="Q1623" s="149"/>
      <c r="R1623" s="149"/>
      <c r="S1623" s="149"/>
      <c r="T1623" s="152"/>
      <c r="U1623" s="152"/>
      <c r="V1623" s="152"/>
      <c r="W1623" s="152"/>
      <c r="X1623" s="152"/>
      <c r="Y1623" s="152"/>
      <c r="Z1623" s="152"/>
    </row>
    <row r="1624" ht="15.75" customHeight="1">
      <c r="A1624" s="143" t="str">
        <f>VLOOKUP('POBLACIONAL BASE 2025'!AD886,$A$15:$B$40,2,FALSE)</f>
        <v>#N/A</v>
      </c>
      <c r="B1624" s="149"/>
      <c r="C1624" s="149"/>
      <c r="D1624" s="149"/>
      <c r="E1624" s="149"/>
      <c r="F1624" s="149"/>
      <c r="G1624" s="149"/>
      <c r="H1624" s="149"/>
      <c r="I1624" s="143"/>
      <c r="J1624" s="143"/>
      <c r="K1624" s="149"/>
      <c r="L1624" s="149"/>
      <c r="M1624" s="149"/>
      <c r="N1624" s="149"/>
      <c r="O1624" s="149"/>
      <c r="P1624" s="149"/>
      <c r="Q1624" s="149"/>
      <c r="R1624" s="149"/>
      <c r="S1624" s="149"/>
      <c r="T1624" s="152"/>
      <c r="U1624" s="152"/>
      <c r="V1624" s="152"/>
      <c r="W1624" s="152"/>
      <c r="X1624" s="152"/>
      <c r="Y1624" s="152"/>
      <c r="Z1624" s="152"/>
    </row>
    <row r="1625" ht="15.75" customHeight="1">
      <c r="A1625" s="143" t="str">
        <f>VLOOKUP('POBLACIONAL BASE 2025'!AD887,$A$15:$B$40,2,FALSE)</f>
        <v>#N/A</v>
      </c>
      <c r="B1625" s="149"/>
      <c r="C1625" s="149"/>
      <c r="D1625" s="149"/>
      <c r="E1625" s="149"/>
      <c r="F1625" s="149"/>
      <c r="G1625" s="149"/>
      <c r="H1625" s="149"/>
      <c r="I1625" s="143"/>
      <c r="J1625" s="143"/>
      <c r="K1625" s="149"/>
      <c r="L1625" s="149"/>
      <c r="M1625" s="149"/>
      <c r="N1625" s="149"/>
      <c r="O1625" s="149"/>
      <c r="P1625" s="149"/>
      <c r="Q1625" s="149"/>
      <c r="R1625" s="149"/>
      <c r="S1625" s="149"/>
      <c r="T1625" s="152"/>
      <c r="U1625" s="152"/>
      <c r="V1625" s="152"/>
      <c r="W1625" s="152"/>
      <c r="X1625" s="152"/>
      <c r="Y1625" s="152"/>
      <c r="Z1625" s="152"/>
    </row>
    <row r="1626" ht="15.75" customHeight="1">
      <c r="A1626" s="143" t="str">
        <f>VLOOKUP('POBLACIONAL BASE 2025'!AD888,$A$15:$B$40,2,FALSE)</f>
        <v>#N/A</v>
      </c>
      <c r="B1626" s="149"/>
      <c r="C1626" s="149"/>
      <c r="D1626" s="149"/>
      <c r="E1626" s="149"/>
      <c r="F1626" s="149"/>
      <c r="G1626" s="149"/>
      <c r="H1626" s="149"/>
      <c r="I1626" s="143"/>
      <c r="J1626" s="143"/>
      <c r="K1626" s="149"/>
      <c r="L1626" s="149"/>
      <c r="M1626" s="149"/>
      <c r="N1626" s="149"/>
      <c r="O1626" s="149"/>
      <c r="P1626" s="149"/>
      <c r="Q1626" s="149"/>
      <c r="R1626" s="149"/>
      <c r="S1626" s="149"/>
      <c r="T1626" s="152"/>
      <c r="U1626" s="152"/>
      <c r="V1626" s="152"/>
      <c r="W1626" s="152"/>
      <c r="X1626" s="152"/>
      <c r="Y1626" s="152"/>
      <c r="Z1626" s="152"/>
    </row>
    <row r="1627" ht="15.75" customHeight="1">
      <c r="A1627" s="143" t="str">
        <f>VLOOKUP('POBLACIONAL BASE 2025'!AD889,$A$15:$B$40,2,FALSE)</f>
        <v>#N/A</v>
      </c>
      <c r="B1627" s="149"/>
      <c r="C1627" s="149"/>
      <c r="D1627" s="149"/>
      <c r="E1627" s="149"/>
      <c r="F1627" s="149"/>
      <c r="G1627" s="149"/>
      <c r="H1627" s="149"/>
      <c r="I1627" s="143"/>
      <c r="J1627" s="143"/>
      <c r="K1627" s="149"/>
      <c r="L1627" s="149"/>
      <c r="M1627" s="149"/>
      <c r="N1627" s="149"/>
      <c r="O1627" s="149"/>
      <c r="P1627" s="149"/>
      <c r="Q1627" s="149"/>
      <c r="R1627" s="149"/>
      <c r="S1627" s="149"/>
      <c r="T1627" s="152"/>
      <c r="U1627" s="152"/>
      <c r="V1627" s="152"/>
      <c r="W1627" s="152"/>
      <c r="X1627" s="152"/>
      <c r="Y1627" s="152"/>
      <c r="Z1627" s="152"/>
    </row>
    <row r="1628" ht="15.75" customHeight="1">
      <c r="A1628" s="143" t="str">
        <f>VLOOKUP('POBLACIONAL BASE 2025'!AD890,$A$15:$B$40,2,FALSE)</f>
        <v>#N/A</v>
      </c>
      <c r="B1628" s="149"/>
      <c r="C1628" s="149"/>
      <c r="D1628" s="149"/>
      <c r="E1628" s="149"/>
      <c r="F1628" s="149"/>
      <c r="G1628" s="149"/>
      <c r="H1628" s="149"/>
      <c r="I1628" s="143"/>
      <c r="J1628" s="143"/>
      <c r="K1628" s="149"/>
      <c r="L1628" s="149"/>
      <c r="M1628" s="149"/>
      <c r="N1628" s="149"/>
      <c r="O1628" s="149"/>
      <c r="P1628" s="149"/>
      <c r="Q1628" s="149"/>
      <c r="R1628" s="149"/>
      <c r="S1628" s="149"/>
      <c r="T1628" s="152"/>
      <c r="U1628" s="152"/>
      <c r="V1628" s="152"/>
      <c r="W1628" s="152"/>
      <c r="X1628" s="152"/>
      <c r="Y1628" s="152"/>
      <c r="Z1628" s="152"/>
    </row>
    <row r="1629" ht="15.75" customHeight="1">
      <c r="A1629" s="143" t="str">
        <f>VLOOKUP('POBLACIONAL BASE 2025'!AD891,$A$15:$B$40,2,FALSE)</f>
        <v>#N/A</v>
      </c>
      <c r="B1629" s="149"/>
      <c r="C1629" s="149"/>
      <c r="D1629" s="149"/>
      <c r="E1629" s="149"/>
      <c r="F1629" s="149"/>
      <c r="G1629" s="149"/>
      <c r="H1629" s="149"/>
      <c r="I1629" s="143"/>
      <c r="J1629" s="143"/>
      <c r="K1629" s="149"/>
      <c r="L1629" s="149"/>
      <c r="M1629" s="149"/>
      <c r="N1629" s="149"/>
      <c r="O1629" s="149"/>
      <c r="P1629" s="149"/>
      <c r="Q1629" s="149"/>
      <c r="R1629" s="149"/>
      <c r="S1629" s="149"/>
      <c r="T1629" s="152"/>
      <c r="U1629" s="152"/>
      <c r="V1629" s="152"/>
      <c r="W1629" s="152"/>
      <c r="X1629" s="152"/>
      <c r="Y1629" s="152"/>
      <c r="Z1629" s="152"/>
    </row>
    <row r="1630" ht="15.75" customHeight="1">
      <c r="A1630" s="143" t="str">
        <f>VLOOKUP('POBLACIONAL BASE 2025'!AD892,$A$15:$B$40,2,FALSE)</f>
        <v>#N/A</v>
      </c>
      <c r="B1630" s="149"/>
      <c r="C1630" s="149"/>
      <c r="D1630" s="149"/>
      <c r="E1630" s="149"/>
      <c r="F1630" s="149"/>
      <c r="G1630" s="149"/>
      <c r="H1630" s="149"/>
      <c r="I1630" s="143"/>
      <c r="J1630" s="143"/>
      <c r="K1630" s="149"/>
      <c r="L1630" s="149"/>
      <c r="M1630" s="149"/>
      <c r="N1630" s="149"/>
      <c r="O1630" s="149"/>
      <c r="P1630" s="149"/>
      <c r="Q1630" s="149"/>
      <c r="R1630" s="149"/>
      <c r="S1630" s="149"/>
      <c r="T1630" s="152"/>
      <c r="U1630" s="152"/>
      <c r="V1630" s="152"/>
      <c r="W1630" s="152"/>
      <c r="X1630" s="152"/>
      <c r="Y1630" s="152"/>
      <c r="Z1630" s="152"/>
    </row>
    <row r="1631" ht="15.75" customHeight="1">
      <c r="A1631" s="143" t="str">
        <f>VLOOKUP('POBLACIONAL BASE 2025'!AD893,$A$15:$B$40,2,FALSE)</f>
        <v>#N/A</v>
      </c>
      <c r="B1631" s="149"/>
      <c r="C1631" s="149"/>
      <c r="D1631" s="149"/>
      <c r="E1631" s="149"/>
      <c r="F1631" s="149"/>
      <c r="G1631" s="149"/>
      <c r="H1631" s="149"/>
      <c r="I1631" s="143"/>
      <c r="J1631" s="143"/>
      <c r="K1631" s="149"/>
      <c r="L1631" s="149"/>
      <c r="M1631" s="149"/>
      <c r="N1631" s="149"/>
      <c r="O1631" s="149"/>
      <c r="P1631" s="149"/>
      <c r="Q1631" s="149"/>
      <c r="R1631" s="149"/>
      <c r="S1631" s="149"/>
      <c r="T1631" s="152"/>
      <c r="U1631" s="152"/>
      <c r="V1631" s="152"/>
      <c r="W1631" s="152"/>
      <c r="X1631" s="152"/>
      <c r="Y1631" s="152"/>
      <c r="Z1631" s="152"/>
    </row>
    <row r="1632" ht="15.75" customHeight="1">
      <c r="A1632" s="143" t="str">
        <f>VLOOKUP('POBLACIONAL BASE 2025'!AD894,$A$15:$B$40,2,FALSE)</f>
        <v>#N/A</v>
      </c>
      <c r="B1632" s="149"/>
      <c r="C1632" s="149"/>
      <c r="D1632" s="149"/>
      <c r="E1632" s="149"/>
      <c r="F1632" s="149"/>
      <c r="G1632" s="149"/>
      <c r="H1632" s="149"/>
      <c r="I1632" s="143"/>
      <c r="J1632" s="143"/>
      <c r="K1632" s="149"/>
      <c r="L1632" s="149"/>
      <c r="M1632" s="149"/>
      <c r="N1632" s="149"/>
      <c r="O1632" s="149"/>
      <c r="P1632" s="149"/>
      <c r="Q1632" s="149"/>
      <c r="R1632" s="149"/>
      <c r="S1632" s="149"/>
      <c r="T1632" s="152"/>
      <c r="U1632" s="152"/>
      <c r="V1632" s="152"/>
      <c r="W1632" s="152"/>
      <c r="X1632" s="152"/>
      <c r="Y1632" s="152"/>
      <c r="Z1632" s="152"/>
    </row>
    <row r="1633" ht="15.75" customHeight="1">
      <c r="A1633" s="143" t="str">
        <f>VLOOKUP('POBLACIONAL BASE 2025'!AD895,$A$15:$B$40,2,FALSE)</f>
        <v>#N/A</v>
      </c>
      <c r="B1633" s="149"/>
      <c r="C1633" s="149"/>
      <c r="D1633" s="149"/>
      <c r="E1633" s="149"/>
      <c r="F1633" s="149"/>
      <c r="G1633" s="149"/>
      <c r="H1633" s="149"/>
      <c r="I1633" s="143"/>
      <c r="J1633" s="143"/>
      <c r="K1633" s="149"/>
      <c r="L1633" s="149"/>
      <c r="M1633" s="149"/>
      <c r="N1633" s="149"/>
      <c r="O1633" s="149"/>
      <c r="P1633" s="149"/>
      <c r="Q1633" s="149"/>
      <c r="R1633" s="149"/>
      <c r="S1633" s="149"/>
      <c r="T1633" s="152"/>
      <c r="U1633" s="152"/>
      <c r="V1633" s="152"/>
      <c r="W1633" s="152"/>
      <c r="X1633" s="152"/>
      <c r="Y1633" s="152"/>
      <c r="Z1633" s="152"/>
    </row>
    <row r="1634" ht="15.75" customHeight="1">
      <c r="A1634" s="143" t="str">
        <f>VLOOKUP('POBLACIONAL BASE 2025'!AD896,$A$15:$B$40,2,FALSE)</f>
        <v>#N/A</v>
      </c>
      <c r="B1634" s="149"/>
      <c r="C1634" s="149"/>
      <c r="D1634" s="149"/>
      <c r="E1634" s="149"/>
      <c r="F1634" s="149"/>
      <c r="G1634" s="149"/>
      <c r="H1634" s="149"/>
      <c r="I1634" s="143"/>
      <c r="J1634" s="143"/>
      <c r="K1634" s="149"/>
      <c r="L1634" s="149"/>
      <c r="M1634" s="149"/>
      <c r="N1634" s="149"/>
      <c r="O1634" s="149"/>
      <c r="P1634" s="149"/>
      <c r="Q1634" s="149"/>
      <c r="R1634" s="149"/>
      <c r="S1634" s="149"/>
      <c r="T1634" s="152"/>
      <c r="U1634" s="152"/>
      <c r="V1634" s="152"/>
      <c r="W1634" s="152"/>
      <c r="X1634" s="152"/>
      <c r="Y1634" s="152"/>
      <c r="Z1634" s="152"/>
    </row>
    <row r="1635" ht="15.75" customHeight="1">
      <c r="A1635" s="143" t="str">
        <f>VLOOKUP('POBLACIONAL BASE 2025'!AD897,$A$15:$B$40,2,FALSE)</f>
        <v>#N/A</v>
      </c>
      <c r="B1635" s="149"/>
      <c r="C1635" s="149"/>
      <c r="D1635" s="149"/>
      <c r="E1635" s="149"/>
      <c r="F1635" s="149"/>
      <c r="G1635" s="149"/>
      <c r="H1635" s="149"/>
      <c r="I1635" s="143"/>
      <c r="J1635" s="143"/>
      <c r="K1635" s="149"/>
      <c r="L1635" s="149"/>
      <c r="M1635" s="149"/>
      <c r="N1635" s="149"/>
      <c r="O1635" s="149"/>
      <c r="P1635" s="149"/>
      <c r="Q1635" s="149"/>
      <c r="R1635" s="149"/>
      <c r="S1635" s="149"/>
      <c r="T1635" s="152"/>
      <c r="U1635" s="152"/>
      <c r="V1635" s="152"/>
      <c r="W1635" s="152"/>
      <c r="X1635" s="152"/>
      <c r="Y1635" s="152"/>
      <c r="Z1635" s="152"/>
    </row>
    <row r="1636" ht="15.75" customHeight="1">
      <c r="A1636" s="143" t="str">
        <f>VLOOKUP('POBLACIONAL BASE 2025'!AD898,$A$15:$B$40,2,FALSE)</f>
        <v>#N/A</v>
      </c>
      <c r="B1636" s="149"/>
      <c r="C1636" s="149"/>
      <c r="D1636" s="149"/>
      <c r="E1636" s="149"/>
      <c r="F1636" s="149"/>
      <c r="G1636" s="149"/>
      <c r="H1636" s="149"/>
      <c r="I1636" s="143"/>
      <c r="J1636" s="143"/>
      <c r="K1636" s="149"/>
      <c r="L1636" s="149"/>
      <c r="M1636" s="149"/>
      <c r="N1636" s="149"/>
      <c r="O1636" s="149"/>
      <c r="P1636" s="149"/>
      <c r="Q1636" s="149"/>
      <c r="R1636" s="149"/>
      <c r="S1636" s="149"/>
      <c r="T1636" s="152"/>
      <c r="U1636" s="152"/>
      <c r="V1636" s="152"/>
      <c r="W1636" s="152"/>
      <c r="X1636" s="152"/>
      <c r="Y1636" s="152"/>
      <c r="Z1636" s="152"/>
    </row>
    <row r="1637" ht="15.75" customHeight="1">
      <c r="A1637" s="143" t="str">
        <f>VLOOKUP('POBLACIONAL BASE 2025'!AD899,$A$15:$B$40,2,FALSE)</f>
        <v>#N/A</v>
      </c>
      <c r="B1637" s="149"/>
      <c r="C1637" s="149"/>
      <c r="D1637" s="149"/>
      <c r="E1637" s="149"/>
      <c r="F1637" s="149"/>
      <c r="G1637" s="149"/>
      <c r="H1637" s="149"/>
      <c r="I1637" s="143"/>
      <c r="J1637" s="143"/>
      <c r="K1637" s="149"/>
      <c r="L1637" s="149"/>
      <c r="M1637" s="149"/>
      <c r="N1637" s="149"/>
      <c r="O1637" s="149"/>
      <c r="P1637" s="149"/>
      <c r="Q1637" s="149"/>
      <c r="R1637" s="149"/>
      <c r="S1637" s="149"/>
      <c r="T1637" s="152"/>
      <c r="U1637" s="152"/>
      <c r="V1637" s="152"/>
      <c r="W1637" s="152"/>
      <c r="X1637" s="152"/>
      <c r="Y1637" s="152"/>
      <c r="Z1637" s="152"/>
    </row>
    <row r="1638" ht="15.75" customHeight="1">
      <c r="A1638" s="143" t="str">
        <f>VLOOKUP('POBLACIONAL BASE 2025'!AD900,$A$15:$B$40,2,FALSE)</f>
        <v>#N/A</v>
      </c>
      <c r="B1638" s="149"/>
      <c r="C1638" s="149"/>
      <c r="D1638" s="149"/>
      <c r="E1638" s="149"/>
      <c r="F1638" s="149"/>
      <c r="G1638" s="149"/>
      <c r="H1638" s="149"/>
      <c r="I1638" s="143"/>
      <c r="J1638" s="143"/>
      <c r="K1638" s="149"/>
      <c r="L1638" s="149"/>
      <c r="M1638" s="149"/>
      <c r="N1638" s="149"/>
      <c r="O1638" s="149"/>
      <c r="P1638" s="149"/>
      <c r="Q1638" s="149"/>
      <c r="R1638" s="149"/>
      <c r="S1638" s="149"/>
      <c r="T1638" s="152"/>
      <c r="U1638" s="152"/>
      <c r="V1638" s="152"/>
      <c r="W1638" s="152"/>
      <c r="X1638" s="152"/>
      <c r="Y1638" s="152"/>
      <c r="Z1638" s="152"/>
    </row>
    <row r="1639" ht="15.75" customHeight="1">
      <c r="A1639" s="143" t="str">
        <f>VLOOKUP('POBLACIONAL BASE 2025'!AD901,$A$15:$B$40,2,FALSE)</f>
        <v>#N/A</v>
      </c>
      <c r="B1639" s="149"/>
      <c r="C1639" s="149"/>
      <c r="D1639" s="149"/>
      <c r="E1639" s="149"/>
      <c r="F1639" s="149"/>
      <c r="G1639" s="149"/>
      <c r="H1639" s="149"/>
      <c r="I1639" s="143"/>
      <c r="J1639" s="143"/>
      <c r="K1639" s="149"/>
      <c r="L1639" s="149"/>
      <c r="M1639" s="149"/>
      <c r="N1639" s="149"/>
      <c r="O1639" s="149"/>
      <c r="P1639" s="149"/>
      <c r="Q1639" s="149"/>
      <c r="R1639" s="149"/>
      <c r="S1639" s="149"/>
      <c r="T1639" s="152"/>
      <c r="U1639" s="152"/>
      <c r="V1639" s="152"/>
      <c r="W1639" s="152"/>
      <c r="X1639" s="152"/>
      <c r="Y1639" s="152"/>
      <c r="Z1639" s="152"/>
    </row>
    <row r="1640" ht="15.75" customHeight="1">
      <c r="A1640" s="143" t="str">
        <f>VLOOKUP('POBLACIONAL BASE 2025'!AD902,$A$15:$B$40,2,FALSE)</f>
        <v>#N/A</v>
      </c>
      <c r="B1640" s="149"/>
      <c r="C1640" s="149"/>
      <c r="D1640" s="149"/>
      <c r="E1640" s="149"/>
      <c r="F1640" s="149"/>
      <c r="G1640" s="149"/>
      <c r="H1640" s="149"/>
      <c r="I1640" s="143"/>
      <c r="J1640" s="143"/>
      <c r="K1640" s="149"/>
      <c r="L1640" s="149"/>
      <c r="M1640" s="149"/>
      <c r="N1640" s="149"/>
      <c r="O1640" s="149"/>
      <c r="P1640" s="149"/>
      <c r="Q1640" s="149"/>
      <c r="R1640" s="149"/>
      <c r="S1640" s="149"/>
      <c r="T1640" s="152"/>
      <c r="U1640" s="152"/>
      <c r="V1640" s="152"/>
      <c r="W1640" s="152"/>
      <c r="X1640" s="152"/>
      <c r="Y1640" s="152"/>
      <c r="Z1640" s="152"/>
    </row>
    <row r="1641" ht="15.75" customHeight="1">
      <c r="A1641" s="143" t="str">
        <f>VLOOKUP('POBLACIONAL BASE 2025'!AD903,$A$15:$B$40,2,FALSE)</f>
        <v>#N/A</v>
      </c>
      <c r="B1641" s="149"/>
      <c r="C1641" s="149"/>
      <c r="D1641" s="149"/>
      <c r="E1641" s="149"/>
      <c r="F1641" s="149"/>
      <c r="G1641" s="149"/>
      <c r="H1641" s="149"/>
      <c r="I1641" s="143"/>
      <c r="J1641" s="143"/>
      <c r="K1641" s="149"/>
      <c r="L1641" s="149"/>
      <c r="M1641" s="149"/>
      <c r="N1641" s="149"/>
      <c r="O1641" s="149"/>
      <c r="P1641" s="149"/>
      <c r="Q1641" s="149"/>
      <c r="R1641" s="149"/>
      <c r="S1641" s="149"/>
      <c r="T1641" s="152"/>
      <c r="U1641" s="152"/>
      <c r="V1641" s="152"/>
      <c r="W1641" s="152"/>
      <c r="X1641" s="152"/>
      <c r="Y1641" s="152"/>
      <c r="Z1641" s="152"/>
    </row>
    <row r="1642" ht="15.75" customHeight="1">
      <c r="A1642" s="143" t="str">
        <f>VLOOKUP('POBLACIONAL BASE 2025'!AD904,$A$15:$B$40,2,FALSE)</f>
        <v>#N/A</v>
      </c>
      <c r="B1642" s="149"/>
      <c r="C1642" s="149"/>
      <c r="D1642" s="149"/>
      <c r="E1642" s="149"/>
      <c r="F1642" s="149"/>
      <c r="G1642" s="149"/>
      <c r="H1642" s="149"/>
      <c r="I1642" s="143"/>
      <c r="J1642" s="143"/>
      <c r="K1642" s="149"/>
      <c r="L1642" s="149"/>
      <c r="M1642" s="149"/>
      <c r="N1642" s="149"/>
      <c r="O1642" s="149"/>
      <c r="P1642" s="149"/>
      <c r="Q1642" s="149"/>
      <c r="R1642" s="149"/>
      <c r="S1642" s="149"/>
      <c r="T1642" s="152"/>
      <c r="U1642" s="152"/>
      <c r="V1642" s="152"/>
      <c r="W1642" s="152"/>
      <c r="X1642" s="152"/>
      <c r="Y1642" s="152"/>
      <c r="Z1642" s="152"/>
    </row>
    <row r="1643" ht="15.75" customHeight="1">
      <c r="A1643" s="143" t="str">
        <f>VLOOKUP('POBLACIONAL BASE 2025'!AD905,$A$15:$B$40,2,FALSE)</f>
        <v>#N/A</v>
      </c>
      <c r="B1643" s="149"/>
      <c r="C1643" s="149"/>
      <c r="D1643" s="149"/>
      <c r="E1643" s="149"/>
      <c r="F1643" s="149"/>
      <c r="G1643" s="149"/>
      <c r="H1643" s="149"/>
      <c r="I1643" s="143"/>
      <c r="J1643" s="143"/>
      <c r="K1643" s="149"/>
      <c r="L1643" s="149"/>
      <c r="M1643" s="149"/>
      <c r="N1643" s="149"/>
      <c r="O1643" s="149"/>
      <c r="P1643" s="149"/>
      <c r="Q1643" s="149"/>
      <c r="R1643" s="149"/>
      <c r="S1643" s="149"/>
      <c r="T1643" s="152"/>
      <c r="U1643" s="152"/>
      <c r="V1643" s="152"/>
      <c r="W1643" s="152"/>
      <c r="X1643" s="152"/>
      <c r="Y1643" s="152"/>
      <c r="Z1643" s="152"/>
    </row>
    <row r="1644" ht="15.75" customHeight="1">
      <c r="A1644" s="143" t="str">
        <f>VLOOKUP('POBLACIONAL BASE 2025'!AD906,$A$15:$B$40,2,FALSE)</f>
        <v>#N/A</v>
      </c>
      <c r="B1644" s="149"/>
      <c r="C1644" s="149"/>
      <c r="D1644" s="149"/>
      <c r="E1644" s="149"/>
      <c r="F1644" s="149"/>
      <c r="G1644" s="149"/>
      <c r="H1644" s="149"/>
      <c r="I1644" s="143"/>
      <c r="J1644" s="143"/>
      <c r="K1644" s="149"/>
      <c r="L1644" s="149"/>
      <c r="M1644" s="149"/>
      <c r="N1644" s="149"/>
      <c r="O1644" s="149"/>
      <c r="P1644" s="149"/>
      <c r="Q1644" s="149"/>
      <c r="R1644" s="149"/>
      <c r="S1644" s="149"/>
      <c r="T1644" s="152"/>
      <c r="U1644" s="152"/>
      <c r="V1644" s="152"/>
      <c r="W1644" s="152"/>
      <c r="X1644" s="152"/>
      <c r="Y1644" s="152"/>
      <c r="Z1644" s="152"/>
    </row>
    <row r="1645" ht="15.75" customHeight="1">
      <c r="A1645" s="143" t="str">
        <f>VLOOKUP('POBLACIONAL BASE 2025'!AD907,$A$15:$B$40,2,FALSE)</f>
        <v>#N/A</v>
      </c>
      <c r="B1645" s="149"/>
      <c r="C1645" s="149"/>
      <c r="D1645" s="149"/>
      <c r="E1645" s="149"/>
      <c r="F1645" s="149"/>
      <c r="G1645" s="149"/>
      <c r="H1645" s="149"/>
      <c r="I1645" s="143"/>
      <c r="J1645" s="143"/>
      <c r="K1645" s="149"/>
      <c r="L1645" s="149"/>
      <c r="M1645" s="149"/>
      <c r="N1645" s="149"/>
      <c r="O1645" s="149"/>
      <c r="P1645" s="149"/>
      <c r="Q1645" s="149"/>
      <c r="R1645" s="149"/>
      <c r="S1645" s="149"/>
      <c r="T1645" s="152"/>
      <c r="U1645" s="152"/>
      <c r="V1645" s="152"/>
      <c r="W1645" s="152"/>
      <c r="X1645" s="152"/>
      <c r="Y1645" s="152"/>
      <c r="Z1645" s="152"/>
    </row>
    <row r="1646" ht="15.75" customHeight="1">
      <c r="A1646" s="143" t="str">
        <f>VLOOKUP('POBLACIONAL BASE 2025'!AD908,$A$15:$B$40,2,FALSE)</f>
        <v>#N/A</v>
      </c>
      <c r="B1646" s="149"/>
      <c r="C1646" s="149"/>
      <c r="D1646" s="149"/>
      <c r="E1646" s="149"/>
      <c r="F1646" s="149"/>
      <c r="G1646" s="149"/>
      <c r="H1646" s="149"/>
      <c r="I1646" s="143"/>
      <c r="J1646" s="143"/>
      <c r="K1646" s="149"/>
      <c r="L1646" s="149"/>
      <c r="M1646" s="149"/>
      <c r="N1646" s="149"/>
      <c r="O1646" s="149"/>
      <c r="P1646" s="149"/>
      <c r="Q1646" s="149"/>
      <c r="R1646" s="149"/>
      <c r="S1646" s="149"/>
      <c r="T1646" s="152"/>
      <c r="U1646" s="152"/>
      <c r="V1646" s="152"/>
      <c r="W1646" s="152"/>
      <c r="X1646" s="152"/>
      <c r="Y1646" s="152"/>
      <c r="Z1646" s="152"/>
    </row>
    <row r="1647" ht="15.75" customHeight="1">
      <c r="A1647" s="143" t="str">
        <f>VLOOKUP('POBLACIONAL BASE 2025'!AD909,$A$15:$B$40,2,FALSE)</f>
        <v>#N/A</v>
      </c>
      <c r="B1647" s="149"/>
      <c r="C1647" s="149"/>
      <c r="D1647" s="149"/>
      <c r="E1647" s="149"/>
      <c r="F1647" s="149"/>
      <c r="G1647" s="149"/>
      <c r="H1647" s="149"/>
      <c r="I1647" s="143"/>
      <c r="J1647" s="143"/>
      <c r="K1647" s="149"/>
      <c r="L1647" s="149"/>
      <c r="M1647" s="149"/>
      <c r="N1647" s="149"/>
      <c r="O1647" s="149"/>
      <c r="P1647" s="149"/>
      <c r="Q1647" s="149"/>
      <c r="R1647" s="149"/>
      <c r="S1647" s="149"/>
      <c r="T1647" s="152"/>
      <c r="U1647" s="152"/>
      <c r="V1647" s="152"/>
      <c r="W1647" s="152"/>
      <c r="X1647" s="152"/>
      <c r="Y1647" s="152"/>
      <c r="Z1647" s="152"/>
    </row>
    <row r="1648" ht="15.75" customHeight="1">
      <c r="A1648" s="143" t="str">
        <f>VLOOKUP('POBLACIONAL BASE 2025'!AD910,$A$15:$B$40,2,FALSE)</f>
        <v>#N/A</v>
      </c>
      <c r="B1648" s="149"/>
      <c r="C1648" s="149"/>
      <c r="D1648" s="149"/>
      <c r="E1648" s="149"/>
      <c r="F1648" s="149"/>
      <c r="G1648" s="149"/>
      <c r="H1648" s="149"/>
      <c r="I1648" s="143"/>
      <c r="J1648" s="143"/>
      <c r="K1648" s="149"/>
      <c r="L1648" s="149"/>
      <c r="M1648" s="149"/>
      <c r="N1648" s="149"/>
      <c r="O1648" s="149"/>
      <c r="P1648" s="149"/>
      <c r="Q1648" s="149"/>
      <c r="R1648" s="149"/>
      <c r="S1648" s="149"/>
      <c r="T1648" s="152"/>
      <c r="U1648" s="152"/>
      <c r="V1648" s="152"/>
      <c r="W1648" s="152"/>
      <c r="X1648" s="152"/>
      <c r="Y1648" s="152"/>
      <c r="Z1648" s="152"/>
    </row>
    <row r="1649" ht="15.75" customHeight="1">
      <c r="A1649" s="143" t="str">
        <f>VLOOKUP('POBLACIONAL BASE 2025'!AD911,$A$15:$B$40,2,FALSE)</f>
        <v>#N/A</v>
      </c>
      <c r="B1649" s="149"/>
      <c r="C1649" s="149"/>
      <c r="D1649" s="149"/>
      <c r="E1649" s="149"/>
      <c r="F1649" s="149"/>
      <c r="G1649" s="149"/>
      <c r="H1649" s="149"/>
      <c r="I1649" s="143"/>
      <c r="J1649" s="143"/>
      <c r="K1649" s="149"/>
      <c r="L1649" s="149"/>
      <c r="M1649" s="149"/>
      <c r="N1649" s="149"/>
      <c r="O1649" s="149"/>
      <c r="P1649" s="149"/>
      <c r="Q1649" s="149"/>
      <c r="R1649" s="149"/>
      <c r="S1649" s="149"/>
      <c r="T1649" s="152"/>
      <c r="U1649" s="152"/>
      <c r="V1649" s="152"/>
      <c r="W1649" s="152"/>
      <c r="X1649" s="152"/>
      <c r="Y1649" s="152"/>
      <c r="Z1649" s="152"/>
    </row>
    <row r="1650" ht="15.75" customHeight="1">
      <c r="A1650" s="143" t="str">
        <f>VLOOKUP('POBLACIONAL BASE 2025'!AD912,$A$15:$B$40,2,FALSE)</f>
        <v>#N/A</v>
      </c>
      <c r="B1650" s="149"/>
      <c r="C1650" s="149"/>
      <c r="D1650" s="149"/>
      <c r="E1650" s="149"/>
      <c r="F1650" s="149"/>
      <c r="G1650" s="149"/>
      <c r="H1650" s="149"/>
      <c r="I1650" s="143"/>
      <c r="J1650" s="143"/>
      <c r="K1650" s="149"/>
      <c r="L1650" s="149"/>
      <c r="M1650" s="149"/>
      <c r="N1650" s="149"/>
      <c r="O1650" s="149"/>
      <c r="P1650" s="149"/>
      <c r="Q1650" s="149"/>
      <c r="R1650" s="149"/>
      <c r="S1650" s="149"/>
      <c r="T1650" s="152"/>
      <c r="U1650" s="152"/>
      <c r="V1650" s="152"/>
      <c r="W1650" s="152"/>
      <c r="X1650" s="152"/>
      <c r="Y1650" s="152"/>
      <c r="Z1650" s="152"/>
    </row>
    <row r="1651" ht="15.75" customHeight="1">
      <c r="A1651" s="143" t="str">
        <f>VLOOKUP('POBLACIONAL BASE 2025'!AD913,$A$15:$B$40,2,FALSE)</f>
        <v>#N/A</v>
      </c>
      <c r="B1651" s="149"/>
      <c r="C1651" s="149"/>
      <c r="D1651" s="149"/>
      <c r="E1651" s="149"/>
      <c r="F1651" s="149"/>
      <c r="G1651" s="149"/>
      <c r="H1651" s="149"/>
      <c r="I1651" s="143"/>
      <c r="J1651" s="143"/>
      <c r="K1651" s="149"/>
      <c r="L1651" s="149"/>
      <c r="M1651" s="149"/>
      <c r="N1651" s="149"/>
      <c r="O1651" s="149"/>
      <c r="P1651" s="149"/>
      <c r="Q1651" s="149"/>
      <c r="R1651" s="149"/>
      <c r="S1651" s="149"/>
      <c r="T1651" s="152"/>
      <c r="U1651" s="152"/>
      <c r="V1651" s="152"/>
      <c r="W1651" s="152"/>
      <c r="X1651" s="152"/>
      <c r="Y1651" s="152"/>
      <c r="Z1651" s="152"/>
    </row>
    <row r="1652" ht="15.75" customHeight="1">
      <c r="A1652" s="143" t="str">
        <f>VLOOKUP('POBLACIONAL BASE 2025'!AD914,$A$15:$B$40,2,FALSE)</f>
        <v>#N/A</v>
      </c>
      <c r="B1652" s="149"/>
      <c r="C1652" s="149"/>
      <c r="D1652" s="149"/>
      <c r="E1652" s="149"/>
      <c r="F1652" s="149"/>
      <c r="G1652" s="149"/>
      <c r="H1652" s="149"/>
      <c r="I1652" s="143"/>
      <c r="J1652" s="143"/>
      <c r="K1652" s="149"/>
      <c r="L1652" s="149"/>
      <c r="M1652" s="149"/>
      <c r="N1652" s="149"/>
      <c r="O1652" s="149"/>
      <c r="P1652" s="149"/>
      <c r="Q1652" s="149"/>
      <c r="R1652" s="149"/>
      <c r="S1652" s="149"/>
      <c r="T1652" s="152"/>
      <c r="U1652" s="152"/>
      <c r="V1652" s="152"/>
      <c r="W1652" s="152"/>
      <c r="X1652" s="152"/>
      <c r="Y1652" s="152"/>
      <c r="Z1652" s="152"/>
    </row>
    <row r="1653" ht="15.75" customHeight="1">
      <c r="A1653" s="143" t="str">
        <f>VLOOKUP('POBLACIONAL BASE 2025'!AD915,$A$15:$B$40,2,FALSE)</f>
        <v>#N/A</v>
      </c>
      <c r="B1653" s="149"/>
      <c r="C1653" s="149"/>
      <c r="D1653" s="149"/>
      <c r="E1653" s="149"/>
      <c r="F1653" s="149"/>
      <c r="G1653" s="149"/>
      <c r="H1653" s="149"/>
      <c r="I1653" s="143"/>
      <c r="J1653" s="143"/>
      <c r="K1653" s="149"/>
      <c r="L1653" s="149"/>
      <c r="M1653" s="149"/>
      <c r="N1653" s="149"/>
      <c r="O1653" s="149"/>
      <c r="P1653" s="149"/>
      <c r="Q1653" s="149"/>
      <c r="R1653" s="149"/>
      <c r="S1653" s="149"/>
      <c r="T1653" s="152"/>
      <c r="U1653" s="152"/>
      <c r="V1653" s="152"/>
      <c r="W1653" s="152"/>
      <c r="X1653" s="152"/>
      <c r="Y1653" s="152"/>
      <c r="Z1653" s="152"/>
    </row>
    <row r="1654" ht="15.75" customHeight="1">
      <c r="A1654" s="143" t="str">
        <f>VLOOKUP('POBLACIONAL BASE 2025'!AD916,$A$15:$B$40,2,FALSE)</f>
        <v>#N/A</v>
      </c>
      <c r="B1654" s="149"/>
      <c r="C1654" s="149"/>
      <c r="D1654" s="149"/>
      <c r="E1654" s="149"/>
      <c r="F1654" s="149"/>
      <c r="G1654" s="149"/>
      <c r="H1654" s="149"/>
      <c r="I1654" s="143"/>
      <c r="J1654" s="143"/>
      <c r="K1654" s="149"/>
      <c r="L1654" s="149"/>
      <c r="M1654" s="149"/>
      <c r="N1654" s="149"/>
      <c r="O1654" s="149"/>
      <c r="P1654" s="149"/>
      <c r="Q1654" s="149"/>
      <c r="R1654" s="149"/>
      <c r="S1654" s="149"/>
      <c r="T1654" s="152"/>
      <c r="U1654" s="152"/>
      <c r="V1654" s="152"/>
      <c r="W1654" s="152"/>
      <c r="X1654" s="152"/>
      <c r="Y1654" s="152"/>
      <c r="Z1654" s="152"/>
    </row>
    <row r="1655" ht="15.75" customHeight="1">
      <c r="A1655" s="143" t="str">
        <f>VLOOKUP('POBLACIONAL BASE 2025'!AD917,$A$15:$B$40,2,FALSE)</f>
        <v>#N/A</v>
      </c>
      <c r="B1655" s="149"/>
      <c r="C1655" s="149"/>
      <c r="D1655" s="149"/>
      <c r="E1655" s="149"/>
      <c r="F1655" s="149"/>
      <c r="G1655" s="149"/>
      <c r="H1655" s="149"/>
      <c r="I1655" s="143"/>
      <c r="J1655" s="143"/>
      <c r="K1655" s="149"/>
      <c r="L1655" s="149"/>
      <c r="M1655" s="149"/>
      <c r="N1655" s="149"/>
      <c r="O1655" s="149"/>
      <c r="P1655" s="149"/>
      <c r="Q1655" s="149"/>
      <c r="R1655" s="149"/>
      <c r="S1655" s="149"/>
      <c r="T1655" s="152"/>
      <c r="U1655" s="152"/>
      <c r="V1655" s="152"/>
      <c r="W1655" s="152"/>
      <c r="X1655" s="152"/>
      <c r="Y1655" s="152"/>
      <c r="Z1655" s="152"/>
    </row>
    <row r="1656" ht="15.75" customHeight="1">
      <c r="A1656" s="143" t="str">
        <f>VLOOKUP('POBLACIONAL BASE 2025'!AD918,$A$15:$B$40,2,FALSE)</f>
        <v>#N/A</v>
      </c>
      <c r="B1656" s="149"/>
      <c r="C1656" s="149"/>
      <c r="D1656" s="149"/>
      <c r="E1656" s="149"/>
      <c r="F1656" s="149"/>
      <c r="G1656" s="149"/>
      <c r="H1656" s="149"/>
      <c r="I1656" s="143"/>
      <c r="J1656" s="143"/>
      <c r="K1656" s="149"/>
      <c r="L1656" s="149"/>
      <c r="M1656" s="149"/>
      <c r="N1656" s="149"/>
      <c r="O1656" s="149"/>
      <c r="P1656" s="149"/>
      <c r="Q1656" s="149"/>
      <c r="R1656" s="149"/>
      <c r="S1656" s="149"/>
      <c r="T1656" s="152"/>
      <c r="U1656" s="152"/>
      <c r="V1656" s="152"/>
      <c r="W1656" s="152"/>
      <c r="X1656" s="152"/>
      <c r="Y1656" s="152"/>
      <c r="Z1656" s="152"/>
    </row>
    <row r="1657" ht="15.75" customHeight="1">
      <c r="A1657" s="143" t="str">
        <f>VLOOKUP('POBLACIONAL BASE 2025'!AD919,$A$15:$B$40,2,FALSE)</f>
        <v>#N/A</v>
      </c>
      <c r="B1657" s="149"/>
      <c r="C1657" s="149"/>
      <c r="D1657" s="149"/>
      <c r="E1657" s="149"/>
      <c r="F1657" s="149"/>
      <c r="G1657" s="149"/>
      <c r="H1657" s="149"/>
      <c r="I1657" s="143"/>
      <c r="J1657" s="143"/>
      <c r="K1657" s="149"/>
      <c r="L1657" s="149"/>
      <c r="M1657" s="149"/>
      <c r="N1657" s="149"/>
      <c r="O1657" s="149"/>
      <c r="P1657" s="149"/>
      <c r="Q1657" s="149"/>
      <c r="R1657" s="149"/>
      <c r="S1657" s="149"/>
      <c r="T1657" s="152"/>
      <c r="U1657" s="152"/>
      <c r="V1657" s="152"/>
      <c r="W1657" s="152"/>
      <c r="X1657" s="152"/>
      <c r="Y1657" s="152"/>
      <c r="Z1657" s="152"/>
    </row>
    <row r="1658" ht="15.75" customHeight="1">
      <c r="A1658" s="143" t="str">
        <f>VLOOKUP('POBLACIONAL BASE 2025'!AD920,$A$15:$B$40,2,FALSE)</f>
        <v>#N/A</v>
      </c>
      <c r="B1658" s="149"/>
      <c r="C1658" s="149"/>
      <c r="D1658" s="149"/>
      <c r="E1658" s="149"/>
      <c r="F1658" s="149"/>
      <c r="G1658" s="149"/>
      <c r="H1658" s="149"/>
      <c r="I1658" s="143"/>
      <c r="J1658" s="143"/>
      <c r="K1658" s="149"/>
      <c r="L1658" s="149"/>
      <c r="M1658" s="149"/>
      <c r="N1658" s="149"/>
      <c r="O1658" s="149"/>
      <c r="P1658" s="149"/>
      <c r="Q1658" s="149"/>
      <c r="R1658" s="149"/>
      <c r="S1658" s="149"/>
      <c r="T1658" s="152"/>
      <c r="U1658" s="152"/>
      <c r="V1658" s="152"/>
      <c r="W1658" s="152"/>
      <c r="X1658" s="152"/>
      <c r="Y1658" s="152"/>
      <c r="Z1658" s="152"/>
    </row>
    <row r="1659" ht="15.75" customHeight="1">
      <c r="A1659" s="143" t="str">
        <f>VLOOKUP('POBLACIONAL BASE 2025'!AD921,$A$15:$B$40,2,FALSE)</f>
        <v>#N/A</v>
      </c>
      <c r="B1659" s="149"/>
      <c r="C1659" s="149"/>
      <c r="D1659" s="149"/>
      <c r="E1659" s="149"/>
      <c r="F1659" s="149"/>
      <c r="G1659" s="149"/>
      <c r="H1659" s="149"/>
      <c r="I1659" s="143"/>
      <c r="J1659" s="143"/>
      <c r="K1659" s="149"/>
      <c r="L1659" s="149"/>
      <c r="M1659" s="149"/>
      <c r="N1659" s="149"/>
      <c r="O1659" s="149"/>
      <c r="P1659" s="149"/>
      <c r="Q1659" s="149"/>
      <c r="R1659" s="149"/>
      <c r="S1659" s="149"/>
      <c r="T1659" s="152"/>
      <c r="U1659" s="152"/>
      <c r="V1659" s="152"/>
      <c r="W1659" s="152"/>
      <c r="X1659" s="152"/>
      <c r="Y1659" s="152"/>
      <c r="Z1659" s="152"/>
    </row>
    <row r="1660" ht="15.75" customHeight="1">
      <c r="A1660" s="143" t="str">
        <f>VLOOKUP('POBLACIONAL BASE 2025'!AD922,$A$15:$B$40,2,FALSE)</f>
        <v>#N/A</v>
      </c>
      <c r="B1660" s="149"/>
      <c r="C1660" s="149"/>
      <c r="D1660" s="149"/>
      <c r="E1660" s="149"/>
      <c r="F1660" s="149"/>
      <c r="G1660" s="149"/>
      <c r="H1660" s="149"/>
      <c r="I1660" s="143"/>
      <c r="J1660" s="143"/>
      <c r="K1660" s="149"/>
      <c r="L1660" s="149"/>
      <c r="M1660" s="149"/>
      <c r="N1660" s="149"/>
      <c r="O1660" s="149"/>
      <c r="P1660" s="149"/>
      <c r="Q1660" s="149"/>
      <c r="R1660" s="149"/>
      <c r="S1660" s="149"/>
      <c r="T1660" s="152"/>
      <c r="U1660" s="152"/>
      <c r="V1660" s="152"/>
      <c r="W1660" s="152"/>
      <c r="X1660" s="152"/>
      <c r="Y1660" s="152"/>
      <c r="Z1660" s="152"/>
    </row>
    <row r="1661" ht="15.75" customHeight="1">
      <c r="A1661" s="143" t="str">
        <f>VLOOKUP('POBLACIONAL BASE 2025'!AD923,$A$15:$B$40,2,FALSE)</f>
        <v>#N/A</v>
      </c>
      <c r="B1661" s="149"/>
      <c r="C1661" s="149"/>
      <c r="D1661" s="149"/>
      <c r="E1661" s="149"/>
      <c r="F1661" s="149"/>
      <c r="G1661" s="149"/>
      <c r="H1661" s="149"/>
      <c r="I1661" s="143"/>
      <c r="J1661" s="143"/>
      <c r="K1661" s="149"/>
      <c r="L1661" s="149"/>
      <c r="M1661" s="149"/>
      <c r="N1661" s="149"/>
      <c r="O1661" s="149"/>
      <c r="P1661" s="149"/>
      <c r="Q1661" s="149"/>
      <c r="R1661" s="149"/>
      <c r="S1661" s="149"/>
      <c r="T1661" s="152"/>
      <c r="U1661" s="152"/>
      <c r="V1661" s="152"/>
      <c r="W1661" s="152"/>
      <c r="X1661" s="152"/>
      <c r="Y1661" s="152"/>
      <c r="Z1661" s="152"/>
    </row>
    <row r="1662" ht="15.75" customHeight="1">
      <c r="A1662" s="143" t="str">
        <f>VLOOKUP('POBLACIONAL BASE 2025'!AD924,$A$15:$B$40,2,FALSE)</f>
        <v>#N/A</v>
      </c>
      <c r="B1662" s="149"/>
      <c r="C1662" s="149"/>
      <c r="D1662" s="149"/>
      <c r="E1662" s="149"/>
      <c r="F1662" s="149"/>
      <c r="G1662" s="149"/>
      <c r="H1662" s="149"/>
      <c r="I1662" s="143"/>
      <c r="J1662" s="143"/>
      <c r="K1662" s="149"/>
      <c r="L1662" s="149"/>
      <c r="M1662" s="149"/>
      <c r="N1662" s="149"/>
      <c r="O1662" s="149"/>
      <c r="P1662" s="149"/>
      <c r="Q1662" s="149"/>
      <c r="R1662" s="149"/>
      <c r="S1662" s="149"/>
      <c r="T1662" s="152"/>
      <c r="U1662" s="152"/>
      <c r="V1662" s="152"/>
      <c r="W1662" s="152"/>
      <c r="X1662" s="152"/>
      <c r="Y1662" s="152"/>
      <c r="Z1662" s="152"/>
    </row>
    <row r="1663" ht="15.75" customHeight="1">
      <c r="A1663" s="143" t="str">
        <f>VLOOKUP('POBLACIONAL BASE 2025'!AD925,$A$15:$B$40,2,FALSE)</f>
        <v>#N/A</v>
      </c>
      <c r="B1663" s="149"/>
      <c r="C1663" s="149"/>
      <c r="D1663" s="149"/>
      <c r="E1663" s="149"/>
      <c r="F1663" s="149"/>
      <c r="G1663" s="149"/>
      <c r="H1663" s="149"/>
      <c r="I1663" s="143"/>
      <c r="J1663" s="143"/>
      <c r="K1663" s="149"/>
      <c r="L1663" s="149"/>
      <c r="M1663" s="149"/>
      <c r="N1663" s="149"/>
      <c r="O1663" s="149"/>
      <c r="P1663" s="149"/>
      <c r="Q1663" s="149"/>
      <c r="R1663" s="149"/>
      <c r="S1663" s="149"/>
      <c r="T1663" s="152"/>
      <c r="U1663" s="152"/>
      <c r="V1663" s="152"/>
      <c r="W1663" s="152"/>
      <c r="X1663" s="152"/>
      <c r="Y1663" s="152"/>
      <c r="Z1663" s="152"/>
    </row>
    <row r="1664" ht="15.75" customHeight="1">
      <c r="A1664" s="143" t="str">
        <f>VLOOKUP('POBLACIONAL BASE 2025'!AD926,$A$15:$B$40,2,FALSE)</f>
        <v>#N/A</v>
      </c>
      <c r="B1664" s="149"/>
      <c r="C1664" s="149"/>
      <c r="D1664" s="149"/>
      <c r="E1664" s="149"/>
      <c r="F1664" s="149"/>
      <c r="G1664" s="149"/>
      <c r="H1664" s="149"/>
      <c r="I1664" s="143"/>
      <c r="J1664" s="143"/>
      <c r="K1664" s="149"/>
      <c r="L1664" s="149"/>
      <c r="M1664" s="149"/>
      <c r="N1664" s="149"/>
      <c r="O1664" s="149"/>
      <c r="P1664" s="149"/>
      <c r="Q1664" s="149"/>
      <c r="R1664" s="149"/>
      <c r="S1664" s="149"/>
      <c r="T1664" s="152"/>
      <c r="U1664" s="152"/>
      <c r="V1664" s="152"/>
      <c r="W1664" s="152"/>
      <c r="X1664" s="152"/>
      <c r="Y1664" s="152"/>
      <c r="Z1664" s="152"/>
    </row>
    <row r="1665" ht="15.75" customHeight="1">
      <c r="A1665" s="143" t="str">
        <f>VLOOKUP('POBLACIONAL BASE 2025'!AD927,$A$15:$B$40,2,FALSE)</f>
        <v>#N/A</v>
      </c>
      <c r="B1665" s="149"/>
      <c r="C1665" s="149"/>
      <c r="D1665" s="149"/>
      <c r="E1665" s="149"/>
      <c r="F1665" s="149"/>
      <c r="G1665" s="149"/>
      <c r="H1665" s="149"/>
      <c r="I1665" s="143"/>
      <c r="J1665" s="143"/>
      <c r="K1665" s="149"/>
      <c r="L1665" s="149"/>
      <c r="M1665" s="149"/>
      <c r="N1665" s="149"/>
      <c r="O1665" s="149"/>
      <c r="P1665" s="149"/>
      <c r="Q1665" s="149"/>
      <c r="R1665" s="149"/>
      <c r="S1665" s="149"/>
      <c r="T1665" s="152"/>
      <c r="U1665" s="152"/>
      <c r="V1665" s="152"/>
      <c r="W1665" s="152"/>
      <c r="X1665" s="152"/>
      <c r="Y1665" s="152"/>
      <c r="Z1665" s="152"/>
    </row>
    <row r="1666" ht="15.75" customHeight="1">
      <c r="A1666" s="143" t="str">
        <f>VLOOKUP('POBLACIONAL BASE 2025'!AD928,$A$15:$B$40,2,FALSE)</f>
        <v>#N/A</v>
      </c>
      <c r="B1666" s="149"/>
      <c r="C1666" s="149"/>
      <c r="D1666" s="149"/>
      <c r="E1666" s="149"/>
      <c r="F1666" s="149"/>
      <c r="G1666" s="149"/>
      <c r="H1666" s="149"/>
      <c r="I1666" s="143"/>
      <c r="J1666" s="143"/>
      <c r="K1666" s="149"/>
      <c r="L1666" s="149"/>
      <c r="M1666" s="149"/>
      <c r="N1666" s="149"/>
      <c r="O1666" s="149"/>
      <c r="P1666" s="149"/>
      <c r="Q1666" s="149"/>
      <c r="R1666" s="149"/>
      <c r="S1666" s="149"/>
      <c r="T1666" s="152"/>
      <c r="U1666" s="152"/>
      <c r="V1666" s="152"/>
      <c r="W1666" s="152"/>
      <c r="X1666" s="152"/>
      <c r="Y1666" s="152"/>
      <c r="Z1666" s="152"/>
    </row>
    <row r="1667" ht="15.75" customHeight="1">
      <c r="A1667" s="143" t="str">
        <f>VLOOKUP('POBLACIONAL BASE 2025'!AD929,$A$15:$B$40,2,FALSE)</f>
        <v>#N/A</v>
      </c>
      <c r="B1667" s="149"/>
      <c r="C1667" s="149"/>
      <c r="D1667" s="149"/>
      <c r="E1667" s="149"/>
      <c r="F1667" s="149"/>
      <c r="G1667" s="149"/>
      <c r="H1667" s="149"/>
      <c r="I1667" s="143"/>
      <c r="J1667" s="143"/>
      <c r="K1667" s="149"/>
      <c r="L1667" s="149"/>
      <c r="M1667" s="149"/>
      <c r="N1667" s="149"/>
      <c r="O1667" s="149"/>
      <c r="P1667" s="149"/>
      <c r="Q1667" s="149"/>
      <c r="R1667" s="149"/>
      <c r="S1667" s="149"/>
      <c r="T1667" s="152"/>
      <c r="U1667" s="152"/>
      <c r="V1667" s="152"/>
      <c r="W1667" s="152"/>
      <c r="X1667" s="152"/>
      <c r="Y1667" s="152"/>
      <c r="Z1667" s="152"/>
    </row>
    <row r="1668" ht="15.75" customHeight="1">
      <c r="A1668" s="143" t="str">
        <f>VLOOKUP('POBLACIONAL BASE 2025'!AD930,$A$15:$B$40,2,FALSE)</f>
        <v>#N/A</v>
      </c>
      <c r="B1668" s="149"/>
      <c r="C1668" s="149"/>
      <c r="D1668" s="149"/>
      <c r="E1668" s="149"/>
      <c r="F1668" s="149"/>
      <c r="G1668" s="149"/>
      <c r="H1668" s="149"/>
      <c r="I1668" s="143"/>
      <c r="J1668" s="143"/>
      <c r="K1668" s="149"/>
      <c r="L1668" s="149"/>
      <c r="M1668" s="149"/>
      <c r="N1668" s="149"/>
      <c r="O1668" s="149"/>
      <c r="P1668" s="149"/>
      <c r="Q1668" s="149"/>
      <c r="R1668" s="149"/>
      <c r="S1668" s="149"/>
      <c r="T1668" s="152"/>
      <c r="U1668" s="152"/>
      <c r="V1668" s="152"/>
      <c r="W1668" s="152"/>
      <c r="X1668" s="152"/>
      <c r="Y1668" s="152"/>
      <c r="Z1668" s="152"/>
    </row>
    <row r="1669" ht="15.75" customHeight="1">
      <c r="A1669" s="143" t="str">
        <f>VLOOKUP('POBLACIONAL BASE 2025'!AD931,$A$15:$B$40,2,FALSE)</f>
        <v>#N/A</v>
      </c>
      <c r="B1669" s="149"/>
      <c r="C1669" s="149"/>
      <c r="D1669" s="149"/>
      <c r="E1669" s="149"/>
      <c r="F1669" s="149"/>
      <c r="G1669" s="149"/>
      <c r="H1669" s="149"/>
      <c r="I1669" s="143"/>
      <c r="J1669" s="143"/>
      <c r="K1669" s="149"/>
      <c r="L1669" s="149"/>
      <c r="M1669" s="149"/>
      <c r="N1669" s="149"/>
      <c r="O1669" s="149"/>
      <c r="P1669" s="149"/>
      <c r="Q1669" s="149"/>
      <c r="R1669" s="149"/>
      <c r="S1669" s="149"/>
      <c r="T1669" s="152"/>
      <c r="U1669" s="152"/>
      <c r="V1669" s="152"/>
      <c r="W1669" s="152"/>
      <c r="X1669" s="152"/>
      <c r="Y1669" s="152"/>
      <c r="Z1669" s="152"/>
    </row>
    <row r="1670" ht="15.75" customHeight="1">
      <c r="A1670" s="143" t="str">
        <f>VLOOKUP('POBLACIONAL BASE 2025'!AD932,$A$15:$B$40,2,FALSE)</f>
        <v>#N/A</v>
      </c>
      <c r="B1670" s="149"/>
      <c r="C1670" s="149"/>
      <c r="D1670" s="149"/>
      <c r="E1670" s="149"/>
      <c r="F1670" s="149"/>
      <c r="G1670" s="149"/>
      <c r="H1670" s="149"/>
      <c r="I1670" s="143"/>
      <c r="J1670" s="143"/>
      <c r="K1670" s="149"/>
      <c r="L1670" s="149"/>
      <c r="M1670" s="149"/>
      <c r="N1670" s="149"/>
      <c r="O1670" s="149"/>
      <c r="P1670" s="149"/>
      <c r="Q1670" s="149"/>
      <c r="R1670" s="149"/>
      <c r="S1670" s="149"/>
      <c r="T1670" s="152"/>
      <c r="U1670" s="152"/>
      <c r="V1670" s="152"/>
      <c r="W1670" s="152"/>
      <c r="X1670" s="152"/>
      <c r="Y1670" s="152"/>
      <c r="Z1670" s="152"/>
    </row>
    <row r="1671" ht="15.75" customHeight="1">
      <c r="A1671" s="143" t="str">
        <f>VLOOKUP('POBLACIONAL BASE 2025'!AD933,$A$15:$B$40,2,FALSE)</f>
        <v>#N/A</v>
      </c>
      <c r="B1671" s="149"/>
      <c r="C1671" s="149"/>
      <c r="D1671" s="149"/>
      <c r="E1671" s="149"/>
      <c r="F1671" s="149"/>
      <c r="G1671" s="149"/>
      <c r="H1671" s="149"/>
      <c r="I1671" s="143"/>
      <c r="J1671" s="143"/>
      <c r="K1671" s="149"/>
      <c r="L1671" s="149"/>
      <c r="M1671" s="149"/>
      <c r="N1671" s="149"/>
      <c r="O1671" s="149"/>
      <c r="P1671" s="149"/>
      <c r="Q1671" s="149"/>
      <c r="R1671" s="149"/>
      <c r="S1671" s="149"/>
      <c r="T1671" s="152"/>
      <c r="U1671" s="152"/>
      <c r="V1671" s="152"/>
      <c r="W1671" s="152"/>
      <c r="X1671" s="152"/>
      <c r="Y1671" s="152"/>
      <c r="Z1671" s="152"/>
    </row>
    <row r="1672" ht="15.75" customHeight="1">
      <c r="A1672" s="143" t="str">
        <f>VLOOKUP('POBLACIONAL BASE 2025'!AD934,$A$15:$B$40,2,FALSE)</f>
        <v>#N/A</v>
      </c>
      <c r="B1672" s="149"/>
      <c r="C1672" s="149"/>
      <c r="D1672" s="149"/>
      <c r="E1672" s="149"/>
      <c r="F1672" s="149"/>
      <c r="G1672" s="149"/>
      <c r="H1672" s="149"/>
      <c r="I1672" s="143"/>
      <c r="J1672" s="143"/>
      <c r="K1672" s="149"/>
      <c r="L1672" s="149"/>
      <c r="M1672" s="149"/>
      <c r="N1672" s="149"/>
      <c r="O1672" s="149"/>
      <c r="P1672" s="149"/>
      <c r="Q1672" s="149"/>
      <c r="R1672" s="149"/>
      <c r="S1672" s="149"/>
      <c r="T1672" s="152"/>
      <c r="U1672" s="152"/>
      <c r="V1672" s="152"/>
      <c r="W1672" s="152"/>
      <c r="X1672" s="152"/>
      <c r="Y1672" s="152"/>
      <c r="Z1672" s="152"/>
    </row>
    <row r="1673" ht="15.75" customHeight="1">
      <c r="A1673" s="143" t="str">
        <f>VLOOKUP('POBLACIONAL BASE 2025'!AD935,$A$15:$B$40,2,FALSE)</f>
        <v>#N/A</v>
      </c>
      <c r="B1673" s="149"/>
      <c r="C1673" s="149"/>
      <c r="D1673" s="149"/>
      <c r="E1673" s="149"/>
      <c r="F1673" s="149"/>
      <c r="G1673" s="149"/>
      <c r="H1673" s="149"/>
      <c r="I1673" s="143"/>
      <c r="J1673" s="143"/>
      <c r="K1673" s="149"/>
      <c r="L1673" s="149"/>
      <c r="M1673" s="149"/>
      <c r="N1673" s="149"/>
      <c r="O1673" s="149"/>
      <c r="P1673" s="149"/>
      <c r="Q1673" s="149"/>
      <c r="R1673" s="149"/>
      <c r="S1673" s="149"/>
      <c r="T1673" s="152"/>
      <c r="U1673" s="152"/>
      <c r="V1673" s="152"/>
      <c r="W1673" s="152"/>
      <c r="X1673" s="152"/>
      <c r="Y1673" s="152"/>
      <c r="Z1673" s="152"/>
    </row>
    <row r="1674" ht="15.75" customHeight="1">
      <c r="A1674" s="143" t="str">
        <f>VLOOKUP('POBLACIONAL BASE 2025'!AD936,$A$15:$B$40,2,FALSE)</f>
        <v>#N/A</v>
      </c>
      <c r="B1674" s="149"/>
      <c r="C1674" s="149"/>
      <c r="D1674" s="149"/>
      <c r="E1674" s="149"/>
      <c r="F1674" s="149"/>
      <c r="G1674" s="149"/>
      <c r="H1674" s="149"/>
      <c r="I1674" s="143"/>
      <c r="J1674" s="143"/>
      <c r="K1674" s="149"/>
      <c r="L1674" s="149"/>
      <c r="M1674" s="149"/>
      <c r="N1674" s="149"/>
      <c r="O1674" s="149"/>
      <c r="P1674" s="149"/>
      <c r="Q1674" s="149"/>
      <c r="R1674" s="149"/>
      <c r="S1674" s="149"/>
      <c r="T1674" s="152"/>
      <c r="U1674" s="152"/>
      <c r="V1674" s="152"/>
      <c r="W1674" s="152"/>
      <c r="X1674" s="152"/>
      <c r="Y1674" s="152"/>
      <c r="Z1674" s="152"/>
    </row>
    <row r="1675" ht="15.75" customHeight="1">
      <c r="A1675" s="143" t="str">
        <f>VLOOKUP('POBLACIONAL BASE 2025'!AD937,$A$15:$B$40,2,FALSE)</f>
        <v>#N/A</v>
      </c>
      <c r="B1675" s="149"/>
      <c r="C1675" s="149"/>
      <c r="D1675" s="149"/>
      <c r="E1675" s="149"/>
      <c r="F1675" s="149"/>
      <c r="G1675" s="149"/>
      <c r="H1675" s="149"/>
      <c r="I1675" s="143"/>
      <c r="J1675" s="143"/>
      <c r="K1675" s="149"/>
      <c r="L1675" s="149"/>
      <c r="M1675" s="149"/>
      <c r="N1675" s="149"/>
      <c r="O1675" s="149"/>
      <c r="P1675" s="149"/>
      <c r="Q1675" s="149"/>
      <c r="R1675" s="149"/>
      <c r="S1675" s="149"/>
      <c r="T1675" s="152"/>
      <c r="U1675" s="152"/>
      <c r="V1675" s="152"/>
      <c r="W1675" s="152"/>
      <c r="X1675" s="152"/>
      <c r="Y1675" s="152"/>
      <c r="Z1675" s="152"/>
    </row>
    <row r="1676" ht="15.75" customHeight="1">
      <c r="A1676" s="143" t="str">
        <f>VLOOKUP('POBLACIONAL BASE 2025'!AD938,$A$15:$B$40,2,FALSE)</f>
        <v>#N/A</v>
      </c>
      <c r="B1676" s="149"/>
      <c r="C1676" s="149"/>
      <c r="D1676" s="149"/>
      <c r="E1676" s="149"/>
      <c r="F1676" s="149"/>
      <c r="G1676" s="149"/>
      <c r="H1676" s="149"/>
      <c r="I1676" s="143"/>
      <c r="J1676" s="143"/>
      <c r="K1676" s="149"/>
      <c r="L1676" s="149"/>
      <c r="M1676" s="149"/>
      <c r="N1676" s="149"/>
      <c r="O1676" s="149"/>
      <c r="P1676" s="149"/>
      <c r="Q1676" s="149"/>
      <c r="R1676" s="149"/>
      <c r="S1676" s="149"/>
      <c r="T1676" s="152"/>
      <c r="U1676" s="152"/>
      <c r="V1676" s="152"/>
      <c r="W1676" s="152"/>
      <c r="X1676" s="152"/>
      <c r="Y1676" s="152"/>
      <c r="Z1676" s="152"/>
    </row>
    <row r="1677" ht="15.75" customHeight="1">
      <c r="A1677" s="143" t="str">
        <f>VLOOKUP('POBLACIONAL BASE 2025'!AD939,$A$15:$B$40,2,FALSE)</f>
        <v>#N/A</v>
      </c>
      <c r="B1677" s="149"/>
      <c r="C1677" s="149"/>
      <c r="D1677" s="149"/>
      <c r="E1677" s="149"/>
      <c r="F1677" s="149"/>
      <c r="G1677" s="149"/>
      <c r="H1677" s="149"/>
      <c r="I1677" s="143"/>
      <c r="J1677" s="143"/>
      <c r="K1677" s="149"/>
      <c r="L1677" s="149"/>
      <c r="M1677" s="149"/>
      <c r="N1677" s="149"/>
      <c r="O1677" s="149"/>
      <c r="P1677" s="149"/>
      <c r="Q1677" s="149"/>
      <c r="R1677" s="149"/>
      <c r="S1677" s="149"/>
      <c r="T1677" s="152"/>
      <c r="U1677" s="152"/>
      <c r="V1677" s="152"/>
      <c r="W1677" s="152"/>
      <c r="X1677" s="152"/>
      <c r="Y1677" s="152"/>
      <c r="Z1677" s="152"/>
    </row>
    <row r="1678" ht="15.75" customHeight="1">
      <c r="A1678" s="143" t="str">
        <f>VLOOKUP('POBLACIONAL BASE 2025'!AD940,$A$15:$B$40,2,FALSE)</f>
        <v>#N/A</v>
      </c>
      <c r="B1678" s="149"/>
      <c r="C1678" s="149"/>
      <c r="D1678" s="149"/>
      <c r="E1678" s="149"/>
      <c r="F1678" s="149"/>
      <c r="G1678" s="149"/>
      <c r="H1678" s="149"/>
      <c r="I1678" s="143"/>
      <c r="J1678" s="143"/>
      <c r="K1678" s="149"/>
      <c r="L1678" s="149"/>
      <c r="M1678" s="149"/>
      <c r="N1678" s="149"/>
      <c r="O1678" s="149"/>
      <c r="P1678" s="149"/>
      <c r="Q1678" s="149"/>
      <c r="R1678" s="149"/>
      <c r="S1678" s="149"/>
      <c r="T1678" s="152"/>
      <c r="U1678" s="152"/>
      <c r="V1678" s="152"/>
      <c r="W1678" s="152"/>
      <c r="X1678" s="152"/>
      <c r="Y1678" s="152"/>
      <c r="Z1678" s="152"/>
    </row>
    <row r="1679" ht="15.75" customHeight="1">
      <c r="A1679" s="143" t="str">
        <f>VLOOKUP('POBLACIONAL BASE 2025'!AD941,$A$15:$B$40,2,FALSE)</f>
        <v>#N/A</v>
      </c>
      <c r="B1679" s="149"/>
      <c r="C1679" s="149"/>
      <c r="D1679" s="149"/>
      <c r="E1679" s="149"/>
      <c r="F1679" s="149"/>
      <c r="G1679" s="149"/>
      <c r="H1679" s="149"/>
      <c r="I1679" s="143"/>
      <c r="J1679" s="143"/>
      <c r="K1679" s="149"/>
      <c r="L1679" s="149"/>
      <c r="M1679" s="149"/>
      <c r="N1679" s="149"/>
      <c r="O1679" s="149"/>
      <c r="P1679" s="149"/>
      <c r="Q1679" s="149"/>
      <c r="R1679" s="149"/>
      <c r="S1679" s="149"/>
      <c r="T1679" s="152"/>
      <c r="U1679" s="152"/>
      <c r="V1679" s="152"/>
      <c r="W1679" s="152"/>
      <c r="X1679" s="152"/>
      <c r="Y1679" s="152"/>
      <c r="Z1679" s="152"/>
    </row>
    <row r="1680" ht="15.75" customHeight="1">
      <c r="A1680" s="143" t="str">
        <f>VLOOKUP('POBLACIONAL BASE 2025'!AD942,$A$15:$B$40,2,FALSE)</f>
        <v>#N/A</v>
      </c>
      <c r="B1680" s="149"/>
      <c r="C1680" s="149"/>
      <c r="D1680" s="149"/>
      <c r="E1680" s="149"/>
      <c r="F1680" s="149"/>
      <c r="G1680" s="149"/>
      <c r="H1680" s="149"/>
      <c r="I1680" s="143"/>
      <c r="J1680" s="143"/>
      <c r="K1680" s="149"/>
      <c r="L1680" s="149"/>
      <c r="M1680" s="149"/>
      <c r="N1680" s="149"/>
      <c r="O1680" s="149"/>
      <c r="P1680" s="149"/>
      <c r="Q1680" s="149"/>
      <c r="R1680" s="149"/>
      <c r="S1680" s="149"/>
      <c r="T1680" s="152"/>
      <c r="U1680" s="152"/>
      <c r="V1680" s="152"/>
      <c r="W1680" s="152"/>
      <c r="X1680" s="152"/>
      <c r="Y1680" s="152"/>
      <c r="Z1680" s="152"/>
    </row>
    <row r="1681" ht="15.75" customHeight="1">
      <c r="A1681" s="143" t="str">
        <f>VLOOKUP('POBLACIONAL BASE 2025'!AD943,$A$15:$B$40,2,FALSE)</f>
        <v>#N/A</v>
      </c>
      <c r="B1681" s="149"/>
      <c r="C1681" s="149"/>
      <c r="D1681" s="149"/>
      <c r="E1681" s="149"/>
      <c r="F1681" s="149"/>
      <c r="G1681" s="149"/>
      <c r="H1681" s="149"/>
      <c r="I1681" s="143"/>
      <c r="J1681" s="143"/>
      <c r="K1681" s="149"/>
      <c r="L1681" s="149"/>
      <c r="M1681" s="149"/>
      <c r="N1681" s="149"/>
      <c r="O1681" s="149"/>
      <c r="P1681" s="149"/>
      <c r="Q1681" s="149"/>
      <c r="R1681" s="149"/>
      <c r="S1681" s="149"/>
      <c r="T1681" s="152"/>
      <c r="U1681" s="152"/>
      <c r="V1681" s="152"/>
      <c r="W1681" s="152"/>
      <c r="X1681" s="152"/>
      <c r="Y1681" s="152"/>
      <c r="Z1681" s="152"/>
    </row>
    <row r="1682" ht="15.75" customHeight="1">
      <c r="A1682" s="143" t="str">
        <f>VLOOKUP('POBLACIONAL BASE 2025'!AD944,$A$15:$B$40,2,FALSE)</f>
        <v>#N/A</v>
      </c>
      <c r="B1682" s="149"/>
      <c r="C1682" s="149"/>
      <c r="D1682" s="149"/>
      <c r="E1682" s="149"/>
      <c r="F1682" s="149"/>
      <c r="G1682" s="149"/>
      <c r="H1682" s="149"/>
      <c r="I1682" s="143"/>
      <c r="J1682" s="143"/>
      <c r="K1682" s="149"/>
      <c r="L1682" s="149"/>
      <c r="M1682" s="149"/>
      <c r="N1682" s="149"/>
      <c r="O1682" s="149"/>
      <c r="P1682" s="149"/>
      <c r="Q1682" s="149"/>
      <c r="R1682" s="149"/>
      <c r="S1682" s="149"/>
      <c r="T1682" s="152"/>
      <c r="U1682" s="152"/>
      <c r="V1682" s="152"/>
      <c r="W1682" s="152"/>
      <c r="X1682" s="152"/>
      <c r="Y1682" s="152"/>
      <c r="Z1682" s="152"/>
    </row>
    <row r="1683" ht="15.75" customHeight="1">
      <c r="A1683" s="143" t="str">
        <f>VLOOKUP('POBLACIONAL BASE 2025'!AD945,$A$15:$B$40,2,FALSE)</f>
        <v>#N/A</v>
      </c>
      <c r="B1683" s="149"/>
      <c r="C1683" s="149"/>
      <c r="D1683" s="149"/>
      <c r="E1683" s="149"/>
      <c r="F1683" s="149"/>
      <c r="G1683" s="149"/>
      <c r="H1683" s="149"/>
      <c r="I1683" s="143"/>
      <c r="J1683" s="143"/>
      <c r="K1683" s="149"/>
      <c r="L1683" s="149"/>
      <c r="M1683" s="149"/>
      <c r="N1683" s="149"/>
      <c r="O1683" s="149"/>
      <c r="P1683" s="149"/>
      <c r="Q1683" s="149"/>
      <c r="R1683" s="149"/>
      <c r="S1683" s="149"/>
      <c r="T1683" s="152"/>
      <c r="U1683" s="152"/>
      <c r="V1683" s="152"/>
      <c r="W1683" s="152"/>
      <c r="X1683" s="152"/>
      <c r="Y1683" s="152"/>
      <c r="Z1683" s="152"/>
    </row>
    <row r="1684" ht="15.75" customHeight="1">
      <c r="A1684" s="143" t="str">
        <f>VLOOKUP('POBLACIONAL BASE 2025'!AD946,$A$15:$B$40,2,FALSE)</f>
        <v>#N/A</v>
      </c>
      <c r="B1684" s="149"/>
      <c r="C1684" s="149"/>
      <c r="D1684" s="149"/>
      <c r="E1684" s="149"/>
      <c r="F1684" s="149"/>
      <c r="G1684" s="149"/>
      <c r="H1684" s="149"/>
      <c r="I1684" s="143"/>
      <c r="J1684" s="143"/>
      <c r="K1684" s="149"/>
      <c r="L1684" s="149"/>
      <c r="M1684" s="149"/>
      <c r="N1684" s="149"/>
      <c r="O1684" s="149"/>
      <c r="P1684" s="149"/>
      <c r="Q1684" s="149"/>
      <c r="R1684" s="149"/>
      <c r="S1684" s="149"/>
      <c r="T1684" s="152"/>
      <c r="U1684" s="152"/>
      <c r="V1684" s="152"/>
      <c r="W1684" s="152"/>
      <c r="X1684" s="152"/>
      <c r="Y1684" s="152"/>
      <c r="Z1684" s="152"/>
    </row>
    <row r="1685" ht="15.75" customHeight="1">
      <c r="A1685" s="143" t="str">
        <f>VLOOKUP('POBLACIONAL BASE 2025'!AD947,$A$15:$B$40,2,FALSE)</f>
        <v>#N/A</v>
      </c>
      <c r="B1685" s="149"/>
      <c r="C1685" s="149"/>
      <c r="D1685" s="149"/>
      <c r="E1685" s="149"/>
      <c r="F1685" s="149"/>
      <c r="G1685" s="149"/>
      <c r="H1685" s="149"/>
      <c r="I1685" s="143"/>
      <c r="J1685" s="143"/>
      <c r="K1685" s="149"/>
      <c r="L1685" s="149"/>
      <c r="M1685" s="149"/>
      <c r="N1685" s="149"/>
      <c r="O1685" s="149"/>
      <c r="P1685" s="149"/>
      <c r="Q1685" s="149"/>
      <c r="R1685" s="149"/>
      <c r="S1685" s="149"/>
      <c r="T1685" s="152"/>
      <c r="U1685" s="152"/>
      <c r="V1685" s="152"/>
      <c r="W1685" s="152"/>
      <c r="X1685" s="152"/>
      <c r="Y1685" s="152"/>
      <c r="Z1685" s="152"/>
    </row>
    <row r="1686" ht="15.75" customHeight="1">
      <c r="A1686" s="143" t="str">
        <f>VLOOKUP('POBLACIONAL BASE 2025'!AD948,$A$15:$B$40,2,FALSE)</f>
        <v>#N/A</v>
      </c>
      <c r="B1686" s="149"/>
      <c r="C1686" s="149"/>
      <c r="D1686" s="149"/>
      <c r="E1686" s="149"/>
      <c r="F1686" s="149"/>
      <c r="G1686" s="149"/>
      <c r="H1686" s="149"/>
      <c r="I1686" s="143"/>
      <c r="J1686" s="143"/>
      <c r="K1686" s="149"/>
      <c r="L1686" s="149"/>
      <c r="M1686" s="149"/>
      <c r="N1686" s="149"/>
      <c r="O1686" s="149"/>
      <c r="P1686" s="149"/>
      <c r="Q1686" s="149"/>
      <c r="R1686" s="149"/>
      <c r="S1686" s="149"/>
      <c r="T1686" s="152"/>
      <c r="U1686" s="152"/>
      <c r="V1686" s="152"/>
      <c r="W1686" s="152"/>
      <c r="X1686" s="152"/>
      <c r="Y1686" s="152"/>
      <c r="Z1686" s="152"/>
    </row>
    <row r="1687" ht="15.75" customHeight="1">
      <c r="A1687" s="143" t="str">
        <f>VLOOKUP('POBLACIONAL BASE 2025'!AD949,$A$15:$B$40,2,FALSE)</f>
        <v>#N/A</v>
      </c>
      <c r="B1687" s="149"/>
      <c r="C1687" s="149"/>
      <c r="D1687" s="149"/>
      <c r="E1687" s="149"/>
      <c r="F1687" s="149"/>
      <c r="G1687" s="149"/>
      <c r="H1687" s="149"/>
      <c r="I1687" s="143"/>
      <c r="J1687" s="143"/>
      <c r="K1687" s="149"/>
      <c r="L1687" s="149"/>
      <c r="M1687" s="149"/>
      <c r="N1687" s="149"/>
      <c r="O1687" s="149"/>
      <c r="P1687" s="149"/>
      <c r="Q1687" s="149"/>
      <c r="R1687" s="149"/>
      <c r="S1687" s="149"/>
      <c r="T1687" s="152"/>
      <c r="U1687" s="152"/>
      <c r="V1687" s="152"/>
      <c r="W1687" s="152"/>
      <c r="X1687" s="152"/>
      <c r="Y1687" s="152"/>
      <c r="Z1687" s="152"/>
    </row>
    <row r="1688" ht="15.75" customHeight="1">
      <c r="A1688" s="143" t="str">
        <f>VLOOKUP('POBLACIONAL BASE 2025'!AD950,$A$15:$B$40,2,FALSE)</f>
        <v>#N/A</v>
      </c>
      <c r="B1688" s="149"/>
      <c r="C1688" s="149"/>
      <c r="D1688" s="149"/>
      <c r="E1688" s="149"/>
      <c r="F1688" s="149"/>
      <c r="G1688" s="149"/>
      <c r="H1688" s="149"/>
      <c r="I1688" s="143"/>
      <c r="J1688" s="143"/>
      <c r="K1688" s="149"/>
      <c r="L1688" s="149"/>
      <c r="M1688" s="149"/>
      <c r="N1688" s="149"/>
      <c r="O1688" s="149"/>
      <c r="P1688" s="149"/>
      <c r="Q1688" s="149"/>
      <c r="R1688" s="149"/>
      <c r="S1688" s="149"/>
      <c r="T1688" s="152"/>
      <c r="U1688" s="152"/>
      <c r="V1688" s="152"/>
      <c r="W1688" s="152"/>
      <c r="X1688" s="152"/>
      <c r="Y1688" s="152"/>
      <c r="Z1688" s="152"/>
    </row>
    <row r="1689" ht="15.75" customHeight="1">
      <c r="A1689" s="143" t="str">
        <f>VLOOKUP('POBLACIONAL BASE 2025'!AD951,$A$15:$B$40,2,FALSE)</f>
        <v>#N/A</v>
      </c>
      <c r="B1689" s="149"/>
      <c r="C1689" s="149"/>
      <c r="D1689" s="149"/>
      <c r="E1689" s="149"/>
      <c r="F1689" s="149"/>
      <c r="G1689" s="149"/>
      <c r="H1689" s="149"/>
      <c r="I1689" s="143"/>
      <c r="J1689" s="143"/>
      <c r="K1689" s="149"/>
      <c r="L1689" s="149"/>
      <c r="M1689" s="149"/>
      <c r="N1689" s="149"/>
      <c r="O1689" s="149"/>
      <c r="P1689" s="149"/>
      <c r="Q1689" s="149"/>
      <c r="R1689" s="149"/>
      <c r="S1689" s="149"/>
      <c r="T1689" s="152"/>
      <c r="U1689" s="152"/>
      <c r="V1689" s="152"/>
      <c r="W1689" s="152"/>
      <c r="X1689" s="152"/>
      <c r="Y1689" s="152"/>
      <c r="Z1689" s="152"/>
    </row>
    <row r="1690" ht="15.75" customHeight="1">
      <c r="A1690" s="143" t="str">
        <f>VLOOKUP('POBLACIONAL BASE 2025'!AD952,$A$15:$B$40,2,FALSE)</f>
        <v>#N/A</v>
      </c>
      <c r="B1690" s="149"/>
      <c r="C1690" s="149"/>
      <c r="D1690" s="149"/>
      <c r="E1690" s="149"/>
      <c r="F1690" s="149"/>
      <c r="G1690" s="149"/>
      <c r="H1690" s="149"/>
      <c r="I1690" s="143"/>
      <c r="J1690" s="143"/>
      <c r="K1690" s="149"/>
      <c r="L1690" s="149"/>
      <c r="M1690" s="149"/>
      <c r="N1690" s="149"/>
      <c r="O1690" s="149"/>
      <c r="P1690" s="149"/>
      <c r="Q1690" s="149"/>
      <c r="R1690" s="149"/>
      <c r="S1690" s="149"/>
      <c r="T1690" s="152"/>
      <c r="U1690" s="152"/>
      <c r="V1690" s="152"/>
      <c r="W1690" s="152"/>
      <c r="X1690" s="152"/>
      <c r="Y1690" s="152"/>
      <c r="Z1690" s="152"/>
    </row>
    <row r="1691" ht="15.75" customHeight="1">
      <c r="A1691" s="143" t="str">
        <f>VLOOKUP('POBLACIONAL BASE 2025'!AD953,$A$15:$B$40,2,FALSE)</f>
        <v>#N/A</v>
      </c>
      <c r="B1691" s="149"/>
      <c r="C1691" s="149"/>
      <c r="D1691" s="149"/>
      <c r="E1691" s="149"/>
      <c r="F1691" s="149"/>
      <c r="G1691" s="149"/>
      <c r="H1691" s="149"/>
      <c r="I1691" s="143"/>
      <c r="J1691" s="143"/>
      <c r="K1691" s="149"/>
      <c r="L1691" s="149"/>
      <c r="M1691" s="149"/>
      <c r="N1691" s="149"/>
      <c r="O1691" s="149"/>
      <c r="P1691" s="149"/>
      <c r="Q1691" s="149"/>
      <c r="R1691" s="149"/>
      <c r="S1691" s="149"/>
      <c r="T1691" s="152"/>
      <c r="U1691" s="152"/>
      <c r="V1691" s="152"/>
      <c r="W1691" s="152"/>
      <c r="X1691" s="152"/>
      <c r="Y1691" s="152"/>
      <c r="Z1691" s="152"/>
    </row>
    <row r="1692" ht="15.75" customHeight="1">
      <c r="A1692" s="143" t="str">
        <f>VLOOKUP('POBLACIONAL BASE 2025'!AD954,$A$15:$B$40,2,FALSE)</f>
        <v>#N/A</v>
      </c>
      <c r="B1692" s="149"/>
      <c r="C1692" s="149"/>
      <c r="D1692" s="149"/>
      <c r="E1692" s="149"/>
      <c r="F1692" s="149"/>
      <c r="G1692" s="149"/>
      <c r="H1692" s="149"/>
      <c r="I1692" s="143"/>
      <c r="J1692" s="143"/>
      <c r="K1692" s="149"/>
      <c r="L1692" s="149"/>
      <c r="M1692" s="149"/>
      <c r="N1692" s="149"/>
      <c r="O1692" s="149"/>
      <c r="P1692" s="149"/>
      <c r="Q1692" s="149"/>
      <c r="R1692" s="149"/>
      <c r="S1692" s="149"/>
      <c r="T1692" s="152"/>
      <c r="U1692" s="152"/>
      <c r="V1692" s="152"/>
      <c r="W1692" s="152"/>
      <c r="X1692" s="152"/>
      <c r="Y1692" s="152"/>
      <c r="Z1692" s="152"/>
    </row>
    <row r="1693" ht="15.75" customHeight="1">
      <c r="A1693" s="143" t="str">
        <f>VLOOKUP('POBLACIONAL BASE 2025'!AD955,$A$15:$B$40,2,FALSE)</f>
        <v>#N/A</v>
      </c>
      <c r="B1693" s="149"/>
      <c r="C1693" s="149"/>
      <c r="D1693" s="149"/>
      <c r="E1693" s="149"/>
      <c r="F1693" s="149"/>
      <c r="G1693" s="149"/>
      <c r="H1693" s="149"/>
      <c r="I1693" s="143"/>
      <c r="J1693" s="143"/>
      <c r="K1693" s="149"/>
      <c r="L1693" s="149"/>
      <c r="M1693" s="149"/>
      <c r="N1693" s="149"/>
      <c r="O1693" s="149"/>
      <c r="P1693" s="149"/>
      <c r="Q1693" s="149"/>
      <c r="R1693" s="149"/>
      <c r="S1693" s="149"/>
      <c r="T1693" s="152"/>
      <c r="U1693" s="152"/>
      <c r="V1693" s="152"/>
      <c r="W1693" s="152"/>
      <c r="X1693" s="152"/>
      <c r="Y1693" s="152"/>
      <c r="Z1693" s="152"/>
    </row>
    <row r="1694" ht="15.75" customHeight="1">
      <c r="A1694" s="143" t="str">
        <f>VLOOKUP('POBLACIONAL BASE 2025'!AD956,$A$15:$B$40,2,FALSE)</f>
        <v>#N/A</v>
      </c>
      <c r="B1694" s="149"/>
      <c r="C1694" s="149"/>
      <c r="D1694" s="149"/>
      <c r="E1694" s="149"/>
      <c r="F1694" s="149"/>
      <c r="G1694" s="149"/>
      <c r="H1694" s="149"/>
      <c r="I1694" s="143"/>
      <c r="J1694" s="143"/>
      <c r="K1694" s="149"/>
      <c r="L1694" s="149"/>
      <c r="M1694" s="149"/>
      <c r="N1694" s="149"/>
      <c r="O1694" s="149"/>
      <c r="P1694" s="149"/>
      <c r="Q1694" s="149"/>
      <c r="R1694" s="149"/>
      <c r="S1694" s="149"/>
      <c r="T1694" s="152"/>
      <c r="U1694" s="152"/>
      <c r="V1694" s="152"/>
      <c r="W1694" s="152"/>
      <c r="X1694" s="152"/>
      <c r="Y1694" s="152"/>
      <c r="Z1694" s="152"/>
    </row>
    <row r="1695" ht="15.75" customHeight="1">
      <c r="A1695" s="143" t="str">
        <f>VLOOKUP('POBLACIONAL BASE 2025'!AD957,$A$15:$B$40,2,FALSE)</f>
        <v>#N/A</v>
      </c>
      <c r="B1695" s="149"/>
      <c r="C1695" s="149"/>
      <c r="D1695" s="149"/>
      <c r="E1695" s="149"/>
      <c r="F1695" s="149"/>
      <c r="G1695" s="149"/>
      <c r="H1695" s="149"/>
      <c r="I1695" s="143"/>
      <c r="J1695" s="143"/>
      <c r="K1695" s="149"/>
      <c r="L1695" s="149"/>
      <c r="M1695" s="149"/>
      <c r="N1695" s="149"/>
      <c r="O1695" s="149"/>
      <c r="P1695" s="149"/>
      <c r="Q1695" s="149"/>
      <c r="R1695" s="149"/>
      <c r="S1695" s="149"/>
      <c r="T1695" s="152"/>
      <c r="U1695" s="152"/>
      <c r="V1695" s="152"/>
      <c r="W1695" s="152"/>
      <c r="X1695" s="152"/>
      <c r="Y1695" s="152"/>
      <c r="Z1695" s="152"/>
    </row>
    <row r="1696" ht="15.75" customHeight="1">
      <c r="A1696" s="143" t="str">
        <f>VLOOKUP('POBLACIONAL BASE 2025'!AD958,$A$15:$B$40,2,FALSE)</f>
        <v>#N/A</v>
      </c>
      <c r="B1696" s="149"/>
      <c r="C1696" s="149"/>
      <c r="D1696" s="149"/>
      <c r="E1696" s="149"/>
      <c r="F1696" s="149"/>
      <c r="G1696" s="149"/>
      <c r="H1696" s="149"/>
      <c r="I1696" s="143"/>
      <c r="J1696" s="143"/>
      <c r="K1696" s="149"/>
      <c r="L1696" s="149"/>
      <c r="M1696" s="149"/>
      <c r="N1696" s="149"/>
      <c r="O1696" s="149"/>
      <c r="P1696" s="149"/>
      <c r="Q1696" s="149"/>
      <c r="R1696" s="149"/>
      <c r="S1696" s="149"/>
      <c r="T1696" s="152"/>
      <c r="U1696" s="152"/>
      <c r="V1696" s="152"/>
      <c r="W1696" s="152"/>
      <c r="X1696" s="152"/>
      <c r="Y1696" s="152"/>
      <c r="Z1696" s="152"/>
    </row>
    <row r="1697" ht="15.75" customHeight="1">
      <c r="A1697" s="143" t="str">
        <f>VLOOKUP('POBLACIONAL BASE 2025'!AD959,$A$15:$B$40,2,FALSE)</f>
        <v>#N/A</v>
      </c>
      <c r="B1697" s="149"/>
      <c r="C1697" s="149"/>
      <c r="D1697" s="149"/>
      <c r="E1697" s="149"/>
      <c r="F1697" s="149"/>
      <c r="G1697" s="149"/>
      <c r="H1697" s="149"/>
      <c r="I1697" s="143"/>
      <c r="J1697" s="143"/>
      <c r="K1697" s="149"/>
      <c r="L1697" s="149"/>
      <c r="M1697" s="149"/>
      <c r="N1697" s="149"/>
      <c r="O1697" s="149"/>
      <c r="P1697" s="149"/>
      <c r="Q1697" s="149"/>
      <c r="R1697" s="149"/>
      <c r="S1697" s="149"/>
      <c r="T1697" s="152"/>
      <c r="U1697" s="152"/>
      <c r="V1697" s="152"/>
      <c r="W1697" s="152"/>
      <c r="X1697" s="152"/>
      <c r="Y1697" s="152"/>
      <c r="Z1697" s="152"/>
    </row>
    <row r="1698" ht="15.75" customHeight="1">
      <c r="A1698" s="143" t="str">
        <f>VLOOKUP('POBLACIONAL BASE 2025'!AD960,$A$15:$B$40,2,FALSE)</f>
        <v>#N/A</v>
      </c>
      <c r="B1698" s="149"/>
      <c r="C1698" s="149"/>
      <c r="D1698" s="149"/>
      <c r="E1698" s="149"/>
      <c r="F1698" s="149"/>
      <c r="G1698" s="149"/>
      <c r="H1698" s="149"/>
      <c r="I1698" s="143"/>
      <c r="J1698" s="143"/>
      <c r="K1698" s="149"/>
      <c r="L1698" s="149"/>
      <c r="M1698" s="149"/>
      <c r="N1698" s="149"/>
      <c r="O1698" s="149"/>
      <c r="P1698" s="149"/>
      <c r="Q1698" s="149"/>
      <c r="R1698" s="149"/>
      <c r="S1698" s="149"/>
      <c r="T1698" s="152"/>
      <c r="U1698" s="152"/>
      <c r="V1698" s="152"/>
      <c r="W1698" s="152"/>
      <c r="X1698" s="152"/>
      <c r="Y1698" s="152"/>
      <c r="Z1698" s="152"/>
    </row>
    <row r="1699" ht="15.75" customHeight="1">
      <c r="A1699" s="143" t="str">
        <f>VLOOKUP('POBLACIONAL BASE 2025'!AD961,$A$15:$B$40,2,FALSE)</f>
        <v>#N/A</v>
      </c>
      <c r="B1699" s="149"/>
      <c r="C1699" s="149"/>
      <c r="D1699" s="149"/>
      <c r="E1699" s="149"/>
      <c r="F1699" s="149"/>
      <c r="G1699" s="149"/>
      <c r="H1699" s="149"/>
      <c r="I1699" s="143"/>
      <c r="J1699" s="143"/>
      <c r="K1699" s="149"/>
      <c r="L1699" s="149"/>
      <c r="M1699" s="149"/>
      <c r="N1699" s="149"/>
      <c r="O1699" s="149"/>
      <c r="P1699" s="149"/>
      <c r="Q1699" s="149"/>
      <c r="R1699" s="149"/>
      <c r="S1699" s="149"/>
      <c r="T1699" s="152"/>
      <c r="U1699" s="152"/>
      <c r="V1699" s="152"/>
      <c r="W1699" s="152"/>
      <c r="X1699" s="152"/>
      <c r="Y1699" s="152"/>
      <c r="Z1699" s="152"/>
    </row>
    <row r="1700" ht="15.75" customHeight="1">
      <c r="A1700" s="143" t="str">
        <f>VLOOKUP('POBLACIONAL BASE 2025'!AD962,$A$15:$B$40,2,FALSE)</f>
        <v>#N/A</v>
      </c>
      <c r="B1700" s="149"/>
      <c r="C1700" s="149"/>
      <c r="D1700" s="149"/>
      <c r="E1700" s="149"/>
      <c r="F1700" s="149"/>
      <c r="G1700" s="149"/>
      <c r="H1700" s="149"/>
      <c r="I1700" s="143"/>
      <c r="J1700" s="143"/>
      <c r="K1700" s="149"/>
      <c r="L1700" s="149"/>
      <c r="M1700" s="149"/>
      <c r="N1700" s="149"/>
      <c r="O1700" s="149"/>
      <c r="P1700" s="149"/>
      <c r="Q1700" s="149"/>
      <c r="R1700" s="149"/>
      <c r="S1700" s="149"/>
      <c r="T1700" s="152"/>
      <c r="U1700" s="152"/>
      <c r="V1700" s="152"/>
      <c r="W1700" s="152"/>
      <c r="X1700" s="152"/>
      <c r="Y1700" s="152"/>
      <c r="Z1700" s="152"/>
    </row>
    <row r="1701" ht="15.75" customHeight="1">
      <c r="A1701" s="143" t="str">
        <f>VLOOKUP('POBLACIONAL BASE 2025'!AD963,$A$15:$B$40,2,FALSE)</f>
        <v>#N/A</v>
      </c>
      <c r="B1701" s="149"/>
      <c r="C1701" s="149"/>
      <c r="D1701" s="149"/>
      <c r="E1701" s="149"/>
      <c r="F1701" s="149"/>
      <c r="G1701" s="149"/>
      <c r="H1701" s="149"/>
      <c r="I1701" s="143"/>
      <c r="J1701" s="143"/>
      <c r="K1701" s="149"/>
      <c r="L1701" s="149"/>
      <c r="M1701" s="149"/>
      <c r="N1701" s="149"/>
      <c r="O1701" s="149"/>
      <c r="P1701" s="149"/>
      <c r="Q1701" s="149"/>
      <c r="R1701" s="149"/>
      <c r="S1701" s="149"/>
      <c r="T1701" s="152"/>
      <c r="U1701" s="152"/>
      <c r="V1701" s="152"/>
      <c r="W1701" s="152"/>
      <c r="X1701" s="152"/>
      <c r="Y1701" s="152"/>
      <c r="Z1701" s="152"/>
    </row>
    <row r="1702" ht="15.75" customHeight="1">
      <c r="A1702" s="143" t="str">
        <f>VLOOKUP('POBLACIONAL BASE 2025'!AD964,$A$15:$B$40,2,FALSE)</f>
        <v>#N/A</v>
      </c>
      <c r="B1702" s="149"/>
      <c r="C1702" s="149"/>
      <c r="D1702" s="149"/>
      <c r="E1702" s="149"/>
      <c r="F1702" s="149"/>
      <c r="G1702" s="149"/>
      <c r="H1702" s="149"/>
      <c r="I1702" s="143"/>
      <c r="J1702" s="143"/>
      <c r="K1702" s="149"/>
      <c r="L1702" s="149"/>
      <c r="M1702" s="149"/>
      <c r="N1702" s="149"/>
      <c r="O1702" s="149"/>
      <c r="P1702" s="149"/>
      <c r="Q1702" s="149"/>
      <c r="R1702" s="149"/>
      <c r="S1702" s="149"/>
      <c r="T1702" s="152"/>
      <c r="U1702" s="152"/>
      <c r="V1702" s="152"/>
      <c r="W1702" s="152"/>
      <c r="X1702" s="152"/>
      <c r="Y1702" s="152"/>
      <c r="Z1702" s="152"/>
    </row>
    <row r="1703" ht="15.75" customHeight="1">
      <c r="A1703" s="143" t="str">
        <f>VLOOKUP('POBLACIONAL BASE 2025'!AD965,$A$15:$B$40,2,FALSE)</f>
        <v>#N/A</v>
      </c>
      <c r="B1703" s="149"/>
      <c r="C1703" s="149"/>
      <c r="D1703" s="149"/>
      <c r="E1703" s="149"/>
      <c r="F1703" s="149"/>
      <c r="G1703" s="149"/>
      <c r="H1703" s="149"/>
      <c r="I1703" s="143"/>
      <c r="J1703" s="143"/>
      <c r="K1703" s="149"/>
      <c r="L1703" s="149"/>
      <c r="M1703" s="149"/>
      <c r="N1703" s="149"/>
      <c r="O1703" s="149"/>
      <c r="P1703" s="149"/>
      <c r="Q1703" s="149"/>
      <c r="R1703" s="149"/>
      <c r="S1703" s="149"/>
      <c r="T1703" s="152"/>
      <c r="U1703" s="152"/>
      <c r="V1703" s="152"/>
      <c r="W1703" s="152"/>
      <c r="X1703" s="152"/>
      <c r="Y1703" s="152"/>
      <c r="Z1703" s="152"/>
    </row>
    <row r="1704" ht="15.75" customHeight="1">
      <c r="A1704" s="143" t="str">
        <f>VLOOKUP('POBLACIONAL BASE 2025'!AD966,$A$15:$B$40,2,FALSE)</f>
        <v>#N/A</v>
      </c>
      <c r="B1704" s="149"/>
      <c r="C1704" s="149"/>
      <c r="D1704" s="149"/>
      <c r="E1704" s="149"/>
      <c r="F1704" s="149"/>
      <c r="G1704" s="149"/>
      <c r="H1704" s="149"/>
      <c r="I1704" s="143"/>
      <c r="J1704" s="143"/>
      <c r="K1704" s="149"/>
      <c r="L1704" s="149"/>
      <c r="M1704" s="149"/>
      <c r="N1704" s="149"/>
      <c r="O1704" s="149"/>
      <c r="P1704" s="149"/>
      <c r="Q1704" s="149"/>
      <c r="R1704" s="149"/>
      <c r="S1704" s="149"/>
      <c r="T1704" s="152"/>
      <c r="U1704" s="152"/>
      <c r="V1704" s="152"/>
      <c r="W1704" s="152"/>
      <c r="X1704" s="152"/>
      <c r="Y1704" s="152"/>
      <c r="Z1704" s="152"/>
    </row>
    <row r="1705" ht="15.75" customHeight="1">
      <c r="A1705" s="143" t="str">
        <f>VLOOKUP('POBLACIONAL BASE 2025'!AD967,$A$15:$B$40,2,FALSE)</f>
        <v>#N/A</v>
      </c>
      <c r="B1705" s="149"/>
      <c r="C1705" s="149"/>
      <c r="D1705" s="149"/>
      <c r="E1705" s="149"/>
      <c r="F1705" s="149"/>
      <c r="G1705" s="149"/>
      <c r="H1705" s="149"/>
      <c r="I1705" s="143"/>
      <c r="J1705" s="143"/>
      <c r="K1705" s="149"/>
      <c r="L1705" s="149"/>
      <c r="M1705" s="149"/>
      <c r="N1705" s="149"/>
      <c r="O1705" s="149"/>
      <c r="P1705" s="149"/>
      <c r="Q1705" s="149"/>
      <c r="R1705" s="149"/>
      <c r="S1705" s="149"/>
      <c r="T1705" s="152"/>
      <c r="U1705" s="152"/>
      <c r="V1705" s="152"/>
      <c r="W1705" s="152"/>
      <c r="X1705" s="152"/>
      <c r="Y1705" s="152"/>
      <c r="Z1705" s="152"/>
    </row>
    <row r="1706" ht="15.75" customHeight="1">
      <c r="A1706" s="143" t="str">
        <f>VLOOKUP('POBLACIONAL BASE 2025'!AD968,$A$15:$B$40,2,FALSE)</f>
        <v>#N/A</v>
      </c>
      <c r="B1706" s="149"/>
      <c r="C1706" s="149"/>
      <c r="D1706" s="149"/>
      <c r="E1706" s="149"/>
      <c r="F1706" s="149"/>
      <c r="G1706" s="149"/>
      <c r="H1706" s="149"/>
      <c r="I1706" s="143"/>
      <c r="J1706" s="143"/>
      <c r="K1706" s="149"/>
      <c r="L1706" s="149"/>
      <c r="M1706" s="149"/>
      <c r="N1706" s="149"/>
      <c r="O1706" s="149"/>
      <c r="P1706" s="149"/>
      <c r="Q1706" s="149"/>
      <c r="R1706" s="149"/>
      <c r="S1706" s="149"/>
      <c r="T1706" s="152"/>
      <c r="U1706" s="152"/>
      <c r="V1706" s="152"/>
      <c r="W1706" s="152"/>
      <c r="X1706" s="152"/>
      <c r="Y1706" s="152"/>
      <c r="Z1706" s="152"/>
    </row>
    <row r="1707" ht="15.75" customHeight="1">
      <c r="A1707" s="143" t="str">
        <f>VLOOKUP('POBLACIONAL BASE 2025'!AD969,$A$15:$B$40,2,FALSE)</f>
        <v>#N/A</v>
      </c>
      <c r="B1707" s="149"/>
      <c r="C1707" s="149"/>
      <c r="D1707" s="149"/>
      <c r="E1707" s="149"/>
      <c r="F1707" s="149"/>
      <c r="G1707" s="149"/>
      <c r="H1707" s="149"/>
      <c r="I1707" s="143"/>
      <c r="J1707" s="143"/>
      <c r="K1707" s="149"/>
      <c r="L1707" s="149"/>
      <c r="M1707" s="149"/>
      <c r="N1707" s="149"/>
      <c r="O1707" s="149"/>
      <c r="P1707" s="149"/>
      <c r="Q1707" s="149"/>
      <c r="R1707" s="149"/>
      <c r="S1707" s="149"/>
      <c r="T1707" s="152"/>
      <c r="U1707" s="152"/>
      <c r="V1707" s="152"/>
      <c r="W1707" s="152"/>
      <c r="X1707" s="152"/>
      <c r="Y1707" s="152"/>
      <c r="Z1707" s="152"/>
    </row>
    <row r="1708" ht="15.75" customHeight="1">
      <c r="A1708" s="143" t="str">
        <f>VLOOKUP('POBLACIONAL BASE 2025'!AD970,$A$15:$B$40,2,FALSE)</f>
        <v>#N/A</v>
      </c>
      <c r="B1708" s="149"/>
      <c r="C1708" s="149"/>
      <c r="D1708" s="149"/>
      <c r="E1708" s="149"/>
      <c r="F1708" s="149"/>
      <c r="G1708" s="149"/>
      <c r="H1708" s="149"/>
      <c r="I1708" s="143"/>
      <c r="J1708" s="143"/>
      <c r="K1708" s="149"/>
      <c r="L1708" s="149"/>
      <c r="M1708" s="149"/>
      <c r="N1708" s="149"/>
      <c r="O1708" s="149"/>
      <c r="P1708" s="149"/>
      <c r="Q1708" s="149"/>
      <c r="R1708" s="149"/>
      <c r="S1708" s="149"/>
      <c r="T1708" s="152"/>
      <c r="U1708" s="152"/>
      <c r="V1708" s="152"/>
      <c r="W1708" s="152"/>
      <c r="X1708" s="152"/>
      <c r="Y1708" s="152"/>
      <c r="Z1708" s="152"/>
    </row>
    <row r="1709" ht="15.75" customHeight="1">
      <c r="A1709" s="143" t="str">
        <f>VLOOKUP('POBLACIONAL BASE 2025'!AD971,$A$15:$B$40,2,FALSE)</f>
        <v>#N/A</v>
      </c>
      <c r="B1709" s="149"/>
      <c r="C1709" s="149"/>
      <c r="D1709" s="149"/>
      <c r="E1709" s="149"/>
      <c r="F1709" s="149"/>
      <c r="G1709" s="149"/>
      <c r="H1709" s="149"/>
      <c r="I1709" s="143"/>
      <c r="J1709" s="143"/>
      <c r="K1709" s="149"/>
      <c r="L1709" s="149"/>
      <c r="M1709" s="149"/>
      <c r="N1709" s="149"/>
      <c r="O1709" s="149"/>
      <c r="P1709" s="149"/>
      <c r="Q1709" s="149"/>
      <c r="R1709" s="149"/>
      <c r="S1709" s="149"/>
      <c r="T1709" s="152"/>
      <c r="U1709" s="152"/>
      <c r="V1709" s="152"/>
      <c r="W1709" s="152"/>
      <c r="X1709" s="152"/>
      <c r="Y1709" s="152"/>
      <c r="Z1709" s="152"/>
    </row>
    <row r="1710" ht="15.75" customHeight="1">
      <c r="A1710" s="143" t="str">
        <f>VLOOKUP('POBLACIONAL BASE 2025'!AD972,$A$15:$B$40,2,FALSE)</f>
        <v>#N/A</v>
      </c>
      <c r="B1710" s="149"/>
      <c r="C1710" s="149"/>
      <c r="D1710" s="149"/>
      <c r="E1710" s="149"/>
      <c r="F1710" s="149"/>
      <c r="G1710" s="149"/>
      <c r="H1710" s="149"/>
      <c r="I1710" s="143"/>
      <c r="J1710" s="143"/>
      <c r="K1710" s="149"/>
      <c r="L1710" s="149"/>
      <c r="M1710" s="149"/>
      <c r="N1710" s="149"/>
      <c r="O1710" s="149"/>
      <c r="P1710" s="149"/>
      <c r="Q1710" s="149"/>
      <c r="R1710" s="149"/>
      <c r="S1710" s="149"/>
      <c r="T1710" s="152"/>
      <c r="U1710" s="152"/>
      <c r="V1710" s="152"/>
      <c r="W1710" s="152"/>
      <c r="X1710" s="152"/>
      <c r="Y1710" s="152"/>
      <c r="Z1710" s="152"/>
    </row>
    <row r="1711" ht="15.75" customHeight="1">
      <c r="A1711" s="143" t="str">
        <f>VLOOKUP('POBLACIONAL BASE 2025'!AD973,$A$15:$B$40,2,FALSE)</f>
        <v>#N/A</v>
      </c>
      <c r="B1711" s="149"/>
      <c r="C1711" s="149"/>
      <c r="D1711" s="149"/>
      <c r="E1711" s="149"/>
      <c r="F1711" s="149"/>
      <c r="G1711" s="149"/>
      <c r="H1711" s="149"/>
      <c r="I1711" s="143"/>
      <c r="J1711" s="143"/>
      <c r="K1711" s="149"/>
      <c r="L1711" s="149"/>
      <c r="M1711" s="149"/>
      <c r="N1711" s="149"/>
      <c r="O1711" s="149"/>
      <c r="P1711" s="149"/>
      <c r="Q1711" s="149"/>
      <c r="R1711" s="149"/>
      <c r="S1711" s="149"/>
      <c r="T1711" s="152"/>
      <c r="U1711" s="152"/>
      <c r="V1711" s="152"/>
      <c r="W1711" s="152"/>
      <c r="X1711" s="152"/>
      <c r="Y1711" s="152"/>
      <c r="Z1711" s="152"/>
    </row>
    <row r="1712" ht="15.75" customHeight="1">
      <c r="A1712" s="143" t="str">
        <f>VLOOKUP('POBLACIONAL BASE 2025'!AD974,$A$15:$B$40,2,FALSE)</f>
        <v>#N/A</v>
      </c>
      <c r="B1712" s="149"/>
      <c r="C1712" s="149"/>
      <c r="D1712" s="149"/>
      <c r="E1712" s="149"/>
      <c r="F1712" s="149"/>
      <c r="G1712" s="149"/>
      <c r="H1712" s="149"/>
      <c r="I1712" s="143"/>
      <c r="J1712" s="143"/>
      <c r="K1712" s="149"/>
      <c r="L1712" s="149"/>
      <c r="M1712" s="149"/>
      <c r="N1712" s="149"/>
      <c r="O1712" s="149"/>
      <c r="P1712" s="149"/>
      <c r="Q1712" s="149"/>
      <c r="R1712" s="149"/>
      <c r="S1712" s="149"/>
      <c r="T1712" s="152"/>
      <c r="U1712" s="152"/>
      <c r="V1712" s="152"/>
      <c r="W1712" s="152"/>
      <c r="X1712" s="152"/>
      <c r="Y1712" s="152"/>
      <c r="Z1712" s="152"/>
    </row>
    <row r="1713" ht="15.75" customHeight="1">
      <c r="A1713" s="143" t="str">
        <f>VLOOKUP('POBLACIONAL BASE 2025'!AD975,$A$15:$B$40,2,FALSE)</f>
        <v>#N/A</v>
      </c>
      <c r="B1713" s="149"/>
      <c r="C1713" s="149"/>
      <c r="D1713" s="149"/>
      <c r="E1713" s="149"/>
      <c r="F1713" s="149"/>
      <c r="G1713" s="149"/>
      <c r="H1713" s="149"/>
      <c r="I1713" s="143"/>
      <c r="J1713" s="143"/>
      <c r="K1713" s="149"/>
      <c r="L1713" s="149"/>
      <c r="M1713" s="149"/>
      <c r="N1713" s="149"/>
      <c r="O1713" s="149"/>
      <c r="P1713" s="149"/>
      <c r="Q1713" s="149"/>
      <c r="R1713" s="149"/>
      <c r="S1713" s="149"/>
      <c r="T1713" s="152"/>
      <c r="U1713" s="152"/>
      <c r="V1713" s="152"/>
      <c r="W1713" s="152"/>
      <c r="X1713" s="152"/>
      <c r="Y1713" s="152"/>
      <c r="Z1713" s="152"/>
    </row>
    <row r="1714" ht="15.75" customHeight="1">
      <c r="A1714" s="143" t="str">
        <f>VLOOKUP('POBLACIONAL BASE 2025'!AD976,$A$15:$B$40,2,FALSE)</f>
        <v>#N/A</v>
      </c>
      <c r="B1714" s="149"/>
      <c r="C1714" s="149"/>
      <c r="D1714" s="149"/>
      <c r="E1714" s="149"/>
      <c r="F1714" s="149"/>
      <c r="G1714" s="149"/>
      <c r="H1714" s="149"/>
      <c r="I1714" s="143"/>
      <c r="J1714" s="143"/>
      <c r="K1714" s="149"/>
      <c r="L1714" s="149"/>
      <c r="M1714" s="149"/>
      <c r="N1714" s="149"/>
      <c r="O1714" s="149"/>
      <c r="P1714" s="149"/>
      <c r="Q1714" s="149"/>
      <c r="R1714" s="149"/>
      <c r="S1714" s="149"/>
      <c r="T1714" s="152"/>
      <c r="U1714" s="152"/>
      <c r="V1714" s="152"/>
      <c r="W1714" s="152"/>
      <c r="X1714" s="152"/>
      <c r="Y1714" s="152"/>
      <c r="Z1714" s="152"/>
    </row>
    <row r="1715" ht="15.75" customHeight="1">
      <c r="A1715" s="143" t="str">
        <f>VLOOKUP('POBLACIONAL BASE 2025'!AD977,$A$15:$B$40,2,FALSE)</f>
        <v>#N/A</v>
      </c>
      <c r="B1715" s="149"/>
      <c r="C1715" s="149"/>
      <c r="D1715" s="149"/>
      <c r="E1715" s="149"/>
      <c r="F1715" s="149"/>
      <c r="G1715" s="149"/>
      <c r="H1715" s="149"/>
      <c r="I1715" s="143"/>
      <c r="J1715" s="143"/>
      <c r="K1715" s="149"/>
      <c r="L1715" s="149"/>
      <c r="M1715" s="149"/>
      <c r="N1715" s="149"/>
      <c r="O1715" s="149"/>
      <c r="P1715" s="149"/>
      <c r="Q1715" s="149"/>
      <c r="R1715" s="149"/>
      <c r="S1715" s="149"/>
      <c r="T1715" s="152"/>
      <c r="U1715" s="152"/>
      <c r="V1715" s="152"/>
      <c r="W1715" s="152"/>
      <c r="X1715" s="152"/>
      <c r="Y1715" s="152"/>
      <c r="Z1715" s="152"/>
    </row>
    <row r="1716" ht="15.75" customHeight="1">
      <c r="A1716" s="143" t="str">
        <f>VLOOKUP('POBLACIONAL BASE 2025'!AD978,$A$15:$B$40,2,FALSE)</f>
        <v>#N/A</v>
      </c>
      <c r="B1716" s="149"/>
      <c r="C1716" s="149"/>
      <c r="D1716" s="149"/>
      <c r="E1716" s="149"/>
      <c r="F1716" s="149"/>
      <c r="G1716" s="149"/>
      <c r="H1716" s="149"/>
      <c r="I1716" s="143"/>
      <c r="J1716" s="143"/>
      <c r="K1716" s="149"/>
      <c r="L1716" s="149"/>
      <c r="M1716" s="149"/>
      <c r="N1716" s="149"/>
      <c r="O1716" s="149"/>
      <c r="P1716" s="149"/>
      <c r="Q1716" s="149"/>
      <c r="R1716" s="149"/>
      <c r="S1716" s="149"/>
      <c r="T1716" s="152"/>
      <c r="U1716" s="152"/>
      <c r="V1716" s="152"/>
      <c r="W1716" s="152"/>
      <c r="X1716" s="152"/>
      <c r="Y1716" s="152"/>
      <c r="Z1716" s="152"/>
    </row>
    <row r="1717" ht="15.75" customHeight="1">
      <c r="A1717" s="143" t="str">
        <f>VLOOKUP('POBLACIONAL BASE 2025'!AD979,$A$15:$B$40,2,FALSE)</f>
        <v>#N/A</v>
      </c>
      <c r="B1717" s="149"/>
      <c r="C1717" s="149"/>
      <c r="D1717" s="149"/>
      <c r="E1717" s="149"/>
      <c r="F1717" s="149"/>
      <c r="G1717" s="149"/>
      <c r="H1717" s="149"/>
      <c r="I1717" s="143"/>
      <c r="J1717" s="143"/>
      <c r="K1717" s="149"/>
      <c r="L1717" s="149"/>
      <c r="M1717" s="149"/>
      <c r="N1717" s="149"/>
      <c r="O1717" s="149"/>
      <c r="P1717" s="149"/>
      <c r="Q1717" s="149"/>
      <c r="R1717" s="149"/>
      <c r="S1717" s="149"/>
      <c r="T1717" s="152"/>
      <c r="U1717" s="152"/>
      <c r="V1717" s="152"/>
      <c r="W1717" s="152"/>
      <c r="X1717" s="152"/>
      <c r="Y1717" s="152"/>
      <c r="Z1717" s="152"/>
    </row>
    <row r="1718" ht="15.75" customHeight="1">
      <c r="A1718" s="143" t="str">
        <f>VLOOKUP('POBLACIONAL BASE 2025'!AD980,$A$15:$B$40,2,FALSE)</f>
        <v>#N/A</v>
      </c>
      <c r="B1718" s="149"/>
      <c r="C1718" s="149"/>
      <c r="D1718" s="149"/>
      <c r="E1718" s="149"/>
      <c r="F1718" s="149"/>
      <c r="G1718" s="149"/>
      <c r="H1718" s="149"/>
      <c r="I1718" s="143"/>
      <c r="J1718" s="143"/>
      <c r="K1718" s="149"/>
      <c r="L1718" s="149"/>
      <c r="M1718" s="149"/>
      <c r="N1718" s="149"/>
      <c r="O1718" s="149"/>
      <c r="P1718" s="149"/>
      <c r="Q1718" s="149"/>
      <c r="R1718" s="149"/>
      <c r="S1718" s="149"/>
      <c r="T1718" s="152"/>
      <c r="U1718" s="152"/>
      <c r="V1718" s="152"/>
      <c r="W1718" s="152"/>
      <c r="X1718" s="152"/>
      <c r="Y1718" s="152"/>
      <c r="Z1718" s="152"/>
    </row>
    <row r="1719" ht="15.75" customHeight="1">
      <c r="A1719" s="143" t="str">
        <f>VLOOKUP('POBLACIONAL BASE 2025'!AD981,$A$15:$B$40,2,FALSE)</f>
        <v>#N/A</v>
      </c>
      <c r="B1719" s="149"/>
      <c r="C1719" s="149"/>
      <c r="D1719" s="149"/>
      <c r="E1719" s="149"/>
      <c r="F1719" s="149"/>
      <c r="G1719" s="149"/>
      <c r="H1719" s="149"/>
      <c r="I1719" s="143"/>
      <c r="J1719" s="143"/>
      <c r="K1719" s="149"/>
      <c r="L1719" s="149"/>
      <c r="M1719" s="149"/>
      <c r="N1719" s="149"/>
      <c r="O1719" s="149"/>
      <c r="P1719" s="149"/>
      <c r="Q1719" s="149"/>
      <c r="R1719" s="149"/>
      <c r="S1719" s="149"/>
      <c r="T1719" s="152"/>
      <c r="U1719" s="152"/>
      <c r="V1719" s="152"/>
      <c r="W1719" s="152"/>
      <c r="X1719" s="152"/>
      <c r="Y1719" s="152"/>
      <c r="Z1719" s="152"/>
    </row>
    <row r="1720" ht="15.75" customHeight="1">
      <c r="A1720" s="143" t="str">
        <f>VLOOKUP('POBLACIONAL BASE 2025'!AD982,$A$15:$B$40,2,FALSE)</f>
        <v>#N/A</v>
      </c>
      <c r="B1720" s="149"/>
      <c r="C1720" s="149"/>
      <c r="D1720" s="149"/>
      <c r="E1720" s="149"/>
      <c r="F1720" s="149"/>
      <c r="G1720" s="149"/>
      <c r="H1720" s="149"/>
      <c r="I1720" s="143"/>
      <c r="J1720" s="143"/>
      <c r="K1720" s="149"/>
      <c r="L1720" s="149"/>
      <c r="M1720" s="149"/>
      <c r="N1720" s="149"/>
      <c r="O1720" s="149"/>
      <c r="P1720" s="149"/>
      <c r="Q1720" s="149"/>
      <c r="R1720" s="149"/>
      <c r="S1720" s="149"/>
      <c r="T1720" s="152"/>
      <c r="U1720" s="152"/>
      <c r="V1720" s="152"/>
      <c r="W1720" s="152"/>
      <c r="X1720" s="152"/>
      <c r="Y1720" s="152"/>
      <c r="Z1720" s="152"/>
    </row>
    <row r="1721" ht="15.75" customHeight="1">
      <c r="A1721" s="143" t="str">
        <f>VLOOKUP('POBLACIONAL BASE 2025'!AD983,$A$15:$B$40,2,FALSE)</f>
        <v>#N/A</v>
      </c>
      <c r="B1721" s="149"/>
      <c r="C1721" s="149"/>
      <c r="D1721" s="149"/>
      <c r="E1721" s="149"/>
      <c r="F1721" s="149"/>
      <c r="G1721" s="149"/>
      <c r="H1721" s="149"/>
      <c r="I1721" s="143"/>
      <c r="J1721" s="143"/>
      <c r="K1721" s="149"/>
      <c r="L1721" s="149"/>
      <c r="M1721" s="149"/>
      <c r="N1721" s="149"/>
      <c r="O1721" s="149"/>
      <c r="P1721" s="149"/>
      <c r="Q1721" s="149"/>
      <c r="R1721" s="149"/>
      <c r="S1721" s="149"/>
      <c r="T1721" s="152"/>
      <c r="U1721" s="152"/>
      <c r="V1721" s="152"/>
      <c r="W1721" s="152"/>
      <c r="X1721" s="152"/>
      <c r="Y1721" s="152"/>
      <c r="Z1721" s="152"/>
    </row>
    <row r="1722" ht="15.75" customHeight="1">
      <c r="A1722" s="143" t="str">
        <f>VLOOKUP('POBLACIONAL BASE 2025'!AD984,$A$15:$B$40,2,FALSE)</f>
        <v>#N/A</v>
      </c>
      <c r="B1722" s="149"/>
      <c r="C1722" s="149"/>
      <c r="D1722" s="149"/>
      <c r="E1722" s="149"/>
      <c r="F1722" s="149"/>
      <c r="G1722" s="149"/>
      <c r="H1722" s="149"/>
      <c r="I1722" s="143"/>
      <c r="J1722" s="143"/>
      <c r="K1722" s="149"/>
      <c r="L1722" s="149"/>
      <c r="M1722" s="149"/>
      <c r="N1722" s="149"/>
      <c r="O1722" s="149"/>
      <c r="P1722" s="149"/>
      <c r="Q1722" s="149"/>
      <c r="R1722" s="149"/>
      <c r="S1722" s="149"/>
      <c r="T1722" s="152"/>
      <c r="U1722" s="152"/>
      <c r="V1722" s="152"/>
      <c r="W1722" s="152"/>
      <c r="X1722" s="152"/>
      <c r="Y1722" s="152"/>
      <c r="Z1722" s="152"/>
    </row>
    <row r="1723" ht="15.75" customHeight="1">
      <c r="A1723" s="143" t="str">
        <f>VLOOKUP('POBLACIONAL BASE 2025'!AD985,$A$15:$B$40,2,FALSE)</f>
        <v>#N/A</v>
      </c>
      <c r="B1723" s="149"/>
      <c r="C1723" s="149"/>
      <c r="D1723" s="149"/>
      <c r="E1723" s="149"/>
      <c r="F1723" s="149"/>
      <c r="G1723" s="149"/>
      <c r="H1723" s="149"/>
      <c r="I1723" s="143"/>
      <c r="J1723" s="143"/>
      <c r="K1723" s="149"/>
      <c r="L1723" s="149"/>
      <c r="M1723" s="149"/>
      <c r="N1723" s="149"/>
      <c r="O1723" s="149"/>
      <c r="P1723" s="149"/>
      <c r="Q1723" s="149"/>
      <c r="R1723" s="149"/>
      <c r="S1723" s="149"/>
      <c r="T1723" s="152"/>
      <c r="U1723" s="152"/>
      <c r="V1723" s="152"/>
      <c r="W1723" s="152"/>
      <c r="X1723" s="152"/>
      <c r="Y1723" s="152"/>
      <c r="Z1723" s="152"/>
    </row>
    <row r="1724" ht="15.75" customHeight="1">
      <c r="A1724" s="143" t="str">
        <f>VLOOKUP('POBLACIONAL BASE 2025'!AD986,$A$15:$B$40,2,FALSE)</f>
        <v>#N/A</v>
      </c>
      <c r="B1724" s="149"/>
      <c r="C1724" s="149"/>
      <c r="D1724" s="149"/>
      <c r="E1724" s="149"/>
      <c r="F1724" s="149"/>
      <c r="G1724" s="149"/>
      <c r="H1724" s="149"/>
      <c r="I1724" s="143"/>
      <c r="J1724" s="143"/>
      <c r="K1724" s="149"/>
      <c r="L1724" s="149"/>
      <c r="M1724" s="149"/>
      <c r="N1724" s="149"/>
      <c r="O1724" s="149"/>
      <c r="P1724" s="149"/>
      <c r="Q1724" s="149"/>
      <c r="R1724" s="149"/>
      <c r="S1724" s="149"/>
      <c r="T1724" s="152"/>
      <c r="U1724" s="152"/>
      <c r="V1724" s="152"/>
      <c r="W1724" s="152"/>
      <c r="X1724" s="152"/>
      <c r="Y1724" s="152"/>
      <c r="Z1724" s="152"/>
    </row>
    <row r="1725" ht="15.75" customHeight="1">
      <c r="A1725" s="143" t="str">
        <f>VLOOKUP('POBLACIONAL BASE 2025'!AD987,$A$15:$B$40,2,FALSE)</f>
        <v>#N/A</v>
      </c>
      <c r="B1725" s="149"/>
      <c r="C1725" s="149"/>
      <c r="D1725" s="149"/>
      <c r="E1725" s="149"/>
      <c r="F1725" s="149"/>
      <c r="G1725" s="149"/>
      <c r="H1725" s="149"/>
      <c r="I1725" s="143"/>
      <c r="J1725" s="143"/>
      <c r="K1725" s="149"/>
      <c r="L1725" s="149"/>
      <c r="M1725" s="149"/>
      <c r="N1725" s="149"/>
      <c r="O1725" s="149"/>
      <c r="P1725" s="149"/>
      <c r="Q1725" s="149"/>
      <c r="R1725" s="149"/>
      <c r="S1725" s="149"/>
      <c r="T1725" s="152"/>
      <c r="U1725" s="152"/>
      <c r="V1725" s="152"/>
      <c r="W1725" s="152"/>
      <c r="X1725" s="152"/>
      <c r="Y1725" s="152"/>
      <c r="Z1725" s="152"/>
    </row>
    <row r="1726" ht="15.75" customHeight="1">
      <c r="A1726" s="143" t="str">
        <f>VLOOKUP('POBLACIONAL BASE 2025'!AD988,$A$15:$B$40,2,FALSE)</f>
        <v>#N/A</v>
      </c>
      <c r="B1726" s="149"/>
      <c r="C1726" s="149"/>
      <c r="D1726" s="149"/>
      <c r="E1726" s="149"/>
      <c r="F1726" s="149"/>
      <c r="G1726" s="149"/>
      <c r="H1726" s="149"/>
      <c r="I1726" s="143"/>
      <c r="J1726" s="143"/>
      <c r="K1726" s="149"/>
      <c r="L1726" s="149"/>
      <c r="M1726" s="149"/>
      <c r="N1726" s="149"/>
      <c r="O1726" s="149"/>
      <c r="P1726" s="149"/>
      <c r="Q1726" s="149"/>
      <c r="R1726" s="149"/>
      <c r="S1726" s="149"/>
      <c r="T1726" s="152"/>
      <c r="U1726" s="152"/>
      <c r="V1726" s="152"/>
      <c r="W1726" s="152"/>
      <c r="X1726" s="152"/>
      <c r="Y1726" s="152"/>
      <c r="Z1726" s="152"/>
    </row>
    <row r="1727" ht="15.75" customHeight="1">
      <c r="A1727" s="143" t="str">
        <f>VLOOKUP('POBLACIONAL BASE 2025'!AD989,$A$15:$B$40,2,FALSE)</f>
        <v>#N/A</v>
      </c>
      <c r="B1727" s="149"/>
      <c r="C1727" s="149"/>
      <c r="D1727" s="149"/>
      <c r="E1727" s="149"/>
      <c r="F1727" s="149"/>
      <c r="G1727" s="149"/>
      <c r="H1727" s="149"/>
      <c r="I1727" s="143"/>
      <c r="J1727" s="143"/>
      <c r="K1727" s="149"/>
      <c r="L1727" s="149"/>
      <c r="M1727" s="149"/>
      <c r="N1727" s="149"/>
      <c r="O1727" s="149"/>
      <c r="P1727" s="149"/>
      <c r="Q1727" s="149"/>
      <c r="R1727" s="149"/>
      <c r="S1727" s="149"/>
      <c r="T1727" s="152"/>
      <c r="U1727" s="152"/>
      <c r="V1727" s="152"/>
      <c r="W1727" s="152"/>
      <c r="X1727" s="152"/>
      <c r="Y1727" s="152"/>
      <c r="Z1727" s="152"/>
    </row>
    <row r="1728" ht="15.75" customHeight="1">
      <c r="A1728" s="143" t="str">
        <f>VLOOKUP('POBLACIONAL BASE 2025'!AD990,$A$15:$B$40,2,FALSE)</f>
        <v>#N/A</v>
      </c>
      <c r="B1728" s="149"/>
      <c r="C1728" s="149"/>
      <c r="D1728" s="149"/>
      <c r="E1728" s="149"/>
      <c r="F1728" s="149"/>
      <c r="G1728" s="149"/>
      <c r="H1728" s="149"/>
      <c r="I1728" s="143"/>
      <c r="J1728" s="143"/>
      <c r="K1728" s="149"/>
      <c r="L1728" s="149"/>
      <c r="M1728" s="149"/>
      <c r="N1728" s="149"/>
      <c r="O1728" s="149"/>
      <c r="P1728" s="149"/>
      <c r="Q1728" s="149"/>
      <c r="R1728" s="149"/>
      <c r="S1728" s="149"/>
      <c r="T1728" s="152"/>
      <c r="U1728" s="152"/>
      <c r="V1728" s="152"/>
      <c r="W1728" s="152"/>
      <c r="X1728" s="152"/>
      <c r="Y1728" s="152"/>
      <c r="Z1728" s="152"/>
    </row>
    <row r="1729" ht="15.75" customHeight="1">
      <c r="A1729" s="143" t="str">
        <f>VLOOKUP('POBLACIONAL BASE 2025'!AD991,$A$15:$B$40,2,FALSE)</f>
        <v>#N/A</v>
      </c>
      <c r="B1729" s="149"/>
      <c r="C1729" s="149"/>
      <c r="D1729" s="149"/>
      <c r="E1729" s="149"/>
      <c r="F1729" s="149"/>
      <c r="G1729" s="149"/>
      <c r="H1729" s="149"/>
      <c r="I1729" s="143"/>
      <c r="J1729" s="143"/>
      <c r="K1729" s="149"/>
      <c r="L1729" s="149"/>
      <c r="M1729" s="149"/>
      <c r="N1729" s="149"/>
      <c r="O1729" s="149"/>
      <c r="P1729" s="149"/>
      <c r="Q1729" s="149"/>
      <c r="R1729" s="149"/>
      <c r="S1729" s="149"/>
      <c r="T1729" s="152"/>
      <c r="U1729" s="152"/>
      <c r="V1729" s="152"/>
      <c r="W1729" s="152"/>
      <c r="X1729" s="152"/>
      <c r="Y1729" s="152"/>
      <c r="Z1729" s="152"/>
    </row>
    <row r="1730" ht="15.75" customHeight="1">
      <c r="A1730" s="143" t="str">
        <f>VLOOKUP('POBLACIONAL BASE 2025'!AD992,$A$15:$B$40,2,FALSE)</f>
        <v>#N/A</v>
      </c>
      <c r="B1730" s="149"/>
      <c r="C1730" s="149"/>
      <c r="D1730" s="149"/>
      <c r="E1730" s="149"/>
      <c r="F1730" s="149"/>
      <c r="G1730" s="149"/>
      <c r="H1730" s="149"/>
      <c r="I1730" s="143"/>
      <c r="J1730" s="143"/>
      <c r="K1730" s="149"/>
      <c r="L1730" s="149"/>
      <c r="M1730" s="149"/>
      <c r="N1730" s="149"/>
      <c r="O1730" s="149"/>
      <c r="P1730" s="149"/>
      <c r="Q1730" s="149"/>
      <c r="R1730" s="149"/>
      <c r="S1730" s="149"/>
      <c r="T1730" s="152"/>
      <c r="U1730" s="152"/>
      <c r="V1730" s="152"/>
      <c r="W1730" s="152"/>
      <c r="X1730" s="152"/>
      <c r="Y1730" s="152"/>
      <c r="Z1730" s="152"/>
    </row>
    <row r="1731" ht="15.75" customHeight="1">
      <c r="A1731" s="143" t="str">
        <f>VLOOKUP('POBLACIONAL BASE 2025'!AD993,$A$15:$B$40,2,FALSE)</f>
        <v>#N/A</v>
      </c>
      <c r="B1731" s="149"/>
      <c r="C1731" s="149"/>
      <c r="D1731" s="149"/>
      <c r="E1731" s="149"/>
      <c r="F1731" s="149"/>
      <c r="G1731" s="149"/>
      <c r="H1731" s="149"/>
      <c r="I1731" s="143"/>
      <c r="J1731" s="143"/>
      <c r="K1731" s="149"/>
      <c r="L1731" s="149"/>
      <c r="M1731" s="149"/>
      <c r="N1731" s="149"/>
      <c r="O1731" s="149"/>
      <c r="P1731" s="149"/>
      <c r="Q1731" s="149"/>
      <c r="R1731" s="149"/>
      <c r="S1731" s="149"/>
      <c r="T1731" s="152"/>
      <c r="U1731" s="152"/>
      <c r="V1731" s="152"/>
      <c r="W1731" s="152"/>
      <c r="X1731" s="152"/>
      <c r="Y1731" s="152"/>
      <c r="Z1731" s="152"/>
    </row>
    <row r="1732" ht="15.75" customHeight="1">
      <c r="A1732" s="143" t="str">
        <f>VLOOKUP('POBLACIONAL BASE 2025'!AD994,$A$15:$B$40,2,FALSE)</f>
        <v>#N/A</v>
      </c>
      <c r="B1732" s="149"/>
      <c r="C1732" s="149"/>
      <c r="D1732" s="149"/>
      <c r="E1732" s="149"/>
      <c r="F1732" s="149"/>
      <c r="G1732" s="149"/>
      <c r="H1732" s="149"/>
      <c r="I1732" s="143"/>
      <c r="J1732" s="143"/>
      <c r="K1732" s="149"/>
      <c r="L1732" s="149"/>
      <c r="M1732" s="149"/>
      <c r="N1732" s="149"/>
      <c r="O1732" s="149"/>
      <c r="P1732" s="149"/>
      <c r="Q1732" s="149"/>
      <c r="R1732" s="149"/>
      <c r="S1732" s="149"/>
      <c r="T1732" s="152"/>
      <c r="U1732" s="152"/>
      <c r="V1732" s="152"/>
      <c r="W1732" s="152"/>
      <c r="X1732" s="152"/>
      <c r="Y1732" s="152"/>
      <c r="Z1732" s="152"/>
    </row>
    <row r="1733" ht="15.75" customHeight="1">
      <c r="A1733" s="143" t="str">
        <f>VLOOKUP('POBLACIONAL BASE 2025'!AD995,$A$15:$B$40,2,FALSE)</f>
        <v>#N/A</v>
      </c>
      <c r="B1733" s="149"/>
      <c r="C1733" s="149"/>
      <c r="D1733" s="149"/>
      <c r="E1733" s="149"/>
      <c r="F1733" s="149"/>
      <c r="G1733" s="149"/>
      <c r="H1733" s="149"/>
      <c r="I1733" s="143"/>
      <c r="J1733" s="143"/>
      <c r="K1733" s="149"/>
      <c r="L1733" s="149"/>
      <c r="M1733" s="149"/>
      <c r="N1733" s="149"/>
      <c r="O1733" s="149"/>
      <c r="P1733" s="149"/>
      <c r="Q1733" s="149"/>
      <c r="R1733" s="149"/>
      <c r="S1733" s="149"/>
      <c r="T1733" s="152"/>
      <c r="U1733" s="152"/>
      <c r="V1733" s="152"/>
      <c r="W1733" s="152"/>
      <c r="X1733" s="152"/>
      <c r="Y1733" s="152"/>
      <c r="Z1733" s="152"/>
    </row>
    <row r="1734" ht="15.75" customHeight="1">
      <c r="A1734" s="143" t="str">
        <f>VLOOKUP('POBLACIONAL BASE 2025'!AD996,$A$15:$B$40,2,FALSE)</f>
        <v>#N/A</v>
      </c>
      <c r="B1734" s="149"/>
      <c r="C1734" s="149"/>
      <c r="D1734" s="149"/>
      <c r="E1734" s="149"/>
      <c r="F1734" s="149"/>
      <c r="G1734" s="149"/>
      <c r="H1734" s="149"/>
      <c r="I1734" s="143"/>
      <c r="J1734" s="143"/>
      <c r="K1734" s="149"/>
      <c r="L1734" s="149"/>
      <c r="M1734" s="149"/>
      <c r="N1734" s="149"/>
      <c r="O1734" s="149"/>
      <c r="P1734" s="149"/>
      <c r="Q1734" s="149"/>
      <c r="R1734" s="149"/>
      <c r="S1734" s="149"/>
      <c r="T1734" s="152"/>
      <c r="U1734" s="152"/>
      <c r="V1734" s="152"/>
      <c r="W1734" s="152"/>
      <c r="X1734" s="152"/>
      <c r="Y1734" s="152"/>
      <c r="Z1734" s="152"/>
    </row>
    <row r="1735" ht="15.75" customHeight="1">
      <c r="A1735" s="143" t="str">
        <f>VLOOKUP('POBLACIONAL BASE 2025'!AD997,$A$15:$B$40,2,FALSE)</f>
        <v>#N/A</v>
      </c>
      <c r="B1735" s="149"/>
      <c r="C1735" s="149"/>
      <c r="D1735" s="149"/>
      <c r="E1735" s="149"/>
      <c r="F1735" s="149"/>
      <c r="G1735" s="149"/>
      <c r="H1735" s="149"/>
      <c r="I1735" s="143"/>
      <c r="J1735" s="143"/>
      <c r="K1735" s="149"/>
      <c r="L1735" s="149"/>
      <c r="M1735" s="149"/>
      <c r="N1735" s="149"/>
      <c r="O1735" s="149"/>
      <c r="P1735" s="149"/>
      <c r="Q1735" s="149"/>
      <c r="R1735" s="149"/>
      <c r="S1735" s="149"/>
      <c r="T1735" s="152"/>
      <c r="U1735" s="152"/>
      <c r="V1735" s="152"/>
      <c r="W1735" s="152"/>
      <c r="X1735" s="152"/>
      <c r="Y1735" s="152"/>
      <c r="Z1735" s="152"/>
    </row>
    <row r="1736" ht="15.75" customHeight="1">
      <c r="A1736" s="143" t="str">
        <f>VLOOKUP('POBLACIONAL BASE 2025'!AD998,$A$15:$B$40,2,FALSE)</f>
        <v>#N/A</v>
      </c>
      <c r="B1736" s="149"/>
      <c r="C1736" s="149"/>
      <c r="D1736" s="149"/>
      <c r="E1736" s="149"/>
      <c r="F1736" s="149"/>
      <c r="G1736" s="149"/>
      <c r="H1736" s="149"/>
      <c r="I1736" s="143"/>
      <c r="J1736" s="143"/>
      <c r="K1736" s="149"/>
      <c r="L1736" s="149"/>
      <c r="M1736" s="149"/>
      <c r="N1736" s="149"/>
      <c r="O1736" s="149"/>
      <c r="P1736" s="149"/>
      <c r="Q1736" s="149"/>
      <c r="R1736" s="149"/>
      <c r="S1736" s="149"/>
      <c r="T1736" s="152"/>
      <c r="U1736" s="152"/>
      <c r="V1736" s="152"/>
      <c r="W1736" s="152"/>
      <c r="X1736" s="152"/>
      <c r="Y1736" s="152"/>
      <c r="Z1736" s="152"/>
    </row>
    <row r="1737" ht="15.75" customHeight="1">
      <c r="A1737" s="143" t="str">
        <f>VLOOKUP('POBLACIONAL BASE 2025'!AD999,$A$15:$B$40,2,FALSE)</f>
        <v>#N/A</v>
      </c>
      <c r="B1737" s="149"/>
      <c r="C1737" s="149"/>
      <c r="D1737" s="149"/>
      <c r="E1737" s="149"/>
      <c r="F1737" s="149"/>
      <c r="G1737" s="149"/>
      <c r="H1737" s="149"/>
      <c r="I1737" s="143"/>
      <c r="J1737" s="143"/>
      <c r="K1737" s="149"/>
      <c r="L1737" s="149"/>
      <c r="M1737" s="149"/>
      <c r="N1737" s="149"/>
      <c r="O1737" s="149"/>
      <c r="P1737" s="149"/>
      <c r="Q1737" s="149"/>
      <c r="R1737" s="149"/>
      <c r="S1737" s="149"/>
      <c r="T1737" s="152"/>
      <c r="U1737" s="152"/>
      <c r="V1737" s="152"/>
      <c r="W1737" s="152"/>
      <c r="X1737" s="152"/>
      <c r="Y1737" s="152"/>
      <c r="Z1737" s="152"/>
    </row>
    <row r="1738" ht="15.75" customHeight="1">
      <c r="A1738" s="143" t="str">
        <f>VLOOKUP('POBLACIONAL BASE 2025'!AD1000,$A$15:$B$40,2,FALSE)</f>
        <v>#N/A</v>
      </c>
      <c r="B1738" s="149"/>
      <c r="C1738" s="149"/>
      <c r="D1738" s="149"/>
      <c r="E1738" s="149"/>
      <c r="F1738" s="149"/>
      <c r="G1738" s="149"/>
      <c r="H1738" s="149"/>
      <c r="I1738" s="143"/>
      <c r="J1738" s="143"/>
      <c r="K1738" s="149"/>
      <c r="L1738" s="149"/>
      <c r="M1738" s="149"/>
      <c r="N1738" s="149"/>
      <c r="O1738" s="149"/>
      <c r="P1738" s="149"/>
      <c r="Q1738" s="149"/>
      <c r="R1738" s="149"/>
      <c r="S1738" s="149"/>
      <c r="T1738" s="152"/>
      <c r="U1738" s="152"/>
      <c r="V1738" s="152"/>
      <c r="W1738" s="152"/>
      <c r="X1738" s="152"/>
      <c r="Y1738" s="152"/>
      <c r="Z1738" s="152"/>
    </row>
    <row r="1739" ht="15.75" customHeight="1">
      <c r="A1739" s="143" t="str">
        <f>VLOOKUP('POBLACIONAL BASE 2025'!AD1001,$A$15:$B$40,2,FALSE)</f>
        <v>#N/A</v>
      </c>
      <c r="B1739" s="149"/>
      <c r="C1739" s="149"/>
      <c r="D1739" s="149"/>
      <c r="E1739" s="149"/>
      <c r="F1739" s="149"/>
      <c r="G1739" s="149"/>
      <c r="H1739" s="149"/>
      <c r="I1739" s="143"/>
      <c r="J1739" s="143"/>
      <c r="K1739" s="149"/>
      <c r="L1739" s="149"/>
      <c r="M1739" s="149"/>
      <c r="N1739" s="149"/>
      <c r="O1739" s="149"/>
      <c r="P1739" s="149"/>
      <c r="Q1739" s="149"/>
      <c r="R1739" s="149"/>
      <c r="S1739" s="149"/>
      <c r="T1739" s="152"/>
      <c r="U1739" s="152"/>
      <c r="V1739" s="152"/>
      <c r="W1739" s="152"/>
      <c r="X1739" s="152"/>
      <c r="Y1739" s="152"/>
      <c r="Z1739" s="152"/>
    </row>
    <row r="1740" ht="15.75" customHeight="1">
      <c r="A1740" s="143" t="str">
        <f>VLOOKUP('POBLACIONAL BASE 2025'!AD1002,$A$15:$B$40,2,FALSE)</f>
        <v>#N/A</v>
      </c>
      <c r="B1740" s="149"/>
      <c r="C1740" s="149"/>
      <c r="D1740" s="149"/>
      <c r="E1740" s="149"/>
      <c r="F1740" s="149"/>
      <c r="G1740" s="149"/>
      <c r="H1740" s="149"/>
      <c r="I1740" s="143"/>
      <c r="J1740" s="143"/>
      <c r="K1740" s="149"/>
      <c r="L1740" s="149"/>
      <c r="M1740" s="149"/>
      <c r="N1740" s="149"/>
      <c r="O1740" s="149"/>
      <c r="P1740" s="149"/>
      <c r="Q1740" s="149"/>
      <c r="R1740" s="149"/>
      <c r="S1740" s="149"/>
      <c r="T1740" s="152"/>
      <c r="U1740" s="152"/>
      <c r="V1740" s="152"/>
      <c r="W1740" s="152"/>
      <c r="X1740" s="152"/>
      <c r="Y1740" s="152"/>
      <c r="Z1740" s="152"/>
    </row>
    <row r="1741" ht="15.75" customHeight="1">
      <c r="A1741" s="143" t="str">
        <f>VLOOKUP('POBLACIONAL BASE 2025'!AD1003,$A$15:$B$40,2,FALSE)</f>
        <v>#N/A</v>
      </c>
      <c r="B1741" s="149"/>
      <c r="C1741" s="149"/>
      <c r="D1741" s="149"/>
      <c r="E1741" s="149"/>
      <c r="F1741" s="149"/>
      <c r="G1741" s="149"/>
      <c r="H1741" s="149"/>
      <c r="I1741" s="143"/>
      <c r="J1741" s="143"/>
      <c r="K1741" s="149"/>
      <c r="L1741" s="149"/>
      <c r="M1741" s="149"/>
      <c r="N1741" s="149"/>
      <c r="O1741" s="149"/>
      <c r="P1741" s="149"/>
      <c r="Q1741" s="149"/>
      <c r="R1741" s="149"/>
      <c r="S1741" s="149"/>
      <c r="T1741" s="152"/>
      <c r="U1741" s="152"/>
      <c r="V1741" s="152"/>
      <c r="W1741" s="152"/>
      <c r="X1741" s="152"/>
      <c r="Y1741" s="152"/>
      <c r="Z1741" s="152"/>
    </row>
    <row r="1742" ht="15.75" customHeight="1">
      <c r="A1742" s="143" t="str">
        <f>VLOOKUP('POBLACIONAL BASE 2025'!AD1004,$A$15:$B$40,2,FALSE)</f>
        <v>#N/A</v>
      </c>
      <c r="B1742" s="149"/>
      <c r="C1742" s="149"/>
      <c r="D1742" s="149"/>
      <c r="E1742" s="149"/>
      <c r="F1742" s="149"/>
      <c r="G1742" s="149"/>
      <c r="H1742" s="149"/>
      <c r="I1742" s="143"/>
      <c r="J1742" s="143"/>
      <c r="K1742" s="149"/>
      <c r="L1742" s="149"/>
      <c r="M1742" s="149"/>
      <c r="N1742" s="149"/>
      <c r="O1742" s="149"/>
      <c r="P1742" s="149"/>
      <c r="Q1742" s="149"/>
      <c r="R1742" s="149"/>
      <c r="S1742" s="149"/>
      <c r="T1742" s="152"/>
      <c r="U1742" s="152"/>
      <c r="V1742" s="152"/>
      <c r="W1742" s="152"/>
      <c r="X1742" s="152"/>
      <c r="Y1742" s="152"/>
      <c r="Z1742" s="152"/>
    </row>
    <row r="1743" ht="15.75" customHeight="1">
      <c r="A1743" s="143" t="str">
        <f>VLOOKUP('POBLACIONAL BASE 2025'!AD1005,$A$15:$B$40,2,FALSE)</f>
        <v>#N/A</v>
      </c>
      <c r="B1743" s="149"/>
      <c r="C1743" s="149"/>
      <c r="D1743" s="149"/>
      <c r="E1743" s="149"/>
      <c r="F1743" s="149"/>
      <c r="G1743" s="149"/>
      <c r="H1743" s="149"/>
      <c r="I1743" s="143"/>
      <c r="J1743" s="143"/>
      <c r="K1743" s="149"/>
      <c r="L1743" s="149"/>
      <c r="M1743" s="149"/>
      <c r="N1743" s="149"/>
      <c r="O1743" s="149"/>
      <c r="P1743" s="149"/>
      <c r="Q1743" s="149"/>
      <c r="R1743" s="149"/>
      <c r="S1743" s="149"/>
      <c r="T1743" s="152"/>
      <c r="U1743" s="152"/>
      <c r="V1743" s="152"/>
      <c r="W1743" s="152"/>
      <c r="X1743" s="152"/>
      <c r="Y1743" s="152"/>
      <c r="Z1743" s="152"/>
    </row>
    <row r="1744" ht="15.75" customHeight="1">
      <c r="A1744" s="143" t="str">
        <f>VLOOKUP('POBLACIONAL BASE 2025'!AD1006,$A$15:$B$40,2,FALSE)</f>
        <v>#N/A</v>
      </c>
      <c r="B1744" s="149"/>
      <c r="C1744" s="149"/>
      <c r="D1744" s="149"/>
      <c r="E1744" s="149"/>
      <c r="F1744" s="149"/>
      <c r="G1744" s="149"/>
      <c r="H1744" s="149"/>
      <c r="I1744" s="143"/>
      <c r="J1744" s="143"/>
      <c r="K1744" s="149"/>
      <c r="L1744" s="149"/>
      <c r="M1744" s="149"/>
      <c r="N1744" s="149"/>
      <c r="O1744" s="149"/>
      <c r="P1744" s="149"/>
      <c r="Q1744" s="149"/>
      <c r="R1744" s="149"/>
      <c r="S1744" s="149"/>
      <c r="T1744" s="152"/>
      <c r="U1744" s="152"/>
      <c r="V1744" s="152"/>
      <c r="W1744" s="152"/>
      <c r="X1744" s="152"/>
      <c r="Y1744" s="152"/>
      <c r="Z1744" s="152"/>
    </row>
    <row r="1745" ht="15.75" customHeight="1">
      <c r="A1745" s="143" t="str">
        <f>VLOOKUP('POBLACIONAL BASE 2025'!AD1007,$A$15:$B$40,2,FALSE)</f>
        <v>#N/A</v>
      </c>
      <c r="B1745" s="149"/>
      <c r="C1745" s="149"/>
      <c r="D1745" s="149"/>
      <c r="E1745" s="149"/>
      <c r="F1745" s="149"/>
      <c r="G1745" s="149"/>
      <c r="H1745" s="149"/>
      <c r="I1745" s="143"/>
      <c r="J1745" s="143"/>
      <c r="K1745" s="149"/>
      <c r="L1745" s="149"/>
      <c r="M1745" s="149"/>
      <c r="N1745" s="149"/>
      <c r="O1745" s="149"/>
      <c r="P1745" s="149"/>
      <c r="Q1745" s="149"/>
      <c r="R1745" s="149"/>
      <c r="S1745" s="149"/>
      <c r="T1745" s="152"/>
      <c r="U1745" s="152"/>
      <c r="V1745" s="152"/>
      <c r="W1745" s="152"/>
      <c r="X1745" s="152"/>
      <c r="Y1745" s="152"/>
      <c r="Z1745" s="152"/>
    </row>
    <row r="1746" ht="15.75" customHeight="1">
      <c r="A1746" s="143" t="str">
        <f>VLOOKUP('POBLACIONAL BASE 2025'!AD1008,$A$15:$B$40,2,FALSE)</f>
        <v>#N/A</v>
      </c>
      <c r="B1746" s="149"/>
      <c r="C1746" s="149"/>
      <c r="D1746" s="149"/>
      <c r="E1746" s="149"/>
      <c r="F1746" s="149"/>
      <c r="G1746" s="149"/>
      <c r="H1746" s="149"/>
      <c r="I1746" s="143"/>
      <c r="J1746" s="143"/>
      <c r="K1746" s="149"/>
      <c r="L1746" s="149"/>
      <c r="M1746" s="149"/>
      <c r="N1746" s="149"/>
      <c r="O1746" s="149"/>
      <c r="P1746" s="149"/>
      <c r="Q1746" s="149"/>
      <c r="R1746" s="149"/>
      <c r="S1746" s="149"/>
      <c r="T1746" s="152"/>
      <c r="U1746" s="152"/>
      <c r="V1746" s="152"/>
      <c r="W1746" s="152"/>
      <c r="X1746" s="152"/>
      <c r="Y1746" s="152"/>
      <c r="Z1746" s="152"/>
    </row>
    <row r="1747" ht="15.75" customHeight="1">
      <c r="A1747" s="143" t="str">
        <f>VLOOKUP('POBLACIONAL BASE 2025'!AD1009,$A$15:$B$40,2,FALSE)</f>
        <v>#N/A</v>
      </c>
      <c r="B1747" s="149"/>
      <c r="C1747" s="149"/>
      <c r="D1747" s="149"/>
      <c r="E1747" s="149"/>
      <c r="F1747" s="149"/>
      <c r="G1747" s="149"/>
      <c r="H1747" s="149"/>
      <c r="I1747" s="143"/>
      <c r="J1747" s="143"/>
      <c r="K1747" s="149"/>
      <c r="L1747" s="149"/>
      <c r="M1747" s="149"/>
      <c r="N1747" s="149"/>
      <c r="O1747" s="149"/>
      <c r="P1747" s="149"/>
      <c r="Q1747" s="149"/>
      <c r="R1747" s="149"/>
      <c r="S1747" s="149"/>
      <c r="T1747" s="152"/>
      <c r="U1747" s="152"/>
      <c r="V1747" s="152"/>
      <c r="W1747" s="152"/>
      <c r="X1747" s="152"/>
      <c r="Y1747" s="152"/>
      <c r="Z1747" s="152"/>
    </row>
    <row r="1748" ht="15.75" customHeight="1">
      <c r="A1748" s="143" t="str">
        <f>VLOOKUP('POBLACIONAL BASE 2025'!AD1010,$A$15:$B$40,2,FALSE)</f>
        <v>#N/A</v>
      </c>
      <c r="B1748" s="149"/>
      <c r="C1748" s="149"/>
      <c r="D1748" s="149"/>
      <c r="E1748" s="149"/>
      <c r="F1748" s="149"/>
      <c r="G1748" s="149"/>
      <c r="H1748" s="149"/>
      <c r="I1748" s="143"/>
      <c r="J1748" s="143"/>
      <c r="K1748" s="149"/>
      <c r="L1748" s="149"/>
      <c r="M1748" s="149"/>
      <c r="N1748" s="149"/>
      <c r="O1748" s="149"/>
      <c r="P1748" s="149"/>
      <c r="Q1748" s="149"/>
      <c r="R1748" s="149"/>
      <c r="S1748" s="149"/>
      <c r="T1748" s="152"/>
      <c r="U1748" s="152"/>
      <c r="V1748" s="152"/>
      <c r="W1748" s="152"/>
      <c r="X1748" s="152"/>
      <c r="Y1748" s="152"/>
      <c r="Z1748" s="152"/>
    </row>
    <row r="1749" ht="15.75" customHeight="1">
      <c r="A1749" s="143" t="str">
        <f>VLOOKUP('POBLACIONAL BASE 2025'!AD1011,$A$15:$B$40,2,FALSE)</f>
        <v>#N/A</v>
      </c>
      <c r="B1749" s="149"/>
      <c r="C1749" s="149"/>
      <c r="D1749" s="149"/>
      <c r="E1749" s="149"/>
      <c r="F1749" s="149"/>
      <c r="G1749" s="149"/>
      <c r="H1749" s="149"/>
      <c r="I1749" s="143"/>
      <c r="J1749" s="143"/>
      <c r="K1749" s="149"/>
      <c r="L1749" s="149"/>
      <c r="M1749" s="149"/>
      <c r="N1749" s="149"/>
      <c r="O1749" s="149"/>
      <c r="P1749" s="149"/>
      <c r="Q1749" s="149"/>
      <c r="R1749" s="149"/>
      <c r="S1749" s="149"/>
      <c r="T1749" s="152"/>
      <c r="U1749" s="152"/>
      <c r="V1749" s="152"/>
      <c r="W1749" s="152"/>
      <c r="X1749" s="152"/>
      <c r="Y1749" s="152"/>
      <c r="Z1749" s="152"/>
    </row>
    <row r="1750" ht="15.75" customHeight="1">
      <c r="A1750" s="143" t="str">
        <f>VLOOKUP('POBLACIONAL BASE 2025'!AD1012,$A$15:$B$40,2,FALSE)</f>
        <v>#N/A</v>
      </c>
      <c r="B1750" s="149"/>
      <c r="C1750" s="149"/>
      <c r="D1750" s="149"/>
      <c r="E1750" s="149"/>
      <c r="F1750" s="149"/>
      <c r="G1750" s="149"/>
      <c r="H1750" s="149"/>
      <c r="I1750" s="143"/>
      <c r="J1750" s="143"/>
      <c r="K1750" s="149"/>
      <c r="L1750" s="149"/>
      <c r="M1750" s="149"/>
      <c r="N1750" s="149"/>
      <c r="O1750" s="149"/>
      <c r="P1750" s="149"/>
      <c r="Q1750" s="149"/>
      <c r="R1750" s="149"/>
      <c r="S1750" s="149"/>
      <c r="T1750" s="152"/>
      <c r="U1750" s="152"/>
      <c r="V1750" s="152"/>
      <c r="W1750" s="152"/>
      <c r="X1750" s="152"/>
      <c r="Y1750" s="152"/>
      <c r="Z1750" s="152"/>
    </row>
    <row r="1751" ht="15.75" customHeight="1">
      <c r="A1751" s="143" t="str">
        <f>VLOOKUP('POBLACIONAL BASE 2025'!AD1013,$A$15:$B$40,2,FALSE)</f>
        <v>#N/A</v>
      </c>
      <c r="B1751" s="149"/>
      <c r="C1751" s="149"/>
      <c r="D1751" s="149"/>
      <c r="E1751" s="149"/>
      <c r="F1751" s="149"/>
      <c r="G1751" s="149"/>
      <c r="H1751" s="149"/>
      <c r="I1751" s="143"/>
      <c r="J1751" s="143"/>
      <c r="K1751" s="149"/>
      <c r="L1751" s="149"/>
      <c r="M1751" s="149"/>
      <c r="N1751" s="149"/>
      <c r="O1751" s="149"/>
      <c r="P1751" s="149"/>
      <c r="Q1751" s="149"/>
      <c r="R1751" s="149"/>
      <c r="S1751" s="149"/>
      <c r="T1751" s="152"/>
      <c r="U1751" s="152"/>
      <c r="V1751" s="152"/>
      <c r="W1751" s="152"/>
      <c r="X1751" s="152"/>
      <c r="Y1751" s="152"/>
      <c r="Z1751" s="152"/>
    </row>
    <row r="1752" ht="15.75" customHeight="1">
      <c r="A1752" s="143" t="str">
        <f>VLOOKUP('POBLACIONAL BASE 2025'!AD1014,$A$15:$B$40,2,FALSE)</f>
        <v>#N/A</v>
      </c>
      <c r="B1752" s="149"/>
      <c r="C1752" s="149"/>
      <c r="D1752" s="149"/>
      <c r="E1752" s="149"/>
      <c r="F1752" s="149"/>
      <c r="G1752" s="149"/>
      <c r="H1752" s="149"/>
      <c r="I1752" s="143"/>
      <c r="J1752" s="143"/>
      <c r="K1752" s="149"/>
      <c r="L1752" s="149"/>
      <c r="M1752" s="149"/>
      <c r="N1752" s="149"/>
      <c r="O1752" s="149"/>
      <c r="P1752" s="149"/>
      <c r="Q1752" s="149"/>
      <c r="R1752" s="149"/>
      <c r="S1752" s="149"/>
      <c r="T1752" s="152"/>
      <c r="U1752" s="152"/>
      <c r="V1752" s="152"/>
      <c r="W1752" s="152"/>
      <c r="X1752" s="152"/>
      <c r="Y1752" s="152"/>
      <c r="Z1752" s="152"/>
    </row>
    <row r="1753" ht="15.75" customHeight="1">
      <c r="A1753" s="143" t="str">
        <f>VLOOKUP('POBLACIONAL BASE 2025'!AD1015,$A$15:$B$40,2,FALSE)</f>
        <v>#N/A</v>
      </c>
      <c r="B1753" s="149"/>
      <c r="C1753" s="149"/>
      <c r="D1753" s="149"/>
      <c r="E1753" s="149"/>
      <c r="F1753" s="149"/>
      <c r="G1753" s="149"/>
      <c r="H1753" s="149"/>
      <c r="I1753" s="143"/>
      <c r="J1753" s="143"/>
      <c r="K1753" s="149"/>
      <c r="L1753" s="149"/>
      <c r="M1753" s="149"/>
      <c r="N1753" s="149"/>
      <c r="O1753" s="149"/>
      <c r="P1753" s="149"/>
      <c r="Q1753" s="149"/>
      <c r="R1753" s="149"/>
      <c r="S1753" s="149"/>
      <c r="T1753" s="152"/>
      <c r="U1753" s="152"/>
      <c r="V1753" s="152"/>
      <c r="W1753" s="152"/>
      <c r="X1753" s="152"/>
      <c r="Y1753" s="152"/>
      <c r="Z1753" s="152"/>
    </row>
    <row r="1754" ht="15.75" customHeight="1">
      <c r="A1754" s="143" t="str">
        <f>VLOOKUP('POBLACIONAL BASE 2025'!AD1016,$A$15:$B$40,2,FALSE)</f>
        <v>#N/A</v>
      </c>
      <c r="B1754" s="149"/>
      <c r="C1754" s="149"/>
      <c r="D1754" s="149"/>
      <c r="E1754" s="149"/>
      <c r="F1754" s="149"/>
      <c r="G1754" s="149"/>
      <c r="H1754" s="149"/>
      <c r="I1754" s="143"/>
      <c r="J1754" s="143"/>
      <c r="K1754" s="149"/>
      <c r="L1754" s="149"/>
      <c r="M1754" s="149"/>
      <c r="N1754" s="149"/>
      <c r="O1754" s="149"/>
      <c r="P1754" s="149"/>
      <c r="Q1754" s="149"/>
      <c r="R1754" s="149"/>
      <c r="S1754" s="149"/>
      <c r="T1754" s="152"/>
      <c r="U1754" s="152"/>
      <c r="V1754" s="152"/>
      <c r="W1754" s="152"/>
      <c r="X1754" s="152"/>
      <c r="Y1754" s="152"/>
      <c r="Z1754" s="152"/>
    </row>
    <row r="1755" ht="15.75" customHeight="1">
      <c r="A1755" s="143" t="str">
        <f>VLOOKUP('POBLACIONAL BASE 2025'!AD1017,$A$15:$B$40,2,FALSE)</f>
        <v>#N/A</v>
      </c>
      <c r="B1755" s="149"/>
      <c r="C1755" s="149"/>
      <c r="D1755" s="149"/>
      <c r="E1755" s="149"/>
      <c r="F1755" s="149"/>
      <c r="G1755" s="149"/>
      <c r="H1755" s="149"/>
      <c r="I1755" s="143"/>
      <c r="J1755" s="143"/>
      <c r="K1755" s="149"/>
      <c r="L1755" s="149"/>
      <c r="M1755" s="149"/>
      <c r="N1755" s="149"/>
      <c r="O1755" s="149"/>
      <c r="P1755" s="149"/>
      <c r="Q1755" s="149"/>
      <c r="R1755" s="149"/>
      <c r="S1755" s="149"/>
      <c r="T1755" s="152"/>
      <c r="U1755" s="152"/>
      <c r="V1755" s="152"/>
      <c r="W1755" s="152"/>
      <c r="X1755" s="152"/>
      <c r="Y1755" s="152"/>
      <c r="Z1755" s="152"/>
    </row>
    <row r="1756" ht="15.75" customHeight="1">
      <c r="A1756" s="143" t="str">
        <f>VLOOKUP('POBLACIONAL BASE 2025'!AD1018,$A$15:$B$40,2,FALSE)</f>
        <v>#N/A</v>
      </c>
      <c r="B1756" s="149"/>
      <c r="C1756" s="149"/>
      <c r="D1756" s="149"/>
      <c r="E1756" s="149"/>
      <c r="F1756" s="149"/>
      <c r="G1756" s="149"/>
      <c r="H1756" s="149"/>
      <c r="I1756" s="143"/>
      <c r="J1756" s="143"/>
      <c r="K1756" s="149"/>
      <c r="L1756" s="149"/>
      <c r="M1756" s="149"/>
      <c r="N1756" s="149"/>
      <c r="O1756" s="149"/>
      <c r="P1756" s="149"/>
      <c r="Q1756" s="149"/>
      <c r="R1756" s="149"/>
      <c r="S1756" s="149"/>
      <c r="T1756" s="152"/>
      <c r="U1756" s="152"/>
      <c r="V1756" s="152"/>
      <c r="W1756" s="152"/>
      <c r="X1756" s="152"/>
      <c r="Y1756" s="152"/>
      <c r="Z1756" s="152"/>
    </row>
    <row r="1757" ht="15.75" customHeight="1">
      <c r="A1757" s="143" t="str">
        <f>VLOOKUP('POBLACIONAL BASE 2025'!AD1019,$A$15:$B$40,2,FALSE)</f>
        <v>#N/A</v>
      </c>
      <c r="B1757" s="149"/>
      <c r="C1757" s="149"/>
      <c r="D1757" s="149"/>
      <c r="E1757" s="149"/>
      <c r="F1757" s="149"/>
      <c r="G1757" s="149"/>
      <c r="H1757" s="149"/>
      <c r="I1757" s="143"/>
      <c r="J1757" s="143"/>
      <c r="K1757" s="149"/>
      <c r="L1757" s="149"/>
      <c r="M1757" s="149"/>
      <c r="N1757" s="149"/>
      <c r="O1757" s="149"/>
      <c r="P1757" s="149"/>
      <c r="Q1757" s="149"/>
      <c r="R1757" s="149"/>
      <c r="S1757" s="149"/>
      <c r="T1757" s="152"/>
      <c r="U1757" s="152"/>
      <c r="V1757" s="152"/>
      <c r="W1757" s="152"/>
      <c r="X1757" s="152"/>
      <c r="Y1757" s="152"/>
      <c r="Z1757" s="152"/>
    </row>
    <row r="1758" ht="15.75" customHeight="1">
      <c r="A1758" s="143" t="str">
        <f>VLOOKUP('POBLACIONAL BASE 2025'!AD1020,$A$15:$B$40,2,FALSE)</f>
        <v>#N/A</v>
      </c>
      <c r="B1758" s="149"/>
      <c r="C1758" s="149"/>
      <c r="D1758" s="149"/>
      <c r="E1758" s="149"/>
      <c r="F1758" s="149"/>
      <c r="G1758" s="149"/>
      <c r="H1758" s="149"/>
      <c r="I1758" s="143"/>
      <c r="J1758" s="143"/>
      <c r="K1758" s="149"/>
      <c r="L1758" s="149"/>
      <c r="M1758" s="149"/>
      <c r="N1758" s="149"/>
      <c r="O1758" s="149"/>
      <c r="P1758" s="149"/>
      <c r="Q1758" s="149"/>
      <c r="R1758" s="149"/>
      <c r="S1758" s="149"/>
      <c r="T1758" s="152"/>
      <c r="U1758" s="152"/>
      <c r="V1758" s="152"/>
      <c r="W1758" s="152"/>
      <c r="X1758" s="152"/>
      <c r="Y1758" s="152"/>
      <c r="Z1758" s="152"/>
    </row>
    <row r="1759" ht="15.75" customHeight="1">
      <c r="A1759" s="143" t="str">
        <f>VLOOKUP('POBLACIONAL BASE 2025'!AD1021,$A$15:$B$40,2,FALSE)</f>
        <v>#N/A</v>
      </c>
      <c r="B1759" s="149"/>
      <c r="C1759" s="149"/>
      <c r="D1759" s="149"/>
      <c r="E1759" s="149"/>
      <c r="F1759" s="149"/>
      <c r="G1759" s="149"/>
      <c r="H1759" s="149"/>
      <c r="I1759" s="143"/>
      <c r="J1759" s="143"/>
      <c r="K1759" s="149"/>
      <c r="L1759" s="149"/>
      <c r="M1759" s="149"/>
      <c r="N1759" s="149"/>
      <c r="O1759" s="149"/>
      <c r="P1759" s="149"/>
      <c r="Q1759" s="149"/>
      <c r="R1759" s="149"/>
      <c r="S1759" s="149"/>
      <c r="T1759" s="152"/>
      <c r="U1759" s="152"/>
      <c r="V1759" s="152"/>
      <c r="W1759" s="152"/>
      <c r="X1759" s="152"/>
      <c r="Y1759" s="152"/>
      <c r="Z1759" s="152"/>
    </row>
    <row r="1760" ht="15.75" customHeight="1">
      <c r="A1760" s="143" t="str">
        <f>VLOOKUP('POBLACIONAL BASE 2025'!AD1022,$A$15:$B$40,2,FALSE)</f>
        <v>#N/A</v>
      </c>
      <c r="B1760" s="149"/>
      <c r="C1760" s="149"/>
      <c r="D1760" s="149"/>
      <c r="E1760" s="149"/>
      <c r="F1760" s="149"/>
      <c r="G1760" s="149"/>
      <c r="H1760" s="149"/>
      <c r="I1760" s="143"/>
      <c r="J1760" s="143"/>
      <c r="K1760" s="149"/>
      <c r="L1760" s="149"/>
      <c r="M1760" s="149"/>
      <c r="N1760" s="149"/>
      <c r="O1760" s="149"/>
      <c r="P1760" s="149"/>
      <c r="Q1760" s="149"/>
      <c r="R1760" s="149"/>
      <c r="S1760" s="149"/>
      <c r="T1760" s="152"/>
      <c r="U1760" s="152"/>
      <c r="V1760" s="152"/>
      <c r="W1760" s="152"/>
      <c r="X1760" s="152"/>
      <c r="Y1760" s="152"/>
      <c r="Z1760" s="152"/>
    </row>
    <row r="1761" ht="15.75" customHeight="1">
      <c r="A1761" s="143" t="str">
        <f>VLOOKUP('POBLACIONAL BASE 2025'!AD1023,$A$15:$B$40,2,FALSE)</f>
        <v>#N/A</v>
      </c>
      <c r="B1761" s="149"/>
      <c r="C1761" s="149"/>
      <c r="D1761" s="149"/>
      <c r="E1761" s="149"/>
      <c r="F1761" s="149"/>
      <c r="G1761" s="149"/>
      <c r="H1761" s="149"/>
      <c r="I1761" s="143"/>
      <c r="J1761" s="143"/>
      <c r="K1761" s="149"/>
      <c r="L1761" s="149"/>
      <c r="M1761" s="149"/>
      <c r="N1761" s="149"/>
      <c r="O1761" s="149"/>
      <c r="P1761" s="149"/>
      <c r="Q1761" s="149"/>
      <c r="R1761" s="149"/>
      <c r="S1761" s="149"/>
      <c r="T1761" s="152"/>
      <c r="U1761" s="152"/>
      <c r="V1761" s="152"/>
      <c r="W1761" s="152"/>
      <c r="X1761" s="152"/>
      <c r="Y1761" s="152"/>
      <c r="Z1761" s="152"/>
    </row>
    <row r="1762" ht="15.75" customHeight="1">
      <c r="A1762" s="143" t="str">
        <f>VLOOKUP('POBLACIONAL BASE 2025'!AD1024,$A$15:$B$40,2,FALSE)</f>
        <v>#N/A</v>
      </c>
      <c r="B1762" s="149"/>
      <c r="C1762" s="149"/>
      <c r="D1762" s="149"/>
      <c r="E1762" s="149"/>
      <c r="F1762" s="149"/>
      <c r="G1762" s="149"/>
      <c r="H1762" s="149"/>
      <c r="I1762" s="143"/>
      <c r="J1762" s="143"/>
      <c r="K1762" s="149"/>
      <c r="L1762" s="149"/>
      <c r="M1762" s="149"/>
      <c r="N1762" s="149"/>
      <c r="O1762" s="149"/>
      <c r="P1762" s="149"/>
      <c r="Q1762" s="149"/>
      <c r="R1762" s="149"/>
      <c r="S1762" s="149"/>
      <c r="T1762" s="152"/>
      <c r="U1762" s="152"/>
      <c r="V1762" s="152"/>
      <c r="W1762" s="152"/>
      <c r="X1762" s="152"/>
      <c r="Y1762" s="152"/>
      <c r="Z1762" s="152"/>
    </row>
    <row r="1763" ht="15.75" customHeight="1">
      <c r="A1763" s="143" t="str">
        <f>VLOOKUP('POBLACIONAL BASE 2025'!AD1025,$A$15:$B$40,2,FALSE)</f>
        <v>#N/A</v>
      </c>
      <c r="B1763" s="149"/>
      <c r="C1763" s="149"/>
      <c r="D1763" s="149"/>
      <c r="E1763" s="149"/>
      <c r="F1763" s="149"/>
      <c r="G1763" s="149"/>
      <c r="H1763" s="149"/>
      <c r="I1763" s="143"/>
      <c r="J1763" s="143"/>
      <c r="K1763" s="149"/>
      <c r="L1763" s="149"/>
      <c r="M1763" s="149"/>
      <c r="N1763" s="149"/>
      <c r="O1763" s="149"/>
      <c r="P1763" s="149"/>
      <c r="Q1763" s="149"/>
      <c r="R1763" s="149"/>
      <c r="S1763" s="149"/>
      <c r="T1763" s="152"/>
      <c r="U1763" s="152"/>
      <c r="V1763" s="152"/>
      <c r="W1763" s="152"/>
      <c r="X1763" s="152"/>
      <c r="Y1763" s="152"/>
      <c r="Z1763" s="152"/>
    </row>
    <row r="1764" ht="15.75" customHeight="1">
      <c r="A1764" s="143" t="str">
        <f>VLOOKUP('POBLACIONAL BASE 2025'!AD1026,$A$15:$B$40,2,FALSE)</f>
        <v>#N/A</v>
      </c>
      <c r="B1764" s="149"/>
      <c r="C1764" s="149"/>
      <c r="D1764" s="149"/>
      <c r="E1764" s="149"/>
      <c r="F1764" s="149"/>
      <c r="G1764" s="149"/>
      <c r="H1764" s="149"/>
      <c r="I1764" s="143"/>
      <c r="J1764" s="143"/>
      <c r="K1764" s="149"/>
      <c r="L1764" s="149"/>
      <c r="M1764" s="149"/>
      <c r="N1764" s="149"/>
      <c r="O1764" s="149"/>
      <c r="P1764" s="149"/>
      <c r="Q1764" s="149"/>
      <c r="R1764" s="149"/>
      <c r="S1764" s="149"/>
      <c r="T1764" s="152"/>
      <c r="U1764" s="152"/>
      <c r="V1764" s="152"/>
      <c r="W1764" s="152"/>
      <c r="X1764" s="152"/>
      <c r="Y1764" s="152"/>
      <c r="Z1764" s="152"/>
    </row>
    <row r="1765" ht="15.75" customHeight="1">
      <c r="A1765" s="143" t="str">
        <f>VLOOKUP('POBLACIONAL BASE 2025'!AD1027,$A$15:$B$40,2,FALSE)</f>
        <v>#N/A</v>
      </c>
      <c r="B1765" s="149"/>
      <c r="C1765" s="149"/>
      <c r="D1765" s="149"/>
      <c r="E1765" s="149"/>
      <c r="F1765" s="149"/>
      <c r="G1765" s="149"/>
      <c r="H1765" s="149"/>
      <c r="I1765" s="143"/>
      <c r="J1765" s="143"/>
      <c r="K1765" s="149"/>
      <c r="L1765" s="149"/>
      <c r="M1765" s="149"/>
      <c r="N1765" s="149"/>
      <c r="O1765" s="149"/>
      <c r="P1765" s="149"/>
      <c r="Q1765" s="149"/>
      <c r="R1765" s="149"/>
      <c r="S1765" s="149"/>
      <c r="T1765" s="152"/>
      <c r="U1765" s="152"/>
      <c r="V1765" s="152"/>
      <c r="W1765" s="152"/>
      <c r="X1765" s="152"/>
      <c r="Y1765" s="152"/>
      <c r="Z1765" s="152"/>
    </row>
    <row r="1766" ht="15.75" customHeight="1">
      <c r="A1766" s="143" t="str">
        <f>VLOOKUP('POBLACIONAL BASE 2025'!AD1028,$A$15:$B$40,2,FALSE)</f>
        <v>#N/A</v>
      </c>
      <c r="B1766" s="149"/>
      <c r="C1766" s="149"/>
      <c r="D1766" s="149"/>
      <c r="E1766" s="149"/>
      <c r="F1766" s="149"/>
      <c r="G1766" s="149"/>
      <c r="H1766" s="149"/>
      <c r="I1766" s="143"/>
      <c r="J1766" s="143"/>
      <c r="K1766" s="149"/>
      <c r="L1766" s="149"/>
      <c r="M1766" s="149"/>
      <c r="N1766" s="149"/>
      <c r="O1766" s="149"/>
      <c r="P1766" s="149"/>
      <c r="Q1766" s="149"/>
      <c r="R1766" s="149"/>
      <c r="S1766" s="149"/>
      <c r="T1766" s="152"/>
      <c r="U1766" s="152"/>
      <c r="V1766" s="152"/>
      <c r="W1766" s="152"/>
      <c r="X1766" s="152"/>
      <c r="Y1766" s="152"/>
      <c r="Z1766" s="152"/>
    </row>
    <row r="1767" ht="15.75" customHeight="1">
      <c r="A1767" s="143" t="str">
        <f>VLOOKUP('POBLACIONAL BASE 2025'!AD1029,$A$15:$B$40,2,FALSE)</f>
        <v>#N/A</v>
      </c>
      <c r="B1767" s="149"/>
      <c r="C1767" s="149"/>
      <c r="D1767" s="149"/>
      <c r="E1767" s="149"/>
      <c r="F1767" s="149"/>
      <c r="G1767" s="149"/>
      <c r="H1767" s="149"/>
      <c r="I1767" s="143"/>
      <c r="J1767" s="143"/>
      <c r="K1767" s="149"/>
      <c r="L1767" s="149"/>
      <c r="M1767" s="149"/>
      <c r="N1767" s="149"/>
      <c r="O1767" s="149"/>
      <c r="P1767" s="149"/>
      <c r="Q1767" s="149"/>
      <c r="R1767" s="149"/>
      <c r="S1767" s="149"/>
      <c r="T1767" s="152"/>
      <c r="U1767" s="152"/>
      <c r="V1767" s="152"/>
      <c r="W1767" s="152"/>
      <c r="X1767" s="152"/>
      <c r="Y1767" s="152"/>
      <c r="Z1767" s="152"/>
    </row>
    <row r="1768" ht="15.75" customHeight="1">
      <c r="A1768" s="143" t="str">
        <f>VLOOKUP('POBLACIONAL BASE 2025'!AD1030,$A$15:$B$40,2,FALSE)</f>
        <v>#N/A</v>
      </c>
      <c r="B1768" s="149"/>
      <c r="C1768" s="149"/>
      <c r="D1768" s="149"/>
      <c r="E1768" s="149"/>
      <c r="F1768" s="149"/>
      <c r="G1768" s="149"/>
      <c r="H1768" s="149"/>
      <c r="I1768" s="143"/>
      <c r="J1768" s="143"/>
      <c r="K1768" s="149"/>
      <c r="L1768" s="149"/>
      <c r="M1768" s="149"/>
      <c r="N1768" s="149"/>
      <c r="O1768" s="149"/>
      <c r="P1768" s="149"/>
      <c r="Q1768" s="149"/>
      <c r="R1768" s="149"/>
      <c r="S1768" s="149"/>
      <c r="T1768" s="152"/>
      <c r="U1768" s="152"/>
      <c r="V1768" s="152"/>
      <c r="W1768" s="152"/>
      <c r="X1768" s="152"/>
      <c r="Y1768" s="152"/>
      <c r="Z1768" s="152"/>
    </row>
    <row r="1769" ht="15.75" customHeight="1">
      <c r="A1769" s="143" t="str">
        <f>VLOOKUP('POBLACIONAL BASE 2025'!AD1031,$A$15:$B$40,2,FALSE)</f>
        <v>#N/A</v>
      </c>
      <c r="B1769" s="149"/>
      <c r="C1769" s="149"/>
      <c r="D1769" s="149"/>
      <c r="E1769" s="149"/>
      <c r="F1769" s="149"/>
      <c r="G1769" s="149"/>
      <c r="H1769" s="149"/>
      <c r="I1769" s="143"/>
      <c r="J1769" s="143"/>
      <c r="K1769" s="149"/>
      <c r="L1769" s="149"/>
      <c r="M1769" s="149"/>
      <c r="N1769" s="149"/>
      <c r="O1769" s="149"/>
      <c r="P1769" s="149"/>
      <c r="Q1769" s="149"/>
      <c r="R1769" s="149"/>
      <c r="S1769" s="149"/>
      <c r="T1769" s="152"/>
      <c r="U1769" s="152"/>
      <c r="V1769" s="152"/>
      <c r="W1769" s="152"/>
      <c r="X1769" s="152"/>
      <c r="Y1769" s="152"/>
      <c r="Z1769" s="152"/>
    </row>
    <row r="1770" ht="15.75" customHeight="1">
      <c r="A1770" s="143" t="str">
        <f>VLOOKUP('POBLACIONAL BASE 2025'!AD1032,$A$15:$B$40,2,FALSE)</f>
        <v>#N/A</v>
      </c>
      <c r="B1770" s="149"/>
      <c r="C1770" s="149"/>
      <c r="D1770" s="149"/>
      <c r="E1770" s="149"/>
      <c r="F1770" s="149"/>
      <c r="G1770" s="149"/>
      <c r="H1770" s="149"/>
      <c r="I1770" s="143"/>
      <c r="J1770" s="143"/>
      <c r="K1770" s="149"/>
      <c r="L1770" s="149"/>
      <c r="M1770" s="149"/>
      <c r="N1770" s="149"/>
      <c r="O1770" s="149"/>
      <c r="P1770" s="149"/>
      <c r="Q1770" s="149"/>
      <c r="R1770" s="149"/>
      <c r="S1770" s="149"/>
      <c r="T1770" s="152"/>
      <c r="U1770" s="152"/>
      <c r="V1770" s="152"/>
      <c r="W1770" s="152"/>
      <c r="X1770" s="152"/>
      <c r="Y1770" s="152"/>
      <c r="Z1770" s="152"/>
    </row>
    <row r="1771" ht="15.75" customHeight="1">
      <c r="A1771" s="143" t="str">
        <f>VLOOKUP('POBLACIONAL BASE 2025'!AD1033,$A$15:$B$40,2,FALSE)</f>
        <v>#N/A</v>
      </c>
      <c r="B1771" s="149"/>
      <c r="C1771" s="149"/>
      <c r="D1771" s="149"/>
      <c r="E1771" s="149"/>
      <c r="F1771" s="149"/>
      <c r="G1771" s="149"/>
      <c r="H1771" s="149"/>
      <c r="I1771" s="143"/>
      <c r="J1771" s="143"/>
      <c r="K1771" s="149"/>
      <c r="L1771" s="149"/>
      <c r="M1771" s="149"/>
      <c r="N1771" s="149"/>
      <c r="O1771" s="149"/>
      <c r="P1771" s="149"/>
      <c r="Q1771" s="149"/>
      <c r="R1771" s="149"/>
      <c r="S1771" s="149"/>
      <c r="T1771" s="152"/>
      <c r="U1771" s="152"/>
      <c r="V1771" s="152"/>
      <c r="W1771" s="152"/>
      <c r="X1771" s="152"/>
      <c r="Y1771" s="152"/>
      <c r="Z1771" s="152"/>
    </row>
    <row r="1772" ht="15.75" customHeight="1">
      <c r="A1772" s="143" t="str">
        <f>VLOOKUP('POBLACIONAL BASE 2025'!AD1034,$A$15:$B$40,2,FALSE)</f>
        <v>#N/A</v>
      </c>
      <c r="B1772" s="149"/>
      <c r="C1772" s="149"/>
      <c r="D1772" s="149"/>
      <c r="E1772" s="149"/>
      <c r="F1772" s="149"/>
      <c r="G1772" s="149"/>
      <c r="H1772" s="149"/>
      <c r="I1772" s="143"/>
      <c r="J1772" s="143"/>
      <c r="K1772" s="149"/>
      <c r="L1772" s="149"/>
      <c r="M1772" s="149"/>
      <c r="N1772" s="149"/>
      <c r="O1772" s="149"/>
      <c r="P1772" s="149"/>
      <c r="Q1772" s="149"/>
      <c r="R1772" s="149"/>
      <c r="S1772" s="149"/>
      <c r="T1772" s="152"/>
      <c r="U1772" s="152"/>
      <c r="V1772" s="152"/>
      <c r="W1772" s="152"/>
      <c r="X1772" s="152"/>
      <c r="Y1772" s="152"/>
      <c r="Z1772" s="152"/>
    </row>
    <row r="1773" ht="15.75" customHeight="1">
      <c r="A1773" s="143" t="str">
        <f>VLOOKUP('POBLACIONAL BASE 2025'!AD1035,$A$15:$B$40,2,FALSE)</f>
        <v>#N/A</v>
      </c>
      <c r="B1773" s="149"/>
      <c r="C1773" s="149"/>
      <c r="D1773" s="149"/>
      <c r="E1773" s="149"/>
      <c r="F1773" s="149"/>
      <c r="G1773" s="149"/>
      <c r="H1773" s="149"/>
      <c r="I1773" s="143"/>
      <c r="J1773" s="143"/>
      <c r="K1773" s="149"/>
      <c r="L1773" s="149"/>
      <c r="M1773" s="149"/>
      <c r="N1773" s="149"/>
      <c r="O1773" s="149"/>
      <c r="P1773" s="149"/>
      <c r="Q1773" s="149"/>
      <c r="R1773" s="149"/>
      <c r="S1773" s="149"/>
      <c r="T1773" s="152"/>
      <c r="U1773" s="152"/>
      <c r="V1773" s="152"/>
      <c r="W1773" s="152"/>
      <c r="X1773" s="152"/>
      <c r="Y1773" s="152"/>
      <c r="Z1773" s="152"/>
    </row>
    <row r="1774" ht="15.75" customHeight="1">
      <c r="A1774" s="143" t="str">
        <f>VLOOKUP('POBLACIONAL BASE 2025'!AD1036,$A$15:$B$40,2,FALSE)</f>
        <v>#N/A</v>
      </c>
      <c r="B1774" s="149"/>
      <c r="C1774" s="149"/>
      <c r="D1774" s="149"/>
      <c r="E1774" s="149"/>
      <c r="F1774" s="149"/>
      <c r="G1774" s="149"/>
      <c r="H1774" s="149"/>
      <c r="I1774" s="143"/>
      <c r="J1774" s="143"/>
      <c r="K1774" s="149"/>
      <c r="L1774" s="149"/>
      <c r="M1774" s="149"/>
      <c r="N1774" s="149"/>
      <c r="O1774" s="149"/>
      <c r="P1774" s="149"/>
      <c r="Q1774" s="149"/>
      <c r="R1774" s="149"/>
      <c r="S1774" s="149"/>
      <c r="T1774" s="152"/>
      <c r="U1774" s="152"/>
      <c r="V1774" s="152"/>
      <c r="W1774" s="152"/>
      <c r="X1774" s="152"/>
      <c r="Y1774" s="152"/>
      <c r="Z1774" s="152"/>
    </row>
    <row r="1775" ht="15.75" customHeight="1">
      <c r="A1775" s="143" t="str">
        <f>VLOOKUP('POBLACIONAL BASE 2025'!AD1037,$A$15:$B$40,2,FALSE)</f>
        <v>#N/A</v>
      </c>
      <c r="B1775" s="149"/>
      <c r="C1775" s="149"/>
      <c r="D1775" s="149"/>
      <c r="E1775" s="149"/>
      <c r="F1775" s="149"/>
      <c r="G1775" s="149"/>
      <c r="H1775" s="149"/>
      <c r="I1775" s="143"/>
      <c r="J1775" s="143"/>
      <c r="K1775" s="149"/>
      <c r="L1775" s="149"/>
      <c r="M1775" s="149"/>
      <c r="N1775" s="149"/>
      <c r="O1775" s="149"/>
      <c r="P1775" s="149"/>
      <c r="Q1775" s="149"/>
      <c r="R1775" s="149"/>
      <c r="S1775" s="149"/>
      <c r="T1775" s="152"/>
      <c r="U1775" s="152"/>
      <c r="V1775" s="152"/>
      <c r="W1775" s="152"/>
      <c r="X1775" s="152"/>
      <c r="Y1775" s="152"/>
      <c r="Z1775" s="152"/>
    </row>
    <row r="1776" ht="15.75" customHeight="1">
      <c r="A1776" s="143" t="str">
        <f>VLOOKUP('POBLACIONAL BASE 2025'!AD1038,$A$15:$B$40,2,FALSE)</f>
        <v>#N/A</v>
      </c>
      <c r="B1776" s="149"/>
      <c r="C1776" s="149"/>
      <c r="D1776" s="149"/>
      <c r="E1776" s="149"/>
      <c r="F1776" s="149"/>
      <c r="G1776" s="149"/>
      <c r="H1776" s="149"/>
      <c r="I1776" s="143"/>
      <c r="J1776" s="143"/>
      <c r="K1776" s="149"/>
      <c r="L1776" s="149"/>
      <c r="M1776" s="149"/>
      <c r="N1776" s="149"/>
      <c r="O1776" s="149"/>
      <c r="P1776" s="149"/>
      <c r="Q1776" s="149"/>
      <c r="R1776" s="149"/>
      <c r="S1776" s="149"/>
      <c r="T1776" s="152"/>
      <c r="U1776" s="152"/>
      <c r="V1776" s="152"/>
      <c r="W1776" s="152"/>
      <c r="X1776" s="152"/>
      <c r="Y1776" s="152"/>
      <c r="Z1776" s="152"/>
    </row>
    <row r="1777" ht="15.75" customHeight="1">
      <c r="A1777" s="143" t="str">
        <f>VLOOKUP('POBLACIONAL BASE 2025'!AD1039,$A$15:$B$40,2,FALSE)</f>
        <v>#N/A</v>
      </c>
      <c r="B1777" s="149"/>
      <c r="C1777" s="149"/>
      <c r="D1777" s="149"/>
      <c r="E1777" s="149"/>
      <c r="F1777" s="149"/>
      <c r="G1777" s="149"/>
      <c r="H1777" s="149"/>
      <c r="I1777" s="143"/>
      <c r="J1777" s="143"/>
      <c r="K1777" s="149"/>
      <c r="L1777" s="149"/>
      <c r="M1777" s="149"/>
      <c r="N1777" s="149"/>
      <c r="O1777" s="149"/>
      <c r="P1777" s="149"/>
      <c r="Q1777" s="149"/>
      <c r="R1777" s="149"/>
      <c r="S1777" s="149"/>
      <c r="T1777" s="152"/>
      <c r="U1777" s="152"/>
      <c r="V1777" s="152"/>
      <c r="W1777" s="152"/>
      <c r="X1777" s="152"/>
      <c r="Y1777" s="152"/>
      <c r="Z1777" s="152"/>
    </row>
    <row r="1778" ht="15.75" customHeight="1">
      <c r="A1778" s="143" t="str">
        <f>VLOOKUP('POBLACIONAL BASE 2025'!AD1040,$A$15:$B$40,2,FALSE)</f>
        <v>#N/A</v>
      </c>
      <c r="B1778" s="149"/>
      <c r="C1778" s="149"/>
      <c r="D1778" s="149"/>
      <c r="E1778" s="149"/>
      <c r="F1778" s="149"/>
      <c r="G1778" s="149"/>
      <c r="H1778" s="149"/>
      <c r="I1778" s="143"/>
      <c r="J1778" s="143"/>
      <c r="K1778" s="149"/>
      <c r="L1778" s="149"/>
      <c r="M1778" s="149"/>
      <c r="N1778" s="149"/>
      <c r="O1778" s="149"/>
      <c r="P1778" s="149"/>
      <c r="Q1778" s="149"/>
      <c r="R1778" s="149"/>
      <c r="S1778" s="149"/>
      <c r="T1778" s="152"/>
      <c r="U1778" s="152"/>
      <c r="V1778" s="152"/>
      <c r="W1778" s="152"/>
      <c r="X1778" s="152"/>
      <c r="Y1778" s="152"/>
      <c r="Z1778" s="152"/>
    </row>
    <row r="1779" ht="15.75" customHeight="1">
      <c r="A1779" s="143" t="str">
        <f>VLOOKUP('POBLACIONAL BASE 2025'!AD1041,$A$15:$B$40,2,FALSE)</f>
        <v>#N/A</v>
      </c>
      <c r="B1779" s="149"/>
      <c r="C1779" s="149"/>
      <c r="D1779" s="149"/>
      <c r="E1779" s="149"/>
      <c r="F1779" s="149"/>
      <c r="G1779" s="149"/>
      <c r="H1779" s="149"/>
      <c r="I1779" s="143"/>
      <c r="J1779" s="143"/>
      <c r="K1779" s="149"/>
      <c r="L1779" s="149"/>
      <c r="M1779" s="149"/>
      <c r="N1779" s="149"/>
      <c r="O1779" s="149"/>
      <c r="P1779" s="149"/>
      <c r="Q1779" s="149"/>
      <c r="R1779" s="149"/>
      <c r="S1779" s="149"/>
      <c r="T1779" s="152"/>
      <c r="U1779" s="152"/>
      <c r="V1779" s="152"/>
      <c r="W1779" s="152"/>
      <c r="X1779" s="152"/>
      <c r="Y1779" s="152"/>
      <c r="Z1779" s="152"/>
    </row>
    <row r="1780" ht="15.75" customHeight="1">
      <c r="A1780" s="143" t="str">
        <f>VLOOKUP('POBLACIONAL BASE 2025'!AD1042,$A$15:$B$40,2,FALSE)</f>
        <v>#N/A</v>
      </c>
      <c r="B1780" s="149"/>
      <c r="C1780" s="149"/>
      <c r="D1780" s="149"/>
      <c r="E1780" s="149"/>
      <c r="F1780" s="149"/>
      <c r="G1780" s="149"/>
      <c r="H1780" s="149"/>
      <c r="I1780" s="143"/>
      <c r="J1780" s="143"/>
      <c r="K1780" s="149"/>
      <c r="L1780" s="149"/>
      <c r="M1780" s="149"/>
      <c r="N1780" s="149"/>
      <c r="O1780" s="149"/>
      <c r="P1780" s="149"/>
      <c r="Q1780" s="149"/>
      <c r="R1780" s="149"/>
      <c r="S1780" s="149"/>
      <c r="T1780" s="152"/>
      <c r="U1780" s="152"/>
      <c r="V1780" s="152"/>
      <c r="W1780" s="152"/>
      <c r="X1780" s="152"/>
      <c r="Y1780" s="152"/>
      <c r="Z1780" s="152"/>
    </row>
    <row r="1781" ht="15.75" customHeight="1">
      <c r="A1781" s="143" t="str">
        <f>VLOOKUP('POBLACIONAL BASE 2025'!AD1043,$A$15:$B$40,2,FALSE)</f>
        <v>#N/A</v>
      </c>
      <c r="B1781" s="149"/>
      <c r="C1781" s="149"/>
      <c r="D1781" s="149"/>
      <c r="E1781" s="149"/>
      <c r="F1781" s="149"/>
      <c r="G1781" s="149"/>
      <c r="H1781" s="149"/>
      <c r="I1781" s="143"/>
      <c r="J1781" s="143"/>
      <c r="K1781" s="149"/>
      <c r="L1781" s="149"/>
      <c r="M1781" s="149"/>
      <c r="N1781" s="149"/>
      <c r="O1781" s="149"/>
      <c r="P1781" s="149"/>
      <c r="Q1781" s="149"/>
      <c r="R1781" s="149"/>
      <c r="S1781" s="149"/>
      <c r="T1781" s="152"/>
      <c r="U1781" s="152"/>
      <c r="V1781" s="152"/>
      <c r="W1781" s="152"/>
      <c r="X1781" s="152"/>
      <c r="Y1781" s="152"/>
      <c r="Z1781" s="152"/>
    </row>
    <row r="1782" ht="15.75" customHeight="1">
      <c r="A1782" s="143" t="str">
        <f>VLOOKUP('POBLACIONAL BASE 2025'!AD1044,$A$15:$B$40,2,FALSE)</f>
        <v>#N/A</v>
      </c>
      <c r="B1782" s="149"/>
      <c r="C1782" s="149"/>
      <c r="D1782" s="149"/>
      <c r="E1782" s="149"/>
      <c r="F1782" s="149"/>
      <c r="G1782" s="149"/>
      <c r="H1782" s="149"/>
      <c r="I1782" s="143"/>
      <c r="J1782" s="143"/>
      <c r="K1782" s="149"/>
      <c r="L1782" s="149"/>
      <c r="M1782" s="149"/>
      <c r="N1782" s="149"/>
      <c r="O1782" s="149"/>
      <c r="P1782" s="149"/>
      <c r="Q1782" s="149"/>
      <c r="R1782" s="149"/>
      <c r="S1782" s="149"/>
      <c r="T1782" s="152"/>
      <c r="U1782" s="152"/>
      <c r="V1782" s="152"/>
      <c r="W1782" s="152"/>
      <c r="X1782" s="152"/>
      <c r="Y1782" s="152"/>
      <c r="Z1782" s="152"/>
    </row>
    <row r="1783" ht="15.75" customHeight="1">
      <c r="A1783" s="143" t="str">
        <f>VLOOKUP('POBLACIONAL BASE 2025'!AD1045,$A$15:$B$40,2,FALSE)</f>
        <v>#N/A</v>
      </c>
      <c r="B1783" s="149"/>
      <c r="C1783" s="149"/>
      <c r="D1783" s="149"/>
      <c r="E1783" s="149"/>
      <c r="F1783" s="149"/>
      <c r="G1783" s="149"/>
      <c r="H1783" s="149"/>
      <c r="I1783" s="143"/>
      <c r="J1783" s="143"/>
      <c r="K1783" s="149"/>
      <c r="L1783" s="149"/>
      <c r="M1783" s="149"/>
      <c r="N1783" s="149"/>
      <c r="O1783" s="149"/>
      <c r="P1783" s="149"/>
      <c r="Q1783" s="149"/>
      <c r="R1783" s="149"/>
      <c r="S1783" s="149"/>
      <c r="T1783" s="152"/>
      <c r="U1783" s="152"/>
      <c r="V1783" s="152"/>
      <c r="W1783" s="152"/>
      <c r="X1783" s="152"/>
      <c r="Y1783" s="152"/>
      <c r="Z1783" s="152"/>
    </row>
    <row r="1784" ht="15.75" customHeight="1">
      <c r="A1784" s="143" t="str">
        <f>VLOOKUP('POBLACIONAL BASE 2025'!AD1046,$A$15:$B$40,2,FALSE)</f>
        <v>#N/A</v>
      </c>
      <c r="B1784" s="149"/>
      <c r="C1784" s="149"/>
      <c r="D1784" s="149"/>
      <c r="E1784" s="149"/>
      <c r="F1784" s="149"/>
      <c r="G1784" s="149"/>
      <c r="H1784" s="149"/>
      <c r="I1784" s="143"/>
      <c r="J1784" s="143"/>
      <c r="K1784" s="149"/>
      <c r="L1784" s="149"/>
      <c r="M1784" s="149"/>
      <c r="N1784" s="149"/>
      <c r="O1784" s="149"/>
      <c r="P1784" s="149"/>
      <c r="Q1784" s="149"/>
      <c r="R1784" s="149"/>
      <c r="S1784" s="149"/>
      <c r="T1784" s="152"/>
      <c r="U1784" s="152"/>
      <c r="V1784" s="152"/>
      <c r="W1784" s="152"/>
      <c r="X1784" s="152"/>
      <c r="Y1784" s="152"/>
      <c r="Z1784" s="152"/>
    </row>
    <row r="1785" ht="15.75" customHeight="1">
      <c r="A1785" s="143" t="str">
        <f>VLOOKUP('POBLACIONAL BASE 2025'!AD1047,$A$15:$B$40,2,FALSE)</f>
        <v>#N/A</v>
      </c>
      <c r="B1785" s="149"/>
      <c r="C1785" s="149"/>
      <c r="D1785" s="149"/>
      <c r="E1785" s="149"/>
      <c r="F1785" s="149"/>
      <c r="G1785" s="149"/>
      <c r="H1785" s="149"/>
      <c r="I1785" s="143"/>
      <c r="J1785" s="143"/>
      <c r="K1785" s="149"/>
      <c r="L1785" s="149"/>
      <c r="M1785" s="149"/>
      <c r="N1785" s="149"/>
      <c r="O1785" s="149"/>
      <c r="P1785" s="149"/>
      <c r="Q1785" s="149"/>
      <c r="R1785" s="149"/>
      <c r="S1785" s="149"/>
      <c r="T1785" s="152"/>
      <c r="U1785" s="152"/>
      <c r="V1785" s="152"/>
      <c r="W1785" s="152"/>
      <c r="X1785" s="152"/>
      <c r="Y1785" s="152"/>
      <c r="Z1785" s="152"/>
    </row>
    <row r="1786" ht="15.75" customHeight="1">
      <c r="A1786" s="143" t="str">
        <f>VLOOKUP('POBLACIONAL BASE 2025'!AD1048,$A$15:$B$40,2,FALSE)</f>
        <v>#N/A</v>
      </c>
      <c r="B1786" s="149"/>
      <c r="C1786" s="149"/>
      <c r="D1786" s="149"/>
      <c r="E1786" s="149"/>
      <c r="F1786" s="149"/>
      <c r="G1786" s="149"/>
      <c r="H1786" s="149"/>
      <c r="I1786" s="143"/>
      <c r="J1786" s="143"/>
      <c r="K1786" s="149"/>
      <c r="L1786" s="149"/>
      <c r="M1786" s="149"/>
      <c r="N1786" s="149"/>
      <c r="O1786" s="149"/>
      <c r="P1786" s="149"/>
      <c r="Q1786" s="149"/>
      <c r="R1786" s="149"/>
      <c r="S1786" s="149"/>
      <c r="T1786" s="152"/>
      <c r="U1786" s="152"/>
      <c r="V1786" s="152"/>
      <c r="W1786" s="152"/>
      <c r="X1786" s="152"/>
      <c r="Y1786" s="152"/>
      <c r="Z1786" s="152"/>
    </row>
    <row r="1787" ht="15.75" customHeight="1">
      <c r="A1787" s="143" t="str">
        <f>VLOOKUP('POBLACIONAL BASE 2025'!AD1049,$A$15:$B$40,2,FALSE)</f>
        <v>#N/A</v>
      </c>
      <c r="B1787" s="149"/>
      <c r="C1787" s="149"/>
      <c r="D1787" s="149"/>
      <c r="E1787" s="149"/>
      <c r="F1787" s="149"/>
      <c r="G1787" s="149"/>
      <c r="H1787" s="149"/>
      <c r="I1787" s="143"/>
      <c r="J1787" s="143"/>
      <c r="K1787" s="149"/>
      <c r="L1787" s="149"/>
      <c r="M1787" s="149"/>
      <c r="N1787" s="149"/>
      <c r="O1787" s="149"/>
      <c r="P1787" s="149"/>
      <c r="Q1787" s="149"/>
      <c r="R1787" s="149"/>
      <c r="S1787" s="149"/>
      <c r="T1787" s="152"/>
      <c r="U1787" s="152"/>
      <c r="V1787" s="152"/>
      <c r="W1787" s="152"/>
      <c r="X1787" s="152"/>
      <c r="Y1787" s="152"/>
      <c r="Z1787" s="152"/>
    </row>
    <row r="1788" ht="15.75" customHeight="1">
      <c r="A1788" s="143" t="str">
        <f>VLOOKUP('POBLACIONAL BASE 2025'!AD1050,$A$15:$B$40,2,FALSE)</f>
        <v>#N/A</v>
      </c>
      <c r="B1788" s="149"/>
      <c r="C1788" s="149"/>
      <c r="D1788" s="149"/>
      <c r="E1788" s="149"/>
      <c r="F1788" s="149"/>
      <c r="G1788" s="149"/>
      <c r="H1788" s="149"/>
      <c r="I1788" s="143"/>
      <c r="J1788" s="143"/>
      <c r="K1788" s="149"/>
      <c r="L1788" s="149"/>
      <c r="M1788" s="149"/>
      <c r="N1788" s="149"/>
      <c r="O1788" s="149"/>
      <c r="P1788" s="149"/>
      <c r="Q1788" s="149"/>
      <c r="R1788" s="149"/>
      <c r="S1788" s="149"/>
      <c r="T1788" s="152"/>
      <c r="U1788" s="152"/>
      <c r="V1788" s="152"/>
      <c r="W1788" s="152"/>
      <c r="X1788" s="152"/>
      <c r="Y1788" s="152"/>
      <c r="Z1788" s="152"/>
    </row>
    <row r="1789" ht="15.75" customHeight="1">
      <c r="A1789" s="143" t="str">
        <f>VLOOKUP('POBLACIONAL BASE 2025'!AD1051,$A$15:$B$40,2,FALSE)</f>
        <v>#N/A</v>
      </c>
      <c r="B1789" s="149"/>
      <c r="C1789" s="149"/>
      <c r="D1789" s="149"/>
      <c r="E1789" s="149"/>
      <c r="F1789" s="149"/>
      <c r="G1789" s="149"/>
      <c r="H1789" s="149"/>
      <c r="I1789" s="143"/>
      <c r="J1789" s="143"/>
      <c r="K1789" s="149"/>
      <c r="L1789" s="149"/>
      <c r="M1789" s="149"/>
      <c r="N1789" s="149"/>
      <c r="O1789" s="149"/>
      <c r="P1789" s="149"/>
      <c r="Q1789" s="149"/>
      <c r="R1789" s="149"/>
      <c r="S1789" s="149"/>
      <c r="T1789" s="152"/>
      <c r="U1789" s="152"/>
      <c r="V1789" s="152"/>
      <c r="W1789" s="152"/>
      <c r="X1789" s="152"/>
      <c r="Y1789" s="152"/>
      <c r="Z1789" s="152"/>
    </row>
    <row r="1790" ht="15.75" customHeight="1">
      <c r="A1790" s="143" t="str">
        <f>VLOOKUP('POBLACIONAL BASE 2025'!AD1052,$A$15:$B$40,2,FALSE)</f>
        <v>#N/A</v>
      </c>
      <c r="B1790" s="149"/>
      <c r="C1790" s="149"/>
      <c r="D1790" s="149"/>
      <c r="E1790" s="149"/>
      <c r="F1790" s="149"/>
      <c r="G1790" s="149"/>
      <c r="H1790" s="149"/>
      <c r="I1790" s="143"/>
      <c r="J1790" s="143"/>
      <c r="K1790" s="149"/>
      <c r="L1790" s="149"/>
      <c r="M1790" s="149"/>
      <c r="N1790" s="149"/>
      <c r="O1790" s="149"/>
      <c r="P1790" s="149"/>
      <c r="Q1790" s="149"/>
      <c r="R1790" s="149"/>
      <c r="S1790" s="149"/>
      <c r="T1790" s="152"/>
      <c r="U1790" s="152"/>
      <c r="V1790" s="152"/>
      <c r="W1790" s="152"/>
      <c r="X1790" s="152"/>
      <c r="Y1790" s="152"/>
      <c r="Z1790" s="152"/>
    </row>
    <row r="1791" ht="15.75" customHeight="1">
      <c r="A1791" s="143" t="str">
        <f>VLOOKUP('POBLACIONAL BASE 2025'!AD1053,$A$15:$B$40,2,FALSE)</f>
        <v>#N/A</v>
      </c>
      <c r="B1791" s="149"/>
      <c r="C1791" s="149"/>
      <c r="D1791" s="149"/>
      <c r="E1791" s="149"/>
      <c r="F1791" s="149"/>
      <c r="G1791" s="149"/>
      <c r="H1791" s="149"/>
      <c r="I1791" s="143"/>
      <c r="J1791" s="143"/>
      <c r="K1791" s="149"/>
      <c r="L1791" s="149"/>
      <c r="M1791" s="149"/>
      <c r="N1791" s="149"/>
      <c r="O1791" s="149"/>
      <c r="P1791" s="149"/>
      <c r="Q1791" s="149"/>
      <c r="R1791" s="149"/>
      <c r="S1791" s="149"/>
      <c r="T1791" s="152"/>
      <c r="U1791" s="152"/>
      <c r="V1791" s="152"/>
      <c r="W1791" s="152"/>
      <c r="X1791" s="152"/>
      <c r="Y1791" s="152"/>
      <c r="Z1791" s="152"/>
    </row>
    <row r="1792" ht="15.75" customHeight="1">
      <c r="A1792" s="143" t="str">
        <f>VLOOKUP('POBLACIONAL BASE 2025'!AD1054,$A$15:$B$40,2,FALSE)</f>
        <v>#N/A</v>
      </c>
      <c r="B1792" s="149"/>
      <c r="C1792" s="149"/>
      <c r="D1792" s="149"/>
      <c r="E1792" s="149"/>
      <c r="F1792" s="149"/>
      <c r="G1792" s="149"/>
      <c r="H1792" s="149"/>
      <c r="I1792" s="143"/>
      <c r="J1792" s="143"/>
      <c r="K1792" s="149"/>
      <c r="L1792" s="149"/>
      <c r="M1792" s="149"/>
      <c r="N1792" s="149"/>
      <c r="O1792" s="149"/>
      <c r="P1792" s="149"/>
      <c r="Q1792" s="149"/>
      <c r="R1792" s="149"/>
      <c r="S1792" s="149"/>
      <c r="T1792" s="152"/>
      <c r="U1792" s="152"/>
      <c r="V1792" s="152"/>
      <c r="W1792" s="152"/>
      <c r="X1792" s="152"/>
      <c r="Y1792" s="152"/>
      <c r="Z1792" s="152"/>
    </row>
    <row r="1793" ht="15.75" customHeight="1">
      <c r="A1793" s="143" t="str">
        <f>VLOOKUP('POBLACIONAL BASE 2025'!AD1055,$A$15:$B$40,2,FALSE)</f>
        <v>#N/A</v>
      </c>
      <c r="B1793" s="149"/>
      <c r="C1793" s="149"/>
      <c r="D1793" s="149"/>
      <c r="E1793" s="149"/>
      <c r="F1793" s="149"/>
      <c r="G1793" s="149"/>
      <c r="H1793" s="149"/>
      <c r="I1793" s="143"/>
      <c r="J1793" s="143"/>
      <c r="K1793" s="149"/>
      <c r="L1793" s="149"/>
      <c r="M1793" s="149"/>
      <c r="N1793" s="149"/>
      <c r="O1793" s="149"/>
      <c r="P1793" s="149"/>
      <c r="Q1793" s="149"/>
      <c r="R1793" s="149"/>
      <c r="S1793" s="149"/>
      <c r="T1793" s="152"/>
      <c r="U1793" s="152"/>
      <c r="V1793" s="152"/>
      <c r="W1793" s="152"/>
      <c r="X1793" s="152"/>
      <c r="Y1793" s="152"/>
      <c r="Z1793" s="152"/>
    </row>
    <row r="1794" ht="15.75" customHeight="1">
      <c r="A1794" s="143" t="str">
        <f>VLOOKUP('POBLACIONAL BASE 2025'!AD1056,$A$15:$B$40,2,FALSE)</f>
        <v>#N/A</v>
      </c>
      <c r="B1794" s="149"/>
      <c r="C1794" s="149"/>
      <c r="D1794" s="149"/>
      <c r="E1794" s="149"/>
      <c r="F1794" s="149"/>
      <c r="G1794" s="149"/>
      <c r="H1794" s="149"/>
      <c r="I1794" s="143"/>
      <c r="J1794" s="143"/>
      <c r="K1794" s="149"/>
      <c r="L1794" s="149"/>
      <c r="M1794" s="149"/>
      <c r="N1794" s="149"/>
      <c r="O1794" s="149"/>
      <c r="P1794" s="149"/>
      <c r="Q1794" s="149"/>
      <c r="R1794" s="149"/>
      <c r="S1794" s="149"/>
      <c r="T1794" s="152"/>
      <c r="U1794" s="152"/>
      <c r="V1794" s="152"/>
      <c r="W1794" s="152"/>
      <c r="X1794" s="152"/>
      <c r="Y1794" s="152"/>
      <c r="Z1794" s="152"/>
    </row>
    <row r="1795" ht="15.75" customHeight="1">
      <c r="A1795" s="143" t="str">
        <f>VLOOKUP('POBLACIONAL BASE 2025'!AD1057,$A$15:$B$40,2,FALSE)</f>
        <v>#N/A</v>
      </c>
      <c r="B1795" s="149"/>
      <c r="C1795" s="149"/>
      <c r="D1795" s="149"/>
      <c r="E1795" s="149"/>
      <c r="F1795" s="149"/>
      <c r="G1795" s="149"/>
      <c r="H1795" s="149"/>
      <c r="I1795" s="143"/>
      <c r="J1795" s="143"/>
      <c r="K1795" s="149"/>
      <c r="L1795" s="149"/>
      <c r="M1795" s="149"/>
      <c r="N1795" s="149"/>
      <c r="O1795" s="149"/>
      <c r="P1795" s="149"/>
      <c r="Q1795" s="149"/>
      <c r="R1795" s="149"/>
      <c r="S1795" s="149"/>
      <c r="T1795" s="152"/>
      <c r="U1795" s="152"/>
      <c r="V1795" s="152"/>
      <c r="W1795" s="152"/>
      <c r="X1795" s="152"/>
      <c r="Y1795" s="152"/>
      <c r="Z1795" s="152"/>
    </row>
    <row r="1796" ht="15.75" customHeight="1">
      <c r="A1796" s="143" t="str">
        <f>VLOOKUP('POBLACIONAL BASE 2025'!AD1058,$A$15:$B$40,2,FALSE)</f>
        <v>#N/A</v>
      </c>
      <c r="B1796" s="149"/>
      <c r="C1796" s="149"/>
      <c r="D1796" s="149"/>
      <c r="E1796" s="149"/>
      <c r="F1796" s="149"/>
      <c r="G1796" s="149"/>
      <c r="H1796" s="149"/>
      <c r="I1796" s="143"/>
      <c r="J1796" s="143"/>
      <c r="K1796" s="149"/>
      <c r="L1796" s="149"/>
      <c r="M1796" s="149"/>
      <c r="N1796" s="149"/>
      <c r="O1796" s="149"/>
      <c r="P1796" s="149"/>
      <c r="Q1796" s="149"/>
      <c r="R1796" s="149"/>
      <c r="S1796" s="149"/>
      <c r="T1796" s="152"/>
      <c r="U1796" s="152"/>
      <c r="V1796" s="152"/>
      <c r="W1796" s="152"/>
      <c r="X1796" s="152"/>
      <c r="Y1796" s="152"/>
      <c r="Z1796" s="152"/>
    </row>
    <row r="1797" ht="15.75" customHeight="1">
      <c r="A1797" s="143" t="str">
        <f>VLOOKUP('POBLACIONAL BASE 2025'!AD1059,$A$15:$B$40,2,FALSE)</f>
        <v>#N/A</v>
      </c>
      <c r="B1797" s="149"/>
      <c r="C1797" s="149"/>
      <c r="D1797" s="149"/>
      <c r="E1797" s="149"/>
      <c r="F1797" s="149"/>
      <c r="G1797" s="149"/>
      <c r="H1797" s="149"/>
      <c r="I1797" s="143"/>
      <c r="J1797" s="143"/>
      <c r="K1797" s="149"/>
      <c r="L1797" s="149"/>
      <c r="M1797" s="149"/>
      <c r="N1797" s="149"/>
      <c r="O1797" s="149"/>
      <c r="P1797" s="149"/>
      <c r="Q1797" s="149"/>
      <c r="R1797" s="149"/>
      <c r="S1797" s="149"/>
      <c r="T1797" s="152"/>
      <c r="U1797" s="152"/>
      <c r="V1797" s="152"/>
      <c r="W1797" s="152"/>
      <c r="X1797" s="152"/>
      <c r="Y1797" s="152"/>
      <c r="Z1797" s="152"/>
    </row>
    <row r="1798" ht="15.75" customHeight="1">
      <c r="A1798" s="143" t="str">
        <f>VLOOKUP('POBLACIONAL BASE 2025'!AD1060,$A$15:$B$40,2,FALSE)</f>
        <v>#N/A</v>
      </c>
      <c r="B1798" s="149"/>
      <c r="C1798" s="149"/>
      <c r="D1798" s="149"/>
      <c r="E1798" s="149"/>
      <c r="F1798" s="149"/>
      <c r="G1798" s="149"/>
      <c r="H1798" s="149"/>
      <c r="I1798" s="143"/>
      <c r="J1798" s="143"/>
      <c r="K1798" s="149"/>
      <c r="L1798" s="149"/>
      <c r="M1798" s="149"/>
      <c r="N1798" s="149"/>
      <c r="O1798" s="149"/>
      <c r="P1798" s="149"/>
      <c r="Q1798" s="149"/>
      <c r="R1798" s="149"/>
      <c r="S1798" s="149"/>
      <c r="T1798" s="152"/>
      <c r="U1798" s="152"/>
      <c r="V1798" s="152"/>
      <c r="W1798" s="152"/>
      <c r="X1798" s="152"/>
      <c r="Y1798" s="152"/>
      <c r="Z1798" s="152"/>
    </row>
    <row r="1799" ht="15.75" customHeight="1">
      <c r="A1799" s="143" t="str">
        <f>VLOOKUP('POBLACIONAL BASE 2025'!AD1061,$A$15:$B$40,2,FALSE)</f>
        <v>#N/A</v>
      </c>
      <c r="B1799" s="149"/>
      <c r="C1799" s="149"/>
      <c r="D1799" s="149"/>
      <c r="E1799" s="149"/>
      <c r="F1799" s="149"/>
      <c r="G1799" s="149"/>
      <c r="H1799" s="149"/>
      <c r="I1799" s="143"/>
      <c r="J1799" s="143"/>
      <c r="K1799" s="149"/>
      <c r="L1799" s="149"/>
      <c r="M1799" s="149"/>
      <c r="N1799" s="149"/>
      <c r="O1799" s="149"/>
      <c r="P1799" s="149"/>
      <c r="Q1799" s="149"/>
      <c r="R1799" s="149"/>
      <c r="S1799" s="149"/>
      <c r="T1799" s="152"/>
      <c r="U1799" s="152"/>
      <c r="V1799" s="152"/>
      <c r="W1799" s="152"/>
      <c r="X1799" s="152"/>
      <c r="Y1799" s="152"/>
      <c r="Z1799" s="152"/>
    </row>
    <row r="1800" ht="15.75" customHeight="1">
      <c r="A1800" s="143" t="str">
        <f>VLOOKUP('POBLACIONAL BASE 2025'!AD1062,$A$15:$B$40,2,FALSE)</f>
        <v>#N/A</v>
      </c>
      <c r="B1800" s="149"/>
      <c r="C1800" s="149"/>
      <c r="D1800" s="149"/>
      <c r="E1800" s="149"/>
      <c r="F1800" s="149"/>
      <c r="G1800" s="149"/>
      <c r="H1800" s="149"/>
      <c r="I1800" s="143"/>
      <c r="J1800" s="143"/>
      <c r="K1800" s="149"/>
      <c r="L1800" s="149"/>
      <c r="M1800" s="149"/>
      <c r="N1800" s="149"/>
      <c r="O1800" s="149"/>
      <c r="P1800" s="149"/>
      <c r="Q1800" s="149"/>
      <c r="R1800" s="149"/>
      <c r="S1800" s="149"/>
      <c r="T1800" s="152"/>
      <c r="U1800" s="152"/>
      <c r="V1800" s="152"/>
      <c r="W1800" s="152"/>
      <c r="X1800" s="152"/>
      <c r="Y1800" s="152"/>
      <c r="Z1800" s="152"/>
    </row>
    <row r="1801" ht="15.75" customHeight="1">
      <c r="A1801" s="143" t="str">
        <f>VLOOKUP('POBLACIONAL BASE 2025'!AD1063,$A$15:$B$40,2,FALSE)</f>
        <v>#N/A</v>
      </c>
      <c r="B1801" s="149"/>
      <c r="C1801" s="149"/>
      <c r="D1801" s="149"/>
      <c r="E1801" s="149"/>
      <c r="F1801" s="149"/>
      <c r="G1801" s="149"/>
      <c r="H1801" s="149"/>
      <c r="I1801" s="143"/>
      <c r="J1801" s="143"/>
      <c r="K1801" s="149"/>
      <c r="L1801" s="149"/>
      <c r="M1801" s="149"/>
      <c r="N1801" s="149"/>
      <c r="O1801" s="149"/>
      <c r="P1801" s="149"/>
      <c r="Q1801" s="149"/>
      <c r="R1801" s="149"/>
      <c r="S1801" s="149"/>
      <c r="T1801" s="152"/>
      <c r="U1801" s="152"/>
      <c r="V1801" s="152"/>
      <c r="W1801" s="152"/>
      <c r="X1801" s="152"/>
      <c r="Y1801" s="152"/>
      <c r="Z1801" s="152"/>
    </row>
    <row r="1802" ht="15.75" customHeight="1">
      <c r="A1802" s="143" t="str">
        <f>VLOOKUP('POBLACIONAL BASE 2025'!AD1064,$A$15:$B$40,2,FALSE)</f>
        <v>#N/A</v>
      </c>
      <c r="B1802" s="149"/>
      <c r="C1802" s="149"/>
      <c r="D1802" s="149"/>
      <c r="E1802" s="149"/>
      <c r="F1802" s="149"/>
      <c r="G1802" s="149"/>
      <c r="H1802" s="149"/>
      <c r="I1802" s="143"/>
      <c r="J1802" s="143"/>
      <c r="K1802" s="149"/>
      <c r="L1802" s="149"/>
      <c r="M1802" s="149"/>
      <c r="N1802" s="149"/>
      <c r="O1802" s="149"/>
      <c r="P1802" s="149"/>
      <c r="Q1802" s="149"/>
      <c r="R1802" s="149"/>
      <c r="S1802" s="149"/>
      <c r="T1802" s="152"/>
      <c r="U1802" s="152"/>
      <c r="V1802" s="152"/>
      <c r="W1802" s="152"/>
      <c r="X1802" s="152"/>
      <c r="Y1802" s="152"/>
      <c r="Z1802" s="152"/>
    </row>
    <row r="1803" ht="15.75" customHeight="1">
      <c r="A1803" s="143" t="str">
        <f>VLOOKUP('POBLACIONAL BASE 2025'!AD1065,$A$15:$B$40,2,FALSE)</f>
        <v>#N/A</v>
      </c>
      <c r="B1803" s="149"/>
      <c r="C1803" s="149"/>
      <c r="D1803" s="149"/>
      <c r="E1803" s="149"/>
      <c r="F1803" s="149"/>
      <c r="G1803" s="149"/>
      <c r="H1803" s="149"/>
      <c r="I1803" s="143"/>
      <c r="J1803" s="143"/>
      <c r="K1803" s="149"/>
      <c r="L1803" s="149"/>
      <c r="M1803" s="149"/>
      <c r="N1803" s="149"/>
      <c r="O1803" s="149"/>
      <c r="P1803" s="149"/>
      <c r="Q1803" s="149"/>
      <c r="R1803" s="149"/>
      <c r="S1803" s="149"/>
      <c r="T1803" s="152"/>
      <c r="U1803" s="152"/>
      <c r="V1803" s="152"/>
      <c r="W1803" s="152"/>
      <c r="X1803" s="152"/>
      <c r="Y1803" s="152"/>
      <c r="Z1803" s="152"/>
    </row>
    <row r="1804" ht="15.75" customHeight="1">
      <c r="A1804" s="143" t="str">
        <f>VLOOKUP('POBLACIONAL BASE 2025'!AD1066,$A$15:$B$40,2,FALSE)</f>
        <v>#N/A</v>
      </c>
      <c r="B1804" s="149"/>
      <c r="C1804" s="149"/>
      <c r="D1804" s="149"/>
      <c r="E1804" s="149"/>
      <c r="F1804" s="149"/>
      <c r="G1804" s="149"/>
      <c r="H1804" s="149"/>
      <c r="I1804" s="143"/>
      <c r="J1804" s="143"/>
      <c r="K1804" s="149"/>
      <c r="L1804" s="149"/>
      <c r="M1804" s="149"/>
      <c r="N1804" s="149"/>
      <c r="O1804" s="149"/>
      <c r="P1804" s="149"/>
      <c r="Q1804" s="149"/>
      <c r="R1804" s="149"/>
      <c r="S1804" s="149"/>
      <c r="T1804" s="152"/>
      <c r="U1804" s="152"/>
      <c r="V1804" s="152"/>
      <c r="W1804" s="152"/>
      <c r="X1804" s="152"/>
      <c r="Y1804" s="152"/>
      <c r="Z1804" s="152"/>
    </row>
    <row r="1805" ht="15.75" customHeight="1">
      <c r="A1805" s="143" t="str">
        <f>VLOOKUP('POBLACIONAL BASE 2025'!AD1067,$A$15:$B$40,2,FALSE)</f>
        <v>#N/A</v>
      </c>
      <c r="B1805" s="149"/>
      <c r="C1805" s="149"/>
      <c r="D1805" s="149"/>
      <c r="E1805" s="149"/>
      <c r="F1805" s="149"/>
      <c r="G1805" s="149"/>
      <c r="H1805" s="149"/>
      <c r="I1805" s="143"/>
      <c r="J1805" s="143"/>
      <c r="K1805" s="149"/>
      <c r="L1805" s="149"/>
      <c r="M1805" s="149"/>
      <c r="N1805" s="149"/>
      <c r="O1805" s="149"/>
      <c r="P1805" s="149"/>
      <c r="Q1805" s="149"/>
      <c r="R1805" s="149"/>
      <c r="S1805" s="149"/>
      <c r="T1805" s="152"/>
      <c r="U1805" s="152"/>
      <c r="V1805" s="152"/>
      <c r="W1805" s="152"/>
      <c r="X1805" s="152"/>
      <c r="Y1805" s="152"/>
      <c r="Z1805" s="152"/>
    </row>
    <row r="1806" ht="15.75" customHeight="1">
      <c r="A1806" s="143" t="str">
        <f>VLOOKUP('POBLACIONAL BASE 2025'!AD1068,$A$15:$B$40,2,FALSE)</f>
        <v>#N/A</v>
      </c>
      <c r="B1806" s="149"/>
      <c r="C1806" s="149"/>
      <c r="D1806" s="149"/>
      <c r="E1806" s="149"/>
      <c r="F1806" s="149"/>
      <c r="G1806" s="149"/>
      <c r="H1806" s="149"/>
      <c r="I1806" s="143"/>
      <c r="J1806" s="143"/>
      <c r="K1806" s="149"/>
      <c r="L1806" s="149"/>
      <c r="M1806" s="149"/>
      <c r="N1806" s="149"/>
      <c r="O1806" s="149"/>
      <c r="P1806" s="149"/>
      <c r="Q1806" s="149"/>
      <c r="R1806" s="149"/>
      <c r="S1806" s="149"/>
      <c r="T1806" s="152"/>
      <c r="U1806" s="152"/>
      <c r="V1806" s="152"/>
      <c r="W1806" s="152"/>
      <c r="X1806" s="152"/>
      <c r="Y1806" s="152"/>
      <c r="Z1806" s="152"/>
    </row>
    <row r="1807" ht="15.75" customHeight="1">
      <c r="A1807" s="143" t="str">
        <f>VLOOKUP('POBLACIONAL BASE 2025'!AD1069,$A$15:$B$40,2,FALSE)</f>
        <v>#N/A</v>
      </c>
      <c r="B1807" s="149"/>
      <c r="C1807" s="149"/>
      <c r="D1807" s="149"/>
      <c r="E1807" s="149"/>
      <c r="F1807" s="149"/>
      <c r="G1807" s="149"/>
      <c r="H1807" s="149"/>
      <c r="I1807" s="143"/>
      <c r="J1807" s="143"/>
      <c r="K1807" s="149"/>
      <c r="L1807" s="149"/>
      <c r="M1807" s="149"/>
      <c r="N1807" s="149"/>
      <c r="O1807" s="149"/>
      <c r="P1807" s="149"/>
      <c r="Q1807" s="149"/>
      <c r="R1807" s="149"/>
      <c r="S1807" s="149"/>
      <c r="T1807" s="152"/>
      <c r="U1807" s="152"/>
      <c r="V1807" s="152"/>
      <c r="W1807" s="152"/>
      <c r="X1807" s="152"/>
      <c r="Y1807" s="152"/>
      <c r="Z1807" s="152"/>
    </row>
    <row r="1808" ht="15.75" customHeight="1">
      <c r="A1808" s="143" t="str">
        <f>VLOOKUP('POBLACIONAL BASE 2025'!AD1070,$A$15:$B$40,2,FALSE)</f>
        <v>#N/A</v>
      </c>
      <c r="B1808" s="149"/>
      <c r="C1808" s="149"/>
      <c r="D1808" s="149"/>
      <c r="E1808" s="149"/>
      <c r="F1808" s="149"/>
      <c r="G1808" s="149"/>
      <c r="H1808" s="149"/>
      <c r="I1808" s="143"/>
      <c r="J1808" s="143"/>
      <c r="K1808" s="149"/>
      <c r="L1808" s="149"/>
      <c r="M1808" s="149"/>
      <c r="N1808" s="149"/>
      <c r="O1808" s="149"/>
      <c r="P1808" s="149"/>
      <c r="Q1808" s="149"/>
      <c r="R1808" s="149"/>
      <c r="S1808" s="149"/>
      <c r="T1808" s="152"/>
      <c r="U1808" s="152"/>
      <c r="V1808" s="152"/>
      <c r="W1808" s="152"/>
      <c r="X1808" s="152"/>
      <c r="Y1808" s="152"/>
      <c r="Z1808" s="152"/>
    </row>
    <row r="1809" ht="15.75" customHeight="1">
      <c r="A1809" s="143" t="str">
        <f>VLOOKUP('POBLACIONAL BASE 2025'!AD1071,$A$15:$B$40,2,FALSE)</f>
        <v>#N/A</v>
      </c>
      <c r="B1809" s="149"/>
      <c r="C1809" s="149"/>
      <c r="D1809" s="149"/>
      <c r="E1809" s="149"/>
      <c r="F1809" s="149"/>
      <c r="G1809" s="149"/>
      <c r="H1809" s="149"/>
      <c r="I1809" s="143"/>
      <c r="J1809" s="143"/>
      <c r="K1809" s="149"/>
      <c r="L1809" s="149"/>
      <c r="M1809" s="149"/>
      <c r="N1809" s="149"/>
      <c r="O1809" s="149"/>
      <c r="P1809" s="149"/>
      <c r="Q1809" s="149"/>
      <c r="R1809" s="149"/>
      <c r="S1809" s="149"/>
      <c r="T1809" s="152"/>
      <c r="U1809" s="152"/>
      <c r="V1809" s="152"/>
      <c r="W1809" s="152"/>
      <c r="X1809" s="152"/>
      <c r="Y1809" s="152"/>
      <c r="Z1809" s="152"/>
    </row>
    <row r="1810" ht="15.75" customHeight="1">
      <c r="A1810" s="143" t="str">
        <f>VLOOKUP('POBLACIONAL BASE 2025'!AD1072,$A$15:$B$40,2,FALSE)</f>
        <v>#N/A</v>
      </c>
      <c r="B1810" s="149"/>
      <c r="C1810" s="149"/>
      <c r="D1810" s="149"/>
      <c r="E1810" s="149"/>
      <c r="F1810" s="149"/>
      <c r="G1810" s="149"/>
      <c r="H1810" s="149"/>
      <c r="I1810" s="143"/>
      <c r="J1810" s="143"/>
      <c r="K1810" s="149"/>
      <c r="L1810" s="149"/>
      <c r="M1810" s="149"/>
      <c r="N1810" s="149"/>
      <c r="O1810" s="149"/>
      <c r="P1810" s="149"/>
      <c r="Q1810" s="149"/>
      <c r="R1810" s="149"/>
      <c r="S1810" s="149"/>
      <c r="T1810" s="152"/>
      <c r="U1810" s="152"/>
      <c r="V1810" s="152"/>
      <c r="W1810" s="152"/>
      <c r="X1810" s="152"/>
      <c r="Y1810" s="152"/>
      <c r="Z1810" s="152"/>
    </row>
    <row r="1811" ht="15.75" customHeight="1">
      <c r="A1811" s="143" t="str">
        <f>VLOOKUP('POBLACIONAL BASE 2025'!AD1073,$A$15:$B$40,2,FALSE)</f>
        <v>#N/A</v>
      </c>
      <c r="B1811" s="149"/>
      <c r="C1811" s="149"/>
      <c r="D1811" s="149"/>
      <c r="E1811" s="149"/>
      <c r="F1811" s="149"/>
      <c r="G1811" s="149"/>
      <c r="H1811" s="149"/>
      <c r="I1811" s="143"/>
      <c r="J1811" s="143"/>
      <c r="K1811" s="149"/>
      <c r="L1811" s="149"/>
      <c r="M1811" s="149"/>
      <c r="N1811" s="149"/>
      <c r="O1811" s="149"/>
      <c r="P1811" s="149"/>
      <c r="Q1811" s="149"/>
      <c r="R1811" s="149"/>
      <c r="S1811" s="149"/>
      <c r="T1811" s="152"/>
      <c r="U1811" s="152"/>
      <c r="V1811" s="152"/>
      <c r="W1811" s="152"/>
      <c r="X1811" s="152"/>
      <c r="Y1811" s="152"/>
      <c r="Z1811" s="152"/>
    </row>
    <row r="1812" ht="15.75" customHeight="1">
      <c r="A1812" s="143" t="str">
        <f>VLOOKUP('POBLACIONAL BASE 2025'!AD1074,$A$15:$B$40,2,FALSE)</f>
        <v>#N/A</v>
      </c>
      <c r="B1812" s="149"/>
      <c r="C1812" s="149"/>
      <c r="D1812" s="149"/>
      <c r="E1812" s="149"/>
      <c r="F1812" s="149"/>
      <c r="G1812" s="149"/>
      <c r="H1812" s="149"/>
      <c r="I1812" s="143"/>
      <c r="J1812" s="143"/>
      <c r="K1812" s="149"/>
      <c r="L1812" s="149"/>
      <c r="M1812" s="149"/>
      <c r="N1812" s="149"/>
      <c r="O1812" s="149"/>
      <c r="P1812" s="149"/>
      <c r="Q1812" s="149"/>
      <c r="R1812" s="149"/>
      <c r="S1812" s="149"/>
      <c r="T1812" s="152"/>
      <c r="U1812" s="152"/>
      <c r="V1812" s="152"/>
      <c r="W1812" s="152"/>
      <c r="X1812" s="152"/>
      <c r="Y1812" s="152"/>
      <c r="Z1812" s="152"/>
    </row>
    <row r="1813" ht="15.75" customHeight="1">
      <c r="A1813" s="143" t="str">
        <f>VLOOKUP('POBLACIONAL BASE 2025'!AD1075,$A$15:$B$40,2,FALSE)</f>
        <v>#N/A</v>
      </c>
      <c r="B1813" s="149"/>
      <c r="C1813" s="149"/>
      <c r="D1813" s="149"/>
      <c r="E1813" s="149"/>
      <c r="F1813" s="149"/>
      <c r="G1813" s="149"/>
      <c r="H1813" s="149"/>
      <c r="I1813" s="143"/>
      <c r="J1813" s="143"/>
      <c r="K1813" s="149"/>
      <c r="L1813" s="149"/>
      <c r="M1813" s="149"/>
      <c r="N1813" s="149"/>
      <c r="O1813" s="149"/>
      <c r="P1813" s="149"/>
      <c r="Q1813" s="149"/>
      <c r="R1813" s="149"/>
      <c r="S1813" s="149"/>
      <c r="T1813" s="152"/>
      <c r="U1813" s="152"/>
      <c r="V1813" s="152"/>
      <c r="W1813" s="152"/>
      <c r="X1813" s="152"/>
      <c r="Y1813" s="152"/>
      <c r="Z1813" s="152"/>
    </row>
    <row r="1814" ht="15.75" customHeight="1">
      <c r="A1814" s="143" t="str">
        <f>VLOOKUP('POBLACIONAL BASE 2025'!AD1076,$A$15:$B$40,2,FALSE)</f>
        <v>#N/A</v>
      </c>
      <c r="B1814" s="149"/>
      <c r="C1814" s="149"/>
      <c r="D1814" s="149"/>
      <c r="E1814" s="149"/>
      <c r="F1814" s="149"/>
      <c r="G1814" s="149"/>
      <c r="H1814" s="149"/>
      <c r="I1814" s="143"/>
      <c r="J1814" s="143"/>
      <c r="K1814" s="149"/>
      <c r="L1814" s="149"/>
      <c r="M1814" s="149"/>
      <c r="N1814" s="149"/>
      <c r="O1814" s="149"/>
      <c r="P1814" s="149"/>
      <c r="Q1814" s="149"/>
      <c r="R1814" s="149"/>
      <c r="S1814" s="149"/>
      <c r="T1814" s="152"/>
      <c r="U1814" s="152"/>
      <c r="V1814" s="152"/>
      <c r="W1814" s="152"/>
      <c r="X1814" s="152"/>
      <c r="Y1814" s="152"/>
      <c r="Z1814" s="152"/>
    </row>
    <row r="1815" ht="15.75" customHeight="1">
      <c r="A1815" s="143" t="str">
        <f>VLOOKUP('POBLACIONAL BASE 2025'!AD1077,$A$15:$B$40,2,FALSE)</f>
        <v>#N/A</v>
      </c>
      <c r="B1815" s="149"/>
      <c r="C1815" s="149"/>
      <c r="D1815" s="149"/>
      <c r="E1815" s="149"/>
      <c r="F1815" s="149"/>
      <c r="G1815" s="149"/>
      <c r="H1815" s="149"/>
      <c r="I1815" s="143"/>
      <c r="J1815" s="143"/>
      <c r="K1815" s="149"/>
      <c r="L1815" s="149"/>
      <c r="M1815" s="149"/>
      <c r="N1815" s="149"/>
      <c r="O1815" s="149"/>
      <c r="P1815" s="149"/>
      <c r="Q1815" s="149"/>
      <c r="R1815" s="149"/>
      <c r="S1815" s="149"/>
      <c r="T1815" s="152"/>
      <c r="U1815" s="152"/>
      <c r="V1815" s="152"/>
      <c r="W1815" s="152"/>
      <c r="X1815" s="152"/>
      <c r="Y1815" s="152"/>
      <c r="Z1815" s="152"/>
    </row>
    <row r="1816" ht="15.75" customHeight="1">
      <c r="A1816" s="143" t="str">
        <f>VLOOKUP('POBLACIONAL BASE 2025'!AD1078,$A$15:$B$40,2,FALSE)</f>
        <v>#N/A</v>
      </c>
      <c r="B1816" s="149"/>
      <c r="C1816" s="149"/>
      <c r="D1816" s="149"/>
      <c r="E1816" s="149"/>
      <c r="F1816" s="149"/>
      <c r="G1816" s="149"/>
      <c r="H1816" s="149"/>
      <c r="I1816" s="143"/>
      <c r="J1816" s="143"/>
      <c r="K1816" s="149"/>
      <c r="L1816" s="149"/>
      <c r="M1816" s="149"/>
      <c r="N1816" s="149"/>
      <c r="O1816" s="149"/>
      <c r="P1816" s="149"/>
      <c r="Q1816" s="149"/>
      <c r="R1816" s="149"/>
      <c r="S1816" s="149"/>
      <c r="T1816" s="152"/>
      <c r="U1816" s="152"/>
      <c r="V1816" s="152"/>
      <c r="W1816" s="152"/>
      <c r="X1816" s="152"/>
      <c r="Y1816" s="152"/>
      <c r="Z1816" s="152"/>
    </row>
    <row r="1817" ht="15.75" customHeight="1">
      <c r="A1817" s="143" t="str">
        <f>VLOOKUP('POBLACIONAL BASE 2025'!AD1079,$A$15:$B$40,2,FALSE)</f>
        <v>#N/A</v>
      </c>
      <c r="B1817" s="149"/>
      <c r="C1817" s="149"/>
      <c r="D1817" s="149"/>
      <c r="E1817" s="149"/>
      <c r="F1817" s="149"/>
      <c r="G1817" s="149"/>
      <c r="H1817" s="149"/>
      <c r="I1817" s="143"/>
      <c r="J1817" s="143"/>
      <c r="K1817" s="149"/>
      <c r="L1817" s="149"/>
      <c r="M1817" s="149"/>
      <c r="N1817" s="149"/>
      <c r="O1817" s="149"/>
      <c r="P1817" s="149"/>
      <c r="Q1817" s="149"/>
      <c r="R1817" s="149"/>
      <c r="S1817" s="149"/>
      <c r="T1817" s="152"/>
      <c r="U1817" s="152"/>
      <c r="V1817" s="152"/>
      <c r="W1817" s="152"/>
      <c r="X1817" s="152"/>
      <c r="Y1817" s="152"/>
      <c r="Z1817" s="152"/>
    </row>
    <row r="1818" ht="15.75" customHeight="1">
      <c r="A1818" s="143" t="str">
        <f>VLOOKUP('POBLACIONAL BASE 2025'!AD1080,$A$15:$B$40,2,FALSE)</f>
        <v>#N/A</v>
      </c>
      <c r="B1818" s="149"/>
      <c r="C1818" s="149"/>
      <c r="D1818" s="149"/>
      <c r="E1818" s="149"/>
      <c r="F1818" s="149"/>
      <c r="G1818" s="149"/>
      <c r="H1818" s="149"/>
      <c r="I1818" s="143"/>
      <c r="J1818" s="143"/>
      <c r="K1818" s="149"/>
      <c r="L1818" s="149"/>
      <c r="M1818" s="149"/>
      <c r="N1818" s="149"/>
      <c r="O1818" s="149"/>
      <c r="P1818" s="149"/>
      <c r="Q1818" s="149"/>
      <c r="R1818" s="149"/>
      <c r="S1818" s="149"/>
      <c r="T1818" s="152"/>
      <c r="U1818" s="152"/>
      <c r="V1818" s="152"/>
      <c r="W1818" s="152"/>
      <c r="X1818" s="152"/>
      <c r="Y1818" s="152"/>
      <c r="Z1818" s="152"/>
    </row>
    <row r="1819" ht="15.75" customHeight="1">
      <c r="A1819" s="143" t="str">
        <f>VLOOKUP('POBLACIONAL BASE 2025'!AD1081,$A$15:$B$40,2,FALSE)</f>
        <v>#N/A</v>
      </c>
      <c r="B1819" s="149"/>
      <c r="C1819" s="149"/>
      <c r="D1819" s="149"/>
      <c r="E1819" s="149"/>
      <c r="F1819" s="149"/>
      <c r="G1819" s="149"/>
      <c r="H1819" s="149"/>
      <c r="I1819" s="143"/>
      <c r="J1819" s="143"/>
      <c r="K1819" s="149"/>
      <c r="L1819" s="149"/>
      <c r="M1819" s="149"/>
      <c r="N1819" s="149"/>
      <c r="O1819" s="149"/>
      <c r="P1819" s="149"/>
      <c r="Q1819" s="149"/>
      <c r="R1819" s="149"/>
      <c r="S1819" s="149"/>
      <c r="T1819" s="152"/>
      <c r="U1819" s="152"/>
      <c r="V1819" s="152"/>
      <c r="W1819" s="152"/>
      <c r="X1819" s="152"/>
      <c r="Y1819" s="152"/>
      <c r="Z1819" s="152"/>
    </row>
    <row r="1820" ht="15.75" customHeight="1">
      <c r="A1820" s="143" t="str">
        <f>VLOOKUP('POBLACIONAL BASE 2025'!AD1082,$A$15:$B$40,2,FALSE)</f>
        <v>#N/A</v>
      </c>
      <c r="B1820" s="149"/>
      <c r="C1820" s="149"/>
      <c r="D1820" s="149"/>
      <c r="E1820" s="149"/>
      <c r="F1820" s="149"/>
      <c r="G1820" s="149"/>
      <c r="H1820" s="149"/>
      <c r="I1820" s="143"/>
      <c r="J1820" s="143"/>
      <c r="K1820" s="149"/>
      <c r="L1820" s="149"/>
      <c r="M1820" s="149"/>
      <c r="N1820" s="149"/>
      <c r="O1820" s="149"/>
      <c r="P1820" s="149"/>
      <c r="Q1820" s="149"/>
      <c r="R1820" s="149"/>
      <c r="S1820" s="149"/>
      <c r="T1820" s="152"/>
      <c r="U1820" s="152"/>
      <c r="V1820" s="152"/>
      <c r="W1820" s="152"/>
      <c r="X1820" s="152"/>
      <c r="Y1820" s="152"/>
      <c r="Z1820" s="152"/>
    </row>
    <row r="1821" ht="15.75" customHeight="1">
      <c r="A1821" s="143" t="str">
        <f>VLOOKUP('POBLACIONAL BASE 2025'!AD1083,$A$15:$B$40,2,FALSE)</f>
        <v>#N/A</v>
      </c>
      <c r="B1821" s="149"/>
      <c r="C1821" s="149"/>
      <c r="D1821" s="149"/>
      <c r="E1821" s="149"/>
      <c r="F1821" s="149"/>
      <c r="G1821" s="149"/>
      <c r="H1821" s="149"/>
      <c r="I1821" s="143"/>
      <c r="J1821" s="143"/>
      <c r="K1821" s="149"/>
      <c r="L1821" s="149"/>
      <c r="M1821" s="149"/>
      <c r="N1821" s="149"/>
      <c r="O1821" s="149"/>
      <c r="P1821" s="149"/>
      <c r="Q1821" s="149"/>
      <c r="R1821" s="149"/>
      <c r="S1821" s="149"/>
      <c r="T1821" s="152"/>
      <c r="U1821" s="152"/>
      <c r="V1821" s="152"/>
      <c r="W1821" s="152"/>
      <c r="X1821" s="152"/>
      <c r="Y1821" s="152"/>
      <c r="Z1821" s="152"/>
    </row>
    <row r="1822" ht="15.75" customHeight="1">
      <c r="A1822" s="143" t="str">
        <f>VLOOKUP('POBLACIONAL BASE 2025'!AD1084,$A$15:$B$40,2,FALSE)</f>
        <v>#N/A</v>
      </c>
      <c r="B1822" s="149"/>
      <c r="C1822" s="149"/>
      <c r="D1822" s="149"/>
      <c r="E1822" s="149"/>
      <c r="F1822" s="149"/>
      <c r="G1822" s="149"/>
      <c r="H1822" s="149"/>
      <c r="I1822" s="143"/>
      <c r="J1822" s="143"/>
      <c r="K1822" s="149"/>
      <c r="L1822" s="149"/>
      <c r="M1822" s="149"/>
      <c r="N1822" s="149"/>
      <c r="O1822" s="149"/>
      <c r="P1822" s="149"/>
      <c r="Q1822" s="149"/>
      <c r="R1822" s="149"/>
      <c r="S1822" s="149"/>
      <c r="T1822" s="152"/>
      <c r="U1822" s="152"/>
      <c r="V1822" s="152"/>
      <c r="W1822" s="152"/>
      <c r="X1822" s="152"/>
      <c r="Y1822" s="152"/>
      <c r="Z1822" s="152"/>
    </row>
    <row r="1823" ht="15.75" customHeight="1">
      <c r="A1823" s="143" t="str">
        <f>VLOOKUP('POBLACIONAL BASE 2025'!AD1085,$A$15:$B$40,2,FALSE)</f>
        <v>#N/A</v>
      </c>
      <c r="B1823" s="149"/>
      <c r="C1823" s="149"/>
      <c r="D1823" s="149"/>
      <c r="E1823" s="149"/>
      <c r="F1823" s="149"/>
      <c r="G1823" s="149"/>
      <c r="H1823" s="149"/>
      <c r="I1823" s="143"/>
      <c r="J1823" s="143"/>
      <c r="K1823" s="149"/>
      <c r="L1823" s="149"/>
      <c r="M1823" s="149"/>
      <c r="N1823" s="149"/>
      <c r="O1823" s="149"/>
      <c r="P1823" s="149"/>
      <c r="Q1823" s="149"/>
      <c r="R1823" s="149"/>
      <c r="S1823" s="149"/>
      <c r="T1823" s="152"/>
      <c r="U1823" s="152"/>
      <c r="V1823" s="152"/>
      <c r="W1823" s="152"/>
      <c r="X1823" s="152"/>
      <c r="Y1823" s="152"/>
      <c r="Z1823" s="152"/>
    </row>
    <row r="1824" ht="15.75" customHeight="1">
      <c r="A1824" s="143" t="str">
        <f>VLOOKUP('POBLACIONAL BASE 2025'!AD1086,$A$15:$B$40,2,FALSE)</f>
        <v>#N/A</v>
      </c>
      <c r="B1824" s="149"/>
      <c r="C1824" s="149"/>
      <c r="D1824" s="149"/>
      <c r="E1824" s="149"/>
      <c r="F1824" s="149"/>
      <c r="G1824" s="149"/>
      <c r="H1824" s="149"/>
      <c r="I1824" s="143"/>
      <c r="J1824" s="143"/>
      <c r="K1824" s="149"/>
      <c r="L1824" s="149"/>
      <c r="M1824" s="149"/>
      <c r="N1824" s="149"/>
      <c r="O1824" s="149"/>
      <c r="P1824" s="149"/>
      <c r="Q1824" s="149"/>
      <c r="R1824" s="149"/>
      <c r="S1824" s="149"/>
      <c r="T1824" s="152"/>
      <c r="U1824" s="152"/>
      <c r="V1824" s="152"/>
      <c r="W1824" s="152"/>
      <c r="X1824" s="152"/>
      <c r="Y1824" s="152"/>
      <c r="Z1824" s="152"/>
    </row>
    <row r="1825" ht="15.75" customHeight="1">
      <c r="A1825" s="143" t="str">
        <f>VLOOKUP('POBLACIONAL BASE 2025'!AD1087,$A$15:$B$40,2,FALSE)</f>
        <v>#N/A</v>
      </c>
      <c r="B1825" s="149"/>
      <c r="C1825" s="149"/>
      <c r="D1825" s="149"/>
      <c r="E1825" s="149"/>
      <c r="F1825" s="149"/>
      <c r="G1825" s="149"/>
      <c r="H1825" s="149"/>
      <c r="I1825" s="143"/>
      <c r="J1825" s="143"/>
      <c r="K1825" s="149"/>
      <c r="L1825" s="149"/>
      <c r="M1825" s="149"/>
      <c r="N1825" s="149"/>
      <c r="O1825" s="149"/>
      <c r="P1825" s="149"/>
      <c r="Q1825" s="149"/>
      <c r="R1825" s="149"/>
      <c r="S1825" s="149"/>
      <c r="T1825" s="152"/>
      <c r="U1825" s="152"/>
      <c r="V1825" s="152"/>
      <c r="W1825" s="152"/>
      <c r="X1825" s="152"/>
      <c r="Y1825" s="152"/>
      <c r="Z1825" s="152"/>
    </row>
    <row r="1826" ht="15.75" customHeight="1">
      <c r="A1826" s="143" t="str">
        <f>VLOOKUP('POBLACIONAL BASE 2025'!AD1088,$A$15:$B$40,2,FALSE)</f>
        <v>#N/A</v>
      </c>
      <c r="B1826" s="149"/>
      <c r="C1826" s="149"/>
      <c r="D1826" s="149"/>
      <c r="E1826" s="149"/>
      <c r="F1826" s="149"/>
      <c r="G1826" s="149"/>
      <c r="H1826" s="149"/>
      <c r="I1826" s="143"/>
      <c r="J1826" s="143"/>
      <c r="K1826" s="149"/>
      <c r="L1826" s="149"/>
      <c r="M1826" s="149"/>
      <c r="N1826" s="149"/>
      <c r="O1826" s="149"/>
      <c r="P1826" s="149"/>
      <c r="Q1826" s="149"/>
      <c r="R1826" s="149"/>
      <c r="S1826" s="149"/>
      <c r="T1826" s="152"/>
      <c r="U1826" s="152"/>
      <c r="V1826" s="152"/>
      <c r="W1826" s="152"/>
      <c r="X1826" s="152"/>
      <c r="Y1826" s="152"/>
      <c r="Z1826" s="152"/>
    </row>
    <row r="1827" ht="15.75" customHeight="1">
      <c r="A1827" s="143" t="str">
        <f>VLOOKUP('POBLACIONAL BASE 2025'!AD1089,$A$15:$B$40,2,FALSE)</f>
        <v>#N/A</v>
      </c>
      <c r="B1827" s="149"/>
      <c r="C1827" s="149"/>
      <c r="D1827" s="149"/>
      <c r="E1827" s="149"/>
      <c r="F1827" s="149"/>
      <c r="G1827" s="149"/>
      <c r="H1827" s="149"/>
      <c r="I1827" s="143"/>
      <c r="J1827" s="143"/>
      <c r="K1827" s="149"/>
      <c r="L1827" s="149"/>
      <c r="M1827" s="149"/>
      <c r="N1827" s="149"/>
      <c r="O1827" s="149"/>
      <c r="P1827" s="149"/>
      <c r="Q1827" s="149"/>
      <c r="R1827" s="149"/>
      <c r="S1827" s="149"/>
      <c r="T1827" s="152"/>
      <c r="U1827" s="152"/>
      <c r="V1827" s="152"/>
      <c r="W1827" s="152"/>
      <c r="X1827" s="152"/>
      <c r="Y1827" s="152"/>
      <c r="Z1827" s="152"/>
    </row>
    <row r="1828" ht="15.75" customHeight="1">
      <c r="A1828" s="143" t="str">
        <f>VLOOKUP('POBLACIONAL BASE 2025'!AD1090,$A$15:$B$40,2,FALSE)</f>
        <v>#N/A</v>
      </c>
      <c r="B1828" s="149"/>
      <c r="C1828" s="149"/>
      <c r="D1828" s="149"/>
      <c r="E1828" s="149"/>
      <c r="F1828" s="149"/>
      <c r="G1828" s="149"/>
      <c r="H1828" s="149"/>
      <c r="I1828" s="143"/>
      <c r="J1828" s="143"/>
      <c r="K1828" s="149"/>
      <c r="L1828" s="149"/>
      <c r="M1828" s="149"/>
      <c r="N1828" s="149"/>
      <c r="O1828" s="149"/>
      <c r="P1828" s="149"/>
      <c r="Q1828" s="149"/>
      <c r="R1828" s="149"/>
      <c r="S1828" s="149"/>
      <c r="T1828" s="152"/>
      <c r="U1828" s="152"/>
      <c r="V1828" s="152"/>
      <c r="W1828" s="152"/>
      <c r="X1828" s="152"/>
      <c r="Y1828" s="152"/>
      <c r="Z1828" s="152"/>
    </row>
    <row r="1829" ht="15.75" customHeight="1">
      <c r="A1829" s="143" t="str">
        <f>VLOOKUP('POBLACIONAL BASE 2025'!AD1091,$A$15:$B$40,2,FALSE)</f>
        <v>#N/A</v>
      </c>
      <c r="B1829" s="149"/>
      <c r="C1829" s="149"/>
      <c r="D1829" s="149"/>
      <c r="E1829" s="149"/>
      <c r="F1829" s="149"/>
      <c r="G1829" s="149"/>
      <c r="H1829" s="149"/>
      <c r="I1829" s="143"/>
      <c r="J1829" s="143"/>
      <c r="K1829" s="149"/>
      <c r="L1829" s="149"/>
      <c r="M1829" s="149"/>
      <c r="N1829" s="149"/>
      <c r="O1829" s="149"/>
      <c r="P1829" s="149"/>
      <c r="Q1829" s="149"/>
      <c r="R1829" s="149"/>
      <c r="S1829" s="149"/>
      <c r="T1829" s="152"/>
      <c r="U1829" s="152"/>
      <c r="V1829" s="152"/>
      <c r="W1829" s="152"/>
      <c r="X1829" s="152"/>
      <c r="Y1829" s="152"/>
      <c r="Z1829" s="152"/>
    </row>
    <row r="1830" ht="15.75" customHeight="1">
      <c r="A1830" s="143" t="str">
        <f>VLOOKUP('POBLACIONAL BASE 2025'!AD1092,$A$15:$B$40,2,FALSE)</f>
        <v>#N/A</v>
      </c>
      <c r="B1830" s="149"/>
      <c r="C1830" s="149"/>
      <c r="D1830" s="149"/>
      <c r="E1830" s="149"/>
      <c r="F1830" s="149"/>
      <c r="G1830" s="149"/>
      <c r="H1830" s="149"/>
      <c r="I1830" s="143"/>
      <c r="J1830" s="143"/>
      <c r="K1830" s="149"/>
      <c r="L1830" s="149"/>
      <c r="M1830" s="149"/>
      <c r="N1830" s="149"/>
      <c r="O1830" s="149"/>
      <c r="P1830" s="149"/>
      <c r="Q1830" s="149"/>
      <c r="R1830" s="149"/>
      <c r="S1830" s="149"/>
      <c r="T1830" s="152"/>
      <c r="U1830" s="152"/>
      <c r="V1830" s="152"/>
      <c r="W1830" s="152"/>
      <c r="X1830" s="152"/>
      <c r="Y1830" s="152"/>
      <c r="Z1830" s="152"/>
    </row>
    <row r="1831" ht="15.75" customHeight="1">
      <c r="A1831" s="143" t="str">
        <f>VLOOKUP('POBLACIONAL BASE 2025'!AD1093,$A$15:$B$40,2,FALSE)</f>
        <v>#N/A</v>
      </c>
      <c r="B1831" s="149"/>
      <c r="C1831" s="149"/>
      <c r="D1831" s="149"/>
      <c r="E1831" s="149"/>
      <c r="F1831" s="149"/>
      <c r="G1831" s="149"/>
      <c r="H1831" s="149"/>
      <c r="I1831" s="143"/>
      <c r="J1831" s="143"/>
      <c r="K1831" s="149"/>
      <c r="L1831" s="149"/>
      <c r="M1831" s="149"/>
      <c r="N1831" s="149"/>
      <c r="O1831" s="149"/>
      <c r="P1831" s="149"/>
      <c r="Q1831" s="149"/>
      <c r="R1831" s="149"/>
      <c r="S1831" s="149"/>
      <c r="T1831" s="152"/>
      <c r="U1831" s="152"/>
      <c r="V1831" s="152"/>
      <c r="W1831" s="152"/>
      <c r="X1831" s="152"/>
      <c r="Y1831" s="152"/>
      <c r="Z1831" s="152"/>
    </row>
    <row r="1832" ht="15.75" customHeight="1">
      <c r="A1832" s="143" t="str">
        <f>VLOOKUP('POBLACIONAL BASE 2025'!AD1094,$A$15:$B$40,2,FALSE)</f>
        <v>#N/A</v>
      </c>
      <c r="B1832" s="149"/>
      <c r="C1832" s="149"/>
      <c r="D1832" s="149"/>
      <c r="E1832" s="149"/>
      <c r="F1832" s="149"/>
      <c r="G1832" s="149"/>
      <c r="H1832" s="149"/>
      <c r="I1832" s="143"/>
      <c r="J1832" s="143"/>
      <c r="K1832" s="149"/>
      <c r="L1832" s="149"/>
      <c r="M1832" s="149"/>
      <c r="N1832" s="149"/>
      <c r="O1832" s="149"/>
      <c r="P1832" s="149"/>
      <c r="Q1832" s="149"/>
      <c r="R1832" s="149"/>
      <c r="S1832" s="149"/>
      <c r="T1832" s="152"/>
      <c r="U1832" s="152"/>
      <c r="V1832" s="152"/>
      <c r="W1832" s="152"/>
      <c r="X1832" s="152"/>
      <c r="Y1832" s="152"/>
      <c r="Z1832" s="152"/>
    </row>
    <row r="1833" ht="15.75" customHeight="1">
      <c r="A1833" s="143" t="str">
        <f>VLOOKUP('POBLACIONAL BASE 2025'!AD1095,$A$15:$B$40,2,FALSE)</f>
        <v>#N/A</v>
      </c>
      <c r="B1833" s="149"/>
      <c r="C1833" s="149"/>
      <c r="D1833" s="149"/>
      <c r="E1833" s="149"/>
      <c r="F1833" s="149"/>
      <c r="G1833" s="149"/>
      <c r="H1833" s="149"/>
      <c r="I1833" s="143"/>
      <c r="J1833" s="143"/>
      <c r="K1833" s="149"/>
      <c r="L1833" s="149"/>
      <c r="M1833" s="149"/>
      <c r="N1833" s="149"/>
      <c r="O1833" s="149"/>
      <c r="P1833" s="149"/>
      <c r="Q1833" s="149"/>
      <c r="R1833" s="149"/>
      <c r="S1833" s="149"/>
      <c r="T1833" s="152"/>
      <c r="U1833" s="152"/>
      <c r="V1833" s="152"/>
      <c r="W1833" s="152"/>
      <c r="X1833" s="152"/>
      <c r="Y1833" s="152"/>
      <c r="Z1833" s="152"/>
    </row>
    <row r="1834" ht="15.75" customHeight="1">
      <c r="A1834" s="143" t="str">
        <f>VLOOKUP('POBLACIONAL BASE 2025'!AD1096,$A$15:$B$40,2,FALSE)</f>
        <v>#N/A</v>
      </c>
      <c r="B1834" s="149"/>
      <c r="C1834" s="149"/>
      <c r="D1834" s="149"/>
      <c r="E1834" s="149"/>
      <c r="F1834" s="149"/>
      <c r="G1834" s="149"/>
      <c r="H1834" s="149"/>
      <c r="I1834" s="143"/>
      <c r="J1834" s="143"/>
      <c r="K1834" s="149"/>
      <c r="L1834" s="149"/>
      <c r="M1834" s="149"/>
      <c r="N1834" s="149"/>
      <c r="O1834" s="149"/>
      <c r="P1834" s="149"/>
      <c r="Q1834" s="149"/>
      <c r="R1834" s="149"/>
      <c r="S1834" s="149"/>
      <c r="T1834" s="152"/>
      <c r="U1834" s="152"/>
      <c r="V1834" s="152"/>
      <c r="W1834" s="152"/>
      <c r="X1834" s="152"/>
      <c r="Y1834" s="152"/>
      <c r="Z1834" s="152"/>
    </row>
    <row r="1835" ht="15.75" customHeight="1">
      <c r="A1835" s="143" t="str">
        <f>VLOOKUP('POBLACIONAL BASE 2025'!AD1097,$A$15:$B$40,2,FALSE)</f>
        <v>#N/A</v>
      </c>
      <c r="B1835" s="149"/>
      <c r="C1835" s="149"/>
      <c r="D1835" s="149"/>
      <c r="E1835" s="149"/>
      <c r="F1835" s="149"/>
      <c r="G1835" s="149"/>
      <c r="H1835" s="149"/>
      <c r="I1835" s="143"/>
      <c r="J1835" s="143"/>
      <c r="K1835" s="149"/>
      <c r="L1835" s="149"/>
      <c r="M1835" s="149"/>
      <c r="N1835" s="149"/>
      <c r="O1835" s="149"/>
      <c r="P1835" s="149"/>
      <c r="Q1835" s="149"/>
      <c r="R1835" s="149"/>
      <c r="S1835" s="149"/>
      <c r="T1835" s="152"/>
      <c r="U1835" s="152"/>
      <c r="V1835" s="152"/>
      <c r="W1835" s="152"/>
      <c r="X1835" s="152"/>
      <c r="Y1835" s="152"/>
      <c r="Z1835" s="152"/>
    </row>
    <row r="1836" ht="15.75" customHeight="1">
      <c r="A1836" s="143" t="str">
        <f>VLOOKUP('POBLACIONAL BASE 2025'!AD1098,$A$15:$B$40,2,FALSE)</f>
        <v>#N/A</v>
      </c>
      <c r="B1836" s="149"/>
      <c r="C1836" s="149"/>
      <c r="D1836" s="149"/>
      <c r="E1836" s="149"/>
      <c r="F1836" s="149"/>
      <c r="G1836" s="149"/>
      <c r="H1836" s="149"/>
      <c r="I1836" s="143"/>
      <c r="J1836" s="143"/>
      <c r="K1836" s="149"/>
      <c r="L1836" s="149"/>
      <c r="M1836" s="149"/>
      <c r="N1836" s="149"/>
      <c r="O1836" s="149"/>
      <c r="P1836" s="149"/>
      <c r="Q1836" s="149"/>
      <c r="R1836" s="149"/>
      <c r="S1836" s="149"/>
      <c r="T1836" s="152"/>
      <c r="U1836" s="152"/>
      <c r="V1836" s="152"/>
      <c r="W1836" s="152"/>
      <c r="X1836" s="152"/>
      <c r="Y1836" s="152"/>
      <c r="Z1836" s="152"/>
    </row>
    <row r="1837" ht="15.75" customHeight="1">
      <c r="A1837" s="143" t="str">
        <f>VLOOKUP('POBLACIONAL BASE 2025'!AD1099,$A$15:$B$40,2,FALSE)</f>
        <v>#N/A</v>
      </c>
      <c r="B1837" s="149"/>
      <c r="C1837" s="149"/>
      <c r="D1837" s="149"/>
      <c r="E1837" s="149"/>
      <c r="F1837" s="149"/>
      <c r="G1837" s="149"/>
      <c r="H1837" s="149"/>
      <c r="I1837" s="143"/>
      <c r="J1837" s="143"/>
      <c r="K1837" s="149"/>
      <c r="L1837" s="149"/>
      <c r="M1837" s="149"/>
      <c r="N1837" s="149"/>
      <c r="O1837" s="149"/>
      <c r="P1837" s="149"/>
      <c r="Q1837" s="149"/>
      <c r="R1837" s="149"/>
      <c r="S1837" s="149"/>
      <c r="T1837" s="152"/>
      <c r="U1837" s="152"/>
      <c r="V1837" s="152"/>
      <c r="W1837" s="152"/>
      <c r="X1837" s="152"/>
      <c r="Y1837" s="152"/>
      <c r="Z1837" s="152"/>
    </row>
    <row r="1838" ht="15.75" customHeight="1">
      <c r="A1838" s="143" t="str">
        <f>VLOOKUP('POBLACIONAL BASE 2025'!AD1100,$A$15:$B$40,2,FALSE)</f>
        <v>#N/A</v>
      </c>
      <c r="B1838" s="149"/>
      <c r="C1838" s="149"/>
      <c r="D1838" s="149"/>
      <c r="E1838" s="149"/>
      <c r="F1838" s="149"/>
      <c r="G1838" s="149"/>
      <c r="H1838" s="149"/>
      <c r="I1838" s="143"/>
      <c r="J1838" s="143"/>
      <c r="K1838" s="149"/>
      <c r="L1838" s="149"/>
      <c r="M1838" s="149"/>
      <c r="N1838" s="149"/>
      <c r="O1838" s="149"/>
      <c r="P1838" s="149"/>
      <c r="Q1838" s="149"/>
      <c r="R1838" s="149"/>
      <c r="S1838" s="149"/>
      <c r="T1838" s="152"/>
      <c r="U1838" s="152"/>
      <c r="V1838" s="152"/>
      <c r="W1838" s="152"/>
      <c r="X1838" s="152"/>
      <c r="Y1838" s="152"/>
      <c r="Z1838" s="152"/>
    </row>
    <row r="1839" ht="15.75" customHeight="1">
      <c r="A1839" s="143" t="str">
        <f>VLOOKUP('POBLACIONAL BASE 2025'!AD1101,$A$15:$B$40,2,FALSE)</f>
        <v>#N/A</v>
      </c>
      <c r="B1839" s="149"/>
      <c r="C1839" s="149"/>
      <c r="D1839" s="149"/>
      <c r="E1839" s="149"/>
      <c r="F1839" s="149"/>
      <c r="G1839" s="149"/>
      <c r="H1839" s="149"/>
      <c r="I1839" s="143"/>
      <c r="J1839" s="143"/>
      <c r="K1839" s="149"/>
      <c r="L1839" s="149"/>
      <c r="M1839" s="149"/>
      <c r="N1839" s="149"/>
      <c r="O1839" s="149"/>
      <c r="P1839" s="149"/>
      <c r="Q1839" s="149"/>
      <c r="R1839" s="149"/>
      <c r="S1839" s="149"/>
      <c r="T1839" s="152"/>
      <c r="U1839" s="152"/>
      <c r="V1839" s="152"/>
      <c r="W1839" s="152"/>
      <c r="X1839" s="152"/>
      <c r="Y1839" s="152"/>
      <c r="Z1839" s="152"/>
    </row>
    <row r="1840" ht="15.75" customHeight="1">
      <c r="A1840" s="143" t="str">
        <f>VLOOKUP('POBLACIONAL BASE 2025'!AD1102,$A$15:$B$40,2,FALSE)</f>
        <v>#N/A</v>
      </c>
      <c r="B1840" s="149"/>
      <c r="C1840" s="149"/>
      <c r="D1840" s="149"/>
      <c r="E1840" s="149"/>
      <c r="F1840" s="149"/>
      <c r="G1840" s="149"/>
      <c r="H1840" s="149"/>
      <c r="I1840" s="143"/>
      <c r="J1840" s="143"/>
      <c r="K1840" s="149"/>
      <c r="L1840" s="149"/>
      <c r="M1840" s="149"/>
      <c r="N1840" s="149"/>
      <c r="O1840" s="149"/>
      <c r="P1840" s="149"/>
      <c r="Q1840" s="149"/>
      <c r="R1840" s="149"/>
      <c r="S1840" s="149"/>
      <c r="T1840" s="152"/>
      <c r="U1840" s="152"/>
      <c r="V1840" s="152"/>
      <c r="W1840" s="152"/>
      <c r="X1840" s="152"/>
      <c r="Y1840" s="152"/>
      <c r="Z1840" s="152"/>
    </row>
    <row r="1841" ht="15.75" customHeight="1">
      <c r="A1841" s="143" t="str">
        <f>VLOOKUP('POBLACIONAL BASE 2025'!AD1103,$A$15:$B$40,2,FALSE)</f>
        <v>#N/A</v>
      </c>
      <c r="B1841" s="149"/>
      <c r="C1841" s="149"/>
      <c r="D1841" s="149"/>
      <c r="E1841" s="149"/>
      <c r="F1841" s="149"/>
      <c r="G1841" s="149"/>
      <c r="H1841" s="149"/>
      <c r="I1841" s="143"/>
      <c r="J1841" s="143"/>
      <c r="K1841" s="149"/>
      <c r="L1841" s="149"/>
      <c r="M1841" s="149"/>
      <c r="N1841" s="149"/>
      <c r="O1841" s="149"/>
      <c r="P1841" s="149"/>
      <c r="Q1841" s="149"/>
      <c r="R1841" s="149"/>
      <c r="S1841" s="149"/>
      <c r="T1841" s="152"/>
      <c r="U1841" s="152"/>
      <c r="V1841" s="152"/>
      <c r="W1841" s="152"/>
      <c r="X1841" s="152"/>
      <c r="Y1841" s="152"/>
      <c r="Z1841" s="152"/>
    </row>
    <row r="1842" ht="15.75" customHeight="1">
      <c r="A1842" s="143" t="str">
        <f>VLOOKUP('POBLACIONAL BASE 2025'!AD1104,$A$15:$B$40,2,FALSE)</f>
        <v>#N/A</v>
      </c>
      <c r="B1842" s="149"/>
      <c r="C1842" s="149"/>
      <c r="D1842" s="149"/>
      <c r="E1842" s="149"/>
      <c r="F1842" s="149"/>
      <c r="G1842" s="149"/>
      <c r="H1842" s="149"/>
      <c r="I1842" s="143"/>
      <c r="J1842" s="143"/>
      <c r="K1842" s="149"/>
      <c r="L1842" s="149"/>
      <c r="M1842" s="149"/>
      <c r="N1842" s="149"/>
      <c r="O1842" s="149"/>
      <c r="P1842" s="149"/>
      <c r="Q1842" s="149"/>
      <c r="R1842" s="149"/>
      <c r="S1842" s="149"/>
      <c r="T1842" s="152"/>
      <c r="U1842" s="152"/>
      <c r="V1842" s="152"/>
      <c r="W1842" s="152"/>
      <c r="X1842" s="152"/>
      <c r="Y1842" s="152"/>
      <c r="Z1842" s="152"/>
    </row>
    <row r="1843" ht="15.75" customHeight="1">
      <c r="A1843" s="143" t="str">
        <f>VLOOKUP('POBLACIONAL BASE 2025'!AD1105,$A$15:$B$40,2,FALSE)</f>
        <v>#N/A</v>
      </c>
      <c r="B1843" s="149"/>
      <c r="C1843" s="149"/>
      <c r="D1843" s="149"/>
      <c r="E1843" s="149"/>
      <c r="F1843" s="149"/>
      <c r="G1843" s="149"/>
      <c r="H1843" s="149"/>
      <c r="I1843" s="143"/>
      <c r="J1843" s="143"/>
      <c r="K1843" s="149"/>
      <c r="L1843" s="149"/>
      <c r="M1843" s="149"/>
      <c r="N1843" s="149"/>
      <c r="O1843" s="149"/>
      <c r="P1843" s="149"/>
      <c r="Q1843" s="149"/>
      <c r="R1843" s="149"/>
      <c r="S1843" s="149"/>
      <c r="T1843" s="152"/>
      <c r="U1843" s="152"/>
      <c r="V1843" s="152"/>
      <c r="W1843" s="152"/>
      <c r="X1843" s="152"/>
      <c r="Y1843" s="152"/>
      <c r="Z1843" s="152"/>
    </row>
    <row r="1844" ht="15.75" customHeight="1">
      <c r="A1844" s="143" t="str">
        <f>VLOOKUP('POBLACIONAL BASE 2025'!AD1106,$A$15:$B$40,2,FALSE)</f>
        <v>#N/A</v>
      </c>
      <c r="B1844" s="149"/>
      <c r="C1844" s="149"/>
      <c r="D1844" s="149"/>
      <c r="E1844" s="149"/>
      <c r="F1844" s="149"/>
      <c r="G1844" s="149"/>
      <c r="H1844" s="149"/>
      <c r="I1844" s="143"/>
      <c r="J1844" s="143"/>
      <c r="K1844" s="149"/>
      <c r="L1844" s="149"/>
      <c r="M1844" s="149"/>
      <c r="N1844" s="149"/>
      <c r="O1844" s="149"/>
      <c r="P1844" s="149"/>
      <c r="Q1844" s="149"/>
      <c r="R1844" s="149"/>
      <c r="S1844" s="149"/>
      <c r="T1844" s="152"/>
      <c r="U1844" s="152"/>
      <c r="V1844" s="152"/>
      <c r="W1844" s="152"/>
      <c r="X1844" s="152"/>
      <c r="Y1844" s="152"/>
      <c r="Z1844" s="152"/>
    </row>
    <row r="1845" ht="15.75" customHeight="1">
      <c r="A1845" s="143" t="str">
        <f>VLOOKUP('POBLACIONAL BASE 2025'!AD1107,$A$15:$B$40,2,FALSE)</f>
        <v>#N/A</v>
      </c>
      <c r="B1845" s="149"/>
      <c r="C1845" s="149"/>
      <c r="D1845" s="149"/>
      <c r="E1845" s="149"/>
      <c r="F1845" s="149"/>
      <c r="G1845" s="149"/>
      <c r="H1845" s="149"/>
      <c r="I1845" s="143"/>
      <c r="J1845" s="143"/>
      <c r="K1845" s="149"/>
      <c r="L1845" s="149"/>
      <c r="M1845" s="149"/>
      <c r="N1845" s="149"/>
      <c r="O1845" s="149"/>
      <c r="P1845" s="149"/>
      <c r="Q1845" s="149"/>
      <c r="R1845" s="149"/>
      <c r="S1845" s="149"/>
      <c r="T1845" s="152"/>
      <c r="U1845" s="152"/>
      <c r="V1845" s="152"/>
      <c r="W1845" s="152"/>
      <c r="X1845" s="152"/>
      <c r="Y1845" s="152"/>
      <c r="Z1845" s="152"/>
    </row>
    <row r="1846" ht="15.75" customHeight="1">
      <c r="A1846" s="143" t="str">
        <f>VLOOKUP('POBLACIONAL BASE 2025'!AD1108,$A$15:$B$40,2,FALSE)</f>
        <v>#N/A</v>
      </c>
      <c r="B1846" s="149"/>
      <c r="C1846" s="149"/>
      <c r="D1846" s="149"/>
      <c r="E1846" s="149"/>
      <c r="F1846" s="149"/>
      <c r="G1846" s="149"/>
      <c r="H1846" s="149"/>
      <c r="I1846" s="143"/>
      <c r="J1846" s="143"/>
      <c r="K1846" s="149"/>
      <c r="L1846" s="149"/>
      <c r="M1846" s="149"/>
      <c r="N1846" s="149"/>
      <c r="O1846" s="149"/>
      <c r="P1846" s="149"/>
      <c r="Q1846" s="149"/>
      <c r="R1846" s="149"/>
      <c r="S1846" s="149"/>
      <c r="T1846" s="152"/>
      <c r="U1846" s="152"/>
      <c r="V1846" s="152"/>
      <c r="W1846" s="152"/>
      <c r="X1846" s="152"/>
      <c r="Y1846" s="152"/>
      <c r="Z1846" s="152"/>
    </row>
    <row r="1847" ht="15.75" customHeight="1">
      <c r="A1847" s="143" t="str">
        <f>VLOOKUP('POBLACIONAL BASE 2025'!AD1109,$A$15:$B$40,2,FALSE)</f>
        <v>#N/A</v>
      </c>
      <c r="B1847" s="149"/>
      <c r="C1847" s="149"/>
      <c r="D1847" s="149"/>
      <c r="E1847" s="149"/>
      <c r="F1847" s="149"/>
      <c r="G1847" s="149"/>
      <c r="H1847" s="149"/>
      <c r="I1847" s="143"/>
      <c r="J1847" s="143"/>
      <c r="K1847" s="149"/>
      <c r="L1847" s="149"/>
      <c r="M1847" s="149"/>
      <c r="N1847" s="149"/>
      <c r="O1847" s="149"/>
      <c r="P1847" s="149"/>
      <c r="Q1847" s="149"/>
      <c r="R1847" s="149"/>
      <c r="S1847" s="149"/>
      <c r="T1847" s="152"/>
      <c r="U1847" s="152"/>
      <c r="V1847" s="152"/>
      <c r="W1847" s="152"/>
      <c r="X1847" s="152"/>
      <c r="Y1847" s="152"/>
      <c r="Z1847" s="152"/>
    </row>
    <row r="1848" ht="15.75" customHeight="1">
      <c r="A1848" s="143" t="str">
        <f>VLOOKUP('POBLACIONAL BASE 2025'!AD1110,$A$15:$B$40,2,FALSE)</f>
        <v>#N/A</v>
      </c>
      <c r="B1848" s="149"/>
      <c r="C1848" s="149"/>
      <c r="D1848" s="149"/>
      <c r="E1848" s="149"/>
      <c r="F1848" s="149"/>
      <c r="G1848" s="149"/>
      <c r="H1848" s="149"/>
      <c r="I1848" s="143"/>
      <c r="J1848" s="143"/>
      <c r="K1848" s="149"/>
      <c r="L1848" s="149"/>
      <c r="M1848" s="149"/>
      <c r="N1848" s="149"/>
      <c r="O1848" s="149"/>
      <c r="P1848" s="149"/>
      <c r="Q1848" s="149"/>
      <c r="R1848" s="149"/>
      <c r="S1848" s="149"/>
      <c r="T1848" s="152"/>
      <c r="U1848" s="152"/>
      <c r="V1848" s="152"/>
      <c r="W1848" s="152"/>
      <c r="X1848" s="152"/>
      <c r="Y1848" s="152"/>
      <c r="Z1848" s="152"/>
    </row>
    <row r="1849" ht="15.75" customHeight="1">
      <c r="A1849" s="143" t="str">
        <f>VLOOKUP('POBLACIONAL BASE 2025'!AD1111,$A$15:$B$40,2,FALSE)</f>
        <v>#N/A</v>
      </c>
      <c r="B1849" s="149"/>
      <c r="C1849" s="149"/>
      <c r="D1849" s="149"/>
      <c r="E1849" s="149"/>
      <c r="F1849" s="149"/>
      <c r="G1849" s="149"/>
      <c r="H1849" s="149"/>
      <c r="I1849" s="143"/>
      <c r="J1849" s="143"/>
      <c r="K1849" s="149"/>
      <c r="L1849" s="149"/>
      <c r="M1849" s="149"/>
      <c r="N1849" s="149"/>
      <c r="O1849" s="149"/>
      <c r="P1849" s="149"/>
      <c r="Q1849" s="149"/>
      <c r="R1849" s="149"/>
      <c r="S1849" s="149"/>
      <c r="T1849" s="152"/>
      <c r="U1849" s="152"/>
      <c r="V1849" s="152"/>
      <c r="W1849" s="152"/>
      <c r="X1849" s="152"/>
      <c r="Y1849" s="152"/>
      <c r="Z1849" s="152"/>
    </row>
    <row r="1850" ht="15.75" customHeight="1">
      <c r="A1850" s="143" t="str">
        <f>VLOOKUP('POBLACIONAL BASE 2025'!AD1112,$A$15:$B$40,2,FALSE)</f>
        <v>#N/A</v>
      </c>
      <c r="B1850" s="149"/>
      <c r="C1850" s="149"/>
      <c r="D1850" s="149"/>
      <c r="E1850" s="149"/>
      <c r="F1850" s="149"/>
      <c r="G1850" s="149"/>
      <c r="H1850" s="149"/>
      <c r="I1850" s="143"/>
      <c r="J1850" s="143"/>
      <c r="K1850" s="149"/>
      <c r="L1850" s="149"/>
      <c r="M1850" s="149"/>
      <c r="N1850" s="149"/>
      <c r="O1850" s="149"/>
      <c r="P1850" s="149"/>
      <c r="Q1850" s="149"/>
      <c r="R1850" s="149"/>
      <c r="S1850" s="149"/>
      <c r="T1850" s="152"/>
      <c r="U1850" s="152"/>
      <c r="V1850" s="152"/>
      <c r="W1850" s="152"/>
      <c r="X1850" s="152"/>
      <c r="Y1850" s="152"/>
      <c r="Z1850" s="152"/>
    </row>
    <row r="1851" ht="15.75" customHeight="1">
      <c r="A1851" s="143" t="str">
        <f>VLOOKUP('POBLACIONAL BASE 2025'!AD1113,$A$15:$B$40,2,FALSE)</f>
        <v>#N/A</v>
      </c>
      <c r="B1851" s="149"/>
      <c r="C1851" s="149"/>
      <c r="D1851" s="149"/>
      <c r="E1851" s="149"/>
      <c r="F1851" s="149"/>
      <c r="G1851" s="149"/>
      <c r="H1851" s="149"/>
      <c r="I1851" s="143"/>
      <c r="J1851" s="143"/>
      <c r="K1851" s="149"/>
      <c r="L1851" s="149"/>
      <c r="M1851" s="149"/>
      <c r="N1851" s="149"/>
      <c r="O1851" s="149"/>
      <c r="P1851" s="149"/>
      <c r="Q1851" s="149"/>
      <c r="R1851" s="149"/>
      <c r="S1851" s="149"/>
      <c r="T1851" s="152"/>
      <c r="U1851" s="152"/>
      <c r="V1851" s="152"/>
      <c r="W1851" s="152"/>
      <c r="X1851" s="152"/>
      <c r="Y1851" s="152"/>
      <c r="Z1851" s="152"/>
    </row>
    <row r="1852" ht="15.75" customHeight="1">
      <c r="A1852" s="143" t="str">
        <f>VLOOKUP('POBLACIONAL BASE 2025'!AD1114,$A$15:$B$40,2,FALSE)</f>
        <v>#N/A</v>
      </c>
      <c r="B1852" s="149"/>
      <c r="C1852" s="149"/>
      <c r="D1852" s="149"/>
      <c r="E1852" s="149"/>
      <c r="F1852" s="149"/>
      <c r="G1852" s="149"/>
      <c r="H1852" s="149"/>
      <c r="I1852" s="143"/>
      <c r="J1852" s="143"/>
      <c r="K1852" s="149"/>
      <c r="L1852" s="149"/>
      <c r="M1852" s="149"/>
      <c r="N1852" s="149"/>
      <c r="O1852" s="149"/>
      <c r="P1852" s="149"/>
      <c r="Q1852" s="149"/>
      <c r="R1852" s="149"/>
      <c r="S1852" s="149"/>
      <c r="T1852" s="152"/>
      <c r="U1852" s="152"/>
      <c r="V1852" s="152"/>
      <c r="W1852" s="152"/>
      <c r="X1852" s="152"/>
      <c r="Y1852" s="152"/>
      <c r="Z1852" s="152"/>
    </row>
    <row r="1853" ht="15.75" customHeight="1">
      <c r="A1853" s="143" t="str">
        <f>VLOOKUP('POBLACIONAL BASE 2025'!AD1115,$A$15:$B$40,2,FALSE)</f>
        <v>#N/A</v>
      </c>
      <c r="B1853" s="149"/>
      <c r="C1853" s="149"/>
      <c r="D1853" s="149"/>
      <c r="E1853" s="149"/>
      <c r="F1853" s="149"/>
      <c r="G1853" s="149"/>
      <c r="H1853" s="149"/>
      <c r="I1853" s="143"/>
      <c r="J1853" s="143"/>
      <c r="K1853" s="149"/>
      <c r="L1853" s="149"/>
      <c r="M1853" s="149"/>
      <c r="N1853" s="149"/>
      <c r="O1853" s="149"/>
      <c r="P1853" s="149"/>
      <c r="Q1853" s="149"/>
      <c r="R1853" s="149"/>
      <c r="S1853" s="149"/>
      <c r="T1853" s="152"/>
      <c r="U1853" s="152"/>
      <c r="V1853" s="152"/>
      <c r="W1853" s="152"/>
      <c r="X1853" s="152"/>
      <c r="Y1853" s="152"/>
      <c r="Z1853" s="152"/>
    </row>
    <row r="1854" ht="15.75" customHeight="1">
      <c r="A1854" s="143" t="str">
        <f>VLOOKUP('POBLACIONAL BASE 2025'!AD1116,$A$15:$B$40,2,FALSE)</f>
        <v>#N/A</v>
      </c>
      <c r="B1854" s="149"/>
      <c r="C1854" s="149"/>
      <c r="D1854" s="149"/>
      <c r="E1854" s="149"/>
      <c r="F1854" s="149"/>
      <c r="G1854" s="149"/>
      <c r="H1854" s="149"/>
      <c r="I1854" s="143"/>
      <c r="J1854" s="143"/>
      <c r="K1854" s="149"/>
      <c r="L1854" s="149"/>
      <c r="M1854" s="149"/>
      <c r="N1854" s="149"/>
      <c r="O1854" s="149"/>
      <c r="P1854" s="149"/>
      <c r="Q1854" s="149"/>
      <c r="R1854" s="149"/>
      <c r="S1854" s="149"/>
      <c r="T1854" s="152"/>
      <c r="U1854" s="152"/>
      <c r="V1854" s="152"/>
      <c r="W1854" s="152"/>
      <c r="X1854" s="152"/>
      <c r="Y1854" s="152"/>
      <c r="Z1854" s="152"/>
    </row>
    <row r="1855" ht="15.75" customHeight="1">
      <c r="A1855" s="143" t="str">
        <f>VLOOKUP('POBLACIONAL BASE 2025'!AD1117,$A$15:$B$40,2,FALSE)</f>
        <v>#N/A</v>
      </c>
      <c r="B1855" s="149"/>
      <c r="C1855" s="149"/>
      <c r="D1855" s="149"/>
      <c r="E1855" s="149"/>
      <c r="F1855" s="149"/>
      <c r="G1855" s="149"/>
      <c r="H1855" s="149"/>
      <c r="I1855" s="143"/>
      <c r="J1855" s="143"/>
      <c r="K1855" s="149"/>
      <c r="L1855" s="149"/>
      <c r="M1855" s="149"/>
      <c r="N1855" s="149"/>
      <c r="O1855" s="149"/>
      <c r="P1855" s="149"/>
      <c r="Q1855" s="149"/>
      <c r="R1855" s="149"/>
      <c r="S1855" s="149"/>
      <c r="T1855" s="152"/>
      <c r="U1855" s="152"/>
      <c r="V1855" s="152"/>
      <c r="W1855" s="152"/>
      <c r="X1855" s="152"/>
      <c r="Y1855" s="152"/>
      <c r="Z1855" s="152"/>
    </row>
    <row r="1856" ht="15.75" customHeight="1">
      <c r="A1856" s="143" t="str">
        <f>VLOOKUP('POBLACIONAL BASE 2025'!AD1118,$A$15:$B$40,2,FALSE)</f>
        <v>#N/A</v>
      </c>
      <c r="B1856" s="149"/>
      <c r="C1856" s="149"/>
      <c r="D1856" s="149"/>
      <c r="E1856" s="149"/>
      <c r="F1856" s="149"/>
      <c r="G1856" s="149"/>
      <c r="H1856" s="149"/>
      <c r="I1856" s="143"/>
      <c r="J1856" s="143"/>
      <c r="K1856" s="149"/>
      <c r="L1856" s="149"/>
      <c r="M1856" s="149"/>
      <c r="N1856" s="149"/>
      <c r="O1856" s="149"/>
      <c r="P1856" s="149"/>
      <c r="Q1856" s="149"/>
      <c r="R1856" s="149"/>
      <c r="S1856" s="149"/>
      <c r="T1856" s="152"/>
      <c r="U1856" s="152"/>
      <c r="V1856" s="152"/>
      <c r="W1856" s="152"/>
      <c r="X1856" s="152"/>
      <c r="Y1856" s="152"/>
      <c r="Z1856" s="152"/>
    </row>
    <row r="1857" ht="15.75" customHeight="1">
      <c r="A1857" s="143" t="str">
        <f>VLOOKUP('POBLACIONAL BASE 2025'!AD1119,$A$15:$B$40,2,FALSE)</f>
        <v>#N/A</v>
      </c>
      <c r="B1857" s="149"/>
      <c r="C1857" s="149"/>
      <c r="D1857" s="149"/>
      <c r="E1857" s="149"/>
      <c r="F1857" s="149"/>
      <c r="G1857" s="149"/>
      <c r="H1857" s="149"/>
      <c r="I1857" s="143"/>
      <c r="J1857" s="143"/>
      <c r="K1857" s="149"/>
      <c r="L1857" s="149"/>
      <c r="M1857" s="149"/>
      <c r="N1857" s="149"/>
      <c r="O1857" s="149"/>
      <c r="P1857" s="149"/>
      <c r="Q1857" s="149"/>
      <c r="R1857" s="149"/>
      <c r="S1857" s="149"/>
      <c r="T1857" s="152"/>
      <c r="U1857" s="152"/>
      <c r="V1857" s="152"/>
      <c r="W1857" s="152"/>
      <c r="X1857" s="152"/>
      <c r="Y1857" s="152"/>
      <c r="Z1857" s="152"/>
    </row>
    <row r="1858" ht="15.75" customHeight="1">
      <c r="A1858" s="143" t="str">
        <f>VLOOKUP('POBLACIONAL BASE 2025'!AD1120,$A$15:$B$40,2,FALSE)</f>
        <v>#N/A</v>
      </c>
      <c r="B1858" s="149"/>
      <c r="C1858" s="149"/>
      <c r="D1858" s="149"/>
      <c r="E1858" s="149"/>
      <c r="F1858" s="149"/>
      <c r="G1858" s="149"/>
      <c r="H1858" s="149"/>
      <c r="I1858" s="143"/>
      <c r="J1858" s="143"/>
      <c r="K1858" s="149"/>
      <c r="L1858" s="149"/>
      <c r="M1858" s="149"/>
      <c r="N1858" s="149"/>
      <c r="O1858" s="149"/>
      <c r="P1858" s="149"/>
      <c r="Q1858" s="149"/>
      <c r="R1858" s="149"/>
      <c r="S1858" s="149"/>
      <c r="T1858" s="152"/>
      <c r="U1858" s="152"/>
      <c r="V1858" s="152"/>
      <c r="W1858" s="152"/>
      <c r="X1858" s="152"/>
      <c r="Y1858" s="152"/>
      <c r="Z1858" s="152"/>
    </row>
    <row r="1859" ht="15.75" customHeight="1">
      <c r="A1859" s="143" t="str">
        <f>VLOOKUP('POBLACIONAL BASE 2025'!AD1121,$A$15:$B$40,2,FALSE)</f>
        <v>#N/A</v>
      </c>
      <c r="B1859" s="149"/>
      <c r="C1859" s="149"/>
      <c r="D1859" s="149"/>
      <c r="E1859" s="149"/>
      <c r="F1859" s="149"/>
      <c r="G1859" s="149"/>
      <c r="H1859" s="149"/>
      <c r="I1859" s="143"/>
      <c r="J1859" s="143"/>
      <c r="K1859" s="149"/>
      <c r="L1859" s="149"/>
      <c r="M1859" s="149"/>
      <c r="N1859" s="149"/>
      <c r="O1859" s="149"/>
      <c r="P1859" s="149"/>
      <c r="Q1859" s="149"/>
      <c r="R1859" s="149"/>
      <c r="S1859" s="149"/>
      <c r="T1859" s="152"/>
      <c r="U1859" s="152"/>
      <c r="V1859" s="152"/>
      <c r="W1859" s="152"/>
      <c r="X1859" s="152"/>
      <c r="Y1859" s="152"/>
      <c r="Z1859" s="152"/>
    </row>
    <row r="1860" ht="15.75" customHeight="1">
      <c r="A1860" s="143" t="str">
        <f>VLOOKUP('POBLACIONAL BASE 2025'!AD1122,$A$15:$B$40,2,FALSE)</f>
        <v>#N/A</v>
      </c>
      <c r="B1860" s="149"/>
      <c r="C1860" s="149"/>
      <c r="D1860" s="149"/>
      <c r="E1860" s="149"/>
      <c r="F1860" s="149"/>
      <c r="G1860" s="149"/>
      <c r="H1860" s="149"/>
      <c r="I1860" s="143"/>
      <c r="J1860" s="143"/>
      <c r="K1860" s="149"/>
      <c r="L1860" s="149"/>
      <c r="M1860" s="149"/>
      <c r="N1860" s="149"/>
      <c r="O1860" s="149"/>
      <c r="P1860" s="149"/>
      <c r="Q1860" s="149"/>
      <c r="R1860" s="149"/>
      <c r="S1860" s="149"/>
      <c r="T1860" s="152"/>
      <c r="U1860" s="152"/>
      <c r="V1860" s="152"/>
      <c r="W1860" s="152"/>
      <c r="X1860" s="152"/>
      <c r="Y1860" s="152"/>
      <c r="Z1860" s="152"/>
    </row>
    <row r="1861" ht="15.75" customHeight="1">
      <c r="A1861" s="143" t="str">
        <f>VLOOKUP('POBLACIONAL BASE 2025'!AD1123,$A$15:$B$40,2,FALSE)</f>
        <v>#N/A</v>
      </c>
      <c r="B1861" s="149"/>
      <c r="C1861" s="149"/>
      <c r="D1861" s="149"/>
      <c r="E1861" s="149"/>
      <c r="F1861" s="149"/>
      <c r="G1861" s="149"/>
      <c r="H1861" s="149"/>
      <c r="I1861" s="143"/>
      <c r="J1861" s="143"/>
      <c r="K1861" s="149"/>
      <c r="L1861" s="149"/>
      <c r="M1861" s="149"/>
      <c r="N1861" s="149"/>
      <c r="O1861" s="149"/>
      <c r="P1861" s="149"/>
      <c r="Q1861" s="149"/>
      <c r="R1861" s="149"/>
      <c r="S1861" s="149"/>
      <c r="T1861" s="152"/>
      <c r="U1861" s="152"/>
      <c r="V1861" s="152"/>
      <c r="W1861" s="152"/>
      <c r="X1861" s="152"/>
      <c r="Y1861" s="152"/>
      <c r="Z1861" s="152"/>
    </row>
    <row r="1862" ht="15.75" customHeight="1">
      <c r="A1862" s="143" t="str">
        <f>VLOOKUP('POBLACIONAL BASE 2025'!AD1124,$A$15:$B$40,2,FALSE)</f>
        <v>#N/A</v>
      </c>
      <c r="B1862" s="149"/>
      <c r="C1862" s="149"/>
      <c r="D1862" s="149"/>
      <c r="E1862" s="149"/>
      <c r="F1862" s="149"/>
      <c r="G1862" s="149"/>
      <c r="H1862" s="149"/>
      <c r="I1862" s="143"/>
      <c r="J1862" s="143"/>
      <c r="K1862" s="149"/>
      <c r="L1862" s="149"/>
      <c r="M1862" s="149"/>
      <c r="N1862" s="149"/>
      <c r="O1862" s="149"/>
      <c r="P1862" s="149"/>
      <c r="Q1862" s="149"/>
      <c r="R1862" s="149"/>
      <c r="S1862" s="149"/>
      <c r="T1862" s="152"/>
      <c r="U1862" s="152"/>
      <c r="V1862" s="152"/>
      <c r="W1862" s="152"/>
      <c r="X1862" s="152"/>
      <c r="Y1862" s="152"/>
      <c r="Z1862" s="152"/>
    </row>
    <row r="1863" ht="15.75" customHeight="1">
      <c r="A1863" s="143" t="str">
        <f>VLOOKUP('POBLACIONAL BASE 2025'!AD1125,$A$15:$B$40,2,FALSE)</f>
        <v>#N/A</v>
      </c>
      <c r="B1863" s="149"/>
      <c r="C1863" s="149"/>
      <c r="D1863" s="149"/>
      <c r="E1863" s="149"/>
      <c r="F1863" s="149"/>
      <c r="G1863" s="149"/>
      <c r="H1863" s="149"/>
      <c r="I1863" s="143"/>
      <c r="J1863" s="143"/>
      <c r="K1863" s="149"/>
      <c r="L1863" s="149"/>
      <c r="M1863" s="149"/>
      <c r="N1863" s="149"/>
      <c r="O1863" s="149"/>
      <c r="P1863" s="149"/>
      <c r="Q1863" s="149"/>
      <c r="R1863" s="149"/>
      <c r="S1863" s="149"/>
      <c r="T1863" s="152"/>
      <c r="U1863" s="152"/>
      <c r="V1863" s="152"/>
      <c r="W1863" s="152"/>
      <c r="X1863" s="152"/>
      <c r="Y1863" s="152"/>
      <c r="Z1863" s="152"/>
    </row>
    <row r="1864" ht="15.75" customHeight="1">
      <c r="A1864" s="143" t="str">
        <f>VLOOKUP('POBLACIONAL BASE 2025'!AD1126,$A$15:$B$40,2,FALSE)</f>
        <v>#N/A</v>
      </c>
      <c r="B1864" s="149"/>
      <c r="C1864" s="149"/>
      <c r="D1864" s="149"/>
      <c r="E1864" s="149"/>
      <c r="F1864" s="149"/>
      <c r="G1864" s="149"/>
      <c r="H1864" s="149"/>
      <c r="I1864" s="143"/>
      <c r="J1864" s="143"/>
      <c r="K1864" s="149"/>
      <c r="L1864" s="149"/>
      <c r="M1864" s="149"/>
      <c r="N1864" s="149"/>
      <c r="O1864" s="149"/>
      <c r="P1864" s="149"/>
      <c r="Q1864" s="149"/>
      <c r="R1864" s="149"/>
      <c r="S1864" s="149"/>
      <c r="T1864" s="152"/>
      <c r="U1864" s="152"/>
      <c r="V1864" s="152"/>
      <c r="W1864" s="152"/>
      <c r="X1864" s="152"/>
      <c r="Y1864" s="152"/>
      <c r="Z1864" s="152"/>
    </row>
    <row r="1865" ht="15.75" customHeight="1">
      <c r="A1865" s="143" t="str">
        <f>VLOOKUP('POBLACIONAL BASE 2025'!AD1127,$A$15:$B$40,2,FALSE)</f>
        <v>#N/A</v>
      </c>
      <c r="B1865" s="149"/>
      <c r="C1865" s="149"/>
      <c r="D1865" s="149"/>
      <c r="E1865" s="149"/>
      <c r="F1865" s="149"/>
      <c r="G1865" s="149"/>
      <c r="H1865" s="149"/>
      <c r="I1865" s="143"/>
      <c r="J1865" s="143"/>
      <c r="K1865" s="149"/>
      <c r="L1865" s="149"/>
      <c r="M1865" s="149"/>
      <c r="N1865" s="149"/>
      <c r="O1865" s="149"/>
      <c r="P1865" s="149"/>
      <c r="Q1865" s="149"/>
      <c r="R1865" s="149"/>
      <c r="S1865" s="149"/>
      <c r="T1865" s="152"/>
      <c r="U1865" s="152"/>
      <c r="V1865" s="152"/>
      <c r="W1865" s="152"/>
      <c r="X1865" s="152"/>
      <c r="Y1865" s="152"/>
      <c r="Z1865" s="152"/>
    </row>
    <row r="1866" ht="15.75" customHeight="1">
      <c r="A1866" s="143" t="str">
        <f>VLOOKUP('POBLACIONAL BASE 2025'!AD1128,$A$15:$B$40,2,FALSE)</f>
        <v>#N/A</v>
      </c>
      <c r="B1866" s="149"/>
      <c r="C1866" s="149"/>
      <c r="D1866" s="149"/>
      <c r="E1866" s="149"/>
      <c r="F1866" s="149"/>
      <c r="G1866" s="149"/>
      <c r="H1866" s="149"/>
      <c r="I1866" s="143"/>
      <c r="J1866" s="143"/>
      <c r="K1866" s="149"/>
      <c r="L1866" s="149"/>
      <c r="M1866" s="149"/>
      <c r="N1866" s="149"/>
      <c r="O1866" s="149"/>
      <c r="P1866" s="149"/>
      <c r="Q1866" s="149"/>
      <c r="R1866" s="149"/>
      <c r="S1866" s="149"/>
      <c r="T1866" s="152"/>
      <c r="U1866" s="152"/>
      <c r="V1866" s="152"/>
      <c r="W1866" s="152"/>
      <c r="X1866" s="152"/>
      <c r="Y1866" s="152"/>
      <c r="Z1866" s="152"/>
    </row>
    <row r="1867" ht="15.75" customHeight="1">
      <c r="A1867" s="143" t="str">
        <f>VLOOKUP('POBLACIONAL BASE 2025'!AD1129,$A$15:$B$40,2,FALSE)</f>
        <v>#N/A</v>
      </c>
      <c r="B1867" s="149"/>
      <c r="C1867" s="149"/>
      <c r="D1867" s="149"/>
      <c r="E1867" s="149"/>
      <c r="F1867" s="149"/>
      <c r="G1867" s="149"/>
      <c r="H1867" s="149"/>
      <c r="I1867" s="143"/>
      <c r="J1867" s="143"/>
      <c r="K1867" s="149"/>
      <c r="L1867" s="149"/>
      <c r="M1867" s="149"/>
      <c r="N1867" s="149"/>
      <c r="O1867" s="149"/>
      <c r="P1867" s="149"/>
      <c r="Q1867" s="149"/>
      <c r="R1867" s="149"/>
      <c r="S1867" s="149"/>
      <c r="T1867" s="152"/>
      <c r="U1867" s="152"/>
      <c r="V1867" s="152"/>
      <c r="W1867" s="152"/>
      <c r="X1867" s="152"/>
      <c r="Y1867" s="152"/>
      <c r="Z1867" s="152"/>
    </row>
    <row r="1868" ht="15.75" customHeight="1">
      <c r="A1868" s="143" t="str">
        <f>VLOOKUP('POBLACIONAL BASE 2025'!AD1130,$A$15:$B$40,2,FALSE)</f>
        <v>#N/A</v>
      </c>
      <c r="B1868" s="149"/>
      <c r="C1868" s="149"/>
      <c r="D1868" s="149"/>
      <c r="E1868" s="149"/>
      <c r="F1868" s="149"/>
      <c r="G1868" s="149"/>
      <c r="H1868" s="149"/>
      <c r="I1868" s="143"/>
      <c r="J1868" s="143"/>
      <c r="K1868" s="149"/>
      <c r="L1868" s="149"/>
      <c r="M1868" s="149"/>
      <c r="N1868" s="149"/>
      <c r="O1868" s="149"/>
      <c r="P1868" s="149"/>
      <c r="Q1868" s="149"/>
      <c r="R1868" s="149"/>
      <c r="S1868" s="149"/>
      <c r="T1868" s="152"/>
      <c r="U1868" s="152"/>
      <c r="V1868" s="152"/>
      <c r="W1868" s="152"/>
      <c r="X1868" s="152"/>
      <c r="Y1868" s="152"/>
      <c r="Z1868" s="152"/>
    </row>
    <row r="1869" ht="15.75" customHeight="1">
      <c r="A1869" s="143" t="str">
        <f>VLOOKUP('POBLACIONAL BASE 2025'!AD1131,$A$15:$B$40,2,FALSE)</f>
        <v>#N/A</v>
      </c>
      <c r="B1869" s="149"/>
      <c r="C1869" s="149"/>
      <c r="D1869" s="149"/>
      <c r="E1869" s="149"/>
      <c r="F1869" s="149"/>
      <c r="G1869" s="149"/>
      <c r="H1869" s="149"/>
      <c r="I1869" s="143"/>
      <c r="J1869" s="143"/>
      <c r="K1869" s="149"/>
      <c r="L1869" s="149"/>
      <c r="M1869" s="149"/>
      <c r="N1869" s="149"/>
      <c r="O1869" s="149"/>
      <c r="P1869" s="149"/>
      <c r="Q1869" s="149"/>
      <c r="R1869" s="149"/>
      <c r="S1869" s="149"/>
      <c r="T1869" s="152"/>
      <c r="U1869" s="152"/>
      <c r="V1869" s="152"/>
      <c r="W1869" s="152"/>
      <c r="X1869" s="152"/>
      <c r="Y1869" s="152"/>
      <c r="Z1869" s="152"/>
    </row>
    <row r="1870" ht="15.75" customHeight="1">
      <c r="A1870" s="143" t="str">
        <f>VLOOKUP('POBLACIONAL BASE 2025'!AD1132,$A$15:$B$40,2,FALSE)</f>
        <v>#N/A</v>
      </c>
      <c r="B1870" s="149"/>
      <c r="C1870" s="149"/>
      <c r="D1870" s="149"/>
      <c r="E1870" s="149"/>
      <c r="F1870" s="149"/>
      <c r="G1870" s="149"/>
      <c r="H1870" s="149"/>
      <c r="I1870" s="143"/>
      <c r="J1870" s="143"/>
      <c r="K1870" s="149"/>
      <c r="L1870" s="149"/>
      <c r="M1870" s="149"/>
      <c r="N1870" s="149"/>
      <c r="O1870" s="149"/>
      <c r="P1870" s="149"/>
      <c r="Q1870" s="149"/>
      <c r="R1870" s="149"/>
      <c r="S1870" s="149"/>
      <c r="T1870" s="152"/>
      <c r="U1870" s="152"/>
      <c r="V1870" s="152"/>
      <c r="W1870" s="152"/>
      <c r="X1870" s="152"/>
      <c r="Y1870" s="152"/>
      <c r="Z1870" s="152"/>
    </row>
    <row r="1871" ht="15.75" customHeight="1">
      <c r="A1871" s="143" t="str">
        <f>VLOOKUP('POBLACIONAL BASE 2025'!AD1133,$A$15:$B$40,2,FALSE)</f>
        <v>#N/A</v>
      </c>
      <c r="B1871" s="149"/>
      <c r="C1871" s="149"/>
      <c r="D1871" s="149"/>
      <c r="E1871" s="149"/>
      <c r="F1871" s="149"/>
      <c r="G1871" s="149"/>
      <c r="H1871" s="149"/>
      <c r="I1871" s="143"/>
      <c r="J1871" s="143"/>
      <c r="K1871" s="149"/>
      <c r="L1871" s="149"/>
      <c r="M1871" s="149"/>
      <c r="N1871" s="149"/>
      <c r="O1871" s="149"/>
      <c r="P1871" s="149"/>
      <c r="Q1871" s="149"/>
      <c r="R1871" s="149"/>
      <c r="S1871" s="149"/>
      <c r="T1871" s="152"/>
      <c r="U1871" s="152"/>
      <c r="V1871" s="152"/>
      <c r="W1871" s="152"/>
      <c r="X1871" s="152"/>
      <c r="Y1871" s="152"/>
      <c r="Z1871" s="152"/>
    </row>
    <row r="1872" ht="15.75" customHeight="1">
      <c r="A1872" s="143" t="str">
        <f>VLOOKUP('POBLACIONAL BASE 2025'!AD1134,$A$15:$B$40,2,FALSE)</f>
        <v>#N/A</v>
      </c>
      <c r="B1872" s="149"/>
      <c r="C1872" s="149"/>
      <c r="D1872" s="149"/>
      <c r="E1872" s="149"/>
      <c r="F1872" s="149"/>
      <c r="G1872" s="149"/>
      <c r="H1872" s="149"/>
      <c r="I1872" s="143"/>
      <c r="J1872" s="143"/>
      <c r="K1872" s="149"/>
      <c r="L1872" s="149"/>
      <c r="M1872" s="149"/>
      <c r="N1872" s="149"/>
      <c r="O1872" s="149"/>
      <c r="P1872" s="149"/>
      <c r="Q1872" s="149"/>
      <c r="R1872" s="149"/>
      <c r="S1872" s="149"/>
      <c r="T1872" s="152"/>
      <c r="U1872" s="152"/>
      <c r="V1872" s="152"/>
      <c r="W1872" s="152"/>
      <c r="X1872" s="152"/>
      <c r="Y1872" s="152"/>
      <c r="Z1872" s="152"/>
    </row>
    <row r="1873" ht="15.75" customHeight="1">
      <c r="A1873" s="143" t="str">
        <f>VLOOKUP('POBLACIONAL BASE 2025'!AD1135,$A$15:$B$40,2,FALSE)</f>
        <v>#N/A</v>
      </c>
      <c r="B1873" s="149"/>
      <c r="C1873" s="149"/>
      <c r="D1873" s="149"/>
      <c r="E1873" s="149"/>
      <c r="F1873" s="149"/>
      <c r="G1873" s="149"/>
      <c r="H1873" s="149"/>
      <c r="I1873" s="143"/>
      <c r="J1873" s="143"/>
      <c r="K1873" s="149"/>
      <c r="L1873" s="149"/>
      <c r="M1873" s="149"/>
      <c r="N1873" s="149"/>
      <c r="O1873" s="149"/>
      <c r="P1873" s="149"/>
      <c r="Q1873" s="149"/>
      <c r="R1873" s="149"/>
      <c r="S1873" s="149"/>
      <c r="T1873" s="152"/>
      <c r="U1873" s="152"/>
      <c r="V1873" s="152"/>
      <c r="W1873" s="152"/>
      <c r="X1873" s="152"/>
      <c r="Y1873" s="152"/>
      <c r="Z1873" s="152"/>
    </row>
    <row r="1874" ht="15.75" customHeight="1">
      <c r="A1874" s="143" t="str">
        <f>VLOOKUP('POBLACIONAL BASE 2025'!AD1136,$A$15:$B$40,2,FALSE)</f>
        <v>#N/A</v>
      </c>
      <c r="B1874" s="149"/>
      <c r="C1874" s="149"/>
      <c r="D1874" s="149"/>
      <c r="E1874" s="149"/>
      <c r="F1874" s="149"/>
      <c r="G1874" s="149"/>
      <c r="H1874" s="149"/>
      <c r="I1874" s="143"/>
      <c r="J1874" s="143"/>
      <c r="K1874" s="149"/>
      <c r="L1874" s="149"/>
      <c r="M1874" s="149"/>
      <c r="N1874" s="149"/>
      <c r="O1874" s="149"/>
      <c r="P1874" s="149"/>
      <c r="Q1874" s="149"/>
      <c r="R1874" s="149"/>
      <c r="S1874" s="149"/>
      <c r="T1874" s="152"/>
      <c r="U1874" s="152"/>
      <c r="V1874" s="152"/>
      <c r="W1874" s="152"/>
      <c r="X1874" s="152"/>
      <c r="Y1874" s="152"/>
      <c r="Z1874" s="152"/>
    </row>
    <row r="1875" ht="15.75" customHeight="1">
      <c r="A1875" s="143" t="str">
        <f>VLOOKUP('POBLACIONAL BASE 2025'!AD1137,$A$15:$B$40,2,FALSE)</f>
        <v>#N/A</v>
      </c>
      <c r="B1875" s="149"/>
      <c r="C1875" s="149"/>
      <c r="D1875" s="149"/>
      <c r="E1875" s="149"/>
      <c r="F1875" s="149"/>
      <c r="G1875" s="149"/>
      <c r="H1875" s="149"/>
      <c r="I1875" s="143"/>
      <c r="J1875" s="143"/>
      <c r="K1875" s="149"/>
      <c r="L1875" s="149"/>
      <c r="M1875" s="149"/>
      <c r="N1875" s="149"/>
      <c r="O1875" s="149"/>
      <c r="P1875" s="149"/>
      <c r="Q1875" s="149"/>
      <c r="R1875" s="149"/>
      <c r="S1875" s="149"/>
      <c r="T1875" s="152"/>
      <c r="U1875" s="152"/>
      <c r="V1875" s="152"/>
      <c r="W1875" s="152"/>
      <c r="X1875" s="152"/>
      <c r="Y1875" s="152"/>
      <c r="Z1875" s="152"/>
    </row>
    <row r="1876" ht="15.75" customHeight="1">
      <c r="A1876" s="143" t="str">
        <f>VLOOKUP('POBLACIONAL BASE 2025'!AD1138,$A$15:$B$40,2,FALSE)</f>
        <v>#N/A</v>
      </c>
      <c r="B1876" s="149"/>
      <c r="C1876" s="149"/>
      <c r="D1876" s="149"/>
      <c r="E1876" s="149"/>
      <c r="F1876" s="149"/>
      <c r="G1876" s="149"/>
      <c r="H1876" s="149"/>
      <c r="I1876" s="143"/>
      <c r="J1876" s="143"/>
      <c r="K1876" s="149"/>
      <c r="L1876" s="149"/>
      <c r="M1876" s="149"/>
      <c r="N1876" s="149"/>
      <c r="O1876" s="149"/>
      <c r="P1876" s="149"/>
      <c r="Q1876" s="149"/>
      <c r="R1876" s="149"/>
      <c r="S1876" s="149"/>
      <c r="T1876" s="152"/>
      <c r="U1876" s="152"/>
      <c r="V1876" s="152"/>
      <c r="W1876" s="152"/>
      <c r="X1876" s="152"/>
      <c r="Y1876" s="152"/>
      <c r="Z1876" s="152"/>
    </row>
    <row r="1877" ht="15.75" customHeight="1">
      <c r="A1877" s="143" t="str">
        <f>VLOOKUP('POBLACIONAL BASE 2025'!AD1139,$A$15:$B$40,2,FALSE)</f>
        <v>#N/A</v>
      </c>
      <c r="B1877" s="149"/>
      <c r="C1877" s="149"/>
      <c r="D1877" s="149"/>
      <c r="E1877" s="149"/>
      <c r="F1877" s="149"/>
      <c r="G1877" s="149"/>
      <c r="H1877" s="149"/>
      <c r="I1877" s="143"/>
      <c r="J1877" s="143"/>
      <c r="K1877" s="149"/>
      <c r="L1877" s="149"/>
      <c r="M1877" s="149"/>
      <c r="N1877" s="149"/>
      <c r="O1877" s="149"/>
      <c r="P1877" s="149"/>
      <c r="Q1877" s="149"/>
      <c r="R1877" s="149"/>
      <c r="S1877" s="149"/>
      <c r="T1877" s="152"/>
      <c r="U1877" s="152"/>
      <c r="V1877" s="152"/>
      <c r="W1877" s="152"/>
      <c r="X1877" s="152"/>
      <c r="Y1877" s="152"/>
      <c r="Z1877" s="152"/>
    </row>
    <row r="1878" ht="15.75" customHeight="1">
      <c r="A1878" s="143" t="str">
        <f>VLOOKUP('POBLACIONAL BASE 2025'!AD1140,$A$15:$B$40,2,FALSE)</f>
        <v>#N/A</v>
      </c>
      <c r="B1878" s="149"/>
      <c r="C1878" s="149"/>
      <c r="D1878" s="149"/>
      <c r="E1878" s="149"/>
      <c r="F1878" s="149"/>
      <c r="G1878" s="149"/>
      <c r="H1878" s="149"/>
      <c r="I1878" s="143"/>
      <c r="J1878" s="143"/>
      <c r="K1878" s="149"/>
      <c r="L1878" s="149"/>
      <c r="M1878" s="149"/>
      <c r="N1878" s="149"/>
      <c r="O1878" s="149"/>
      <c r="P1878" s="149"/>
      <c r="Q1878" s="149"/>
      <c r="R1878" s="149"/>
      <c r="S1878" s="149"/>
      <c r="T1878" s="152"/>
      <c r="U1878" s="152"/>
      <c r="V1878" s="152"/>
      <c r="W1878" s="152"/>
      <c r="X1878" s="152"/>
      <c r="Y1878" s="152"/>
      <c r="Z1878" s="152"/>
    </row>
    <row r="1879" ht="15.75" customHeight="1">
      <c r="A1879" s="143" t="str">
        <f>VLOOKUP('POBLACIONAL BASE 2025'!AD1141,$A$15:$B$40,2,FALSE)</f>
        <v>#N/A</v>
      </c>
      <c r="B1879" s="149"/>
      <c r="C1879" s="149"/>
      <c r="D1879" s="149"/>
      <c r="E1879" s="149"/>
      <c r="F1879" s="149"/>
      <c r="G1879" s="149"/>
      <c r="H1879" s="149"/>
      <c r="I1879" s="143"/>
      <c r="J1879" s="143"/>
      <c r="K1879" s="149"/>
      <c r="L1879" s="149"/>
      <c r="M1879" s="149"/>
      <c r="N1879" s="149"/>
      <c r="O1879" s="149"/>
      <c r="P1879" s="149"/>
      <c r="Q1879" s="149"/>
      <c r="R1879" s="149"/>
      <c r="S1879" s="149"/>
      <c r="T1879" s="152"/>
      <c r="U1879" s="152"/>
      <c r="V1879" s="152"/>
      <c r="W1879" s="152"/>
      <c r="X1879" s="152"/>
      <c r="Y1879" s="152"/>
      <c r="Z1879" s="152"/>
    </row>
    <row r="1880" ht="15.75" customHeight="1">
      <c r="A1880" s="143" t="str">
        <f>VLOOKUP('POBLACIONAL BASE 2025'!AD1142,$A$15:$B$40,2,FALSE)</f>
        <v>#N/A</v>
      </c>
      <c r="B1880" s="149"/>
      <c r="C1880" s="149"/>
      <c r="D1880" s="149"/>
      <c r="E1880" s="149"/>
      <c r="F1880" s="149"/>
      <c r="G1880" s="149"/>
      <c r="H1880" s="149"/>
      <c r="I1880" s="143"/>
      <c r="J1880" s="143"/>
      <c r="K1880" s="149"/>
      <c r="L1880" s="149"/>
      <c r="M1880" s="149"/>
      <c r="N1880" s="149"/>
      <c r="O1880" s="149"/>
      <c r="P1880" s="149"/>
      <c r="Q1880" s="149"/>
      <c r="R1880" s="149"/>
      <c r="S1880" s="149"/>
      <c r="T1880" s="152"/>
      <c r="U1880" s="152"/>
      <c r="V1880" s="152"/>
      <c r="W1880" s="152"/>
      <c r="X1880" s="152"/>
      <c r="Y1880" s="152"/>
      <c r="Z1880" s="152"/>
    </row>
    <row r="1881" ht="15.75" customHeight="1">
      <c r="A1881" s="143" t="str">
        <f>VLOOKUP('POBLACIONAL BASE 2025'!AD1143,$A$15:$B$40,2,FALSE)</f>
        <v>#N/A</v>
      </c>
      <c r="B1881" s="149"/>
      <c r="C1881" s="149"/>
      <c r="D1881" s="149"/>
      <c r="E1881" s="149"/>
      <c r="F1881" s="149"/>
      <c r="G1881" s="149"/>
      <c r="H1881" s="149"/>
      <c r="I1881" s="143"/>
      <c r="J1881" s="143"/>
      <c r="K1881" s="149"/>
      <c r="L1881" s="149"/>
      <c r="M1881" s="149"/>
      <c r="N1881" s="149"/>
      <c r="O1881" s="149"/>
      <c r="P1881" s="149"/>
      <c r="Q1881" s="149"/>
      <c r="R1881" s="149"/>
      <c r="S1881" s="149"/>
      <c r="T1881" s="152"/>
      <c r="U1881" s="152"/>
      <c r="V1881" s="152"/>
      <c r="W1881" s="152"/>
      <c r="X1881" s="152"/>
      <c r="Y1881" s="152"/>
      <c r="Z1881" s="152"/>
    </row>
    <row r="1882" ht="15.75" customHeight="1">
      <c r="A1882" s="143" t="str">
        <f>VLOOKUP('POBLACIONAL BASE 2025'!AD1144,$A$15:$B$40,2,FALSE)</f>
        <v>#N/A</v>
      </c>
      <c r="B1882" s="149"/>
      <c r="C1882" s="149"/>
      <c r="D1882" s="149"/>
      <c r="E1882" s="149"/>
      <c r="F1882" s="149"/>
      <c r="G1882" s="149"/>
      <c r="H1882" s="149"/>
      <c r="I1882" s="143"/>
      <c r="J1882" s="143"/>
      <c r="K1882" s="149"/>
      <c r="L1882" s="149"/>
      <c r="M1882" s="149"/>
      <c r="N1882" s="149"/>
      <c r="O1882" s="149"/>
      <c r="P1882" s="149"/>
      <c r="Q1882" s="149"/>
      <c r="R1882" s="149"/>
      <c r="S1882" s="149"/>
      <c r="T1882" s="152"/>
      <c r="U1882" s="152"/>
      <c r="V1882" s="152"/>
      <c r="W1882" s="152"/>
      <c r="X1882" s="152"/>
      <c r="Y1882" s="152"/>
      <c r="Z1882" s="152"/>
    </row>
    <row r="1883" ht="15.75" customHeight="1">
      <c r="A1883" s="143" t="str">
        <f>VLOOKUP('POBLACIONAL BASE 2025'!AD1145,$A$15:$B$40,2,FALSE)</f>
        <v>#N/A</v>
      </c>
      <c r="B1883" s="149"/>
      <c r="C1883" s="149"/>
      <c r="D1883" s="149"/>
      <c r="E1883" s="149"/>
      <c r="F1883" s="149"/>
      <c r="G1883" s="149"/>
      <c r="H1883" s="149"/>
      <c r="I1883" s="143"/>
      <c r="J1883" s="143"/>
      <c r="K1883" s="149"/>
      <c r="L1883" s="149"/>
      <c r="M1883" s="149"/>
      <c r="N1883" s="149"/>
      <c r="O1883" s="149"/>
      <c r="P1883" s="149"/>
      <c r="Q1883" s="149"/>
      <c r="R1883" s="149"/>
      <c r="S1883" s="149"/>
      <c r="T1883" s="152"/>
      <c r="U1883" s="152"/>
      <c r="V1883" s="152"/>
      <c r="W1883" s="152"/>
      <c r="X1883" s="152"/>
      <c r="Y1883" s="152"/>
      <c r="Z1883" s="152"/>
    </row>
    <row r="1884" ht="15.75" customHeight="1">
      <c r="A1884" s="143" t="str">
        <f>VLOOKUP('POBLACIONAL BASE 2025'!AD1146,$A$15:$B$40,2,FALSE)</f>
        <v>#N/A</v>
      </c>
      <c r="B1884" s="149"/>
      <c r="C1884" s="149"/>
      <c r="D1884" s="149"/>
      <c r="E1884" s="149"/>
      <c r="F1884" s="149"/>
      <c r="G1884" s="149"/>
      <c r="H1884" s="149"/>
      <c r="I1884" s="143"/>
      <c r="J1884" s="143"/>
      <c r="K1884" s="149"/>
      <c r="L1884" s="149"/>
      <c r="M1884" s="149"/>
      <c r="N1884" s="149"/>
      <c r="O1884" s="149"/>
      <c r="P1884" s="149"/>
      <c r="Q1884" s="149"/>
      <c r="R1884" s="149"/>
      <c r="S1884" s="149"/>
      <c r="T1884" s="152"/>
      <c r="U1884" s="152"/>
      <c r="V1884" s="152"/>
      <c r="W1884" s="152"/>
      <c r="X1884" s="152"/>
      <c r="Y1884" s="152"/>
      <c r="Z1884" s="152"/>
    </row>
    <row r="1885" ht="15.75" customHeight="1">
      <c r="A1885" s="143" t="str">
        <f>VLOOKUP('POBLACIONAL BASE 2025'!AD1147,$A$15:$B$40,2,FALSE)</f>
        <v>#N/A</v>
      </c>
      <c r="B1885" s="149"/>
      <c r="C1885" s="149"/>
      <c r="D1885" s="149"/>
      <c r="E1885" s="149"/>
      <c r="F1885" s="149"/>
      <c r="G1885" s="149"/>
      <c r="H1885" s="149"/>
      <c r="I1885" s="143"/>
      <c r="J1885" s="143"/>
      <c r="K1885" s="149"/>
      <c r="L1885" s="149"/>
      <c r="M1885" s="149"/>
      <c r="N1885" s="149"/>
      <c r="O1885" s="149"/>
      <c r="P1885" s="149"/>
      <c r="Q1885" s="149"/>
      <c r="R1885" s="149"/>
      <c r="S1885" s="149"/>
      <c r="T1885" s="152"/>
      <c r="U1885" s="152"/>
      <c r="V1885" s="152"/>
      <c r="W1885" s="152"/>
      <c r="X1885" s="152"/>
      <c r="Y1885" s="152"/>
      <c r="Z1885" s="152"/>
    </row>
    <row r="1886" ht="15.75" customHeight="1">
      <c r="A1886" s="143" t="str">
        <f>VLOOKUP('POBLACIONAL BASE 2025'!AD1148,$A$15:$B$40,2,FALSE)</f>
        <v>#N/A</v>
      </c>
      <c r="B1886" s="149"/>
      <c r="C1886" s="149"/>
      <c r="D1886" s="149"/>
      <c r="E1886" s="149"/>
      <c r="F1886" s="149"/>
      <c r="G1886" s="149"/>
      <c r="H1886" s="149"/>
      <c r="I1886" s="143"/>
      <c r="J1886" s="143"/>
      <c r="K1886" s="149"/>
      <c r="L1886" s="149"/>
      <c r="M1886" s="149"/>
      <c r="N1886" s="149"/>
      <c r="O1886" s="149"/>
      <c r="P1886" s="149"/>
      <c r="Q1886" s="149"/>
      <c r="R1886" s="149"/>
      <c r="S1886" s="149"/>
      <c r="T1886" s="152"/>
      <c r="U1886" s="152"/>
      <c r="V1886" s="152"/>
      <c r="W1886" s="152"/>
      <c r="X1886" s="152"/>
      <c r="Y1886" s="152"/>
      <c r="Z1886" s="152"/>
    </row>
    <row r="1887" ht="15.75" customHeight="1">
      <c r="A1887" s="143" t="str">
        <f>VLOOKUP('POBLACIONAL BASE 2025'!AD1149,$A$15:$B$40,2,FALSE)</f>
        <v>#N/A</v>
      </c>
      <c r="B1887" s="149"/>
      <c r="C1887" s="149"/>
      <c r="D1887" s="149"/>
      <c r="E1887" s="149"/>
      <c r="F1887" s="149"/>
      <c r="G1887" s="149"/>
      <c r="H1887" s="149"/>
      <c r="I1887" s="143"/>
      <c r="J1887" s="143"/>
      <c r="K1887" s="149"/>
      <c r="L1887" s="149"/>
      <c r="M1887" s="149"/>
      <c r="N1887" s="149"/>
      <c r="O1887" s="149"/>
      <c r="P1887" s="149"/>
      <c r="Q1887" s="149"/>
      <c r="R1887" s="149"/>
      <c r="S1887" s="149"/>
      <c r="T1887" s="152"/>
      <c r="U1887" s="152"/>
      <c r="V1887" s="152"/>
      <c r="W1887" s="152"/>
      <c r="X1887" s="152"/>
      <c r="Y1887" s="152"/>
      <c r="Z1887" s="152"/>
    </row>
    <row r="1888" ht="15.75" customHeight="1">
      <c r="A1888" s="143" t="str">
        <f>VLOOKUP('POBLACIONAL BASE 2025'!AD1150,$A$15:$B$40,2,FALSE)</f>
        <v>#N/A</v>
      </c>
      <c r="B1888" s="149"/>
      <c r="C1888" s="149"/>
      <c r="D1888" s="149"/>
      <c r="E1888" s="149"/>
      <c r="F1888" s="149"/>
      <c r="G1888" s="149"/>
      <c r="H1888" s="149"/>
      <c r="I1888" s="143"/>
      <c r="J1888" s="143"/>
      <c r="K1888" s="149"/>
      <c r="L1888" s="149"/>
      <c r="M1888" s="149"/>
      <c r="N1888" s="149"/>
      <c r="O1888" s="149"/>
      <c r="P1888" s="149"/>
      <c r="Q1888" s="149"/>
      <c r="R1888" s="149"/>
      <c r="S1888" s="149"/>
      <c r="T1888" s="152"/>
      <c r="U1888" s="152"/>
      <c r="V1888" s="152"/>
      <c r="W1888" s="152"/>
      <c r="X1888" s="152"/>
      <c r="Y1888" s="152"/>
      <c r="Z1888" s="152"/>
    </row>
    <row r="1889" ht="15.75" customHeight="1">
      <c r="A1889" s="143" t="str">
        <f>VLOOKUP('POBLACIONAL BASE 2025'!AD1151,$A$15:$B$40,2,FALSE)</f>
        <v>#N/A</v>
      </c>
      <c r="B1889" s="149"/>
      <c r="C1889" s="149"/>
      <c r="D1889" s="149"/>
      <c r="E1889" s="149"/>
      <c r="F1889" s="149"/>
      <c r="G1889" s="149"/>
      <c r="H1889" s="149"/>
      <c r="I1889" s="143"/>
      <c r="J1889" s="143"/>
      <c r="K1889" s="149"/>
      <c r="L1889" s="149"/>
      <c r="M1889" s="149"/>
      <c r="N1889" s="149"/>
      <c r="O1889" s="149"/>
      <c r="P1889" s="149"/>
      <c r="Q1889" s="149"/>
      <c r="R1889" s="149"/>
      <c r="S1889" s="149"/>
      <c r="T1889" s="152"/>
      <c r="U1889" s="152"/>
      <c r="V1889" s="152"/>
      <c r="W1889" s="152"/>
      <c r="X1889" s="152"/>
      <c r="Y1889" s="152"/>
      <c r="Z1889" s="152"/>
    </row>
    <row r="1890" ht="15.75" customHeight="1">
      <c r="A1890" s="143" t="str">
        <f>VLOOKUP('POBLACIONAL BASE 2025'!AD1152,$A$15:$B$40,2,FALSE)</f>
        <v>#N/A</v>
      </c>
      <c r="B1890" s="149"/>
      <c r="C1890" s="149"/>
      <c r="D1890" s="149"/>
      <c r="E1890" s="149"/>
      <c r="F1890" s="149"/>
      <c r="G1890" s="149"/>
      <c r="H1890" s="149"/>
      <c r="I1890" s="143"/>
      <c r="J1890" s="143"/>
      <c r="K1890" s="149"/>
      <c r="L1890" s="149"/>
      <c r="M1890" s="149"/>
      <c r="N1890" s="149"/>
      <c r="O1890" s="149"/>
      <c r="P1890" s="149"/>
      <c r="Q1890" s="149"/>
      <c r="R1890" s="149"/>
      <c r="S1890" s="149"/>
      <c r="T1890" s="152"/>
      <c r="U1890" s="152"/>
      <c r="V1890" s="152"/>
      <c r="W1890" s="152"/>
      <c r="X1890" s="152"/>
      <c r="Y1890" s="152"/>
      <c r="Z1890" s="152"/>
    </row>
    <row r="1891" ht="15.75" customHeight="1">
      <c r="A1891" s="143" t="str">
        <f>VLOOKUP('POBLACIONAL BASE 2025'!AD1153,$A$15:$B$40,2,FALSE)</f>
        <v>#N/A</v>
      </c>
      <c r="B1891" s="149"/>
      <c r="C1891" s="149"/>
      <c r="D1891" s="149"/>
      <c r="E1891" s="149"/>
      <c r="F1891" s="149"/>
      <c r="G1891" s="149"/>
      <c r="H1891" s="149"/>
      <c r="I1891" s="143"/>
      <c r="J1891" s="143"/>
      <c r="K1891" s="149"/>
      <c r="L1891" s="149"/>
      <c r="M1891" s="149"/>
      <c r="N1891" s="149"/>
      <c r="O1891" s="149"/>
      <c r="P1891" s="149"/>
      <c r="Q1891" s="149"/>
      <c r="R1891" s="149"/>
      <c r="S1891" s="149"/>
      <c r="T1891" s="152"/>
      <c r="U1891" s="152"/>
      <c r="V1891" s="152"/>
      <c r="W1891" s="152"/>
      <c r="X1891" s="152"/>
      <c r="Y1891" s="152"/>
      <c r="Z1891" s="152"/>
    </row>
    <row r="1892" ht="15.75" customHeight="1">
      <c r="A1892" s="143" t="str">
        <f>VLOOKUP('POBLACIONAL BASE 2025'!AD1154,$A$15:$B$40,2,FALSE)</f>
        <v>#N/A</v>
      </c>
      <c r="B1892" s="149"/>
      <c r="C1892" s="149"/>
      <c r="D1892" s="149"/>
      <c r="E1892" s="149"/>
      <c r="F1892" s="149"/>
      <c r="G1892" s="149"/>
      <c r="H1892" s="149"/>
      <c r="I1892" s="143"/>
      <c r="J1892" s="143"/>
      <c r="K1892" s="149"/>
      <c r="L1892" s="149"/>
      <c r="M1892" s="149"/>
      <c r="N1892" s="149"/>
      <c r="O1892" s="149"/>
      <c r="P1892" s="149"/>
      <c r="Q1892" s="149"/>
      <c r="R1892" s="149"/>
      <c r="S1892" s="149"/>
      <c r="T1892" s="152"/>
      <c r="U1892" s="152"/>
      <c r="V1892" s="152"/>
      <c r="W1892" s="152"/>
      <c r="X1892" s="152"/>
      <c r="Y1892" s="152"/>
      <c r="Z1892" s="152"/>
    </row>
    <row r="1893" ht="15.75" customHeight="1">
      <c r="A1893" s="143" t="str">
        <f>VLOOKUP('POBLACIONAL BASE 2025'!AD1155,$A$15:$B$40,2,FALSE)</f>
        <v>#N/A</v>
      </c>
      <c r="B1893" s="149"/>
      <c r="C1893" s="149"/>
      <c r="D1893" s="149"/>
      <c r="E1893" s="149"/>
      <c r="F1893" s="149"/>
      <c r="G1893" s="149"/>
      <c r="H1893" s="149"/>
      <c r="I1893" s="143"/>
      <c r="J1893" s="143"/>
      <c r="K1893" s="149"/>
      <c r="L1893" s="149"/>
      <c r="M1893" s="149"/>
      <c r="N1893" s="149"/>
      <c r="O1893" s="149"/>
      <c r="P1893" s="149"/>
      <c r="Q1893" s="149"/>
      <c r="R1893" s="149"/>
      <c r="S1893" s="149"/>
      <c r="T1893" s="152"/>
      <c r="U1893" s="152"/>
      <c r="V1893" s="152"/>
      <c r="W1893" s="152"/>
      <c r="X1893" s="152"/>
      <c r="Y1893" s="152"/>
      <c r="Z1893" s="152"/>
    </row>
    <row r="1894" ht="15.75" customHeight="1">
      <c r="A1894" s="143" t="str">
        <f>VLOOKUP('POBLACIONAL BASE 2025'!AD1156,$A$15:$B$40,2,FALSE)</f>
        <v>#N/A</v>
      </c>
      <c r="B1894" s="149"/>
      <c r="C1894" s="149"/>
      <c r="D1894" s="149"/>
      <c r="E1894" s="149"/>
      <c r="F1894" s="149"/>
      <c r="G1894" s="149"/>
      <c r="H1894" s="149"/>
      <c r="I1894" s="143"/>
      <c r="J1894" s="143"/>
      <c r="K1894" s="149"/>
      <c r="L1894" s="149"/>
      <c r="M1894" s="149"/>
      <c r="N1894" s="149"/>
      <c r="O1894" s="149"/>
      <c r="P1894" s="149"/>
      <c r="Q1894" s="149"/>
      <c r="R1894" s="149"/>
      <c r="S1894" s="149"/>
      <c r="T1894" s="152"/>
      <c r="U1894" s="152"/>
      <c r="V1894" s="152"/>
      <c r="W1894" s="152"/>
      <c r="X1894" s="152"/>
      <c r="Y1894" s="152"/>
      <c r="Z1894" s="152"/>
    </row>
    <row r="1895" ht="15.75" customHeight="1">
      <c r="A1895" s="143" t="str">
        <f>VLOOKUP('POBLACIONAL BASE 2025'!AD1157,$A$15:$B$40,2,FALSE)</f>
        <v>#N/A</v>
      </c>
      <c r="B1895" s="149"/>
      <c r="C1895" s="149"/>
      <c r="D1895" s="149"/>
      <c r="E1895" s="149"/>
      <c r="F1895" s="149"/>
      <c r="G1895" s="149"/>
      <c r="H1895" s="149"/>
      <c r="I1895" s="143"/>
      <c r="J1895" s="143"/>
      <c r="K1895" s="149"/>
      <c r="L1895" s="149"/>
      <c r="M1895" s="149"/>
      <c r="N1895" s="149"/>
      <c r="O1895" s="149"/>
      <c r="P1895" s="149"/>
      <c r="Q1895" s="149"/>
      <c r="R1895" s="149"/>
      <c r="S1895" s="149"/>
      <c r="T1895" s="152"/>
      <c r="U1895" s="152"/>
      <c r="V1895" s="152"/>
      <c r="W1895" s="152"/>
      <c r="X1895" s="152"/>
      <c r="Y1895" s="152"/>
      <c r="Z1895" s="152"/>
    </row>
    <row r="1896" ht="15.75" customHeight="1">
      <c r="A1896" s="143" t="str">
        <f>VLOOKUP('POBLACIONAL BASE 2025'!AD1158,$A$15:$B$40,2,FALSE)</f>
        <v>#N/A</v>
      </c>
      <c r="B1896" s="149"/>
      <c r="C1896" s="149"/>
      <c r="D1896" s="149"/>
      <c r="E1896" s="149"/>
      <c r="F1896" s="149"/>
      <c r="G1896" s="149"/>
      <c r="H1896" s="149"/>
      <c r="I1896" s="143"/>
      <c r="J1896" s="143"/>
      <c r="K1896" s="149"/>
      <c r="L1896" s="149"/>
      <c r="M1896" s="149"/>
      <c r="N1896" s="149"/>
      <c r="O1896" s="149"/>
      <c r="P1896" s="149"/>
      <c r="Q1896" s="149"/>
      <c r="R1896" s="149"/>
      <c r="S1896" s="149"/>
      <c r="T1896" s="152"/>
      <c r="U1896" s="152"/>
      <c r="V1896" s="152"/>
      <c r="W1896" s="152"/>
      <c r="X1896" s="152"/>
      <c r="Y1896" s="152"/>
      <c r="Z1896" s="152"/>
    </row>
    <row r="1897" ht="15.75" customHeight="1">
      <c r="A1897" s="143" t="str">
        <f>VLOOKUP('POBLACIONAL BASE 2025'!AD1159,$A$15:$B$40,2,FALSE)</f>
        <v>#N/A</v>
      </c>
      <c r="B1897" s="149"/>
      <c r="C1897" s="149"/>
      <c r="D1897" s="149"/>
      <c r="E1897" s="149"/>
      <c r="F1897" s="149"/>
      <c r="G1897" s="149"/>
      <c r="H1897" s="149"/>
      <c r="I1897" s="143"/>
      <c r="J1897" s="143"/>
      <c r="K1897" s="149"/>
      <c r="L1897" s="149"/>
      <c r="M1897" s="149"/>
      <c r="N1897" s="149"/>
      <c r="O1897" s="149"/>
      <c r="P1897" s="149"/>
      <c r="Q1897" s="149"/>
      <c r="R1897" s="149"/>
      <c r="S1897" s="149"/>
      <c r="T1897" s="152"/>
      <c r="U1897" s="152"/>
      <c r="V1897" s="152"/>
      <c r="W1897" s="152"/>
      <c r="X1897" s="152"/>
      <c r="Y1897" s="152"/>
      <c r="Z1897" s="152"/>
    </row>
    <row r="1898" ht="15.75" customHeight="1">
      <c r="A1898" s="143" t="str">
        <f>VLOOKUP('POBLACIONAL BASE 2025'!AD1160,$A$15:$B$40,2,FALSE)</f>
        <v>#N/A</v>
      </c>
      <c r="B1898" s="149"/>
      <c r="C1898" s="149"/>
      <c r="D1898" s="149"/>
      <c r="E1898" s="149"/>
      <c r="F1898" s="149"/>
      <c r="G1898" s="149"/>
      <c r="H1898" s="149"/>
      <c r="I1898" s="143"/>
      <c r="J1898" s="143"/>
      <c r="K1898" s="149"/>
      <c r="L1898" s="149"/>
      <c r="M1898" s="149"/>
      <c r="N1898" s="149"/>
      <c r="O1898" s="149"/>
      <c r="P1898" s="149"/>
      <c r="Q1898" s="149"/>
      <c r="R1898" s="149"/>
      <c r="S1898" s="149"/>
      <c r="T1898" s="152"/>
      <c r="U1898" s="152"/>
      <c r="V1898" s="152"/>
      <c r="W1898" s="152"/>
      <c r="X1898" s="152"/>
      <c r="Y1898" s="152"/>
      <c r="Z1898" s="152"/>
    </row>
    <row r="1899" ht="15.75" customHeight="1">
      <c r="A1899" s="143" t="str">
        <f>VLOOKUP('POBLACIONAL BASE 2025'!AD1161,$A$15:$B$40,2,FALSE)</f>
        <v>#N/A</v>
      </c>
      <c r="B1899" s="149"/>
      <c r="C1899" s="149"/>
      <c r="D1899" s="149"/>
      <c r="E1899" s="149"/>
      <c r="F1899" s="149"/>
      <c r="G1899" s="149"/>
      <c r="H1899" s="149"/>
      <c r="I1899" s="143"/>
      <c r="J1899" s="143"/>
      <c r="K1899" s="149"/>
      <c r="L1899" s="149"/>
      <c r="M1899" s="149"/>
      <c r="N1899" s="149"/>
      <c r="O1899" s="149"/>
      <c r="P1899" s="149"/>
      <c r="Q1899" s="149"/>
      <c r="R1899" s="149"/>
      <c r="S1899" s="149"/>
      <c r="T1899" s="152"/>
      <c r="U1899" s="152"/>
      <c r="V1899" s="152"/>
      <c r="W1899" s="152"/>
      <c r="X1899" s="152"/>
      <c r="Y1899" s="152"/>
      <c r="Z1899" s="152"/>
    </row>
    <row r="1900" ht="15.75" customHeight="1">
      <c r="A1900" s="143" t="str">
        <f>VLOOKUP('POBLACIONAL BASE 2025'!AD1162,$A$15:$B$40,2,FALSE)</f>
        <v>#N/A</v>
      </c>
      <c r="B1900" s="149"/>
      <c r="C1900" s="149"/>
      <c r="D1900" s="149"/>
      <c r="E1900" s="149"/>
      <c r="F1900" s="149"/>
      <c r="G1900" s="149"/>
      <c r="H1900" s="149"/>
      <c r="I1900" s="143"/>
      <c r="J1900" s="143"/>
      <c r="K1900" s="149"/>
      <c r="L1900" s="149"/>
      <c r="M1900" s="149"/>
      <c r="N1900" s="149"/>
      <c r="O1900" s="149"/>
      <c r="P1900" s="149"/>
      <c r="Q1900" s="149"/>
      <c r="R1900" s="149"/>
      <c r="S1900" s="149"/>
      <c r="T1900" s="152"/>
      <c r="U1900" s="152"/>
      <c r="V1900" s="152"/>
      <c r="W1900" s="152"/>
      <c r="X1900" s="152"/>
      <c r="Y1900" s="152"/>
      <c r="Z1900" s="152"/>
    </row>
    <row r="1901" ht="15.75" customHeight="1">
      <c r="A1901" s="143" t="str">
        <f>VLOOKUP('POBLACIONAL BASE 2025'!AD1163,$A$15:$B$40,2,FALSE)</f>
        <v>#N/A</v>
      </c>
      <c r="B1901" s="149"/>
      <c r="C1901" s="149"/>
      <c r="D1901" s="149"/>
      <c r="E1901" s="149"/>
      <c r="F1901" s="149"/>
      <c r="G1901" s="149"/>
      <c r="H1901" s="149"/>
      <c r="I1901" s="143"/>
      <c r="J1901" s="143"/>
      <c r="K1901" s="149"/>
      <c r="L1901" s="149"/>
      <c r="M1901" s="149"/>
      <c r="N1901" s="149"/>
      <c r="O1901" s="149"/>
      <c r="P1901" s="149"/>
      <c r="Q1901" s="149"/>
      <c r="R1901" s="149"/>
      <c r="S1901" s="149"/>
      <c r="T1901" s="152"/>
      <c r="U1901" s="152"/>
      <c r="V1901" s="152"/>
      <c r="W1901" s="152"/>
      <c r="X1901" s="152"/>
      <c r="Y1901" s="152"/>
      <c r="Z1901" s="152"/>
    </row>
    <row r="1902" ht="15.75" customHeight="1">
      <c r="A1902" s="143" t="str">
        <f>VLOOKUP('POBLACIONAL BASE 2025'!AD1164,$A$15:$B$40,2,FALSE)</f>
        <v>#N/A</v>
      </c>
      <c r="B1902" s="149"/>
      <c r="C1902" s="149"/>
      <c r="D1902" s="149"/>
      <c r="E1902" s="149"/>
      <c r="F1902" s="149"/>
      <c r="G1902" s="149"/>
      <c r="H1902" s="149"/>
      <c r="I1902" s="143"/>
      <c r="J1902" s="143"/>
      <c r="K1902" s="149"/>
      <c r="L1902" s="149"/>
      <c r="M1902" s="149"/>
      <c r="N1902" s="149"/>
      <c r="O1902" s="149"/>
      <c r="P1902" s="149"/>
      <c r="Q1902" s="149"/>
      <c r="R1902" s="149"/>
      <c r="S1902" s="149"/>
      <c r="T1902" s="152"/>
      <c r="U1902" s="152"/>
      <c r="V1902" s="152"/>
      <c r="W1902" s="152"/>
      <c r="X1902" s="152"/>
      <c r="Y1902" s="152"/>
      <c r="Z1902" s="152"/>
    </row>
    <row r="1903" ht="15.75" customHeight="1">
      <c r="A1903" s="143" t="str">
        <f>VLOOKUP('POBLACIONAL BASE 2025'!AD1165,$A$15:$B$40,2,FALSE)</f>
        <v>#N/A</v>
      </c>
      <c r="B1903" s="149"/>
      <c r="C1903" s="149"/>
      <c r="D1903" s="149"/>
      <c r="E1903" s="149"/>
      <c r="F1903" s="149"/>
      <c r="G1903" s="149"/>
      <c r="H1903" s="149"/>
      <c r="I1903" s="143"/>
      <c r="J1903" s="143"/>
      <c r="K1903" s="149"/>
      <c r="L1903" s="149"/>
      <c r="M1903" s="149"/>
      <c r="N1903" s="149"/>
      <c r="O1903" s="149"/>
      <c r="P1903" s="149"/>
      <c r="Q1903" s="149"/>
      <c r="R1903" s="149"/>
      <c r="S1903" s="149"/>
      <c r="T1903" s="152"/>
      <c r="U1903" s="152"/>
      <c r="V1903" s="152"/>
      <c r="W1903" s="152"/>
      <c r="X1903" s="152"/>
      <c r="Y1903" s="152"/>
      <c r="Z1903" s="152"/>
    </row>
    <row r="1904" ht="15.75" customHeight="1">
      <c r="A1904" s="143" t="str">
        <f>VLOOKUP('POBLACIONAL BASE 2025'!AD1166,$A$15:$B$40,2,FALSE)</f>
        <v>#N/A</v>
      </c>
      <c r="B1904" s="149"/>
      <c r="C1904" s="149"/>
      <c r="D1904" s="149"/>
      <c r="E1904" s="149"/>
      <c r="F1904" s="149"/>
      <c r="G1904" s="149"/>
      <c r="H1904" s="149"/>
      <c r="I1904" s="143"/>
      <c r="J1904" s="143"/>
      <c r="K1904" s="149"/>
      <c r="L1904" s="149"/>
      <c r="M1904" s="149"/>
      <c r="N1904" s="149"/>
      <c r="O1904" s="149"/>
      <c r="P1904" s="149"/>
      <c r="Q1904" s="149"/>
      <c r="R1904" s="149"/>
      <c r="S1904" s="149"/>
      <c r="T1904" s="152"/>
      <c r="U1904" s="152"/>
      <c r="V1904" s="152"/>
      <c r="W1904" s="152"/>
      <c r="X1904" s="152"/>
      <c r="Y1904" s="152"/>
      <c r="Z1904" s="152"/>
    </row>
    <row r="1905" ht="15.75" customHeight="1">
      <c r="A1905" s="143" t="str">
        <f>VLOOKUP('POBLACIONAL BASE 2025'!AD1167,$A$15:$B$40,2,FALSE)</f>
        <v>#N/A</v>
      </c>
      <c r="B1905" s="149"/>
      <c r="C1905" s="149"/>
      <c r="D1905" s="149"/>
      <c r="E1905" s="149"/>
      <c r="F1905" s="149"/>
      <c r="G1905" s="149"/>
      <c r="H1905" s="149"/>
      <c r="I1905" s="143"/>
      <c r="J1905" s="143"/>
      <c r="K1905" s="149"/>
      <c r="L1905" s="149"/>
      <c r="M1905" s="149"/>
      <c r="N1905" s="149"/>
      <c r="O1905" s="149"/>
      <c r="P1905" s="149"/>
      <c r="Q1905" s="149"/>
      <c r="R1905" s="149"/>
      <c r="S1905" s="149"/>
      <c r="T1905" s="152"/>
      <c r="U1905" s="152"/>
      <c r="V1905" s="152"/>
      <c r="W1905" s="152"/>
      <c r="X1905" s="152"/>
      <c r="Y1905" s="152"/>
      <c r="Z1905" s="152"/>
    </row>
    <row r="1906" ht="15.75" customHeight="1">
      <c r="A1906" s="143" t="str">
        <f>VLOOKUP('POBLACIONAL BASE 2025'!AD1168,$A$15:$B$40,2,FALSE)</f>
        <v>#N/A</v>
      </c>
      <c r="B1906" s="149"/>
      <c r="C1906" s="149"/>
      <c r="D1906" s="149"/>
      <c r="E1906" s="149"/>
      <c r="F1906" s="149"/>
      <c r="G1906" s="149"/>
      <c r="H1906" s="149"/>
      <c r="I1906" s="143"/>
      <c r="J1906" s="143"/>
      <c r="K1906" s="149"/>
      <c r="L1906" s="149"/>
      <c r="M1906" s="149"/>
      <c r="N1906" s="149"/>
      <c r="O1906" s="149"/>
      <c r="P1906" s="149"/>
      <c r="Q1906" s="149"/>
      <c r="R1906" s="149"/>
      <c r="S1906" s="149"/>
      <c r="T1906" s="152"/>
      <c r="U1906" s="152"/>
      <c r="V1906" s="152"/>
      <c r="W1906" s="152"/>
      <c r="X1906" s="152"/>
      <c r="Y1906" s="152"/>
      <c r="Z1906" s="152"/>
    </row>
    <row r="1907" ht="15.75" customHeight="1">
      <c r="A1907" s="143" t="str">
        <f>VLOOKUP('POBLACIONAL BASE 2025'!AD1169,$A$15:$B$40,2,FALSE)</f>
        <v>#N/A</v>
      </c>
      <c r="B1907" s="149"/>
      <c r="C1907" s="149"/>
      <c r="D1907" s="149"/>
      <c r="E1907" s="149"/>
      <c r="F1907" s="149"/>
      <c r="G1907" s="149"/>
      <c r="H1907" s="149"/>
      <c r="I1907" s="143"/>
      <c r="J1907" s="143"/>
      <c r="K1907" s="149"/>
      <c r="L1907" s="149"/>
      <c r="M1907" s="149"/>
      <c r="N1907" s="149"/>
      <c r="O1907" s="149"/>
      <c r="P1907" s="149"/>
      <c r="Q1907" s="149"/>
      <c r="R1907" s="149"/>
      <c r="S1907" s="149"/>
      <c r="T1907" s="152"/>
      <c r="U1907" s="152"/>
      <c r="V1907" s="152"/>
      <c r="W1907" s="152"/>
      <c r="X1907" s="152"/>
      <c r="Y1907" s="152"/>
      <c r="Z1907" s="152"/>
    </row>
    <row r="1908" ht="15.75" customHeight="1">
      <c r="A1908" s="143" t="str">
        <f>VLOOKUP('POBLACIONAL BASE 2025'!AD1170,$A$15:$B$40,2,FALSE)</f>
        <v>#N/A</v>
      </c>
      <c r="B1908" s="149"/>
      <c r="C1908" s="149"/>
      <c r="D1908" s="149"/>
      <c r="E1908" s="149"/>
      <c r="F1908" s="149"/>
      <c r="G1908" s="149"/>
      <c r="H1908" s="149"/>
      <c r="I1908" s="143"/>
      <c r="J1908" s="143"/>
      <c r="K1908" s="149"/>
      <c r="L1908" s="149"/>
      <c r="M1908" s="149"/>
      <c r="N1908" s="149"/>
      <c r="O1908" s="149"/>
      <c r="P1908" s="149"/>
      <c r="Q1908" s="149"/>
      <c r="R1908" s="149"/>
      <c r="S1908" s="149"/>
      <c r="T1908" s="152"/>
      <c r="U1908" s="152"/>
      <c r="V1908" s="152"/>
      <c r="W1908" s="152"/>
      <c r="X1908" s="152"/>
      <c r="Y1908" s="152"/>
      <c r="Z1908" s="152"/>
    </row>
    <row r="1909" ht="15.75" customHeight="1">
      <c r="A1909" s="143" t="str">
        <f>VLOOKUP('POBLACIONAL BASE 2025'!AD1171,$A$15:$B$40,2,FALSE)</f>
        <v>#N/A</v>
      </c>
      <c r="B1909" s="149"/>
      <c r="C1909" s="149"/>
      <c r="D1909" s="149"/>
      <c r="E1909" s="149"/>
      <c r="F1909" s="149"/>
      <c r="G1909" s="149"/>
      <c r="H1909" s="149"/>
      <c r="I1909" s="143"/>
      <c r="J1909" s="143"/>
      <c r="K1909" s="149"/>
      <c r="L1909" s="149"/>
      <c r="M1909" s="149"/>
      <c r="N1909" s="149"/>
      <c r="O1909" s="149"/>
      <c r="P1909" s="149"/>
      <c r="Q1909" s="149"/>
      <c r="R1909" s="149"/>
      <c r="S1909" s="149"/>
      <c r="T1909" s="152"/>
      <c r="U1909" s="152"/>
      <c r="V1909" s="152"/>
      <c r="W1909" s="152"/>
      <c r="X1909" s="152"/>
      <c r="Y1909" s="152"/>
      <c r="Z1909" s="152"/>
    </row>
    <row r="1910" ht="15.75" customHeight="1">
      <c r="A1910" s="143" t="str">
        <f>VLOOKUP('POBLACIONAL BASE 2025'!AD1172,$A$15:$B$40,2,FALSE)</f>
        <v>#N/A</v>
      </c>
      <c r="B1910" s="149"/>
      <c r="C1910" s="149"/>
      <c r="D1910" s="149"/>
      <c r="E1910" s="149"/>
      <c r="F1910" s="149"/>
      <c r="G1910" s="149"/>
      <c r="H1910" s="149"/>
      <c r="I1910" s="143"/>
      <c r="J1910" s="143"/>
      <c r="K1910" s="149"/>
      <c r="L1910" s="149"/>
      <c r="M1910" s="149"/>
      <c r="N1910" s="149"/>
      <c r="O1910" s="149"/>
      <c r="P1910" s="149"/>
      <c r="Q1910" s="149"/>
      <c r="R1910" s="149"/>
      <c r="S1910" s="149"/>
      <c r="T1910" s="152"/>
      <c r="U1910" s="152"/>
      <c r="V1910" s="152"/>
      <c r="W1910" s="152"/>
      <c r="X1910" s="152"/>
      <c r="Y1910" s="152"/>
      <c r="Z1910" s="152"/>
    </row>
    <row r="1911" ht="15.75" customHeight="1">
      <c r="A1911" s="143" t="str">
        <f>VLOOKUP('POBLACIONAL BASE 2025'!AD1173,$A$15:$B$40,2,FALSE)</f>
        <v>#N/A</v>
      </c>
      <c r="B1911" s="149"/>
      <c r="C1911" s="149"/>
      <c r="D1911" s="149"/>
      <c r="E1911" s="149"/>
      <c r="F1911" s="149"/>
      <c r="G1911" s="149"/>
      <c r="H1911" s="149"/>
      <c r="I1911" s="143"/>
      <c r="J1911" s="143"/>
      <c r="K1911" s="149"/>
      <c r="L1911" s="149"/>
      <c r="M1911" s="149"/>
      <c r="N1911" s="149"/>
      <c r="O1911" s="149"/>
      <c r="P1911" s="149"/>
      <c r="Q1911" s="149"/>
      <c r="R1911" s="149"/>
      <c r="S1911" s="149"/>
      <c r="T1911" s="152"/>
      <c r="U1911" s="152"/>
      <c r="V1911" s="152"/>
      <c r="W1911" s="152"/>
      <c r="X1911" s="152"/>
      <c r="Y1911" s="152"/>
      <c r="Z1911" s="152"/>
    </row>
    <row r="1912" ht="15.75" customHeight="1">
      <c r="A1912" s="143" t="str">
        <f>VLOOKUP('POBLACIONAL BASE 2025'!AD1174,$A$15:$B$40,2,FALSE)</f>
        <v>#N/A</v>
      </c>
      <c r="B1912" s="149"/>
      <c r="C1912" s="149"/>
      <c r="D1912" s="149"/>
      <c r="E1912" s="149"/>
      <c r="F1912" s="149"/>
      <c r="G1912" s="149"/>
      <c r="H1912" s="149"/>
      <c r="I1912" s="143"/>
      <c r="J1912" s="143"/>
      <c r="K1912" s="149"/>
      <c r="L1912" s="149"/>
      <c r="M1912" s="149"/>
      <c r="N1912" s="149"/>
      <c r="O1912" s="149"/>
      <c r="P1912" s="149"/>
      <c r="Q1912" s="149"/>
      <c r="R1912" s="149"/>
      <c r="S1912" s="149"/>
      <c r="T1912" s="152"/>
      <c r="U1912" s="152"/>
      <c r="V1912" s="152"/>
      <c r="W1912" s="152"/>
      <c r="X1912" s="152"/>
      <c r="Y1912" s="152"/>
      <c r="Z1912" s="152"/>
    </row>
    <row r="1913" ht="15.75" customHeight="1">
      <c r="A1913" s="143" t="str">
        <f>VLOOKUP('POBLACIONAL BASE 2025'!AD1175,$A$15:$B$40,2,FALSE)</f>
        <v>#N/A</v>
      </c>
      <c r="B1913" s="149"/>
      <c r="C1913" s="149"/>
      <c r="D1913" s="149"/>
      <c r="E1913" s="149"/>
      <c r="F1913" s="149"/>
      <c r="G1913" s="149"/>
      <c r="H1913" s="149"/>
      <c r="I1913" s="143"/>
      <c r="J1913" s="143"/>
      <c r="K1913" s="149"/>
      <c r="L1913" s="149"/>
      <c r="M1913" s="149"/>
      <c r="N1913" s="149"/>
      <c r="O1913" s="149"/>
      <c r="P1913" s="149"/>
      <c r="Q1913" s="149"/>
      <c r="R1913" s="149"/>
      <c r="S1913" s="149"/>
      <c r="T1913" s="152"/>
      <c r="U1913" s="152"/>
      <c r="V1913" s="152"/>
      <c r="W1913" s="152"/>
      <c r="X1913" s="152"/>
      <c r="Y1913" s="152"/>
      <c r="Z1913" s="152"/>
    </row>
    <row r="1914" ht="15.75" customHeight="1">
      <c r="A1914" s="143" t="str">
        <f>VLOOKUP('POBLACIONAL BASE 2025'!AD1176,$A$15:$B$40,2,FALSE)</f>
        <v>#N/A</v>
      </c>
      <c r="B1914" s="149"/>
      <c r="C1914" s="149"/>
      <c r="D1914" s="149"/>
      <c r="E1914" s="149"/>
      <c r="F1914" s="149"/>
      <c r="G1914" s="149"/>
      <c r="H1914" s="149"/>
      <c r="I1914" s="143"/>
      <c r="J1914" s="143"/>
      <c r="K1914" s="149"/>
      <c r="L1914" s="149"/>
      <c r="M1914" s="149"/>
      <c r="N1914" s="149"/>
      <c r="O1914" s="149"/>
      <c r="P1914" s="149"/>
      <c r="Q1914" s="149"/>
      <c r="R1914" s="149"/>
      <c r="S1914" s="149"/>
      <c r="T1914" s="152"/>
      <c r="U1914" s="152"/>
      <c r="V1914" s="152"/>
      <c r="W1914" s="152"/>
      <c r="X1914" s="152"/>
      <c r="Y1914" s="152"/>
      <c r="Z1914" s="152"/>
    </row>
    <row r="1915" ht="15.75" customHeight="1">
      <c r="A1915" s="143" t="str">
        <f>VLOOKUP('POBLACIONAL BASE 2025'!AD1177,$A$15:$B$40,2,FALSE)</f>
        <v>#N/A</v>
      </c>
      <c r="B1915" s="149"/>
      <c r="C1915" s="149"/>
      <c r="D1915" s="149"/>
      <c r="E1915" s="149"/>
      <c r="F1915" s="149"/>
      <c r="G1915" s="149"/>
      <c r="H1915" s="149"/>
      <c r="I1915" s="143"/>
      <c r="J1915" s="143"/>
      <c r="K1915" s="149"/>
      <c r="L1915" s="149"/>
      <c r="M1915" s="149"/>
      <c r="N1915" s="149"/>
      <c r="O1915" s="149"/>
      <c r="P1915" s="149"/>
      <c r="Q1915" s="149"/>
      <c r="R1915" s="149"/>
      <c r="S1915" s="149"/>
      <c r="T1915" s="152"/>
      <c r="U1915" s="152"/>
      <c r="V1915" s="152"/>
      <c r="W1915" s="152"/>
      <c r="X1915" s="152"/>
      <c r="Y1915" s="152"/>
      <c r="Z1915" s="152"/>
    </row>
    <row r="1916" ht="15.75" customHeight="1">
      <c r="A1916" s="143" t="str">
        <f>VLOOKUP('POBLACIONAL BASE 2025'!AD1178,$A$15:$B$40,2,FALSE)</f>
        <v>#N/A</v>
      </c>
      <c r="B1916" s="149"/>
      <c r="C1916" s="149"/>
      <c r="D1916" s="149"/>
      <c r="E1916" s="149"/>
      <c r="F1916" s="149"/>
      <c r="G1916" s="149"/>
      <c r="H1916" s="149"/>
      <c r="I1916" s="143"/>
      <c r="J1916" s="143"/>
      <c r="K1916" s="149"/>
      <c r="L1916" s="149"/>
      <c r="M1916" s="149"/>
      <c r="N1916" s="149"/>
      <c r="O1916" s="149"/>
      <c r="P1916" s="149"/>
      <c r="Q1916" s="149"/>
      <c r="R1916" s="149"/>
      <c r="S1916" s="149"/>
      <c r="T1916" s="152"/>
      <c r="U1916" s="152"/>
      <c r="V1916" s="152"/>
      <c r="W1916" s="152"/>
      <c r="X1916" s="152"/>
      <c r="Y1916" s="152"/>
      <c r="Z1916" s="152"/>
    </row>
    <row r="1917" ht="15.75" customHeight="1">
      <c r="A1917" s="143" t="str">
        <f>VLOOKUP('POBLACIONAL BASE 2025'!AD1179,$A$15:$B$40,2,FALSE)</f>
        <v>#N/A</v>
      </c>
      <c r="B1917" s="149"/>
      <c r="C1917" s="149"/>
      <c r="D1917" s="149"/>
      <c r="E1917" s="149"/>
      <c r="F1917" s="149"/>
      <c r="G1917" s="149"/>
      <c r="H1917" s="149"/>
      <c r="I1917" s="143"/>
      <c r="J1917" s="143"/>
      <c r="K1917" s="149"/>
      <c r="L1917" s="149"/>
      <c r="M1917" s="149"/>
      <c r="N1917" s="149"/>
      <c r="O1917" s="149"/>
      <c r="P1917" s="149"/>
      <c r="Q1917" s="149"/>
      <c r="R1917" s="149"/>
      <c r="S1917" s="149"/>
      <c r="T1917" s="152"/>
      <c r="U1917" s="152"/>
      <c r="V1917" s="152"/>
      <c r="W1917" s="152"/>
      <c r="X1917" s="152"/>
      <c r="Y1917" s="152"/>
      <c r="Z1917" s="152"/>
    </row>
    <row r="1918" ht="15.75" customHeight="1">
      <c r="A1918" s="143" t="str">
        <f>VLOOKUP('POBLACIONAL BASE 2025'!AD1180,$A$15:$B$40,2,FALSE)</f>
        <v>#N/A</v>
      </c>
      <c r="B1918" s="149"/>
      <c r="C1918" s="149"/>
      <c r="D1918" s="149"/>
      <c r="E1918" s="149"/>
      <c r="F1918" s="149"/>
      <c r="G1918" s="149"/>
      <c r="H1918" s="149"/>
      <c r="I1918" s="143"/>
      <c r="J1918" s="143"/>
      <c r="K1918" s="149"/>
      <c r="L1918" s="149"/>
      <c r="M1918" s="149"/>
      <c r="N1918" s="149"/>
      <c r="O1918" s="149"/>
      <c r="P1918" s="149"/>
      <c r="Q1918" s="149"/>
      <c r="R1918" s="149"/>
      <c r="S1918" s="149"/>
      <c r="T1918" s="152"/>
      <c r="U1918" s="152"/>
      <c r="V1918" s="152"/>
      <c r="W1918" s="152"/>
      <c r="X1918" s="152"/>
      <c r="Y1918" s="152"/>
      <c r="Z1918" s="152"/>
    </row>
    <row r="1919" ht="15.75" customHeight="1">
      <c r="A1919" s="143" t="str">
        <f>VLOOKUP('POBLACIONAL BASE 2025'!AD1181,$A$15:$B$40,2,FALSE)</f>
        <v>#N/A</v>
      </c>
      <c r="B1919" s="149"/>
      <c r="C1919" s="149"/>
      <c r="D1919" s="149"/>
      <c r="E1919" s="149"/>
      <c r="F1919" s="149"/>
      <c r="G1919" s="149"/>
      <c r="H1919" s="149"/>
      <c r="I1919" s="143"/>
      <c r="J1919" s="143"/>
      <c r="K1919" s="149"/>
      <c r="L1919" s="149"/>
      <c r="M1919" s="149"/>
      <c r="N1919" s="149"/>
      <c r="O1919" s="149"/>
      <c r="P1919" s="149"/>
      <c r="Q1919" s="149"/>
      <c r="R1919" s="149"/>
      <c r="S1919" s="149"/>
      <c r="T1919" s="152"/>
      <c r="U1919" s="152"/>
      <c r="V1919" s="152"/>
      <c r="W1919" s="152"/>
      <c r="X1919" s="152"/>
      <c r="Y1919" s="152"/>
      <c r="Z1919" s="152"/>
    </row>
    <row r="1920" ht="15.75" customHeight="1">
      <c r="A1920" s="143" t="str">
        <f>VLOOKUP('POBLACIONAL BASE 2025'!AD1182,$A$15:$B$40,2,FALSE)</f>
        <v>#N/A</v>
      </c>
      <c r="B1920" s="149"/>
      <c r="C1920" s="149"/>
      <c r="D1920" s="149"/>
      <c r="E1920" s="149"/>
      <c r="F1920" s="149"/>
      <c r="G1920" s="149"/>
      <c r="H1920" s="149"/>
      <c r="I1920" s="143"/>
      <c r="J1920" s="143"/>
      <c r="K1920" s="149"/>
      <c r="L1920" s="149"/>
      <c r="M1920" s="149"/>
      <c r="N1920" s="149"/>
      <c r="O1920" s="149"/>
      <c r="P1920" s="149"/>
      <c r="Q1920" s="149"/>
      <c r="R1920" s="149"/>
      <c r="S1920" s="149"/>
      <c r="T1920" s="152"/>
      <c r="U1920" s="152"/>
      <c r="V1920" s="152"/>
      <c r="W1920" s="152"/>
      <c r="X1920" s="152"/>
      <c r="Y1920" s="152"/>
      <c r="Z1920" s="152"/>
    </row>
    <row r="1921" ht="15.75" customHeight="1">
      <c r="A1921" s="143" t="str">
        <f>VLOOKUP('POBLACIONAL BASE 2025'!AD1183,$A$15:$B$40,2,FALSE)</f>
        <v>#N/A</v>
      </c>
      <c r="B1921" s="149"/>
      <c r="C1921" s="149"/>
      <c r="D1921" s="149"/>
      <c r="E1921" s="149"/>
      <c r="F1921" s="149"/>
      <c r="G1921" s="149"/>
      <c r="H1921" s="149"/>
      <c r="I1921" s="143"/>
      <c r="J1921" s="143"/>
      <c r="K1921" s="149"/>
      <c r="L1921" s="149"/>
      <c r="M1921" s="149"/>
      <c r="N1921" s="149"/>
      <c r="O1921" s="149"/>
      <c r="P1921" s="149"/>
      <c r="Q1921" s="149"/>
      <c r="R1921" s="149"/>
      <c r="S1921" s="149"/>
      <c r="T1921" s="152"/>
      <c r="U1921" s="152"/>
      <c r="V1921" s="152"/>
      <c r="W1921" s="152"/>
      <c r="X1921" s="152"/>
      <c r="Y1921" s="152"/>
      <c r="Z1921" s="152"/>
    </row>
    <row r="1922" ht="15.75" customHeight="1">
      <c r="A1922" s="143" t="str">
        <f>VLOOKUP('POBLACIONAL BASE 2025'!AD1184,$A$15:$B$40,2,FALSE)</f>
        <v>#N/A</v>
      </c>
      <c r="B1922" s="149"/>
      <c r="C1922" s="149"/>
      <c r="D1922" s="149"/>
      <c r="E1922" s="149"/>
      <c r="F1922" s="149"/>
      <c r="G1922" s="149"/>
      <c r="H1922" s="149"/>
      <c r="I1922" s="143"/>
      <c r="J1922" s="143"/>
      <c r="K1922" s="149"/>
      <c r="L1922" s="149"/>
      <c r="M1922" s="149"/>
      <c r="N1922" s="149"/>
      <c r="O1922" s="149"/>
      <c r="P1922" s="149"/>
      <c r="Q1922" s="149"/>
      <c r="R1922" s="149"/>
      <c r="S1922" s="149"/>
      <c r="T1922" s="152"/>
      <c r="U1922" s="152"/>
      <c r="V1922" s="152"/>
      <c r="W1922" s="152"/>
      <c r="X1922" s="152"/>
      <c r="Y1922" s="152"/>
      <c r="Z1922" s="152"/>
    </row>
    <row r="1923" ht="15.75" customHeight="1">
      <c r="A1923" s="143" t="str">
        <f>VLOOKUP('POBLACIONAL BASE 2025'!AD1185,$A$15:$B$40,2,FALSE)</f>
        <v>#N/A</v>
      </c>
      <c r="B1923" s="149"/>
      <c r="C1923" s="149"/>
      <c r="D1923" s="149"/>
      <c r="E1923" s="149"/>
      <c r="F1923" s="149"/>
      <c r="G1923" s="149"/>
      <c r="H1923" s="149"/>
      <c r="I1923" s="143"/>
      <c r="J1923" s="143"/>
      <c r="K1923" s="149"/>
      <c r="L1923" s="149"/>
      <c r="M1923" s="149"/>
      <c r="N1923" s="149"/>
      <c r="O1923" s="149"/>
      <c r="P1923" s="149"/>
      <c r="Q1923" s="149"/>
      <c r="R1923" s="149"/>
      <c r="S1923" s="149"/>
      <c r="T1923" s="152"/>
      <c r="U1923" s="152"/>
      <c r="V1923" s="152"/>
      <c r="W1923" s="152"/>
      <c r="X1923" s="152"/>
      <c r="Y1923" s="152"/>
      <c r="Z1923" s="152"/>
    </row>
    <row r="1924" ht="15.75" customHeight="1">
      <c r="A1924" s="143" t="str">
        <f>VLOOKUP('POBLACIONAL BASE 2025'!AD1186,$A$15:$B$40,2,FALSE)</f>
        <v>#N/A</v>
      </c>
      <c r="B1924" s="149"/>
      <c r="C1924" s="149"/>
      <c r="D1924" s="149"/>
      <c r="E1924" s="149"/>
      <c r="F1924" s="149"/>
      <c r="G1924" s="149"/>
      <c r="H1924" s="149"/>
      <c r="I1924" s="143"/>
      <c r="J1924" s="143"/>
      <c r="K1924" s="149"/>
      <c r="L1924" s="149"/>
      <c r="M1924" s="149"/>
      <c r="N1924" s="149"/>
      <c r="O1924" s="149"/>
      <c r="P1924" s="149"/>
      <c r="Q1924" s="149"/>
      <c r="R1924" s="149"/>
      <c r="S1924" s="149"/>
      <c r="T1924" s="152"/>
      <c r="U1924" s="152"/>
      <c r="V1924" s="152"/>
      <c r="W1924" s="152"/>
      <c r="X1924" s="152"/>
      <c r="Y1924" s="152"/>
      <c r="Z1924" s="152"/>
    </row>
    <row r="1925" ht="15.75" customHeight="1">
      <c r="A1925" s="143" t="str">
        <f>VLOOKUP('POBLACIONAL BASE 2025'!AD1187,$A$15:$B$40,2,FALSE)</f>
        <v>#N/A</v>
      </c>
      <c r="B1925" s="149"/>
      <c r="C1925" s="149"/>
      <c r="D1925" s="149"/>
      <c r="E1925" s="149"/>
      <c r="F1925" s="149"/>
      <c r="G1925" s="149"/>
      <c r="H1925" s="149"/>
      <c r="I1925" s="143"/>
      <c r="J1925" s="143"/>
      <c r="K1925" s="149"/>
      <c r="L1925" s="149"/>
      <c r="M1925" s="149"/>
      <c r="N1925" s="149"/>
      <c r="O1925" s="149"/>
      <c r="P1925" s="149"/>
      <c r="Q1925" s="149"/>
      <c r="R1925" s="149"/>
      <c r="S1925" s="149"/>
      <c r="T1925" s="152"/>
      <c r="U1925" s="152"/>
      <c r="V1925" s="152"/>
      <c r="W1925" s="152"/>
      <c r="X1925" s="152"/>
      <c r="Y1925" s="152"/>
      <c r="Z1925" s="152"/>
    </row>
    <row r="1926" ht="15.75" customHeight="1">
      <c r="A1926" s="143" t="str">
        <f>VLOOKUP('POBLACIONAL BASE 2025'!AD1188,$A$15:$B$40,2,FALSE)</f>
        <v>#N/A</v>
      </c>
      <c r="B1926" s="149"/>
      <c r="C1926" s="149"/>
      <c r="D1926" s="149"/>
      <c r="E1926" s="149"/>
      <c r="F1926" s="149"/>
      <c r="G1926" s="149"/>
      <c r="H1926" s="149"/>
      <c r="I1926" s="143"/>
      <c r="J1926" s="143"/>
      <c r="K1926" s="149"/>
      <c r="L1926" s="149"/>
      <c r="M1926" s="149"/>
      <c r="N1926" s="149"/>
      <c r="O1926" s="149"/>
      <c r="P1926" s="149"/>
      <c r="Q1926" s="149"/>
      <c r="R1926" s="149"/>
      <c r="S1926" s="149"/>
      <c r="T1926" s="152"/>
      <c r="U1926" s="152"/>
      <c r="V1926" s="152"/>
      <c r="W1926" s="152"/>
      <c r="X1926" s="152"/>
      <c r="Y1926" s="152"/>
      <c r="Z1926" s="152"/>
    </row>
    <row r="1927" ht="15.75" customHeight="1">
      <c r="A1927" s="143" t="str">
        <f>VLOOKUP('POBLACIONAL BASE 2025'!AD1189,$A$15:$B$40,2,FALSE)</f>
        <v>#N/A</v>
      </c>
      <c r="B1927" s="149"/>
      <c r="C1927" s="149"/>
      <c r="D1927" s="149"/>
      <c r="E1927" s="149"/>
      <c r="F1927" s="149"/>
      <c r="G1927" s="149"/>
      <c r="H1927" s="149"/>
      <c r="I1927" s="143"/>
      <c r="J1927" s="143"/>
      <c r="K1927" s="149"/>
      <c r="L1927" s="149"/>
      <c r="M1927" s="149"/>
      <c r="N1927" s="149"/>
      <c r="O1927" s="149"/>
      <c r="P1927" s="149"/>
      <c r="Q1927" s="149"/>
      <c r="R1927" s="149"/>
      <c r="S1927" s="149"/>
      <c r="T1927" s="152"/>
      <c r="U1927" s="152"/>
      <c r="V1927" s="152"/>
      <c r="W1927" s="152"/>
      <c r="X1927" s="152"/>
      <c r="Y1927" s="152"/>
      <c r="Z1927" s="152"/>
    </row>
    <row r="1928" ht="15.75" customHeight="1">
      <c r="A1928" s="143" t="str">
        <f>VLOOKUP('POBLACIONAL BASE 2025'!AD1190,$A$15:$B$40,2,FALSE)</f>
        <v>#N/A</v>
      </c>
      <c r="B1928" s="149"/>
      <c r="C1928" s="149"/>
      <c r="D1928" s="149"/>
      <c r="E1928" s="149"/>
      <c r="F1928" s="149"/>
      <c r="G1928" s="149"/>
      <c r="H1928" s="149"/>
      <c r="I1928" s="143"/>
      <c r="J1928" s="143"/>
      <c r="K1928" s="149"/>
      <c r="L1928" s="149"/>
      <c r="M1928" s="149"/>
      <c r="N1928" s="149"/>
      <c r="O1928" s="149"/>
      <c r="P1928" s="149"/>
      <c r="Q1928" s="149"/>
      <c r="R1928" s="149"/>
      <c r="S1928" s="149"/>
      <c r="T1928" s="152"/>
      <c r="U1928" s="152"/>
      <c r="V1928" s="152"/>
      <c r="W1928" s="152"/>
      <c r="X1928" s="152"/>
      <c r="Y1928" s="152"/>
      <c r="Z1928" s="152"/>
    </row>
    <row r="1929" ht="15.75" customHeight="1">
      <c r="A1929" s="143" t="str">
        <f>VLOOKUP('POBLACIONAL BASE 2025'!AD1191,$A$15:$B$40,2,FALSE)</f>
        <v>#N/A</v>
      </c>
      <c r="B1929" s="149"/>
      <c r="C1929" s="149"/>
      <c r="D1929" s="149"/>
      <c r="E1929" s="149"/>
      <c r="F1929" s="149"/>
      <c r="G1929" s="149"/>
      <c r="H1929" s="149"/>
      <c r="I1929" s="143"/>
      <c r="J1929" s="143"/>
      <c r="K1929" s="149"/>
      <c r="L1929" s="149"/>
      <c r="M1929" s="149"/>
      <c r="N1929" s="149"/>
      <c r="O1929" s="149"/>
      <c r="P1929" s="149"/>
      <c r="Q1929" s="149"/>
      <c r="R1929" s="149"/>
      <c r="S1929" s="149"/>
      <c r="T1929" s="152"/>
      <c r="U1929" s="152"/>
      <c r="V1929" s="152"/>
      <c r="W1929" s="152"/>
      <c r="X1929" s="152"/>
      <c r="Y1929" s="152"/>
      <c r="Z1929" s="152"/>
    </row>
    <row r="1930" ht="15.75" customHeight="1">
      <c r="A1930" s="143" t="str">
        <f>VLOOKUP('POBLACIONAL BASE 2025'!AD1192,$A$15:$B$40,2,FALSE)</f>
        <v>#N/A</v>
      </c>
      <c r="B1930" s="149"/>
      <c r="C1930" s="149"/>
      <c r="D1930" s="149"/>
      <c r="E1930" s="149"/>
      <c r="F1930" s="149"/>
      <c r="G1930" s="149"/>
      <c r="H1930" s="149"/>
      <c r="I1930" s="143"/>
      <c r="J1930" s="143"/>
      <c r="K1930" s="149"/>
      <c r="L1930" s="149"/>
      <c r="M1930" s="149"/>
      <c r="N1930" s="149"/>
      <c r="O1930" s="149"/>
      <c r="P1930" s="149"/>
      <c r="Q1930" s="149"/>
      <c r="R1930" s="149"/>
      <c r="S1930" s="149"/>
      <c r="T1930" s="152"/>
      <c r="U1930" s="152"/>
      <c r="V1930" s="152"/>
      <c r="W1930" s="152"/>
      <c r="X1930" s="152"/>
      <c r="Y1930" s="152"/>
      <c r="Z1930" s="152"/>
    </row>
    <row r="1931" ht="15.75" customHeight="1">
      <c r="A1931" s="143" t="str">
        <f>VLOOKUP('POBLACIONAL BASE 2025'!AD1193,$A$15:$B$40,2,FALSE)</f>
        <v>#N/A</v>
      </c>
      <c r="B1931" s="149"/>
      <c r="C1931" s="149"/>
      <c r="D1931" s="149"/>
      <c r="E1931" s="149"/>
      <c r="F1931" s="149"/>
      <c r="G1931" s="149"/>
      <c r="H1931" s="149"/>
      <c r="I1931" s="143"/>
      <c r="J1931" s="143"/>
      <c r="K1931" s="149"/>
      <c r="L1931" s="149"/>
      <c r="M1931" s="149"/>
      <c r="N1931" s="149"/>
      <c r="O1931" s="149"/>
      <c r="P1931" s="149"/>
      <c r="Q1931" s="149"/>
      <c r="R1931" s="149"/>
      <c r="S1931" s="149"/>
      <c r="T1931" s="152"/>
      <c r="U1931" s="152"/>
      <c r="V1931" s="152"/>
      <c r="W1931" s="152"/>
      <c r="X1931" s="152"/>
      <c r="Y1931" s="152"/>
      <c r="Z1931" s="152"/>
    </row>
    <row r="1932" ht="15.75" customHeight="1">
      <c r="A1932" s="143" t="str">
        <f>VLOOKUP('POBLACIONAL BASE 2025'!AD1194,$A$15:$B$40,2,FALSE)</f>
        <v>#N/A</v>
      </c>
      <c r="B1932" s="149"/>
      <c r="C1932" s="149"/>
      <c r="D1932" s="149"/>
      <c r="E1932" s="149"/>
      <c r="F1932" s="149"/>
      <c r="G1932" s="149"/>
      <c r="H1932" s="149"/>
      <c r="I1932" s="143"/>
      <c r="J1932" s="143"/>
      <c r="K1932" s="149"/>
      <c r="L1932" s="149"/>
      <c r="M1932" s="149"/>
      <c r="N1932" s="149"/>
      <c r="O1932" s="149"/>
      <c r="P1932" s="149"/>
      <c r="Q1932" s="149"/>
      <c r="R1932" s="149"/>
      <c r="S1932" s="149"/>
      <c r="T1932" s="152"/>
      <c r="U1932" s="152"/>
      <c r="V1932" s="152"/>
      <c r="W1932" s="152"/>
      <c r="X1932" s="152"/>
      <c r="Y1932" s="152"/>
      <c r="Z1932" s="152"/>
    </row>
    <row r="1933" ht="15.75" customHeight="1">
      <c r="A1933" s="143" t="str">
        <f>VLOOKUP('POBLACIONAL BASE 2025'!AD1195,$A$15:$B$40,2,FALSE)</f>
        <v>#N/A</v>
      </c>
      <c r="B1933" s="149"/>
      <c r="C1933" s="149"/>
      <c r="D1933" s="149"/>
      <c r="E1933" s="149"/>
      <c r="F1933" s="149"/>
      <c r="G1933" s="149"/>
      <c r="H1933" s="149"/>
      <c r="I1933" s="143"/>
      <c r="J1933" s="143"/>
      <c r="K1933" s="149"/>
      <c r="L1933" s="149"/>
      <c r="M1933" s="149"/>
      <c r="N1933" s="149"/>
      <c r="O1933" s="149"/>
      <c r="P1933" s="149"/>
      <c r="Q1933" s="149"/>
      <c r="R1933" s="149"/>
      <c r="S1933" s="149"/>
      <c r="T1933" s="152"/>
      <c r="U1933" s="152"/>
      <c r="V1933" s="152"/>
      <c r="W1933" s="152"/>
      <c r="X1933" s="152"/>
      <c r="Y1933" s="152"/>
      <c r="Z1933" s="152"/>
    </row>
    <row r="1934" ht="15.75" customHeight="1">
      <c r="A1934" s="143" t="str">
        <f>VLOOKUP('POBLACIONAL BASE 2025'!AD1196,$A$15:$B$40,2,FALSE)</f>
        <v>#N/A</v>
      </c>
      <c r="B1934" s="149"/>
      <c r="C1934" s="149"/>
      <c r="D1934" s="149"/>
      <c r="E1934" s="149"/>
      <c r="F1934" s="149"/>
      <c r="G1934" s="149"/>
      <c r="H1934" s="149"/>
      <c r="I1934" s="143"/>
      <c r="J1934" s="143"/>
      <c r="K1934" s="149"/>
      <c r="L1934" s="149"/>
      <c r="M1934" s="149"/>
      <c r="N1934" s="149"/>
      <c r="O1934" s="149"/>
      <c r="P1934" s="149"/>
      <c r="Q1934" s="149"/>
      <c r="R1934" s="149"/>
      <c r="S1934" s="149"/>
      <c r="T1934" s="152"/>
      <c r="U1934" s="152"/>
      <c r="V1934" s="152"/>
      <c r="W1934" s="152"/>
      <c r="X1934" s="152"/>
      <c r="Y1934" s="152"/>
      <c r="Z1934" s="152"/>
    </row>
    <row r="1935" ht="15.75" customHeight="1">
      <c r="A1935" s="143" t="str">
        <f>VLOOKUP('POBLACIONAL BASE 2025'!AD1197,$A$15:$B$40,2,FALSE)</f>
        <v>#N/A</v>
      </c>
      <c r="B1935" s="149"/>
      <c r="C1935" s="149"/>
      <c r="D1935" s="149"/>
      <c r="E1935" s="149"/>
      <c r="F1935" s="149"/>
      <c r="G1935" s="149"/>
      <c r="H1935" s="149"/>
      <c r="I1935" s="143"/>
      <c r="J1935" s="143"/>
      <c r="K1935" s="149"/>
      <c r="L1935" s="149"/>
      <c r="M1935" s="149"/>
      <c r="N1935" s="149"/>
      <c r="O1935" s="149"/>
      <c r="P1935" s="149"/>
      <c r="Q1935" s="149"/>
      <c r="R1935" s="149"/>
      <c r="S1935" s="149"/>
      <c r="T1935" s="152"/>
      <c r="U1935" s="152"/>
      <c r="V1935" s="152"/>
      <c r="W1935" s="152"/>
      <c r="X1935" s="152"/>
      <c r="Y1935" s="152"/>
      <c r="Z1935" s="152"/>
    </row>
    <row r="1936" ht="15.75" customHeight="1">
      <c r="A1936" s="143" t="str">
        <f>VLOOKUP('POBLACIONAL BASE 2025'!AD1198,$A$15:$B$40,2,FALSE)</f>
        <v>#N/A</v>
      </c>
      <c r="B1936" s="149"/>
      <c r="C1936" s="149"/>
      <c r="D1936" s="149"/>
      <c r="E1936" s="149"/>
      <c r="F1936" s="149"/>
      <c r="G1936" s="149"/>
      <c r="H1936" s="149"/>
      <c r="I1936" s="143"/>
      <c r="J1936" s="143"/>
      <c r="K1936" s="149"/>
      <c r="L1936" s="149"/>
      <c r="M1936" s="149"/>
      <c r="N1936" s="149"/>
      <c r="O1936" s="149"/>
      <c r="P1936" s="149"/>
      <c r="Q1936" s="149"/>
      <c r="R1936" s="149"/>
      <c r="S1936" s="149"/>
      <c r="T1936" s="152"/>
      <c r="U1936" s="152"/>
      <c r="V1936" s="152"/>
      <c r="W1936" s="152"/>
      <c r="X1936" s="152"/>
      <c r="Y1936" s="152"/>
      <c r="Z1936" s="152"/>
    </row>
    <row r="1937" ht="15.75" customHeight="1">
      <c r="A1937" s="143" t="str">
        <f>VLOOKUP('POBLACIONAL BASE 2025'!AD1199,$A$15:$B$40,2,FALSE)</f>
        <v>#N/A</v>
      </c>
      <c r="B1937" s="149"/>
      <c r="C1937" s="149"/>
      <c r="D1937" s="149"/>
      <c r="E1937" s="149"/>
      <c r="F1937" s="149"/>
      <c r="G1937" s="149"/>
      <c r="H1937" s="149"/>
      <c r="I1937" s="143"/>
      <c r="J1937" s="143"/>
      <c r="K1937" s="149"/>
      <c r="L1937" s="149"/>
      <c r="M1937" s="149"/>
      <c r="N1937" s="149"/>
      <c r="O1937" s="149"/>
      <c r="P1937" s="149"/>
      <c r="Q1937" s="149"/>
      <c r="R1937" s="149"/>
      <c r="S1937" s="149"/>
      <c r="T1937" s="152"/>
      <c r="U1937" s="152"/>
      <c r="V1937" s="152"/>
      <c r="W1937" s="152"/>
      <c r="X1937" s="152"/>
      <c r="Y1937" s="152"/>
      <c r="Z1937" s="152"/>
    </row>
    <row r="1938" ht="15.75" customHeight="1">
      <c r="A1938" s="143" t="str">
        <f>VLOOKUP('POBLACIONAL BASE 2025'!AD1200,$A$15:$B$40,2,FALSE)</f>
        <v>#N/A</v>
      </c>
      <c r="B1938" s="149"/>
      <c r="C1938" s="149"/>
      <c r="D1938" s="149"/>
      <c r="E1938" s="149"/>
      <c r="F1938" s="149"/>
      <c r="G1938" s="149"/>
      <c r="H1938" s="149"/>
      <c r="I1938" s="143"/>
      <c r="J1938" s="143"/>
      <c r="K1938" s="149"/>
      <c r="L1938" s="149"/>
      <c r="M1938" s="149"/>
      <c r="N1938" s="149"/>
      <c r="O1938" s="149"/>
      <c r="P1938" s="149"/>
      <c r="Q1938" s="149"/>
      <c r="R1938" s="149"/>
      <c r="S1938" s="149"/>
      <c r="T1938" s="152"/>
      <c r="U1938" s="152"/>
      <c r="V1938" s="152"/>
      <c r="W1938" s="152"/>
      <c r="X1938" s="152"/>
      <c r="Y1938" s="152"/>
      <c r="Z1938" s="152"/>
    </row>
    <row r="1939" ht="15.75" customHeight="1">
      <c r="A1939" s="143" t="str">
        <f>VLOOKUP('POBLACIONAL BASE 2025'!AD1201,$A$15:$B$40,2,FALSE)</f>
        <v>#N/A</v>
      </c>
      <c r="B1939" s="149"/>
      <c r="C1939" s="149"/>
      <c r="D1939" s="149"/>
      <c r="E1939" s="149"/>
      <c r="F1939" s="149"/>
      <c r="G1939" s="149"/>
      <c r="H1939" s="149"/>
      <c r="I1939" s="143"/>
      <c r="J1939" s="143"/>
      <c r="K1939" s="149"/>
      <c r="L1939" s="149"/>
      <c r="M1939" s="149"/>
      <c r="N1939" s="149"/>
      <c r="O1939" s="149"/>
      <c r="P1939" s="149"/>
      <c r="Q1939" s="149"/>
      <c r="R1939" s="149"/>
      <c r="S1939" s="149"/>
      <c r="T1939" s="152"/>
      <c r="U1939" s="152"/>
      <c r="V1939" s="152"/>
      <c r="W1939" s="152"/>
      <c r="X1939" s="152"/>
      <c r="Y1939" s="152"/>
      <c r="Z1939" s="152"/>
    </row>
    <row r="1940" ht="15.75" customHeight="1">
      <c r="A1940" s="143" t="str">
        <f>VLOOKUP('POBLACIONAL BASE 2025'!AD1202,$A$15:$B$40,2,FALSE)</f>
        <v>#N/A</v>
      </c>
      <c r="B1940" s="149"/>
      <c r="C1940" s="149"/>
      <c r="D1940" s="149"/>
      <c r="E1940" s="149"/>
      <c r="F1940" s="149"/>
      <c r="G1940" s="149"/>
      <c r="H1940" s="149"/>
      <c r="I1940" s="143"/>
      <c r="J1940" s="143"/>
      <c r="K1940" s="149"/>
      <c r="L1940" s="149"/>
      <c r="M1940" s="149"/>
      <c r="N1940" s="149"/>
      <c r="O1940" s="149"/>
      <c r="P1940" s="149"/>
      <c r="Q1940" s="149"/>
      <c r="R1940" s="149"/>
      <c r="S1940" s="149"/>
      <c r="T1940" s="152"/>
      <c r="U1940" s="152"/>
      <c r="V1940" s="152"/>
      <c r="W1940" s="152"/>
      <c r="X1940" s="152"/>
      <c r="Y1940" s="152"/>
      <c r="Z1940" s="152"/>
    </row>
    <row r="1941" ht="15.75" customHeight="1">
      <c r="A1941" s="143" t="str">
        <f>VLOOKUP('POBLACIONAL BASE 2025'!AD1203,$A$15:$B$40,2,FALSE)</f>
        <v>#N/A</v>
      </c>
      <c r="B1941" s="149"/>
      <c r="C1941" s="149"/>
      <c r="D1941" s="149"/>
      <c r="E1941" s="149"/>
      <c r="F1941" s="149"/>
      <c r="G1941" s="149"/>
      <c r="H1941" s="149"/>
      <c r="I1941" s="143"/>
      <c r="J1941" s="143"/>
      <c r="K1941" s="149"/>
      <c r="L1941" s="149"/>
      <c r="M1941" s="149"/>
      <c r="N1941" s="149"/>
      <c r="O1941" s="149"/>
      <c r="P1941" s="149"/>
      <c r="Q1941" s="149"/>
      <c r="R1941" s="149"/>
      <c r="S1941" s="149"/>
      <c r="T1941" s="152"/>
      <c r="U1941" s="152"/>
      <c r="V1941" s="152"/>
      <c r="W1941" s="152"/>
      <c r="X1941" s="152"/>
      <c r="Y1941" s="152"/>
      <c r="Z1941" s="152"/>
    </row>
    <row r="1942" ht="15.75" customHeight="1">
      <c r="A1942" s="143" t="str">
        <f>VLOOKUP('POBLACIONAL BASE 2025'!AD1204,$A$15:$B$40,2,FALSE)</f>
        <v>#N/A</v>
      </c>
      <c r="B1942" s="149"/>
      <c r="C1942" s="149"/>
      <c r="D1942" s="149"/>
      <c r="E1942" s="149"/>
      <c r="F1942" s="149"/>
      <c r="G1942" s="149"/>
      <c r="H1942" s="149"/>
      <c r="I1942" s="143"/>
      <c r="J1942" s="143"/>
      <c r="K1942" s="149"/>
      <c r="L1942" s="149"/>
      <c r="M1942" s="149"/>
      <c r="N1942" s="149"/>
      <c r="O1942" s="149"/>
      <c r="P1942" s="149"/>
      <c r="Q1942" s="149"/>
      <c r="R1942" s="149"/>
      <c r="S1942" s="149"/>
      <c r="T1942" s="152"/>
      <c r="U1942" s="152"/>
      <c r="V1942" s="152"/>
      <c r="W1942" s="152"/>
      <c r="X1942" s="152"/>
      <c r="Y1942" s="152"/>
      <c r="Z1942" s="152"/>
    </row>
    <row r="1943" ht="15.75" customHeight="1">
      <c r="A1943" s="143" t="str">
        <f>VLOOKUP('POBLACIONAL BASE 2025'!AD1205,$A$15:$B$40,2,FALSE)</f>
        <v>#N/A</v>
      </c>
      <c r="B1943" s="149"/>
      <c r="C1943" s="149"/>
      <c r="D1943" s="149"/>
      <c r="E1943" s="149"/>
      <c r="F1943" s="149"/>
      <c r="G1943" s="149"/>
      <c r="H1943" s="149"/>
      <c r="I1943" s="143"/>
      <c r="J1943" s="143"/>
      <c r="K1943" s="149"/>
      <c r="L1943" s="149"/>
      <c r="M1943" s="149"/>
      <c r="N1943" s="149"/>
      <c r="O1943" s="149"/>
      <c r="P1943" s="149"/>
      <c r="Q1943" s="149"/>
      <c r="R1943" s="149"/>
      <c r="S1943" s="149"/>
      <c r="T1943" s="152"/>
      <c r="U1943" s="152"/>
      <c r="V1943" s="152"/>
      <c r="W1943" s="152"/>
      <c r="X1943" s="152"/>
      <c r="Y1943" s="152"/>
      <c r="Z1943" s="152"/>
    </row>
    <row r="1944" ht="15.75" customHeight="1">
      <c r="A1944" s="143" t="str">
        <f>VLOOKUP('POBLACIONAL BASE 2025'!AD1206,$A$15:$B$40,2,FALSE)</f>
        <v>#N/A</v>
      </c>
      <c r="B1944" s="149"/>
      <c r="C1944" s="149"/>
      <c r="D1944" s="149"/>
      <c r="E1944" s="149"/>
      <c r="F1944" s="149"/>
      <c r="G1944" s="149"/>
      <c r="H1944" s="149"/>
      <c r="I1944" s="143"/>
      <c r="J1944" s="143"/>
      <c r="K1944" s="149"/>
      <c r="L1944" s="149"/>
      <c r="M1944" s="149"/>
      <c r="N1944" s="149"/>
      <c r="O1944" s="149"/>
      <c r="P1944" s="149"/>
      <c r="Q1944" s="149"/>
      <c r="R1944" s="149"/>
      <c r="S1944" s="149"/>
      <c r="T1944" s="152"/>
      <c r="U1944" s="152"/>
      <c r="V1944" s="152"/>
      <c r="W1944" s="152"/>
      <c r="X1944" s="152"/>
      <c r="Y1944" s="152"/>
      <c r="Z1944" s="152"/>
    </row>
    <row r="1945" ht="15.75" customHeight="1">
      <c r="A1945" s="143" t="str">
        <f>VLOOKUP('POBLACIONAL BASE 2025'!AD1207,$A$15:$B$40,2,FALSE)</f>
        <v>#N/A</v>
      </c>
      <c r="B1945" s="149"/>
      <c r="C1945" s="149"/>
      <c r="D1945" s="149"/>
      <c r="E1945" s="149"/>
      <c r="F1945" s="149"/>
      <c r="G1945" s="149"/>
      <c r="H1945" s="149"/>
      <c r="I1945" s="143"/>
      <c r="J1945" s="143"/>
      <c r="K1945" s="149"/>
      <c r="L1945" s="149"/>
      <c r="M1945" s="149"/>
      <c r="N1945" s="149"/>
      <c r="O1945" s="149"/>
      <c r="P1945" s="149"/>
      <c r="Q1945" s="149"/>
      <c r="R1945" s="149"/>
      <c r="S1945" s="149"/>
      <c r="T1945" s="152"/>
      <c r="U1945" s="152"/>
      <c r="V1945" s="152"/>
      <c r="W1945" s="152"/>
      <c r="X1945" s="152"/>
      <c r="Y1945" s="152"/>
      <c r="Z1945" s="152"/>
    </row>
    <row r="1946" ht="15.75" customHeight="1">
      <c r="A1946" s="143" t="str">
        <f>VLOOKUP('POBLACIONAL BASE 2025'!AD1208,$A$15:$B$40,2,FALSE)</f>
        <v>#N/A</v>
      </c>
      <c r="B1946" s="149"/>
      <c r="C1946" s="149"/>
      <c r="D1946" s="149"/>
      <c r="E1946" s="149"/>
      <c r="F1946" s="149"/>
      <c r="G1946" s="149"/>
      <c r="H1946" s="149"/>
      <c r="I1946" s="143"/>
      <c r="J1946" s="143"/>
      <c r="K1946" s="149"/>
      <c r="L1946" s="149"/>
      <c r="M1946" s="149"/>
      <c r="N1946" s="149"/>
      <c r="O1946" s="149"/>
      <c r="P1946" s="149"/>
      <c r="Q1946" s="149"/>
      <c r="R1946" s="149"/>
      <c r="S1946" s="149"/>
      <c r="T1946" s="152"/>
      <c r="U1946" s="152"/>
      <c r="V1946" s="152"/>
      <c r="W1946" s="152"/>
      <c r="X1946" s="152"/>
      <c r="Y1946" s="152"/>
      <c r="Z1946" s="152"/>
    </row>
    <row r="1947" ht="15.75" customHeight="1">
      <c r="A1947" s="143" t="str">
        <f>VLOOKUP('POBLACIONAL BASE 2025'!AD1209,$A$15:$B$40,2,FALSE)</f>
        <v>#N/A</v>
      </c>
      <c r="B1947" s="149"/>
      <c r="C1947" s="149"/>
      <c r="D1947" s="149"/>
      <c r="E1947" s="149"/>
      <c r="F1947" s="149"/>
      <c r="G1947" s="149"/>
      <c r="H1947" s="149"/>
      <c r="I1947" s="143"/>
      <c r="J1947" s="143"/>
      <c r="K1947" s="149"/>
      <c r="L1947" s="149"/>
      <c r="M1947" s="149"/>
      <c r="N1947" s="149"/>
      <c r="O1947" s="149"/>
      <c r="P1947" s="149"/>
      <c r="Q1947" s="149"/>
      <c r="R1947" s="149"/>
      <c r="S1947" s="149"/>
      <c r="T1947" s="152"/>
      <c r="U1947" s="152"/>
      <c r="V1947" s="152"/>
      <c r="W1947" s="152"/>
      <c r="X1947" s="152"/>
      <c r="Y1947" s="152"/>
      <c r="Z1947" s="152"/>
    </row>
    <row r="1948" ht="15.75" customHeight="1">
      <c r="A1948" s="143" t="str">
        <f>VLOOKUP('POBLACIONAL BASE 2025'!AD1210,$A$15:$B$40,2,FALSE)</f>
        <v>#N/A</v>
      </c>
      <c r="B1948" s="149"/>
      <c r="C1948" s="149"/>
      <c r="D1948" s="149"/>
      <c r="E1948" s="149"/>
      <c r="F1948" s="149"/>
      <c r="G1948" s="149"/>
      <c r="H1948" s="149"/>
      <c r="I1948" s="143"/>
      <c r="J1948" s="143"/>
      <c r="K1948" s="149"/>
      <c r="L1948" s="149"/>
      <c r="M1948" s="149"/>
      <c r="N1948" s="149"/>
      <c r="O1948" s="149"/>
      <c r="P1948" s="149"/>
      <c r="Q1948" s="149"/>
      <c r="R1948" s="149"/>
      <c r="S1948" s="149"/>
      <c r="T1948" s="152"/>
      <c r="U1948" s="152"/>
      <c r="V1948" s="152"/>
      <c r="W1948" s="152"/>
      <c r="X1948" s="152"/>
      <c r="Y1948" s="152"/>
      <c r="Z1948" s="152"/>
    </row>
    <row r="1949" ht="15.75" customHeight="1">
      <c r="A1949" s="143" t="str">
        <f>VLOOKUP('POBLACIONAL BASE 2025'!AD1211,$A$15:$B$40,2,FALSE)</f>
        <v>#N/A</v>
      </c>
      <c r="B1949" s="149"/>
      <c r="C1949" s="149"/>
      <c r="D1949" s="149"/>
      <c r="E1949" s="149"/>
      <c r="F1949" s="149"/>
      <c r="G1949" s="149"/>
      <c r="H1949" s="149"/>
      <c r="I1949" s="143"/>
      <c r="J1949" s="143"/>
      <c r="K1949" s="149"/>
      <c r="L1949" s="149"/>
      <c r="M1949" s="149"/>
      <c r="N1949" s="149"/>
      <c r="O1949" s="149"/>
      <c r="P1949" s="149"/>
      <c r="Q1949" s="149"/>
      <c r="R1949" s="149"/>
      <c r="S1949" s="149"/>
      <c r="T1949" s="152"/>
      <c r="U1949" s="152"/>
      <c r="V1949" s="152"/>
      <c r="W1949" s="152"/>
      <c r="X1949" s="152"/>
      <c r="Y1949" s="152"/>
      <c r="Z1949" s="152"/>
    </row>
    <row r="1950" ht="15.75" customHeight="1">
      <c r="A1950" s="143" t="str">
        <f>VLOOKUP('POBLACIONAL BASE 2025'!AD1212,$A$15:$B$40,2,FALSE)</f>
        <v>#N/A</v>
      </c>
      <c r="B1950" s="149"/>
      <c r="C1950" s="149"/>
      <c r="D1950" s="149"/>
      <c r="E1950" s="149"/>
      <c r="F1950" s="149"/>
      <c r="G1950" s="149"/>
      <c r="H1950" s="149"/>
      <c r="I1950" s="143"/>
      <c r="J1950" s="143"/>
      <c r="K1950" s="149"/>
      <c r="L1950" s="149"/>
      <c r="M1950" s="149"/>
      <c r="N1950" s="149"/>
      <c r="O1950" s="149"/>
      <c r="P1950" s="149"/>
      <c r="Q1950" s="149"/>
      <c r="R1950" s="149"/>
      <c r="S1950" s="149"/>
      <c r="T1950" s="152"/>
      <c r="U1950" s="152"/>
      <c r="V1950" s="152"/>
      <c r="W1950" s="152"/>
      <c r="X1950" s="152"/>
      <c r="Y1950" s="152"/>
      <c r="Z1950" s="152"/>
    </row>
    <row r="1951" ht="15.75" customHeight="1">
      <c r="A1951" s="143" t="str">
        <f>VLOOKUP('POBLACIONAL BASE 2025'!AD1213,$A$15:$B$40,2,FALSE)</f>
        <v>#N/A</v>
      </c>
      <c r="B1951" s="149"/>
      <c r="C1951" s="149"/>
      <c r="D1951" s="149"/>
      <c r="E1951" s="149"/>
      <c r="F1951" s="149"/>
      <c r="G1951" s="149"/>
      <c r="H1951" s="149"/>
      <c r="I1951" s="143"/>
      <c r="J1951" s="143"/>
      <c r="K1951" s="149"/>
      <c r="L1951" s="149"/>
      <c r="M1951" s="149"/>
      <c r="N1951" s="149"/>
      <c r="O1951" s="149"/>
      <c r="P1951" s="149"/>
      <c r="Q1951" s="149"/>
      <c r="R1951" s="149"/>
      <c r="S1951" s="149"/>
      <c r="T1951" s="152"/>
      <c r="U1951" s="152"/>
      <c r="V1951" s="152"/>
      <c r="W1951" s="152"/>
      <c r="X1951" s="152"/>
      <c r="Y1951" s="152"/>
      <c r="Z1951" s="152"/>
    </row>
    <row r="1952" ht="15.75" customHeight="1">
      <c r="A1952" s="143" t="str">
        <f>VLOOKUP('POBLACIONAL BASE 2025'!AD1214,$A$15:$B$40,2,FALSE)</f>
        <v>#N/A</v>
      </c>
      <c r="B1952" s="149"/>
      <c r="C1952" s="149"/>
      <c r="D1952" s="149"/>
      <c r="E1952" s="149"/>
      <c r="F1952" s="149"/>
      <c r="G1952" s="149"/>
      <c r="H1952" s="149"/>
      <c r="I1952" s="143"/>
      <c r="J1952" s="143"/>
      <c r="K1952" s="149"/>
      <c r="L1952" s="149"/>
      <c r="M1952" s="149"/>
      <c r="N1952" s="149"/>
      <c r="O1952" s="149"/>
      <c r="P1952" s="149"/>
      <c r="Q1952" s="149"/>
      <c r="R1952" s="149"/>
      <c r="S1952" s="149"/>
      <c r="T1952" s="152"/>
      <c r="U1952" s="152"/>
      <c r="V1952" s="152"/>
      <c r="W1952" s="152"/>
      <c r="X1952" s="152"/>
      <c r="Y1952" s="152"/>
      <c r="Z1952" s="152"/>
    </row>
    <row r="1953" ht="15.75" customHeight="1">
      <c r="A1953" s="143" t="str">
        <f>VLOOKUP('POBLACIONAL BASE 2025'!AD1215,$A$15:$B$40,2,FALSE)</f>
        <v>#N/A</v>
      </c>
      <c r="B1953" s="149"/>
      <c r="C1953" s="149"/>
      <c r="D1953" s="149"/>
      <c r="E1953" s="149"/>
      <c r="F1953" s="149"/>
      <c r="G1953" s="149"/>
      <c r="H1953" s="149"/>
      <c r="I1953" s="143"/>
      <c r="J1953" s="143"/>
      <c r="K1953" s="149"/>
      <c r="L1953" s="149"/>
      <c r="M1953" s="149"/>
      <c r="N1953" s="149"/>
      <c r="O1953" s="149"/>
      <c r="P1953" s="149"/>
      <c r="Q1953" s="149"/>
      <c r="R1953" s="149"/>
      <c r="S1953" s="149"/>
      <c r="T1953" s="152"/>
      <c r="U1953" s="152"/>
      <c r="V1953" s="152"/>
      <c r="W1953" s="152"/>
      <c r="X1953" s="152"/>
      <c r="Y1953" s="152"/>
      <c r="Z1953" s="152"/>
    </row>
    <row r="1954" ht="15.75" customHeight="1">
      <c r="A1954" s="143" t="str">
        <f>VLOOKUP('POBLACIONAL BASE 2025'!AD1216,$A$15:$B$40,2,FALSE)</f>
        <v>#N/A</v>
      </c>
      <c r="B1954" s="149"/>
      <c r="C1954" s="149"/>
      <c r="D1954" s="149"/>
      <c r="E1954" s="149"/>
      <c r="F1954" s="149"/>
      <c r="G1954" s="149"/>
      <c r="H1954" s="149"/>
      <c r="I1954" s="143"/>
      <c r="J1954" s="143"/>
      <c r="K1954" s="149"/>
      <c r="L1954" s="149"/>
      <c r="M1954" s="149"/>
      <c r="N1954" s="149"/>
      <c r="O1954" s="149"/>
      <c r="P1954" s="149"/>
      <c r="Q1954" s="149"/>
      <c r="R1954" s="149"/>
      <c r="S1954" s="149"/>
      <c r="T1954" s="152"/>
      <c r="U1954" s="152"/>
      <c r="V1954" s="152"/>
      <c r="W1954" s="152"/>
      <c r="X1954" s="152"/>
      <c r="Y1954" s="152"/>
      <c r="Z1954" s="152"/>
    </row>
    <row r="1955" ht="15.75" customHeight="1">
      <c r="A1955" s="143" t="str">
        <f>VLOOKUP('POBLACIONAL BASE 2025'!AD1217,$A$15:$B$40,2,FALSE)</f>
        <v>#N/A</v>
      </c>
      <c r="B1955" s="149"/>
      <c r="C1955" s="149"/>
      <c r="D1955" s="149"/>
      <c r="E1955" s="149"/>
      <c r="F1955" s="149"/>
      <c r="G1955" s="149"/>
      <c r="H1955" s="149"/>
      <c r="I1955" s="143"/>
      <c r="J1955" s="143"/>
      <c r="K1955" s="149"/>
      <c r="L1955" s="149"/>
      <c r="M1955" s="149"/>
      <c r="N1955" s="149"/>
      <c r="O1955" s="149"/>
      <c r="P1955" s="149"/>
      <c r="Q1955" s="149"/>
      <c r="R1955" s="149"/>
      <c r="S1955" s="149"/>
      <c r="T1955" s="152"/>
      <c r="U1955" s="152"/>
      <c r="V1955" s="152"/>
      <c r="W1955" s="152"/>
      <c r="X1955" s="152"/>
      <c r="Y1955" s="152"/>
      <c r="Z1955" s="152"/>
    </row>
    <row r="1956" ht="15.75" customHeight="1">
      <c r="A1956" s="143" t="str">
        <f>VLOOKUP('POBLACIONAL BASE 2025'!AD1218,$A$15:$B$40,2,FALSE)</f>
        <v>#N/A</v>
      </c>
      <c r="B1956" s="149"/>
      <c r="C1956" s="149"/>
      <c r="D1956" s="149"/>
      <c r="E1956" s="149"/>
      <c r="F1956" s="149"/>
      <c r="G1956" s="149"/>
      <c r="H1956" s="149"/>
      <c r="I1956" s="143"/>
      <c r="J1956" s="143"/>
      <c r="K1956" s="149"/>
      <c r="L1956" s="149"/>
      <c r="M1956" s="149"/>
      <c r="N1956" s="149"/>
      <c r="O1956" s="149"/>
      <c r="P1956" s="149"/>
      <c r="Q1956" s="149"/>
      <c r="R1956" s="149"/>
      <c r="S1956" s="149"/>
      <c r="T1956" s="152"/>
      <c r="U1956" s="152"/>
      <c r="V1956" s="152"/>
      <c r="W1956" s="152"/>
      <c r="X1956" s="152"/>
      <c r="Y1956" s="152"/>
      <c r="Z1956" s="152"/>
    </row>
    <row r="1957" ht="15.75" customHeight="1">
      <c r="A1957" s="143" t="str">
        <f>VLOOKUP('POBLACIONAL BASE 2025'!AD1219,$A$15:$B$40,2,FALSE)</f>
        <v>#N/A</v>
      </c>
      <c r="B1957" s="149"/>
      <c r="C1957" s="149"/>
      <c r="D1957" s="149"/>
      <c r="E1957" s="149"/>
      <c r="F1957" s="149"/>
      <c r="G1957" s="149"/>
      <c r="H1957" s="149"/>
      <c r="I1957" s="143"/>
      <c r="J1957" s="143"/>
      <c r="K1957" s="149"/>
      <c r="L1957" s="149"/>
      <c r="M1957" s="149"/>
      <c r="N1957" s="149"/>
      <c r="O1957" s="149"/>
      <c r="P1957" s="149"/>
      <c r="Q1957" s="149"/>
      <c r="R1957" s="149"/>
      <c r="S1957" s="149"/>
      <c r="T1957" s="152"/>
      <c r="U1957" s="152"/>
      <c r="V1957" s="152"/>
      <c r="W1957" s="152"/>
      <c r="X1957" s="152"/>
      <c r="Y1957" s="152"/>
      <c r="Z1957" s="152"/>
    </row>
    <row r="1958" ht="15.75" customHeight="1">
      <c r="A1958" s="143" t="str">
        <f>VLOOKUP('POBLACIONAL BASE 2025'!AD1220,$A$15:$B$40,2,FALSE)</f>
        <v>#N/A</v>
      </c>
      <c r="B1958" s="149"/>
      <c r="C1958" s="149"/>
      <c r="D1958" s="149"/>
      <c r="E1958" s="149"/>
      <c r="F1958" s="149"/>
      <c r="G1958" s="149"/>
      <c r="H1958" s="149"/>
      <c r="I1958" s="143"/>
      <c r="J1958" s="143"/>
      <c r="K1958" s="149"/>
      <c r="L1958" s="149"/>
      <c r="M1958" s="149"/>
      <c r="N1958" s="149"/>
      <c r="O1958" s="149"/>
      <c r="P1958" s="149"/>
      <c r="Q1958" s="149"/>
      <c r="R1958" s="149"/>
      <c r="S1958" s="149"/>
      <c r="T1958" s="152"/>
      <c r="U1958" s="152"/>
      <c r="V1958" s="152"/>
      <c r="W1958" s="152"/>
      <c r="X1958" s="152"/>
      <c r="Y1958" s="152"/>
      <c r="Z1958" s="152"/>
    </row>
    <row r="1959" ht="15.75" customHeight="1">
      <c r="A1959" s="143" t="str">
        <f>VLOOKUP('POBLACIONAL BASE 2025'!AD1221,$A$15:$B$40,2,FALSE)</f>
        <v>#N/A</v>
      </c>
      <c r="B1959" s="149"/>
      <c r="C1959" s="149"/>
      <c r="D1959" s="149"/>
      <c r="E1959" s="149"/>
      <c r="F1959" s="149"/>
      <c r="G1959" s="149"/>
      <c r="H1959" s="149"/>
      <c r="I1959" s="143"/>
      <c r="J1959" s="143"/>
      <c r="K1959" s="149"/>
      <c r="L1959" s="149"/>
      <c r="M1959" s="149"/>
      <c r="N1959" s="149"/>
      <c r="O1959" s="149"/>
      <c r="P1959" s="149"/>
      <c r="Q1959" s="149"/>
      <c r="R1959" s="149"/>
      <c r="S1959" s="149"/>
      <c r="T1959" s="152"/>
      <c r="U1959" s="152"/>
      <c r="V1959" s="152"/>
      <c r="W1959" s="152"/>
      <c r="X1959" s="152"/>
      <c r="Y1959" s="152"/>
      <c r="Z1959" s="152"/>
    </row>
    <row r="1960" ht="15.75" customHeight="1">
      <c r="A1960" s="143" t="str">
        <f>VLOOKUP('POBLACIONAL BASE 2025'!AD1222,$A$15:$B$40,2,FALSE)</f>
        <v>#N/A</v>
      </c>
      <c r="B1960" s="149"/>
      <c r="C1960" s="149"/>
      <c r="D1960" s="149"/>
      <c r="E1960" s="149"/>
      <c r="F1960" s="149"/>
      <c r="G1960" s="149"/>
      <c r="H1960" s="149"/>
      <c r="I1960" s="143"/>
      <c r="J1960" s="143"/>
      <c r="K1960" s="149"/>
      <c r="L1960" s="149"/>
      <c r="M1960" s="149"/>
      <c r="N1960" s="149"/>
      <c r="O1960" s="149"/>
      <c r="P1960" s="149"/>
      <c r="Q1960" s="149"/>
      <c r="R1960" s="149"/>
      <c r="S1960" s="149"/>
      <c r="T1960" s="152"/>
      <c r="U1960" s="152"/>
      <c r="V1960" s="152"/>
      <c r="W1960" s="152"/>
      <c r="X1960" s="152"/>
      <c r="Y1960" s="152"/>
      <c r="Z1960" s="152"/>
    </row>
    <row r="1961" ht="15.75" customHeight="1">
      <c r="A1961" s="143" t="str">
        <f>VLOOKUP('POBLACIONAL BASE 2025'!AD1223,$A$15:$B$40,2,FALSE)</f>
        <v>#N/A</v>
      </c>
      <c r="B1961" s="149"/>
      <c r="C1961" s="149"/>
      <c r="D1961" s="149"/>
      <c r="E1961" s="149"/>
      <c r="F1961" s="149"/>
      <c r="G1961" s="149"/>
      <c r="H1961" s="149"/>
      <c r="I1961" s="143"/>
      <c r="J1961" s="143"/>
      <c r="K1961" s="149"/>
      <c r="L1961" s="149"/>
      <c r="M1961" s="149"/>
      <c r="N1961" s="149"/>
      <c r="O1961" s="149"/>
      <c r="P1961" s="149"/>
      <c r="Q1961" s="149"/>
      <c r="R1961" s="149"/>
      <c r="S1961" s="149"/>
      <c r="T1961" s="152"/>
      <c r="U1961" s="152"/>
      <c r="V1961" s="152"/>
      <c r="W1961" s="152"/>
      <c r="X1961" s="152"/>
      <c r="Y1961" s="152"/>
      <c r="Z1961" s="152"/>
    </row>
    <row r="1962" ht="15.75" customHeight="1">
      <c r="A1962" s="143" t="str">
        <f>VLOOKUP('POBLACIONAL BASE 2025'!AD1224,$A$15:$B$40,2,FALSE)</f>
        <v>#N/A</v>
      </c>
      <c r="B1962" s="149"/>
      <c r="C1962" s="149"/>
      <c r="D1962" s="149"/>
      <c r="E1962" s="149"/>
      <c r="F1962" s="149"/>
      <c r="G1962" s="149"/>
      <c r="H1962" s="149"/>
      <c r="I1962" s="143"/>
      <c r="J1962" s="143"/>
      <c r="K1962" s="149"/>
      <c r="L1962" s="149"/>
      <c r="M1962" s="149"/>
      <c r="N1962" s="149"/>
      <c r="O1962" s="149"/>
      <c r="P1962" s="149"/>
      <c r="Q1962" s="149"/>
      <c r="R1962" s="149"/>
      <c r="S1962" s="149"/>
      <c r="T1962" s="152"/>
      <c r="U1962" s="152"/>
      <c r="V1962" s="152"/>
      <c r="W1962" s="152"/>
      <c r="X1962" s="152"/>
      <c r="Y1962" s="152"/>
      <c r="Z1962" s="152"/>
    </row>
    <row r="1963" ht="15.75" customHeight="1">
      <c r="A1963" s="143" t="str">
        <f>VLOOKUP('POBLACIONAL BASE 2025'!AD1225,$A$15:$B$40,2,FALSE)</f>
        <v>#N/A</v>
      </c>
      <c r="B1963" s="149"/>
      <c r="C1963" s="149"/>
      <c r="D1963" s="149"/>
      <c r="E1963" s="149"/>
      <c r="F1963" s="149"/>
      <c r="G1963" s="149"/>
      <c r="H1963" s="149"/>
      <c r="I1963" s="143"/>
      <c r="J1963" s="143"/>
      <c r="K1963" s="149"/>
      <c r="L1963" s="149"/>
      <c r="M1963" s="149"/>
      <c r="N1963" s="149"/>
      <c r="O1963" s="149"/>
      <c r="P1963" s="149"/>
      <c r="Q1963" s="149"/>
      <c r="R1963" s="149"/>
      <c r="S1963" s="149"/>
      <c r="T1963" s="152"/>
      <c r="U1963" s="152"/>
      <c r="V1963" s="152"/>
      <c r="W1963" s="152"/>
      <c r="X1963" s="152"/>
      <c r="Y1963" s="152"/>
      <c r="Z1963" s="152"/>
    </row>
    <row r="1964" ht="15.75" customHeight="1">
      <c r="A1964" s="143" t="str">
        <f>VLOOKUP('POBLACIONAL BASE 2025'!AD1226,$A$15:$B$40,2,FALSE)</f>
        <v>#N/A</v>
      </c>
      <c r="B1964" s="149"/>
      <c r="C1964" s="149"/>
      <c r="D1964" s="149"/>
      <c r="E1964" s="149"/>
      <c r="F1964" s="149"/>
      <c r="G1964" s="149"/>
      <c r="H1964" s="149"/>
      <c r="I1964" s="143"/>
      <c r="J1964" s="143"/>
      <c r="K1964" s="149"/>
      <c r="L1964" s="149"/>
      <c r="M1964" s="149"/>
      <c r="N1964" s="149"/>
      <c r="O1964" s="149"/>
      <c r="P1964" s="149"/>
      <c r="Q1964" s="149"/>
      <c r="R1964" s="149"/>
      <c r="S1964" s="149"/>
      <c r="T1964" s="152"/>
      <c r="U1964" s="152"/>
      <c r="V1964" s="152"/>
      <c r="W1964" s="152"/>
      <c r="X1964" s="152"/>
      <c r="Y1964" s="152"/>
      <c r="Z1964" s="152"/>
    </row>
    <row r="1965" ht="15.75" customHeight="1">
      <c r="A1965" s="143" t="str">
        <f>VLOOKUP('POBLACIONAL BASE 2025'!AD1227,$A$15:$B$40,2,FALSE)</f>
        <v>#N/A</v>
      </c>
      <c r="B1965" s="149"/>
      <c r="C1965" s="149"/>
      <c r="D1965" s="149"/>
      <c r="E1965" s="149"/>
      <c r="F1965" s="149"/>
      <c r="G1965" s="149"/>
      <c r="H1965" s="149"/>
      <c r="I1965" s="143"/>
      <c r="J1965" s="143"/>
      <c r="K1965" s="149"/>
      <c r="L1965" s="149"/>
      <c r="M1965" s="149"/>
      <c r="N1965" s="149"/>
      <c r="O1965" s="149"/>
      <c r="P1965" s="149"/>
      <c r="Q1965" s="149"/>
      <c r="R1965" s="149"/>
      <c r="S1965" s="149"/>
      <c r="T1965" s="152"/>
      <c r="U1965" s="152"/>
      <c r="V1965" s="152"/>
      <c r="W1965" s="152"/>
      <c r="X1965" s="152"/>
      <c r="Y1965" s="152"/>
      <c r="Z1965" s="152"/>
    </row>
    <row r="1966" ht="15.75" customHeight="1">
      <c r="A1966" s="143" t="str">
        <f>VLOOKUP('POBLACIONAL BASE 2025'!AD1228,$A$15:$B$40,2,FALSE)</f>
        <v>#N/A</v>
      </c>
      <c r="B1966" s="149"/>
      <c r="C1966" s="149"/>
      <c r="D1966" s="149"/>
      <c r="E1966" s="149"/>
      <c r="F1966" s="149"/>
      <c r="G1966" s="149"/>
      <c r="H1966" s="149"/>
      <c r="I1966" s="143"/>
      <c r="J1966" s="143"/>
      <c r="K1966" s="149"/>
      <c r="L1966" s="149"/>
      <c r="M1966" s="149"/>
      <c r="N1966" s="149"/>
      <c r="O1966" s="149"/>
      <c r="P1966" s="149"/>
      <c r="Q1966" s="149"/>
      <c r="R1966" s="149"/>
      <c r="S1966" s="149"/>
      <c r="T1966" s="152"/>
      <c r="U1966" s="152"/>
      <c r="V1966" s="152"/>
      <c r="W1966" s="152"/>
      <c r="X1966" s="152"/>
      <c r="Y1966" s="152"/>
      <c r="Z1966" s="152"/>
    </row>
    <row r="1967" ht="15.75" customHeight="1">
      <c r="A1967" s="143" t="str">
        <f>VLOOKUP('POBLACIONAL BASE 2025'!AD1229,$A$15:$B$40,2,FALSE)</f>
        <v>#N/A</v>
      </c>
      <c r="B1967" s="149"/>
      <c r="C1967" s="149"/>
      <c r="D1967" s="149"/>
      <c r="E1967" s="149"/>
      <c r="F1967" s="149"/>
      <c r="G1967" s="149"/>
      <c r="H1967" s="149"/>
      <c r="I1967" s="143"/>
      <c r="J1967" s="143"/>
      <c r="K1967" s="149"/>
      <c r="L1967" s="149"/>
      <c r="M1967" s="149"/>
      <c r="N1967" s="149"/>
      <c r="O1967" s="149"/>
      <c r="P1967" s="149"/>
      <c r="Q1967" s="149"/>
      <c r="R1967" s="149"/>
      <c r="S1967" s="149"/>
      <c r="T1967" s="152"/>
      <c r="U1967" s="152"/>
      <c r="V1967" s="152"/>
      <c r="W1967" s="152"/>
      <c r="X1967" s="152"/>
      <c r="Y1967" s="152"/>
      <c r="Z1967" s="152"/>
    </row>
    <row r="1968" ht="15.75" customHeight="1">
      <c r="A1968" s="143" t="str">
        <f>VLOOKUP('POBLACIONAL BASE 2025'!AD1230,$A$15:$B$40,2,FALSE)</f>
        <v>#N/A</v>
      </c>
      <c r="B1968" s="149"/>
      <c r="C1968" s="149"/>
      <c r="D1968" s="149"/>
      <c r="E1968" s="149"/>
      <c r="F1968" s="149"/>
      <c r="G1968" s="149"/>
      <c r="H1968" s="149"/>
      <c r="I1968" s="143"/>
      <c r="J1968" s="143"/>
      <c r="K1968" s="149"/>
      <c r="L1968" s="149"/>
      <c r="M1968" s="149"/>
      <c r="N1968" s="149"/>
      <c r="O1968" s="149"/>
      <c r="P1968" s="149"/>
      <c r="Q1968" s="149"/>
      <c r="R1968" s="149"/>
      <c r="S1968" s="149"/>
      <c r="T1968" s="152"/>
      <c r="U1968" s="152"/>
      <c r="V1968" s="152"/>
      <c r="W1968" s="152"/>
      <c r="X1968" s="152"/>
      <c r="Y1968" s="152"/>
      <c r="Z1968" s="152"/>
    </row>
    <row r="1969" ht="15.75" customHeight="1">
      <c r="A1969" s="143" t="str">
        <f>VLOOKUP('POBLACIONAL BASE 2025'!AD1231,$A$15:$B$40,2,FALSE)</f>
        <v>#N/A</v>
      </c>
      <c r="B1969" s="149"/>
      <c r="C1969" s="149"/>
      <c r="D1969" s="149"/>
      <c r="E1969" s="149"/>
      <c r="F1969" s="149"/>
      <c r="G1969" s="149"/>
      <c r="H1969" s="149"/>
      <c r="I1969" s="143"/>
      <c r="J1969" s="143"/>
      <c r="K1969" s="149"/>
      <c r="L1969" s="149"/>
      <c r="M1969" s="149"/>
      <c r="N1969" s="149"/>
      <c r="O1969" s="149"/>
      <c r="P1969" s="149"/>
      <c r="Q1969" s="149"/>
      <c r="R1969" s="149"/>
      <c r="S1969" s="149"/>
      <c r="T1969" s="152"/>
      <c r="U1969" s="152"/>
      <c r="V1969" s="152"/>
      <c r="W1969" s="152"/>
      <c r="X1969" s="152"/>
      <c r="Y1969" s="152"/>
      <c r="Z1969" s="152"/>
    </row>
    <row r="1970" ht="15.75" customHeight="1">
      <c r="A1970" s="143" t="str">
        <f>VLOOKUP('POBLACIONAL BASE 2025'!AD1232,$A$15:$B$40,2,FALSE)</f>
        <v>#N/A</v>
      </c>
      <c r="B1970" s="149"/>
      <c r="C1970" s="149"/>
      <c r="D1970" s="149"/>
      <c r="E1970" s="149"/>
      <c r="F1970" s="149"/>
      <c r="G1970" s="149"/>
      <c r="H1970" s="149"/>
      <c r="I1970" s="143"/>
      <c r="J1970" s="143"/>
      <c r="K1970" s="149"/>
      <c r="L1970" s="149"/>
      <c r="M1970" s="149"/>
      <c r="N1970" s="149"/>
      <c r="O1970" s="149"/>
      <c r="P1970" s="149"/>
      <c r="Q1970" s="149"/>
      <c r="R1970" s="149"/>
      <c r="S1970" s="149"/>
      <c r="T1970" s="152"/>
      <c r="U1970" s="152"/>
      <c r="V1970" s="152"/>
      <c r="W1970" s="152"/>
      <c r="X1970" s="152"/>
      <c r="Y1970" s="152"/>
      <c r="Z1970" s="152"/>
    </row>
    <row r="1971" ht="15.75" customHeight="1">
      <c r="A1971" s="143" t="str">
        <f>VLOOKUP('POBLACIONAL BASE 2025'!AD1233,$A$15:$B$40,2,FALSE)</f>
        <v>#N/A</v>
      </c>
      <c r="B1971" s="149"/>
      <c r="C1971" s="149"/>
      <c r="D1971" s="149"/>
      <c r="E1971" s="149"/>
      <c r="F1971" s="149"/>
      <c r="G1971" s="149"/>
      <c r="H1971" s="149"/>
      <c r="I1971" s="143"/>
      <c r="J1971" s="143"/>
      <c r="K1971" s="149"/>
      <c r="L1971" s="149"/>
      <c r="M1971" s="149"/>
      <c r="N1971" s="149"/>
      <c r="O1971" s="149"/>
      <c r="P1971" s="149"/>
      <c r="Q1971" s="149"/>
      <c r="R1971" s="149"/>
      <c r="S1971" s="149"/>
      <c r="T1971" s="152"/>
      <c r="U1971" s="152"/>
      <c r="V1971" s="152"/>
      <c r="W1971" s="152"/>
      <c r="X1971" s="152"/>
      <c r="Y1971" s="152"/>
      <c r="Z1971" s="152"/>
    </row>
    <row r="1972" ht="15.75" customHeight="1">
      <c r="A1972" s="143" t="str">
        <f>VLOOKUP('POBLACIONAL BASE 2025'!AD1234,$A$15:$B$40,2,FALSE)</f>
        <v>#N/A</v>
      </c>
      <c r="B1972" s="149"/>
      <c r="C1972" s="149"/>
      <c r="D1972" s="149"/>
      <c r="E1972" s="149"/>
      <c r="F1972" s="149"/>
      <c r="G1972" s="149"/>
      <c r="H1972" s="149"/>
      <c r="I1972" s="143"/>
      <c r="J1972" s="143"/>
      <c r="K1972" s="149"/>
      <c r="L1972" s="149"/>
      <c r="M1972" s="149"/>
      <c r="N1972" s="149"/>
      <c r="O1972" s="149"/>
      <c r="P1972" s="149"/>
      <c r="Q1972" s="149"/>
      <c r="R1972" s="149"/>
      <c r="S1972" s="149"/>
      <c r="T1972" s="152"/>
      <c r="U1972" s="152"/>
      <c r="V1972" s="152"/>
      <c r="W1972" s="152"/>
      <c r="X1972" s="152"/>
      <c r="Y1972" s="152"/>
      <c r="Z1972" s="152"/>
    </row>
    <row r="1973" ht="15.75" customHeight="1">
      <c r="A1973" s="143" t="str">
        <f>VLOOKUP('POBLACIONAL BASE 2025'!AD1235,$A$15:$B$40,2,FALSE)</f>
        <v>#N/A</v>
      </c>
      <c r="B1973" s="149"/>
      <c r="C1973" s="149"/>
      <c r="D1973" s="149"/>
      <c r="E1973" s="149"/>
      <c r="F1973" s="149"/>
      <c r="G1973" s="149"/>
      <c r="H1973" s="149"/>
      <c r="I1973" s="143"/>
      <c r="J1973" s="143"/>
      <c r="K1973" s="149"/>
      <c r="L1973" s="149"/>
      <c r="M1973" s="149"/>
      <c r="N1973" s="149"/>
      <c r="O1973" s="149"/>
      <c r="P1973" s="149"/>
      <c r="Q1973" s="149"/>
      <c r="R1973" s="149"/>
      <c r="S1973" s="149"/>
      <c r="T1973" s="152"/>
      <c r="U1973" s="152"/>
      <c r="V1973" s="152"/>
      <c r="W1973" s="152"/>
      <c r="X1973" s="152"/>
      <c r="Y1973" s="152"/>
      <c r="Z1973" s="152"/>
    </row>
    <row r="1974" ht="15.75" customHeight="1">
      <c r="A1974" s="143" t="str">
        <f>VLOOKUP('POBLACIONAL BASE 2025'!AD1236,$A$15:$B$40,2,FALSE)</f>
        <v>#N/A</v>
      </c>
      <c r="B1974" s="149"/>
      <c r="C1974" s="149"/>
      <c r="D1974" s="149"/>
      <c r="E1974" s="149"/>
      <c r="F1974" s="149"/>
      <c r="G1974" s="149"/>
      <c r="H1974" s="149"/>
      <c r="I1974" s="143"/>
      <c r="J1974" s="143"/>
      <c r="K1974" s="149"/>
      <c r="L1974" s="149"/>
      <c r="M1974" s="149"/>
      <c r="N1974" s="149"/>
      <c r="O1974" s="149"/>
      <c r="P1974" s="149"/>
      <c r="Q1974" s="149"/>
      <c r="R1974" s="149"/>
      <c r="S1974" s="149"/>
      <c r="T1974" s="152"/>
      <c r="U1974" s="152"/>
      <c r="V1974" s="152"/>
      <c r="W1974" s="152"/>
      <c r="X1974" s="152"/>
      <c r="Y1974" s="152"/>
      <c r="Z1974" s="152"/>
    </row>
    <row r="1975" ht="15.75" customHeight="1">
      <c r="A1975" s="143" t="str">
        <f>VLOOKUP('POBLACIONAL BASE 2025'!AD1237,$A$15:$B$40,2,FALSE)</f>
        <v>#N/A</v>
      </c>
      <c r="B1975" s="149"/>
      <c r="C1975" s="149"/>
      <c r="D1975" s="149"/>
      <c r="E1975" s="149"/>
      <c r="F1975" s="149"/>
      <c r="G1975" s="149"/>
      <c r="H1975" s="149"/>
      <c r="I1975" s="143"/>
      <c r="J1975" s="143"/>
      <c r="K1975" s="149"/>
      <c r="L1975" s="149"/>
      <c r="M1975" s="149"/>
      <c r="N1975" s="149"/>
      <c r="O1975" s="149"/>
      <c r="P1975" s="149"/>
      <c r="Q1975" s="149"/>
      <c r="R1975" s="149"/>
      <c r="S1975" s="149"/>
      <c r="T1975" s="152"/>
      <c r="U1975" s="152"/>
      <c r="V1975" s="152"/>
      <c r="W1975" s="152"/>
      <c r="X1975" s="152"/>
      <c r="Y1975" s="152"/>
      <c r="Z1975" s="152"/>
    </row>
    <row r="1976" ht="15.75" customHeight="1">
      <c r="A1976" s="143" t="str">
        <f>VLOOKUP('POBLACIONAL BASE 2025'!AD1238,$A$15:$B$40,2,FALSE)</f>
        <v>#N/A</v>
      </c>
      <c r="B1976" s="149"/>
      <c r="C1976" s="149"/>
      <c r="D1976" s="149"/>
      <c r="E1976" s="149"/>
      <c r="F1976" s="149"/>
      <c r="G1976" s="149"/>
      <c r="H1976" s="149"/>
      <c r="I1976" s="143"/>
      <c r="J1976" s="143"/>
      <c r="K1976" s="149"/>
      <c r="L1976" s="149"/>
      <c r="M1976" s="149"/>
      <c r="N1976" s="149"/>
      <c r="O1976" s="149"/>
      <c r="P1976" s="149"/>
      <c r="Q1976" s="149"/>
      <c r="R1976" s="149"/>
      <c r="S1976" s="149"/>
      <c r="T1976" s="152"/>
      <c r="U1976" s="152"/>
      <c r="V1976" s="152"/>
      <c r="W1976" s="152"/>
      <c r="X1976" s="152"/>
      <c r="Y1976" s="152"/>
      <c r="Z1976" s="152"/>
    </row>
    <row r="1977" ht="15.75" customHeight="1">
      <c r="A1977" s="143" t="str">
        <f>VLOOKUP('POBLACIONAL BASE 2025'!AD1239,$A$15:$B$40,2,FALSE)</f>
        <v>#N/A</v>
      </c>
      <c r="B1977" s="149"/>
      <c r="C1977" s="149"/>
      <c r="D1977" s="149"/>
      <c r="E1977" s="149"/>
      <c r="F1977" s="149"/>
      <c r="G1977" s="149"/>
      <c r="H1977" s="149"/>
      <c r="I1977" s="143"/>
      <c r="J1977" s="143"/>
      <c r="K1977" s="149"/>
      <c r="L1977" s="149"/>
      <c r="M1977" s="149"/>
      <c r="N1977" s="149"/>
      <c r="O1977" s="149"/>
      <c r="P1977" s="149"/>
      <c r="Q1977" s="149"/>
      <c r="R1977" s="149"/>
      <c r="S1977" s="149"/>
      <c r="T1977" s="152"/>
      <c r="U1977" s="152"/>
      <c r="V1977" s="152"/>
      <c r="W1977" s="152"/>
      <c r="X1977" s="152"/>
      <c r="Y1977" s="152"/>
      <c r="Z1977" s="152"/>
    </row>
    <row r="1978" ht="15.75" customHeight="1">
      <c r="A1978" s="143" t="str">
        <f>VLOOKUP('POBLACIONAL BASE 2025'!AD1240,$A$15:$B$40,2,FALSE)</f>
        <v>#N/A</v>
      </c>
      <c r="B1978" s="149"/>
      <c r="C1978" s="149"/>
      <c r="D1978" s="149"/>
      <c r="E1978" s="149"/>
      <c r="F1978" s="149"/>
      <c r="G1978" s="149"/>
      <c r="H1978" s="149"/>
      <c r="I1978" s="143"/>
      <c r="J1978" s="143"/>
      <c r="K1978" s="149"/>
      <c r="L1978" s="149"/>
      <c r="M1978" s="149"/>
      <c r="N1978" s="149"/>
      <c r="O1978" s="149"/>
      <c r="P1978" s="149"/>
      <c r="Q1978" s="149"/>
      <c r="R1978" s="149"/>
      <c r="S1978" s="149"/>
      <c r="T1978" s="152"/>
      <c r="U1978" s="152"/>
      <c r="V1978" s="152"/>
      <c r="W1978" s="152"/>
      <c r="X1978" s="152"/>
      <c r="Y1978" s="152"/>
      <c r="Z1978" s="152"/>
    </row>
    <row r="1979" ht="15.75" customHeight="1">
      <c r="A1979" s="143" t="str">
        <f>VLOOKUP('POBLACIONAL BASE 2025'!AD1241,$A$15:$B$40,2,FALSE)</f>
        <v>#N/A</v>
      </c>
      <c r="B1979" s="149"/>
      <c r="C1979" s="149"/>
      <c r="D1979" s="149"/>
      <c r="E1979" s="149"/>
      <c r="F1979" s="149"/>
      <c r="G1979" s="149"/>
      <c r="H1979" s="149"/>
      <c r="I1979" s="143"/>
      <c r="J1979" s="143"/>
      <c r="K1979" s="149"/>
      <c r="L1979" s="149"/>
      <c r="M1979" s="149"/>
      <c r="N1979" s="149"/>
      <c r="O1979" s="149"/>
      <c r="P1979" s="149"/>
      <c r="Q1979" s="149"/>
      <c r="R1979" s="149"/>
      <c r="S1979" s="149"/>
      <c r="T1979" s="152"/>
      <c r="U1979" s="152"/>
      <c r="V1979" s="152"/>
      <c r="W1979" s="152"/>
      <c r="X1979" s="152"/>
      <c r="Y1979" s="152"/>
      <c r="Z1979" s="152"/>
    </row>
    <row r="1980" ht="15.75" customHeight="1">
      <c r="A1980" s="143" t="str">
        <f>VLOOKUP('POBLACIONAL BASE 2025'!AD1242,$A$15:$B$40,2,FALSE)</f>
        <v>#N/A</v>
      </c>
      <c r="B1980" s="149"/>
      <c r="C1980" s="149"/>
      <c r="D1980" s="149"/>
      <c r="E1980" s="149"/>
      <c r="F1980" s="149"/>
      <c r="G1980" s="149"/>
      <c r="H1980" s="149"/>
      <c r="I1980" s="143"/>
      <c r="J1980" s="143"/>
      <c r="K1980" s="149"/>
      <c r="L1980" s="149"/>
      <c r="M1980" s="149"/>
      <c r="N1980" s="149"/>
      <c r="O1980" s="149"/>
      <c r="P1980" s="149"/>
      <c r="Q1980" s="149"/>
      <c r="R1980" s="149"/>
      <c r="S1980" s="149"/>
      <c r="T1980" s="152"/>
      <c r="U1980" s="152"/>
      <c r="V1980" s="152"/>
      <c r="W1980" s="152"/>
      <c r="X1980" s="152"/>
      <c r="Y1980" s="152"/>
      <c r="Z1980" s="152"/>
    </row>
    <row r="1981" ht="15.75" customHeight="1">
      <c r="A1981" s="143" t="str">
        <f>VLOOKUP('POBLACIONAL BASE 2025'!AD1243,$A$15:$B$40,2,FALSE)</f>
        <v>#N/A</v>
      </c>
      <c r="B1981" s="149"/>
      <c r="C1981" s="149"/>
      <c r="D1981" s="149"/>
      <c r="E1981" s="149"/>
      <c r="F1981" s="149"/>
      <c r="G1981" s="149"/>
      <c r="H1981" s="149"/>
      <c r="I1981" s="143"/>
      <c r="J1981" s="143"/>
      <c r="K1981" s="149"/>
      <c r="L1981" s="149"/>
      <c r="M1981" s="149"/>
      <c r="N1981" s="149"/>
      <c r="O1981" s="149"/>
      <c r="P1981" s="149"/>
      <c r="Q1981" s="149"/>
      <c r="R1981" s="149"/>
      <c r="S1981" s="149"/>
      <c r="T1981" s="152"/>
      <c r="U1981" s="152"/>
      <c r="V1981" s="152"/>
      <c r="W1981" s="152"/>
      <c r="X1981" s="152"/>
      <c r="Y1981" s="152"/>
      <c r="Z1981" s="152"/>
    </row>
    <row r="1982" ht="15.75" customHeight="1">
      <c r="A1982" s="143" t="str">
        <f>VLOOKUP('POBLACIONAL BASE 2025'!AD1244,$A$15:$B$40,2,FALSE)</f>
        <v>#N/A</v>
      </c>
      <c r="B1982" s="149"/>
      <c r="C1982" s="149"/>
      <c r="D1982" s="149"/>
      <c r="E1982" s="149"/>
      <c r="F1982" s="149"/>
      <c r="G1982" s="149"/>
      <c r="H1982" s="149"/>
      <c r="I1982" s="143"/>
      <c r="J1982" s="143"/>
      <c r="K1982" s="149"/>
      <c r="L1982" s="149"/>
      <c r="M1982" s="149"/>
      <c r="N1982" s="149"/>
      <c r="O1982" s="149"/>
      <c r="P1982" s="149"/>
      <c r="Q1982" s="149"/>
      <c r="R1982" s="149"/>
      <c r="S1982" s="149"/>
      <c r="T1982" s="152"/>
      <c r="U1982" s="152"/>
      <c r="V1982" s="152"/>
      <c r="W1982" s="152"/>
      <c r="X1982" s="152"/>
      <c r="Y1982" s="152"/>
      <c r="Z1982" s="152"/>
    </row>
    <row r="1983" ht="15.75" customHeight="1">
      <c r="A1983" s="143" t="str">
        <f>VLOOKUP('POBLACIONAL BASE 2025'!AD1245,$A$15:$B$40,2,FALSE)</f>
        <v>#N/A</v>
      </c>
      <c r="B1983" s="149"/>
      <c r="C1983" s="149"/>
      <c r="D1983" s="149"/>
      <c r="E1983" s="149"/>
      <c r="F1983" s="149"/>
      <c r="G1983" s="149"/>
      <c r="H1983" s="149"/>
      <c r="I1983" s="143"/>
      <c r="J1983" s="143"/>
      <c r="K1983" s="149"/>
      <c r="L1983" s="149"/>
      <c r="M1983" s="149"/>
      <c r="N1983" s="149"/>
      <c r="O1983" s="149"/>
      <c r="P1983" s="149"/>
      <c r="Q1983" s="149"/>
      <c r="R1983" s="149"/>
      <c r="S1983" s="149"/>
      <c r="T1983" s="152"/>
      <c r="U1983" s="152"/>
      <c r="V1983" s="152"/>
      <c r="W1983" s="152"/>
      <c r="X1983" s="152"/>
      <c r="Y1983" s="152"/>
      <c r="Z1983" s="152"/>
    </row>
    <row r="1984" ht="15.75" customHeight="1">
      <c r="A1984" s="143" t="str">
        <f>VLOOKUP('POBLACIONAL BASE 2025'!AD1246,$A$15:$B$40,2,FALSE)</f>
        <v>#N/A</v>
      </c>
      <c r="B1984" s="149"/>
      <c r="C1984" s="149"/>
      <c r="D1984" s="149"/>
      <c r="E1984" s="149"/>
      <c r="F1984" s="149"/>
      <c r="G1984" s="149"/>
      <c r="H1984" s="149"/>
      <c r="I1984" s="143"/>
      <c r="J1984" s="143"/>
      <c r="K1984" s="149"/>
      <c r="L1984" s="149"/>
      <c r="M1984" s="149"/>
      <c r="N1984" s="149"/>
      <c r="O1984" s="149"/>
      <c r="P1984" s="149"/>
      <c r="Q1984" s="149"/>
      <c r="R1984" s="149"/>
      <c r="S1984" s="149"/>
      <c r="T1984" s="152"/>
      <c r="U1984" s="152"/>
      <c r="V1984" s="152"/>
      <c r="W1984" s="152"/>
      <c r="X1984" s="152"/>
      <c r="Y1984" s="152"/>
      <c r="Z1984" s="152"/>
    </row>
    <row r="1985" ht="15.75" customHeight="1">
      <c r="A1985" s="143" t="str">
        <f>VLOOKUP('POBLACIONAL BASE 2025'!AD1247,$A$15:$B$40,2,FALSE)</f>
        <v>#N/A</v>
      </c>
      <c r="B1985" s="149"/>
      <c r="C1985" s="149"/>
      <c r="D1985" s="149"/>
      <c r="E1985" s="149"/>
      <c r="F1985" s="149"/>
      <c r="G1985" s="149"/>
      <c r="H1985" s="149"/>
      <c r="I1985" s="143"/>
      <c r="J1985" s="143"/>
      <c r="K1985" s="149"/>
      <c r="L1985" s="149"/>
      <c r="M1985" s="149"/>
      <c r="N1985" s="149"/>
      <c r="O1985" s="149"/>
      <c r="P1985" s="149"/>
      <c r="Q1985" s="149"/>
      <c r="R1985" s="149"/>
      <c r="S1985" s="149"/>
      <c r="T1985" s="152"/>
      <c r="U1985" s="152"/>
      <c r="V1985" s="152"/>
      <c r="W1985" s="152"/>
      <c r="X1985" s="152"/>
      <c r="Y1985" s="152"/>
      <c r="Z1985" s="152"/>
    </row>
    <row r="1986" ht="15.75" customHeight="1">
      <c r="A1986" s="143" t="str">
        <f>VLOOKUP('POBLACIONAL BASE 2025'!AD1248,$A$15:$B$40,2,FALSE)</f>
        <v>#N/A</v>
      </c>
      <c r="B1986" s="149"/>
      <c r="C1986" s="149"/>
      <c r="D1986" s="149"/>
      <c r="E1986" s="149"/>
      <c r="F1986" s="149"/>
      <c r="G1986" s="149"/>
      <c r="H1986" s="149"/>
      <c r="I1986" s="143"/>
      <c r="J1986" s="143"/>
      <c r="K1986" s="149"/>
      <c r="L1986" s="149"/>
      <c r="M1986" s="149"/>
      <c r="N1986" s="149"/>
      <c r="O1986" s="149"/>
      <c r="P1986" s="149"/>
      <c r="Q1986" s="149"/>
      <c r="R1986" s="149"/>
      <c r="S1986" s="149"/>
      <c r="T1986" s="152"/>
      <c r="U1986" s="152"/>
      <c r="V1986" s="152"/>
      <c r="W1986" s="152"/>
      <c r="X1986" s="152"/>
      <c r="Y1986" s="152"/>
      <c r="Z1986" s="152"/>
    </row>
    <row r="1987" ht="15.75" customHeight="1">
      <c r="A1987" s="143" t="str">
        <f>VLOOKUP('POBLACIONAL BASE 2025'!AD1249,$A$15:$B$40,2,FALSE)</f>
        <v>#N/A</v>
      </c>
      <c r="B1987" s="149"/>
      <c r="C1987" s="149"/>
      <c r="D1987" s="149"/>
      <c r="E1987" s="149"/>
      <c r="F1987" s="149"/>
      <c r="G1987" s="149"/>
      <c r="H1987" s="149"/>
      <c r="I1987" s="143"/>
      <c r="J1987" s="143"/>
      <c r="K1987" s="149"/>
      <c r="L1987" s="149"/>
      <c r="M1987" s="149"/>
      <c r="N1987" s="149"/>
      <c r="O1987" s="149"/>
      <c r="P1987" s="149"/>
      <c r="Q1987" s="149"/>
      <c r="R1987" s="149"/>
      <c r="S1987" s="149"/>
      <c r="T1987" s="152"/>
      <c r="U1987" s="152"/>
      <c r="V1987" s="152"/>
      <c r="W1987" s="152"/>
      <c r="X1987" s="152"/>
      <c r="Y1987" s="152"/>
      <c r="Z1987" s="152"/>
    </row>
    <row r="1988" ht="15.75" customHeight="1">
      <c r="A1988" s="143" t="str">
        <f>VLOOKUP('POBLACIONAL BASE 2025'!AD1250,$A$15:$B$40,2,FALSE)</f>
        <v>#N/A</v>
      </c>
      <c r="B1988" s="149"/>
      <c r="C1988" s="149"/>
      <c r="D1988" s="149"/>
      <c r="E1988" s="149"/>
      <c r="F1988" s="149"/>
      <c r="G1988" s="149"/>
      <c r="H1988" s="149"/>
      <c r="I1988" s="143"/>
      <c r="J1988" s="143"/>
      <c r="K1988" s="149"/>
      <c r="L1988" s="149"/>
      <c r="M1988" s="149"/>
      <c r="N1988" s="149"/>
      <c r="O1988" s="149"/>
      <c r="P1988" s="149"/>
      <c r="Q1988" s="149"/>
      <c r="R1988" s="149"/>
      <c r="S1988" s="149"/>
      <c r="T1988" s="152"/>
      <c r="U1988" s="152"/>
      <c r="V1988" s="152"/>
      <c r="W1988" s="152"/>
      <c r="X1988" s="152"/>
      <c r="Y1988" s="152"/>
      <c r="Z1988" s="152"/>
    </row>
    <row r="1989" ht="15.75" customHeight="1">
      <c r="A1989" s="143" t="str">
        <f>VLOOKUP('POBLACIONAL BASE 2025'!AD1251,$A$15:$B$40,2,FALSE)</f>
        <v>#N/A</v>
      </c>
      <c r="B1989" s="149"/>
      <c r="C1989" s="149"/>
      <c r="D1989" s="149"/>
      <c r="E1989" s="149"/>
      <c r="F1989" s="149"/>
      <c r="G1989" s="149"/>
      <c r="H1989" s="149"/>
      <c r="I1989" s="143"/>
      <c r="J1989" s="143"/>
      <c r="K1989" s="149"/>
      <c r="L1989" s="149"/>
      <c r="M1989" s="149"/>
      <c r="N1989" s="149"/>
      <c r="O1989" s="149"/>
      <c r="P1989" s="149"/>
      <c r="Q1989" s="149"/>
      <c r="R1989" s="149"/>
      <c r="S1989" s="149"/>
      <c r="T1989" s="152"/>
      <c r="U1989" s="152"/>
      <c r="V1989" s="152"/>
      <c r="W1989" s="152"/>
      <c r="X1989" s="152"/>
      <c r="Y1989" s="152"/>
      <c r="Z1989" s="152"/>
    </row>
    <row r="1990" ht="15.75" customHeight="1">
      <c r="A1990" s="143" t="str">
        <f>VLOOKUP('POBLACIONAL BASE 2025'!AD1252,$A$15:$B$40,2,FALSE)</f>
        <v>#N/A</v>
      </c>
      <c r="B1990" s="149"/>
      <c r="C1990" s="149"/>
      <c r="D1990" s="149"/>
      <c r="E1990" s="149"/>
      <c r="F1990" s="149"/>
      <c r="G1990" s="149"/>
      <c r="H1990" s="149"/>
      <c r="I1990" s="143"/>
      <c r="J1990" s="143"/>
      <c r="K1990" s="149"/>
      <c r="L1990" s="149"/>
      <c r="M1990" s="149"/>
      <c r="N1990" s="149"/>
      <c r="O1990" s="149"/>
      <c r="P1990" s="149"/>
      <c r="Q1990" s="149"/>
      <c r="R1990" s="149"/>
      <c r="S1990" s="149"/>
      <c r="T1990" s="152"/>
      <c r="U1990" s="152"/>
      <c r="V1990" s="152"/>
      <c r="W1990" s="152"/>
      <c r="X1990" s="152"/>
      <c r="Y1990" s="152"/>
      <c r="Z1990" s="152"/>
    </row>
    <row r="1991" ht="15.75" customHeight="1">
      <c r="A1991" s="143" t="str">
        <f>VLOOKUP('POBLACIONAL BASE 2025'!AD1253,$A$15:$B$40,2,FALSE)</f>
        <v>#N/A</v>
      </c>
      <c r="B1991" s="149"/>
      <c r="C1991" s="149"/>
      <c r="D1991" s="149"/>
      <c r="E1991" s="149"/>
      <c r="F1991" s="149"/>
      <c r="G1991" s="149"/>
      <c r="H1991" s="149"/>
      <c r="I1991" s="143"/>
      <c r="J1991" s="143"/>
      <c r="K1991" s="149"/>
      <c r="L1991" s="149"/>
      <c r="M1991" s="149"/>
      <c r="N1991" s="149"/>
      <c r="O1991" s="149"/>
      <c r="P1991" s="149"/>
      <c r="Q1991" s="149"/>
      <c r="R1991" s="149"/>
      <c r="S1991" s="149"/>
      <c r="T1991" s="152"/>
      <c r="U1991" s="152"/>
      <c r="V1991" s="152"/>
      <c r="W1991" s="152"/>
      <c r="X1991" s="152"/>
      <c r="Y1991" s="152"/>
      <c r="Z1991" s="152"/>
    </row>
    <row r="1992" ht="15.75" customHeight="1">
      <c r="A1992" s="143" t="str">
        <f>VLOOKUP('POBLACIONAL BASE 2025'!AD1254,$A$15:$B$40,2,FALSE)</f>
        <v>#N/A</v>
      </c>
      <c r="B1992" s="149"/>
      <c r="C1992" s="149"/>
      <c r="D1992" s="149"/>
      <c r="E1992" s="149"/>
      <c r="F1992" s="149"/>
      <c r="G1992" s="149"/>
      <c r="H1992" s="149"/>
      <c r="I1992" s="143"/>
      <c r="J1992" s="143"/>
      <c r="K1992" s="149"/>
      <c r="L1992" s="149"/>
      <c r="M1992" s="149"/>
      <c r="N1992" s="149"/>
      <c r="O1992" s="149"/>
      <c r="P1992" s="149"/>
      <c r="Q1992" s="149"/>
      <c r="R1992" s="149"/>
      <c r="S1992" s="149"/>
      <c r="T1992" s="152"/>
      <c r="U1992" s="152"/>
      <c r="V1992" s="152"/>
      <c r="W1992" s="152"/>
      <c r="X1992" s="152"/>
      <c r="Y1992" s="152"/>
      <c r="Z1992" s="152"/>
    </row>
    <row r="1993" ht="15.75" customHeight="1">
      <c r="A1993" s="143" t="str">
        <f>VLOOKUP('POBLACIONAL BASE 2025'!AD1255,$A$15:$B$40,2,FALSE)</f>
        <v>#N/A</v>
      </c>
      <c r="B1993" s="149"/>
      <c r="C1993" s="149"/>
      <c r="D1993" s="149"/>
      <c r="E1993" s="149"/>
      <c r="F1993" s="149"/>
      <c r="G1993" s="149"/>
      <c r="H1993" s="149"/>
      <c r="I1993" s="143"/>
      <c r="J1993" s="143"/>
      <c r="K1993" s="149"/>
      <c r="L1993" s="149"/>
      <c r="M1993" s="149"/>
      <c r="N1993" s="149"/>
      <c r="O1993" s="149"/>
      <c r="P1993" s="149"/>
      <c r="Q1993" s="149"/>
      <c r="R1993" s="149"/>
      <c r="S1993" s="149"/>
      <c r="T1993" s="152"/>
      <c r="U1993" s="152"/>
      <c r="V1993" s="152"/>
      <c r="W1993" s="152"/>
      <c r="X1993" s="152"/>
      <c r="Y1993" s="152"/>
      <c r="Z1993" s="152"/>
    </row>
    <row r="1994" ht="15.75" customHeight="1">
      <c r="A1994" s="143" t="str">
        <f>VLOOKUP('POBLACIONAL BASE 2025'!AD1256,$A$15:$B$40,2,FALSE)</f>
        <v>#N/A</v>
      </c>
      <c r="B1994" s="149"/>
      <c r="C1994" s="149"/>
      <c r="D1994" s="149"/>
      <c r="E1994" s="149"/>
      <c r="F1994" s="149"/>
      <c r="G1994" s="149"/>
      <c r="H1994" s="149"/>
      <c r="I1994" s="143"/>
      <c r="J1994" s="143"/>
      <c r="K1994" s="149"/>
      <c r="L1994" s="149"/>
      <c r="M1994" s="149"/>
      <c r="N1994" s="149"/>
      <c r="O1994" s="149"/>
      <c r="P1994" s="149"/>
      <c r="Q1994" s="149"/>
      <c r="R1994" s="149"/>
      <c r="S1994" s="149"/>
      <c r="T1994" s="152"/>
      <c r="U1994" s="152"/>
      <c r="V1994" s="152"/>
      <c r="W1994" s="152"/>
      <c r="X1994" s="152"/>
      <c r="Y1994" s="152"/>
      <c r="Z1994" s="152"/>
    </row>
    <row r="1995" ht="15.75" customHeight="1">
      <c r="A1995" s="143" t="str">
        <f>VLOOKUP('POBLACIONAL BASE 2025'!AD1257,$A$15:$B$40,2,FALSE)</f>
        <v>#N/A</v>
      </c>
      <c r="B1995" s="149"/>
      <c r="C1995" s="149"/>
      <c r="D1995" s="149"/>
      <c r="E1995" s="149"/>
      <c r="F1995" s="149"/>
      <c r="G1995" s="149"/>
      <c r="H1995" s="149"/>
      <c r="I1995" s="143"/>
      <c r="J1995" s="143"/>
      <c r="K1995" s="149"/>
      <c r="L1995" s="149"/>
      <c r="M1995" s="149"/>
      <c r="N1995" s="149"/>
      <c r="O1995" s="149"/>
      <c r="P1995" s="149"/>
      <c r="Q1995" s="149"/>
      <c r="R1995" s="149"/>
      <c r="S1995" s="149"/>
      <c r="T1995" s="152"/>
      <c r="U1995" s="152"/>
      <c r="V1995" s="152"/>
      <c r="W1995" s="152"/>
      <c r="X1995" s="152"/>
      <c r="Y1995" s="152"/>
      <c r="Z1995" s="152"/>
    </row>
    <row r="1996" ht="15.75" customHeight="1">
      <c r="A1996" s="143" t="str">
        <f>VLOOKUP('POBLACIONAL BASE 2025'!AD1258,$A$15:$B$40,2,FALSE)</f>
        <v>#N/A</v>
      </c>
      <c r="B1996" s="149"/>
      <c r="C1996" s="149"/>
      <c r="D1996" s="149"/>
      <c r="E1996" s="149"/>
      <c r="F1996" s="149"/>
      <c r="G1996" s="149"/>
      <c r="H1996" s="149"/>
      <c r="I1996" s="143"/>
      <c r="J1996" s="143"/>
      <c r="K1996" s="149"/>
      <c r="L1996" s="149"/>
      <c r="M1996" s="149"/>
      <c r="N1996" s="149"/>
      <c r="O1996" s="149"/>
      <c r="P1996" s="149"/>
      <c r="Q1996" s="149"/>
      <c r="R1996" s="149"/>
      <c r="S1996" s="149"/>
      <c r="T1996" s="152"/>
      <c r="U1996" s="152"/>
      <c r="V1996" s="152"/>
      <c r="W1996" s="152"/>
      <c r="X1996" s="152"/>
      <c r="Y1996" s="152"/>
      <c r="Z1996" s="152"/>
    </row>
    <row r="1997" ht="15.75" customHeight="1">
      <c r="A1997" s="143" t="str">
        <f>VLOOKUP('POBLACIONAL BASE 2025'!AD1259,$A$15:$B$40,2,FALSE)</f>
        <v>#N/A</v>
      </c>
      <c r="B1997" s="149"/>
      <c r="C1997" s="149"/>
      <c r="D1997" s="149"/>
      <c r="E1997" s="149"/>
      <c r="F1997" s="149"/>
      <c r="G1997" s="149"/>
      <c r="H1997" s="149"/>
      <c r="I1997" s="143"/>
      <c r="J1997" s="143"/>
      <c r="K1997" s="149"/>
      <c r="L1997" s="149"/>
      <c r="M1997" s="149"/>
      <c r="N1997" s="149"/>
      <c r="O1997" s="149"/>
      <c r="P1997" s="149"/>
      <c r="Q1997" s="149"/>
      <c r="R1997" s="149"/>
      <c r="S1997" s="149"/>
      <c r="T1997" s="152"/>
      <c r="U1997" s="152"/>
      <c r="V1997" s="152"/>
      <c r="W1997" s="152"/>
      <c r="X1997" s="152"/>
      <c r="Y1997" s="152"/>
      <c r="Z1997" s="152"/>
    </row>
    <row r="1998" ht="15.75" customHeight="1">
      <c r="A1998" s="143" t="str">
        <f>VLOOKUP('POBLACIONAL BASE 2025'!AD1260,$A$15:$B$40,2,FALSE)</f>
        <v>#N/A</v>
      </c>
      <c r="B1998" s="149"/>
      <c r="C1998" s="149"/>
      <c r="D1998" s="149"/>
      <c r="E1998" s="149"/>
      <c r="F1998" s="149"/>
      <c r="G1998" s="149"/>
      <c r="H1998" s="149"/>
      <c r="I1998" s="143"/>
      <c r="J1998" s="143"/>
      <c r="K1998" s="149"/>
      <c r="L1998" s="149"/>
      <c r="M1998" s="149"/>
      <c r="N1998" s="149"/>
      <c r="O1998" s="149"/>
      <c r="P1998" s="149"/>
      <c r="Q1998" s="149"/>
      <c r="R1998" s="149"/>
      <c r="S1998" s="149"/>
      <c r="T1998" s="152"/>
      <c r="U1998" s="152"/>
      <c r="V1998" s="152"/>
      <c r="W1998" s="152"/>
      <c r="X1998" s="152"/>
      <c r="Y1998" s="152"/>
      <c r="Z1998" s="152"/>
    </row>
    <row r="1999" ht="15.75" customHeight="1">
      <c r="A1999" s="143" t="str">
        <f>VLOOKUP('POBLACIONAL BASE 2025'!AD1261,$A$15:$B$40,2,FALSE)</f>
        <v>#N/A</v>
      </c>
      <c r="B1999" s="149"/>
      <c r="C1999" s="149"/>
      <c r="D1999" s="149"/>
      <c r="E1999" s="149"/>
      <c r="F1999" s="149"/>
      <c r="G1999" s="149"/>
      <c r="H1999" s="149"/>
      <c r="I1999" s="143"/>
      <c r="J1999" s="143"/>
      <c r="K1999" s="149"/>
      <c r="L1999" s="149"/>
      <c r="M1999" s="149"/>
      <c r="N1999" s="149"/>
      <c r="O1999" s="149"/>
      <c r="P1999" s="149"/>
      <c r="Q1999" s="149"/>
      <c r="R1999" s="149"/>
      <c r="S1999" s="149"/>
      <c r="T1999" s="152"/>
      <c r="U1999" s="152"/>
      <c r="V1999" s="152"/>
      <c r="W1999" s="152"/>
      <c r="X1999" s="152"/>
      <c r="Y1999" s="152"/>
      <c r="Z1999" s="152"/>
    </row>
    <row r="2000" ht="15.75" customHeight="1">
      <c r="A2000" s="143" t="str">
        <f>VLOOKUP('POBLACIONAL BASE 2025'!AD1262,$A$15:$B$40,2,FALSE)</f>
        <v>#N/A</v>
      </c>
      <c r="B2000" s="149"/>
      <c r="C2000" s="149"/>
      <c r="D2000" s="149"/>
      <c r="E2000" s="149"/>
      <c r="F2000" s="149"/>
      <c r="G2000" s="149"/>
      <c r="H2000" s="149"/>
      <c r="I2000" s="143"/>
      <c r="J2000" s="143"/>
      <c r="K2000" s="149"/>
      <c r="L2000" s="149"/>
      <c r="M2000" s="149"/>
      <c r="N2000" s="149"/>
      <c r="O2000" s="149"/>
      <c r="P2000" s="149"/>
      <c r="Q2000" s="149"/>
      <c r="R2000" s="149"/>
      <c r="S2000" s="149"/>
      <c r="T2000" s="152"/>
      <c r="U2000" s="152"/>
      <c r="V2000" s="152"/>
      <c r="W2000" s="152"/>
      <c r="X2000" s="152"/>
      <c r="Y2000" s="152"/>
      <c r="Z2000" s="152"/>
    </row>
    <row r="2001" ht="15.75" customHeight="1">
      <c r="A2001" s="143" t="str">
        <f>VLOOKUP('POBLACIONAL BASE 2025'!AD1263,$A$15:$B$40,2,FALSE)</f>
        <v>#N/A</v>
      </c>
      <c r="B2001" s="149"/>
      <c r="C2001" s="149"/>
      <c r="D2001" s="149"/>
      <c r="E2001" s="149"/>
      <c r="F2001" s="149"/>
      <c r="G2001" s="149"/>
      <c r="H2001" s="149"/>
      <c r="I2001" s="143"/>
      <c r="J2001" s="143"/>
      <c r="K2001" s="149"/>
      <c r="L2001" s="149"/>
      <c r="M2001" s="149"/>
      <c r="N2001" s="149"/>
      <c r="O2001" s="149"/>
      <c r="P2001" s="149"/>
      <c r="Q2001" s="149"/>
      <c r="R2001" s="149"/>
      <c r="S2001" s="149"/>
      <c r="T2001" s="152"/>
      <c r="U2001" s="152"/>
      <c r="V2001" s="152"/>
      <c r="W2001" s="152"/>
      <c r="X2001" s="152"/>
      <c r="Y2001" s="152"/>
      <c r="Z2001" s="152"/>
    </row>
    <row r="2002" ht="15.75" customHeight="1">
      <c r="A2002" s="143" t="str">
        <f>VLOOKUP('POBLACIONAL BASE 2025'!AD1264,$A$15:$B$40,2,FALSE)</f>
        <v>#N/A</v>
      </c>
      <c r="B2002" s="149"/>
      <c r="C2002" s="149"/>
      <c r="D2002" s="149"/>
      <c r="E2002" s="149"/>
      <c r="F2002" s="149"/>
      <c r="G2002" s="149"/>
      <c r="H2002" s="149"/>
      <c r="I2002" s="143"/>
      <c r="J2002" s="143"/>
      <c r="K2002" s="149"/>
      <c r="L2002" s="149"/>
      <c r="M2002" s="149"/>
      <c r="N2002" s="149"/>
      <c r="O2002" s="149"/>
      <c r="P2002" s="149"/>
      <c r="Q2002" s="149"/>
      <c r="R2002" s="149"/>
      <c r="S2002" s="149"/>
      <c r="T2002" s="152"/>
      <c r="U2002" s="152"/>
      <c r="V2002" s="152"/>
      <c r="W2002" s="152"/>
      <c r="X2002" s="152"/>
      <c r="Y2002" s="152"/>
      <c r="Z2002" s="152"/>
    </row>
    <row r="2003" ht="15.75" customHeight="1">
      <c r="A2003" s="143" t="str">
        <f>VLOOKUP('POBLACIONAL BASE 2025'!AD1265,$A$15:$B$40,2,FALSE)</f>
        <v>#N/A</v>
      </c>
      <c r="B2003" s="149"/>
      <c r="C2003" s="149"/>
      <c r="D2003" s="149"/>
      <c r="E2003" s="149"/>
      <c r="F2003" s="149"/>
      <c r="G2003" s="149"/>
      <c r="H2003" s="149"/>
      <c r="I2003" s="143"/>
      <c r="J2003" s="143"/>
      <c r="K2003" s="149"/>
      <c r="L2003" s="149"/>
      <c r="M2003" s="149"/>
      <c r="N2003" s="149"/>
      <c r="O2003" s="149"/>
      <c r="P2003" s="149"/>
      <c r="Q2003" s="149"/>
      <c r="R2003" s="149"/>
      <c r="S2003" s="149"/>
      <c r="T2003" s="152"/>
      <c r="U2003" s="152"/>
      <c r="V2003" s="152"/>
      <c r="W2003" s="152"/>
      <c r="X2003" s="152"/>
      <c r="Y2003" s="152"/>
      <c r="Z2003" s="152"/>
    </row>
    <row r="2004" ht="15.75" customHeight="1">
      <c r="A2004" s="143" t="str">
        <f>VLOOKUP('POBLACIONAL BASE 2025'!AD1266,$A$15:$B$40,2,FALSE)</f>
        <v>#N/A</v>
      </c>
      <c r="B2004" s="149"/>
      <c r="C2004" s="149"/>
      <c r="D2004" s="149"/>
      <c r="E2004" s="149"/>
      <c r="F2004" s="149"/>
      <c r="G2004" s="149"/>
      <c r="H2004" s="149"/>
      <c r="I2004" s="143"/>
      <c r="J2004" s="143"/>
      <c r="K2004" s="149"/>
      <c r="L2004" s="149"/>
      <c r="M2004" s="149"/>
      <c r="N2004" s="149"/>
      <c r="O2004" s="149"/>
      <c r="P2004" s="149"/>
      <c r="Q2004" s="149"/>
      <c r="R2004" s="149"/>
      <c r="S2004" s="149"/>
      <c r="T2004" s="152"/>
      <c r="U2004" s="152"/>
      <c r="V2004" s="152"/>
      <c r="W2004" s="152"/>
      <c r="X2004" s="152"/>
      <c r="Y2004" s="152"/>
      <c r="Z2004" s="152"/>
    </row>
    <row r="2005" ht="15.75" customHeight="1">
      <c r="A2005" s="143" t="str">
        <f>VLOOKUP('POBLACIONAL BASE 2025'!AD1267,$A$15:$B$40,2,FALSE)</f>
        <v>#N/A</v>
      </c>
      <c r="B2005" s="149"/>
      <c r="C2005" s="149"/>
      <c r="D2005" s="149"/>
      <c r="E2005" s="149"/>
      <c r="F2005" s="149"/>
      <c r="G2005" s="149"/>
      <c r="H2005" s="149"/>
      <c r="I2005" s="143"/>
      <c r="J2005" s="143"/>
      <c r="K2005" s="149"/>
      <c r="L2005" s="149"/>
      <c r="M2005" s="149"/>
      <c r="N2005" s="149"/>
      <c r="O2005" s="149"/>
      <c r="P2005" s="149"/>
      <c r="Q2005" s="149"/>
      <c r="R2005" s="149"/>
      <c r="S2005" s="149"/>
      <c r="T2005" s="152"/>
      <c r="U2005" s="152"/>
      <c r="V2005" s="152"/>
      <c r="W2005" s="152"/>
      <c r="X2005" s="152"/>
      <c r="Y2005" s="152"/>
      <c r="Z2005" s="152"/>
    </row>
    <row r="2006" ht="15.75" customHeight="1">
      <c r="A2006" s="143" t="str">
        <f>VLOOKUP('POBLACIONAL BASE 2025'!AD1268,$A$15:$B$40,2,FALSE)</f>
        <v>#N/A</v>
      </c>
      <c r="B2006" s="149"/>
      <c r="C2006" s="149"/>
      <c r="D2006" s="149"/>
      <c r="E2006" s="149"/>
      <c r="F2006" s="149"/>
      <c r="G2006" s="149"/>
      <c r="H2006" s="149"/>
      <c r="I2006" s="143"/>
      <c r="J2006" s="143"/>
      <c r="K2006" s="149"/>
      <c r="L2006" s="149"/>
      <c r="M2006" s="149"/>
      <c r="N2006" s="149"/>
      <c r="O2006" s="149"/>
      <c r="P2006" s="149"/>
      <c r="Q2006" s="149"/>
      <c r="R2006" s="149"/>
      <c r="S2006" s="149"/>
      <c r="T2006" s="152"/>
      <c r="U2006" s="152"/>
      <c r="V2006" s="152"/>
      <c r="W2006" s="152"/>
      <c r="X2006" s="152"/>
      <c r="Y2006" s="152"/>
      <c r="Z2006" s="152"/>
    </row>
    <row r="2007" ht="15.75" customHeight="1">
      <c r="A2007" s="143" t="str">
        <f>VLOOKUP('POBLACIONAL BASE 2025'!AD1269,$A$15:$B$40,2,FALSE)</f>
        <v>#N/A</v>
      </c>
      <c r="B2007" s="149"/>
      <c r="C2007" s="149"/>
      <c r="D2007" s="149"/>
      <c r="E2007" s="149"/>
      <c r="F2007" s="149"/>
      <c r="G2007" s="149"/>
      <c r="H2007" s="149"/>
      <c r="I2007" s="143"/>
      <c r="J2007" s="143"/>
      <c r="K2007" s="149"/>
      <c r="L2007" s="149"/>
      <c r="M2007" s="149"/>
      <c r="N2007" s="149"/>
      <c r="O2007" s="149"/>
      <c r="P2007" s="149"/>
      <c r="Q2007" s="149"/>
      <c r="R2007" s="149"/>
      <c r="S2007" s="149"/>
      <c r="T2007" s="152"/>
      <c r="U2007" s="152"/>
      <c r="V2007" s="152"/>
      <c r="W2007" s="152"/>
      <c r="X2007" s="152"/>
      <c r="Y2007" s="152"/>
      <c r="Z2007" s="152"/>
    </row>
    <row r="2008" ht="15.75" customHeight="1">
      <c r="A2008" s="143" t="str">
        <f>VLOOKUP('POBLACIONAL BASE 2025'!AD1270,$A$15:$B$40,2,FALSE)</f>
        <v>#N/A</v>
      </c>
      <c r="B2008" s="149"/>
      <c r="C2008" s="149"/>
      <c r="D2008" s="149"/>
      <c r="E2008" s="149"/>
      <c r="F2008" s="149"/>
      <c r="G2008" s="149"/>
      <c r="H2008" s="149"/>
      <c r="I2008" s="143"/>
      <c r="J2008" s="143"/>
      <c r="K2008" s="149"/>
      <c r="L2008" s="149"/>
      <c r="M2008" s="149"/>
      <c r="N2008" s="149"/>
      <c r="O2008" s="149"/>
      <c r="P2008" s="149"/>
      <c r="Q2008" s="149"/>
      <c r="R2008" s="149"/>
      <c r="S2008" s="149"/>
      <c r="T2008" s="152"/>
      <c r="U2008" s="152"/>
      <c r="V2008" s="152"/>
      <c r="W2008" s="152"/>
      <c r="X2008" s="152"/>
      <c r="Y2008" s="152"/>
      <c r="Z2008" s="152"/>
    </row>
    <row r="2009" ht="15.75" customHeight="1">
      <c r="A2009" s="143" t="str">
        <f>VLOOKUP('POBLACIONAL BASE 2025'!AD1271,$A$15:$B$40,2,FALSE)</f>
        <v>#N/A</v>
      </c>
      <c r="B2009" s="149"/>
      <c r="C2009" s="149"/>
      <c r="D2009" s="149"/>
      <c r="E2009" s="149"/>
      <c r="F2009" s="149"/>
      <c r="G2009" s="149"/>
      <c r="H2009" s="149"/>
      <c r="I2009" s="143"/>
      <c r="J2009" s="143"/>
      <c r="K2009" s="149"/>
      <c r="L2009" s="149"/>
      <c r="M2009" s="149"/>
      <c r="N2009" s="149"/>
      <c r="O2009" s="149"/>
      <c r="P2009" s="149"/>
      <c r="Q2009" s="149"/>
      <c r="R2009" s="149"/>
      <c r="S2009" s="149"/>
      <c r="T2009" s="152"/>
      <c r="U2009" s="152"/>
      <c r="V2009" s="152"/>
      <c r="W2009" s="152"/>
      <c r="X2009" s="152"/>
      <c r="Y2009" s="152"/>
      <c r="Z2009" s="152"/>
    </row>
    <row r="2010" ht="15.75" customHeight="1">
      <c r="A2010" s="143" t="str">
        <f>VLOOKUP('POBLACIONAL BASE 2025'!AD1272,$A$15:$B$40,2,FALSE)</f>
        <v>#N/A</v>
      </c>
      <c r="B2010" s="149"/>
      <c r="C2010" s="149"/>
      <c r="D2010" s="149"/>
      <c r="E2010" s="149"/>
      <c r="F2010" s="149"/>
      <c r="G2010" s="149"/>
      <c r="H2010" s="149"/>
      <c r="I2010" s="143"/>
      <c r="J2010" s="143"/>
      <c r="K2010" s="149"/>
      <c r="L2010" s="149"/>
      <c r="M2010" s="149"/>
      <c r="N2010" s="149"/>
      <c r="O2010" s="149"/>
      <c r="P2010" s="149"/>
      <c r="Q2010" s="149"/>
      <c r="R2010" s="149"/>
      <c r="S2010" s="149"/>
      <c r="T2010" s="152"/>
      <c r="U2010" s="152"/>
      <c r="V2010" s="152"/>
      <c r="W2010" s="152"/>
      <c r="X2010" s="152"/>
      <c r="Y2010" s="152"/>
      <c r="Z2010" s="152"/>
    </row>
    <row r="2011" ht="15.75" customHeight="1">
      <c r="A2011" s="143" t="str">
        <f>VLOOKUP('POBLACIONAL BASE 2025'!AD1273,$A$15:$B$40,2,FALSE)</f>
        <v>#N/A</v>
      </c>
      <c r="B2011" s="149"/>
      <c r="C2011" s="149"/>
      <c r="D2011" s="149"/>
      <c r="E2011" s="149"/>
      <c r="F2011" s="149"/>
      <c r="G2011" s="149"/>
      <c r="H2011" s="149"/>
      <c r="I2011" s="143"/>
      <c r="J2011" s="143"/>
      <c r="K2011" s="149"/>
      <c r="L2011" s="149"/>
      <c r="M2011" s="149"/>
      <c r="N2011" s="149"/>
      <c r="O2011" s="149"/>
      <c r="P2011" s="149"/>
      <c r="Q2011" s="149"/>
      <c r="R2011" s="149"/>
      <c r="S2011" s="149"/>
      <c r="T2011" s="152"/>
      <c r="U2011" s="152"/>
      <c r="V2011" s="152"/>
      <c r="W2011" s="152"/>
      <c r="X2011" s="152"/>
      <c r="Y2011" s="152"/>
      <c r="Z2011" s="152"/>
    </row>
    <row r="2012" ht="15.75" customHeight="1">
      <c r="A2012" s="143" t="str">
        <f>VLOOKUP('POBLACIONAL BASE 2025'!AD1274,$A$15:$B$40,2,FALSE)</f>
        <v>#N/A</v>
      </c>
      <c r="B2012" s="149"/>
      <c r="C2012" s="149"/>
      <c r="D2012" s="149"/>
      <c r="E2012" s="149"/>
      <c r="F2012" s="149"/>
      <c r="G2012" s="149"/>
      <c r="H2012" s="149"/>
      <c r="I2012" s="143"/>
      <c r="J2012" s="143"/>
      <c r="K2012" s="149"/>
      <c r="L2012" s="149"/>
      <c r="M2012" s="149"/>
      <c r="N2012" s="149"/>
      <c r="O2012" s="149"/>
      <c r="P2012" s="149"/>
      <c r="Q2012" s="149"/>
      <c r="R2012" s="149"/>
      <c r="S2012" s="149"/>
      <c r="T2012" s="152"/>
      <c r="U2012" s="152"/>
      <c r="V2012" s="152"/>
      <c r="W2012" s="152"/>
      <c r="X2012" s="152"/>
      <c r="Y2012" s="152"/>
      <c r="Z2012" s="152"/>
    </row>
    <row r="2013" ht="15.75" customHeight="1">
      <c r="A2013" s="143" t="str">
        <f>VLOOKUP('POBLACIONAL BASE 2025'!AD1275,$A$15:$B$40,2,FALSE)</f>
        <v>#N/A</v>
      </c>
      <c r="B2013" s="149"/>
      <c r="C2013" s="149"/>
      <c r="D2013" s="149"/>
      <c r="E2013" s="149"/>
      <c r="F2013" s="149"/>
      <c r="G2013" s="149"/>
      <c r="H2013" s="149"/>
      <c r="I2013" s="143"/>
      <c r="J2013" s="143"/>
      <c r="K2013" s="149"/>
      <c r="L2013" s="149"/>
      <c r="M2013" s="149"/>
      <c r="N2013" s="149"/>
      <c r="O2013" s="149"/>
      <c r="P2013" s="149"/>
      <c r="Q2013" s="149"/>
      <c r="R2013" s="149"/>
      <c r="S2013" s="149"/>
      <c r="T2013" s="152"/>
      <c r="U2013" s="152"/>
      <c r="V2013" s="152"/>
      <c r="W2013" s="152"/>
      <c r="X2013" s="152"/>
      <c r="Y2013" s="152"/>
      <c r="Z2013" s="152"/>
    </row>
    <row r="2014" ht="15.75" customHeight="1">
      <c r="A2014" s="143" t="str">
        <f>VLOOKUP('POBLACIONAL BASE 2025'!AD1276,$A$15:$B$40,2,FALSE)</f>
        <v>#N/A</v>
      </c>
      <c r="B2014" s="149"/>
      <c r="C2014" s="149"/>
      <c r="D2014" s="149"/>
      <c r="E2014" s="149"/>
      <c r="F2014" s="149"/>
      <c r="G2014" s="149"/>
      <c r="H2014" s="149"/>
      <c r="I2014" s="143"/>
      <c r="J2014" s="143"/>
      <c r="K2014" s="149"/>
      <c r="L2014" s="149"/>
      <c r="M2014" s="149"/>
      <c r="N2014" s="149"/>
      <c r="O2014" s="149"/>
      <c r="P2014" s="149"/>
      <c r="Q2014" s="149"/>
      <c r="R2014" s="149"/>
      <c r="S2014" s="149"/>
      <c r="T2014" s="152"/>
      <c r="U2014" s="152"/>
      <c r="V2014" s="152"/>
      <c r="W2014" s="152"/>
      <c r="X2014" s="152"/>
      <c r="Y2014" s="152"/>
      <c r="Z2014" s="152"/>
    </row>
    <row r="2015" ht="15.75" customHeight="1">
      <c r="A2015" s="143" t="str">
        <f>VLOOKUP('POBLACIONAL BASE 2025'!AD1277,$A$15:$B$40,2,FALSE)</f>
        <v>#N/A</v>
      </c>
      <c r="B2015" s="149"/>
      <c r="C2015" s="149"/>
      <c r="D2015" s="149"/>
      <c r="E2015" s="149"/>
      <c r="F2015" s="149"/>
      <c r="G2015" s="149"/>
      <c r="H2015" s="149"/>
      <c r="I2015" s="143"/>
      <c r="J2015" s="143"/>
      <c r="K2015" s="149"/>
      <c r="L2015" s="149"/>
      <c r="M2015" s="149"/>
      <c r="N2015" s="149"/>
      <c r="O2015" s="149"/>
      <c r="P2015" s="149"/>
      <c r="Q2015" s="149"/>
      <c r="R2015" s="149"/>
      <c r="S2015" s="149"/>
      <c r="T2015" s="152"/>
      <c r="U2015" s="152"/>
      <c r="V2015" s="152"/>
      <c r="W2015" s="152"/>
      <c r="X2015" s="152"/>
      <c r="Y2015" s="152"/>
      <c r="Z2015" s="152"/>
    </row>
    <row r="2016" ht="15.75" customHeight="1">
      <c r="A2016" s="143" t="str">
        <f>VLOOKUP('POBLACIONAL BASE 2025'!AD1278,$A$15:$B$40,2,FALSE)</f>
        <v>#N/A</v>
      </c>
      <c r="B2016" s="149"/>
      <c r="C2016" s="149"/>
      <c r="D2016" s="149"/>
      <c r="E2016" s="149"/>
      <c r="F2016" s="149"/>
      <c r="G2016" s="149"/>
      <c r="H2016" s="149"/>
      <c r="I2016" s="143"/>
      <c r="J2016" s="143"/>
      <c r="K2016" s="149"/>
      <c r="L2016" s="149"/>
      <c r="M2016" s="149"/>
      <c r="N2016" s="149"/>
      <c r="O2016" s="149"/>
      <c r="P2016" s="149"/>
      <c r="Q2016" s="149"/>
      <c r="R2016" s="149"/>
      <c r="S2016" s="149"/>
      <c r="T2016" s="152"/>
      <c r="U2016" s="152"/>
      <c r="V2016" s="152"/>
      <c r="W2016" s="152"/>
      <c r="X2016" s="152"/>
      <c r="Y2016" s="152"/>
      <c r="Z2016" s="152"/>
    </row>
    <row r="2017" ht="15.75" customHeight="1">
      <c r="A2017" s="143" t="str">
        <f>VLOOKUP('POBLACIONAL BASE 2025'!AD1279,$A$15:$B$40,2,FALSE)</f>
        <v>#N/A</v>
      </c>
      <c r="B2017" s="149"/>
      <c r="C2017" s="149"/>
      <c r="D2017" s="149"/>
      <c r="E2017" s="149"/>
      <c r="F2017" s="149"/>
      <c r="G2017" s="149"/>
      <c r="H2017" s="149"/>
      <c r="I2017" s="143"/>
      <c r="J2017" s="143"/>
      <c r="K2017" s="149"/>
      <c r="L2017" s="149"/>
      <c r="M2017" s="149"/>
      <c r="N2017" s="149"/>
      <c r="O2017" s="149"/>
      <c r="P2017" s="149"/>
      <c r="Q2017" s="149"/>
      <c r="R2017" s="149"/>
      <c r="S2017" s="149"/>
      <c r="T2017" s="152"/>
      <c r="U2017" s="152"/>
      <c r="V2017" s="152"/>
      <c r="W2017" s="152"/>
      <c r="X2017" s="152"/>
      <c r="Y2017" s="152"/>
      <c r="Z2017" s="152"/>
    </row>
    <row r="2018" ht="15.75" customHeight="1">
      <c r="A2018" s="143" t="str">
        <f>VLOOKUP('POBLACIONAL BASE 2025'!AD1280,$A$15:$B$40,2,FALSE)</f>
        <v>#N/A</v>
      </c>
      <c r="B2018" s="149"/>
      <c r="C2018" s="149"/>
      <c r="D2018" s="149"/>
      <c r="E2018" s="149"/>
      <c r="F2018" s="149"/>
      <c r="G2018" s="149"/>
      <c r="H2018" s="149"/>
      <c r="I2018" s="143"/>
      <c r="J2018" s="143"/>
      <c r="K2018" s="149"/>
      <c r="L2018" s="149"/>
      <c r="M2018" s="149"/>
      <c r="N2018" s="149"/>
      <c r="O2018" s="149"/>
      <c r="P2018" s="149"/>
      <c r="Q2018" s="149"/>
      <c r="R2018" s="149"/>
      <c r="S2018" s="149"/>
      <c r="T2018" s="152"/>
      <c r="U2018" s="152"/>
      <c r="V2018" s="152"/>
      <c r="W2018" s="152"/>
      <c r="X2018" s="152"/>
      <c r="Y2018" s="152"/>
      <c r="Z2018" s="152"/>
    </row>
    <row r="2019" ht="15.75" customHeight="1">
      <c r="A2019" s="143" t="str">
        <f>VLOOKUP('POBLACIONAL BASE 2025'!AD1281,$A$15:$B$40,2,FALSE)</f>
        <v>#N/A</v>
      </c>
      <c r="B2019" s="149"/>
      <c r="C2019" s="149"/>
      <c r="D2019" s="149"/>
      <c r="E2019" s="149"/>
      <c r="F2019" s="149"/>
      <c r="G2019" s="149"/>
      <c r="H2019" s="149"/>
      <c r="I2019" s="143"/>
      <c r="J2019" s="143"/>
      <c r="K2019" s="149"/>
      <c r="L2019" s="149"/>
      <c r="M2019" s="149"/>
      <c r="N2019" s="149"/>
      <c r="O2019" s="149"/>
      <c r="P2019" s="149"/>
      <c r="Q2019" s="149"/>
      <c r="R2019" s="149"/>
      <c r="S2019" s="149"/>
      <c r="T2019" s="152"/>
      <c r="U2019" s="152"/>
      <c r="V2019" s="152"/>
      <c r="W2019" s="152"/>
      <c r="X2019" s="152"/>
      <c r="Y2019" s="152"/>
      <c r="Z2019" s="152"/>
    </row>
    <row r="2020" ht="15.75" customHeight="1">
      <c r="A2020" s="143" t="str">
        <f>VLOOKUP('POBLACIONAL BASE 2025'!AD1282,$A$15:$B$40,2,FALSE)</f>
        <v>#N/A</v>
      </c>
      <c r="B2020" s="149"/>
      <c r="C2020" s="149"/>
      <c r="D2020" s="149"/>
      <c r="E2020" s="149"/>
      <c r="F2020" s="149"/>
      <c r="G2020" s="149"/>
      <c r="H2020" s="149"/>
      <c r="I2020" s="143"/>
      <c r="J2020" s="143"/>
      <c r="K2020" s="149"/>
      <c r="L2020" s="149"/>
      <c r="M2020" s="149"/>
      <c r="N2020" s="149"/>
      <c r="O2020" s="149"/>
      <c r="P2020" s="149"/>
      <c r="Q2020" s="149"/>
      <c r="R2020" s="149"/>
      <c r="S2020" s="149"/>
      <c r="T2020" s="152"/>
      <c r="U2020" s="152"/>
      <c r="V2020" s="152"/>
      <c r="W2020" s="152"/>
      <c r="X2020" s="152"/>
      <c r="Y2020" s="152"/>
      <c r="Z2020" s="152"/>
    </row>
    <row r="2021" ht="15.75" customHeight="1">
      <c r="A2021" s="143" t="str">
        <f>VLOOKUP('POBLACIONAL BASE 2025'!AD1283,$A$15:$B$40,2,FALSE)</f>
        <v>#N/A</v>
      </c>
      <c r="B2021" s="149"/>
      <c r="C2021" s="149"/>
      <c r="D2021" s="149"/>
      <c r="E2021" s="149"/>
      <c r="F2021" s="149"/>
      <c r="G2021" s="149"/>
      <c r="H2021" s="149"/>
      <c r="I2021" s="143"/>
      <c r="J2021" s="143"/>
      <c r="K2021" s="149"/>
      <c r="L2021" s="149"/>
      <c r="M2021" s="149"/>
      <c r="N2021" s="149"/>
      <c r="O2021" s="149"/>
      <c r="P2021" s="149"/>
      <c r="Q2021" s="149"/>
      <c r="R2021" s="149"/>
      <c r="S2021" s="149"/>
      <c r="T2021" s="152"/>
      <c r="U2021" s="152"/>
      <c r="V2021" s="152"/>
      <c r="W2021" s="152"/>
      <c r="X2021" s="152"/>
      <c r="Y2021" s="152"/>
      <c r="Z2021" s="152"/>
    </row>
    <row r="2022" ht="15.75" customHeight="1">
      <c r="A2022" s="143" t="str">
        <f>VLOOKUP('POBLACIONAL BASE 2025'!AD1284,$A$15:$B$40,2,FALSE)</f>
        <v>#N/A</v>
      </c>
      <c r="B2022" s="149"/>
      <c r="C2022" s="149"/>
      <c r="D2022" s="149"/>
      <c r="E2022" s="149"/>
      <c r="F2022" s="149"/>
      <c r="G2022" s="149"/>
      <c r="H2022" s="149"/>
      <c r="I2022" s="143"/>
      <c r="J2022" s="143"/>
      <c r="K2022" s="149"/>
      <c r="L2022" s="149"/>
      <c r="M2022" s="149"/>
      <c r="N2022" s="149"/>
      <c r="O2022" s="149"/>
      <c r="P2022" s="149"/>
      <c r="Q2022" s="149"/>
      <c r="R2022" s="149"/>
      <c r="S2022" s="149"/>
      <c r="T2022" s="152"/>
      <c r="U2022" s="152"/>
      <c r="V2022" s="152"/>
      <c r="W2022" s="152"/>
      <c r="X2022" s="152"/>
      <c r="Y2022" s="152"/>
      <c r="Z2022" s="152"/>
    </row>
    <row r="2023" ht="15.75" customHeight="1">
      <c r="A2023" s="143" t="str">
        <f>VLOOKUP('POBLACIONAL BASE 2025'!AD1285,$A$15:$B$40,2,FALSE)</f>
        <v>#N/A</v>
      </c>
      <c r="B2023" s="149"/>
      <c r="C2023" s="149"/>
      <c r="D2023" s="149"/>
      <c r="E2023" s="149"/>
      <c r="F2023" s="149"/>
      <c r="G2023" s="149"/>
      <c r="H2023" s="149"/>
      <c r="I2023" s="143"/>
      <c r="J2023" s="143"/>
      <c r="K2023" s="149"/>
      <c r="L2023" s="149"/>
      <c r="M2023" s="149"/>
      <c r="N2023" s="149"/>
      <c r="O2023" s="149"/>
      <c r="P2023" s="149"/>
      <c r="Q2023" s="149"/>
      <c r="R2023" s="149"/>
      <c r="S2023" s="149"/>
      <c r="T2023" s="152"/>
      <c r="U2023" s="152"/>
      <c r="V2023" s="152"/>
      <c r="W2023" s="152"/>
      <c r="X2023" s="152"/>
      <c r="Y2023" s="152"/>
      <c r="Z2023" s="152"/>
    </row>
    <row r="2024" ht="15.75" customHeight="1">
      <c r="A2024" s="143" t="str">
        <f>VLOOKUP('POBLACIONAL BASE 2025'!AD1286,$A$15:$B$40,2,FALSE)</f>
        <v>#N/A</v>
      </c>
      <c r="B2024" s="149"/>
      <c r="C2024" s="149"/>
      <c r="D2024" s="149"/>
      <c r="E2024" s="149"/>
      <c r="F2024" s="149"/>
      <c r="G2024" s="149"/>
      <c r="H2024" s="149"/>
      <c r="I2024" s="143"/>
      <c r="J2024" s="143"/>
      <c r="K2024" s="149"/>
      <c r="L2024" s="149"/>
      <c r="M2024" s="149"/>
      <c r="N2024" s="149"/>
      <c r="O2024" s="149"/>
      <c r="P2024" s="149"/>
      <c r="Q2024" s="149"/>
      <c r="R2024" s="149"/>
      <c r="S2024" s="149"/>
      <c r="T2024" s="152"/>
      <c r="U2024" s="152"/>
      <c r="V2024" s="152"/>
      <c r="W2024" s="152"/>
      <c r="X2024" s="152"/>
      <c r="Y2024" s="152"/>
      <c r="Z2024" s="152"/>
    </row>
    <row r="2025" ht="15.75" customHeight="1">
      <c r="A2025" s="143" t="str">
        <f>VLOOKUP('POBLACIONAL BASE 2025'!AD1287,$A$15:$B$40,2,FALSE)</f>
        <v>#N/A</v>
      </c>
      <c r="B2025" s="149"/>
      <c r="C2025" s="149"/>
      <c r="D2025" s="149"/>
      <c r="E2025" s="149"/>
      <c r="F2025" s="149"/>
      <c r="G2025" s="149"/>
      <c r="H2025" s="149"/>
      <c r="I2025" s="143"/>
      <c r="J2025" s="143"/>
      <c r="K2025" s="149"/>
      <c r="L2025" s="149"/>
      <c r="M2025" s="149"/>
      <c r="N2025" s="149"/>
      <c r="O2025" s="149"/>
      <c r="P2025" s="149"/>
      <c r="Q2025" s="149"/>
      <c r="R2025" s="149"/>
      <c r="S2025" s="149"/>
      <c r="T2025" s="152"/>
      <c r="U2025" s="152"/>
      <c r="V2025" s="152"/>
      <c r="W2025" s="152"/>
      <c r="X2025" s="152"/>
      <c r="Y2025" s="152"/>
      <c r="Z2025" s="152"/>
    </row>
    <row r="2026" ht="15.75" customHeight="1">
      <c r="A2026" s="143" t="str">
        <f>VLOOKUP('POBLACIONAL BASE 2025'!AD1288,$A$15:$B$40,2,FALSE)</f>
        <v>#N/A</v>
      </c>
      <c r="B2026" s="149"/>
      <c r="C2026" s="149"/>
      <c r="D2026" s="149"/>
      <c r="E2026" s="149"/>
      <c r="F2026" s="149"/>
      <c r="G2026" s="149"/>
      <c r="H2026" s="149"/>
      <c r="I2026" s="143"/>
      <c r="J2026" s="143"/>
      <c r="K2026" s="149"/>
      <c r="L2026" s="149"/>
      <c r="M2026" s="149"/>
      <c r="N2026" s="149"/>
      <c r="O2026" s="149"/>
      <c r="P2026" s="149"/>
      <c r="Q2026" s="149"/>
      <c r="R2026" s="149"/>
      <c r="S2026" s="149"/>
      <c r="T2026" s="152"/>
      <c r="U2026" s="152"/>
      <c r="V2026" s="152"/>
      <c r="W2026" s="152"/>
      <c r="X2026" s="152"/>
      <c r="Y2026" s="152"/>
      <c r="Z2026" s="152"/>
    </row>
    <row r="2027" ht="15.75" customHeight="1">
      <c r="A2027" s="143" t="str">
        <f>VLOOKUP('POBLACIONAL BASE 2025'!AD1289,$A$15:$B$40,2,FALSE)</f>
        <v>#N/A</v>
      </c>
      <c r="B2027" s="149"/>
      <c r="C2027" s="149"/>
      <c r="D2027" s="149"/>
      <c r="E2027" s="149"/>
      <c r="F2027" s="149"/>
      <c r="G2027" s="149"/>
      <c r="H2027" s="149"/>
      <c r="I2027" s="143"/>
      <c r="J2027" s="143"/>
      <c r="K2027" s="149"/>
      <c r="L2027" s="149"/>
      <c r="M2027" s="149"/>
      <c r="N2027" s="149"/>
      <c r="O2027" s="149"/>
      <c r="P2027" s="149"/>
      <c r="Q2027" s="149"/>
      <c r="R2027" s="149"/>
      <c r="S2027" s="149"/>
      <c r="T2027" s="152"/>
      <c r="U2027" s="152"/>
      <c r="V2027" s="152"/>
      <c r="W2027" s="152"/>
      <c r="X2027" s="152"/>
      <c r="Y2027" s="152"/>
      <c r="Z2027" s="152"/>
    </row>
    <row r="2028" ht="15.75" customHeight="1">
      <c r="A2028" s="143" t="str">
        <f>VLOOKUP('POBLACIONAL BASE 2025'!AD1290,$A$15:$B$40,2,FALSE)</f>
        <v>#N/A</v>
      </c>
      <c r="B2028" s="149"/>
      <c r="C2028" s="149"/>
      <c r="D2028" s="149"/>
      <c r="E2028" s="149"/>
      <c r="F2028" s="149"/>
      <c r="G2028" s="149"/>
      <c r="H2028" s="149"/>
      <c r="I2028" s="143"/>
      <c r="J2028" s="143"/>
      <c r="K2028" s="149"/>
      <c r="L2028" s="149"/>
      <c r="M2028" s="149"/>
      <c r="N2028" s="149"/>
      <c r="O2028" s="149"/>
      <c r="P2028" s="149"/>
      <c r="Q2028" s="149"/>
      <c r="R2028" s="149"/>
      <c r="S2028" s="149"/>
      <c r="T2028" s="152"/>
      <c r="U2028" s="152"/>
      <c r="V2028" s="152"/>
      <c r="W2028" s="152"/>
      <c r="X2028" s="152"/>
      <c r="Y2028" s="152"/>
      <c r="Z2028" s="152"/>
    </row>
    <row r="2029" ht="15.75" customHeight="1">
      <c r="A2029" s="143" t="str">
        <f>VLOOKUP('POBLACIONAL BASE 2025'!AD1291,$A$15:$B$40,2,FALSE)</f>
        <v>#N/A</v>
      </c>
      <c r="B2029" s="149"/>
      <c r="C2029" s="149"/>
      <c r="D2029" s="149"/>
      <c r="E2029" s="149"/>
      <c r="F2029" s="149"/>
      <c r="G2029" s="149"/>
      <c r="H2029" s="149"/>
      <c r="I2029" s="143"/>
      <c r="J2029" s="143"/>
      <c r="K2029" s="149"/>
      <c r="L2029" s="149"/>
      <c r="M2029" s="149"/>
      <c r="N2029" s="149"/>
      <c r="O2029" s="149"/>
      <c r="P2029" s="149"/>
      <c r="Q2029" s="149"/>
      <c r="R2029" s="149"/>
      <c r="S2029" s="149"/>
      <c r="T2029" s="152"/>
      <c r="U2029" s="152"/>
      <c r="V2029" s="152"/>
      <c r="W2029" s="152"/>
      <c r="X2029" s="152"/>
      <c r="Y2029" s="152"/>
      <c r="Z2029" s="152"/>
    </row>
    <row r="2030" ht="15.75" customHeight="1">
      <c r="A2030" s="143" t="str">
        <f>VLOOKUP('POBLACIONAL BASE 2025'!AD1292,$A$15:$B$40,2,FALSE)</f>
        <v>#N/A</v>
      </c>
      <c r="B2030" s="149"/>
      <c r="C2030" s="149"/>
      <c r="D2030" s="149"/>
      <c r="E2030" s="149"/>
      <c r="F2030" s="149"/>
      <c r="G2030" s="149"/>
      <c r="H2030" s="149"/>
      <c r="I2030" s="143"/>
      <c r="J2030" s="143"/>
      <c r="K2030" s="149"/>
      <c r="L2030" s="149"/>
      <c r="M2030" s="149"/>
      <c r="N2030" s="149"/>
      <c r="O2030" s="149"/>
      <c r="P2030" s="149"/>
      <c r="Q2030" s="149"/>
      <c r="R2030" s="149"/>
      <c r="S2030" s="149"/>
      <c r="T2030" s="152"/>
      <c r="U2030" s="152"/>
      <c r="V2030" s="152"/>
      <c r="W2030" s="152"/>
      <c r="X2030" s="152"/>
      <c r="Y2030" s="152"/>
      <c r="Z2030" s="152"/>
    </row>
    <row r="2031" ht="15.75" customHeight="1">
      <c r="A2031" s="143" t="str">
        <f>VLOOKUP('POBLACIONAL BASE 2025'!AD1293,$A$15:$B$40,2,FALSE)</f>
        <v>#N/A</v>
      </c>
      <c r="B2031" s="149"/>
      <c r="C2031" s="149"/>
      <c r="D2031" s="149"/>
      <c r="E2031" s="149"/>
      <c r="F2031" s="149"/>
      <c r="G2031" s="149"/>
      <c r="H2031" s="149"/>
      <c r="I2031" s="143"/>
      <c r="J2031" s="143"/>
      <c r="K2031" s="149"/>
      <c r="L2031" s="149"/>
      <c r="M2031" s="149"/>
      <c r="N2031" s="149"/>
      <c r="O2031" s="149"/>
      <c r="P2031" s="149"/>
      <c r="Q2031" s="149"/>
      <c r="R2031" s="149"/>
      <c r="S2031" s="149"/>
      <c r="T2031" s="152"/>
      <c r="U2031" s="152"/>
      <c r="V2031" s="152"/>
      <c r="W2031" s="152"/>
      <c r="X2031" s="152"/>
      <c r="Y2031" s="152"/>
      <c r="Z2031" s="152"/>
    </row>
    <row r="2032" ht="15.75" customHeight="1">
      <c r="A2032" s="143" t="str">
        <f>VLOOKUP('POBLACIONAL BASE 2025'!AD1294,$A$15:$B$40,2,FALSE)</f>
        <v>#N/A</v>
      </c>
      <c r="B2032" s="149"/>
      <c r="C2032" s="149"/>
      <c r="D2032" s="149"/>
      <c r="E2032" s="149"/>
      <c r="F2032" s="149"/>
      <c r="G2032" s="149"/>
      <c r="H2032" s="149"/>
      <c r="I2032" s="143"/>
      <c r="J2032" s="143"/>
      <c r="K2032" s="149"/>
      <c r="L2032" s="149"/>
      <c r="M2032" s="149"/>
      <c r="N2032" s="149"/>
      <c r="O2032" s="149"/>
      <c r="P2032" s="149"/>
      <c r="Q2032" s="149"/>
      <c r="R2032" s="149"/>
      <c r="S2032" s="149"/>
      <c r="T2032" s="152"/>
      <c r="U2032" s="152"/>
      <c r="V2032" s="152"/>
      <c r="W2032" s="152"/>
      <c r="X2032" s="152"/>
      <c r="Y2032" s="152"/>
      <c r="Z2032" s="152"/>
    </row>
    <row r="2033" ht="15.75" customHeight="1">
      <c r="A2033" s="143" t="str">
        <f>VLOOKUP('POBLACIONAL BASE 2025'!AD1295,$A$15:$B$40,2,FALSE)</f>
        <v>#N/A</v>
      </c>
      <c r="B2033" s="149"/>
      <c r="C2033" s="149"/>
      <c r="D2033" s="149"/>
      <c r="E2033" s="149"/>
      <c r="F2033" s="149"/>
      <c r="G2033" s="149"/>
      <c r="H2033" s="149"/>
      <c r="I2033" s="143"/>
      <c r="J2033" s="143"/>
      <c r="K2033" s="149"/>
      <c r="L2033" s="149"/>
      <c r="M2033" s="149"/>
      <c r="N2033" s="149"/>
      <c r="O2033" s="149"/>
      <c r="P2033" s="149"/>
      <c r="Q2033" s="149"/>
      <c r="R2033" s="149"/>
      <c r="S2033" s="149"/>
      <c r="T2033" s="152"/>
      <c r="U2033" s="152"/>
      <c r="V2033" s="152"/>
      <c r="W2033" s="152"/>
      <c r="X2033" s="152"/>
      <c r="Y2033" s="152"/>
      <c r="Z2033" s="152"/>
    </row>
    <row r="2034" ht="15.75" customHeight="1">
      <c r="A2034" s="143" t="str">
        <f>VLOOKUP('POBLACIONAL BASE 2025'!AD1296,$A$15:$B$40,2,FALSE)</f>
        <v>#N/A</v>
      </c>
      <c r="B2034" s="149"/>
      <c r="C2034" s="149"/>
      <c r="D2034" s="149"/>
      <c r="E2034" s="149"/>
      <c r="F2034" s="149"/>
      <c r="G2034" s="149"/>
      <c r="H2034" s="149"/>
      <c r="I2034" s="143"/>
      <c r="J2034" s="143"/>
      <c r="K2034" s="149"/>
      <c r="L2034" s="149"/>
      <c r="M2034" s="149"/>
      <c r="N2034" s="149"/>
      <c r="O2034" s="149"/>
      <c r="P2034" s="149"/>
      <c r="Q2034" s="149"/>
      <c r="R2034" s="149"/>
      <c r="S2034" s="149"/>
      <c r="T2034" s="152"/>
      <c r="U2034" s="152"/>
      <c r="V2034" s="152"/>
      <c r="W2034" s="152"/>
      <c r="X2034" s="152"/>
      <c r="Y2034" s="152"/>
      <c r="Z2034" s="152"/>
    </row>
    <row r="2035" ht="15.75" customHeight="1">
      <c r="A2035" s="143" t="str">
        <f>VLOOKUP('POBLACIONAL BASE 2025'!AD1297,$A$15:$B$40,2,FALSE)</f>
        <v>#N/A</v>
      </c>
      <c r="B2035" s="149"/>
      <c r="C2035" s="149"/>
      <c r="D2035" s="149"/>
      <c r="E2035" s="149"/>
      <c r="F2035" s="149"/>
      <c r="G2035" s="149"/>
      <c r="H2035" s="149"/>
      <c r="I2035" s="143"/>
      <c r="J2035" s="143"/>
      <c r="K2035" s="149"/>
      <c r="L2035" s="149"/>
      <c r="M2035" s="149"/>
      <c r="N2035" s="149"/>
      <c r="O2035" s="149"/>
      <c r="P2035" s="149"/>
      <c r="Q2035" s="149"/>
      <c r="R2035" s="149"/>
      <c r="S2035" s="149"/>
      <c r="T2035" s="152"/>
      <c r="U2035" s="152"/>
      <c r="V2035" s="152"/>
      <c r="W2035" s="152"/>
      <c r="X2035" s="152"/>
      <c r="Y2035" s="152"/>
      <c r="Z2035" s="152"/>
    </row>
    <row r="2036" ht="15.75" customHeight="1">
      <c r="A2036" s="143" t="str">
        <f>VLOOKUP('POBLACIONAL BASE 2025'!AD1298,$A$15:$B$40,2,FALSE)</f>
        <v>#N/A</v>
      </c>
      <c r="B2036" s="149"/>
      <c r="C2036" s="149"/>
      <c r="D2036" s="149"/>
      <c r="E2036" s="149"/>
      <c r="F2036" s="149"/>
      <c r="G2036" s="149"/>
      <c r="H2036" s="149"/>
      <c r="I2036" s="143"/>
      <c r="J2036" s="143"/>
      <c r="K2036" s="149"/>
      <c r="L2036" s="149"/>
      <c r="M2036" s="149"/>
      <c r="N2036" s="149"/>
      <c r="O2036" s="149"/>
      <c r="P2036" s="149"/>
      <c r="Q2036" s="149"/>
      <c r="R2036" s="149"/>
      <c r="S2036" s="149"/>
      <c r="T2036" s="152"/>
      <c r="U2036" s="152"/>
      <c r="V2036" s="152"/>
      <c r="W2036" s="152"/>
      <c r="X2036" s="152"/>
      <c r="Y2036" s="152"/>
      <c r="Z2036" s="152"/>
    </row>
    <row r="2037" ht="15.75" customHeight="1">
      <c r="A2037" s="143" t="str">
        <f>VLOOKUP('POBLACIONAL BASE 2025'!AD1299,$A$15:$B$40,2,FALSE)</f>
        <v>#N/A</v>
      </c>
      <c r="B2037" s="149"/>
      <c r="C2037" s="149"/>
      <c r="D2037" s="149"/>
      <c r="E2037" s="149"/>
      <c r="F2037" s="149"/>
      <c r="G2037" s="149"/>
      <c r="H2037" s="149"/>
      <c r="I2037" s="143"/>
      <c r="J2037" s="143"/>
      <c r="K2037" s="149"/>
      <c r="L2037" s="149"/>
      <c r="M2037" s="149"/>
      <c r="N2037" s="149"/>
      <c r="O2037" s="149"/>
      <c r="P2037" s="149"/>
      <c r="Q2037" s="149"/>
      <c r="R2037" s="149"/>
      <c r="S2037" s="149"/>
      <c r="T2037" s="152"/>
      <c r="U2037" s="152"/>
      <c r="V2037" s="152"/>
      <c r="W2037" s="152"/>
      <c r="X2037" s="152"/>
      <c r="Y2037" s="152"/>
      <c r="Z2037" s="152"/>
    </row>
    <row r="2038" ht="15.75" customHeight="1">
      <c r="A2038" s="143" t="str">
        <f>VLOOKUP('POBLACIONAL BASE 2025'!AD1300,$A$15:$B$40,2,FALSE)</f>
        <v>#N/A</v>
      </c>
      <c r="B2038" s="149"/>
      <c r="C2038" s="149"/>
      <c r="D2038" s="149"/>
      <c r="E2038" s="149"/>
      <c r="F2038" s="149"/>
      <c r="G2038" s="149"/>
      <c r="H2038" s="149"/>
      <c r="I2038" s="143"/>
      <c r="J2038" s="143"/>
      <c r="K2038" s="149"/>
      <c r="L2038" s="149"/>
      <c r="M2038" s="149"/>
      <c r="N2038" s="149"/>
      <c r="O2038" s="149"/>
      <c r="P2038" s="149"/>
      <c r="Q2038" s="149"/>
      <c r="R2038" s="149"/>
      <c r="S2038" s="149"/>
      <c r="T2038" s="152"/>
      <c r="U2038" s="152"/>
      <c r="V2038" s="152"/>
      <c r="W2038" s="152"/>
      <c r="X2038" s="152"/>
      <c r="Y2038" s="152"/>
      <c r="Z2038" s="152"/>
    </row>
    <row r="2039" ht="15.75" customHeight="1">
      <c r="A2039" s="143" t="str">
        <f>VLOOKUP('POBLACIONAL BASE 2025'!AD1301,$A$15:$B$40,2,FALSE)</f>
        <v>#N/A</v>
      </c>
      <c r="B2039" s="149"/>
      <c r="C2039" s="149"/>
      <c r="D2039" s="149"/>
      <c r="E2039" s="149"/>
      <c r="F2039" s="149"/>
      <c r="G2039" s="149"/>
      <c r="H2039" s="149"/>
      <c r="I2039" s="143"/>
      <c r="J2039" s="143"/>
      <c r="K2039" s="149"/>
      <c r="L2039" s="149"/>
      <c r="M2039" s="149"/>
      <c r="N2039" s="149"/>
      <c r="O2039" s="149"/>
      <c r="P2039" s="149"/>
      <c r="Q2039" s="149"/>
      <c r="R2039" s="149"/>
      <c r="S2039" s="149"/>
      <c r="T2039" s="152"/>
      <c r="U2039" s="152"/>
      <c r="V2039" s="152"/>
      <c r="W2039" s="152"/>
      <c r="X2039" s="152"/>
      <c r="Y2039" s="152"/>
      <c r="Z2039" s="152"/>
    </row>
    <row r="2040" ht="15.75" customHeight="1">
      <c r="A2040" s="143" t="str">
        <f>VLOOKUP('POBLACIONAL BASE 2025'!AD1302,$A$15:$B$40,2,FALSE)</f>
        <v>#N/A</v>
      </c>
      <c r="B2040" s="149"/>
      <c r="C2040" s="149"/>
      <c r="D2040" s="149"/>
      <c r="E2040" s="149"/>
      <c r="F2040" s="149"/>
      <c r="G2040" s="149"/>
      <c r="H2040" s="149"/>
      <c r="I2040" s="143"/>
      <c r="J2040" s="143"/>
      <c r="K2040" s="149"/>
      <c r="L2040" s="149"/>
      <c r="M2040" s="149"/>
      <c r="N2040" s="149"/>
      <c r="O2040" s="149"/>
      <c r="P2040" s="149"/>
      <c r="Q2040" s="149"/>
      <c r="R2040" s="149"/>
      <c r="S2040" s="149"/>
      <c r="T2040" s="152"/>
      <c r="U2040" s="152"/>
      <c r="V2040" s="152"/>
      <c r="W2040" s="152"/>
      <c r="X2040" s="152"/>
      <c r="Y2040" s="152"/>
      <c r="Z2040" s="152"/>
    </row>
    <row r="2041" ht="15.75" customHeight="1">
      <c r="A2041" s="143" t="str">
        <f>VLOOKUP('POBLACIONAL BASE 2025'!AD1303,$A$15:$B$40,2,FALSE)</f>
        <v>#N/A</v>
      </c>
      <c r="B2041" s="149"/>
      <c r="C2041" s="149"/>
      <c r="D2041" s="149"/>
      <c r="E2041" s="149"/>
      <c r="F2041" s="149"/>
      <c r="G2041" s="149"/>
      <c r="H2041" s="149"/>
      <c r="I2041" s="143"/>
      <c r="J2041" s="143"/>
      <c r="K2041" s="149"/>
      <c r="L2041" s="149"/>
      <c r="M2041" s="149"/>
      <c r="N2041" s="149"/>
      <c r="O2041" s="149"/>
      <c r="P2041" s="149"/>
      <c r="Q2041" s="149"/>
      <c r="R2041" s="149"/>
      <c r="S2041" s="149"/>
      <c r="T2041" s="152"/>
      <c r="U2041" s="152"/>
      <c r="V2041" s="152"/>
      <c r="W2041" s="152"/>
      <c r="X2041" s="152"/>
      <c r="Y2041" s="152"/>
      <c r="Z2041" s="152"/>
    </row>
    <row r="2042" ht="15.75" customHeight="1">
      <c r="A2042" s="143" t="str">
        <f>VLOOKUP('POBLACIONAL BASE 2025'!AD1304,$A$15:$B$40,2,FALSE)</f>
        <v>#N/A</v>
      </c>
      <c r="B2042" s="149"/>
      <c r="C2042" s="149"/>
      <c r="D2042" s="149"/>
      <c r="E2042" s="149"/>
      <c r="F2042" s="149"/>
      <c r="G2042" s="149"/>
      <c r="H2042" s="149"/>
      <c r="I2042" s="143"/>
      <c r="J2042" s="143"/>
      <c r="K2042" s="149"/>
      <c r="L2042" s="149"/>
      <c r="M2042" s="149"/>
      <c r="N2042" s="149"/>
      <c r="O2042" s="149"/>
      <c r="P2042" s="149"/>
      <c r="Q2042" s="149"/>
      <c r="R2042" s="149"/>
      <c r="S2042" s="149"/>
      <c r="T2042" s="152"/>
      <c r="U2042" s="152"/>
      <c r="V2042" s="152"/>
      <c r="W2042" s="152"/>
      <c r="X2042" s="152"/>
      <c r="Y2042" s="152"/>
      <c r="Z2042" s="152"/>
    </row>
    <row r="2043" ht="15.75" customHeight="1">
      <c r="A2043" s="143" t="str">
        <f>VLOOKUP('POBLACIONAL BASE 2025'!AD1305,$A$15:$B$40,2,FALSE)</f>
        <v>#N/A</v>
      </c>
      <c r="B2043" s="149"/>
      <c r="C2043" s="149"/>
      <c r="D2043" s="149"/>
      <c r="E2043" s="149"/>
      <c r="F2043" s="149"/>
      <c r="G2043" s="149"/>
      <c r="H2043" s="149"/>
      <c r="I2043" s="143"/>
      <c r="J2043" s="143"/>
      <c r="K2043" s="149"/>
      <c r="L2043" s="149"/>
      <c r="M2043" s="149"/>
      <c r="N2043" s="149"/>
      <c r="O2043" s="149"/>
      <c r="P2043" s="149"/>
      <c r="Q2043" s="149"/>
      <c r="R2043" s="149"/>
      <c r="S2043" s="149"/>
      <c r="T2043" s="152"/>
      <c r="U2043" s="152"/>
      <c r="V2043" s="152"/>
      <c r="W2043" s="152"/>
      <c r="X2043" s="152"/>
      <c r="Y2043" s="152"/>
      <c r="Z2043" s="152"/>
    </row>
    <row r="2044" ht="15.75" customHeight="1">
      <c r="A2044" s="143" t="str">
        <f>VLOOKUP('POBLACIONAL BASE 2025'!AD1306,$A$15:$B$40,2,FALSE)</f>
        <v>#N/A</v>
      </c>
      <c r="B2044" s="149"/>
      <c r="C2044" s="149"/>
      <c r="D2044" s="149"/>
      <c r="E2044" s="149"/>
      <c r="F2044" s="149"/>
      <c r="G2044" s="149"/>
      <c r="H2044" s="149"/>
      <c r="I2044" s="143"/>
      <c r="J2044" s="143"/>
      <c r="K2044" s="149"/>
      <c r="L2044" s="149"/>
      <c r="M2044" s="149"/>
      <c r="N2044" s="149"/>
      <c r="O2044" s="149"/>
      <c r="P2044" s="149"/>
      <c r="Q2044" s="149"/>
      <c r="R2044" s="149"/>
      <c r="S2044" s="149"/>
      <c r="T2044" s="152"/>
      <c r="U2044" s="152"/>
      <c r="V2044" s="152"/>
      <c r="W2044" s="152"/>
      <c r="X2044" s="152"/>
      <c r="Y2044" s="152"/>
      <c r="Z2044" s="152"/>
    </row>
    <row r="2045" ht="15.75" customHeight="1">
      <c r="A2045" s="143" t="str">
        <f>VLOOKUP('POBLACIONAL BASE 2025'!AD1307,$A$15:$B$40,2,FALSE)</f>
        <v>#N/A</v>
      </c>
      <c r="B2045" s="149"/>
      <c r="C2045" s="149"/>
      <c r="D2045" s="149"/>
      <c r="E2045" s="149"/>
      <c r="F2045" s="149"/>
      <c r="G2045" s="149"/>
      <c r="H2045" s="149"/>
      <c r="I2045" s="143"/>
      <c r="J2045" s="143"/>
      <c r="K2045" s="149"/>
      <c r="L2045" s="149"/>
      <c r="M2045" s="149"/>
      <c r="N2045" s="149"/>
      <c r="O2045" s="149"/>
      <c r="P2045" s="149"/>
      <c r="Q2045" s="149"/>
      <c r="R2045" s="149"/>
      <c r="S2045" s="149"/>
      <c r="T2045" s="152"/>
      <c r="U2045" s="152"/>
      <c r="V2045" s="152"/>
      <c r="W2045" s="152"/>
      <c r="X2045" s="152"/>
      <c r="Y2045" s="152"/>
      <c r="Z2045" s="152"/>
    </row>
    <row r="2046" ht="15.75" customHeight="1">
      <c r="A2046" s="143" t="str">
        <f>VLOOKUP('POBLACIONAL BASE 2025'!AD1308,$A$15:$B$40,2,FALSE)</f>
        <v>#N/A</v>
      </c>
      <c r="B2046" s="149"/>
      <c r="C2046" s="149"/>
      <c r="D2046" s="149"/>
      <c r="E2046" s="149"/>
      <c r="F2046" s="149"/>
      <c r="G2046" s="149"/>
      <c r="H2046" s="149"/>
      <c r="I2046" s="143"/>
      <c r="J2046" s="143"/>
      <c r="K2046" s="149"/>
      <c r="L2046" s="149"/>
      <c r="M2046" s="149"/>
      <c r="N2046" s="149"/>
      <c r="O2046" s="149"/>
      <c r="P2046" s="149"/>
      <c r="Q2046" s="149"/>
      <c r="R2046" s="149"/>
      <c r="S2046" s="149"/>
      <c r="T2046" s="152"/>
      <c r="U2046" s="152"/>
      <c r="V2046" s="152"/>
      <c r="W2046" s="152"/>
      <c r="X2046" s="152"/>
      <c r="Y2046" s="152"/>
      <c r="Z2046" s="152"/>
    </row>
    <row r="2047" ht="15.75" customHeight="1">
      <c r="A2047" s="143" t="str">
        <f>VLOOKUP('POBLACIONAL BASE 2025'!AD1309,$A$15:$B$40,2,FALSE)</f>
        <v>#N/A</v>
      </c>
      <c r="B2047" s="149"/>
      <c r="C2047" s="149"/>
      <c r="D2047" s="149"/>
      <c r="E2047" s="149"/>
      <c r="F2047" s="149"/>
      <c r="G2047" s="149"/>
      <c r="H2047" s="149"/>
      <c r="I2047" s="143"/>
      <c r="J2047" s="143"/>
      <c r="K2047" s="149"/>
      <c r="L2047" s="149"/>
      <c r="M2047" s="149"/>
      <c r="N2047" s="149"/>
      <c r="O2047" s="149"/>
      <c r="P2047" s="149"/>
      <c r="Q2047" s="149"/>
      <c r="R2047" s="149"/>
      <c r="S2047" s="149"/>
      <c r="T2047" s="152"/>
      <c r="U2047" s="152"/>
      <c r="V2047" s="152"/>
      <c r="W2047" s="152"/>
      <c r="X2047" s="152"/>
      <c r="Y2047" s="152"/>
      <c r="Z2047" s="152"/>
    </row>
    <row r="2048" ht="15.75" customHeight="1">
      <c r="A2048" s="143" t="str">
        <f>VLOOKUP('POBLACIONAL BASE 2025'!AD1310,$A$15:$B$40,2,FALSE)</f>
        <v>#N/A</v>
      </c>
      <c r="B2048" s="149"/>
      <c r="C2048" s="149"/>
      <c r="D2048" s="149"/>
      <c r="E2048" s="149"/>
      <c r="F2048" s="149"/>
      <c r="G2048" s="149"/>
      <c r="H2048" s="149"/>
      <c r="I2048" s="143"/>
      <c r="J2048" s="143"/>
      <c r="K2048" s="149"/>
      <c r="L2048" s="149"/>
      <c r="M2048" s="149"/>
      <c r="N2048" s="149"/>
      <c r="O2048" s="149"/>
      <c r="P2048" s="149"/>
      <c r="Q2048" s="149"/>
      <c r="R2048" s="149"/>
      <c r="S2048" s="149"/>
      <c r="T2048" s="152"/>
      <c r="U2048" s="152"/>
      <c r="V2048" s="152"/>
      <c r="W2048" s="152"/>
      <c r="X2048" s="152"/>
      <c r="Y2048" s="152"/>
      <c r="Z2048" s="152"/>
    </row>
    <row r="2049" ht="15.75" customHeight="1">
      <c r="A2049" s="143" t="str">
        <f>VLOOKUP('POBLACIONAL BASE 2025'!AD1311,$A$15:$B$40,2,FALSE)</f>
        <v>#N/A</v>
      </c>
      <c r="B2049" s="149"/>
      <c r="C2049" s="149"/>
      <c r="D2049" s="149"/>
      <c r="E2049" s="149"/>
      <c r="F2049" s="149"/>
      <c r="G2049" s="149"/>
      <c r="H2049" s="149"/>
      <c r="I2049" s="143"/>
      <c r="J2049" s="143"/>
      <c r="K2049" s="149"/>
      <c r="L2049" s="149"/>
      <c r="M2049" s="149"/>
      <c r="N2049" s="149"/>
      <c r="O2049" s="149"/>
      <c r="P2049" s="149"/>
      <c r="Q2049" s="149"/>
      <c r="R2049" s="149"/>
      <c r="S2049" s="149"/>
      <c r="T2049" s="152"/>
      <c r="U2049" s="152"/>
      <c r="V2049" s="152"/>
      <c r="W2049" s="152"/>
      <c r="X2049" s="152"/>
      <c r="Y2049" s="152"/>
      <c r="Z2049" s="152"/>
    </row>
    <row r="2050" ht="15.75" customHeight="1">
      <c r="A2050" s="143" t="str">
        <f>VLOOKUP('POBLACIONAL BASE 2025'!AD1312,$A$15:$B$40,2,FALSE)</f>
        <v>#N/A</v>
      </c>
      <c r="B2050" s="149"/>
      <c r="C2050" s="149"/>
      <c r="D2050" s="149"/>
      <c r="E2050" s="149"/>
      <c r="F2050" s="149"/>
      <c r="G2050" s="149"/>
      <c r="H2050" s="149"/>
      <c r="I2050" s="143"/>
      <c r="J2050" s="143"/>
      <c r="K2050" s="149"/>
      <c r="L2050" s="149"/>
      <c r="M2050" s="149"/>
      <c r="N2050" s="149"/>
      <c r="O2050" s="149"/>
      <c r="P2050" s="149"/>
      <c r="Q2050" s="149"/>
      <c r="R2050" s="149"/>
      <c r="S2050" s="149"/>
      <c r="T2050" s="152"/>
      <c r="U2050" s="152"/>
      <c r="V2050" s="152"/>
      <c r="W2050" s="152"/>
      <c r="X2050" s="152"/>
      <c r="Y2050" s="152"/>
      <c r="Z2050" s="152"/>
    </row>
    <row r="2051" ht="15.75" customHeight="1">
      <c r="A2051" s="143" t="str">
        <f>VLOOKUP('POBLACIONAL BASE 2025'!AD1313,$A$15:$B$40,2,FALSE)</f>
        <v>#N/A</v>
      </c>
      <c r="B2051" s="149"/>
      <c r="C2051" s="149"/>
      <c r="D2051" s="149"/>
      <c r="E2051" s="149"/>
      <c r="F2051" s="149"/>
      <c r="G2051" s="149"/>
      <c r="H2051" s="149"/>
      <c r="I2051" s="143"/>
      <c r="J2051" s="143"/>
      <c r="K2051" s="149"/>
      <c r="L2051" s="149"/>
      <c r="M2051" s="149"/>
      <c r="N2051" s="149"/>
      <c r="O2051" s="149"/>
      <c r="P2051" s="149"/>
      <c r="Q2051" s="149"/>
      <c r="R2051" s="149"/>
      <c r="S2051" s="149"/>
      <c r="T2051" s="152"/>
      <c r="U2051" s="152"/>
      <c r="V2051" s="152"/>
      <c r="W2051" s="152"/>
      <c r="X2051" s="152"/>
      <c r="Y2051" s="152"/>
      <c r="Z2051" s="152"/>
    </row>
    <row r="2052" ht="15.75" customHeight="1">
      <c r="A2052" s="143" t="str">
        <f>VLOOKUP('POBLACIONAL BASE 2025'!AD1314,$A$15:$B$40,2,FALSE)</f>
        <v>#N/A</v>
      </c>
      <c r="B2052" s="149"/>
      <c r="C2052" s="149"/>
      <c r="D2052" s="149"/>
      <c r="E2052" s="149"/>
      <c r="F2052" s="149"/>
      <c r="G2052" s="149"/>
      <c r="H2052" s="149"/>
      <c r="I2052" s="143"/>
      <c r="J2052" s="143"/>
      <c r="K2052" s="149"/>
      <c r="L2052" s="149"/>
      <c r="M2052" s="149"/>
      <c r="N2052" s="149"/>
      <c r="O2052" s="149"/>
      <c r="P2052" s="149"/>
      <c r="Q2052" s="149"/>
      <c r="R2052" s="149"/>
      <c r="S2052" s="149"/>
      <c r="T2052" s="152"/>
      <c r="U2052" s="152"/>
      <c r="V2052" s="152"/>
      <c r="W2052" s="152"/>
      <c r="X2052" s="152"/>
      <c r="Y2052" s="152"/>
      <c r="Z2052" s="152"/>
    </row>
    <row r="2053" ht="15.75" customHeight="1">
      <c r="A2053" s="143" t="str">
        <f>VLOOKUP('POBLACIONAL BASE 2025'!AD1315,$A$15:$B$40,2,FALSE)</f>
        <v>#N/A</v>
      </c>
      <c r="B2053" s="149"/>
      <c r="C2053" s="149"/>
      <c r="D2053" s="149"/>
      <c r="E2053" s="149"/>
      <c r="F2053" s="149"/>
      <c r="G2053" s="149"/>
      <c r="H2053" s="149"/>
      <c r="I2053" s="143"/>
      <c r="J2053" s="143"/>
      <c r="K2053" s="149"/>
      <c r="L2053" s="149"/>
      <c r="M2053" s="149"/>
      <c r="N2053" s="149"/>
      <c r="O2053" s="149"/>
      <c r="P2053" s="149"/>
      <c r="Q2053" s="149"/>
      <c r="R2053" s="149"/>
      <c r="S2053" s="149"/>
      <c r="T2053" s="152"/>
      <c r="U2053" s="152"/>
      <c r="V2053" s="152"/>
      <c r="W2053" s="152"/>
      <c r="X2053" s="152"/>
      <c r="Y2053" s="152"/>
      <c r="Z2053" s="152"/>
    </row>
    <row r="2054" ht="15.75" customHeight="1">
      <c r="A2054" s="143" t="str">
        <f>VLOOKUP('POBLACIONAL BASE 2025'!AD1316,$A$15:$B$40,2,FALSE)</f>
        <v>#N/A</v>
      </c>
      <c r="B2054" s="149"/>
      <c r="C2054" s="149"/>
      <c r="D2054" s="149"/>
      <c r="E2054" s="149"/>
      <c r="F2054" s="149"/>
      <c r="G2054" s="149"/>
      <c r="H2054" s="149"/>
      <c r="I2054" s="143"/>
      <c r="J2054" s="143"/>
      <c r="K2054" s="149"/>
      <c r="L2054" s="149"/>
      <c r="M2054" s="149"/>
      <c r="N2054" s="149"/>
      <c r="O2054" s="149"/>
      <c r="P2054" s="149"/>
      <c r="Q2054" s="149"/>
      <c r="R2054" s="149"/>
      <c r="S2054" s="149"/>
      <c r="T2054" s="152"/>
      <c r="U2054" s="152"/>
      <c r="V2054" s="152"/>
      <c r="W2054" s="152"/>
      <c r="X2054" s="152"/>
      <c r="Y2054" s="152"/>
      <c r="Z2054" s="152"/>
    </row>
    <row r="2055" ht="15.75" customHeight="1">
      <c r="A2055" s="143" t="str">
        <f>VLOOKUP('POBLACIONAL BASE 2025'!AD1317,$A$15:$B$40,2,FALSE)</f>
        <v>#N/A</v>
      </c>
      <c r="B2055" s="149"/>
      <c r="C2055" s="149"/>
      <c r="D2055" s="149"/>
      <c r="E2055" s="149"/>
      <c r="F2055" s="149"/>
      <c r="G2055" s="149"/>
      <c r="H2055" s="149"/>
      <c r="I2055" s="143"/>
      <c r="J2055" s="143"/>
      <c r="K2055" s="149"/>
      <c r="L2055" s="149"/>
      <c r="M2055" s="149"/>
      <c r="N2055" s="149"/>
      <c r="O2055" s="149"/>
      <c r="P2055" s="149"/>
      <c r="Q2055" s="149"/>
      <c r="R2055" s="149"/>
      <c r="S2055" s="149"/>
      <c r="T2055" s="152"/>
      <c r="U2055" s="152"/>
      <c r="V2055" s="152"/>
      <c r="W2055" s="152"/>
      <c r="X2055" s="152"/>
      <c r="Y2055" s="152"/>
      <c r="Z2055" s="152"/>
    </row>
    <row r="2056" ht="15.75" customHeight="1">
      <c r="A2056" s="143" t="str">
        <f>VLOOKUP('POBLACIONAL BASE 2025'!AD1318,$A$15:$B$40,2,FALSE)</f>
        <v>#N/A</v>
      </c>
      <c r="B2056" s="149"/>
      <c r="C2056" s="149"/>
      <c r="D2056" s="149"/>
      <c r="E2056" s="149"/>
      <c r="F2056" s="149"/>
      <c r="G2056" s="149"/>
      <c r="H2056" s="149"/>
      <c r="I2056" s="143"/>
      <c r="J2056" s="143"/>
      <c r="K2056" s="149"/>
      <c r="L2056" s="149"/>
      <c r="M2056" s="149"/>
      <c r="N2056" s="149"/>
      <c r="O2056" s="149"/>
      <c r="P2056" s="149"/>
      <c r="Q2056" s="149"/>
      <c r="R2056" s="149"/>
      <c r="S2056" s="149"/>
      <c r="T2056" s="152"/>
      <c r="U2056" s="152"/>
      <c r="V2056" s="152"/>
      <c r="W2056" s="152"/>
      <c r="X2056" s="152"/>
      <c r="Y2056" s="152"/>
      <c r="Z2056" s="152"/>
    </row>
    <row r="2057" ht="15.75" customHeight="1">
      <c r="A2057" s="143" t="str">
        <f>VLOOKUP('POBLACIONAL BASE 2025'!AD1319,$A$15:$B$40,2,FALSE)</f>
        <v>#N/A</v>
      </c>
      <c r="B2057" s="149"/>
      <c r="C2057" s="149"/>
      <c r="D2057" s="149"/>
      <c r="E2057" s="149"/>
      <c r="F2057" s="149"/>
      <c r="G2057" s="149"/>
      <c r="H2057" s="149"/>
      <c r="I2057" s="143"/>
      <c r="J2057" s="143"/>
      <c r="K2057" s="149"/>
      <c r="L2057" s="149"/>
      <c r="M2057" s="149"/>
      <c r="N2057" s="149"/>
      <c r="O2057" s="149"/>
      <c r="P2057" s="149"/>
      <c r="Q2057" s="149"/>
      <c r="R2057" s="149"/>
      <c r="S2057" s="149"/>
      <c r="T2057" s="152"/>
      <c r="U2057" s="152"/>
      <c r="V2057" s="152"/>
      <c r="W2057" s="152"/>
      <c r="X2057" s="152"/>
      <c r="Y2057" s="152"/>
      <c r="Z2057" s="152"/>
    </row>
    <row r="2058" ht="15.75" customHeight="1">
      <c r="A2058" s="143" t="str">
        <f>VLOOKUP('POBLACIONAL BASE 2025'!AD1320,$A$15:$B$40,2,FALSE)</f>
        <v>#N/A</v>
      </c>
      <c r="B2058" s="149"/>
      <c r="C2058" s="149"/>
      <c r="D2058" s="149"/>
      <c r="E2058" s="149"/>
      <c r="F2058" s="149"/>
      <c r="G2058" s="149"/>
      <c r="H2058" s="149"/>
      <c r="I2058" s="143"/>
      <c r="J2058" s="143"/>
      <c r="K2058" s="149"/>
      <c r="L2058" s="149"/>
      <c r="M2058" s="149"/>
      <c r="N2058" s="149"/>
      <c r="O2058" s="149"/>
      <c r="P2058" s="149"/>
      <c r="Q2058" s="149"/>
      <c r="R2058" s="149"/>
      <c r="S2058" s="149"/>
      <c r="T2058" s="152"/>
      <c r="U2058" s="152"/>
      <c r="V2058" s="152"/>
      <c r="W2058" s="152"/>
      <c r="X2058" s="152"/>
      <c r="Y2058" s="152"/>
      <c r="Z2058" s="152"/>
    </row>
    <row r="2059" ht="15.75" customHeight="1">
      <c r="A2059" s="143" t="str">
        <f>VLOOKUP('POBLACIONAL BASE 2025'!AD1321,$A$15:$B$40,2,FALSE)</f>
        <v>#N/A</v>
      </c>
      <c r="B2059" s="149"/>
      <c r="C2059" s="149"/>
      <c r="D2059" s="149"/>
      <c r="E2059" s="149"/>
      <c r="F2059" s="149"/>
      <c r="G2059" s="149"/>
      <c r="H2059" s="149"/>
      <c r="I2059" s="143"/>
      <c r="J2059" s="143"/>
      <c r="K2059" s="149"/>
      <c r="L2059" s="149"/>
      <c r="M2059" s="149"/>
      <c r="N2059" s="149"/>
      <c r="O2059" s="149"/>
      <c r="P2059" s="149"/>
      <c r="Q2059" s="149"/>
      <c r="R2059" s="149"/>
      <c r="S2059" s="149"/>
      <c r="T2059" s="152"/>
      <c r="U2059" s="152"/>
      <c r="V2059" s="152"/>
      <c r="W2059" s="152"/>
      <c r="X2059" s="152"/>
      <c r="Y2059" s="152"/>
      <c r="Z2059" s="152"/>
    </row>
    <row r="2060" ht="15.75" customHeight="1">
      <c r="A2060" s="143" t="str">
        <f>VLOOKUP('POBLACIONAL BASE 2025'!AD1322,$A$15:$B$40,2,FALSE)</f>
        <v>#N/A</v>
      </c>
      <c r="B2060" s="149"/>
      <c r="C2060" s="149"/>
      <c r="D2060" s="149"/>
      <c r="E2060" s="149"/>
      <c r="F2060" s="149"/>
      <c r="G2060" s="149"/>
      <c r="H2060" s="149"/>
      <c r="I2060" s="143"/>
      <c r="J2060" s="143"/>
      <c r="K2060" s="149"/>
      <c r="L2060" s="149"/>
      <c r="M2060" s="149"/>
      <c r="N2060" s="149"/>
      <c r="O2060" s="149"/>
      <c r="P2060" s="149"/>
      <c r="Q2060" s="149"/>
      <c r="R2060" s="149"/>
      <c r="S2060" s="149"/>
      <c r="T2060" s="152"/>
      <c r="U2060" s="152"/>
      <c r="V2060" s="152"/>
      <c r="W2060" s="152"/>
      <c r="X2060" s="152"/>
      <c r="Y2060" s="152"/>
      <c r="Z2060" s="152"/>
    </row>
    <row r="2061" ht="15.75" customHeight="1">
      <c r="A2061" s="143" t="str">
        <f>VLOOKUP('POBLACIONAL BASE 2025'!AD1323,$A$15:$B$40,2,FALSE)</f>
        <v>#N/A</v>
      </c>
      <c r="B2061" s="149"/>
      <c r="C2061" s="149"/>
      <c r="D2061" s="149"/>
      <c r="E2061" s="149"/>
      <c r="F2061" s="149"/>
      <c r="G2061" s="149"/>
      <c r="H2061" s="149"/>
      <c r="I2061" s="143"/>
      <c r="J2061" s="143"/>
      <c r="K2061" s="149"/>
      <c r="L2061" s="149"/>
      <c r="M2061" s="149"/>
      <c r="N2061" s="149"/>
      <c r="O2061" s="149"/>
      <c r="P2061" s="149"/>
      <c r="Q2061" s="149"/>
      <c r="R2061" s="149"/>
      <c r="S2061" s="149"/>
      <c r="T2061" s="152"/>
      <c r="U2061" s="152"/>
      <c r="V2061" s="152"/>
      <c r="W2061" s="152"/>
      <c r="X2061" s="152"/>
      <c r="Y2061" s="152"/>
      <c r="Z2061" s="152"/>
    </row>
    <row r="2062" ht="15.75" customHeight="1">
      <c r="A2062" s="143" t="str">
        <f>VLOOKUP('POBLACIONAL BASE 2025'!AD1324,$A$15:$B$40,2,FALSE)</f>
        <v>#N/A</v>
      </c>
      <c r="B2062" s="149"/>
      <c r="C2062" s="149"/>
      <c r="D2062" s="149"/>
      <c r="E2062" s="149"/>
      <c r="F2062" s="149"/>
      <c r="G2062" s="149"/>
      <c r="H2062" s="149"/>
      <c r="I2062" s="143"/>
      <c r="J2062" s="143"/>
      <c r="K2062" s="149"/>
      <c r="L2062" s="149"/>
      <c r="M2062" s="149"/>
      <c r="N2062" s="149"/>
      <c r="O2062" s="149"/>
      <c r="P2062" s="149"/>
      <c r="Q2062" s="149"/>
      <c r="R2062" s="149"/>
      <c r="S2062" s="149"/>
      <c r="T2062" s="152"/>
      <c r="U2062" s="152"/>
      <c r="V2062" s="152"/>
      <c r="W2062" s="152"/>
      <c r="X2062" s="152"/>
      <c r="Y2062" s="152"/>
      <c r="Z2062" s="152"/>
    </row>
    <row r="2063" ht="15.75" customHeight="1">
      <c r="A2063" s="143" t="str">
        <f>VLOOKUP('POBLACIONAL BASE 2025'!AD1325,$A$15:$B$40,2,FALSE)</f>
        <v>#N/A</v>
      </c>
      <c r="B2063" s="149"/>
      <c r="C2063" s="149"/>
      <c r="D2063" s="149"/>
      <c r="E2063" s="149"/>
      <c r="F2063" s="149"/>
      <c r="G2063" s="149"/>
      <c r="H2063" s="149"/>
      <c r="I2063" s="143"/>
      <c r="J2063" s="143"/>
      <c r="K2063" s="149"/>
      <c r="L2063" s="149"/>
      <c r="M2063" s="149"/>
      <c r="N2063" s="149"/>
      <c r="O2063" s="149"/>
      <c r="P2063" s="149"/>
      <c r="Q2063" s="149"/>
      <c r="R2063" s="149"/>
      <c r="S2063" s="149"/>
      <c r="T2063" s="152"/>
      <c r="U2063" s="152"/>
      <c r="V2063" s="152"/>
      <c r="W2063" s="152"/>
      <c r="X2063" s="152"/>
      <c r="Y2063" s="152"/>
      <c r="Z2063" s="152"/>
    </row>
    <row r="2064" ht="15.75" customHeight="1">
      <c r="A2064" s="143" t="str">
        <f>VLOOKUP('POBLACIONAL BASE 2025'!AD1326,$A$15:$B$40,2,FALSE)</f>
        <v>#N/A</v>
      </c>
      <c r="B2064" s="149"/>
      <c r="C2064" s="149"/>
      <c r="D2064" s="149"/>
      <c r="E2064" s="149"/>
      <c r="F2064" s="149"/>
      <c r="G2064" s="149"/>
      <c r="H2064" s="149"/>
      <c r="I2064" s="143"/>
      <c r="J2064" s="143"/>
      <c r="K2064" s="149"/>
      <c r="L2064" s="149"/>
      <c r="M2064" s="149"/>
      <c r="N2064" s="149"/>
      <c r="O2064" s="149"/>
      <c r="P2064" s="149"/>
      <c r="Q2064" s="149"/>
      <c r="R2064" s="149"/>
      <c r="S2064" s="149"/>
      <c r="T2064" s="152"/>
      <c r="U2064" s="152"/>
      <c r="V2064" s="152"/>
      <c r="W2064" s="152"/>
      <c r="X2064" s="152"/>
      <c r="Y2064" s="152"/>
      <c r="Z2064" s="152"/>
    </row>
    <row r="2065" ht="15.75" customHeight="1">
      <c r="A2065" s="143" t="str">
        <f>VLOOKUP('POBLACIONAL BASE 2025'!AD1327,$A$15:$B$40,2,FALSE)</f>
        <v>#N/A</v>
      </c>
      <c r="B2065" s="149"/>
      <c r="C2065" s="149"/>
      <c r="D2065" s="149"/>
      <c r="E2065" s="149"/>
      <c r="F2065" s="149"/>
      <c r="G2065" s="149"/>
      <c r="H2065" s="149"/>
      <c r="I2065" s="143"/>
      <c r="J2065" s="143"/>
      <c r="K2065" s="149"/>
      <c r="L2065" s="149"/>
      <c r="M2065" s="149"/>
      <c r="N2065" s="149"/>
      <c r="O2065" s="149"/>
      <c r="P2065" s="149"/>
      <c r="Q2065" s="149"/>
      <c r="R2065" s="149"/>
      <c r="S2065" s="149"/>
      <c r="T2065" s="152"/>
      <c r="U2065" s="152"/>
      <c r="V2065" s="152"/>
      <c r="W2065" s="152"/>
      <c r="X2065" s="152"/>
      <c r="Y2065" s="152"/>
      <c r="Z2065" s="152"/>
    </row>
    <row r="2066" ht="15.75" customHeight="1">
      <c r="A2066" s="143" t="str">
        <f>VLOOKUP('POBLACIONAL BASE 2025'!AD1328,$A$15:$B$40,2,FALSE)</f>
        <v>#N/A</v>
      </c>
      <c r="B2066" s="149"/>
      <c r="C2066" s="149"/>
      <c r="D2066" s="149"/>
      <c r="E2066" s="149"/>
      <c r="F2066" s="149"/>
      <c r="G2066" s="149"/>
      <c r="H2066" s="149"/>
      <c r="I2066" s="143"/>
      <c r="J2066" s="143"/>
      <c r="K2066" s="149"/>
      <c r="L2066" s="149"/>
      <c r="M2066" s="149"/>
      <c r="N2066" s="149"/>
      <c r="O2066" s="149"/>
      <c r="P2066" s="149"/>
      <c r="Q2066" s="149"/>
      <c r="R2066" s="149"/>
      <c r="S2066" s="149"/>
      <c r="T2066" s="152"/>
      <c r="U2066" s="152"/>
      <c r="V2066" s="152"/>
      <c r="W2066" s="152"/>
      <c r="X2066" s="152"/>
      <c r="Y2066" s="152"/>
      <c r="Z2066" s="152"/>
    </row>
    <row r="2067" ht="15.75" customHeight="1">
      <c r="A2067" s="143" t="str">
        <f>VLOOKUP('POBLACIONAL BASE 2025'!AD1329,$A$15:$B$40,2,FALSE)</f>
        <v>#N/A</v>
      </c>
      <c r="B2067" s="149"/>
      <c r="C2067" s="149"/>
      <c r="D2067" s="149"/>
      <c r="E2067" s="149"/>
      <c r="F2067" s="149"/>
      <c r="G2067" s="149"/>
      <c r="H2067" s="149"/>
      <c r="I2067" s="143"/>
      <c r="J2067" s="143"/>
      <c r="K2067" s="149"/>
      <c r="L2067" s="149"/>
      <c r="M2067" s="149"/>
      <c r="N2067" s="149"/>
      <c r="O2067" s="149"/>
      <c r="P2067" s="149"/>
      <c r="Q2067" s="149"/>
      <c r="R2067" s="149"/>
      <c r="S2067" s="149"/>
      <c r="T2067" s="152"/>
      <c r="U2067" s="152"/>
      <c r="V2067" s="152"/>
      <c r="W2067" s="152"/>
      <c r="X2067" s="152"/>
      <c r="Y2067" s="152"/>
      <c r="Z2067" s="152"/>
    </row>
    <row r="2068" ht="15.75" customHeight="1">
      <c r="A2068" s="143" t="str">
        <f>VLOOKUP('POBLACIONAL BASE 2025'!AD1330,$A$15:$B$40,2,FALSE)</f>
        <v>#N/A</v>
      </c>
      <c r="B2068" s="149"/>
      <c r="C2068" s="149"/>
      <c r="D2068" s="149"/>
      <c r="E2068" s="149"/>
      <c r="F2068" s="149"/>
      <c r="G2068" s="149"/>
      <c r="H2068" s="149"/>
      <c r="I2068" s="143"/>
      <c r="J2068" s="143"/>
      <c r="K2068" s="149"/>
      <c r="L2068" s="149"/>
      <c r="M2068" s="149"/>
      <c r="N2068" s="149"/>
      <c r="O2068" s="149"/>
      <c r="P2068" s="149"/>
      <c r="Q2068" s="149"/>
      <c r="R2068" s="149"/>
      <c r="S2068" s="149"/>
      <c r="T2068" s="152"/>
      <c r="U2068" s="152"/>
      <c r="V2068" s="152"/>
      <c r="W2068" s="152"/>
      <c r="X2068" s="152"/>
      <c r="Y2068" s="152"/>
      <c r="Z2068" s="152"/>
    </row>
    <row r="2069" ht="15.75" customHeight="1">
      <c r="A2069" s="143" t="str">
        <f>VLOOKUP('POBLACIONAL BASE 2025'!AD1331,$A$15:$B$40,2,FALSE)</f>
        <v>#N/A</v>
      </c>
      <c r="B2069" s="149"/>
      <c r="C2069" s="149"/>
      <c r="D2069" s="149"/>
      <c r="E2069" s="149"/>
      <c r="F2069" s="149"/>
      <c r="G2069" s="149"/>
      <c r="H2069" s="149"/>
      <c r="I2069" s="143"/>
      <c r="J2069" s="143"/>
      <c r="K2069" s="149"/>
      <c r="L2069" s="149"/>
      <c r="M2069" s="149"/>
      <c r="N2069" s="149"/>
      <c r="O2069" s="149"/>
      <c r="P2069" s="149"/>
      <c r="Q2069" s="149"/>
      <c r="R2069" s="149"/>
      <c r="S2069" s="149"/>
      <c r="T2069" s="152"/>
      <c r="U2069" s="152"/>
      <c r="V2069" s="152"/>
      <c r="W2069" s="152"/>
      <c r="X2069" s="152"/>
      <c r="Y2069" s="152"/>
      <c r="Z2069" s="152"/>
    </row>
    <row r="2070" ht="15.75" customHeight="1">
      <c r="A2070" s="143" t="str">
        <f>VLOOKUP('POBLACIONAL BASE 2025'!AD1332,$A$15:$B$40,2,FALSE)</f>
        <v>#N/A</v>
      </c>
      <c r="B2070" s="149"/>
      <c r="C2070" s="149"/>
      <c r="D2070" s="149"/>
      <c r="E2070" s="149"/>
      <c r="F2070" s="149"/>
      <c r="G2070" s="149"/>
      <c r="H2070" s="149"/>
      <c r="I2070" s="143"/>
      <c r="J2070" s="143"/>
      <c r="K2070" s="149"/>
      <c r="L2070" s="149"/>
      <c r="M2070" s="149"/>
      <c r="N2070" s="149"/>
      <c r="O2070" s="149"/>
      <c r="P2070" s="149"/>
      <c r="Q2070" s="149"/>
      <c r="R2070" s="149"/>
      <c r="S2070" s="149"/>
      <c r="T2070" s="152"/>
      <c r="U2070" s="152"/>
      <c r="V2070" s="152"/>
      <c r="W2070" s="152"/>
      <c r="X2070" s="152"/>
      <c r="Y2070" s="152"/>
      <c r="Z2070" s="152"/>
    </row>
    <row r="2071" ht="15.75" customHeight="1">
      <c r="A2071" s="143" t="str">
        <f>VLOOKUP('POBLACIONAL BASE 2025'!AD1333,$A$15:$B$40,2,FALSE)</f>
        <v>#N/A</v>
      </c>
      <c r="B2071" s="149"/>
      <c r="C2071" s="149"/>
      <c r="D2071" s="149"/>
      <c r="E2071" s="149"/>
      <c r="F2071" s="149"/>
      <c r="G2071" s="149"/>
      <c r="H2071" s="149"/>
      <c r="I2071" s="143"/>
      <c r="J2071" s="143"/>
      <c r="K2071" s="149"/>
      <c r="L2071" s="149"/>
      <c r="M2071" s="149"/>
      <c r="N2071" s="149"/>
      <c r="O2071" s="149"/>
      <c r="P2071" s="149"/>
      <c r="Q2071" s="149"/>
      <c r="R2071" s="149"/>
      <c r="S2071" s="149"/>
      <c r="T2071" s="152"/>
      <c r="U2071" s="152"/>
      <c r="V2071" s="152"/>
      <c r="W2071" s="152"/>
      <c r="X2071" s="152"/>
      <c r="Y2071" s="152"/>
      <c r="Z2071" s="152"/>
    </row>
    <row r="2072" ht="15.75" customHeight="1">
      <c r="A2072" s="143" t="str">
        <f>VLOOKUP('POBLACIONAL BASE 2025'!AD1334,$A$15:$B$40,2,FALSE)</f>
        <v>#N/A</v>
      </c>
      <c r="B2072" s="149"/>
      <c r="C2072" s="149"/>
      <c r="D2072" s="149"/>
      <c r="E2072" s="149"/>
      <c r="F2072" s="149"/>
      <c r="G2072" s="149"/>
      <c r="H2072" s="149"/>
      <c r="I2072" s="143"/>
      <c r="J2072" s="143"/>
      <c r="K2072" s="149"/>
      <c r="L2072" s="149"/>
      <c r="M2072" s="149"/>
      <c r="N2072" s="149"/>
      <c r="O2072" s="149"/>
      <c r="P2072" s="149"/>
      <c r="Q2072" s="149"/>
      <c r="R2072" s="149"/>
      <c r="S2072" s="149"/>
      <c r="T2072" s="152"/>
      <c r="U2072" s="152"/>
      <c r="V2072" s="152"/>
      <c r="W2072" s="152"/>
      <c r="X2072" s="152"/>
      <c r="Y2072" s="152"/>
      <c r="Z2072" s="152"/>
    </row>
    <row r="2073" ht="15.75" customHeight="1">
      <c r="A2073" s="143" t="str">
        <f>VLOOKUP('POBLACIONAL BASE 2025'!AD1335,$A$15:$B$40,2,FALSE)</f>
        <v>#N/A</v>
      </c>
      <c r="B2073" s="149"/>
      <c r="C2073" s="149"/>
      <c r="D2073" s="149"/>
      <c r="E2073" s="149"/>
      <c r="F2073" s="149"/>
      <c r="G2073" s="149"/>
      <c r="H2073" s="149"/>
      <c r="I2073" s="143"/>
      <c r="J2073" s="143"/>
      <c r="K2073" s="149"/>
      <c r="L2073" s="149"/>
      <c r="M2073" s="149"/>
      <c r="N2073" s="149"/>
      <c r="O2073" s="149"/>
      <c r="P2073" s="149"/>
      <c r="Q2073" s="149"/>
      <c r="R2073" s="149"/>
      <c r="S2073" s="149"/>
      <c r="T2073" s="152"/>
      <c r="U2073" s="152"/>
      <c r="V2073" s="152"/>
      <c r="W2073" s="152"/>
      <c r="X2073" s="152"/>
      <c r="Y2073" s="152"/>
      <c r="Z2073" s="152"/>
    </row>
    <row r="2074" ht="15.75" customHeight="1">
      <c r="A2074" s="143" t="str">
        <f>VLOOKUP('POBLACIONAL BASE 2025'!AD1336,$A$15:$B$40,2,FALSE)</f>
        <v>#N/A</v>
      </c>
      <c r="B2074" s="149"/>
      <c r="C2074" s="149"/>
      <c r="D2074" s="149"/>
      <c r="E2074" s="149"/>
      <c r="F2074" s="149"/>
      <c r="G2074" s="149"/>
      <c r="H2074" s="149"/>
      <c r="I2074" s="143"/>
      <c r="J2074" s="143"/>
      <c r="K2074" s="149"/>
      <c r="L2074" s="149"/>
      <c r="M2074" s="149"/>
      <c r="N2074" s="149"/>
      <c r="O2074" s="149"/>
      <c r="P2074" s="149"/>
      <c r="Q2074" s="149"/>
      <c r="R2074" s="149"/>
      <c r="S2074" s="149"/>
      <c r="T2074" s="152"/>
      <c r="U2074" s="152"/>
      <c r="V2074" s="152"/>
      <c r="W2074" s="152"/>
      <c r="X2074" s="152"/>
      <c r="Y2074" s="152"/>
      <c r="Z2074" s="152"/>
    </row>
    <row r="2075" ht="15.75" customHeight="1">
      <c r="A2075" s="143" t="str">
        <f>VLOOKUP('POBLACIONAL BASE 2025'!AD1337,$A$15:$B$40,2,FALSE)</f>
        <v>#N/A</v>
      </c>
      <c r="B2075" s="149"/>
      <c r="C2075" s="149"/>
      <c r="D2075" s="149"/>
      <c r="E2075" s="149"/>
      <c r="F2075" s="149"/>
      <c r="G2075" s="149"/>
      <c r="H2075" s="149"/>
      <c r="I2075" s="143"/>
      <c r="J2075" s="143"/>
      <c r="K2075" s="149"/>
      <c r="L2075" s="149"/>
      <c r="M2075" s="149"/>
      <c r="N2075" s="149"/>
      <c r="O2075" s="149"/>
      <c r="P2075" s="149"/>
      <c r="Q2075" s="149"/>
      <c r="R2075" s="149"/>
      <c r="S2075" s="149"/>
      <c r="T2075" s="152"/>
      <c r="U2075" s="152"/>
      <c r="V2075" s="152"/>
      <c r="W2075" s="152"/>
      <c r="X2075" s="152"/>
      <c r="Y2075" s="152"/>
      <c r="Z2075" s="152"/>
    </row>
    <row r="2076" ht="15.75" customHeight="1">
      <c r="A2076" s="143" t="str">
        <f>VLOOKUP('POBLACIONAL BASE 2025'!AD1338,$A$15:$B$40,2,FALSE)</f>
        <v>#N/A</v>
      </c>
      <c r="B2076" s="149"/>
      <c r="C2076" s="149"/>
      <c r="D2076" s="149"/>
      <c r="E2076" s="149"/>
      <c r="F2076" s="149"/>
      <c r="G2076" s="149"/>
      <c r="H2076" s="149"/>
      <c r="I2076" s="143"/>
      <c r="J2076" s="143"/>
      <c r="K2076" s="149"/>
      <c r="L2076" s="149"/>
      <c r="M2076" s="149"/>
      <c r="N2076" s="149"/>
      <c r="O2076" s="149"/>
      <c r="P2076" s="149"/>
      <c r="Q2076" s="149"/>
      <c r="R2076" s="149"/>
      <c r="S2076" s="149"/>
      <c r="T2076" s="152"/>
      <c r="U2076" s="152"/>
      <c r="V2076" s="152"/>
      <c r="W2076" s="152"/>
      <c r="X2076" s="152"/>
      <c r="Y2076" s="152"/>
      <c r="Z2076" s="152"/>
    </row>
    <row r="2077" ht="15.75" customHeight="1">
      <c r="A2077" s="143" t="str">
        <f>VLOOKUP('POBLACIONAL BASE 2025'!AD1339,$A$15:$B$40,2,FALSE)</f>
        <v>#N/A</v>
      </c>
      <c r="B2077" s="149"/>
      <c r="C2077" s="149"/>
      <c r="D2077" s="149"/>
      <c r="E2077" s="149"/>
      <c r="F2077" s="149"/>
      <c r="G2077" s="149"/>
      <c r="H2077" s="149"/>
      <c r="I2077" s="143"/>
      <c r="J2077" s="143"/>
      <c r="K2077" s="149"/>
      <c r="L2077" s="149"/>
      <c r="M2077" s="149"/>
      <c r="N2077" s="149"/>
      <c r="O2077" s="149"/>
      <c r="P2077" s="149"/>
      <c r="Q2077" s="149"/>
      <c r="R2077" s="149"/>
      <c r="S2077" s="149"/>
      <c r="T2077" s="152"/>
      <c r="U2077" s="152"/>
      <c r="V2077" s="152"/>
      <c r="W2077" s="152"/>
      <c r="X2077" s="152"/>
      <c r="Y2077" s="152"/>
      <c r="Z2077" s="152"/>
    </row>
    <row r="2078" ht="15.75" customHeight="1">
      <c r="A2078" s="143" t="str">
        <f>VLOOKUP('POBLACIONAL BASE 2025'!AD1340,$A$15:$B$40,2,FALSE)</f>
        <v>#N/A</v>
      </c>
      <c r="B2078" s="149"/>
      <c r="C2078" s="149"/>
      <c r="D2078" s="149"/>
      <c r="E2078" s="149"/>
      <c r="F2078" s="149"/>
      <c r="G2078" s="149"/>
      <c r="H2078" s="149"/>
      <c r="I2078" s="143"/>
      <c r="J2078" s="143"/>
      <c r="K2078" s="149"/>
      <c r="L2078" s="149"/>
      <c r="M2078" s="149"/>
      <c r="N2078" s="149"/>
      <c r="O2078" s="149"/>
      <c r="P2078" s="149"/>
      <c r="Q2078" s="149"/>
      <c r="R2078" s="149"/>
      <c r="S2078" s="149"/>
      <c r="T2078" s="152"/>
      <c r="U2078" s="152"/>
      <c r="V2078" s="152"/>
      <c r="W2078" s="152"/>
      <c r="X2078" s="152"/>
      <c r="Y2078" s="152"/>
      <c r="Z2078" s="152"/>
    </row>
    <row r="2079" ht="15.75" customHeight="1">
      <c r="A2079" s="143" t="str">
        <f>VLOOKUP('POBLACIONAL BASE 2025'!AD1341,$A$15:$B$40,2,FALSE)</f>
        <v>#N/A</v>
      </c>
      <c r="B2079" s="149"/>
      <c r="C2079" s="149"/>
      <c r="D2079" s="149"/>
      <c r="E2079" s="149"/>
      <c r="F2079" s="149"/>
      <c r="G2079" s="149"/>
      <c r="H2079" s="149"/>
      <c r="I2079" s="143"/>
      <c r="J2079" s="143"/>
      <c r="K2079" s="149"/>
      <c r="L2079" s="149"/>
      <c r="M2079" s="149"/>
      <c r="N2079" s="149"/>
      <c r="O2079" s="149"/>
      <c r="P2079" s="149"/>
      <c r="Q2079" s="149"/>
      <c r="R2079" s="149"/>
      <c r="S2079" s="149"/>
      <c r="T2079" s="152"/>
      <c r="U2079" s="152"/>
      <c r="V2079" s="152"/>
      <c r="W2079" s="152"/>
      <c r="X2079" s="152"/>
      <c r="Y2079" s="152"/>
      <c r="Z2079" s="152"/>
    </row>
    <row r="2080" ht="15.75" customHeight="1">
      <c r="A2080" s="143" t="str">
        <f>VLOOKUP('POBLACIONAL BASE 2025'!AD1342,$A$15:$B$40,2,FALSE)</f>
        <v>#N/A</v>
      </c>
      <c r="B2080" s="149"/>
      <c r="C2080" s="149"/>
      <c r="D2080" s="149"/>
      <c r="E2080" s="149"/>
      <c r="F2080" s="149"/>
      <c r="G2080" s="149"/>
      <c r="H2080" s="149"/>
      <c r="I2080" s="143"/>
      <c r="J2080" s="143"/>
      <c r="K2080" s="149"/>
      <c r="L2080" s="149"/>
      <c r="M2080" s="149"/>
      <c r="N2080" s="149"/>
      <c r="O2080" s="149"/>
      <c r="P2080" s="149"/>
      <c r="Q2080" s="149"/>
      <c r="R2080" s="149"/>
      <c r="S2080" s="149"/>
      <c r="T2080" s="152"/>
      <c r="U2080" s="152"/>
      <c r="V2080" s="152"/>
      <c r="W2080" s="152"/>
      <c r="X2080" s="152"/>
      <c r="Y2080" s="152"/>
      <c r="Z2080" s="152"/>
    </row>
    <row r="2081" ht="15.75" customHeight="1">
      <c r="A2081" s="143" t="str">
        <f>VLOOKUP('POBLACIONAL BASE 2025'!AD1343,$A$15:$B$40,2,FALSE)</f>
        <v>#N/A</v>
      </c>
      <c r="B2081" s="149"/>
      <c r="C2081" s="149"/>
      <c r="D2081" s="149"/>
      <c r="E2081" s="149"/>
      <c r="F2081" s="149"/>
      <c r="G2081" s="149"/>
      <c r="H2081" s="149"/>
      <c r="I2081" s="143"/>
      <c r="J2081" s="143"/>
      <c r="K2081" s="149"/>
      <c r="L2081" s="149"/>
      <c r="M2081" s="149"/>
      <c r="N2081" s="149"/>
      <c r="O2081" s="149"/>
      <c r="P2081" s="149"/>
      <c r="Q2081" s="149"/>
      <c r="R2081" s="149"/>
      <c r="S2081" s="149"/>
      <c r="T2081" s="152"/>
      <c r="U2081" s="152"/>
      <c r="V2081" s="152"/>
      <c r="W2081" s="152"/>
      <c r="X2081" s="152"/>
      <c r="Y2081" s="152"/>
      <c r="Z2081" s="152"/>
    </row>
    <row r="2082" ht="15.75" customHeight="1">
      <c r="A2082" s="143" t="str">
        <f>VLOOKUP('POBLACIONAL BASE 2025'!AD1344,$A$15:$B$40,2,FALSE)</f>
        <v>#N/A</v>
      </c>
      <c r="B2082" s="149"/>
      <c r="C2082" s="149"/>
      <c r="D2082" s="149"/>
      <c r="E2082" s="149"/>
      <c r="F2082" s="149"/>
      <c r="G2082" s="149"/>
      <c r="H2082" s="149"/>
      <c r="I2082" s="143"/>
      <c r="J2082" s="143"/>
      <c r="K2082" s="149"/>
      <c r="L2082" s="149"/>
      <c r="M2082" s="149"/>
      <c r="N2082" s="149"/>
      <c r="O2082" s="149"/>
      <c r="P2082" s="149"/>
      <c r="Q2082" s="149"/>
      <c r="R2082" s="149"/>
      <c r="S2082" s="149"/>
      <c r="T2082" s="152"/>
      <c r="U2082" s="152"/>
      <c r="V2082" s="152"/>
      <c r="W2082" s="152"/>
      <c r="X2082" s="152"/>
      <c r="Y2082" s="152"/>
      <c r="Z2082" s="152"/>
    </row>
    <row r="2083" ht="15.75" customHeight="1">
      <c r="A2083" s="143" t="str">
        <f>VLOOKUP('POBLACIONAL BASE 2025'!AD1345,$A$15:$B$40,2,FALSE)</f>
        <v>#N/A</v>
      </c>
      <c r="B2083" s="149"/>
      <c r="C2083" s="149"/>
      <c r="D2083" s="149"/>
      <c r="E2083" s="149"/>
      <c r="F2083" s="149"/>
      <c r="G2083" s="149"/>
      <c r="H2083" s="149"/>
      <c r="I2083" s="143"/>
      <c r="J2083" s="143"/>
      <c r="K2083" s="149"/>
      <c r="L2083" s="149"/>
      <c r="M2083" s="149"/>
      <c r="N2083" s="149"/>
      <c r="O2083" s="149"/>
      <c r="P2083" s="149"/>
      <c r="Q2083" s="149"/>
      <c r="R2083" s="149"/>
      <c r="S2083" s="149"/>
      <c r="T2083" s="152"/>
      <c r="U2083" s="152"/>
      <c r="V2083" s="152"/>
      <c r="W2083" s="152"/>
      <c r="X2083" s="152"/>
      <c r="Y2083" s="152"/>
      <c r="Z2083" s="152"/>
    </row>
    <row r="2084" ht="15.75" customHeight="1">
      <c r="A2084" s="143" t="str">
        <f>VLOOKUP('POBLACIONAL BASE 2025'!AD1346,$A$15:$B$40,2,FALSE)</f>
        <v>#N/A</v>
      </c>
      <c r="B2084" s="149"/>
      <c r="C2084" s="149"/>
      <c r="D2084" s="149"/>
      <c r="E2084" s="149"/>
      <c r="F2084" s="149"/>
      <c r="G2084" s="149"/>
      <c r="H2084" s="149"/>
      <c r="I2084" s="143"/>
      <c r="J2084" s="143"/>
      <c r="K2084" s="149"/>
      <c r="L2084" s="149"/>
      <c r="M2084" s="149"/>
      <c r="N2084" s="149"/>
      <c r="O2084" s="149"/>
      <c r="P2084" s="149"/>
      <c r="Q2084" s="149"/>
      <c r="R2084" s="149"/>
      <c r="S2084" s="149"/>
      <c r="T2084" s="152"/>
      <c r="U2084" s="152"/>
      <c r="V2084" s="152"/>
      <c r="W2084" s="152"/>
      <c r="X2084" s="152"/>
      <c r="Y2084" s="152"/>
      <c r="Z2084" s="152"/>
    </row>
    <row r="2085" ht="15.75" customHeight="1">
      <c r="A2085" s="143" t="str">
        <f>VLOOKUP('POBLACIONAL BASE 2025'!AD1347,$A$15:$B$40,2,FALSE)</f>
        <v>#N/A</v>
      </c>
      <c r="B2085" s="149"/>
      <c r="C2085" s="149"/>
      <c r="D2085" s="149"/>
      <c r="E2085" s="149"/>
      <c r="F2085" s="149"/>
      <c r="G2085" s="149"/>
      <c r="H2085" s="149"/>
      <c r="I2085" s="143"/>
      <c r="J2085" s="143"/>
      <c r="K2085" s="149"/>
      <c r="L2085" s="149"/>
      <c r="M2085" s="149"/>
      <c r="N2085" s="149"/>
      <c r="O2085" s="149"/>
      <c r="P2085" s="149"/>
      <c r="Q2085" s="149"/>
      <c r="R2085" s="149"/>
      <c r="S2085" s="149"/>
      <c r="T2085" s="152"/>
      <c r="U2085" s="152"/>
      <c r="V2085" s="152"/>
      <c r="W2085" s="152"/>
      <c r="X2085" s="152"/>
      <c r="Y2085" s="152"/>
      <c r="Z2085" s="152"/>
    </row>
    <row r="2086" ht="15.75" customHeight="1">
      <c r="A2086" s="143" t="str">
        <f>VLOOKUP('POBLACIONAL BASE 2025'!AD1348,$A$15:$B$40,2,FALSE)</f>
        <v>#N/A</v>
      </c>
      <c r="B2086" s="149"/>
      <c r="C2086" s="149"/>
      <c r="D2086" s="149"/>
      <c r="E2086" s="149"/>
      <c r="F2086" s="149"/>
      <c r="G2086" s="149"/>
      <c r="H2086" s="149"/>
      <c r="I2086" s="143"/>
      <c r="J2086" s="143"/>
      <c r="K2086" s="149"/>
      <c r="L2086" s="149"/>
      <c r="M2086" s="149"/>
      <c r="N2086" s="149"/>
      <c r="O2086" s="149"/>
      <c r="P2086" s="149"/>
      <c r="Q2086" s="149"/>
      <c r="R2086" s="149"/>
      <c r="S2086" s="149"/>
      <c r="T2086" s="152"/>
      <c r="U2086" s="152"/>
      <c r="V2086" s="152"/>
      <c r="W2086" s="152"/>
      <c r="X2086" s="152"/>
      <c r="Y2086" s="152"/>
      <c r="Z2086" s="152"/>
    </row>
    <row r="2087" ht="15.75" customHeight="1">
      <c r="A2087" s="143" t="str">
        <f>VLOOKUP('POBLACIONAL BASE 2025'!AD1349,$A$15:$B$40,2,FALSE)</f>
        <v>#N/A</v>
      </c>
      <c r="B2087" s="149"/>
      <c r="C2087" s="149"/>
      <c r="D2087" s="149"/>
      <c r="E2087" s="149"/>
      <c r="F2087" s="149"/>
      <c r="G2087" s="149"/>
      <c r="H2087" s="149"/>
      <c r="I2087" s="143"/>
      <c r="J2087" s="143"/>
      <c r="K2087" s="149"/>
      <c r="L2087" s="149"/>
      <c r="M2087" s="149"/>
      <c r="N2087" s="149"/>
      <c r="O2087" s="149"/>
      <c r="P2087" s="149"/>
      <c r="Q2087" s="149"/>
      <c r="R2087" s="149"/>
      <c r="S2087" s="149"/>
      <c r="T2087" s="152"/>
      <c r="U2087" s="152"/>
      <c r="V2087" s="152"/>
      <c r="W2087" s="152"/>
      <c r="X2087" s="152"/>
      <c r="Y2087" s="152"/>
      <c r="Z2087" s="152"/>
    </row>
    <row r="2088" ht="15.75" customHeight="1">
      <c r="A2088" s="143" t="str">
        <f>VLOOKUP('POBLACIONAL BASE 2025'!AD1350,$A$15:$B$40,2,FALSE)</f>
        <v>#N/A</v>
      </c>
      <c r="B2088" s="149"/>
      <c r="C2088" s="149"/>
      <c r="D2088" s="149"/>
      <c r="E2088" s="149"/>
      <c r="F2088" s="149"/>
      <c r="G2088" s="149"/>
      <c r="H2088" s="149"/>
      <c r="I2088" s="143"/>
      <c r="J2088" s="143"/>
      <c r="K2088" s="149"/>
      <c r="L2088" s="149"/>
      <c r="M2088" s="149"/>
      <c r="N2088" s="149"/>
      <c r="O2088" s="149"/>
      <c r="P2088" s="149"/>
      <c r="Q2088" s="149"/>
      <c r="R2088" s="149"/>
      <c r="S2088" s="149"/>
      <c r="T2088" s="152"/>
      <c r="U2088" s="152"/>
      <c r="V2088" s="152"/>
      <c r="W2088" s="152"/>
      <c r="X2088" s="152"/>
      <c r="Y2088" s="152"/>
      <c r="Z2088" s="152"/>
    </row>
    <row r="2089" ht="15.75" customHeight="1">
      <c r="A2089" s="143" t="str">
        <f>VLOOKUP('POBLACIONAL BASE 2025'!AD1351,$A$15:$B$40,2,FALSE)</f>
        <v>#N/A</v>
      </c>
      <c r="B2089" s="149"/>
      <c r="C2089" s="149"/>
      <c r="D2089" s="149"/>
      <c r="E2089" s="149"/>
      <c r="F2089" s="149"/>
      <c r="G2089" s="149"/>
      <c r="H2089" s="149"/>
      <c r="I2089" s="143"/>
      <c r="J2089" s="143"/>
      <c r="K2089" s="149"/>
      <c r="L2089" s="149"/>
      <c r="M2089" s="149"/>
      <c r="N2089" s="149"/>
      <c r="O2089" s="149"/>
      <c r="P2089" s="149"/>
      <c r="Q2089" s="149"/>
      <c r="R2089" s="149"/>
      <c r="S2089" s="149"/>
      <c r="T2089" s="152"/>
      <c r="U2089" s="152"/>
      <c r="V2089" s="152"/>
      <c r="W2089" s="152"/>
      <c r="X2089" s="152"/>
      <c r="Y2089" s="152"/>
      <c r="Z2089" s="152"/>
    </row>
    <row r="2090" ht="15.75" customHeight="1">
      <c r="A2090" s="143" t="str">
        <f>VLOOKUP('POBLACIONAL BASE 2025'!AD1352,$A$15:$B$40,2,FALSE)</f>
        <v>#N/A</v>
      </c>
      <c r="B2090" s="149"/>
      <c r="C2090" s="149"/>
      <c r="D2090" s="149"/>
      <c r="E2090" s="149"/>
      <c r="F2090" s="149"/>
      <c r="G2090" s="149"/>
      <c r="H2090" s="149"/>
      <c r="I2090" s="143"/>
      <c r="J2090" s="143"/>
      <c r="K2090" s="149"/>
      <c r="L2090" s="149"/>
      <c r="M2090" s="149"/>
      <c r="N2090" s="149"/>
      <c r="O2090" s="149"/>
      <c r="P2090" s="149"/>
      <c r="Q2090" s="149"/>
      <c r="R2090" s="149"/>
      <c r="S2090" s="149"/>
      <c r="T2090" s="152"/>
      <c r="U2090" s="152"/>
      <c r="V2090" s="152"/>
      <c r="W2090" s="152"/>
      <c r="X2090" s="152"/>
      <c r="Y2090" s="152"/>
      <c r="Z2090" s="152"/>
    </row>
    <row r="2091" ht="15.75" customHeight="1">
      <c r="A2091" s="143" t="str">
        <f>VLOOKUP('POBLACIONAL BASE 2025'!AD1353,$A$15:$B$40,2,FALSE)</f>
        <v>#N/A</v>
      </c>
      <c r="B2091" s="149"/>
      <c r="C2091" s="149"/>
      <c r="D2091" s="149"/>
      <c r="E2091" s="149"/>
      <c r="F2091" s="149"/>
      <c r="G2091" s="149"/>
      <c r="H2091" s="149"/>
      <c r="I2091" s="143"/>
      <c r="J2091" s="143"/>
      <c r="K2091" s="149"/>
      <c r="L2091" s="149"/>
      <c r="M2091" s="149"/>
      <c r="N2091" s="149"/>
      <c r="O2091" s="149"/>
      <c r="P2091" s="149"/>
      <c r="Q2091" s="149"/>
      <c r="R2091" s="149"/>
      <c r="S2091" s="149"/>
      <c r="T2091" s="152"/>
      <c r="U2091" s="152"/>
      <c r="V2091" s="152"/>
      <c r="W2091" s="152"/>
      <c r="X2091" s="152"/>
      <c r="Y2091" s="152"/>
      <c r="Z2091" s="152"/>
    </row>
    <row r="2092" ht="15.75" customHeight="1">
      <c r="A2092" s="143" t="str">
        <f>VLOOKUP('POBLACIONAL BASE 2025'!AD1354,$A$15:$B$40,2,FALSE)</f>
        <v>#N/A</v>
      </c>
      <c r="B2092" s="149"/>
      <c r="C2092" s="149"/>
      <c r="D2092" s="149"/>
      <c r="E2092" s="149"/>
      <c r="F2092" s="149"/>
      <c r="G2092" s="149"/>
      <c r="H2092" s="149"/>
      <c r="I2092" s="143"/>
      <c r="J2092" s="143"/>
      <c r="K2092" s="149"/>
      <c r="L2092" s="149"/>
      <c r="M2092" s="149"/>
      <c r="N2092" s="149"/>
      <c r="O2092" s="149"/>
      <c r="P2092" s="149"/>
      <c r="Q2092" s="149"/>
      <c r="R2092" s="149"/>
      <c r="S2092" s="149"/>
      <c r="T2092" s="152"/>
      <c r="U2092" s="152"/>
      <c r="V2092" s="152"/>
      <c r="W2092" s="152"/>
      <c r="X2092" s="152"/>
      <c r="Y2092" s="152"/>
      <c r="Z2092" s="152"/>
    </row>
    <row r="2093" ht="15.75" customHeight="1">
      <c r="A2093" s="143" t="str">
        <f>VLOOKUP('POBLACIONAL BASE 2025'!AD1355,$A$15:$B$40,2,FALSE)</f>
        <v>#N/A</v>
      </c>
      <c r="B2093" s="149"/>
      <c r="C2093" s="149"/>
      <c r="D2093" s="149"/>
      <c r="E2093" s="149"/>
      <c r="F2093" s="149"/>
      <c r="G2093" s="149"/>
      <c r="H2093" s="149"/>
      <c r="I2093" s="143"/>
      <c r="J2093" s="143"/>
      <c r="K2093" s="149"/>
      <c r="L2093" s="149"/>
      <c r="M2093" s="149"/>
      <c r="N2093" s="149"/>
      <c r="O2093" s="149"/>
      <c r="P2093" s="149"/>
      <c r="Q2093" s="149"/>
      <c r="R2093" s="149"/>
      <c r="S2093" s="149"/>
      <c r="T2093" s="152"/>
      <c r="U2093" s="152"/>
      <c r="V2093" s="152"/>
      <c r="W2093" s="152"/>
      <c r="X2093" s="152"/>
      <c r="Y2093" s="152"/>
      <c r="Z2093" s="152"/>
    </row>
    <row r="2094" ht="15.75" customHeight="1">
      <c r="A2094" s="143" t="str">
        <f>VLOOKUP('POBLACIONAL BASE 2025'!AD1356,$A$15:$B$40,2,FALSE)</f>
        <v>#N/A</v>
      </c>
      <c r="B2094" s="149"/>
      <c r="C2094" s="149"/>
      <c r="D2094" s="149"/>
      <c r="E2094" s="149"/>
      <c r="F2094" s="149"/>
      <c r="G2094" s="149"/>
      <c r="H2094" s="149"/>
      <c r="I2094" s="143"/>
      <c r="J2094" s="143"/>
      <c r="K2094" s="149"/>
      <c r="L2094" s="149"/>
      <c r="M2094" s="149"/>
      <c r="N2094" s="149"/>
      <c r="O2094" s="149"/>
      <c r="P2094" s="149"/>
      <c r="Q2094" s="149"/>
      <c r="R2094" s="149"/>
      <c r="S2094" s="149"/>
      <c r="T2094" s="152"/>
      <c r="U2094" s="152"/>
      <c r="V2094" s="152"/>
      <c r="W2094" s="152"/>
      <c r="X2094" s="152"/>
      <c r="Y2094" s="152"/>
      <c r="Z2094" s="152"/>
    </row>
    <row r="2095" ht="15.75" customHeight="1">
      <c r="A2095" s="143" t="str">
        <f>VLOOKUP('POBLACIONAL BASE 2025'!AD1357,$A$15:$B$40,2,FALSE)</f>
        <v>#N/A</v>
      </c>
      <c r="B2095" s="149"/>
      <c r="C2095" s="149"/>
      <c r="D2095" s="149"/>
      <c r="E2095" s="149"/>
      <c r="F2095" s="149"/>
      <c r="G2095" s="149"/>
      <c r="H2095" s="149"/>
      <c r="I2095" s="143"/>
      <c r="J2095" s="143"/>
      <c r="K2095" s="149"/>
      <c r="L2095" s="149"/>
      <c r="M2095" s="149"/>
      <c r="N2095" s="149"/>
      <c r="O2095" s="149"/>
      <c r="P2095" s="149"/>
      <c r="Q2095" s="149"/>
      <c r="R2095" s="149"/>
      <c r="S2095" s="149"/>
      <c r="T2095" s="152"/>
      <c r="U2095" s="152"/>
      <c r="V2095" s="152"/>
      <c r="W2095" s="152"/>
      <c r="X2095" s="152"/>
      <c r="Y2095" s="152"/>
      <c r="Z2095" s="152"/>
    </row>
    <row r="2096" ht="15.75" customHeight="1">
      <c r="A2096" s="143" t="str">
        <f>VLOOKUP('POBLACIONAL BASE 2025'!AD1358,$A$15:$B$40,2,FALSE)</f>
        <v>#N/A</v>
      </c>
      <c r="B2096" s="149"/>
      <c r="C2096" s="149"/>
      <c r="D2096" s="149"/>
      <c r="E2096" s="149"/>
      <c r="F2096" s="149"/>
      <c r="G2096" s="149"/>
      <c r="H2096" s="149"/>
      <c r="I2096" s="143"/>
      <c r="J2096" s="143"/>
      <c r="K2096" s="149"/>
      <c r="L2096" s="149"/>
      <c r="M2096" s="149"/>
      <c r="N2096" s="149"/>
      <c r="O2096" s="149"/>
      <c r="P2096" s="149"/>
      <c r="Q2096" s="149"/>
      <c r="R2096" s="149"/>
      <c r="S2096" s="149"/>
      <c r="T2096" s="152"/>
      <c r="U2096" s="152"/>
      <c r="V2096" s="152"/>
      <c r="W2096" s="152"/>
      <c r="X2096" s="152"/>
      <c r="Y2096" s="152"/>
      <c r="Z2096" s="152"/>
    </row>
    <row r="2097" ht="15.75" customHeight="1">
      <c r="A2097" s="143" t="str">
        <f>VLOOKUP('POBLACIONAL BASE 2025'!AD1359,$A$15:$B$40,2,FALSE)</f>
        <v>#N/A</v>
      </c>
      <c r="B2097" s="149"/>
      <c r="C2097" s="149"/>
      <c r="D2097" s="149"/>
      <c r="E2097" s="149"/>
      <c r="F2097" s="149"/>
      <c r="G2097" s="149"/>
      <c r="H2097" s="149"/>
      <c r="I2097" s="143"/>
      <c r="J2097" s="143"/>
      <c r="K2097" s="149"/>
      <c r="L2097" s="149"/>
      <c r="M2097" s="149"/>
      <c r="N2097" s="149"/>
      <c r="O2097" s="149"/>
      <c r="P2097" s="149"/>
      <c r="Q2097" s="149"/>
      <c r="R2097" s="149"/>
      <c r="S2097" s="149"/>
      <c r="T2097" s="152"/>
      <c r="U2097" s="152"/>
      <c r="V2097" s="152"/>
      <c r="W2097" s="152"/>
      <c r="X2097" s="152"/>
      <c r="Y2097" s="152"/>
      <c r="Z2097" s="152"/>
    </row>
    <row r="2098" ht="15.75" customHeight="1">
      <c r="A2098" s="143" t="str">
        <f>VLOOKUP('POBLACIONAL BASE 2025'!AD1360,$A$15:$B$40,2,FALSE)</f>
        <v>#N/A</v>
      </c>
      <c r="B2098" s="149"/>
      <c r="C2098" s="149"/>
      <c r="D2098" s="149"/>
      <c r="E2098" s="149"/>
      <c r="F2098" s="149"/>
      <c r="G2098" s="149"/>
      <c r="H2098" s="149"/>
      <c r="I2098" s="143"/>
      <c r="J2098" s="143"/>
      <c r="K2098" s="149"/>
      <c r="L2098" s="149"/>
      <c r="M2098" s="149"/>
      <c r="N2098" s="149"/>
      <c r="O2098" s="149"/>
      <c r="P2098" s="149"/>
      <c r="Q2098" s="149"/>
      <c r="R2098" s="149"/>
      <c r="S2098" s="149"/>
      <c r="T2098" s="152"/>
      <c r="U2098" s="152"/>
      <c r="V2098" s="152"/>
      <c r="W2098" s="152"/>
      <c r="X2098" s="152"/>
      <c r="Y2098" s="152"/>
      <c r="Z2098" s="152"/>
    </row>
    <row r="2099" ht="15.75" customHeight="1">
      <c r="A2099" s="143" t="str">
        <f>VLOOKUP('POBLACIONAL BASE 2025'!AD1361,$A$15:$B$40,2,FALSE)</f>
        <v>#N/A</v>
      </c>
      <c r="B2099" s="149"/>
      <c r="C2099" s="149"/>
      <c r="D2099" s="149"/>
      <c r="E2099" s="149"/>
      <c r="F2099" s="149"/>
      <c r="G2099" s="149"/>
      <c r="H2099" s="149"/>
      <c r="I2099" s="143"/>
      <c r="J2099" s="143"/>
      <c r="K2099" s="149"/>
      <c r="L2099" s="149"/>
      <c r="M2099" s="149"/>
      <c r="N2099" s="149"/>
      <c r="O2099" s="149"/>
      <c r="P2099" s="149"/>
      <c r="Q2099" s="149"/>
      <c r="R2099" s="149"/>
      <c r="S2099" s="149"/>
      <c r="T2099" s="152"/>
      <c r="U2099" s="152"/>
      <c r="V2099" s="152"/>
      <c r="W2099" s="152"/>
      <c r="X2099" s="152"/>
      <c r="Y2099" s="152"/>
      <c r="Z2099" s="152"/>
    </row>
    <row r="2100" ht="15.75" customHeight="1">
      <c r="A2100" s="143" t="str">
        <f>VLOOKUP('POBLACIONAL BASE 2025'!AD1362,$A$15:$B$40,2,FALSE)</f>
        <v>#N/A</v>
      </c>
      <c r="B2100" s="149"/>
      <c r="C2100" s="149"/>
      <c r="D2100" s="149"/>
      <c r="E2100" s="149"/>
      <c r="F2100" s="149"/>
      <c r="G2100" s="149"/>
      <c r="H2100" s="149"/>
      <c r="I2100" s="143"/>
      <c r="J2100" s="143"/>
      <c r="K2100" s="149"/>
      <c r="L2100" s="149"/>
      <c r="M2100" s="149"/>
      <c r="N2100" s="149"/>
      <c r="O2100" s="149"/>
      <c r="P2100" s="149"/>
      <c r="Q2100" s="149"/>
      <c r="R2100" s="149"/>
      <c r="S2100" s="149"/>
      <c r="T2100" s="152"/>
      <c r="U2100" s="152"/>
      <c r="V2100" s="152"/>
      <c r="W2100" s="152"/>
      <c r="X2100" s="152"/>
      <c r="Y2100" s="152"/>
      <c r="Z2100" s="152"/>
    </row>
    <row r="2101" ht="15.75" customHeight="1">
      <c r="A2101" s="143" t="str">
        <f>VLOOKUP('POBLACIONAL BASE 2025'!AD1363,$A$15:$B$40,2,FALSE)</f>
        <v>#N/A</v>
      </c>
      <c r="B2101" s="149"/>
      <c r="C2101" s="149"/>
      <c r="D2101" s="149"/>
      <c r="E2101" s="149"/>
      <c r="F2101" s="149"/>
      <c r="G2101" s="149"/>
      <c r="H2101" s="149"/>
      <c r="I2101" s="143"/>
      <c r="J2101" s="143"/>
      <c r="K2101" s="149"/>
      <c r="L2101" s="149"/>
      <c r="M2101" s="149"/>
      <c r="N2101" s="149"/>
      <c r="O2101" s="149"/>
      <c r="P2101" s="149"/>
      <c r="Q2101" s="149"/>
      <c r="R2101" s="149"/>
      <c r="S2101" s="149"/>
      <c r="T2101" s="152"/>
      <c r="U2101" s="152"/>
      <c r="V2101" s="152"/>
      <c r="W2101" s="152"/>
      <c r="X2101" s="152"/>
      <c r="Y2101" s="152"/>
      <c r="Z2101" s="152"/>
    </row>
    <row r="2102" ht="15.75" customHeight="1">
      <c r="A2102" s="143" t="str">
        <f>VLOOKUP('POBLACIONAL BASE 2025'!AD1364,$A$15:$B$40,2,FALSE)</f>
        <v>#N/A</v>
      </c>
      <c r="B2102" s="149"/>
      <c r="C2102" s="149"/>
      <c r="D2102" s="149"/>
      <c r="E2102" s="149"/>
      <c r="F2102" s="149"/>
      <c r="G2102" s="149"/>
      <c r="H2102" s="149"/>
      <c r="I2102" s="143"/>
      <c r="J2102" s="143"/>
      <c r="K2102" s="149"/>
      <c r="L2102" s="149"/>
      <c r="M2102" s="149"/>
      <c r="N2102" s="149"/>
      <c r="O2102" s="149"/>
      <c r="P2102" s="149"/>
      <c r="Q2102" s="149"/>
      <c r="R2102" s="149"/>
      <c r="S2102" s="149"/>
      <c r="T2102" s="152"/>
      <c r="U2102" s="152"/>
      <c r="V2102" s="152"/>
      <c r="W2102" s="152"/>
      <c r="X2102" s="152"/>
      <c r="Y2102" s="152"/>
      <c r="Z2102" s="152"/>
    </row>
    <row r="2103" ht="15.75" customHeight="1">
      <c r="A2103" s="143" t="str">
        <f>VLOOKUP('POBLACIONAL BASE 2025'!AD1365,$A$15:$B$40,2,FALSE)</f>
        <v>#N/A</v>
      </c>
      <c r="B2103" s="149"/>
      <c r="C2103" s="149"/>
      <c r="D2103" s="149"/>
      <c r="E2103" s="149"/>
      <c r="F2103" s="149"/>
      <c r="G2103" s="149"/>
      <c r="H2103" s="149"/>
      <c r="I2103" s="143"/>
      <c r="J2103" s="143"/>
      <c r="K2103" s="149"/>
      <c r="L2103" s="149"/>
      <c r="M2103" s="149"/>
      <c r="N2103" s="149"/>
      <c r="O2103" s="149"/>
      <c r="P2103" s="149"/>
      <c r="Q2103" s="149"/>
      <c r="R2103" s="149"/>
      <c r="S2103" s="149"/>
      <c r="T2103" s="152"/>
      <c r="U2103" s="152"/>
      <c r="V2103" s="152"/>
      <c r="W2103" s="152"/>
      <c r="X2103" s="152"/>
      <c r="Y2103" s="152"/>
      <c r="Z2103" s="152"/>
    </row>
    <row r="2104" ht="15.75" customHeight="1">
      <c r="A2104" s="143" t="str">
        <f>VLOOKUP('POBLACIONAL BASE 2025'!AD1366,$A$15:$B$40,2,FALSE)</f>
        <v>#N/A</v>
      </c>
      <c r="B2104" s="149"/>
      <c r="C2104" s="149"/>
      <c r="D2104" s="149"/>
      <c r="E2104" s="149"/>
      <c r="F2104" s="149"/>
      <c r="G2104" s="149"/>
      <c r="H2104" s="149"/>
      <c r="I2104" s="143"/>
      <c r="J2104" s="143"/>
      <c r="K2104" s="149"/>
      <c r="L2104" s="149"/>
      <c r="M2104" s="149"/>
      <c r="N2104" s="149"/>
      <c r="O2104" s="149"/>
      <c r="P2104" s="149"/>
      <c r="Q2104" s="149"/>
      <c r="R2104" s="149"/>
      <c r="S2104" s="149"/>
      <c r="T2104" s="152"/>
      <c r="U2104" s="152"/>
      <c r="V2104" s="152"/>
      <c r="W2104" s="152"/>
      <c r="X2104" s="152"/>
      <c r="Y2104" s="152"/>
      <c r="Z2104" s="152"/>
    </row>
    <row r="2105" ht="15.75" customHeight="1">
      <c r="A2105" s="143" t="str">
        <f>VLOOKUP('POBLACIONAL BASE 2025'!AD1367,$A$15:$B$40,2,FALSE)</f>
        <v>#N/A</v>
      </c>
      <c r="B2105" s="149"/>
      <c r="C2105" s="149"/>
      <c r="D2105" s="149"/>
      <c r="E2105" s="149"/>
      <c r="F2105" s="149"/>
      <c r="G2105" s="149"/>
      <c r="H2105" s="149"/>
      <c r="I2105" s="143"/>
      <c r="J2105" s="143"/>
      <c r="K2105" s="149"/>
      <c r="L2105" s="149"/>
      <c r="M2105" s="149"/>
      <c r="N2105" s="149"/>
      <c r="O2105" s="149"/>
      <c r="P2105" s="149"/>
      <c r="Q2105" s="149"/>
      <c r="R2105" s="149"/>
      <c r="S2105" s="149"/>
      <c r="T2105" s="152"/>
      <c r="U2105" s="152"/>
      <c r="V2105" s="152"/>
      <c r="W2105" s="152"/>
      <c r="X2105" s="152"/>
      <c r="Y2105" s="152"/>
      <c r="Z2105" s="152"/>
    </row>
    <row r="2106" ht="15.75" customHeight="1">
      <c r="A2106" s="143" t="str">
        <f>VLOOKUP('POBLACIONAL BASE 2025'!AD1368,$A$15:$B$40,2,FALSE)</f>
        <v>#N/A</v>
      </c>
      <c r="B2106" s="149"/>
      <c r="C2106" s="149"/>
      <c r="D2106" s="149"/>
      <c r="E2106" s="149"/>
      <c r="F2106" s="149"/>
      <c r="G2106" s="149"/>
      <c r="H2106" s="149"/>
      <c r="I2106" s="143"/>
      <c r="J2106" s="143"/>
      <c r="K2106" s="149"/>
      <c r="L2106" s="149"/>
      <c r="M2106" s="149"/>
      <c r="N2106" s="149"/>
      <c r="O2106" s="149"/>
      <c r="P2106" s="149"/>
      <c r="Q2106" s="149"/>
      <c r="R2106" s="149"/>
      <c r="S2106" s="149"/>
      <c r="T2106" s="152"/>
      <c r="U2106" s="152"/>
      <c r="V2106" s="152"/>
      <c r="W2106" s="152"/>
      <c r="X2106" s="152"/>
      <c r="Y2106" s="152"/>
      <c r="Z2106" s="152"/>
    </row>
    <row r="2107" ht="15.75" customHeight="1">
      <c r="A2107" s="143" t="str">
        <f>VLOOKUP('POBLACIONAL BASE 2025'!AD1369,$A$15:$B$40,2,FALSE)</f>
        <v>#N/A</v>
      </c>
      <c r="B2107" s="149"/>
      <c r="C2107" s="149"/>
      <c r="D2107" s="149"/>
      <c r="E2107" s="149"/>
      <c r="F2107" s="149"/>
      <c r="G2107" s="149"/>
      <c r="H2107" s="149"/>
      <c r="I2107" s="143"/>
      <c r="J2107" s="143"/>
      <c r="K2107" s="149"/>
      <c r="L2107" s="149"/>
      <c r="M2107" s="149"/>
      <c r="N2107" s="149"/>
      <c r="O2107" s="149"/>
      <c r="P2107" s="149"/>
      <c r="Q2107" s="149"/>
      <c r="R2107" s="149"/>
      <c r="S2107" s="149"/>
      <c r="T2107" s="152"/>
      <c r="U2107" s="152"/>
      <c r="V2107" s="152"/>
      <c r="W2107" s="152"/>
      <c r="X2107" s="152"/>
      <c r="Y2107" s="152"/>
      <c r="Z2107" s="152"/>
    </row>
    <row r="2108" ht="15.75" customHeight="1">
      <c r="A2108" s="143" t="str">
        <f>VLOOKUP('POBLACIONAL BASE 2025'!AD1370,$A$15:$B$40,2,FALSE)</f>
        <v>#N/A</v>
      </c>
      <c r="B2108" s="149"/>
      <c r="C2108" s="149"/>
      <c r="D2108" s="149"/>
      <c r="E2108" s="149"/>
      <c r="F2108" s="149"/>
      <c r="G2108" s="149"/>
      <c r="H2108" s="149"/>
      <c r="I2108" s="143"/>
      <c r="J2108" s="143"/>
      <c r="K2108" s="149"/>
      <c r="L2108" s="149"/>
      <c r="M2108" s="149"/>
      <c r="N2108" s="149"/>
      <c r="O2108" s="149"/>
      <c r="P2108" s="149"/>
      <c r="Q2108" s="149"/>
      <c r="R2108" s="149"/>
      <c r="S2108" s="149"/>
      <c r="T2108" s="152"/>
      <c r="U2108" s="152"/>
      <c r="V2108" s="152"/>
      <c r="W2108" s="152"/>
      <c r="X2108" s="152"/>
      <c r="Y2108" s="152"/>
      <c r="Z2108" s="152"/>
    </row>
    <row r="2109" ht="15.75" customHeight="1">
      <c r="A2109" s="143" t="str">
        <f>VLOOKUP('POBLACIONAL BASE 2025'!AD1371,$A$15:$B$40,2,FALSE)</f>
        <v>#N/A</v>
      </c>
      <c r="B2109" s="149"/>
      <c r="C2109" s="149"/>
      <c r="D2109" s="149"/>
      <c r="E2109" s="149"/>
      <c r="F2109" s="149"/>
      <c r="G2109" s="149"/>
      <c r="H2109" s="149"/>
      <c r="I2109" s="143"/>
      <c r="J2109" s="143"/>
      <c r="K2109" s="149"/>
      <c r="L2109" s="149"/>
      <c r="M2109" s="149"/>
      <c r="N2109" s="149"/>
      <c r="O2109" s="149"/>
      <c r="P2109" s="149"/>
      <c r="Q2109" s="149"/>
      <c r="R2109" s="149"/>
      <c r="S2109" s="149"/>
      <c r="T2109" s="152"/>
      <c r="U2109" s="152"/>
      <c r="V2109" s="152"/>
      <c r="W2109" s="152"/>
      <c r="X2109" s="152"/>
      <c r="Y2109" s="152"/>
      <c r="Z2109" s="152"/>
    </row>
    <row r="2110" ht="15.75" customHeight="1">
      <c r="A2110" s="143" t="str">
        <f>VLOOKUP('POBLACIONAL BASE 2025'!AD1372,$A$15:$B$40,2,FALSE)</f>
        <v>#N/A</v>
      </c>
      <c r="B2110" s="149"/>
      <c r="C2110" s="149"/>
      <c r="D2110" s="149"/>
      <c r="E2110" s="149"/>
      <c r="F2110" s="149"/>
      <c r="G2110" s="149"/>
      <c r="H2110" s="149"/>
      <c r="I2110" s="143"/>
      <c r="J2110" s="143"/>
      <c r="K2110" s="149"/>
      <c r="L2110" s="149"/>
      <c r="M2110" s="149"/>
      <c r="N2110" s="149"/>
      <c r="O2110" s="149"/>
      <c r="P2110" s="149"/>
      <c r="Q2110" s="149"/>
      <c r="R2110" s="149"/>
      <c r="S2110" s="149"/>
      <c r="T2110" s="152"/>
      <c r="U2110" s="152"/>
      <c r="V2110" s="152"/>
      <c r="W2110" s="152"/>
      <c r="X2110" s="152"/>
      <c r="Y2110" s="152"/>
      <c r="Z2110" s="152"/>
    </row>
    <row r="2111" ht="15.75" customHeight="1">
      <c r="A2111" s="143" t="str">
        <f>VLOOKUP('POBLACIONAL BASE 2025'!AD1373,$A$15:$B$40,2,FALSE)</f>
        <v>#N/A</v>
      </c>
      <c r="B2111" s="149"/>
      <c r="C2111" s="149"/>
      <c r="D2111" s="149"/>
      <c r="E2111" s="149"/>
      <c r="F2111" s="149"/>
      <c r="G2111" s="149"/>
      <c r="H2111" s="149"/>
      <c r="I2111" s="143"/>
      <c r="J2111" s="143"/>
      <c r="K2111" s="149"/>
      <c r="L2111" s="149"/>
      <c r="M2111" s="149"/>
      <c r="N2111" s="149"/>
      <c r="O2111" s="149"/>
      <c r="P2111" s="149"/>
      <c r="Q2111" s="149"/>
      <c r="R2111" s="149"/>
      <c r="S2111" s="149"/>
      <c r="T2111" s="152"/>
      <c r="U2111" s="152"/>
      <c r="V2111" s="152"/>
      <c r="W2111" s="152"/>
      <c r="X2111" s="152"/>
      <c r="Y2111" s="152"/>
      <c r="Z2111" s="152"/>
    </row>
    <row r="2112" ht="15.75" customHeight="1">
      <c r="A2112" s="143" t="str">
        <f>VLOOKUP('POBLACIONAL BASE 2025'!AD1374,$A$15:$B$40,2,FALSE)</f>
        <v>#N/A</v>
      </c>
      <c r="B2112" s="149"/>
      <c r="C2112" s="149"/>
      <c r="D2112" s="149"/>
      <c r="E2112" s="149"/>
      <c r="F2112" s="149"/>
      <c r="G2112" s="149"/>
      <c r="H2112" s="149"/>
      <c r="I2112" s="143"/>
      <c r="J2112" s="143"/>
      <c r="K2112" s="149"/>
      <c r="L2112" s="149"/>
      <c r="M2112" s="149"/>
      <c r="N2112" s="149"/>
      <c r="O2112" s="149"/>
      <c r="P2112" s="149"/>
      <c r="Q2112" s="149"/>
      <c r="R2112" s="149"/>
      <c r="S2112" s="149"/>
      <c r="T2112" s="152"/>
      <c r="U2112" s="152"/>
      <c r="V2112" s="152"/>
      <c r="W2112" s="152"/>
      <c r="X2112" s="152"/>
      <c r="Y2112" s="152"/>
      <c r="Z2112" s="152"/>
    </row>
    <row r="2113" ht="15.75" customHeight="1">
      <c r="A2113" s="143" t="str">
        <f>VLOOKUP('POBLACIONAL BASE 2025'!AD1375,$A$15:$B$40,2,FALSE)</f>
        <v>#N/A</v>
      </c>
      <c r="B2113" s="149"/>
      <c r="C2113" s="149"/>
      <c r="D2113" s="149"/>
      <c r="E2113" s="149"/>
      <c r="F2113" s="149"/>
      <c r="G2113" s="149"/>
      <c r="H2113" s="149"/>
      <c r="I2113" s="143"/>
      <c r="J2113" s="143"/>
      <c r="K2113" s="149"/>
      <c r="L2113" s="149"/>
      <c r="M2113" s="149"/>
      <c r="N2113" s="149"/>
      <c r="O2113" s="149"/>
      <c r="P2113" s="149"/>
      <c r="Q2113" s="149"/>
      <c r="R2113" s="149"/>
      <c r="S2113" s="149"/>
      <c r="T2113" s="152"/>
      <c r="U2113" s="152"/>
      <c r="V2113" s="152"/>
      <c r="W2113" s="152"/>
      <c r="X2113" s="152"/>
      <c r="Y2113" s="152"/>
      <c r="Z2113" s="152"/>
    </row>
    <row r="2114" ht="15.75" customHeight="1">
      <c r="A2114" s="143" t="str">
        <f>VLOOKUP('POBLACIONAL BASE 2025'!AD1376,$A$15:$B$40,2,FALSE)</f>
        <v>#N/A</v>
      </c>
      <c r="B2114" s="149"/>
      <c r="C2114" s="149"/>
      <c r="D2114" s="149"/>
      <c r="E2114" s="149"/>
      <c r="F2114" s="149"/>
      <c r="G2114" s="149"/>
      <c r="H2114" s="149"/>
      <c r="I2114" s="143"/>
      <c r="J2114" s="143"/>
      <c r="K2114" s="149"/>
      <c r="L2114" s="149"/>
      <c r="M2114" s="149"/>
      <c r="N2114" s="149"/>
      <c r="O2114" s="149"/>
      <c r="P2114" s="149"/>
      <c r="Q2114" s="149"/>
      <c r="R2114" s="149"/>
      <c r="S2114" s="149"/>
      <c r="T2114" s="152"/>
      <c r="U2114" s="152"/>
      <c r="V2114" s="152"/>
      <c r="W2114" s="152"/>
      <c r="X2114" s="152"/>
      <c r="Y2114" s="152"/>
      <c r="Z2114" s="152"/>
    </row>
    <row r="2115" ht="15.75" customHeight="1">
      <c r="A2115" s="143" t="str">
        <f>VLOOKUP('POBLACIONAL BASE 2025'!AD1377,$A$15:$B$40,2,FALSE)</f>
        <v>#N/A</v>
      </c>
      <c r="B2115" s="149"/>
      <c r="C2115" s="149"/>
      <c r="D2115" s="149"/>
      <c r="E2115" s="149"/>
      <c r="F2115" s="149"/>
      <c r="G2115" s="149"/>
      <c r="H2115" s="149"/>
      <c r="I2115" s="143"/>
      <c r="J2115" s="143"/>
      <c r="K2115" s="149"/>
      <c r="L2115" s="149"/>
      <c r="M2115" s="149"/>
      <c r="N2115" s="149"/>
      <c r="O2115" s="149"/>
      <c r="P2115" s="149"/>
      <c r="Q2115" s="149"/>
      <c r="R2115" s="149"/>
      <c r="S2115" s="149"/>
      <c r="T2115" s="152"/>
      <c r="U2115" s="152"/>
      <c r="V2115" s="152"/>
      <c r="W2115" s="152"/>
      <c r="X2115" s="152"/>
      <c r="Y2115" s="152"/>
      <c r="Z2115" s="152"/>
    </row>
    <row r="2116" ht="15.75" customHeight="1">
      <c r="A2116" s="143" t="str">
        <f>VLOOKUP('POBLACIONAL BASE 2025'!AD1378,$A$15:$B$40,2,FALSE)</f>
        <v>#N/A</v>
      </c>
      <c r="B2116" s="149"/>
      <c r="C2116" s="149"/>
      <c r="D2116" s="149"/>
      <c r="E2116" s="149"/>
      <c r="F2116" s="149"/>
      <c r="G2116" s="149"/>
      <c r="H2116" s="149"/>
      <c r="I2116" s="143"/>
      <c r="J2116" s="143"/>
      <c r="K2116" s="149"/>
      <c r="L2116" s="149"/>
      <c r="M2116" s="149"/>
      <c r="N2116" s="149"/>
      <c r="O2116" s="149"/>
      <c r="P2116" s="149"/>
      <c r="Q2116" s="149"/>
      <c r="R2116" s="149"/>
      <c r="S2116" s="149"/>
      <c r="T2116" s="152"/>
      <c r="U2116" s="152"/>
      <c r="V2116" s="152"/>
      <c r="W2116" s="152"/>
      <c r="X2116" s="152"/>
      <c r="Y2116" s="152"/>
      <c r="Z2116" s="152"/>
    </row>
    <row r="2117" ht="15.75" customHeight="1">
      <c r="A2117" s="143" t="str">
        <f>VLOOKUP('POBLACIONAL BASE 2025'!AD1379,$A$15:$B$40,2,FALSE)</f>
        <v>#N/A</v>
      </c>
      <c r="B2117" s="149"/>
      <c r="C2117" s="149"/>
      <c r="D2117" s="149"/>
      <c r="E2117" s="149"/>
      <c r="F2117" s="149"/>
      <c r="G2117" s="149"/>
      <c r="H2117" s="149"/>
      <c r="I2117" s="143"/>
      <c r="J2117" s="143"/>
      <c r="K2117" s="149"/>
      <c r="L2117" s="149"/>
      <c r="M2117" s="149"/>
      <c r="N2117" s="149"/>
      <c r="O2117" s="149"/>
      <c r="P2117" s="149"/>
      <c r="Q2117" s="149"/>
      <c r="R2117" s="149"/>
      <c r="S2117" s="149"/>
      <c r="T2117" s="152"/>
      <c r="U2117" s="152"/>
      <c r="V2117" s="152"/>
      <c r="W2117" s="152"/>
      <c r="X2117" s="152"/>
      <c r="Y2117" s="152"/>
      <c r="Z2117" s="152"/>
    </row>
    <row r="2118" ht="15.75" customHeight="1">
      <c r="A2118" s="143" t="str">
        <f>VLOOKUP('POBLACIONAL BASE 2025'!AD1380,$A$15:$B$40,2,FALSE)</f>
        <v>#N/A</v>
      </c>
      <c r="B2118" s="149"/>
      <c r="C2118" s="149"/>
      <c r="D2118" s="149"/>
      <c r="E2118" s="149"/>
      <c r="F2118" s="149"/>
      <c r="G2118" s="149"/>
      <c r="H2118" s="149"/>
      <c r="I2118" s="143"/>
      <c r="J2118" s="143"/>
      <c r="K2118" s="149"/>
      <c r="L2118" s="149"/>
      <c r="M2118" s="149"/>
      <c r="N2118" s="149"/>
      <c r="O2118" s="149"/>
      <c r="P2118" s="149"/>
      <c r="Q2118" s="149"/>
      <c r="R2118" s="149"/>
      <c r="S2118" s="149"/>
      <c r="T2118" s="152"/>
      <c r="U2118" s="152"/>
      <c r="V2118" s="152"/>
      <c r="W2118" s="152"/>
      <c r="X2118" s="152"/>
      <c r="Y2118" s="152"/>
      <c r="Z2118" s="152"/>
    </row>
    <row r="2119" ht="15.75" customHeight="1">
      <c r="A2119" s="143" t="str">
        <f>VLOOKUP('POBLACIONAL BASE 2025'!AD1381,$A$15:$B$40,2,FALSE)</f>
        <v>#N/A</v>
      </c>
      <c r="B2119" s="149"/>
      <c r="C2119" s="149"/>
      <c r="D2119" s="149"/>
      <c r="E2119" s="149"/>
      <c r="F2119" s="149"/>
      <c r="G2119" s="149"/>
      <c r="H2119" s="149"/>
      <c r="I2119" s="143"/>
      <c r="J2119" s="143"/>
      <c r="K2119" s="149"/>
      <c r="L2119" s="149"/>
      <c r="M2119" s="149"/>
      <c r="N2119" s="149"/>
      <c r="O2119" s="149"/>
      <c r="P2119" s="149"/>
      <c r="Q2119" s="149"/>
      <c r="R2119" s="149"/>
      <c r="S2119" s="149"/>
      <c r="T2119" s="152"/>
      <c r="U2119" s="152"/>
      <c r="V2119" s="152"/>
      <c r="W2119" s="152"/>
      <c r="X2119" s="152"/>
      <c r="Y2119" s="152"/>
      <c r="Z2119" s="152"/>
    </row>
    <row r="2120" ht="15.75" customHeight="1">
      <c r="A2120" s="143" t="str">
        <f>VLOOKUP('POBLACIONAL BASE 2025'!AD1382,$A$15:$B$40,2,FALSE)</f>
        <v>#N/A</v>
      </c>
      <c r="B2120" s="149"/>
      <c r="C2120" s="149"/>
      <c r="D2120" s="149"/>
      <c r="E2120" s="149"/>
      <c r="F2120" s="149"/>
      <c r="G2120" s="149"/>
      <c r="H2120" s="149"/>
      <c r="I2120" s="143"/>
      <c r="J2120" s="143"/>
      <c r="K2120" s="149"/>
      <c r="L2120" s="149"/>
      <c r="M2120" s="149"/>
      <c r="N2120" s="149"/>
      <c r="O2120" s="149"/>
      <c r="P2120" s="149"/>
      <c r="Q2120" s="149"/>
      <c r="R2120" s="149"/>
      <c r="S2120" s="149"/>
      <c r="T2120" s="152"/>
      <c r="U2120" s="152"/>
      <c r="V2120" s="152"/>
      <c r="W2120" s="152"/>
      <c r="X2120" s="152"/>
      <c r="Y2120" s="152"/>
      <c r="Z2120" s="152"/>
    </row>
    <row r="2121" ht="15.75" customHeight="1">
      <c r="A2121" s="143" t="str">
        <f>VLOOKUP('POBLACIONAL BASE 2025'!AD1383,$A$15:$B$40,2,FALSE)</f>
        <v>#N/A</v>
      </c>
      <c r="B2121" s="149"/>
      <c r="C2121" s="149"/>
      <c r="D2121" s="149"/>
      <c r="E2121" s="149"/>
      <c r="F2121" s="149"/>
      <c r="G2121" s="149"/>
      <c r="H2121" s="149"/>
      <c r="I2121" s="143"/>
      <c r="J2121" s="143"/>
      <c r="K2121" s="149"/>
      <c r="L2121" s="149"/>
      <c r="M2121" s="149"/>
      <c r="N2121" s="149"/>
      <c r="O2121" s="149"/>
      <c r="P2121" s="149"/>
      <c r="Q2121" s="149"/>
      <c r="R2121" s="149"/>
      <c r="S2121" s="149"/>
      <c r="T2121" s="152"/>
      <c r="U2121" s="152"/>
      <c r="V2121" s="152"/>
      <c r="W2121" s="152"/>
      <c r="X2121" s="152"/>
      <c r="Y2121" s="152"/>
      <c r="Z2121" s="152"/>
    </row>
    <row r="2122" ht="15.75" customHeight="1">
      <c r="A2122" s="143" t="str">
        <f>VLOOKUP('POBLACIONAL BASE 2025'!AD1384,$A$15:$B$40,2,FALSE)</f>
        <v>#N/A</v>
      </c>
      <c r="B2122" s="149"/>
      <c r="C2122" s="149"/>
      <c r="D2122" s="149"/>
      <c r="E2122" s="149"/>
      <c r="F2122" s="149"/>
      <c r="G2122" s="149"/>
      <c r="H2122" s="149"/>
      <c r="I2122" s="143"/>
      <c r="J2122" s="143"/>
      <c r="K2122" s="149"/>
      <c r="L2122" s="149"/>
      <c r="M2122" s="149"/>
      <c r="N2122" s="149"/>
      <c r="O2122" s="149"/>
      <c r="P2122" s="149"/>
      <c r="Q2122" s="149"/>
      <c r="R2122" s="149"/>
      <c r="S2122" s="149"/>
      <c r="T2122" s="152"/>
      <c r="U2122" s="152"/>
      <c r="V2122" s="152"/>
      <c r="W2122" s="152"/>
      <c r="X2122" s="152"/>
      <c r="Y2122" s="152"/>
      <c r="Z2122" s="152"/>
    </row>
    <row r="2123" ht="15.75" customHeight="1">
      <c r="A2123" s="143" t="str">
        <f>VLOOKUP('POBLACIONAL BASE 2025'!AD1385,$A$15:$B$40,2,FALSE)</f>
        <v>#N/A</v>
      </c>
      <c r="B2123" s="149"/>
      <c r="C2123" s="149"/>
      <c r="D2123" s="149"/>
      <c r="E2123" s="149"/>
      <c r="F2123" s="149"/>
      <c r="G2123" s="149"/>
      <c r="H2123" s="149"/>
      <c r="I2123" s="143"/>
      <c r="J2123" s="143"/>
      <c r="K2123" s="149"/>
      <c r="L2123" s="149"/>
      <c r="M2123" s="149"/>
      <c r="N2123" s="149"/>
      <c r="O2123" s="149"/>
      <c r="P2123" s="149"/>
      <c r="Q2123" s="149"/>
      <c r="R2123" s="149"/>
      <c r="S2123" s="149"/>
      <c r="T2123" s="152"/>
      <c r="U2123" s="152"/>
      <c r="V2123" s="152"/>
      <c r="W2123" s="152"/>
      <c r="X2123" s="152"/>
      <c r="Y2123" s="152"/>
      <c r="Z2123" s="152"/>
    </row>
    <row r="2124" ht="15.75" customHeight="1">
      <c r="A2124" s="143" t="str">
        <f>VLOOKUP('POBLACIONAL BASE 2025'!AD1386,$A$15:$B$40,2,FALSE)</f>
        <v>#N/A</v>
      </c>
      <c r="B2124" s="149"/>
      <c r="C2124" s="149"/>
      <c r="D2124" s="149"/>
      <c r="E2124" s="149"/>
      <c r="F2124" s="149"/>
      <c r="G2124" s="149"/>
      <c r="H2124" s="149"/>
      <c r="I2124" s="143"/>
      <c r="J2124" s="143"/>
      <c r="K2124" s="149"/>
      <c r="L2124" s="149"/>
      <c r="M2124" s="149"/>
      <c r="N2124" s="149"/>
      <c r="O2124" s="149"/>
      <c r="P2124" s="149"/>
      <c r="Q2124" s="149"/>
      <c r="R2124" s="149"/>
      <c r="S2124" s="149"/>
      <c r="T2124" s="152"/>
      <c r="U2124" s="152"/>
      <c r="V2124" s="152"/>
      <c r="W2124" s="152"/>
      <c r="X2124" s="152"/>
      <c r="Y2124" s="152"/>
      <c r="Z2124" s="152"/>
    </row>
    <row r="2125" ht="15.75" customHeight="1">
      <c r="A2125" s="143" t="str">
        <f>VLOOKUP('POBLACIONAL BASE 2025'!AD1387,$A$15:$B$40,2,FALSE)</f>
        <v>#N/A</v>
      </c>
      <c r="B2125" s="149"/>
      <c r="C2125" s="149"/>
      <c r="D2125" s="149"/>
      <c r="E2125" s="149"/>
      <c r="F2125" s="149"/>
      <c r="G2125" s="149"/>
      <c r="H2125" s="149"/>
      <c r="I2125" s="143"/>
      <c r="J2125" s="143"/>
      <c r="K2125" s="149"/>
      <c r="L2125" s="149"/>
      <c r="M2125" s="149"/>
      <c r="N2125" s="149"/>
      <c r="O2125" s="149"/>
      <c r="P2125" s="149"/>
      <c r="Q2125" s="149"/>
      <c r="R2125" s="149"/>
      <c r="S2125" s="149"/>
      <c r="T2125" s="152"/>
      <c r="U2125" s="152"/>
      <c r="V2125" s="152"/>
      <c r="W2125" s="152"/>
      <c r="X2125" s="152"/>
      <c r="Y2125" s="152"/>
      <c r="Z2125" s="152"/>
    </row>
    <row r="2126" ht="15.75" customHeight="1">
      <c r="A2126" s="143" t="str">
        <f>VLOOKUP('POBLACIONAL BASE 2025'!AD1388,$A$15:$B$40,2,FALSE)</f>
        <v>#N/A</v>
      </c>
      <c r="B2126" s="149"/>
      <c r="C2126" s="149"/>
      <c r="D2126" s="149"/>
      <c r="E2126" s="149"/>
      <c r="F2126" s="149"/>
      <c r="G2126" s="149"/>
      <c r="H2126" s="149"/>
      <c r="I2126" s="143"/>
      <c r="J2126" s="143"/>
      <c r="K2126" s="149"/>
      <c r="L2126" s="149"/>
      <c r="M2126" s="149"/>
      <c r="N2126" s="149"/>
      <c r="O2126" s="149"/>
      <c r="P2126" s="149"/>
      <c r="Q2126" s="149"/>
      <c r="R2126" s="149"/>
      <c r="S2126" s="149"/>
      <c r="T2126" s="152"/>
      <c r="U2126" s="152"/>
      <c r="V2126" s="152"/>
      <c r="W2126" s="152"/>
      <c r="X2126" s="152"/>
      <c r="Y2126" s="152"/>
      <c r="Z2126" s="152"/>
    </row>
    <row r="2127" ht="15.75" customHeight="1">
      <c r="A2127" s="143" t="str">
        <f>VLOOKUP('POBLACIONAL BASE 2025'!AD1389,$A$15:$B$40,2,FALSE)</f>
        <v>#N/A</v>
      </c>
      <c r="B2127" s="149"/>
      <c r="C2127" s="149"/>
      <c r="D2127" s="149"/>
      <c r="E2127" s="149"/>
      <c r="F2127" s="149"/>
      <c r="G2127" s="149"/>
      <c r="H2127" s="149"/>
      <c r="I2127" s="143"/>
      <c r="J2127" s="143"/>
      <c r="K2127" s="149"/>
      <c r="L2127" s="149"/>
      <c r="M2127" s="149"/>
      <c r="N2127" s="149"/>
      <c r="O2127" s="149"/>
      <c r="P2127" s="149"/>
      <c r="Q2127" s="149"/>
      <c r="R2127" s="149"/>
      <c r="S2127" s="149"/>
      <c r="T2127" s="152"/>
      <c r="U2127" s="152"/>
      <c r="V2127" s="152"/>
      <c r="W2127" s="152"/>
      <c r="X2127" s="152"/>
      <c r="Y2127" s="152"/>
      <c r="Z2127" s="152"/>
    </row>
    <row r="2128" ht="15.75" customHeight="1">
      <c r="A2128" s="143" t="str">
        <f>VLOOKUP('POBLACIONAL BASE 2025'!AD1390,$A$15:$B$40,2,FALSE)</f>
        <v>#N/A</v>
      </c>
      <c r="B2128" s="149"/>
      <c r="C2128" s="149"/>
      <c r="D2128" s="149"/>
      <c r="E2128" s="149"/>
      <c r="F2128" s="149"/>
      <c r="G2128" s="149"/>
      <c r="H2128" s="149"/>
      <c r="I2128" s="143"/>
      <c r="J2128" s="143"/>
      <c r="K2128" s="149"/>
      <c r="L2128" s="149"/>
      <c r="M2128" s="149"/>
      <c r="N2128" s="149"/>
      <c r="O2128" s="149"/>
      <c r="P2128" s="149"/>
      <c r="Q2128" s="149"/>
      <c r="R2128" s="149"/>
      <c r="S2128" s="149"/>
      <c r="T2128" s="152"/>
      <c r="U2128" s="152"/>
      <c r="V2128" s="152"/>
      <c r="W2128" s="152"/>
      <c r="X2128" s="152"/>
      <c r="Y2128" s="152"/>
      <c r="Z2128" s="152"/>
    </row>
    <row r="2129" ht="15.75" customHeight="1">
      <c r="A2129" s="143" t="str">
        <f>VLOOKUP('POBLACIONAL BASE 2025'!AD1391,$A$15:$B$40,2,FALSE)</f>
        <v>#N/A</v>
      </c>
      <c r="B2129" s="149"/>
      <c r="C2129" s="149"/>
      <c r="D2129" s="149"/>
      <c r="E2129" s="149"/>
      <c r="F2129" s="149"/>
      <c r="G2129" s="149"/>
      <c r="H2129" s="149"/>
      <c r="I2129" s="143"/>
      <c r="J2129" s="143"/>
      <c r="K2129" s="149"/>
      <c r="L2129" s="149"/>
      <c r="M2129" s="149"/>
      <c r="N2129" s="149"/>
      <c r="O2129" s="149"/>
      <c r="P2129" s="149"/>
      <c r="Q2129" s="149"/>
      <c r="R2129" s="149"/>
      <c r="S2129" s="149"/>
      <c r="T2129" s="152"/>
      <c r="U2129" s="152"/>
      <c r="V2129" s="152"/>
      <c r="W2129" s="152"/>
      <c r="X2129" s="152"/>
      <c r="Y2129" s="152"/>
      <c r="Z2129" s="152"/>
    </row>
    <row r="2130" ht="15.75" customHeight="1">
      <c r="A2130" s="143" t="str">
        <f>VLOOKUP('POBLACIONAL BASE 2025'!AD1392,$A$15:$B$40,2,FALSE)</f>
        <v>#N/A</v>
      </c>
      <c r="B2130" s="149"/>
      <c r="C2130" s="149"/>
      <c r="D2130" s="149"/>
      <c r="E2130" s="149"/>
      <c r="F2130" s="149"/>
      <c r="G2130" s="149"/>
      <c r="H2130" s="149"/>
      <c r="I2130" s="143"/>
      <c r="J2130" s="143"/>
      <c r="K2130" s="149"/>
      <c r="L2130" s="149"/>
      <c r="M2130" s="149"/>
      <c r="N2130" s="149"/>
      <c r="O2130" s="149"/>
      <c r="P2130" s="149"/>
      <c r="Q2130" s="149"/>
      <c r="R2130" s="149"/>
      <c r="S2130" s="149"/>
      <c r="T2130" s="152"/>
      <c r="U2130" s="152"/>
      <c r="V2130" s="152"/>
      <c r="W2130" s="152"/>
      <c r="X2130" s="152"/>
      <c r="Y2130" s="152"/>
      <c r="Z2130" s="152"/>
    </row>
    <row r="2131" ht="15.75" customHeight="1">
      <c r="A2131" s="143" t="str">
        <f>VLOOKUP('POBLACIONAL BASE 2025'!AD1393,$A$15:$B$40,2,FALSE)</f>
        <v>#N/A</v>
      </c>
      <c r="B2131" s="149"/>
      <c r="C2131" s="149"/>
      <c r="D2131" s="149"/>
      <c r="E2131" s="149"/>
      <c r="F2131" s="149"/>
      <c r="G2131" s="149"/>
      <c r="H2131" s="149"/>
      <c r="I2131" s="143"/>
      <c r="J2131" s="143"/>
      <c r="K2131" s="149"/>
      <c r="L2131" s="149"/>
      <c r="M2131" s="149"/>
      <c r="N2131" s="149"/>
      <c r="O2131" s="149"/>
      <c r="P2131" s="149"/>
      <c r="Q2131" s="149"/>
      <c r="R2131" s="149"/>
      <c r="S2131" s="149"/>
      <c r="T2131" s="152"/>
      <c r="U2131" s="152"/>
      <c r="V2131" s="152"/>
      <c r="W2131" s="152"/>
      <c r="X2131" s="152"/>
      <c r="Y2131" s="152"/>
      <c r="Z2131" s="152"/>
    </row>
    <row r="2132" ht="15.75" customHeight="1">
      <c r="A2132" s="143" t="str">
        <f>VLOOKUP('POBLACIONAL BASE 2025'!AD1394,$A$15:$B$40,2,FALSE)</f>
        <v>#N/A</v>
      </c>
      <c r="B2132" s="149"/>
      <c r="C2132" s="149"/>
      <c r="D2132" s="149"/>
      <c r="E2132" s="149"/>
      <c r="F2132" s="149"/>
      <c r="G2132" s="149"/>
      <c r="H2132" s="149"/>
      <c r="I2132" s="143"/>
      <c r="J2132" s="143"/>
      <c r="K2132" s="149"/>
      <c r="L2132" s="149"/>
      <c r="M2132" s="149"/>
      <c r="N2132" s="149"/>
      <c r="O2132" s="149"/>
      <c r="P2132" s="149"/>
      <c r="Q2132" s="149"/>
      <c r="R2132" s="149"/>
      <c r="S2132" s="149"/>
      <c r="T2132" s="152"/>
      <c r="U2132" s="152"/>
      <c r="V2132" s="152"/>
      <c r="W2132" s="152"/>
      <c r="X2132" s="152"/>
      <c r="Y2132" s="152"/>
      <c r="Z2132" s="152"/>
    </row>
    <row r="2133" ht="15.75" customHeight="1">
      <c r="A2133" s="143" t="str">
        <f>VLOOKUP('POBLACIONAL BASE 2025'!AD1395,$A$15:$B$40,2,FALSE)</f>
        <v>#N/A</v>
      </c>
      <c r="B2133" s="149"/>
      <c r="C2133" s="149"/>
      <c r="D2133" s="149"/>
      <c r="E2133" s="149"/>
      <c r="F2133" s="149"/>
      <c r="G2133" s="149"/>
      <c r="H2133" s="149"/>
      <c r="I2133" s="143"/>
      <c r="J2133" s="143"/>
      <c r="K2133" s="149"/>
      <c r="L2133" s="149"/>
      <c r="M2133" s="149"/>
      <c r="N2133" s="149"/>
      <c r="O2133" s="149"/>
      <c r="P2133" s="149"/>
      <c r="Q2133" s="149"/>
      <c r="R2133" s="149"/>
      <c r="S2133" s="149"/>
      <c r="T2133" s="152"/>
      <c r="U2133" s="152"/>
      <c r="V2133" s="152"/>
      <c r="W2133" s="152"/>
      <c r="X2133" s="152"/>
      <c r="Y2133" s="152"/>
      <c r="Z2133" s="152"/>
    </row>
    <row r="2134" ht="15.75" customHeight="1">
      <c r="A2134" s="143" t="str">
        <f>VLOOKUP('POBLACIONAL BASE 2025'!AD1396,$A$15:$B$40,2,FALSE)</f>
        <v>#N/A</v>
      </c>
      <c r="B2134" s="149"/>
      <c r="C2134" s="149"/>
      <c r="D2134" s="149"/>
      <c r="E2134" s="149"/>
      <c r="F2134" s="149"/>
      <c r="G2134" s="149"/>
      <c r="H2134" s="149"/>
      <c r="I2134" s="143"/>
      <c r="J2134" s="143"/>
      <c r="K2134" s="149"/>
      <c r="L2134" s="149"/>
      <c r="M2134" s="149"/>
      <c r="N2134" s="149"/>
      <c r="O2134" s="149"/>
      <c r="P2134" s="149"/>
      <c r="Q2134" s="149"/>
      <c r="R2134" s="149"/>
      <c r="S2134" s="149"/>
      <c r="T2134" s="152"/>
      <c r="U2134" s="152"/>
      <c r="V2134" s="152"/>
      <c r="W2134" s="152"/>
      <c r="X2134" s="152"/>
      <c r="Y2134" s="152"/>
      <c r="Z2134" s="152"/>
    </row>
    <row r="2135" ht="15.75" customHeight="1">
      <c r="A2135" s="143" t="str">
        <f>VLOOKUP('POBLACIONAL BASE 2025'!AD1397,$A$15:$B$40,2,FALSE)</f>
        <v>#N/A</v>
      </c>
      <c r="B2135" s="149"/>
      <c r="C2135" s="149"/>
      <c r="D2135" s="149"/>
      <c r="E2135" s="149"/>
      <c r="F2135" s="149"/>
      <c r="G2135" s="149"/>
      <c r="H2135" s="149"/>
      <c r="I2135" s="143"/>
      <c r="J2135" s="143"/>
      <c r="K2135" s="149"/>
      <c r="L2135" s="149"/>
      <c r="M2135" s="149"/>
      <c r="N2135" s="149"/>
      <c r="O2135" s="149"/>
      <c r="P2135" s="149"/>
      <c r="Q2135" s="149"/>
      <c r="R2135" s="149"/>
      <c r="S2135" s="149"/>
      <c r="T2135" s="152"/>
      <c r="U2135" s="152"/>
      <c r="V2135" s="152"/>
      <c r="W2135" s="152"/>
      <c r="X2135" s="152"/>
      <c r="Y2135" s="152"/>
      <c r="Z2135" s="152"/>
    </row>
    <row r="2136" ht="15.75" customHeight="1">
      <c r="A2136" s="143" t="str">
        <f>VLOOKUP('POBLACIONAL BASE 2025'!AD1398,$A$15:$B$40,2,FALSE)</f>
        <v>#N/A</v>
      </c>
      <c r="B2136" s="149"/>
      <c r="C2136" s="149"/>
      <c r="D2136" s="149"/>
      <c r="E2136" s="149"/>
      <c r="F2136" s="149"/>
      <c r="G2136" s="149"/>
      <c r="H2136" s="149"/>
      <c r="I2136" s="143"/>
      <c r="J2136" s="143"/>
      <c r="K2136" s="149"/>
      <c r="L2136" s="149"/>
      <c r="M2136" s="149"/>
      <c r="N2136" s="149"/>
      <c r="O2136" s="149"/>
      <c r="P2136" s="149"/>
      <c r="Q2136" s="149"/>
      <c r="R2136" s="149"/>
      <c r="S2136" s="149"/>
      <c r="T2136" s="152"/>
      <c r="U2136" s="152"/>
      <c r="V2136" s="152"/>
      <c r="W2136" s="152"/>
      <c r="X2136" s="152"/>
      <c r="Y2136" s="152"/>
      <c r="Z2136" s="152"/>
    </row>
    <row r="2137" ht="15.75" customHeight="1">
      <c r="A2137" s="143" t="str">
        <f>VLOOKUP('POBLACIONAL BASE 2025'!AD1399,$A$15:$B$40,2,FALSE)</f>
        <v>#N/A</v>
      </c>
      <c r="B2137" s="149"/>
      <c r="C2137" s="149"/>
      <c r="D2137" s="149"/>
      <c r="E2137" s="149"/>
      <c r="F2137" s="149"/>
      <c r="G2137" s="149"/>
      <c r="H2137" s="149"/>
      <c r="I2137" s="143"/>
      <c r="J2137" s="143"/>
      <c r="K2137" s="149"/>
      <c r="L2137" s="149"/>
      <c r="M2137" s="149"/>
      <c r="N2137" s="149"/>
      <c r="O2137" s="149"/>
      <c r="P2137" s="149"/>
      <c r="Q2137" s="149"/>
      <c r="R2137" s="149"/>
      <c r="S2137" s="149"/>
      <c r="T2137" s="152"/>
      <c r="U2137" s="152"/>
      <c r="V2137" s="152"/>
      <c r="W2137" s="152"/>
      <c r="X2137" s="152"/>
      <c r="Y2137" s="152"/>
      <c r="Z2137" s="152"/>
    </row>
    <row r="2138" ht="15.75" customHeight="1">
      <c r="A2138" s="143" t="str">
        <f>VLOOKUP('POBLACIONAL BASE 2025'!AD1400,$A$15:$B$40,2,FALSE)</f>
        <v>#N/A</v>
      </c>
      <c r="B2138" s="149"/>
      <c r="C2138" s="149"/>
      <c r="D2138" s="149"/>
      <c r="E2138" s="149"/>
      <c r="F2138" s="149"/>
      <c r="G2138" s="149"/>
      <c r="H2138" s="149"/>
      <c r="I2138" s="143"/>
      <c r="J2138" s="143"/>
      <c r="K2138" s="149"/>
      <c r="L2138" s="149"/>
      <c r="M2138" s="149"/>
      <c r="N2138" s="149"/>
      <c r="O2138" s="149"/>
      <c r="P2138" s="149"/>
      <c r="Q2138" s="149"/>
      <c r="R2138" s="149"/>
      <c r="S2138" s="149"/>
      <c r="T2138" s="152"/>
      <c r="U2138" s="152"/>
      <c r="V2138" s="152"/>
      <c r="W2138" s="152"/>
      <c r="X2138" s="152"/>
      <c r="Y2138" s="152"/>
      <c r="Z2138" s="152"/>
    </row>
    <row r="2139" ht="15.75" customHeight="1">
      <c r="A2139" s="143" t="str">
        <f>VLOOKUP('POBLACIONAL BASE 2025'!AD1401,$A$15:$B$40,2,FALSE)</f>
        <v>#N/A</v>
      </c>
      <c r="B2139" s="149"/>
      <c r="C2139" s="149"/>
      <c r="D2139" s="149"/>
      <c r="E2139" s="149"/>
      <c r="F2139" s="149"/>
      <c r="G2139" s="149"/>
      <c r="H2139" s="149"/>
      <c r="I2139" s="143"/>
      <c r="J2139" s="143"/>
      <c r="K2139" s="149"/>
      <c r="L2139" s="149"/>
      <c r="M2139" s="149"/>
      <c r="N2139" s="149"/>
      <c r="O2139" s="149"/>
      <c r="P2139" s="149"/>
      <c r="Q2139" s="149"/>
      <c r="R2139" s="149"/>
      <c r="S2139" s="149"/>
      <c r="T2139" s="152"/>
      <c r="U2139" s="152"/>
      <c r="V2139" s="152"/>
      <c r="W2139" s="152"/>
      <c r="X2139" s="152"/>
      <c r="Y2139" s="152"/>
      <c r="Z2139" s="152"/>
    </row>
    <row r="2140" ht="15.75" customHeight="1">
      <c r="A2140" s="143" t="str">
        <f>VLOOKUP('POBLACIONAL BASE 2025'!AD1402,$A$15:$B$40,2,FALSE)</f>
        <v>#N/A</v>
      </c>
      <c r="B2140" s="149"/>
      <c r="C2140" s="149"/>
      <c r="D2140" s="149"/>
      <c r="E2140" s="149"/>
      <c r="F2140" s="149"/>
      <c r="G2140" s="149"/>
      <c r="H2140" s="149"/>
      <c r="I2140" s="143"/>
      <c r="J2140" s="143"/>
      <c r="K2140" s="149"/>
      <c r="L2140" s="149"/>
      <c r="M2140" s="149"/>
      <c r="N2140" s="149"/>
      <c r="O2140" s="149"/>
      <c r="P2140" s="149"/>
      <c r="Q2140" s="149"/>
      <c r="R2140" s="149"/>
      <c r="S2140" s="149"/>
      <c r="T2140" s="152"/>
      <c r="U2140" s="152"/>
      <c r="V2140" s="152"/>
      <c r="W2140" s="152"/>
      <c r="X2140" s="152"/>
      <c r="Y2140" s="152"/>
      <c r="Z2140" s="152"/>
    </row>
    <row r="2141" ht="15.75" customHeight="1">
      <c r="A2141" s="143" t="str">
        <f>VLOOKUP('POBLACIONAL BASE 2025'!AD1403,$A$15:$B$40,2,FALSE)</f>
        <v>#N/A</v>
      </c>
      <c r="B2141" s="149"/>
      <c r="C2141" s="149"/>
      <c r="D2141" s="149"/>
      <c r="E2141" s="149"/>
      <c r="F2141" s="149"/>
      <c r="G2141" s="149"/>
      <c r="H2141" s="149"/>
      <c r="I2141" s="143"/>
      <c r="J2141" s="143"/>
      <c r="K2141" s="149"/>
      <c r="L2141" s="149"/>
      <c r="M2141" s="149"/>
      <c r="N2141" s="149"/>
      <c r="O2141" s="149"/>
      <c r="P2141" s="149"/>
      <c r="Q2141" s="149"/>
      <c r="R2141" s="149"/>
      <c r="S2141" s="149"/>
      <c r="T2141" s="152"/>
      <c r="U2141" s="152"/>
      <c r="V2141" s="152"/>
      <c r="W2141" s="152"/>
      <c r="X2141" s="152"/>
      <c r="Y2141" s="152"/>
      <c r="Z2141" s="152"/>
    </row>
    <row r="2142" ht="15.75" customHeight="1">
      <c r="A2142" s="143" t="str">
        <f>VLOOKUP('POBLACIONAL BASE 2025'!AD1404,$A$15:$B$40,2,FALSE)</f>
        <v>#N/A</v>
      </c>
      <c r="B2142" s="149"/>
      <c r="C2142" s="149"/>
      <c r="D2142" s="149"/>
      <c r="E2142" s="149"/>
      <c r="F2142" s="149"/>
      <c r="G2142" s="149"/>
      <c r="H2142" s="149"/>
      <c r="I2142" s="143"/>
      <c r="J2142" s="143"/>
      <c r="K2142" s="149"/>
      <c r="L2142" s="149"/>
      <c r="M2142" s="149"/>
      <c r="N2142" s="149"/>
      <c r="O2142" s="149"/>
      <c r="P2142" s="149"/>
      <c r="Q2142" s="149"/>
      <c r="R2142" s="149"/>
      <c r="S2142" s="149"/>
      <c r="T2142" s="152"/>
      <c r="U2142" s="152"/>
      <c r="V2142" s="152"/>
      <c r="W2142" s="152"/>
      <c r="X2142" s="152"/>
      <c r="Y2142" s="152"/>
      <c r="Z2142" s="152"/>
    </row>
    <row r="2143" ht="15.75" customHeight="1">
      <c r="A2143" s="143" t="str">
        <f>VLOOKUP('POBLACIONAL BASE 2025'!AD1405,$A$15:$B$40,2,FALSE)</f>
        <v>#N/A</v>
      </c>
      <c r="B2143" s="149"/>
      <c r="C2143" s="149"/>
      <c r="D2143" s="149"/>
      <c r="E2143" s="149"/>
      <c r="F2143" s="149"/>
      <c r="G2143" s="149"/>
      <c r="H2143" s="149"/>
      <c r="I2143" s="143"/>
      <c r="J2143" s="143"/>
      <c r="K2143" s="149"/>
      <c r="L2143" s="149"/>
      <c r="M2143" s="149"/>
      <c r="N2143" s="149"/>
      <c r="O2143" s="149"/>
      <c r="P2143" s="149"/>
      <c r="Q2143" s="149"/>
      <c r="R2143" s="149"/>
      <c r="S2143" s="149"/>
      <c r="T2143" s="152"/>
      <c r="U2143" s="152"/>
      <c r="V2143" s="152"/>
      <c r="W2143" s="152"/>
      <c r="X2143" s="152"/>
      <c r="Y2143" s="152"/>
      <c r="Z2143" s="152"/>
    </row>
    <row r="2144" ht="15.75" customHeight="1">
      <c r="A2144" s="143" t="str">
        <f>VLOOKUP('POBLACIONAL BASE 2025'!AD1406,$A$15:$B$40,2,FALSE)</f>
        <v>#N/A</v>
      </c>
      <c r="B2144" s="149"/>
      <c r="C2144" s="149"/>
      <c r="D2144" s="149"/>
      <c r="E2144" s="149"/>
      <c r="F2144" s="149"/>
      <c r="G2144" s="149"/>
      <c r="H2144" s="149"/>
      <c r="I2144" s="143"/>
      <c r="J2144" s="143"/>
      <c r="K2144" s="149"/>
      <c r="L2144" s="149"/>
      <c r="M2144" s="149"/>
      <c r="N2144" s="149"/>
      <c r="O2144" s="149"/>
      <c r="P2144" s="149"/>
      <c r="Q2144" s="149"/>
      <c r="R2144" s="149"/>
      <c r="S2144" s="149"/>
      <c r="T2144" s="152"/>
      <c r="U2144" s="152"/>
      <c r="V2144" s="152"/>
      <c r="W2144" s="152"/>
      <c r="X2144" s="152"/>
      <c r="Y2144" s="152"/>
      <c r="Z2144" s="152"/>
    </row>
    <row r="2145" ht="15.75" customHeight="1">
      <c r="A2145" s="143" t="str">
        <f>VLOOKUP('POBLACIONAL BASE 2025'!AD1407,$A$15:$B$40,2,FALSE)</f>
        <v>#N/A</v>
      </c>
      <c r="B2145" s="149"/>
      <c r="C2145" s="149"/>
      <c r="D2145" s="149"/>
      <c r="E2145" s="149"/>
      <c r="F2145" s="149"/>
      <c r="G2145" s="149"/>
      <c r="H2145" s="149"/>
      <c r="I2145" s="143"/>
      <c r="J2145" s="143"/>
      <c r="K2145" s="149"/>
      <c r="L2145" s="149"/>
      <c r="M2145" s="149"/>
      <c r="N2145" s="149"/>
      <c r="O2145" s="149"/>
      <c r="P2145" s="149"/>
      <c r="Q2145" s="149"/>
      <c r="R2145" s="149"/>
      <c r="S2145" s="149"/>
      <c r="T2145" s="152"/>
      <c r="U2145" s="152"/>
      <c r="V2145" s="152"/>
      <c r="W2145" s="152"/>
      <c r="X2145" s="152"/>
      <c r="Y2145" s="152"/>
      <c r="Z2145" s="152"/>
    </row>
    <row r="2146" ht="15.75" customHeight="1">
      <c r="A2146" s="143" t="str">
        <f>VLOOKUP('POBLACIONAL BASE 2025'!AD1408,$A$15:$B$40,2,FALSE)</f>
        <v>#N/A</v>
      </c>
      <c r="B2146" s="149"/>
      <c r="C2146" s="149"/>
      <c r="D2146" s="149"/>
      <c r="E2146" s="149"/>
      <c r="F2146" s="149"/>
      <c r="G2146" s="149"/>
      <c r="H2146" s="149"/>
      <c r="I2146" s="143"/>
      <c r="J2146" s="143"/>
      <c r="K2146" s="149"/>
      <c r="L2146" s="149"/>
      <c r="M2146" s="149"/>
      <c r="N2146" s="149"/>
      <c r="O2146" s="149"/>
      <c r="P2146" s="149"/>
      <c r="Q2146" s="149"/>
      <c r="R2146" s="149"/>
      <c r="S2146" s="149"/>
      <c r="T2146" s="152"/>
      <c r="U2146" s="152"/>
      <c r="V2146" s="152"/>
      <c r="W2146" s="152"/>
      <c r="X2146" s="152"/>
      <c r="Y2146" s="152"/>
      <c r="Z2146" s="152"/>
    </row>
    <row r="2147" ht="15.75" customHeight="1">
      <c r="A2147" s="143" t="str">
        <f>VLOOKUP('POBLACIONAL BASE 2025'!AD1409,$A$15:$B$40,2,FALSE)</f>
        <v>#N/A</v>
      </c>
      <c r="B2147" s="149"/>
      <c r="C2147" s="149"/>
      <c r="D2147" s="149"/>
      <c r="E2147" s="149"/>
      <c r="F2147" s="149"/>
      <c r="G2147" s="149"/>
      <c r="H2147" s="149"/>
      <c r="I2147" s="143"/>
      <c r="J2147" s="143"/>
      <c r="K2147" s="149"/>
      <c r="L2147" s="149"/>
      <c r="M2147" s="149"/>
      <c r="N2147" s="149"/>
      <c r="O2147" s="149"/>
      <c r="P2147" s="149"/>
      <c r="Q2147" s="149"/>
      <c r="R2147" s="149"/>
      <c r="S2147" s="149"/>
      <c r="T2147" s="152"/>
      <c r="U2147" s="152"/>
      <c r="V2147" s="152"/>
      <c r="W2147" s="152"/>
      <c r="X2147" s="152"/>
      <c r="Y2147" s="152"/>
      <c r="Z2147" s="152"/>
    </row>
    <row r="2148" ht="15.75" customHeight="1">
      <c r="A2148" s="143" t="str">
        <f>VLOOKUP('POBLACIONAL BASE 2025'!AD1410,$A$15:$B$40,2,FALSE)</f>
        <v>#N/A</v>
      </c>
      <c r="B2148" s="149"/>
      <c r="C2148" s="149"/>
      <c r="D2148" s="149"/>
      <c r="E2148" s="149"/>
      <c r="F2148" s="149"/>
      <c r="G2148" s="149"/>
      <c r="H2148" s="149"/>
      <c r="I2148" s="143"/>
      <c r="J2148" s="143"/>
      <c r="K2148" s="149"/>
      <c r="L2148" s="149"/>
      <c r="M2148" s="149"/>
      <c r="N2148" s="149"/>
      <c r="O2148" s="149"/>
      <c r="P2148" s="149"/>
      <c r="Q2148" s="149"/>
      <c r="R2148" s="149"/>
      <c r="S2148" s="149"/>
      <c r="T2148" s="152"/>
      <c r="U2148" s="152"/>
      <c r="V2148" s="152"/>
      <c r="W2148" s="152"/>
      <c r="X2148" s="152"/>
      <c r="Y2148" s="152"/>
      <c r="Z2148" s="152"/>
    </row>
    <row r="2149" ht="15.75" customHeight="1">
      <c r="A2149" s="143" t="str">
        <f>VLOOKUP('POBLACIONAL BASE 2025'!AD1411,$A$15:$B$40,2,FALSE)</f>
        <v>#N/A</v>
      </c>
      <c r="B2149" s="149"/>
      <c r="C2149" s="149"/>
      <c r="D2149" s="149"/>
      <c r="E2149" s="149"/>
      <c r="F2149" s="149"/>
      <c r="G2149" s="149"/>
      <c r="H2149" s="149"/>
      <c r="I2149" s="143"/>
      <c r="J2149" s="143"/>
      <c r="K2149" s="149"/>
      <c r="L2149" s="149"/>
      <c r="M2149" s="149"/>
      <c r="N2149" s="149"/>
      <c r="O2149" s="149"/>
      <c r="P2149" s="149"/>
      <c r="Q2149" s="149"/>
      <c r="R2149" s="149"/>
      <c r="S2149" s="149"/>
      <c r="T2149" s="152"/>
      <c r="U2149" s="152"/>
      <c r="V2149" s="152"/>
      <c r="W2149" s="152"/>
      <c r="X2149" s="152"/>
      <c r="Y2149" s="152"/>
      <c r="Z2149" s="152"/>
    </row>
    <row r="2150" ht="15.75" customHeight="1">
      <c r="A2150" s="143" t="str">
        <f>VLOOKUP('POBLACIONAL BASE 2025'!AD1412,$A$15:$B$40,2,FALSE)</f>
        <v>#N/A</v>
      </c>
      <c r="B2150" s="149"/>
      <c r="C2150" s="149"/>
      <c r="D2150" s="149"/>
      <c r="E2150" s="149"/>
      <c r="F2150" s="149"/>
      <c r="G2150" s="149"/>
      <c r="H2150" s="149"/>
      <c r="I2150" s="143"/>
      <c r="J2150" s="143"/>
      <c r="K2150" s="149"/>
      <c r="L2150" s="149"/>
      <c r="M2150" s="149"/>
      <c r="N2150" s="149"/>
      <c r="O2150" s="149"/>
      <c r="P2150" s="149"/>
      <c r="Q2150" s="149"/>
      <c r="R2150" s="149"/>
      <c r="S2150" s="149"/>
      <c r="T2150" s="152"/>
      <c r="U2150" s="152"/>
      <c r="V2150" s="152"/>
      <c r="W2150" s="152"/>
      <c r="X2150" s="152"/>
      <c r="Y2150" s="152"/>
      <c r="Z2150" s="152"/>
    </row>
    <row r="2151" ht="15.75" customHeight="1">
      <c r="A2151" s="143" t="str">
        <f>VLOOKUP('POBLACIONAL BASE 2025'!AD1413,$A$15:$B$40,2,FALSE)</f>
        <v>#N/A</v>
      </c>
      <c r="B2151" s="149"/>
      <c r="C2151" s="149"/>
      <c r="D2151" s="149"/>
      <c r="E2151" s="149"/>
      <c r="F2151" s="149"/>
      <c r="G2151" s="149"/>
      <c r="H2151" s="149"/>
      <c r="I2151" s="143"/>
      <c r="J2151" s="143"/>
      <c r="K2151" s="149"/>
      <c r="L2151" s="149"/>
      <c r="M2151" s="149"/>
      <c r="N2151" s="149"/>
      <c r="O2151" s="149"/>
      <c r="P2151" s="149"/>
      <c r="Q2151" s="149"/>
      <c r="R2151" s="149"/>
      <c r="S2151" s="149"/>
      <c r="T2151" s="152"/>
      <c r="U2151" s="152"/>
      <c r="V2151" s="152"/>
      <c r="W2151" s="152"/>
      <c r="X2151" s="152"/>
      <c r="Y2151" s="152"/>
      <c r="Z2151" s="152"/>
    </row>
    <row r="2152" ht="15.75" customHeight="1">
      <c r="A2152" s="143" t="str">
        <f>VLOOKUP('POBLACIONAL BASE 2025'!AD1414,$A$15:$B$40,2,FALSE)</f>
        <v>#N/A</v>
      </c>
      <c r="B2152" s="149"/>
      <c r="C2152" s="149"/>
      <c r="D2152" s="149"/>
      <c r="E2152" s="149"/>
      <c r="F2152" s="149"/>
      <c r="G2152" s="149"/>
      <c r="H2152" s="149"/>
      <c r="I2152" s="143"/>
      <c r="J2152" s="143"/>
      <c r="K2152" s="149"/>
      <c r="L2152" s="149"/>
      <c r="M2152" s="149"/>
      <c r="N2152" s="149"/>
      <c r="O2152" s="149"/>
      <c r="P2152" s="149"/>
      <c r="Q2152" s="149"/>
      <c r="R2152" s="149"/>
      <c r="S2152" s="149"/>
      <c r="T2152" s="152"/>
      <c r="U2152" s="152"/>
      <c r="V2152" s="152"/>
      <c r="W2152" s="152"/>
      <c r="X2152" s="152"/>
      <c r="Y2152" s="152"/>
      <c r="Z2152" s="152"/>
    </row>
    <row r="2153" ht="15.75" customHeight="1">
      <c r="A2153" s="143" t="str">
        <f>VLOOKUP('POBLACIONAL BASE 2025'!AD1415,$A$15:$B$40,2,FALSE)</f>
        <v>#N/A</v>
      </c>
      <c r="B2153" s="149"/>
      <c r="C2153" s="149"/>
      <c r="D2153" s="149"/>
      <c r="E2153" s="149"/>
      <c r="F2153" s="149"/>
      <c r="G2153" s="149"/>
      <c r="H2153" s="149"/>
      <c r="I2153" s="143"/>
      <c r="J2153" s="143"/>
      <c r="K2153" s="149"/>
      <c r="L2153" s="149"/>
      <c r="M2153" s="149"/>
      <c r="N2153" s="149"/>
      <c r="O2153" s="149"/>
      <c r="P2153" s="149"/>
      <c r="Q2153" s="149"/>
      <c r="R2153" s="149"/>
      <c r="S2153" s="149"/>
      <c r="T2153" s="152"/>
      <c r="U2153" s="152"/>
      <c r="V2153" s="152"/>
      <c r="W2153" s="152"/>
      <c r="X2153" s="152"/>
      <c r="Y2153" s="152"/>
      <c r="Z2153" s="152"/>
    </row>
    <row r="2154" ht="15.75" customHeight="1">
      <c r="A2154" s="143" t="str">
        <f>VLOOKUP('POBLACIONAL BASE 2025'!AD1416,$A$15:$B$40,2,FALSE)</f>
        <v>#N/A</v>
      </c>
      <c r="B2154" s="149"/>
      <c r="C2154" s="149"/>
      <c r="D2154" s="149"/>
      <c r="E2154" s="149"/>
      <c r="F2154" s="149"/>
      <c r="G2154" s="149"/>
      <c r="H2154" s="149"/>
      <c r="I2154" s="143"/>
      <c r="J2154" s="143"/>
      <c r="K2154" s="149"/>
      <c r="L2154" s="149"/>
      <c r="M2154" s="149"/>
      <c r="N2154" s="149"/>
      <c r="O2154" s="149"/>
      <c r="P2154" s="149"/>
      <c r="Q2154" s="149"/>
      <c r="R2154" s="149"/>
      <c r="S2154" s="149"/>
      <c r="T2154" s="152"/>
      <c r="U2154" s="152"/>
      <c r="V2154" s="152"/>
      <c r="W2154" s="152"/>
      <c r="X2154" s="152"/>
      <c r="Y2154" s="152"/>
      <c r="Z2154" s="152"/>
    </row>
    <row r="2155" ht="15.75" customHeight="1">
      <c r="A2155" s="143" t="str">
        <f>VLOOKUP('POBLACIONAL BASE 2025'!AD1417,$A$15:$B$40,2,FALSE)</f>
        <v>#N/A</v>
      </c>
      <c r="B2155" s="149"/>
      <c r="C2155" s="149"/>
      <c r="D2155" s="149"/>
      <c r="E2155" s="149"/>
      <c r="F2155" s="149"/>
      <c r="G2155" s="149"/>
      <c r="H2155" s="149"/>
      <c r="I2155" s="143"/>
      <c r="J2155" s="143"/>
      <c r="K2155" s="149"/>
      <c r="L2155" s="149"/>
      <c r="M2155" s="149"/>
      <c r="N2155" s="149"/>
      <c r="O2155" s="149"/>
      <c r="P2155" s="149"/>
      <c r="Q2155" s="149"/>
      <c r="R2155" s="149"/>
      <c r="S2155" s="149"/>
      <c r="T2155" s="152"/>
      <c r="U2155" s="152"/>
      <c r="V2155" s="152"/>
      <c r="W2155" s="152"/>
      <c r="X2155" s="152"/>
      <c r="Y2155" s="152"/>
      <c r="Z2155" s="152"/>
    </row>
    <row r="2156" ht="15.75" customHeight="1">
      <c r="A2156" s="143" t="str">
        <f>VLOOKUP('POBLACIONAL BASE 2025'!AD1418,$A$15:$B$40,2,FALSE)</f>
        <v>#N/A</v>
      </c>
      <c r="B2156" s="149"/>
      <c r="C2156" s="149"/>
      <c r="D2156" s="149"/>
      <c r="E2156" s="149"/>
      <c r="F2156" s="149"/>
      <c r="G2156" s="149"/>
      <c r="H2156" s="149"/>
      <c r="I2156" s="143"/>
      <c r="J2156" s="143"/>
      <c r="K2156" s="149"/>
      <c r="L2156" s="149"/>
      <c r="M2156" s="149"/>
      <c r="N2156" s="149"/>
      <c r="O2156" s="149"/>
      <c r="P2156" s="149"/>
      <c r="Q2156" s="149"/>
      <c r="R2156" s="149"/>
      <c r="S2156" s="149"/>
      <c r="T2156" s="152"/>
      <c r="U2156" s="152"/>
      <c r="V2156" s="152"/>
      <c r="W2156" s="152"/>
      <c r="X2156" s="152"/>
      <c r="Y2156" s="152"/>
      <c r="Z2156" s="152"/>
    </row>
    <row r="2157" ht="15.75" customHeight="1">
      <c r="A2157" s="143" t="str">
        <f>VLOOKUP('POBLACIONAL BASE 2025'!AD1419,$A$15:$B$40,2,FALSE)</f>
        <v>#N/A</v>
      </c>
      <c r="B2157" s="149"/>
      <c r="C2157" s="149"/>
      <c r="D2157" s="149"/>
      <c r="E2157" s="149"/>
      <c r="F2157" s="149"/>
      <c r="G2157" s="149"/>
      <c r="H2157" s="149"/>
      <c r="I2157" s="143"/>
      <c r="J2157" s="143"/>
      <c r="K2157" s="149"/>
      <c r="L2157" s="149"/>
      <c r="M2157" s="149"/>
      <c r="N2157" s="149"/>
      <c r="O2157" s="149"/>
      <c r="P2157" s="149"/>
      <c r="Q2157" s="149"/>
      <c r="R2157" s="149"/>
      <c r="S2157" s="149"/>
      <c r="T2157" s="152"/>
      <c r="U2157" s="152"/>
      <c r="V2157" s="152"/>
      <c r="W2157" s="152"/>
      <c r="X2157" s="152"/>
      <c r="Y2157" s="152"/>
      <c r="Z2157" s="152"/>
    </row>
    <row r="2158" ht="15.75" customHeight="1">
      <c r="A2158" s="143" t="str">
        <f>VLOOKUP('POBLACIONAL BASE 2025'!AD1420,$A$15:$B$40,2,FALSE)</f>
        <v>#N/A</v>
      </c>
      <c r="B2158" s="149"/>
      <c r="C2158" s="149"/>
      <c r="D2158" s="149"/>
      <c r="E2158" s="149"/>
      <c r="F2158" s="149"/>
      <c r="G2158" s="149"/>
      <c r="H2158" s="149"/>
      <c r="I2158" s="143"/>
      <c r="J2158" s="143"/>
      <c r="K2158" s="149"/>
      <c r="L2158" s="149"/>
      <c r="M2158" s="149"/>
      <c r="N2158" s="149"/>
      <c r="O2158" s="149"/>
      <c r="P2158" s="149"/>
      <c r="Q2158" s="149"/>
      <c r="R2158" s="149"/>
      <c r="S2158" s="149"/>
      <c r="T2158" s="152"/>
      <c r="U2158" s="152"/>
      <c r="V2158" s="152"/>
      <c r="W2158" s="152"/>
      <c r="X2158" s="152"/>
      <c r="Y2158" s="152"/>
      <c r="Z2158" s="152"/>
    </row>
    <row r="2159" ht="15.75" customHeight="1">
      <c r="A2159" s="143" t="str">
        <f>VLOOKUP('POBLACIONAL BASE 2025'!AD1421,$A$15:$B$40,2,FALSE)</f>
        <v>#N/A</v>
      </c>
      <c r="B2159" s="149"/>
      <c r="C2159" s="149"/>
      <c r="D2159" s="149"/>
      <c r="E2159" s="149"/>
      <c r="F2159" s="149"/>
      <c r="G2159" s="149"/>
      <c r="H2159" s="149"/>
      <c r="I2159" s="143"/>
      <c r="J2159" s="143"/>
      <c r="K2159" s="149"/>
      <c r="L2159" s="149"/>
      <c r="M2159" s="149"/>
      <c r="N2159" s="149"/>
      <c r="O2159" s="149"/>
      <c r="P2159" s="149"/>
      <c r="Q2159" s="149"/>
      <c r="R2159" s="149"/>
      <c r="S2159" s="149"/>
      <c r="T2159" s="152"/>
      <c r="U2159" s="152"/>
      <c r="V2159" s="152"/>
      <c r="W2159" s="152"/>
      <c r="X2159" s="152"/>
      <c r="Y2159" s="152"/>
      <c r="Z2159" s="152"/>
    </row>
    <row r="2160" ht="15.75" customHeight="1">
      <c r="A2160" s="143" t="str">
        <f>VLOOKUP('POBLACIONAL BASE 2025'!AD1422,$A$15:$B$40,2,FALSE)</f>
        <v>#N/A</v>
      </c>
      <c r="B2160" s="149"/>
      <c r="C2160" s="149"/>
      <c r="D2160" s="149"/>
      <c r="E2160" s="149"/>
      <c r="F2160" s="149"/>
      <c r="G2160" s="149"/>
      <c r="H2160" s="149"/>
      <c r="I2160" s="143"/>
      <c r="J2160" s="143"/>
      <c r="K2160" s="149"/>
      <c r="L2160" s="149"/>
      <c r="M2160" s="149"/>
      <c r="N2160" s="149"/>
      <c r="O2160" s="149"/>
      <c r="P2160" s="149"/>
      <c r="Q2160" s="149"/>
      <c r="R2160" s="149"/>
      <c r="S2160" s="149"/>
      <c r="T2160" s="152"/>
      <c r="U2160" s="152"/>
      <c r="V2160" s="152"/>
      <c r="W2160" s="152"/>
      <c r="X2160" s="152"/>
      <c r="Y2160" s="152"/>
      <c r="Z2160" s="152"/>
    </row>
    <row r="2161" ht="15.75" customHeight="1">
      <c r="A2161" s="143" t="str">
        <f>VLOOKUP('POBLACIONAL BASE 2025'!AD1423,$A$15:$B$40,2,FALSE)</f>
        <v>#N/A</v>
      </c>
      <c r="B2161" s="149"/>
      <c r="C2161" s="149"/>
      <c r="D2161" s="149"/>
      <c r="E2161" s="149"/>
      <c r="F2161" s="149"/>
      <c r="G2161" s="149"/>
      <c r="H2161" s="149"/>
      <c r="I2161" s="143"/>
      <c r="J2161" s="143"/>
      <c r="K2161" s="149"/>
      <c r="L2161" s="149"/>
      <c r="M2161" s="149"/>
      <c r="N2161" s="149"/>
      <c r="O2161" s="149"/>
      <c r="P2161" s="149"/>
      <c r="Q2161" s="149"/>
      <c r="R2161" s="149"/>
      <c r="S2161" s="149"/>
      <c r="T2161" s="152"/>
      <c r="U2161" s="152"/>
      <c r="V2161" s="152"/>
      <c r="W2161" s="152"/>
      <c r="X2161" s="152"/>
      <c r="Y2161" s="152"/>
      <c r="Z2161" s="152"/>
    </row>
    <row r="2162" ht="15.75" customHeight="1">
      <c r="A2162" s="143" t="str">
        <f>VLOOKUP('POBLACIONAL BASE 2025'!AD1424,$A$15:$B$40,2,FALSE)</f>
        <v>#N/A</v>
      </c>
      <c r="B2162" s="149"/>
      <c r="C2162" s="149"/>
      <c r="D2162" s="149"/>
      <c r="E2162" s="149"/>
      <c r="F2162" s="149"/>
      <c r="G2162" s="149"/>
      <c r="H2162" s="149"/>
      <c r="I2162" s="143"/>
      <c r="J2162" s="143"/>
      <c r="K2162" s="149"/>
      <c r="L2162" s="149"/>
      <c r="M2162" s="149"/>
      <c r="N2162" s="149"/>
      <c r="O2162" s="149"/>
      <c r="P2162" s="149"/>
      <c r="Q2162" s="149"/>
      <c r="R2162" s="149"/>
      <c r="S2162" s="149"/>
      <c r="T2162" s="152"/>
      <c r="U2162" s="152"/>
      <c r="V2162" s="152"/>
      <c r="W2162" s="152"/>
      <c r="X2162" s="152"/>
      <c r="Y2162" s="152"/>
      <c r="Z2162" s="152"/>
    </row>
    <row r="2163" ht="15.75" customHeight="1">
      <c r="A2163" s="143" t="str">
        <f>VLOOKUP('POBLACIONAL BASE 2025'!AD1425,$A$15:$B$40,2,FALSE)</f>
        <v>#N/A</v>
      </c>
      <c r="B2163" s="149"/>
      <c r="C2163" s="149"/>
      <c r="D2163" s="149"/>
      <c r="E2163" s="149"/>
      <c r="F2163" s="149"/>
      <c r="G2163" s="149"/>
      <c r="H2163" s="149"/>
      <c r="I2163" s="143"/>
      <c r="J2163" s="143"/>
      <c r="K2163" s="149"/>
      <c r="L2163" s="149"/>
      <c r="M2163" s="149"/>
      <c r="N2163" s="149"/>
      <c r="O2163" s="149"/>
      <c r="P2163" s="149"/>
      <c r="Q2163" s="149"/>
      <c r="R2163" s="149"/>
      <c r="S2163" s="149"/>
      <c r="T2163" s="152"/>
      <c r="U2163" s="152"/>
      <c r="V2163" s="152"/>
      <c r="W2163" s="152"/>
      <c r="X2163" s="152"/>
      <c r="Y2163" s="152"/>
      <c r="Z2163" s="152"/>
    </row>
    <row r="2164" ht="15.75" customHeight="1">
      <c r="A2164" s="143" t="str">
        <f>VLOOKUP('POBLACIONAL BASE 2025'!AD1426,$A$15:$B$40,2,FALSE)</f>
        <v>#N/A</v>
      </c>
      <c r="B2164" s="149"/>
      <c r="C2164" s="149"/>
      <c r="D2164" s="149"/>
      <c r="E2164" s="149"/>
      <c r="F2164" s="149"/>
      <c r="G2164" s="149"/>
      <c r="H2164" s="149"/>
      <c r="I2164" s="143"/>
      <c r="J2164" s="143"/>
      <c r="K2164" s="149"/>
      <c r="L2164" s="149"/>
      <c r="M2164" s="149"/>
      <c r="N2164" s="149"/>
      <c r="O2164" s="149"/>
      <c r="P2164" s="149"/>
      <c r="Q2164" s="149"/>
      <c r="R2164" s="149"/>
      <c r="S2164" s="149"/>
      <c r="T2164" s="152"/>
      <c r="U2164" s="152"/>
      <c r="V2164" s="152"/>
      <c r="W2164" s="152"/>
      <c r="X2164" s="152"/>
      <c r="Y2164" s="152"/>
      <c r="Z2164" s="152"/>
    </row>
    <row r="2165" ht="15.75" customHeight="1">
      <c r="A2165" s="143" t="str">
        <f>VLOOKUP('POBLACIONAL BASE 2025'!AD1427,$A$15:$B$40,2,FALSE)</f>
        <v>#N/A</v>
      </c>
      <c r="B2165" s="149"/>
      <c r="C2165" s="149"/>
      <c r="D2165" s="149"/>
      <c r="E2165" s="149"/>
      <c r="F2165" s="149"/>
      <c r="G2165" s="149"/>
      <c r="H2165" s="149"/>
      <c r="I2165" s="143"/>
      <c r="J2165" s="143"/>
      <c r="K2165" s="149"/>
      <c r="L2165" s="149"/>
      <c r="M2165" s="149"/>
      <c r="N2165" s="149"/>
      <c r="O2165" s="149"/>
      <c r="P2165" s="149"/>
      <c r="Q2165" s="149"/>
      <c r="R2165" s="149"/>
      <c r="S2165" s="149"/>
      <c r="T2165" s="152"/>
      <c r="U2165" s="152"/>
      <c r="V2165" s="152"/>
      <c r="W2165" s="152"/>
      <c r="X2165" s="152"/>
      <c r="Y2165" s="152"/>
      <c r="Z2165" s="152"/>
    </row>
    <row r="2166" ht="15.75" customHeight="1">
      <c r="A2166" s="143" t="str">
        <f>VLOOKUP('POBLACIONAL BASE 2025'!AD1428,$A$15:$B$40,2,FALSE)</f>
        <v>#N/A</v>
      </c>
      <c r="B2166" s="149"/>
      <c r="C2166" s="149"/>
      <c r="D2166" s="149"/>
      <c r="E2166" s="149"/>
      <c r="F2166" s="149"/>
      <c r="G2166" s="149"/>
      <c r="H2166" s="149"/>
      <c r="I2166" s="143"/>
      <c r="J2166" s="143"/>
      <c r="K2166" s="149"/>
      <c r="L2166" s="149"/>
      <c r="M2166" s="149"/>
      <c r="N2166" s="149"/>
      <c r="O2166" s="149"/>
      <c r="P2166" s="149"/>
      <c r="Q2166" s="149"/>
      <c r="R2166" s="149"/>
      <c r="S2166" s="149"/>
      <c r="T2166" s="152"/>
      <c r="U2166" s="152"/>
      <c r="V2166" s="152"/>
      <c r="W2166" s="152"/>
      <c r="X2166" s="152"/>
      <c r="Y2166" s="152"/>
      <c r="Z2166" s="152"/>
    </row>
    <row r="2167" ht="15.75" customHeight="1">
      <c r="A2167" s="143" t="str">
        <f>VLOOKUP('POBLACIONAL BASE 2025'!AD1429,$A$15:$B$40,2,FALSE)</f>
        <v>#N/A</v>
      </c>
      <c r="B2167" s="149"/>
      <c r="C2167" s="149"/>
      <c r="D2167" s="149"/>
      <c r="E2167" s="149"/>
      <c r="F2167" s="149"/>
      <c r="G2167" s="149"/>
      <c r="H2167" s="149"/>
      <c r="I2167" s="143"/>
      <c r="J2167" s="143"/>
      <c r="K2167" s="149"/>
      <c r="L2167" s="149"/>
      <c r="M2167" s="149"/>
      <c r="N2167" s="149"/>
      <c r="O2167" s="149"/>
      <c r="P2167" s="149"/>
      <c r="Q2167" s="149"/>
      <c r="R2167" s="149"/>
      <c r="S2167" s="149"/>
      <c r="T2167" s="152"/>
      <c r="U2167" s="152"/>
      <c r="V2167" s="152"/>
      <c r="W2167" s="152"/>
      <c r="X2167" s="152"/>
      <c r="Y2167" s="152"/>
      <c r="Z2167" s="152"/>
    </row>
    <row r="2168" ht="15.75" customHeight="1">
      <c r="A2168" s="143" t="str">
        <f>VLOOKUP('POBLACIONAL BASE 2025'!AD1430,$A$15:$B$40,2,FALSE)</f>
        <v>#N/A</v>
      </c>
      <c r="B2168" s="149"/>
      <c r="C2168" s="149"/>
      <c r="D2168" s="149"/>
      <c r="E2168" s="149"/>
      <c r="F2168" s="149"/>
      <c r="G2168" s="149"/>
      <c r="H2168" s="149"/>
      <c r="I2168" s="143"/>
      <c r="J2168" s="143"/>
      <c r="K2168" s="149"/>
      <c r="L2168" s="149"/>
      <c r="M2168" s="149"/>
      <c r="N2168" s="149"/>
      <c r="O2168" s="149"/>
      <c r="P2168" s="149"/>
      <c r="Q2168" s="149"/>
      <c r="R2168" s="149"/>
      <c r="S2168" s="149"/>
      <c r="T2168" s="152"/>
      <c r="U2168" s="152"/>
      <c r="V2168" s="152"/>
      <c r="W2168" s="152"/>
      <c r="X2168" s="152"/>
      <c r="Y2168" s="152"/>
      <c r="Z2168" s="152"/>
    </row>
    <row r="2169" ht="15.75" customHeight="1">
      <c r="A2169" s="143" t="str">
        <f>VLOOKUP('POBLACIONAL BASE 2025'!AD1431,$A$15:$B$40,2,FALSE)</f>
        <v>#N/A</v>
      </c>
      <c r="B2169" s="149"/>
      <c r="C2169" s="149"/>
      <c r="D2169" s="149"/>
      <c r="E2169" s="149"/>
      <c r="F2169" s="149"/>
      <c r="G2169" s="149"/>
      <c r="H2169" s="149"/>
      <c r="I2169" s="143"/>
      <c r="J2169" s="143"/>
      <c r="K2169" s="149"/>
      <c r="L2169" s="149"/>
      <c r="M2169" s="149"/>
      <c r="N2169" s="149"/>
      <c r="O2169" s="149"/>
      <c r="P2169" s="149"/>
      <c r="Q2169" s="149"/>
      <c r="R2169" s="149"/>
      <c r="S2169" s="149"/>
      <c r="T2169" s="152"/>
      <c r="U2169" s="152"/>
      <c r="V2169" s="152"/>
      <c r="W2169" s="152"/>
      <c r="X2169" s="152"/>
      <c r="Y2169" s="152"/>
      <c r="Z2169" s="152"/>
    </row>
    <row r="2170" ht="15.75" customHeight="1">
      <c r="A2170" s="143" t="str">
        <f>VLOOKUP('POBLACIONAL BASE 2025'!AD1432,$A$15:$B$40,2,FALSE)</f>
        <v>#N/A</v>
      </c>
      <c r="B2170" s="149"/>
      <c r="C2170" s="149"/>
      <c r="D2170" s="149"/>
      <c r="E2170" s="149"/>
      <c r="F2170" s="149"/>
      <c r="G2170" s="149"/>
      <c r="H2170" s="149"/>
      <c r="I2170" s="143"/>
      <c r="J2170" s="143"/>
      <c r="K2170" s="149"/>
      <c r="L2170" s="149"/>
      <c r="M2170" s="149"/>
      <c r="N2170" s="149"/>
      <c r="O2170" s="149"/>
      <c r="P2170" s="149"/>
      <c r="Q2170" s="149"/>
      <c r="R2170" s="149"/>
      <c r="S2170" s="149"/>
      <c r="T2170" s="152"/>
      <c r="U2170" s="152"/>
      <c r="V2170" s="152"/>
      <c r="W2170" s="152"/>
      <c r="X2170" s="152"/>
      <c r="Y2170" s="152"/>
      <c r="Z2170" s="152"/>
    </row>
    <row r="2171" ht="15.75" customHeight="1">
      <c r="A2171" s="143" t="str">
        <f>VLOOKUP('POBLACIONAL BASE 2025'!AD1433,$A$15:$B$40,2,FALSE)</f>
        <v>#N/A</v>
      </c>
      <c r="B2171" s="149"/>
      <c r="C2171" s="149"/>
      <c r="D2171" s="149"/>
      <c r="E2171" s="149"/>
      <c r="F2171" s="149"/>
      <c r="G2171" s="149"/>
      <c r="H2171" s="149"/>
      <c r="I2171" s="143"/>
      <c r="J2171" s="143"/>
      <c r="K2171" s="149"/>
      <c r="L2171" s="149"/>
      <c r="M2171" s="149"/>
      <c r="N2171" s="149"/>
      <c r="O2171" s="149"/>
      <c r="P2171" s="149"/>
      <c r="Q2171" s="149"/>
      <c r="R2171" s="149"/>
      <c r="S2171" s="149"/>
      <c r="T2171" s="152"/>
      <c r="U2171" s="152"/>
      <c r="V2171" s="152"/>
      <c r="W2171" s="152"/>
      <c r="X2171" s="152"/>
      <c r="Y2171" s="152"/>
      <c r="Z2171" s="152"/>
    </row>
    <row r="2172" ht="15.75" customHeight="1">
      <c r="A2172" s="143" t="str">
        <f>VLOOKUP('POBLACIONAL BASE 2025'!AD1434,$A$15:$B$40,2,FALSE)</f>
        <v>#N/A</v>
      </c>
      <c r="B2172" s="149"/>
      <c r="C2172" s="149"/>
      <c r="D2172" s="149"/>
      <c r="E2172" s="149"/>
      <c r="F2172" s="149"/>
      <c r="G2172" s="149"/>
      <c r="H2172" s="149"/>
      <c r="I2172" s="143"/>
      <c r="J2172" s="143"/>
      <c r="K2172" s="149"/>
      <c r="L2172" s="149"/>
      <c r="M2172" s="149"/>
      <c r="N2172" s="149"/>
      <c r="O2172" s="149"/>
      <c r="P2172" s="149"/>
      <c r="Q2172" s="149"/>
      <c r="R2172" s="149"/>
      <c r="S2172" s="149"/>
      <c r="T2172" s="152"/>
      <c r="U2172" s="152"/>
      <c r="V2172" s="152"/>
      <c r="W2172" s="152"/>
      <c r="X2172" s="152"/>
      <c r="Y2172" s="152"/>
      <c r="Z2172" s="152"/>
    </row>
    <row r="2173" ht="15.75" customHeight="1">
      <c r="A2173" s="143" t="str">
        <f>VLOOKUP('POBLACIONAL BASE 2025'!AD1435,$A$15:$B$40,2,FALSE)</f>
        <v>#N/A</v>
      </c>
      <c r="B2173" s="149"/>
      <c r="C2173" s="149"/>
      <c r="D2173" s="149"/>
      <c r="E2173" s="149"/>
      <c r="F2173" s="149"/>
      <c r="G2173" s="149"/>
      <c r="H2173" s="149"/>
      <c r="I2173" s="143"/>
      <c r="J2173" s="143"/>
      <c r="K2173" s="149"/>
      <c r="L2173" s="149"/>
      <c r="M2173" s="149"/>
      <c r="N2173" s="149"/>
      <c r="O2173" s="149"/>
      <c r="P2173" s="149"/>
      <c r="Q2173" s="149"/>
      <c r="R2173" s="149"/>
      <c r="S2173" s="149"/>
      <c r="T2173" s="152"/>
      <c r="U2173" s="152"/>
      <c r="V2173" s="152"/>
      <c r="W2173" s="152"/>
      <c r="X2173" s="152"/>
      <c r="Y2173" s="152"/>
      <c r="Z2173" s="152"/>
    </row>
    <row r="2174" ht="15.75" customHeight="1">
      <c r="A2174" s="143" t="str">
        <f>VLOOKUP('POBLACIONAL BASE 2025'!AD1436,$A$15:$B$40,2,FALSE)</f>
        <v>#N/A</v>
      </c>
      <c r="B2174" s="149"/>
      <c r="C2174" s="149"/>
      <c r="D2174" s="149"/>
      <c r="E2174" s="149"/>
      <c r="F2174" s="149"/>
      <c r="G2174" s="149"/>
      <c r="H2174" s="149"/>
      <c r="I2174" s="143"/>
      <c r="J2174" s="143"/>
      <c r="K2174" s="149"/>
      <c r="L2174" s="149"/>
      <c r="M2174" s="149"/>
      <c r="N2174" s="149"/>
      <c r="O2174" s="149"/>
      <c r="P2174" s="149"/>
      <c r="Q2174" s="149"/>
      <c r="R2174" s="149"/>
      <c r="S2174" s="149"/>
      <c r="T2174" s="152"/>
      <c r="U2174" s="152"/>
      <c r="V2174" s="152"/>
      <c r="W2174" s="152"/>
      <c r="X2174" s="152"/>
      <c r="Y2174" s="152"/>
      <c r="Z2174" s="152"/>
    </row>
    <row r="2175" ht="15.75" customHeight="1">
      <c r="A2175" s="143" t="str">
        <f>VLOOKUP('POBLACIONAL BASE 2025'!AD1437,$A$15:$B$40,2,FALSE)</f>
        <v>#N/A</v>
      </c>
      <c r="B2175" s="149"/>
      <c r="C2175" s="149"/>
      <c r="D2175" s="149"/>
      <c r="E2175" s="149"/>
      <c r="F2175" s="149"/>
      <c r="G2175" s="149"/>
      <c r="H2175" s="149"/>
      <c r="I2175" s="143"/>
      <c r="J2175" s="143"/>
      <c r="K2175" s="149"/>
      <c r="L2175" s="149"/>
      <c r="M2175" s="149"/>
      <c r="N2175" s="149"/>
      <c r="O2175" s="149"/>
      <c r="P2175" s="149"/>
      <c r="Q2175" s="149"/>
      <c r="R2175" s="149"/>
      <c r="S2175" s="149"/>
      <c r="T2175" s="152"/>
      <c r="U2175" s="152"/>
      <c r="V2175" s="152"/>
      <c r="W2175" s="152"/>
      <c r="X2175" s="152"/>
      <c r="Y2175" s="152"/>
      <c r="Z2175" s="152"/>
    </row>
    <row r="2176" ht="15.75" customHeight="1">
      <c r="A2176" s="143" t="str">
        <f>VLOOKUP('POBLACIONAL BASE 2025'!AD1438,$A$15:$B$40,2,FALSE)</f>
        <v>#N/A</v>
      </c>
      <c r="B2176" s="149"/>
      <c r="C2176" s="149"/>
      <c r="D2176" s="149"/>
      <c r="E2176" s="149"/>
      <c r="F2176" s="149"/>
      <c r="G2176" s="149"/>
      <c r="H2176" s="149"/>
      <c r="I2176" s="143"/>
      <c r="J2176" s="143"/>
      <c r="K2176" s="149"/>
      <c r="L2176" s="149"/>
      <c r="M2176" s="149"/>
      <c r="N2176" s="149"/>
      <c r="O2176" s="149"/>
      <c r="P2176" s="149"/>
      <c r="Q2176" s="149"/>
      <c r="R2176" s="149"/>
      <c r="S2176" s="149"/>
      <c r="T2176" s="152"/>
      <c r="U2176" s="152"/>
      <c r="V2176" s="152"/>
      <c r="W2176" s="152"/>
      <c r="X2176" s="152"/>
      <c r="Y2176" s="152"/>
      <c r="Z2176" s="152"/>
    </row>
    <row r="2177" ht="15.75" customHeight="1">
      <c r="A2177" s="143" t="str">
        <f>VLOOKUP('POBLACIONAL BASE 2025'!AD1439,$A$15:$B$40,2,FALSE)</f>
        <v>#N/A</v>
      </c>
      <c r="B2177" s="149"/>
      <c r="C2177" s="149"/>
      <c r="D2177" s="149"/>
      <c r="E2177" s="149"/>
      <c r="F2177" s="149"/>
      <c r="G2177" s="149"/>
      <c r="H2177" s="149"/>
      <c r="I2177" s="143"/>
      <c r="J2177" s="143"/>
      <c r="K2177" s="149"/>
      <c r="L2177" s="149"/>
      <c r="M2177" s="149"/>
      <c r="N2177" s="149"/>
      <c r="O2177" s="149"/>
      <c r="P2177" s="149"/>
      <c r="Q2177" s="149"/>
      <c r="R2177" s="149"/>
      <c r="S2177" s="149"/>
      <c r="T2177" s="152"/>
      <c r="U2177" s="152"/>
      <c r="V2177" s="152"/>
      <c r="W2177" s="152"/>
      <c r="X2177" s="152"/>
      <c r="Y2177" s="152"/>
      <c r="Z2177" s="152"/>
    </row>
    <row r="2178" ht="15.75" customHeight="1">
      <c r="A2178" s="143" t="str">
        <f>VLOOKUP('POBLACIONAL BASE 2025'!AD1440,$A$15:$B$40,2,FALSE)</f>
        <v>#N/A</v>
      </c>
      <c r="B2178" s="149"/>
      <c r="C2178" s="149"/>
      <c r="D2178" s="149"/>
      <c r="E2178" s="149"/>
      <c r="F2178" s="149"/>
      <c r="G2178" s="149"/>
      <c r="H2178" s="149"/>
      <c r="I2178" s="143"/>
      <c r="J2178" s="143"/>
      <c r="K2178" s="149"/>
      <c r="L2178" s="149"/>
      <c r="M2178" s="149"/>
      <c r="N2178" s="149"/>
      <c r="O2178" s="149"/>
      <c r="P2178" s="149"/>
      <c r="Q2178" s="149"/>
      <c r="R2178" s="149"/>
      <c r="S2178" s="149"/>
      <c r="T2178" s="152"/>
      <c r="U2178" s="152"/>
      <c r="V2178" s="152"/>
      <c r="W2178" s="152"/>
      <c r="X2178" s="152"/>
      <c r="Y2178" s="152"/>
      <c r="Z2178" s="152"/>
    </row>
    <row r="2179" ht="15.75" customHeight="1">
      <c r="A2179" s="143" t="str">
        <f>VLOOKUP('POBLACIONAL BASE 2025'!AD1441,$A$15:$B$40,2,FALSE)</f>
        <v>#N/A</v>
      </c>
      <c r="B2179" s="149"/>
      <c r="C2179" s="149"/>
      <c r="D2179" s="149"/>
      <c r="E2179" s="149"/>
      <c r="F2179" s="149"/>
      <c r="G2179" s="149"/>
      <c r="H2179" s="149"/>
      <c r="I2179" s="143"/>
      <c r="J2179" s="143"/>
      <c r="K2179" s="149"/>
      <c r="L2179" s="149"/>
      <c r="M2179" s="149"/>
      <c r="N2179" s="149"/>
      <c r="O2179" s="149"/>
      <c r="P2179" s="149"/>
      <c r="Q2179" s="149"/>
      <c r="R2179" s="149"/>
      <c r="S2179" s="149"/>
      <c r="T2179" s="152"/>
      <c r="U2179" s="152"/>
      <c r="V2179" s="152"/>
      <c r="W2179" s="152"/>
      <c r="X2179" s="152"/>
      <c r="Y2179" s="152"/>
      <c r="Z2179" s="152"/>
    </row>
    <row r="2180" ht="15.75" customHeight="1">
      <c r="A2180" s="143" t="str">
        <f>VLOOKUP('POBLACIONAL BASE 2025'!AD1442,$A$15:$B$40,2,FALSE)</f>
        <v>#N/A</v>
      </c>
      <c r="B2180" s="149"/>
      <c r="C2180" s="149"/>
      <c r="D2180" s="149"/>
      <c r="E2180" s="149"/>
      <c r="F2180" s="149"/>
      <c r="G2180" s="149"/>
      <c r="H2180" s="149"/>
      <c r="I2180" s="143"/>
      <c r="J2180" s="143"/>
      <c r="K2180" s="149"/>
      <c r="L2180" s="149"/>
      <c r="M2180" s="149"/>
      <c r="N2180" s="149"/>
      <c r="O2180" s="149"/>
      <c r="P2180" s="149"/>
      <c r="Q2180" s="149"/>
      <c r="R2180" s="149"/>
      <c r="S2180" s="149"/>
      <c r="T2180" s="152"/>
      <c r="U2180" s="152"/>
      <c r="V2180" s="152"/>
      <c r="W2180" s="152"/>
      <c r="X2180" s="152"/>
      <c r="Y2180" s="152"/>
      <c r="Z2180" s="152"/>
    </row>
    <row r="2181" ht="15.75" customHeight="1">
      <c r="A2181" s="143" t="str">
        <f>VLOOKUP('POBLACIONAL BASE 2025'!AD1443,$A$15:$B$40,2,FALSE)</f>
        <v>#N/A</v>
      </c>
      <c r="B2181" s="149"/>
      <c r="C2181" s="149"/>
      <c r="D2181" s="149"/>
      <c r="E2181" s="149"/>
      <c r="F2181" s="149"/>
      <c r="G2181" s="149"/>
      <c r="H2181" s="149"/>
      <c r="I2181" s="143"/>
      <c r="J2181" s="143"/>
      <c r="K2181" s="149"/>
      <c r="L2181" s="149"/>
      <c r="M2181" s="149"/>
      <c r="N2181" s="149"/>
      <c r="O2181" s="149"/>
      <c r="P2181" s="149"/>
      <c r="Q2181" s="149"/>
      <c r="R2181" s="149"/>
      <c r="S2181" s="149"/>
      <c r="T2181" s="152"/>
      <c r="U2181" s="152"/>
      <c r="V2181" s="152"/>
      <c r="W2181" s="152"/>
      <c r="X2181" s="152"/>
      <c r="Y2181" s="152"/>
      <c r="Z2181" s="152"/>
    </row>
    <row r="2182" ht="15.75" customHeight="1">
      <c r="A2182" s="143" t="str">
        <f>VLOOKUP('POBLACIONAL BASE 2025'!AD1444,$A$15:$B$40,2,FALSE)</f>
        <v>#N/A</v>
      </c>
      <c r="B2182" s="149"/>
      <c r="C2182" s="149"/>
      <c r="D2182" s="149"/>
      <c r="E2182" s="149"/>
      <c r="F2182" s="149"/>
      <c r="G2182" s="149"/>
      <c r="H2182" s="149"/>
      <c r="I2182" s="143"/>
      <c r="J2182" s="143"/>
      <c r="K2182" s="149"/>
      <c r="L2182" s="149"/>
      <c r="M2182" s="149"/>
      <c r="N2182" s="149"/>
      <c r="O2182" s="149"/>
      <c r="P2182" s="149"/>
      <c r="Q2182" s="149"/>
      <c r="R2182" s="149"/>
      <c r="S2182" s="149"/>
      <c r="T2182" s="152"/>
      <c r="U2182" s="152"/>
      <c r="V2182" s="152"/>
      <c r="W2182" s="152"/>
      <c r="X2182" s="152"/>
      <c r="Y2182" s="152"/>
      <c r="Z2182" s="152"/>
    </row>
    <row r="2183" ht="15.75" customHeight="1">
      <c r="A2183" s="143" t="str">
        <f>VLOOKUP('POBLACIONAL BASE 2025'!AD1445,$A$15:$B$40,2,FALSE)</f>
        <v>#N/A</v>
      </c>
      <c r="B2183" s="149"/>
      <c r="C2183" s="149"/>
      <c r="D2183" s="149"/>
      <c r="E2183" s="149"/>
      <c r="F2183" s="149"/>
      <c r="G2183" s="149"/>
      <c r="H2183" s="149"/>
      <c r="I2183" s="143"/>
      <c r="J2183" s="143"/>
      <c r="K2183" s="149"/>
      <c r="L2183" s="149"/>
      <c r="M2183" s="149"/>
      <c r="N2183" s="149"/>
      <c r="O2183" s="149"/>
      <c r="P2183" s="149"/>
      <c r="Q2183" s="149"/>
      <c r="R2183" s="149"/>
      <c r="S2183" s="149"/>
      <c r="T2183" s="152"/>
      <c r="U2183" s="152"/>
      <c r="V2183" s="152"/>
      <c r="W2183" s="152"/>
      <c r="X2183" s="152"/>
      <c r="Y2183" s="152"/>
      <c r="Z2183" s="152"/>
    </row>
    <row r="2184" ht="15.75" customHeight="1">
      <c r="A2184" s="143" t="str">
        <f>VLOOKUP('POBLACIONAL BASE 2025'!AD1446,$A$15:$B$40,2,FALSE)</f>
        <v>#N/A</v>
      </c>
      <c r="B2184" s="149"/>
      <c r="C2184" s="149"/>
      <c r="D2184" s="149"/>
      <c r="E2184" s="149"/>
      <c r="F2184" s="149"/>
      <c r="G2184" s="149"/>
      <c r="H2184" s="149"/>
      <c r="I2184" s="143"/>
      <c r="J2184" s="143"/>
      <c r="K2184" s="149"/>
      <c r="L2184" s="149"/>
      <c r="M2184" s="149"/>
      <c r="N2184" s="149"/>
      <c r="O2184" s="149"/>
      <c r="P2184" s="149"/>
      <c r="Q2184" s="149"/>
      <c r="R2184" s="149"/>
      <c r="S2184" s="149"/>
      <c r="T2184" s="152"/>
      <c r="U2184" s="152"/>
      <c r="V2184" s="152"/>
      <c r="W2184" s="152"/>
      <c r="X2184" s="152"/>
      <c r="Y2184" s="152"/>
      <c r="Z2184" s="152"/>
    </row>
    <row r="2185" ht="15.75" customHeight="1">
      <c r="A2185" s="143" t="str">
        <f>VLOOKUP('POBLACIONAL BASE 2025'!AD1447,$A$15:$B$40,2,FALSE)</f>
        <v>#N/A</v>
      </c>
      <c r="B2185" s="149"/>
      <c r="C2185" s="149"/>
      <c r="D2185" s="149"/>
      <c r="E2185" s="149"/>
      <c r="F2185" s="149"/>
      <c r="G2185" s="149"/>
      <c r="H2185" s="149"/>
      <c r="I2185" s="143"/>
      <c r="J2185" s="143"/>
      <c r="K2185" s="149"/>
      <c r="L2185" s="149"/>
      <c r="M2185" s="149"/>
      <c r="N2185" s="149"/>
      <c r="O2185" s="149"/>
      <c r="P2185" s="149"/>
      <c r="Q2185" s="149"/>
      <c r="R2185" s="149"/>
      <c r="S2185" s="149"/>
      <c r="T2185" s="152"/>
      <c r="U2185" s="152"/>
      <c r="V2185" s="152"/>
      <c r="W2185" s="152"/>
      <c r="X2185" s="152"/>
      <c r="Y2185" s="152"/>
      <c r="Z2185" s="152"/>
    </row>
    <row r="2186" ht="15.75" customHeight="1">
      <c r="A2186" s="143" t="str">
        <f>VLOOKUP('POBLACIONAL BASE 2025'!AD1448,$A$15:$B$40,2,FALSE)</f>
        <v>#N/A</v>
      </c>
      <c r="B2186" s="149"/>
      <c r="C2186" s="149"/>
      <c r="D2186" s="149"/>
      <c r="E2186" s="149"/>
      <c r="F2186" s="149"/>
      <c r="G2186" s="149"/>
      <c r="H2186" s="149"/>
      <c r="I2186" s="143"/>
      <c r="J2186" s="143"/>
      <c r="K2186" s="149"/>
      <c r="L2186" s="149"/>
      <c r="M2186" s="149"/>
      <c r="N2186" s="149"/>
      <c r="O2186" s="149"/>
      <c r="P2186" s="149"/>
      <c r="Q2186" s="149"/>
      <c r="R2186" s="149"/>
      <c r="S2186" s="149"/>
      <c r="T2186" s="152"/>
      <c r="U2186" s="152"/>
      <c r="V2186" s="152"/>
      <c r="W2186" s="152"/>
      <c r="X2186" s="152"/>
      <c r="Y2186" s="152"/>
      <c r="Z2186" s="152"/>
    </row>
    <row r="2187" ht="15.75" customHeight="1">
      <c r="A2187" s="143" t="str">
        <f>VLOOKUP('POBLACIONAL BASE 2025'!AD1449,$A$15:$B$40,2,FALSE)</f>
        <v>#N/A</v>
      </c>
      <c r="B2187" s="149"/>
      <c r="C2187" s="149"/>
      <c r="D2187" s="149"/>
      <c r="E2187" s="149"/>
      <c r="F2187" s="149"/>
      <c r="G2187" s="149"/>
      <c r="H2187" s="149"/>
      <c r="I2187" s="143"/>
      <c r="J2187" s="143"/>
      <c r="K2187" s="149"/>
      <c r="L2187" s="149"/>
      <c r="M2187" s="149"/>
      <c r="N2187" s="149"/>
      <c r="O2187" s="149"/>
      <c r="P2187" s="149"/>
      <c r="Q2187" s="149"/>
      <c r="R2187" s="149"/>
      <c r="S2187" s="149"/>
      <c r="T2187" s="152"/>
      <c r="U2187" s="152"/>
      <c r="V2187" s="152"/>
      <c r="W2187" s="152"/>
      <c r="X2187" s="152"/>
      <c r="Y2187" s="152"/>
      <c r="Z2187" s="152"/>
    </row>
    <row r="2188" ht="15.75" customHeight="1">
      <c r="A2188" s="143" t="str">
        <f>VLOOKUP('POBLACIONAL BASE 2025'!AD1450,$A$15:$B$40,2,FALSE)</f>
        <v>#N/A</v>
      </c>
      <c r="B2188" s="149"/>
      <c r="C2188" s="149"/>
      <c r="D2188" s="149"/>
      <c r="E2188" s="149"/>
      <c r="F2188" s="149"/>
      <c r="G2188" s="149"/>
      <c r="H2188" s="149"/>
      <c r="I2188" s="143"/>
      <c r="J2188" s="143"/>
      <c r="K2188" s="149"/>
      <c r="L2188" s="149"/>
      <c r="M2188" s="149"/>
      <c r="N2188" s="149"/>
      <c r="O2188" s="149"/>
      <c r="P2188" s="149"/>
      <c r="Q2188" s="149"/>
      <c r="R2188" s="149"/>
      <c r="S2188" s="149"/>
      <c r="T2188" s="152"/>
      <c r="U2188" s="152"/>
      <c r="V2188" s="152"/>
      <c r="W2188" s="152"/>
      <c r="X2188" s="152"/>
      <c r="Y2188" s="152"/>
      <c r="Z2188" s="152"/>
    </row>
    <row r="2189" ht="15.75" customHeight="1">
      <c r="A2189" s="143" t="str">
        <f>VLOOKUP('POBLACIONAL BASE 2025'!AD1451,$A$15:$B$40,2,FALSE)</f>
        <v>#N/A</v>
      </c>
      <c r="B2189" s="149"/>
      <c r="C2189" s="149"/>
      <c r="D2189" s="149"/>
      <c r="E2189" s="149"/>
      <c r="F2189" s="149"/>
      <c r="G2189" s="149"/>
      <c r="H2189" s="149"/>
      <c r="I2189" s="143"/>
      <c r="J2189" s="143"/>
      <c r="K2189" s="149"/>
      <c r="L2189" s="149"/>
      <c r="M2189" s="149"/>
      <c r="N2189" s="149"/>
      <c r="O2189" s="149"/>
      <c r="P2189" s="149"/>
      <c r="Q2189" s="149"/>
      <c r="R2189" s="149"/>
      <c r="S2189" s="149"/>
      <c r="T2189" s="152"/>
      <c r="U2189" s="152"/>
      <c r="V2189" s="152"/>
      <c r="W2189" s="152"/>
      <c r="X2189" s="152"/>
      <c r="Y2189" s="152"/>
      <c r="Z2189" s="152"/>
    </row>
    <row r="2190" ht="15.75" customHeight="1">
      <c r="A2190" s="143" t="str">
        <f>VLOOKUP('POBLACIONAL BASE 2025'!AD1452,$A$15:$B$40,2,FALSE)</f>
        <v>#N/A</v>
      </c>
      <c r="B2190" s="149"/>
      <c r="C2190" s="149"/>
      <c r="D2190" s="149"/>
      <c r="E2190" s="149"/>
      <c r="F2190" s="149"/>
      <c r="G2190" s="149"/>
      <c r="H2190" s="149"/>
      <c r="I2190" s="143"/>
      <c r="J2190" s="143"/>
      <c r="K2190" s="149"/>
      <c r="L2190" s="149"/>
      <c r="M2190" s="149"/>
      <c r="N2190" s="149"/>
      <c r="O2190" s="149"/>
      <c r="P2190" s="149"/>
      <c r="Q2190" s="149"/>
      <c r="R2190" s="149"/>
      <c r="S2190" s="149"/>
      <c r="T2190" s="152"/>
      <c r="U2190" s="152"/>
      <c r="V2190" s="152"/>
      <c r="W2190" s="152"/>
      <c r="X2190" s="152"/>
      <c r="Y2190" s="152"/>
      <c r="Z2190" s="152"/>
    </row>
    <row r="2191" ht="15.75" customHeight="1">
      <c r="A2191" s="143" t="str">
        <f>VLOOKUP('POBLACIONAL BASE 2025'!AD1453,$A$15:$B$40,2,FALSE)</f>
        <v>#N/A</v>
      </c>
      <c r="B2191" s="149"/>
      <c r="C2191" s="149"/>
      <c r="D2191" s="149"/>
      <c r="E2191" s="149"/>
      <c r="F2191" s="149"/>
      <c r="G2191" s="149"/>
      <c r="H2191" s="149"/>
      <c r="I2191" s="143"/>
      <c r="J2191" s="143"/>
      <c r="K2191" s="149"/>
      <c r="L2191" s="149"/>
      <c r="M2191" s="149"/>
      <c r="N2191" s="149"/>
      <c r="O2191" s="149"/>
      <c r="P2191" s="149"/>
      <c r="Q2191" s="149"/>
      <c r="R2191" s="149"/>
      <c r="S2191" s="149"/>
      <c r="T2191" s="152"/>
      <c r="U2191" s="152"/>
      <c r="V2191" s="152"/>
      <c r="W2191" s="152"/>
      <c r="X2191" s="152"/>
      <c r="Y2191" s="152"/>
      <c r="Z2191" s="152"/>
    </row>
    <row r="2192" ht="15.75" customHeight="1">
      <c r="A2192" s="143" t="str">
        <f>VLOOKUP('POBLACIONAL BASE 2025'!AD1454,$A$15:$B$40,2,FALSE)</f>
        <v>#N/A</v>
      </c>
      <c r="B2192" s="149"/>
      <c r="C2192" s="149"/>
      <c r="D2192" s="149"/>
      <c r="E2192" s="149"/>
      <c r="F2192" s="149"/>
      <c r="G2192" s="149"/>
      <c r="H2192" s="149"/>
      <c r="I2192" s="143"/>
      <c r="J2192" s="143"/>
      <c r="K2192" s="149"/>
      <c r="L2192" s="149"/>
      <c r="M2192" s="149"/>
      <c r="N2192" s="149"/>
      <c r="O2192" s="149"/>
      <c r="P2192" s="149"/>
      <c r="Q2192" s="149"/>
      <c r="R2192" s="149"/>
      <c r="S2192" s="149"/>
      <c r="T2192" s="152"/>
      <c r="U2192" s="152"/>
      <c r="V2192" s="152"/>
      <c r="W2192" s="152"/>
      <c r="X2192" s="152"/>
      <c r="Y2192" s="152"/>
      <c r="Z2192" s="152"/>
    </row>
    <row r="2193" ht="15.75" customHeight="1">
      <c r="A2193" s="143" t="str">
        <f>VLOOKUP('POBLACIONAL BASE 2025'!AD1455,$A$15:$B$40,2,FALSE)</f>
        <v>#N/A</v>
      </c>
      <c r="B2193" s="149"/>
      <c r="C2193" s="149"/>
      <c r="D2193" s="149"/>
      <c r="E2193" s="149"/>
      <c r="F2193" s="149"/>
      <c r="G2193" s="149"/>
      <c r="H2193" s="149"/>
      <c r="I2193" s="143"/>
      <c r="J2193" s="143"/>
      <c r="K2193" s="149"/>
      <c r="L2193" s="149"/>
      <c r="M2193" s="149"/>
      <c r="N2193" s="149"/>
      <c r="O2193" s="149"/>
      <c r="P2193" s="149"/>
      <c r="Q2193" s="149"/>
      <c r="R2193" s="149"/>
      <c r="S2193" s="149"/>
      <c r="T2193" s="152"/>
      <c r="U2193" s="152"/>
      <c r="V2193" s="152"/>
      <c r="W2193" s="152"/>
      <c r="X2193" s="152"/>
      <c r="Y2193" s="152"/>
      <c r="Z2193" s="152"/>
    </row>
    <row r="2194" ht="15.75" customHeight="1">
      <c r="A2194" s="143" t="str">
        <f>VLOOKUP('POBLACIONAL BASE 2025'!AD1456,$A$15:$B$40,2,FALSE)</f>
        <v>#N/A</v>
      </c>
      <c r="B2194" s="149"/>
      <c r="C2194" s="149"/>
      <c r="D2194" s="149"/>
      <c r="E2194" s="149"/>
      <c r="F2194" s="149"/>
      <c r="G2194" s="149"/>
      <c r="H2194" s="149"/>
      <c r="I2194" s="143"/>
      <c r="J2194" s="143"/>
      <c r="K2194" s="149"/>
      <c r="L2194" s="149"/>
      <c r="M2194" s="149"/>
      <c r="N2194" s="149"/>
      <c r="O2194" s="149"/>
      <c r="P2194" s="149"/>
      <c r="Q2194" s="149"/>
      <c r="R2194" s="149"/>
      <c r="S2194" s="149"/>
      <c r="T2194" s="152"/>
      <c r="U2194" s="152"/>
      <c r="V2194" s="152"/>
      <c r="W2194" s="152"/>
      <c r="X2194" s="152"/>
      <c r="Y2194" s="152"/>
      <c r="Z2194" s="152"/>
    </row>
    <row r="2195" ht="15.75" customHeight="1">
      <c r="A2195" s="143" t="str">
        <f>VLOOKUP('POBLACIONAL BASE 2025'!AD1457,$A$15:$B$40,2,FALSE)</f>
        <v>#N/A</v>
      </c>
      <c r="B2195" s="149"/>
      <c r="C2195" s="149"/>
      <c r="D2195" s="149"/>
      <c r="E2195" s="149"/>
      <c r="F2195" s="149"/>
      <c r="G2195" s="149"/>
      <c r="H2195" s="149"/>
      <c r="I2195" s="143"/>
      <c r="J2195" s="143"/>
      <c r="K2195" s="149"/>
      <c r="L2195" s="149"/>
      <c r="M2195" s="149"/>
      <c r="N2195" s="149"/>
      <c r="O2195" s="149"/>
      <c r="P2195" s="149"/>
      <c r="Q2195" s="149"/>
      <c r="R2195" s="149"/>
      <c r="S2195" s="149"/>
      <c r="T2195" s="152"/>
      <c r="U2195" s="152"/>
      <c r="V2195" s="152"/>
      <c r="W2195" s="152"/>
      <c r="X2195" s="152"/>
      <c r="Y2195" s="152"/>
      <c r="Z2195" s="152"/>
    </row>
    <row r="2196" ht="15.75" customHeight="1">
      <c r="A2196" s="143" t="str">
        <f>VLOOKUP('POBLACIONAL BASE 2025'!AD1458,$A$15:$B$40,2,FALSE)</f>
        <v>#N/A</v>
      </c>
      <c r="B2196" s="149"/>
      <c r="C2196" s="149"/>
      <c r="D2196" s="149"/>
      <c r="E2196" s="149"/>
      <c r="F2196" s="149"/>
      <c r="G2196" s="149"/>
      <c r="H2196" s="149"/>
      <c r="I2196" s="143"/>
      <c r="J2196" s="143"/>
      <c r="K2196" s="149"/>
      <c r="L2196" s="149"/>
      <c r="M2196" s="149"/>
      <c r="N2196" s="149"/>
      <c r="O2196" s="149"/>
      <c r="P2196" s="149"/>
      <c r="Q2196" s="149"/>
      <c r="R2196" s="149"/>
      <c r="S2196" s="149"/>
      <c r="T2196" s="152"/>
      <c r="U2196" s="152"/>
      <c r="V2196" s="152"/>
      <c r="W2196" s="152"/>
      <c r="X2196" s="152"/>
      <c r="Y2196" s="152"/>
      <c r="Z2196" s="152"/>
    </row>
    <row r="2197" ht="15.75" customHeight="1">
      <c r="A2197" s="143" t="str">
        <f>VLOOKUP('POBLACIONAL BASE 2025'!AD1459,$A$15:$B$40,2,FALSE)</f>
        <v>#N/A</v>
      </c>
      <c r="B2197" s="149"/>
      <c r="C2197" s="149"/>
      <c r="D2197" s="149"/>
      <c r="E2197" s="149"/>
      <c r="F2197" s="149"/>
      <c r="G2197" s="149"/>
      <c r="H2197" s="149"/>
      <c r="I2197" s="143"/>
      <c r="J2197" s="143"/>
      <c r="K2197" s="149"/>
      <c r="L2197" s="149"/>
      <c r="M2197" s="149"/>
      <c r="N2197" s="149"/>
      <c r="O2197" s="149"/>
      <c r="P2197" s="149"/>
      <c r="Q2197" s="149"/>
      <c r="R2197" s="149"/>
      <c r="S2197" s="149"/>
      <c r="T2197" s="152"/>
      <c r="U2197" s="152"/>
      <c r="V2197" s="152"/>
      <c r="W2197" s="152"/>
      <c r="X2197" s="152"/>
      <c r="Y2197" s="152"/>
      <c r="Z2197" s="152"/>
    </row>
    <row r="2198" ht="15.75" customHeight="1">
      <c r="A2198" s="143" t="str">
        <f>VLOOKUP('POBLACIONAL BASE 2025'!AD1460,$A$15:$B$40,2,FALSE)</f>
        <v>#N/A</v>
      </c>
      <c r="B2198" s="149"/>
      <c r="C2198" s="149"/>
      <c r="D2198" s="149"/>
      <c r="E2198" s="149"/>
      <c r="F2198" s="149"/>
      <c r="G2198" s="149"/>
      <c r="H2198" s="149"/>
      <c r="I2198" s="143"/>
      <c r="J2198" s="143"/>
      <c r="K2198" s="149"/>
      <c r="L2198" s="149"/>
      <c r="M2198" s="149"/>
      <c r="N2198" s="149"/>
      <c r="O2198" s="149"/>
      <c r="P2198" s="149"/>
      <c r="Q2198" s="149"/>
      <c r="R2198" s="149"/>
      <c r="S2198" s="149"/>
      <c r="T2198" s="152"/>
      <c r="U2198" s="152"/>
      <c r="V2198" s="152"/>
      <c r="W2198" s="152"/>
      <c r="X2198" s="152"/>
      <c r="Y2198" s="152"/>
      <c r="Z2198" s="152"/>
    </row>
    <row r="2199" ht="15.75" customHeight="1">
      <c r="A2199" s="143" t="str">
        <f>VLOOKUP('POBLACIONAL BASE 2025'!AD1461,$A$15:$B$40,2,FALSE)</f>
        <v>#N/A</v>
      </c>
      <c r="B2199" s="149"/>
      <c r="C2199" s="149"/>
      <c r="D2199" s="149"/>
      <c r="E2199" s="149"/>
      <c r="F2199" s="149"/>
      <c r="G2199" s="149"/>
      <c r="H2199" s="149"/>
      <c r="I2199" s="143"/>
      <c r="J2199" s="143"/>
      <c r="K2199" s="149"/>
      <c r="L2199" s="149"/>
      <c r="M2199" s="149"/>
      <c r="N2199" s="149"/>
      <c r="O2199" s="149"/>
      <c r="P2199" s="149"/>
      <c r="Q2199" s="149"/>
      <c r="R2199" s="149"/>
      <c r="S2199" s="149"/>
      <c r="T2199" s="152"/>
      <c r="U2199" s="152"/>
      <c r="V2199" s="152"/>
      <c r="W2199" s="152"/>
      <c r="X2199" s="152"/>
      <c r="Y2199" s="152"/>
      <c r="Z2199" s="152"/>
    </row>
    <row r="2200" ht="15.75" customHeight="1">
      <c r="A2200" s="143" t="str">
        <f>VLOOKUP('POBLACIONAL BASE 2025'!AD1462,$A$15:$B$40,2,FALSE)</f>
        <v>#N/A</v>
      </c>
      <c r="B2200" s="149"/>
      <c r="C2200" s="149"/>
      <c r="D2200" s="149"/>
      <c r="E2200" s="149"/>
      <c r="F2200" s="149"/>
      <c r="G2200" s="149"/>
      <c r="H2200" s="149"/>
      <c r="I2200" s="143"/>
      <c r="J2200" s="143"/>
      <c r="K2200" s="149"/>
      <c r="L2200" s="149"/>
      <c r="M2200" s="149"/>
      <c r="N2200" s="149"/>
      <c r="O2200" s="149"/>
      <c r="P2200" s="149"/>
      <c r="Q2200" s="149"/>
      <c r="R2200" s="149"/>
      <c r="S2200" s="149"/>
      <c r="T2200" s="152"/>
      <c r="U2200" s="152"/>
      <c r="V2200" s="152"/>
      <c r="W2200" s="152"/>
      <c r="X2200" s="152"/>
      <c r="Y2200" s="152"/>
      <c r="Z2200" s="152"/>
    </row>
    <row r="2201" ht="15.75" customHeight="1">
      <c r="A2201" s="143" t="str">
        <f>VLOOKUP('POBLACIONAL BASE 2025'!AD1463,$A$15:$B$40,2,FALSE)</f>
        <v>#N/A</v>
      </c>
      <c r="B2201" s="149"/>
      <c r="C2201" s="149"/>
      <c r="D2201" s="149"/>
      <c r="E2201" s="149"/>
      <c r="F2201" s="149"/>
      <c r="G2201" s="149"/>
      <c r="H2201" s="149"/>
      <c r="I2201" s="143"/>
      <c r="J2201" s="143"/>
      <c r="K2201" s="149"/>
      <c r="L2201" s="149"/>
      <c r="M2201" s="149"/>
      <c r="N2201" s="149"/>
      <c r="O2201" s="149"/>
      <c r="P2201" s="149"/>
      <c r="Q2201" s="149"/>
      <c r="R2201" s="149"/>
      <c r="S2201" s="149"/>
      <c r="T2201" s="152"/>
      <c r="U2201" s="152"/>
      <c r="V2201" s="152"/>
      <c r="W2201" s="152"/>
      <c r="X2201" s="152"/>
      <c r="Y2201" s="152"/>
      <c r="Z2201" s="152"/>
    </row>
    <row r="2202" ht="15.75" customHeight="1">
      <c r="A2202" s="143" t="str">
        <f>VLOOKUP('POBLACIONAL BASE 2025'!AD1464,$A$15:$B$40,2,FALSE)</f>
        <v>#N/A</v>
      </c>
      <c r="B2202" s="149"/>
      <c r="C2202" s="149"/>
      <c r="D2202" s="149"/>
      <c r="E2202" s="149"/>
      <c r="F2202" s="149"/>
      <c r="G2202" s="149"/>
      <c r="H2202" s="149"/>
      <c r="I2202" s="143"/>
      <c r="J2202" s="143"/>
      <c r="K2202" s="149"/>
      <c r="L2202" s="149"/>
      <c r="M2202" s="149"/>
      <c r="N2202" s="149"/>
      <c r="O2202" s="149"/>
      <c r="P2202" s="149"/>
      <c r="Q2202" s="149"/>
      <c r="R2202" s="149"/>
      <c r="S2202" s="149"/>
      <c r="T2202" s="152"/>
      <c r="U2202" s="152"/>
      <c r="V2202" s="152"/>
      <c r="W2202" s="152"/>
      <c r="X2202" s="152"/>
      <c r="Y2202" s="152"/>
      <c r="Z2202" s="152"/>
    </row>
    <row r="2203" ht="15.75" customHeight="1">
      <c r="A2203" s="143" t="str">
        <f>VLOOKUP('POBLACIONAL BASE 2025'!AD1465,$A$15:$B$40,2,FALSE)</f>
        <v>#N/A</v>
      </c>
      <c r="B2203" s="149"/>
      <c r="C2203" s="149"/>
      <c r="D2203" s="149"/>
      <c r="E2203" s="149"/>
      <c r="F2203" s="149"/>
      <c r="G2203" s="149"/>
      <c r="H2203" s="149"/>
      <c r="I2203" s="143"/>
      <c r="J2203" s="143"/>
      <c r="K2203" s="149"/>
      <c r="L2203" s="149"/>
      <c r="M2203" s="149"/>
      <c r="N2203" s="149"/>
      <c r="O2203" s="149"/>
      <c r="P2203" s="149"/>
      <c r="Q2203" s="149"/>
      <c r="R2203" s="149"/>
      <c r="S2203" s="149"/>
      <c r="T2203" s="152"/>
      <c r="U2203" s="152"/>
      <c r="V2203" s="152"/>
      <c r="W2203" s="152"/>
      <c r="X2203" s="152"/>
      <c r="Y2203" s="152"/>
      <c r="Z2203" s="152"/>
    </row>
    <row r="2204" ht="15.75" customHeight="1">
      <c r="A2204" s="143" t="str">
        <f>VLOOKUP('POBLACIONAL BASE 2025'!AD1466,$A$15:$B$40,2,FALSE)</f>
        <v>#N/A</v>
      </c>
      <c r="B2204" s="149"/>
      <c r="C2204" s="149"/>
      <c r="D2204" s="149"/>
      <c r="E2204" s="149"/>
      <c r="F2204" s="149"/>
      <c r="G2204" s="149"/>
      <c r="H2204" s="149"/>
      <c r="I2204" s="143"/>
      <c r="J2204" s="143"/>
      <c r="K2204" s="149"/>
      <c r="L2204" s="149"/>
      <c r="M2204" s="149"/>
      <c r="N2204" s="149"/>
      <c r="O2204" s="149"/>
      <c r="P2204" s="149"/>
      <c r="Q2204" s="149"/>
      <c r="R2204" s="149"/>
      <c r="S2204" s="149"/>
      <c r="T2204" s="152"/>
      <c r="U2204" s="152"/>
      <c r="V2204" s="152"/>
      <c r="W2204" s="152"/>
      <c r="X2204" s="152"/>
      <c r="Y2204" s="152"/>
      <c r="Z2204" s="152"/>
    </row>
    <row r="2205" ht="15.75" customHeight="1">
      <c r="A2205" s="143" t="str">
        <f>VLOOKUP('POBLACIONAL BASE 2025'!AD1467,$A$15:$B$40,2,FALSE)</f>
        <v>#N/A</v>
      </c>
      <c r="B2205" s="149"/>
      <c r="C2205" s="149"/>
      <c r="D2205" s="149"/>
      <c r="E2205" s="149"/>
      <c r="F2205" s="149"/>
      <c r="G2205" s="149"/>
      <c r="H2205" s="149"/>
      <c r="I2205" s="143"/>
      <c r="J2205" s="143"/>
      <c r="K2205" s="149"/>
      <c r="L2205" s="149"/>
      <c r="M2205" s="149"/>
      <c r="N2205" s="149"/>
      <c r="O2205" s="149"/>
      <c r="P2205" s="149"/>
      <c r="Q2205" s="149"/>
      <c r="R2205" s="149"/>
      <c r="S2205" s="149"/>
      <c r="T2205" s="152"/>
      <c r="U2205" s="152"/>
      <c r="V2205" s="152"/>
      <c r="W2205" s="152"/>
      <c r="X2205" s="152"/>
      <c r="Y2205" s="152"/>
      <c r="Z2205" s="152"/>
    </row>
    <row r="2206" ht="15.75" customHeight="1">
      <c r="A2206" s="143" t="str">
        <f>VLOOKUP('POBLACIONAL BASE 2025'!AD1468,$A$15:$B$40,2,FALSE)</f>
        <v>#N/A</v>
      </c>
      <c r="B2206" s="149"/>
      <c r="C2206" s="149"/>
      <c r="D2206" s="149"/>
      <c r="E2206" s="149"/>
      <c r="F2206" s="149"/>
      <c r="G2206" s="149"/>
      <c r="H2206" s="149"/>
      <c r="I2206" s="143"/>
      <c r="J2206" s="143"/>
      <c r="K2206" s="149"/>
      <c r="L2206" s="149"/>
      <c r="M2206" s="149"/>
      <c r="N2206" s="149"/>
      <c r="O2206" s="149"/>
      <c r="P2206" s="149"/>
      <c r="Q2206" s="149"/>
      <c r="R2206" s="149"/>
      <c r="S2206" s="149"/>
      <c r="T2206" s="152"/>
      <c r="U2206" s="152"/>
      <c r="V2206" s="152"/>
      <c r="W2206" s="152"/>
      <c r="X2206" s="152"/>
      <c r="Y2206" s="152"/>
      <c r="Z2206" s="152"/>
    </row>
    <row r="2207" ht="15.75" customHeight="1">
      <c r="A2207" s="143" t="str">
        <f>VLOOKUP('POBLACIONAL BASE 2025'!AD1469,$A$15:$B$40,2,FALSE)</f>
        <v>#N/A</v>
      </c>
      <c r="B2207" s="149"/>
      <c r="C2207" s="149"/>
      <c r="D2207" s="149"/>
      <c r="E2207" s="149"/>
      <c r="F2207" s="149"/>
      <c r="G2207" s="149"/>
      <c r="H2207" s="149"/>
      <c r="I2207" s="143"/>
      <c r="J2207" s="143"/>
      <c r="K2207" s="149"/>
      <c r="L2207" s="149"/>
      <c r="M2207" s="149"/>
      <c r="N2207" s="149"/>
      <c r="O2207" s="149"/>
      <c r="P2207" s="149"/>
      <c r="Q2207" s="149"/>
      <c r="R2207" s="149"/>
      <c r="S2207" s="149"/>
      <c r="T2207" s="152"/>
      <c r="U2207" s="152"/>
      <c r="V2207" s="152"/>
      <c r="W2207" s="152"/>
      <c r="X2207" s="152"/>
      <c r="Y2207" s="152"/>
      <c r="Z2207" s="152"/>
    </row>
    <row r="2208" ht="15.75" customHeight="1">
      <c r="A2208" s="143" t="str">
        <f>VLOOKUP('POBLACIONAL BASE 2025'!AD1470,$A$15:$B$40,2,FALSE)</f>
        <v>#N/A</v>
      </c>
      <c r="B2208" s="149"/>
      <c r="C2208" s="149"/>
      <c r="D2208" s="149"/>
      <c r="E2208" s="149"/>
      <c r="F2208" s="149"/>
      <c r="G2208" s="149"/>
      <c r="H2208" s="149"/>
      <c r="I2208" s="143"/>
      <c r="J2208" s="143"/>
      <c r="K2208" s="149"/>
      <c r="L2208" s="149"/>
      <c r="M2208" s="149"/>
      <c r="N2208" s="149"/>
      <c r="O2208" s="149"/>
      <c r="P2208" s="149"/>
      <c r="Q2208" s="149"/>
      <c r="R2208" s="149"/>
      <c r="S2208" s="149"/>
      <c r="T2208" s="152"/>
      <c r="U2208" s="152"/>
      <c r="V2208" s="152"/>
      <c r="W2208" s="152"/>
      <c r="X2208" s="152"/>
      <c r="Y2208" s="152"/>
      <c r="Z2208" s="152"/>
    </row>
    <row r="2209" ht="15.75" customHeight="1">
      <c r="A2209" s="143" t="str">
        <f>VLOOKUP('POBLACIONAL BASE 2025'!AD1471,$A$15:$B$40,2,FALSE)</f>
        <v>#N/A</v>
      </c>
      <c r="B2209" s="149"/>
      <c r="C2209" s="149"/>
      <c r="D2209" s="149"/>
      <c r="E2209" s="149"/>
      <c r="F2209" s="149"/>
      <c r="G2209" s="149"/>
      <c r="H2209" s="149"/>
      <c r="I2209" s="143"/>
      <c r="J2209" s="143"/>
      <c r="K2209" s="149"/>
      <c r="L2209" s="149"/>
      <c r="M2209" s="149"/>
      <c r="N2209" s="149"/>
      <c r="O2209" s="149"/>
      <c r="P2209" s="149"/>
      <c r="Q2209" s="149"/>
      <c r="R2209" s="149"/>
      <c r="S2209" s="149"/>
      <c r="T2209" s="152"/>
      <c r="U2209" s="152"/>
      <c r="V2209" s="152"/>
      <c r="W2209" s="152"/>
      <c r="X2209" s="152"/>
      <c r="Y2209" s="152"/>
      <c r="Z2209" s="152"/>
    </row>
    <row r="2210" ht="15.75" customHeight="1">
      <c r="A2210" s="143" t="str">
        <f>VLOOKUP('POBLACIONAL BASE 2025'!AD1472,$A$15:$B$40,2,FALSE)</f>
        <v>#N/A</v>
      </c>
      <c r="B2210" s="149"/>
      <c r="C2210" s="149"/>
      <c r="D2210" s="149"/>
      <c r="E2210" s="149"/>
      <c r="F2210" s="149"/>
      <c r="G2210" s="149"/>
      <c r="H2210" s="149"/>
      <c r="I2210" s="143"/>
      <c r="J2210" s="143"/>
      <c r="K2210" s="149"/>
      <c r="L2210" s="149"/>
      <c r="M2210" s="149"/>
      <c r="N2210" s="149"/>
      <c r="O2210" s="149"/>
      <c r="P2210" s="149"/>
      <c r="Q2210" s="149"/>
      <c r="R2210" s="149"/>
      <c r="S2210" s="149"/>
      <c r="T2210" s="152"/>
      <c r="U2210" s="152"/>
      <c r="V2210" s="152"/>
      <c r="W2210" s="152"/>
      <c r="X2210" s="152"/>
      <c r="Y2210" s="152"/>
      <c r="Z2210" s="152"/>
    </row>
    <row r="2211" ht="15.75" customHeight="1">
      <c r="A2211" s="143" t="str">
        <f>VLOOKUP('POBLACIONAL BASE 2025'!AD1473,$A$15:$B$40,2,FALSE)</f>
        <v>#N/A</v>
      </c>
      <c r="B2211" s="149"/>
      <c r="C2211" s="149"/>
      <c r="D2211" s="149"/>
      <c r="E2211" s="149"/>
      <c r="F2211" s="149"/>
      <c r="G2211" s="149"/>
      <c r="H2211" s="149"/>
      <c r="I2211" s="143"/>
      <c r="J2211" s="143"/>
      <c r="K2211" s="149"/>
      <c r="L2211" s="149"/>
      <c r="M2211" s="149"/>
      <c r="N2211" s="149"/>
      <c r="O2211" s="149"/>
      <c r="P2211" s="149"/>
      <c r="Q2211" s="149"/>
      <c r="R2211" s="149"/>
      <c r="S2211" s="149"/>
      <c r="T2211" s="152"/>
      <c r="U2211" s="152"/>
      <c r="V2211" s="152"/>
      <c r="W2211" s="152"/>
      <c r="X2211" s="152"/>
      <c r="Y2211" s="152"/>
      <c r="Z2211" s="152"/>
    </row>
    <row r="2212" ht="15.75" customHeight="1">
      <c r="A2212" s="143" t="str">
        <f>VLOOKUP('POBLACIONAL BASE 2025'!AD1474,$A$15:$B$40,2,FALSE)</f>
        <v>#N/A</v>
      </c>
      <c r="B2212" s="149"/>
      <c r="C2212" s="149"/>
      <c r="D2212" s="149"/>
      <c r="E2212" s="149"/>
      <c r="F2212" s="149"/>
      <c r="G2212" s="149"/>
      <c r="H2212" s="149"/>
      <c r="I2212" s="143"/>
      <c r="J2212" s="143"/>
      <c r="K2212" s="149"/>
      <c r="L2212" s="149"/>
      <c r="M2212" s="149"/>
      <c r="N2212" s="149"/>
      <c r="O2212" s="149"/>
      <c r="P2212" s="149"/>
      <c r="Q2212" s="149"/>
      <c r="R2212" s="149"/>
      <c r="S2212" s="149"/>
      <c r="T2212" s="152"/>
      <c r="U2212" s="152"/>
      <c r="V2212" s="152"/>
      <c r="W2212" s="152"/>
      <c r="X2212" s="152"/>
      <c r="Y2212" s="152"/>
      <c r="Z2212" s="152"/>
    </row>
    <row r="2213" ht="15.75" customHeight="1">
      <c r="A2213" s="143" t="str">
        <f>VLOOKUP('POBLACIONAL BASE 2025'!AD1475,$A$15:$B$40,2,FALSE)</f>
        <v>#N/A</v>
      </c>
      <c r="B2213" s="149"/>
      <c r="C2213" s="149"/>
      <c r="D2213" s="149"/>
      <c r="E2213" s="149"/>
      <c r="F2213" s="149"/>
      <c r="G2213" s="149"/>
      <c r="H2213" s="149"/>
      <c r="I2213" s="143"/>
      <c r="J2213" s="143"/>
      <c r="K2213" s="149"/>
      <c r="L2213" s="149"/>
      <c r="M2213" s="149"/>
      <c r="N2213" s="149"/>
      <c r="O2213" s="149"/>
      <c r="P2213" s="149"/>
      <c r="Q2213" s="149"/>
      <c r="R2213" s="149"/>
      <c r="S2213" s="149"/>
      <c r="T2213" s="152"/>
      <c r="U2213" s="152"/>
      <c r="V2213" s="152"/>
      <c r="W2213" s="152"/>
      <c r="X2213" s="152"/>
      <c r="Y2213" s="152"/>
      <c r="Z2213" s="152"/>
    </row>
    <row r="2214" ht="15.75" customHeight="1">
      <c r="A2214" s="143" t="str">
        <f>VLOOKUP('POBLACIONAL BASE 2025'!AD1476,$A$15:$B$40,2,FALSE)</f>
        <v>#N/A</v>
      </c>
      <c r="B2214" s="149"/>
      <c r="C2214" s="149"/>
      <c r="D2214" s="149"/>
      <c r="E2214" s="149"/>
      <c r="F2214" s="149"/>
      <c r="G2214" s="149"/>
      <c r="H2214" s="149"/>
      <c r="I2214" s="143"/>
      <c r="J2214" s="143"/>
      <c r="K2214" s="149"/>
      <c r="L2214" s="149"/>
      <c r="M2214" s="149"/>
      <c r="N2214" s="149"/>
      <c r="O2214" s="149"/>
      <c r="P2214" s="149"/>
      <c r="Q2214" s="149"/>
      <c r="R2214" s="149"/>
      <c r="S2214" s="149"/>
      <c r="T2214" s="152"/>
      <c r="U2214" s="152"/>
      <c r="V2214" s="152"/>
      <c r="W2214" s="152"/>
      <c r="X2214" s="152"/>
      <c r="Y2214" s="152"/>
      <c r="Z2214" s="152"/>
    </row>
    <row r="2215" ht="15.75" customHeight="1">
      <c r="A2215" s="143" t="str">
        <f>VLOOKUP('POBLACIONAL BASE 2025'!AD1477,$A$15:$B$40,2,FALSE)</f>
        <v>#N/A</v>
      </c>
      <c r="B2215" s="149"/>
      <c r="C2215" s="149"/>
      <c r="D2215" s="149"/>
      <c r="E2215" s="149"/>
      <c r="F2215" s="149"/>
      <c r="G2215" s="149"/>
      <c r="H2215" s="149"/>
      <c r="I2215" s="143"/>
      <c r="J2215" s="143"/>
      <c r="K2215" s="149"/>
      <c r="L2215" s="149"/>
      <c r="M2215" s="149"/>
      <c r="N2215" s="149"/>
      <c r="O2215" s="149"/>
      <c r="P2215" s="149"/>
      <c r="Q2215" s="149"/>
      <c r="R2215" s="149"/>
      <c r="S2215" s="149"/>
      <c r="T2215" s="152"/>
      <c r="U2215" s="152"/>
      <c r="V2215" s="152"/>
      <c r="W2215" s="152"/>
      <c r="X2215" s="152"/>
      <c r="Y2215" s="152"/>
      <c r="Z2215" s="152"/>
    </row>
    <row r="2216" ht="15.75" customHeight="1">
      <c r="A2216" s="143" t="str">
        <f>VLOOKUP('POBLACIONAL BASE 2025'!AD1478,$A$15:$B$40,2,FALSE)</f>
        <v>#N/A</v>
      </c>
      <c r="B2216" s="149"/>
      <c r="C2216" s="149"/>
      <c r="D2216" s="149"/>
      <c r="E2216" s="149"/>
      <c r="F2216" s="149"/>
      <c r="G2216" s="149"/>
      <c r="H2216" s="149"/>
      <c r="I2216" s="143"/>
      <c r="J2216" s="143"/>
      <c r="K2216" s="149"/>
      <c r="L2216" s="149"/>
      <c r="M2216" s="149"/>
      <c r="N2216" s="149"/>
      <c r="O2216" s="149"/>
      <c r="P2216" s="149"/>
      <c r="Q2216" s="149"/>
      <c r="R2216" s="149"/>
      <c r="S2216" s="149"/>
      <c r="T2216" s="152"/>
      <c r="U2216" s="152"/>
      <c r="V2216" s="152"/>
      <c r="W2216" s="152"/>
      <c r="X2216" s="152"/>
      <c r="Y2216" s="152"/>
      <c r="Z2216" s="152"/>
    </row>
    <row r="2217" ht="15.75" customHeight="1">
      <c r="A2217" s="143" t="str">
        <f>VLOOKUP('POBLACIONAL BASE 2025'!AD1479,$A$15:$B$40,2,FALSE)</f>
        <v>#N/A</v>
      </c>
      <c r="B2217" s="149"/>
      <c r="C2217" s="149"/>
      <c r="D2217" s="149"/>
      <c r="E2217" s="149"/>
      <c r="F2217" s="149"/>
      <c r="G2217" s="149"/>
      <c r="H2217" s="149"/>
      <c r="I2217" s="143"/>
      <c r="J2217" s="143"/>
      <c r="K2217" s="149"/>
      <c r="L2217" s="149"/>
      <c r="M2217" s="149"/>
      <c r="N2217" s="149"/>
      <c r="O2217" s="149"/>
      <c r="P2217" s="149"/>
      <c r="Q2217" s="149"/>
      <c r="R2217" s="149"/>
      <c r="S2217" s="149"/>
      <c r="T2217" s="152"/>
      <c r="U2217" s="152"/>
      <c r="V2217" s="152"/>
      <c r="W2217" s="152"/>
      <c r="X2217" s="152"/>
      <c r="Y2217" s="152"/>
      <c r="Z2217" s="152"/>
    </row>
    <row r="2218" ht="15.75" customHeight="1">
      <c r="A2218" s="143" t="str">
        <f>VLOOKUP('POBLACIONAL BASE 2025'!AD1480,$A$15:$B$40,2,FALSE)</f>
        <v>#N/A</v>
      </c>
      <c r="B2218" s="149"/>
      <c r="C2218" s="149"/>
      <c r="D2218" s="149"/>
      <c r="E2218" s="149"/>
      <c r="F2218" s="149"/>
      <c r="G2218" s="149"/>
      <c r="H2218" s="149"/>
      <c r="I2218" s="143"/>
      <c r="J2218" s="143"/>
      <c r="K2218" s="149"/>
      <c r="L2218" s="149"/>
      <c r="M2218" s="149"/>
      <c r="N2218" s="149"/>
      <c r="O2218" s="149"/>
      <c r="P2218" s="149"/>
      <c r="Q2218" s="149"/>
      <c r="R2218" s="149"/>
      <c r="S2218" s="149"/>
      <c r="T2218" s="152"/>
      <c r="U2218" s="152"/>
      <c r="V2218" s="152"/>
      <c r="W2218" s="152"/>
      <c r="X2218" s="152"/>
      <c r="Y2218" s="152"/>
      <c r="Z2218" s="152"/>
    </row>
    <row r="2219" ht="15.75" customHeight="1">
      <c r="A2219" s="143" t="str">
        <f>VLOOKUP('POBLACIONAL BASE 2025'!AD1481,$A$15:$B$40,2,FALSE)</f>
        <v>#N/A</v>
      </c>
      <c r="B2219" s="149"/>
      <c r="C2219" s="149"/>
      <c r="D2219" s="149"/>
      <c r="E2219" s="149"/>
      <c r="F2219" s="149"/>
      <c r="G2219" s="149"/>
      <c r="H2219" s="149"/>
      <c r="I2219" s="143"/>
      <c r="J2219" s="143"/>
      <c r="K2219" s="149"/>
      <c r="L2219" s="149"/>
      <c r="M2219" s="149"/>
      <c r="N2219" s="149"/>
      <c r="O2219" s="149"/>
      <c r="P2219" s="149"/>
      <c r="Q2219" s="149"/>
      <c r="R2219" s="149"/>
      <c r="S2219" s="149"/>
      <c r="T2219" s="152"/>
      <c r="U2219" s="152"/>
      <c r="V2219" s="152"/>
      <c r="W2219" s="152"/>
      <c r="X2219" s="152"/>
      <c r="Y2219" s="152"/>
      <c r="Z2219" s="152"/>
    </row>
    <row r="2220" ht="15.75" customHeight="1">
      <c r="A2220" s="143" t="str">
        <f>VLOOKUP('POBLACIONAL BASE 2025'!AD1482,$A$15:$B$40,2,FALSE)</f>
        <v>#N/A</v>
      </c>
      <c r="B2220" s="149"/>
      <c r="C2220" s="149"/>
      <c r="D2220" s="149"/>
      <c r="E2220" s="149"/>
      <c r="F2220" s="149"/>
      <c r="G2220" s="149"/>
      <c r="H2220" s="149"/>
      <c r="I2220" s="143"/>
      <c r="J2220" s="143"/>
      <c r="K2220" s="149"/>
      <c r="L2220" s="149"/>
      <c r="M2220" s="149"/>
      <c r="N2220" s="149"/>
      <c r="O2220" s="149"/>
      <c r="P2220" s="149"/>
      <c r="Q2220" s="149"/>
      <c r="R2220" s="149"/>
      <c r="S2220" s="149"/>
      <c r="T2220" s="152"/>
      <c r="U2220" s="152"/>
      <c r="V2220" s="152"/>
      <c r="W2220" s="152"/>
      <c r="X2220" s="152"/>
      <c r="Y2220" s="152"/>
      <c r="Z2220" s="152"/>
    </row>
    <row r="2221" ht="15.75" customHeight="1">
      <c r="A2221" s="143" t="str">
        <f>VLOOKUP('POBLACIONAL BASE 2025'!AD1483,$A$15:$B$40,2,FALSE)</f>
        <v>#N/A</v>
      </c>
      <c r="B2221" s="149"/>
      <c r="C2221" s="149"/>
      <c r="D2221" s="149"/>
      <c r="E2221" s="149"/>
      <c r="F2221" s="149"/>
      <c r="G2221" s="149"/>
      <c r="H2221" s="149"/>
      <c r="I2221" s="143"/>
      <c r="J2221" s="143"/>
      <c r="K2221" s="149"/>
      <c r="L2221" s="149"/>
      <c r="M2221" s="149"/>
      <c r="N2221" s="149"/>
      <c r="O2221" s="149"/>
      <c r="P2221" s="149"/>
      <c r="Q2221" s="149"/>
      <c r="R2221" s="149"/>
      <c r="S2221" s="149"/>
      <c r="T2221" s="152"/>
      <c r="U2221" s="152"/>
      <c r="V2221" s="152"/>
      <c r="W2221" s="152"/>
      <c r="X2221" s="152"/>
      <c r="Y2221" s="152"/>
      <c r="Z2221" s="152"/>
    </row>
    <row r="2222" ht="15.75" customHeight="1">
      <c r="A2222" s="143" t="str">
        <f>VLOOKUP('POBLACIONAL BASE 2025'!AD1484,$A$15:$B$40,2,FALSE)</f>
        <v>#N/A</v>
      </c>
      <c r="B2222" s="149"/>
      <c r="C2222" s="149"/>
      <c r="D2222" s="149"/>
      <c r="E2222" s="149"/>
      <c r="F2222" s="149"/>
      <c r="G2222" s="149"/>
      <c r="H2222" s="149"/>
      <c r="I2222" s="143"/>
      <c r="J2222" s="143"/>
      <c r="K2222" s="149"/>
      <c r="L2222" s="149"/>
      <c r="M2222" s="149"/>
      <c r="N2222" s="149"/>
      <c r="O2222" s="149"/>
      <c r="P2222" s="149"/>
      <c r="Q2222" s="149"/>
      <c r="R2222" s="149"/>
      <c r="S2222" s="149"/>
      <c r="T2222" s="152"/>
      <c r="U2222" s="152"/>
      <c r="V2222" s="152"/>
      <c r="W2222" s="152"/>
      <c r="X2222" s="152"/>
      <c r="Y2222" s="152"/>
      <c r="Z2222" s="152"/>
    </row>
    <row r="2223" ht="15.75" customHeight="1">
      <c r="A2223" s="143" t="str">
        <f>VLOOKUP('POBLACIONAL BASE 2025'!AD1485,$A$15:$B$40,2,FALSE)</f>
        <v>#N/A</v>
      </c>
      <c r="B2223" s="149"/>
      <c r="C2223" s="149"/>
      <c r="D2223" s="149"/>
      <c r="E2223" s="149"/>
      <c r="F2223" s="149"/>
      <c r="G2223" s="149"/>
      <c r="H2223" s="149"/>
      <c r="I2223" s="143"/>
      <c r="J2223" s="143"/>
      <c r="K2223" s="149"/>
      <c r="L2223" s="149"/>
      <c r="M2223" s="149"/>
      <c r="N2223" s="149"/>
      <c r="O2223" s="149"/>
      <c r="P2223" s="149"/>
      <c r="Q2223" s="149"/>
      <c r="R2223" s="149"/>
      <c r="S2223" s="149"/>
      <c r="T2223" s="152"/>
      <c r="U2223" s="152"/>
      <c r="V2223" s="152"/>
      <c r="W2223" s="152"/>
      <c r="X2223" s="152"/>
      <c r="Y2223" s="152"/>
      <c r="Z2223" s="152"/>
    </row>
    <row r="2224" ht="15.75" customHeight="1">
      <c r="A2224" s="143" t="str">
        <f>VLOOKUP('POBLACIONAL BASE 2025'!AD1486,$A$15:$B$40,2,FALSE)</f>
        <v>#N/A</v>
      </c>
      <c r="B2224" s="149"/>
      <c r="C2224" s="149"/>
      <c r="D2224" s="149"/>
      <c r="E2224" s="149"/>
      <c r="F2224" s="149"/>
      <c r="G2224" s="149"/>
      <c r="H2224" s="149"/>
      <c r="I2224" s="143"/>
      <c r="J2224" s="143"/>
      <c r="K2224" s="149"/>
      <c r="L2224" s="149"/>
      <c r="M2224" s="149"/>
      <c r="N2224" s="149"/>
      <c r="O2224" s="149"/>
      <c r="P2224" s="149"/>
      <c r="Q2224" s="149"/>
      <c r="R2224" s="149"/>
      <c r="S2224" s="149"/>
      <c r="T2224" s="152"/>
      <c r="U2224" s="152"/>
      <c r="V2224" s="152"/>
      <c r="W2224" s="152"/>
      <c r="X2224" s="152"/>
      <c r="Y2224" s="152"/>
      <c r="Z2224" s="152"/>
    </row>
    <row r="2225" ht="15.75" customHeight="1">
      <c r="A2225" s="143" t="str">
        <f>VLOOKUP('POBLACIONAL BASE 2025'!AD1487,$A$15:$B$40,2,FALSE)</f>
        <v>#N/A</v>
      </c>
      <c r="B2225" s="149"/>
      <c r="C2225" s="149"/>
      <c r="D2225" s="149"/>
      <c r="E2225" s="149"/>
      <c r="F2225" s="149"/>
      <c r="G2225" s="149"/>
      <c r="H2225" s="149"/>
      <c r="I2225" s="143"/>
      <c r="J2225" s="143"/>
      <c r="K2225" s="149"/>
      <c r="L2225" s="149"/>
      <c r="M2225" s="149"/>
      <c r="N2225" s="149"/>
      <c r="O2225" s="149"/>
      <c r="P2225" s="149"/>
      <c r="Q2225" s="149"/>
      <c r="R2225" s="149"/>
      <c r="S2225" s="149"/>
      <c r="T2225" s="152"/>
      <c r="U2225" s="152"/>
      <c r="V2225" s="152"/>
      <c r="W2225" s="152"/>
      <c r="X2225" s="152"/>
      <c r="Y2225" s="152"/>
      <c r="Z2225" s="152"/>
    </row>
    <row r="2226" ht="15.75" customHeight="1">
      <c r="A2226" s="143" t="str">
        <f>VLOOKUP('POBLACIONAL BASE 2025'!AD1488,$A$15:$B$40,2,FALSE)</f>
        <v>#N/A</v>
      </c>
      <c r="B2226" s="149"/>
      <c r="C2226" s="149"/>
      <c r="D2226" s="149"/>
      <c r="E2226" s="149"/>
      <c r="F2226" s="149"/>
      <c r="G2226" s="149"/>
      <c r="H2226" s="149"/>
      <c r="I2226" s="143"/>
      <c r="J2226" s="143"/>
      <c r="K2226" s="149"/>
      <c r="L2226" s="149"/>
      <c r="M2226" s="149"/>
      <c r="N2226" s="149"/>
      <c r="O2226" s="149"/>
      <c r="P2226" s="149"/>
      <c r="Q2226" s="149"/>
      <c r="R2226" s="149"/>
      <c r="S2226" s="149"/>
      <c r="T2226" s="152"/>
      <c r="U2226" s="152"/>
      <c r="V2226" s="152"/>
      <c r="W2226" s="152"/>
      <c r="X2226" s="152"/>
      <c r="Y2226" s="152"/>
      <c r="Z2226" s="152"/>
    </row>
    <row r="2227" ht="15.75" customHeight="1">
      <c r="A2227" s="143" t="str">
        <f>VLOOKUP('POBLACIONAL BASE 2025'!AD1489,$A$15:$B$40,2,FALSE)</f>
        <v>#N/A</v>
      </c>
      <c r="B2227" s="149"/>
      <c r="C2227" s="149"/>
      <c r="D2227" s="149"/>
      <c r="E2227" s="149"/>
      <c r="F2227" s="149"/>
      <c r="G2227" s="149"/>
      <c r="H2227" s="149"/>
      <c r="I2227" s="143"/>
      <c r="J2227" s="143"/>
      <c r="K2227" s="149"/>
      <c r="L2227" s="149"/>
      <c r="M2227" s="149"/>
      <c r="N2227" s="149"/>
      <c r="O2227" s="149"/>
      <c r="P2227" s="149"/>
      <c r="Q2227" s="149"/>
      <c r="R2227" s="149"/>
      <c r="S2227" s="149"/>
      <c r="T2227" s="152"/>
      <c r="U2227" s="152"/>
      <c r="V2227" s="152"/>
      <c r="W2227" s="152"/>
      <c r="X2227" s="152"/>
      <c r="Y2227" s="152"/>
      <c r="Z2227" s="152"/>
    </row>
    <row r="2228" ht="15.75" customHeight="1">
      <c r="A2228" s="143" t="str">
        <f>VLOOKUP('POBLACIONAL BASE 2025'!AD1490,$A$15:$B$40,2,FALSE)</f>
        <v>#N/A</v>
      </c>
      <c r="B2228" s="149"/>
      <c r="C2228" s="149"/>
      <c r="D2228" s="149"/>
      <c r="E2228" s="149"/>
      <c r="F2228" s="149"/>
      <c r="G2228" s="149"/>
      <c r="H2228" s="149"/>
      <c r="I2228" s="143"/>
      <c r="J2228" s="143"/>
      <c r="K2228" s="149"/>
      <c r="L2228" s="149"/>
      <c r="M2228" s="149"/>
      <c r="N2228" s="149"/>
      <c r="O2228" s="149"/>
      <c r="P2228" s="149"/>
      <c r="Q2228" s="149"/>
      <c r="R2228" s="149"/>
      <c r="S2228" s="149"/>
      <c r="T2228" s="152"/>
      <c r="U2228" s="152"/>
      <c r="V2228" s="152"/>
      <c r="W2228" s="152"/>
      <c r="X2228" s="152"/>
      <c r="Y2228" s="152"/>
      <c r="Z2228" s="152"/>
    </row>
    <row r="2229" ht="15.75" customHeight="1">
      <c r="A2229" s="143" t="str">
        <f>VLOOKUP('POBLACIONAL BASE 2025'!AD1491,$A$15:$B$40,2,FALSE)</f>
        <v>#N/A</v>
      </c>
      <c r="B2229" s="149"/>
      <c r="C2229" s="149"/>
      <c r="D2229" s="149"/>
      <c r="E2229" s="149"/>
      <c r="F2229" s="149"/>
      <c r="G2229" s="149"/>
      <c r="H2229" s="149"/>
      <c r="I2229" s="143"/>
      <c r="J2229" s="143"/>
      <c r="K2229" s="149"/>
      <c r="L2229" s="149"/>
      <c r="M2229" s="149"/>
      <c r="N2229" s="149"/>
      <c r="O2229" s="149"/>
      <c r="P2229" s="149"/>
      <c r="Q2229" s="149"/>
      <c r="R2229" s="149"/>
      <c r="S2229" s="149"/>
      <c r="T2229" s="152"/>
      <c r="U2229" s="152"/>
      <c r="V2229" s="152"/>
      <c r="W2229" s="152"/>
      <c r="X2229" s="152"/>
      <c r="Y2229" s="152"/>
      <c r="Z2229" s="152"/>
    </row>
    <row r="2230" ht="15.75" customHeight="1">
      <c r="A2230" s="143" t="str">
        <f>VLOOKUP('POBLACIONAL BASE 2025'!AD1492,$A$15:$B$40,2,FALSE)</f>
        <v>#N/A</v>
      </c>
      <c r="B2230" s="149"/>
      <c r="C2230" s="149"/>
      <c r="D2230" s="149"/>
      <c r="E2230" s="149"/>
      <c r="F2230" s="149"/>
      <c r="G2230" s="149"/>
      <c r="H2230" s="149"/>
      <c r="I2230" s="143"/>
      <c r="J2230" s="143"/>
      <c r="K2230" s="149"/>
      <c r="L2230" s="149"/>
      <c r="M2230" s="149"/>
      <c r="N2230" s="149"/>
      <c r="O2230" s="149"/>
      <c r="P2230" s="149"/>
      <c r="Q2230" s="149"/>
      <c r="R2230" s="149"/>
      <c r="S2230" s="149"/>
      <c r="T2230" s="152"/>
      <c r="U2230" s="152"/>
      <c r="V2230" s="152"/>
      <c r="W2230" s="152"/>
      <c r="X2230" s="152"/>
      <c r="Y2230" s="152"/>
      <c r="Z2230" s="152"/>
    </row>
    <row r="2231" ht="15.75" customHeight="1">
      <c r="A2231" s="143" t="str">
        <f>VLOOKUP('POBLACIONAL BASE 2025'!AD1493,$A$15:$B$40,2,FALSE)</f>
        <v>#N/A</v>
      </c>
      <c r="B2231" s="149"/>
      <c r="C2231" s="149"/>
      <c r="D2231" s="149"/>
      <c r="E2231" s="149"/>
      <c r="F2231" s="149"/>
      <c r="G2231" s="149"/>
      <c r="H2231" s="149"/>
      <c r="I2231" s="143"/>
      <c r="J2231" s="143"/>
      <c r="K2231" s="149"/>
      <c r="L2231" s="149"/>
      <c r="M2231" s="149"/>
      <c r="N2231" s="149"/>
      <c r="O2231" s="149"/>
      <c r="P2231" s="149"/>
      <c r="Q2231" s="149"/>
      <c r="R2231" s="149"/>
      <c r="S2231" s="149"/>
      <c r="T2231" s="152"/>
      <c r="U2231" s="152"/>
      <c r="V2231" s="152"/>
      <c r="W2231" s="152"/>
      <c r="X2231" s="152"/>
      <c r="Y2231" s="152"/>
      <c r="Z2231" s="152"/>
    </row>
    <row r="2232" ht="15.75" customHeight="1">
      <c r="A2232" s="143" t="str">
        <f>VLOOKUP('POBLACIONAL BASE 2025'!AD1494,$A$15:$B$40,2,FALSE)</f>
        <v>#N/A</v>
      </c>
      <c r="B2232" s="149"/>
      <c r="C2232" s="149"/>
      <c r="D2232" s="149"/>
      <c r="E2232" s="149"/>
      <c r="F2232" s="149"/>
      <c r="G2232" s="149"/>
      <c r="H2232" s="149"/>
      <c r="I2232" s="143"/>
      <c r="J2232" s="143"/>
      <c r="K2232" s="149"/>
      <c r="L2232" s="149"/>
      <c r="M2232" s="149"/>
      <c r="N2232" s="149"/>
      <c r="O2232" s="149"/>
      <c r="P2232" s="149"/>
      <c r="Q2232" s="149"/>
      <c r="R2232" s="149"/>
      <c r="S2232" s="149"/>
      <c r="T2232" s="152"/>
      <c r="U2232" s="152"/>
      <c r="V2232" s="152"/>
      <c r="W2232" s="152"/>
      <c r="X2232" s="152"/>
      <c r="Y2232" s="152"/>
      <c r="Z2232" s="152"/>
    </row>
    <row r="2233" ht="15.75" customHeight="1">
      <c r="A2233" s="143" t="str">
        <f>VLOOKUP('POBLACIONAL BASE 2025'!AD1495,$A$15:$B$40,2,FALSE)</f>
        <v>#N/A</v>
      </c>
      <c r="B2233" s="149"/>
      <c r="C2233" s="149"/>
      <c r="D2233" s="149"/>
      <c r="E2233" s="149"/>
      <c r="F2233" s="149"/>
      <c r="G2233" s="149"/>
      <c r="H2233" s="149"/>
      <c r="I2233" s="143"/>
      <c r="J2233" s="143"/>
      <c r="K2233" s="149"/>
      <c r="L2233" s="149"/>
      <c r="M2233" s="149"/>
      <c r="N2233" s="149"/>
      <c r="O2233" s="149"/>
      <c r="P2233" s="149"/>
      <c r="Q2233" s="149"/>
      <c r="R2233" s="149"/>
      <c r="S2233" s="149"/>
      <c r="T2233" s="152"/>
      <c r="U2233" s="152"/>
      <c r="V2233" s="152"/>
      <c r="W2233" s="152"/>
      <c r="X2233" s="152"/>
      <c r="Y2233" s="152"/>
      <c r="Z2233" s="152"/>
    </row>
    <row r="2234" ht="15.75" customHeight="1">
      <c r="A2234" s="143" t="str">
        <f>VLOOKUP('POBLACIONAL BASE 2025'!AD1496,$A$15:$B$40,2,FALSE)</f>
        <v>#N/A</v>
      </c>
      <c r="B2234" s="149"/>
      <c r="C2234" s="149"/>
      <c r="D2234" s="149"/>
      <c r="E2234" s="149"/>
      <c r="F2234" s="149"/>
      <c r="G2234" s="149"/>
      <c r="H2234" s="149"/>
      <c r="I2234" s="143"/>
      <c r="J2234" s="143"/>
      <c r="K2234" s="149"/>
      <c r="L2234" s="149"/>
      <c r="M2234" s="149"/>
      <c r="N2234" s="149"/>
      <c r="O2234" s="149"/>
      <c r="P2234" s="149"/>
      <c r="Q2234" s="149"/>
      <c r="R2234" s="149"/>
      <c r="S2234" s="149"/>
      <c r="T2234" s="152"/>
      <c r="U2234" s="152"/>
      <c r="V2234" s="152"/>
      <c r="W2234" s="152"/>
      <c r="X2234" s="152"/>
      <c r="Y2234" s="152"/>
      <c r="Z2234" s="152"/>
    </row>
    <row r="2235" ht="15.75" customHeight="1">
      <c r="A2235" s="143" t="str">
        <f>VLOOKUP('POBLACIONAL BASE 2025'!AD1497,$A$15:$B$40,2,FALSE)</f>
        <v>#N/A</v>
      </c>
      <c r="B2235" s="149"/>
      <c r="C2235" s="149"/>
      <c r="D2235" s="149"/>
      <c r="E2235" s="149"/>
      <c r="F2235" s="149"/>
      <c r="G2235" s="149"/>
      <c r="H2235" s="149"/>
      <c r="I2235" s="143"/>
      <c r="J2235" s="143"/>
      <c r="K2235" s="149"/>
      <c r="L2235" s="149"/>
      <c r="M2235" s="149"/>
      <c r="N2235" s="149"/>
      <c r="O2235" s="149"/>
      <c r="P2235" s="149"/>
      <c r="Q2235" s="149"/>
      <c r="R2235" s="149"/>
      <c r="S2235" s="149"/>
      <c r="T2235" s="152"/>
      <c r="U2235" s="152"/>
      <c r="V2235" s="152"/>
      <c r="W2235" s="152"/>
      <c r="X2235" s="152"/>
      <c r="Y2235" s="152"/>
      <c r="Z2235" s="152"/>
    </row>
    <row r="2236" ht="15.75" customHeight="1">
      <c r="A2236" s="143" t="str">
        <f>VLOOKUP('POBLACIONAL BASE 2025'!AD1498,$A$15:$B$40,2,FALSE)</f>
        <v>#N/A</v>
      </c>
      <c r="B2236" s="149"/>
      <c r="C2236" s="149"/>
      <c r="D2236" s="149"/>
      <c r="E2236" s="149"/>
      <c r="F2236" s="149"/>
      <c r="G2236" s="149"/>
      <c r="H2236" s="149"/>
      <c r="I2236" s="143"/>
      <c r="J2236" s="143"/>
      <c r="K2236" s="149"/>
      <c r="L2236" s="149"/>
      <c r="M2236" s="149"/>
      <c r="N2236" s="149"/>
      <c r="O2236" s="149"/>
      <c r="P2236" s="149"/>
      <c r="Q2236" s="149"/>
      <c r="R2236" s="149"/>
      <c r="S2236" s="149"/>
      <c r="T2236" s="152"/>
      <c r="U2236" s="152"/>
      <c r="V2236" s="152"/>
      <c r="W2236" s="152"/>
      <c r="X2236" s="152"/>
      <c r="Y2236" s="152"/>
      <c r="Z2236" s="152"/>
    </row>
    <row r="2237" ht="15.75" customHeight="1">
      <c r="A2237" s="143" t="str">
        <f>VLOOKUP('POBLACIONAL BASE 2025'!AD1499,$A$15:$B$40,2,FALSE)</f>
        <v>#N/A</v>
      </c>
      <c r="B2237" s="149"/>
      <c r="C2237" s="149"/>
      <c r="D2237" s="149"/>
      <c r="E2237" s="149"/>
      <c r="F2237" s="149"/>
      <c r="G2237" s="149"/>
      <c r="H2237" s="149"/>
      <c r="I2237" s="143"/>
      <c r="J2237" s="143"/>
      <c r="K2237" s="149"/>
      <c r="L2237" s="149"/>
      <c r="M2237" s="149"/>
      <c r="N2237" s="149"/>
      <c r="O2237" s="149"/>
      <c r="P2237" s="149"/>
      <c r="Q2237" s="149"/>
      <c r="R2237" s="149"/>
      <c r="S2237" s="149"/>
      <c r="T2237" s="152"/>
      <c r="U2237" s="152"/>
      <c r="V2237" s="152"/>
      <c r="W2237" s="152"/>
      <c r="X2237" s="152"/>
      <c r="Y2237" s="152"/>
      <c r="Z2237" s="152"/>
    </row>
    <row r="2238" ht="15.75" customHeight="1">
      <c r="A2238" s="143" t="str">
        <f>VLOOKUP('POBLACIONAL BASE 2025'!AD1500,$A$15:$B$40,2,FALSE)</f>
        <v>#N/A</v>
      </c>
      <c r="B2238" s="149"/>
      <c r="C2238" s="149"/>
      <c r="D2238" s="149"/>
      <c r="E2238" s="149"/>
      <c r="F2238" s="149"/>
      <c r="G2238" s="149"/>
      <c r="H2238" s="149"/>
      <c r="I2238" s="143"/>
      <c r="J2238" s="143"/>
      <c r="K2238" s="149"/>
      <c r="L2238" s="149"/>
      <c r="M2238" s="149"/>
      <c r="N2238" s="149"/>
      <c r="O2238" s="149"/>
      <c r="P2238" s="149"/>
      <c r="Q2238" s="149"/>
      <c r="R2238" s="149"/>
      <c r="S2238" s="149"/>
      <c r="T2238" s="152"/>
      <c r="U2238" s="152"/>
      <c r="V2238" s="152"/>
      <c r="W2238" s="152"/>
      <c r="X2238" s="152"/>
      <c r="Y2238" s="152"/>
      <c r="Z2238" s="152"/>
    </row>
    <row r="2239" ht="15.75" customHeight="1">
      <c r="A2239" s="143" t="str">
        <f>VLOOKUP('POBLACIONAL BASE 2025'!AD1501,$A$15:$B$40,2,FALSE)</f>
        <v>#N/A</v>
      </c>
      <c r="B2239" s="149"/>
      <c r="C2239" s="149"/>
      <c r="D2239" s="149"/>
      <c r="E2239" s="149"/>
      <c r="F2239" s="149"/>
      <c r="G2239" s="149"/>
      <c r="H2239" s="149"/>
      <c r="I2239" s="143"/>
      <c r="J2239" s="143"/>
      <c r="K2239" s="149"/>
      <c r="L2239" s="149"/>
      <c r="M2239" s="149"/>
      <c r="N2239" s="149"/>
      <c r="O2239" s="149"/>
      <c r="P2239" s="149"/>
      <c r="Q2239" s="149"/>
      <c r="R2239" s="149"/>
      <c r="S2239" s="149"/>
      <c r="T2239" s="152"/>
      <c r="U2239" s="152"/>
      <c r="V2239" s="152"/>
      <c r="W2239" s="152"/>
      <c r="X2239" s="152"/>
      <c r="Y2239" s="152"/>
      <c r="Z2239" s="152"/>
    </row>
    <row r="2240" ht="15.75" customHeight="1">
      <c r="A2240" s="143" t="str">
        <f>VLOOKUP('POBLACIONAL BASE 2025'!AD1502,$A$15:$B$40,2,FALSE)</f>
        <v>#N/A</v>
      </c>
      <c r="B2240" s="149"/>
      <c r="C2240" s="149"/>
      <c r="D2240" s="149"/>
      <c r="E2240" s="149"/>
      <c r="F2240" s="149"/>
      <c r="G2240" s="149"/>
      <c r="H2240" s="149"/>
      <c r="I2240" s="143"/>
      <c r="J2240" s="143"/>
      <c r="K2240" s="149"/>
      <c r="L2240" s="149"/>
      <c r="M2240" s="149"/>
      <c r="N2240" s="149"/>
      <c r="O2240" s="149"/>
      <c r="P2240" s="149"/>
      <c r="Q2240" s="149"/>
      <c r="R2240" s="149"/>
      <c r="S2240" s="149"/>
      <c r="T2240" s="152"/>
      <c r="U2240" s="152"/>
      <c r="V2240" s="152"/>
      <c r="W2240" s="152"/>
      <c r="X2240" s="152"/>
      <c r="Y2240" s="152"/>
      <c r="Z2240" s="152"/>
    </row>
    <row r="2241" ht="15.75" customHeight="1">
      <c r="A2241" s="143" t="str">
        <f>VLOOKUP('POBLACIONAL BASE 2025'!AD1503,$A$15:$B$40,2,FALSE)</f>
        <v>#N/A</v>
      </c>
      <c r="B2241" s="149"/>
      <c r="C2241" s="149"/>
      <c r="D2241" s="149"/>
      <c r="E2241" s="149"/>
      <c r="F2241" s="149"/>
      <c r="G2241" s="149"/>
      <c r="H2241" s="149"/>
      <c r="I2241" s="143"/>
      <c r="J2241" s="143"/>
      <c r="K2241" s="149"/>
      <c r="L2241" s="149"/>
      <c r="M2241" s="149"/>
      <c r="N2241" s="149"/>
      <c r="O2241" s="149"/>
      <c r="P2241" s="149"/>
      <c r="Q2241" s="149"/>
      <c r="R2241" s="149"/>
      <c r="S2241" s="149"/>
      <c r="T2241" s="152"/>
      <c r="U2241" s="152"/>
      <c r="V2241" s="152"/>
      <c r="W2241" s="152"/>
      <c r="X2241" s="152"/>
      <c r="Y2241" s="152"/>
      <c r="Z2241" s="152"/>
    </row>
    <row r="2242" ht="15.75" customHeight="1">
      <c r="A2242" s="143" t="str">
        <f>VLOOKUP('POBLACIONAL BASE 2025'!AD1504,$A$15:$B$40,2,FALSE)</f>
        <v>#N/A</v>
      </c>
      <c r="B2242" s="149"/>
      <c r="C2242" s="149"/>
      <c r="D2242" s="149"/>
      <c r="E2242" s="149"/>
      <c r="F2242" s="149"/>
      <c r="G2242" s="149"/>
      <c r="H2242" s="149"/>
      <c r="I2242" s="143"/>
      <c r="J2242" s="143"/>
      <c r="K2242" s="149"/>
      <c r="L2242" s="149"/>
      <c r="M2242" s="149"/>
      <c r="N2242" s="149"/>
      <c r="O2242" s="149"/>
      <c r="P2242" s="149"/>
      <c r="Q2242" s="149"/>
      <c r="R2242" s="149"/>
      <c r="S2242" s="149"/>
      <c r="T2242" s="152"/>
      <c r="U2242" s="152"/>
      <c r="V2242" s="152"/>
      <c r="W2242" s="152"/>
      <c r="X2242" s="152"/>
      <c r="Y2242" s="152"/>
      <c r="Z2242" s="152"/>
    </row>
    <row r="2243" ht="15.75" customHeight="1">
      <c r="A2243" s="143" t="str">
        <f>VLOOKUP('POBLACIONAL BASE 2025'!AD1505,$A$15:$B$40,2,FALSE)</f>
        <v>#N/A</v>
      </c>
      <c r="B2243" s="149"/>
      <c r="C2243" s="149"/>
      <c r="D2243" s="149"/>
      <c r="E2243" s="149"/>
      <c r="F2243" s="149"/>
      <c r="G2243" s="149"/>
      <c r="H2243" s="149"/>
      <c r="I2243" s="143"/>
      <c r="J2243" s="143"/>
      <c r="K2243" s="149"/>
      <c r="L2243" s="149"/>
      <c r="M2243" s="149"/>
      <c r="N2243" s="149"/>
      <c r="O2243" s="149"/>
      <c r="P2243" s="149"/>
      <c r="Q2243" s="149"/>
      <c r="R2243" s="149"/>
      <c r="S2243" s="149"/>
      <c r="T2243" s="152"/>
      <c r="U2243" s="152"/>
      <c r="V2243" s="152"/>
      <c r="W2243" s="152"/>
      <c r="X2243" s="152"/>
      <c r="Y2243" s="152"/>
      <c r="Z2243" s="152"/>
    </row>
    <row r="2244" ht="15.75" customHeight="1">
      <c r="A2244" s="143" t="str">
        <f>VLOOKUP('POBLACIONAL BASE 2025'!AD1506,$A$15:$B$40,2,FALSE)</f>
        <v>#N/A</v>
      </c>
      <c r="B2244" s="149"/>
      <c r="C2244" s="149"/>
      <c r="D2244" s="149"/>
      <c r="E2244" s="149"/>
      <c r="F2244" s="149"/>
      <c r="G2244" s="149"/>
      <c r="H2244" s="149"/>
      <c r="I2244" s="143"/>
      <c r="J2244" s="143"/>
      <c r="K2244" s="149"/>
      <c r="L2244" s="149"/>
      <c r="M2244" s="149"/>
      <c r="N2244" s="149"/>
      <c r="O2244" s="149"/>
      <c r="P2244" s="149"/>
      <c r="Q2244" s="149"/>
      <c r="R2244" s="149"/>
      <c r="S2244" s="149"/>
      <c r="T2244" s="152"/>
      <c r="U2244" s="152"/>
      <c r="V2244" s="152"/>
      <c r="W2244" s="152"/>
      <c r="X2244" s="152"/>
      <c r="Y2244" s="152"/>
      <c r="Z2244" s="152"/>
    </row>
    <row r="2245" ht="15.75" customHeight="1">
      <c r="A2245" s="143" t="str">
        <f>VLOOKUP('POBLACIONAL BASE 2025'!AD1507,$A$15:$B$40,2,FALSE)</f>
        <v>#N/A</v>
      </c>
      <c r="B2245" s="149"/>
      <c r="C2245" s="149"/>
      <c r="D2245" s="149"/>
      <c r="E2245" s="149"/>
      <c r="F2245" s="149"/>
      <c r="G2245" s="149"/>
      <c r="H2245" s="149"/>
      <c r="I2245" s="143"/>
      <c r="J2245" s="143"/>
      <c r="K2245" s="149"/>
      <c r="L2245" s="149"/>
      <c r="M2245" s="149"/>
      <c r="N2245" s="149"/>
      <c r="O2245" s="149"/>
      <c r="P2245" s="149"/>
      <c r="Q2245" s="149"/>
      <c r="R2245" s="149"/>
      <c r="S2245" s="149"/>
      <c r="T2245" s="152"/>
      <c r="U2245" s="152"/>
      <c r="V2245" s="152"/>
      <c r="W2245" s="152"/>
      <c r="X2245" s="152"/>
      <c r="Y2245" s="152"/>
      <c r="Z2245" s="152"/>
    </row>
    <row r="2246" ht="15.75" customHeight="1">
      <c r="A2246" s="143" t="str">
        <f>VLOOKUP('POBLACIONAL BASE 2025'!AD1508,$A$15:$B$40,2,FALSE)</f>
        <v>#N/A</v>
      </c>
      <c r="B2246" s="149"/>
      <c r="C2246" s="149"/>
      <c r="D2246" s="149"/>
      <c r="E2246" s="149"/>
      <c r="F2246" s="149"/>
      <c r="G2246" s="149"/>
      <c r="H2246" s="149"/>
      <c r="I2246" s="143"/>
      <c r="J2246" s="143"/>
      <c r="K2246" s="149"/>
      <c r="L2246" s="149"/>
      <c r="M2246" s="149"/>
      <c r="N2246" s="149"/>
      <c r="O2246" s="149"/>
      <c r="P2246" s="149"/>
      <c r="Q2246" s="149"/>
      <c r="R2246" s="149"/>
      <c r="S2246" s="149"/>
      <c r="T2246" s="152"/>
      <c r="U2246" s="152"/>
      <c r="V2246" s="152"/>
      <c r="W2246" s="152"/>
      <c r="X2246" s="152"/>
      <c r="Y2246" s="152"/>
      <c r="Z2246" s="152"/>
    </row>
    <row r="2247" ht="15.75" customHeight="1">
      <c r="A2247" s="143" t="str">
        <f>VLOOKUP('POBLACIONAL BASE 2025'!AD1509,$A$15:$B$40,2,FALSE)</f>
        <v>#N/A</v>
      </c>
      <c r="B2247" s="149"/>
      <c r="C2247" s="149"/>
      <c r="D2247" s="149"/>
      <c r="E2247" s="149"/>
      <c r="F2247" s="149"/>
      <c r="G2247" s="149"/>
      <c r="H2247" s="149"/>
      <c r="I2247" s="143"/>
      <c r="J2247" s="143"/>
      <c r="K2247" s="149"/>
      <c r="L2247" s="149"/>
      <c r="M2247" s="149"/>
      <c r="N2247" s="149"/>
      <c r="O2247" s="149"/>
      <c r="P2247" s="149"/>
      <c r="Q2247" s="149"/>
      <c r="R2247" s="149"/>
      <c r="S2247" s="149"/>
      <c r="T2247" s="152"/>
      <c r="U2247" s="152"/>
      <c r="V2247" s="152"/>
      <c r="W2247" s="152"/>
      <c r="X2247" s="152"/>
      <c r="Y2247" s="152"/>
      <c r="Z2247" s="152"/>
    </row>
    <row r="2248" ht="15.75" customHeight="1">
      <c r="A2248" s="143" t="str">
        <f>VLOOKUP('POBLACIONAL BASE 2025'!AD1510,$A$15:$B$40,2,FALSE)</f>
        <v>#N/A</v>
      </c>
      <c r="B2248" s="149"/>
      <c r="C2248" s="149"/>
      <c r="D2248" s="149"/>
      <c r="E2248" s="149"/>
      <c r="F2248" s="149"/>
      <c r="G2248" s="149"/>
      <c r="H2248" s="149"/>
      <c r="I2248" s="143"/>
      <c r="J2248" s="143"/>
      <c r="K2248" s="149"/>
      <c r="L2248" s="149"/>
      <c r="M2248" s="149"/>
      <c r="N2248" s="149"/>
      <c r="O2248" s="149"/>
      <c r="P2248" s="149"/>
      <c r="Q2248" s="149"/>
      <c r="R2248" s="149"/>
      <c r="S2248" s="149"/>
      <c r="T2248" s="152"/>
      <c r="U2248" s="152"/>
      <c r="V2248" s="152"/>
      <c r="W2248" s="152"/>
      <c r="X2248" s="152"/>
      <c r="Y2248" s="152"/>
      <c r="Z2248" s="152"/>
    </row>
    <row r="2249" ht="15.75" customHeight="1">
      <c r="A2249" s="143" t="str">
        <f>VLOOKUP('POBLACIONAL BASE 2025'!AD1511,$A$15:$B$40,2,FALSE)</f>
        <v>#N/A</v>
      </c>
      <c r="B2249" s="149"/>
      <c r="C2249" s="149"/>
      <c r="D2249" s="149"/>
      <c r="E2249" s="149"/>
      <c r="F2249" s="149"/>
      <c r="G2249" s="149"/>
      <c r="H2249" s="149"/>
      <c r="I2249" s="143"/>
      <c r="J2249" s="143"/>
      <c r="K2249" s="149"/>
      <c r="L2249" s="149"/>
      <c r="M2249" s="149"/>
      <c r="N2249" s="149"/>
      <c r="O2249" s="149"/>
      <c r="P2249" s="149"/>
      <c r="Q2249" s="149"/>
      <c r="R2249" s="149"/>
      <c r="S2249" s="149"/>
      <c r="T2249" s="152"/>
      <c r="U2249" s="152"/>
      <c r="V2249" s="152"/>
      <c r="W2249" s="152"/>
      <c r="X2249" s="152"/>
      <c r="Y2249" s="152"/>
      <c r="Z2249" s="152"/>
    </row>
    <row r="2250" ht="15.75" customHeight="1">
      <c r="A2250" s="143" t="str">
        <f>VLOOKUP('POBLACIONAL BASE 2025'!AD1512,$A$15:$B$40,2,FALSE)</f>
        <v>#N/A</v>
      </c>
      <c r="B2250" s="149"/>
      <c r="C2250" s="149"/>
      <c r="D2250" s="149"/>
      <c r="E2250" s="149"/>
      <c r="F2250" s="149"/>
      <c r="G2250" s="149"/>
      <c r="H2250" s="149"/>
      <c r="I2250" s="143"/>
      <c r="J2250" s="143"/>
      <c r="K2250" s="149"/>
      <c r="L2250" s="149"/>
      <c r="M2250" s="149"/>
      <c r="N2250" s="149"/>
      <c r="O2250" s="149"/>
      <c r="P2250" s="149"/>
      <c r="Q2250" s="149"/>
      <c r="R2250" s="149"/>
      <c r="S2250" s="149"/>
      <c r="T2250" s="152"/>
      <c r="U2250" s="152"/>
      <c r="V2250" s="152"/>
      <c r="W2250" s="152"/>
      <c r="X2250" s="152"/>
      <c r="Y2250" s="152"/>
      <c r="Z2250" s="152"/>
    </row>
    <row r="2251" ht="15.75" customHeight="1">
      <c r="A2251" s="143" t="str">
        <f>VLOOKUP('POBLACIONAL BASE 2025'!AD1513,$A$15:$B$40,2,FALSE)</f>
        <v>#N/A</v>
      </c>
      <c r="B2251" s="149"/>
      <c r="C2251" s="149"/>
      <c r="D2251" s="149"/>
      <c r="E2251" s="149"/>
      <c r="F2251" s="149"/>
      <c r="G2251" s="149"/>
      <c r="H2251" s="149"/>
      <c r="I2251" s="143"/>
      <c r="J2251" s="143"/>
      <c r="K2251" s="149"/>
      <c r="L2251" s="149"/>
      <c r="M2251" s="149"/>
      <c r="N2251" s="149"/>
      <c r="O2251" s="149"/>
      <c r="P2251" s="149"/>
      <c r="Q2251" s="149"/>
      <c r="R2251" s="149"/>
      <c r="S2251" s="149"/>
      <c r="T2251" s="152"/>
      <c r="U2251" s="152"/>
      <c r="V2251" s="152"/>
      <c r="W2251" s="152"/>
      <c r="X2251" s="152"/>
      <c r="Y2251" s="152"/>
      <c r="Z2251" s="152"/>
    </row>
    <row r="2252" ht="15.75" customHeight="1">
      <c r="A2252" s="143" t="str">
        <f>VLOOKUP('POBLACIONAL BASE 2025'!AD1514,$A$15:$B$40,2,FALSE)</f>
        <v>#N/A</v>
      </c>
      <c r="B2252" s="149"/>
      <c r="C2252" s="149"/>
      <c r="D2252" s="149"/>
      <c r="E2252" s="149"/>
      <c r="F2252" s="149"/>
      <c r="G2252" s="149"/>
      <c r="H2252" s="149"/>
      <c r="I2252" s="143"/>
      <c r="J2252" s="143"/>
      <c r="K2252" s="149"/>
      <c r="L2252" s="149"/>
      <c r="M2252" s="149"/>
      <c r="N2252" s="149"/>
      <c r="O2252" s="149"/>
      <c r="P2252" s="149"/>
      <c r="Q2252" s="149"/>
      <c r="R2252" s="149"/>
      <c r="S2252" s="149"/>
      <c r="T2252" s="152"/>
      <c r="U2252" s="152"/>
      <c r="V2252" s="152"/>
      <c r="W2252" s="152"/>
      <c r="X2252" s="152"/>
      <c r="Y2252" s="152"/>
      <c r="Z2252" s="152"/>
    </row>
    <row r="2253" ht="15.75" customHeight="1">
      <c r="A2253" s="143" t="str">
        <f>VLOOKUP('POBLACIONAL BASE 2025'!AD1515,$A$15:$B$40,2,FALSE)</f>
        <v>#N/A</v>
      </c>
      <c r="B2253" s="149"/>
      <c r="C2253" s="149"/>
      <c r="D2253" s="149"/>
      <c r="E2253" s="149"/>
      <c r="F2253" s="149"/>
      <c r="G2253" s="149"/>
      <c r="H2253" s="149"/>
      <c r="I2253" s="143"/>
      <c r="J2253" s="143"/>
      <c r="K2253" s="149"/>
      <c r="L2253" s="149"/>
      <c r="M2253" s="149"/>
      <c r="N2253" s="149"/>
      <c r="O2253" s="149"/>
      <c r="P2253" s="149"/>
      <c r="Q2253" s="149"/>
      <c r="R2253" s="149"/>
      <c r="S2253" s="149"/>
      <c r="T2253" s="152"/>
      <c r="U2253" s="152"/>
      <c r="V2253" s="152"/>
      <c r="W2253" s="152"/>
      <c r="X2253" s="152"/>
      <c r="Y2253" s="152"/>
      <c r="Z2253" s="152"/>
    </row>
    <row r="2254" ht="15.75" customHeight="1">
      <c r="A2254" s="143" t="str">
        <f>VLOOKUP('POBLACIONAL BASE 2025'!AD1516,$A$15:$B$40,2,FALSE)</f>
        <v>#N/A</v>
      </c>
      <c r="B2254" s="149"/>
      <c r="C2254" s="149"/>
      <c r="D2254" s="149"/>
      <c r="E2254" s="149"/>
      <c r="F2254" s="149"/>
      <c r="G2254" s="149"/>
      <c r="H2254" s="149"/>
      <c r="I2254" s="143"/>
      <c r="J2254" s="143"/>
      <c r="K2254" s="149"/>
      <c r="L2254" s="149"/>
      <c r="M2254" s="149"/>
      <c r="N2254" s="149"/>
      <c r="O2254" s="149"/>
      <c r="P2254" s="149"/>
      <c r="Q2254" s="149"/>
      <c r="R2254" s="149"/>
      <c r="S2254" s="149"/>
      <c r="T2254" s="152"/>
      <c r="U2254" s="152"/>
      <c r="V2254" s="152"/>
      <c r="W2254" s="152"/>
      <c r="X2254" s="152"/>
      <c r="Y2254" s="152"/>
      <c r="Z2254" s="152"/>
    </row>
    <row r="2255" ht="15.75" customHeight="1">
      <c r="A2255" s="143" t="str">
        <f>VLOOKUP('POBLACIONAL BASE 2025'!AD1517,$A$15:$B$40,2,FALSE)</f>
        <v>#N/A</v>
      </c>
      <c r="B2255" s="149"/>
      <c r="C2255" s="149"/>
      <c r="D2255" s="149"/>
      <c r="E2255" s="149"/>
      <c r="F2255" s="149"/>
      <c r="G2255" s="149"/>
      <c r="H2255" s="149"/>
      <c r="I2255" s="143"/>
      <c r="J2255" s="143"/>
      <c r="K2255" s="149"/>
      <c r="L2255" s="149"/>
      <c r="M2255" s="149"/>
      <c r="N2255" s="149"/>
      <c r="O2255" s="149"/>
      <c r="P2255" s="149"/>
      <c r="Q2255" s="149"/>
      <c r="R2255" s="149"/>
      <c r="S2255" s="149"/>
      <c r="T2255" s="152"/>
      <c r="U2255" s="152"/>
      <c r="V2255" s="152"/>
      <c r="W2255" s="152"/>
      <c r="X2255" s="152"/>
      <c r="Y2255" s="152"/>
      <c r="Z2255" s="152"/>
    </row>
    <row r="2256" ht="15.75" customHeight="1">
      <c r="A2256" s="143" t="str">
        <f>VLOOKUP('POBLACIONAL BASE 2025'!AD1518,$A$15:$B$40,2,FALSE)</f>
        <v>#N/A</v>
      </c>
      <c r="B2256" s="149"/>
      <c r="C2256" s="149"/>
      <c r="D2256" s="149"/>
      <c r="E2256" s="149"/>
      <c r="F2256" s="149"/>
      <c r="G2256" s="149"/>
      <c r="H2256" s="149"/>
      <c r="I2256" s="143"/>
      <c r="J2256" s="143"/>
      <c r="K2256" s="149"/>
      <c r="L2256" s="149"/>
      <c r="M2256" s="149"/>
      <c r="N2256" s="149"/>
      <c r="O2256" s="149"/>
      <c r="P2256" s="149"/>
      <c r="Q2256" s="149"/>
      <c r="R2256" s="149"/>
      <c r="S2256" s="149"/>
      <c r="T2256" s="152"/>
      <c r="U2256" s="152"/>
      <c r="V2256" s="152"/>
      <c r="W2256" s="152"/>
      <c r="X2256" s="152"/>
      <c r="Y2256" s="152"/>
      <c r="Z2256" s="152"/>
    </row>
    <row r="2257" ht="15.75" customHeight="1">
      <c r="A2257" s="143" t="str">
        <f>VLOOKUP('POBLACIONAL BASE 2025'!AD1519,$A$15:$B$40,2,FALSE)</f>
        <v>#N/A</v>
      </c>
      <c r="B2257" s="149"/>
      <c r="C2257" s="149"/>
      <c r="D2257" s="149"/>
      <c r="E2257" s="149"/>
      <c r="F2257" s="149"/>
      <c r="G2257" s="149"/>
      <c r="H2257" s="149"/>
      <c r="I2257" s="143"/>
      <c r="J2257" s="143"/>
      <c r="K2257" s="149"/>
      <c r="L2257" s="149"/>
      <c r="M2257" s="149"/>
      <c r="N2257" s="149"/>
      <c r="O2257" s="149"/>
      <c r="P2257" s="149"/>
      <c r="Q2257" s="149"/>
      <c r="R2257" s="149"/>
      <c r="S2257" s="149"/>
      <c r="T2257" s="152"/>
      <c r="U2257" s="152"/>
      <c r="V2257" s="152"/>
      <c r="W2257" s="152"/>
      <c r="X2257" s="152"/>
      <c r="Y2257" s="152"/>
      <c r="Z2257" s="152"/>
    </row>
    <row r="2258" ht="15.75" customHeight="1">
      <c r="A2258" s="143" t="str">
        <f>VLOOKUP('POBLACIONAL BASE 2025'!AD1520,$A$15:$B$40,2,FALSE)</f>
        <v>#N/A</v>
      </c>
      <c r="B2258" s="149"/>
      <c r="C2258" s="149"/>
      <c r="D2258" s="149"/>
      <c r="E2258" s="149"/>
      <c r="F2258" s="149"/>
      <c r="G2258" s="149"/>
      <c r="H2258" s="149"/>
      <c r="I2258" s="143"/>
      <c r="J2258" s="143"/>
      <c r="K2258" s="149"/>
      <c r="L2258" s="149"/>
      <c r="M2258" s="149"/>
      <c r="N2258" s="149"/>
      <c r="O2258" s="149"/>
      <c r="P2258" s="149"/>
      <c r="Q2258" s="149"/>
      <c r="R2258" s="149"/>
      <c r="S2258" s="149"/>
      <c r="T2258" s="152"/>
      <c r="U2258" s="152"/>
      <c r="V2258" s="152"/>
      <c r="W2258" s="152"/>
      <c r="X2258" s="152"/>
      <c r="Y2258" s="152"/>
      <c r="Z2258" s="152"/>
    </row>
    <row r="2259" ht="15.75" customHeight="1">
      <c r="A2259" s="143" t="str">
        <f>VLOOKUP('POBLACIONAL BASE 2025'!AD1521,$A$15:$B$40,2,FALSE)</f>
        <v>#N/A</v>
      </c>
      <c r="B2259" s="149"/>
      <c r="C2259" s="149"/>
      <c r="D2259" s="149"/>
      <c r="E2259" s="149"/>
      <c r="F2259" s="149"/>
      <c r="G2259" s="149"/>
      <c r="H2259" s="149"/>
      <c r="I2259" s="143"/>
      <c r="J2259" s="143"/>
      <c r="K2259" s="149"/>
      <c r="L2259" s="149"/>
      <c r="M2259" s="149"/>
      <c r="N2259" s="149"/>
      <c r="O2259" s="149"/>
      <c r="P2259" s="149"/>
      <c r="Q2259" s="149"/>
      <c r="R2259" s="149"/>
      <c r="S2259" s="149"/>
      <c r="T2259" s="152"/>
      <c r="U2259" s="152"/>
      <c r="V2259" s="152"/>
      <c r="W2259" s="152"/>
      <c r="X2259" s="152"/>
      <c r="Y2259" s="152"/>
      <c r="Z2259" s="152"/>
    </row>
    <row r="2260" ht="15.75" customHeight="1">
      <c r="A2260" s="143" t="str">
        <f>VLOOKUP('POBLACIONAL BASE 2025'!AD1522,$A$15:$B$40,2,FALSE)</f>
        <v>#N/A</v>
      </c>
      <c r="B2260" s="149"/>
      <c r="C2260" s="149"/>
      <c r="D2260" s="149"/>
      <c r="E2260" s="149"/>
      <c r="F2260" s="149"/>
      <c r="G2260" s="149"/>
      <c r="H2260" s="149"/>
      <c r="I2260" s="143"/>
      <c r="J2260" s="143"/>
      <c r="K2260" s="149"/>
      <c r="L2260" s="149"/>
      <c r="M2260" s="149"/>
      <c r="N2260" s="149"/>
      <c r="O2260" s="149"/>
      <c r="P2260" s="149"/>
      <c r="Q2260" s="149"/>
      <c r="R2260" s="149"/>
      <c r="S2260" s="149"/>
      <c r="T2260" s="152"/>
      <c r="U2260" s="152"/>
      <c r="V2260" s="152"/>
      <c r="W2260" s="152"/>
      <c r="X2260" s="152"/>
      <c r="Y2260" s="152"/>
      <c r="Z2260" s="152"/>
    </row>
    <row r="2261" ht="15.75" customHeight="1">
      <c r="A2261" s="143" t="str">
        <f>VLOOKUP('POBLACIONAL BASE 2025'!AD1523,$A$15:$B$40,2,FALSE)</f>
        <v>#N/A</v>
      </c>
      <c r="B2261" s="149"/>
      <c r="C2261" s="149"/>
      <c r="D2261" s="149"/>
      <c r="E2261" s="149"/>
      <c r="F2261" s="149"/>
      <c r="G2261" s="149"/>
      <c r="H2261" s="149"/>
      <c r="I2261" s="143"/>
      <c r="J2261" s="143"/>
      <c r="K2261" s="149"/>
      <c r="L2261" s="149"/>
      <c r="M2261" s="149"/>
      <c r="N2261" s="149"/>
      <c r="O2261" s="149"/>
      <c r="P2261" s="149"/>
      <c r="Q2261" s="149"/>
      <c r="R2261" s="149"/>
      <c r="S2261" s="149"/>
      <c r="T2261" s="152"/>
      <c r="U2261" s="152"/>
      <c r="V2261" s="152"/>
      <c r="W2261" s="152"/>
      <c r="X2261" s="152"/>
      <c r="Y2261" s="152"/>
      <c r="Z2261" s="152"/>
    </row>
    <row r="2262" ht="15.75" customHeight="1">
      <c r="A2262" s="143" t="str">
        <f>VLOOKUP('POBLACIONAL BASE 2025'!AD1524,$A$15:$B$40,2,FALSE)</f>
        <v>#N/A</v>
      </c>
      <c r="B2262" s="149"/>
      <c r="C2262" s="149"/>
      <c r="D2262" s="149"/>
      <c r="E2262" s="149"/>
      <c r="F2262" s="149"/>
      <c r="G2262" s="149"/>
      <c r="H2262" s="149"/>
      <c r="I2262" s="143"/>
      <c r="J2262" s="143"/>
      <c r="K2262" s="149"/>
      <c r="L2262" s="149"/>
      <c r="M2262" s="149"/>
      <c r="N2262" s="149"/>
      <c r="O2262" s="149"/>
      <c r="P2262" s="149"/>
      <c r="Q2262" s="149"/>
      <c r="R2262" s="149"/>
      <c r="S2262" s="149"/>
      <c r="T2262" s="152"/>
      <c r="U2262" s="152"/>
      <c r="V2262" s="152"/>
      <c r="W2262" s="152"/>
      <c r="X2262" s="152"/>
      <c r="Y2262" s="152"/>
      <c r="Z2262" s="152"/>
    </row>
    <row r="2263" ht="15.75" customHeight="1">
      <c r="A2263" s="143" t="str">
        <f>VLOOKUP('POBLACIONAL BASE 2025'!AD1525,$A$15:$B$40,2,FALSE)</f>
        <v>#N/A</v>
      </c>
      <c r="B2263" s="149"/>
      <c r="C2263" s="149"/>
      <c r="D2263" s="149"/>
      <c r="E2263" s="149"/>
      <c r="F2263" s="149"/>
      <c r="G2263" s="149"/>
      <c r="H2263" s="149"/>
      <c r="I2263" s="143"/>
      <c r="J2263" s="143"/>
      <c r="K2263" s="149"/>
      <c r="L2263" s="149"/>
      <c r="M2263" s="149"/>
      <c r="N2263" s="149"/>
      <c r="O2263" s="149"/>
      <c r="P2263" s="149"/>
      <c r="Q2263" s="149"/>
      <c r="R2263" s="149"/>
      <c r="S2263" s="149"/>
      <c r="T2263" s="152"/>
      <c r="U2263" s="152"/>
      <c r="V2263" s="152"/>
      <c r="W2263" s="152"/>
      <c r="X2263" s="152"/>
      <c r="Y2263" s="152"/>
      <c r="Z2263" s="152"/>
    </row>
    <row r="2264" ht="15.75" customHeight="1">
      <c r="A2264" s="143" t="str">
        <f>VLOOKUP('POBLACIONAL BASE 2025'!AD1526,$A$15:$B$40,2,FALSE)</f>
        <v>#N/A</v>
      </c>
      <c r="B2264" s="149"/>
      <c r="C2264" s="149"/>
      <c r="D2264" s="149"/>
      <c r="E2264" s="149"/>
      <c r="F2264" s="149"/>
      <c r="G2264" s="149"/>
      <c r="H2264" s="149"/>
      <c r="I2264" s="143"/>
      <c r="J2264" s="143"/>
      <c r="K2264" s="149"/>
      <c r="L2264" s="149"/>
      <c r="M2264" s="149"/>
      <c r="N2264" s="149"/>
      <c r="O2264" s="149"/>
      <c r="P2264" s="149"/>
      <c r="Q2264" s="149"/>
      <c r="R2264" s="149"/>
      <c r="S2264" s="149"/>
      <c r="T2264" s="152"/>
      <c r="U2264" s="152"/>
      <c r="V2264" s="152"/>
      <c r="W2264" s="152"/>
      <c r="X2264" s="152"/>
      <c r="Y2264" s="152"/>
      <c r="Z2264" s="152"/>
    </row>
    <row r="2265" ht="15.75" customHeight="1">
      <c r="A2265" s="143" t="str">
        <f>VLOOKUP('POBLACIONAL BASE 2025'!AD1527,$A$15:$B$40,2,FALSE)</f>
        <v>#N/A</v>
      </c>
      <c r="B2265" s="149"/>
      <c r="C2265" s="149"/>
      <c r="D2265" s="149"/>
      <c r="E2265" s="149"/>
      <c r="F2265" s="149"/>
      <c r="G2265" s="149"/>
      <c r="H2265" s="149"/>
      <c r="I2265" s="143"/>
      <c r="J2265" s="143"/>
      <c r="K2265" s="149"/>
      <c r="L2265" s="149"/>
      <c r="M2265" s="149"/>
      <c r="N2265" s="149"/>
      <c r="O2265" s="149"/>
      <c r="P2265" s="149"/>
      <c r="Q2265" s="149"/>
      <c r="R2265" s="149"/>
      <c r="S2265" s="149"/>
      <c r="T2265" s="152"/>
      <c r="U2265" s="152"/>
      <c r="V2265" s="152"/>
      <c r="W2265" s="152"/>
      <c r="X2265" s="152"/>
      <c r="Y2265" s="152"/>
      <c r="Z2265" s="152"/>
    </row>
    <row r="2266" ht="15.75" customHeight="1">
      <c r="A2266" s="143" t="str">
        <f>VLOOKUP('POBLACIONAL BASE 2025'!AD1528,$A$15:$B$40,2,FALSE)</f>
        <v>#N/A</v>
      </c>
      <c r="B2266" s="149"/>
      <c r="C2266" s="149"/>
      <c r="D2266" s="149"/>
      <c r="E2266" s="149"/>
      <c r="F2266" s="149"/>
      <c r="G2266" s="149"/>
      <c r="H2266" s="149"/>
      <c r="I2266" s="143"/>
      <c r="J2266" s="143"/>
      <c r="K2266" s="149"/>
      <c r="L2266" s="149"/>
      <c r="M2266" s="149"/>
      <c r="N2266" s="149"/>
      <c r="O2266" s="149"/>
      <c r="P2266" s="149"/>
      <c r="Q2266" s="149"/>
      <c r="R2266" s="149"/>
      <c r="S2266" s="149"/>
      <c r="T2266" s="152"/>
      <c r="U2266" s="152"/>
      <c r="V2266" s="152"/>
      <c r="W2266" s="152"/>
      <c r="X2266" s="152"/>
      <c r="Y2266" s="152"/>
      <c r="Z2266" s="152"/>
    </row>
    <row r="2267" ht="15.75" customHeight="1">
      <c r="A2267" s="143" t="str">
        <f>VLOOKUP('POBLACIONAL BASE 2025'!AD1529,$A$15:$B$40,2,FALSE)</f>
        <v>#N/A</v>
      </c>
      <c r="B2267" s="149"/>
      <c r="C2267" s="149"/>
      <c r="D2267" s="149"/>
      <c r="E2267" s="149"/>
      <c r="F2267" s="149"/>
      <c r="G2267" s="149"/>
      <c r="H2267" s="149"/>
      <c r="I2267" s="143"/>
      <c r="J2267" s="143"/>
      <c r="K2267" s="149"/>
      <c r="L2267" s="149"/>
      <c r="M2267" s="149"/>
      <c r="N2267" s="149"/>
      <c r="O2267" s="149"/>
      <c r="P2267" s="149"/>
      <c r="Q2267" s="149"/>
      <c r="R2267" s="149"/>
      <c r="S2267" s="149"/>
      <c r="T2267" s="152"/>
      <c r="U2267" s="152"/>
      <c r="V2267" s="152"/>
      <c r="W2267" s="152"/>
      <c r="X2267" s="152"/>
      <c r="Y2267" s="152"/>
      <c r="Z2267" s="152"/>
    </row>
    <row r="2268" ht="15.75" customHeight="1">
      <c r="A2268" s="143" t="str">
        <f>VLOOKUP('POBLACIONAL BASE 2025'!AD1530,$A$15:$B$40,2,FALSE)</f>
        <v>#N/A</v>
      </c>
      <c r="B2268" s="149"/>
      <c r="C2268" s="149"/>
      <c r="D2268" s="149"/>
      <c r="E2268" s="149"/>
      <c r="F2268" s="149"/>
      <c r="G2268" s="149"/>
      <c r="H2268" s="149"/>
      <c r="I2268" s="143"/>
      <c r="J2268" s="143"/>
      <c r="K2268" s="149"/>
      <c r="L2268" s="149"/>
      <c r="M2268" s="149"/>
      <c r="N2268" s="149"/>
      <c r="O2268" s="149"/>
      <c r="P2268" s="149"/>
      <c r="Q2268" s="149"/>
      <c r="R2268" s="149"/>
      <c r="S2268" s="149"/>
      <c r="T2268" s="152"/>
      <c r="U2268" s="152"/>
      <c r="V2268" s="152"/>
      <c r="W2268" s="152"/>
      <c r="X2268" s="152"/>
      <c r="Y2268" s="152"/>
      <c r="Z2268" s="152"/>
    </row>
    <row r="2269" ht="15.75" customHeight="1">
      <c r="A2269" s="143" t="str">
        <f>VLOOKUP('POBLACIONAL BASE 2025'!AD1531,$A$15:$B$40,2,FALSE)</f>
        <v>#N/A</v>
      </c>
      <c r="B2269" s="149"/>
      <c r="C2269" s="149"/>
      <c r="D2269" s="149"/>
      <c r="E2269" s="149"/>
      <c r="F2269" s="149"/>
      <c r="G2269" s="149"/>
      <c r="H2269" s="149"/>
      <c r="I2269" s="143"/>
      <c r="J2269" s="143"/>
      <c r="K2269" s="149"/>
      <c r="L2269" s="149"/>
      <c r="M2269" s="149"/>
      <c r="N2269" s="149"/>
      <c r="O2269" s="149"/>
      <c r="P2269" s="149"/>
      <c r="Q2269" s="149"/>
      <c r="R2269" s="149"/>
      <c r="S2269" s="149"/>
      <c r="T2269" s="152"/>
      <c r="U2269" s="152"/>
      <c r="V2269" s="152"/>
      <c r="W2269" s="152"/>
      <c r="X2269" s="152"/>
      <c r="Y2269" s="152"/>
      <c r="Z2269" s="152"/>
    </row>
    <row r="2270" ht="15.75" customHeight="1">
      <c r="A2270" s="143" t="str">
        <f>VLOOKUP('POBLACIONAL BASE 2025'!AD1532,$A$15:$B$40,2,FALSE)</f>
        <v>#N/A</v>
      </c>
      <c r="B2270" s="149"/>
      <c r="C2270" s="149"/>
      <c r="D2270" s="149"/>
      <c r="E2270" s="149"/>
      <c r="F2270" s="149"/>
      <c r="G2270" s="149"/>
      <c r="H2270" s="149"/>
      <c r="I2270" s="143"/>
      <c r="J2270" s="143"/>
      <c r="K2270" s="149"/>
      <c r="L2270" s="149"/>
      <c r="M2270" s="149"/>
      <c r="N2270" s="149"/>
      <c r="O2270" s="149"/>
      <c r="P2270" s="149"/>
      <c r="Q2270" s="149"/>
      <c r="R2270" s="149"/>
      <c r="S2270" s="149"/>
      <c r="T2270" s="152"/>
      <c r="U2270" s="152"/>
      <c r="V2270" s="152"/>
      <c r="W2270" s="152"/>
      <c r="X2270" s="152"/>
      <c r="Y2270" s="152"/>
      <c r="Z2270" s="152"/>
    </row>
    <row r="2271" ht="15.75" customHeight="1">
      <c r="A2271" s="143" t="str">
        <f>VLOOKUP('POBLACIONAL BASE 2025'!AD1533,$A$15:$B$40,2,FALSE)</f>
        <v>#N/A</v>
      </c>
      <c r="B2271" s="149"/>
      <c r="C2271" s="149"/>
      <c r="D2271" s="149"/>
      <c r="E2271" s="149"/>
      <c r="F2271" s="149"/>
      <c r="G2271" s="149"/>
      <c r="H2271" s="149"/>
      <c r="I2271" s="143"/>
      <c r="J2271" s="143"/>
      <c r="K2271" s="149"/>
      <c r="L2271" s="149"/>
      <c r="M2271" s="149"/>
      <c r="N2271" s="149"/>
      <c r="O2271" s="149"/>
      <c r="P2271" s="149"/>
      <c r="Q2271" s="149"/>
      <c r="R2271" s="149"/>
      <c r="S2271" s="149"/>
      <c r="T2271" s="152"/>
      <c r="U2271" s="152"/>
      <c r="V2271" s="152"/>
      <c r="W2271" s="152"/>
      <c r="X2271" s="152"/>
      <c r="Y2271" s="152"/>
      <c r="Z2271" s="152"/>
    </row>
    <row r="2272" ht="15.75" customHeight="1">
      <c r="A2272" s="143" t="str">
        <f>VLOOKUP('POBLACIONAL BASE 2025'!AD1534,$A$15:$B$40,2,FALSE)</f>
        <v>#N/A</v>
      </c>
      <c r="B2272" s="149"/>
      <c r="C2272" s="149"/>
      <c r="D2272" s="149"/>
      <c r="E2272" s="149"/>
      <c r="F2272" s="149"/>
      <c r="G2272" s="149"/>
      <c r="H2272" s="149"/>
      <c r="I2272" s="143"/>
      <c r="J2272" s="143"/>
      <c r="K2272" s="149"/>
      <c r="L2272" s="149"/>
      <c r="M2272" s="149"/>
      <c r="N2272" s="149"/>
      <c r="O2272" s="149"/>
      <c r="P2272" s="149"/>
      <c r="Q2272" s="149"/>
      <c r="R2272" s="149"/>
      <c r="S2272" s="149"/>
      <c r="T2272" s="152"/>
      <c r="U2272" s="152"/>
      <c r="V2272" s="152"/>
      <c r="W2272" s="152"/>
      <c r="X2272" s="152"/>
      <c r="Y2272" s="152"/>
      <c r="Z2272" s="152"/>
    </row>
    <row r="2273" ht="15.75" customHeight="1">
      <c r="A2273" s="143" t="str">
        <f>VLOOKUP('POBLACIONAL BASE 2025'!AD1535,$A$15:$B$40,2,FALSE)</f>
        <v>#N/A</v>
      </c>
      <c r="B2273" s="149"/>
      <c r="C2273" s="149"/>
      <c r="D2273" s="149"/>
      <c r="E2273" s="149"/>
      <c r="F2273" s="149"/>
      <c r="G2273" s="149"/>
      <c r="H2273" s="149"/>
      <c r="I2273" s="143"/>
      <c r="J2273" s="143"/>
      <c r="K2273" s="149"/>
      <c r="L2273" s="149"/>
      <c r="M2273" s="149"/>
      <c r="N2273" s="149"/>
      <c r="O2273" s="149"/>
      <c r="P2273" s="149"/>
      <c r="Q2273" s="149"/>
      <c r="R2273" s="149"/>
      <c r="S2273" s="149"/>
      <c r="T2273" s="152"/>
      <c r="U2273" s="152"/>
      <c r="V2273" s="152"/>
      <c r="W2273" s="152"/>
      <c r="X2273" s="152"/>
      <c r="Y2273" s="152"/>
      <c r="Z2273" s="152"/>
    </row>
    <row r="2274" ht="15.75" customHeight="1">
      <c r="A2274" s="143" t="str">
        <f>VLOOKUP('POBLACIONAL BASE 2025'!AD1536,$A$15:$B$40,2,FALSE)</f>
        <v>#N/A</v>
      </c>
      <c r="B2274" s="149"/>
      <c r="C2274" s="149"/>
      <c r="D2274" s="149"/>
      <c r="E2274" s="149"/>
      <c r="F2274" s="149"/>
      <c r="G2274" s="149"/>
      <c r="H2274" s="149"/>
      <c r="I2274" s="143"/>
      <c r="J2274" s="143"/>
      <c r="K2274" s="149"/>
      <c r="L2274" s="149"/>
      <c r="M2274" s="149"/>
      <c r="N2274" s="149"/>
      <c r="O2274" s="149"/>
      <c r="P2274" s="149"/>
      <c r="Q2274" s="149"/>
      <c r="R2274" s="149"/>
      <c r="S2274" s="149"/>
      <c r="T2274" s="152"/>
      <c r="U2274" s="152"/>
      <c r="V2274" s="152"/>
      <c r="W2274" s="152"/>
      <c r="X2274" s="152"/>
      <c r="Y2274" s="152"/>
      <c r="Z2274" s="152"/>
    </row>
    <row r="2275" ht="15.75" customHeight="1">
      <c r="A2275" s="143" t="str">
        <f>VLOOKUP('POBLACIONAL BASE 2025'!AD1537,$A$15:$B$40,2,FALSE)</f>
        <v>#N/A</v>
      </c>
      <c r="B2275" s="149"/>
      <c r="C2275" s="149"/>
      <c r="D2275" s="149"/>
      <c r="E2275" s="149"/>
      <c r="F2275" s="149"/>
      <c r="G2275" s="149"/>
      <c r="H2275" s="149"/>
      <c r="I2275" s="143"/>
      <c r="J2275" s="143"/>
      <c r="K2275" s="149"/>
      <c r="L2275" s="149"/>
      <c r="M2275" s="149"/>
      <c r="N2275" s="149"/>
      <c r="O2275" s="149"/>
      <c r="P2275" s="149"/>
      <c r="Q2275" s="149"/>
      <c r="R2275" s="149"/>
      <c r="S2275" s="149"/>
      <c r="T2275" s="152"/>
      <c r="U2275" s="152"/>
      <c r="V2275" s="152"/>
      <c r="W2275" s="152"/>
      <c r="X2275" s="152"/>
      <c r="Y2275" s="152"/>
      <c r="Z2275" s="152"/>
    </row>
    <row r="2276" ht="15.75" customHeight="1">
      <c r="A2276" s="143" t="str">
        <f>VLOOKUP('POBLACIONAL BASE 2025'!AD1538,$A$15:$B$40,2,FALSE)</f>
        <v>#N/A</v>
      </c>
      <c r="B2276" s="149"/>
      <c r="C2276" s="149"/>
      <c r="D2276" s="149"/>
      <c r="E2276" s="149"/>
      <c r="F2276" s="149"/>
      <c r="G2276" s="149"/>
      <c r="H2276" s="149"/>
      <c r="I2276" s="143"/>
      <c r="J2276" s="143"/>
      <c r="K2276" s="149"/>
      <c r="L2276" s="149"/>
      <c r="M2276" s="149"/>
      <c r="N2276" s="149"/>
      <c r="O2276" s="149"/>
      <c r="P2276" s="149"/>
      <c r="Q2276" s="149"/>
      <c r="R2276" s="149"/>
      <c r="S2276" s="149"/>
      <c r="T2276" s="152"/>
      <c r="U2276" s="152"/>
      <c r="V2276" s="152"/>
      <c r="W2276" s="152"/>
      <c r="X2276" s="152"/>
      <c r="Y2276" s="152"/>
      <c r="Z2276" s="152"/>
    </row>
    <row r="2277" ht="15.75" customHeight="1">
      <c r="A2277" s="143" t="str">
        <f>VLOOKUP('POBLACIONAL BASE 2025'!AD1539,$A$15:$B$40,2,FALSE)</f>
        <v>#N/A</v>
      </c>
      <c r="B2277" s="149"/>
      <c r="C2277" s="149"/>
      <c r="D2277" s="149"/>
      <c r="E2277" s="149"/>
      <c r="F2277" s="149"/>
      <c r="G2277" s="149"/>
      <c r="H2277" s="149"/>
      <c r="I2277" s="143"/>
      <c r="J2277" s="143"/>
      <c r="K2277" s="149"/>
      <c r="L2277" s="149"/>
      <c r="M2277" s="149"/>
      <c r="N2277" s="149"/>
      <c r="O2277" s="149"/>
      <c r="P2277" s="149"/>
      <c r="Q2277" s="149"/>
      <c r="R2277" s="149"/>
      <c r="S2277" s="149"/>
      <c r="T2277" s="152"/>
      <c r="U2277" s="152"/>
      <c r="V2277" s="152"/>
      <c r="W2277" s="152"/>
      <c r="X2277" s="152"/>
      <c r="Y2277" s="152"/>
      <c r="Z2277" s="152"/>
    </row>
    <row r="2278" ht="15.75" customHeight="1">
      <c r="A2278" s="143" t="str">
        <f>VLOOKUP('POBLACIONAL BASE 2025'!AD1540,$A$15:$B$40,2,FALSE)</f>
        <v>#N/A</v>
      </c>
      <c r="B2278" s="149"/>
      <c r="C2278" s="149"/>
      <c r="D2278" s="149"/>
      <c r="E2278" s="149"/>
      <c r="F2278" s="149"/>
      <c r="G2278" s="149"/>
      <c r="H2278" s="149"/>
      <c r="I2278" s="143"/>
      <c r="J2278" s="143"/>
      <c r="K2278" s="149"/>
      <c r="L2278" s="149"/>
      <c r="M2278" s="149"/>
      <c r="N2278" s="149"/>
      <c r="O2278" s="149"/>
      <c r="P2278" s="149"/>
      <c r="Q2278" s="149"/>
      <c r="R2278" s="149"/>
      <c r="S2278" s="149"/>
      <c r="T2278" s="152"/>
      <c r="U2278" s="152"/>
      <c r="V2278" s="152"/>
      <c r="W2278" s="152"/>
      <c r="X2278" s="152"/>
      <c r="Y2278" s="152"/>
      <c r="Z2278" s="152"/>
    </row>
    <row r="2279" ht="15.75" customHeight="1">
      <c r="A2279" s="143" t="str">
        <f>VLOOKUP('POBLACIONAL BASE 2025'!AD1541,$A$15:$B$40,2,FALSE)</f>
        <v>#N/A</v>
      </c>
      <c r="B2279" s="149"/>
      <c r="C2279" s="149"/>
      <c r="D2279" s="149"/>
      <c r="E2279" s="149"/>
      <c r="F2279" s="149"/>
      <c r="G2279" s="149"/>
      <c r="H2279" s="149"/>
      <c r="I2279" s="143"/>
      <c r="J2279" s="143"/>
      <c r="K2279" s="149"/>
      <c r="L2279" s="149"/>
      <c r="M2279" s="149"/>
      <c r="N2279" s="149"/>
      <c r="O2279" s="149"/>
      <c r="P2279" s="149"/>
      <c r="Q2279" s="149"/>
      <c r="R2279" s="149"/>
      <c r="S2279" s="149"/>
      <c r="T2279" s="152"/>
      <c r="U2279" s="152"/>
      <c r="V2279" s="152"/>
      <c r="W2279" s="152"/>
      <c r="X2279" s="152"/>
      <c r="Y2279" s="152"/>
      <c r="Z2279" s="152"/>
    </row>
    <row r="2280" ht="15.75" customHeight="1">
      <c r="A2280" s="143" t="str">
        <f>VLOOKUP('POBLACIONAL BASE 2025'!AD1542,$A$15:$B$40,2,FALSE)</f>
        <v>#N/A</v>
      </c>
      <c r="B2280" s="149"/>
      <c r="C2280" s="149"/>
      <c r="D2280" s="149"/>
      <c r="E2280" s="149"/>
      <c r="F2280" s="149"/>
      <c r="G2280" s="149"/>
      <c r="H2280" s="149"/>
      <c r="I2280" s="143"/>
      <c r="J2280" s="143"/>
      <c r="K2280" s="149"/>
      <c r="L2280" s="149"/>
      <c r="M2280" s="149"/>
      <c r="N2280" s="149"/>
      <c r="O2280" s="149"/>
      <c r="P2280" s="149"/>
      <c r="Q2280" s="149"/>
      <c r="R2280" s="149"/>
      <c r="S2280" s="149"/>
      <c r="T2280" s="152"/>
      <c r="U2280" s="152"/>
      <c r="V2280" s="152"/>
      <c r="W2280" s="152"/>
      <c r="X2280" s="152"/>
      <c r="Y2280" s="152"/>
      <c r="Z2280" s="152"/>
    </row>
    <row r="2281" ht="15.75" customHeight="1">
      <c r="A2281" s="143" t="str">
        <f>VLOOKUP('POBLACIONAL BASE 2025'!AD1543,$A$15:$B$40,2,FALSE)</f>
        <v>#N/A</v>
      </c>
      <c r="B2281" s="149"/>
      <c r="C2281" s="149"/>
      <c r="D2281" s="149"/>
      <c r="E2281" s="149"/>
      <c r="F2281" s="149"/>
      <c r="G2281" s="149"/>
      <c r="H2281" s="149"/>
      <c r="I2281" s="143"/>
      <c r="J2281" s="143"/>
      <c r="K2281" s="149"/>
      <c r="L2281" s="149"/>
      <c r="M2281" s="149"/>
      <c r="N2281" s="149"/>
      <c r="O2281" s="149"/>
      <c r="P2281" s="149"/>
      <c r="Q2281" s="149"/>
      <c r="R2281" s="149"/>
      <c r="S2281" s="149"/>
      <c r="T2281" s="152"/>
      <c r="U2281" s="152"/>
      <c r="V2281" s="152"/>
      <c r="W2281" s="152"/>
      <c r="X2281" s="152"/>
      <c r="Y2281" s="152"/>
      <c r="Z2281" s="152"/>
    </row>
    <row r="2282" ht="15.75" customHeight="1">
      <c r="A2282" s="143" t="str">
        <f>VLOOKUP('POBLACIONAL BASE 2025'!AD1544,$A$15:$B$40,2,FALSE)</f>
        <v>#N/A</v>
      </c>
      <c r="B2282" s="149"/>
      <c r="C2282" s="149"/>
      <c r="D2282" s="149"/>
      <c r="E2282" s="149"/>
      <c r="F2282" s="149"/>
      <c r="G2282" s="149"/>
      <c r="H2282" s="149"/>
      <c r="I2282" s="143"/>
      <c r="J2282" s="143"/>
      <c r="K2282" s="149"/>
      <c r="L2282" s="149"/>
      <c r="M2282" s="149"/>
      <c r="N2282" s="149"/>
      <c r="O2282" s="149"/>
      <c r="P2282" s="149"/>
      <c r="Q2282" s="149"/>
      <c r="R2282" s="149"/>
      <c r="S2282" s="149"/>
      <c r="T2282" s="152"/>
      <c r="U2282" s="152"/>
      <c r="V2282" s="152"/>
      <c r="W2282" s="152"/>
      <c r="X2282" s="152"/>
      <c r="Y2282" s="152"/>
      <c r="Z2282" s="152"/>
    </row>
    <row r="2283" ht="15.75" customHeight="1">
      <c r="A2283" s="143" t="str">
        <f>VLOOKUP('POBLACIONAL BASE 2025'!AD1545,$A$15:$B$40,2,FALSE)</f>
        <v>#N/A</v>
      </c>
      <c r="B2283" s="149"/>
      <c r="C2283" s="149"/>
      <c r="D2283" s="149"/>
      <c r="E2283" s="149"/>
      <c r="F2283" s="149"/>
      <c r="G2283" s="149"/>
      <c r="H2283" s="149"/>
      <c r="I2283" s="143"/>
      <c r="J2283" s="143"/>
      <c r="K2283" s="149"/>
      <c r="L2283" s="149"/>
      <c r="M2283" s="149"/>
      <c r="N2283" s="149"/>
      <c r="O2283" s="149"/>
      <c r="P2283" s="149"/>
      <c r="Q2283" s="149"/>
      <c r="R2283" s="149"/>
      <c r="S2283" s="149"/>
      <c r="T2283" s="152"/>
      <c r="U2283" s="152"/>
      <c r="V2283" s="152"/>
      <c r="W2283" s="152"/>
      <c r="X2283" s="152"/>
      <c r="Y2283" s="152"/>
      <c r="Z2283" s="152"/>
    </row>
    <row r="2284" ht="15.75" customHeight="1">
      <c r="A2284" s="143" t="str">
        <f>VLOOKUP('POBLACIONAL BASE 2025'!AD1546,$A$15:$B$40,2,FALSE)</f>
        <v>#N/A</v>
      </c>
      <c r="B2284" s="149"/>
      <c r="C2284" s="149"/>
      <c r="D2284" s="149"/>
      <c r="E2284" s="149"/>
      <c r="F2284" s="149"/>
      <c r="G2284" s="149"/>
      <c r="H2284" s="149"/>
      <c r="I2284" s="143"/>
      <c r="J2284" s="143"/>
      <c r="K2284" s="149"/>
      <c r="L2284" s="149"/>
      <c r="M2284" s="149"/>
      <c r="N2284" s="149"/>
      <c r="O2284" s="149"/>
      <c r="P2284" s="149"/>
      <c r="Q2284" s="149"/>
      <c r="R2284" s="149"/>
      <c r="S2284" s="149"/>
      <c r="T2284" s="152"/>
      <c r="U2284" s="152"/>
      <c r="V2284" s="152"/>
      <c r="W2284" s="152"/>
      <c r="X2284" s="152"/>
      <c r="Y2284" s="152"/>
      <c r="Z2284" s="152"/>
    </row>
    <row r="2285" ht="15.75" customHeight="1">
      <c r="A2285" s="143" t="str">
        <f>VLOOKUP('POBLACIONAL BASE 2025'!AD1547,$A$15:$B$40,2,FALSE)</f>
        <v>#N/A</v>
      </c>
      <c r="B2285" s="149"/>
      <c r="C2285" s="149"/>
      <c r="D2285" s="149"/>
      <c r="E2285" s="149"/>
      <c r="F2285" s="149"/>
      <c r="G2285" s="149"/>
      <c r="H2285" s="149"/>
      <c r="I2285" s="143"/>
      <c r="J2285" s="143"/>
      <c r="K2285" s="149"/>
      <c r="L2285" s="149"/>
      <c r="M2285" s="149"/>
      <c r="N2285" s="149"/>
      <c r="O2285" s="149"/>
      <c r="P2285" s="149"/>
      <c r="Q2285" s="149"/>
      <c r="R2285" s="149"/>
      <c r="S2285" s="149"/>
      <c r="T2285" s="152"/>
      <c r="U2285" s="152"/>
      <c r="V2285" s="152"/>
      <c r="W2285" s="152"/>
      <c r="X2285" s="152"/>
      <c r="Y2285" s="152"/>
      <c r="Z2285" s="152"/>
    </row>
    <row r="2286" ht="15.75" customHeight="1">
      <c r="A2286" s="143" t="str">
        <f>VLOOKUP('POBLACIONAL BASE 2025'!AD1548,$A$15:$B$40,2,FALSE)</f>
        <v>#N/A</v>
      </c>
      <c r="B2286" s="149"/>
      <c r="C2286" s="149"/>
      <c r="D2286" s="149"/>
      <c r="E2286" s="149"/>
      <c r="F2286" s="149"/>
      <c r="G2286" s="149"/>
      <c r="H2286" s="149"/>
      <c r="I2286" s="143"/>
      <c r="J2286" s="143"/>
      <c r="K2286" s="149"/>
      <c r="L2286" s="149"/>
      <c r="M2286" s="149"/>
      <c r="N2286" s="149"/>
      <c r="O2286" s="149"/>
      <c r="P2286" s="149"/>
      <c r="Q2286" s="149"/>
      <c r="R2286" s="149"/>
      <c r="S2286" s="149"/>
      <c r="T2286" s="152"/>
      <c r="U2286" s="152"/>
      <c r="V2286" s="152"/>
      <c r="W2286" s="152"/>
      <c r="X2286" s="152"/>
      <c r="Y2286" s="152"/>
      <c r="Z2286" s="152"/>
    </row>
    <row r="2287" ht="15.75" customHeight="1">
      <c r="A2287" s="143" t="str">
        <f>VLOOKUP('POBLACIONAL BASE 2025'!AD1549,$A$15:$B$40,2,FALSE)</f>
        <v>#N/A</v>
      </c>
      <c r="B2287" s="149"/>
      <c r="C2287" s="149"/>
      <c r="D2287" s="149"/>
      <c r="E2287" s="149"/>
      <c r="F2287" s="149"/>
      <c r="G2287" s="149"/>
      <c r="H2287" s="149"/>
      <c r="I2287" s="143"/>
      <c r="J2287" s="143"/>
      <c r="K2287" s="149"/>
      <c r="L2287" s="149"/>
      <c r="M2287" s="149"/>
      <c r="N2287" s="149"/>
      <c r="O2287" s="149"/>
      <c r="P2287" s="149"/>
      <c r="Q2287" s="149"/>
      <c r="R2287" s="149"/>
      <c r="S2287" s="149"/>
      <c r="T2287" s="152"/>
      <c r="U2287" s="152"/>
      <c r="V2287" s="152"/>
      <c r="W2287" s="152"/>
      <c r="X2287" s="152"/>
      <c r="Y2287" s="152"/>
      <c r="Z2287" s="152"/>
    </row>
    <row r="2288" ht="15.75" customHeight="1">
      <c r="A2288" s="143" t="str">
        <f>VLOOKUP('POBLACIONAL BASE 2025'!AD1550,$A$15:$B$40,2,FALSE)</f>
        <v>#N/A</v>
      </c>
      <c r="B2288" s="149"/>
      <c r="C2288" s="149"/>
      <c r="D2288" s="149"/>
      <c r="E2288" s="149"/>
      <c r="F2288" s="149"/>
      <c r="G2288" s="149"/>
      <c r="H2288" s="149"/>
      <c r="I2288" s="143"/>
      <c r="J2288" s="143"/>
      <c r="K2288" s="149"/>
      <c r="L2288" s="149"/>
      <c r="M2288" s="149"/>
      <c r="N2288" s="149"/>
      <c r="O2288" s="149"/>
      <c r="P2288" s="149"/>
      <c r="Q2288" s="149"/>
      <c r="R2288" s="149"/>
      <c r="S2288" s="149"/>
      <c r="T2288" s="152"/>
      <c r="U2288" s="152"/>
      <c r="V2288" s="152"/>
      <c r="W2288" s="152"/>
      <c r="X2288" s="152"/>
      <c r="Y2288" s="152"/>
      <c r="Z2288" s="152"/>
    </row>
    <row r="2289" ht="15.75" customHeight="1">
      <c r="A2289" s="143" t="str">
        <f>VLOOKUP('POBLACIONAL BASE 2025'!AD1551,$A$15:$B$40,2,FALSE)</f>
        <v>#N/A</v>
      </c>
      <c r="B2289" s="149"/>
      <c r="C2289" s="149"/>
      <c r="D2289" s="149"/>
      <c r="E2289" s="149"/>
      <c r="F2289" s="149"/>
      <c r="G2289" s="149"/>
      <c r="H2289" s="149"/>
      <c r="I2289" s="143"/>
      <c r="J2289" s="143"/>
      <c r="K2289" s="149"/>
      <c r="L2289" s="149"/>
      <c r="M2289" s="149"/>
      <c r="N2289" s="149"/>
      <c r="O2289" s="149"/>
      <c r="P2289" s="149"/>
      <c r="Q2289" s="149"/>
      <c r="R2289" s="149"/>
      <c r="S2289" s="149"/>
      <c r="T2289" s="152"/>
      <c r="U2289" s="152"/>
      <c r="V2289" s="152"/>
      <c r="W2289" s="152"/>
      <c r="X2289" s="152"/>
      <c r="Y2289" s="152"/>
      <c r="Z2289" s="152"/>
    </row>
    <row r="2290" ht="15.75" customHeight="1">
      <c r="A2290" s="143" t="str">
        <f>VLOOKUP('POBLACIONAL BASE 2025'!AD1552,$A$15:$B$40,2,FALSE)</f>
        <v>#N/A</v>
      </c>
      <c r="B2290" s="149"/>
      <c r="C2290" s="149"/>
      <c r="D2290" s="149"/>
      <c r="E2290" s="149"/>
      <c r="F2290" s="149"/>
      <c r="G2290" s="149"/>
      <c r="H2290" s="149"/>
      <c r="I2290" s="143"/>
      <c r="J2290" s="143"/>
      <c r="K2290" s="149"/>
      <c r="L2290" s="149"/>
      <c r="M2290" s="149"/>
      <c r="N2290" s="149"/>
      <c r="O2290" s="149"/>
      <c r="P2290" s="149"/>
      <c r="Q2290" s="149"/>
      <c r="R2290" s="149"/>
      <c r="S2290" s="149"/>
      <c r="T2290" s="152"/>
      <c r="U2290" s="152"/>
      <c r="V2290" s="152"/>
      <c r="W2290" s="152"/>
      <c r="X2290" s="152"/>
      <c r="Y2290" s="152"/>
      <c r="Z2290" s="152"/>
    </row>
    <row r="2291" ht="15.75" customHeight="1">
      <c r="A2291" s="143" t="str">
        <f>VLOOKUP('POBLACIONAL BASE 2025'!AD1553,$A$15:$B$40,2,FALSE)</f>
        <v>#N/A</v>
      </c>
      <c r="B2291" s="149"/>
      <c r="C2291" s="149"/>
      <c r="D2291" s="149"/>
      <c r="E2291" s="149"/>
      <c r="F2291" s="149"/>
      <c r="G2291" s="149"/>
      <c r="H2291" s="149"/>
      <c r="I2291" s="143"/>
      <c r="J2291" s="143"/>
      <c r="K2291" s="149"/>
      <c r="L2291" s="149"/>
      <c r="M2291" s="149"/>
      <c r="N2291" s="149"/>
      <c r="O2291" s="149"/>
      <c r="P2291" s="149"/>
      <c r="Q2291" s="149"/>
      <c r="R2291" s="149"/>
      <c r="S2291" s="149"/>
      <c r="T2291" s="152"/>
      <c r="U2291" s="152"/>
      <c r="V2291" s="152"/>
      <c r="W2291" s="152"/>
      <c r="X2291" s="152"/>
      <c r="Y2291" s="152"/>
      <c r="Z2291" s="152"/>
    </row>
    <row r="2292" ht="15.75" customHeight="1">
      <c r="A2292" s="143" t="str">
        <f>VLOOKUP('POBLACIONAL BASE 2025'!AD1554,$A$15:$B$40,2,FALSE)</f>
        <v>#N/A</v>
      </c>
      <c r="B2292" s="149"/>
      <c r="C2292" s="149"/>
      <c r="D2292" s="149"/>
      <c r="E2292" s="149"/>
      <c r="F2292" s="149"/>
      <c r="G2292" s="149"/>
      <c r="H2292" s="149"/>
      <c r="I2292" s="143"/>
      <c r="J2292" s="143"/>
      <c r="K2292" s="149"/>
      <c r="L2292" s="149"/>
      <c r="M2292" s="149"/>
      <c r="N2292" s="149"/>
      <c r="O2292" s="149"/>
      <c r="P2292" s="149"/>
      <c r="Q2292" s="149"/>
      <c r="R2292" s="149"/>
      <c r="S2292" s="149"/>
      <c r="T2292" s="152"/>
      <c r="U2292" s="152"/>
      <c r="V2292" s="152"/>
      <c r="W2292" s="152"/>
      <c r="X2292" s="152"/>
      <c r="Y2292" s="152"/>
      <c r="Z2292" s="152"/>
    </row>
    <row r="2293" ht="15.75" customHeight="1">
      <c r="A2293" s="143" t="str">
        <f>VLOOKUP('POBLACIONAL BASE 2025'!AD1555,$A$15:$B$40,2,FALSE)</f>
        <v>#N/A</v>
      </c>
      <c r="B2293" s="149"/>
      <c r="C2293" s="149"/>
      <c r="D2293" s="149"/>
      <c r="E2293" s="149"/>
      <c r="F2293" s="149"/>
      <c r="G2293" s="149"/>
      <c r="H2293" s="149"/>
      <c r="I2293" s="143"/>
      <c r="J2293" s="143"/>
      <c r="K2293" s="149"/>
      <c r="L2293" s="149"/>
      <c r="M2293" s="149"/>
      <c r="N2293" s="149"/>
      <c r="O2293" s="149"/>
      <c r="P2293" s="149"/>
      <c r="Q2293" s="149"/>
      <c r="R2293" s="149"/>
      <c r="S2293" s="149"/>
      <c r="T2293" s="152"/>
      <c r="U2293" s="152"/>
      <c r="V2293" s="152"/>
      <c r="W2293" s="152"/>
      <c r="X2293" s="152"/>
      <c r="Y2293" s="152"/>
      <c r="Z2293" s="152"/>
    </row>
    <row r="2294" ht="15.75" customHeight="1">
      <c r="A2294" s="143" t="str">
        <f>VLOOKUP('POBLACIONAL BASE 2025'!AD1556,$A$15:$B$40,2,FALSE)</f>
        <v>#N/A</v>
      </c>
      <c r="B2294" s="149"/>
      <c r="C2294" s="149"/>
      <c r="D2294" s="149"/>
      <c r="E2294" s="149"/>
      <c r="F2294" s="149"/>
      <c r="G2294" s="149"/>
      <c r="H2294" s="149"/>
      <c r="I2294" s="143"/>
      <c r="J2294" s="143"/>
      <c r="K2294" s="149"/>
      <c r="L2294" s="149"/>
      <c r="M2294" s="149"/>
      <c r="N2294" s="149"/>
      <c r="O2294" s="149"/>
      <c r="P2294" s="149"/>
      <c r="Q2294" s="149"/>
      <c r="R2294" s="149"/>
      <c r="S2294" s="149"/>
      <c r="T2294" s="152"/>
      <c r="U2294" s="152"/>
      <c r="V2294" s="152"/>
      <c r="W2294" s="152"/>
      <c r="X2294" s="152"/>
      <c r="Y2294" s="152"/>
      <c r="Z2294" s="152"/>
    </row>
    <row r="2295" ht="15.75" customHeight="1">
      <c r="A2295" s="143" t="str">
        <f>VLOOKUP('POBLACIONAL BASE 2025'!AD1557,$A$15:$B$40,2,FALSE)</f>
        <v>#N/A</v>
      </c>
      <c r="B2295" s="149"/>
      <c r="C2295" s="149"/>
      <c r="D2295" s="149"/>
      <c r="E2295" s="149"/>
      <c r="F2295" s="149"/>
      <c r="G2295" s="149"/>
      <c r="H2295" s="149"/>
      <c r="I2295" s="143"/>
      <c r="J2295" s="143"/>
      <c r="K2295" s="149"/>
      <c r="L2295" s="149"/>
      <c r="M2295" s="149"/>
      <c r="N2295" s="149"/>
      <c r="O2295" s="149"/>
      <c r="P2295" s="149"/>
      <c r="Q2295" s="149"/>
      <c r="R2295" s="149"/>
      <c r="S2295" s="149"/>
      <c r="T2295" s="152"/>
      <c r="U2295" s="152"/>
      <c r="V2295" s="152"/>
      <c r="W2295" s="152"/>
      <c r="X2295" s="152"/>
      <c r="Y2295" s="152"/>
      <c r="Z2295" s="152"/>
    </row>
    <row r="2296" ht="15.75" customHeight="1">
      <c r="A2296" s="143" t="str">
        <f>VLOOKUP('POBLACIONAL BASE 2025'!AD1558,$A$15:$B$40,2,FALSE)</f>
        <v>#N/A</v>
      </c>
      <c r="B2296" s="149"/>
      <c r="C2296" s="149"/>
      <c r="D2296" s="149"/>
      <c r="E2296" s="149"/>
      <c r="F2296" s="149"/>
      <c r="G2296" s="149"/>
      <c r="H2296" s="149"/>
      <c r="I2296" s="143"/>
      <c r="J2296" s="143"/>
      <c r="K2296" s="149"/>
      <c r="L2296" s="149"/>
      <c r="M2296" s="149"/>
      <c r="N2296" s="149"/>
      <c r="O2296" s="149"/>
      <c r="P2296" s="149"/>
      <c r="Q2296" s="149"/>
      <c r="R2296" s="149"/>
      <c r="S2296" s="149"/>
      <c r="T2296" s="152"/>
      <c r="U2296" s="152"/>
      <c r="V2296" s="152"/>
      <c r="W2296" s="152"/>
      <c r="X2296" s="152"/>
      <c r="Y2296" s="152"/>
      <c r="Z2296" s="152"/>
    </row>
    <row r="2297" ht="15.75" customHeight="1">
      <c r="A2297" s="143" t="str">
        <f>VLOOKUP('POBLACIONAL BASE 2025'!AD1559,$A$15:$B$40,2,FALSE)</f>
        <v>#N/A</v>
      </c>
      <c r="B2297" s="149"/>
      <c r="C2297" s="149"/>
      <c r="D2297" s="149"/>
      <c r="E2297" s="149"/>
      <c r="F2297" s="149"/>
      <c r="G2297" s="149"/>
      <c r="H2297" s="149"/>
      <c r="I2297" s="143"/>
      <c r="J2297" s="143"/>
      <c r="K2297" s="149"/>
      <c r="L2297" s="149"/>
      <c r="M2297" s="149"/>
      <c r="N2297" s="149"/>
      <c r="O2297" s="149"/>
      <c r="P2297" s="149"/>
      <c r="Q2297" s="149"/>
      <c r="R2297" s="149"/>
      <c r="S2297" s="149"/>
      <c r="T2297" s="152"/>
      <c r="U2297" s="152"/>
      <c r="V2297" s="152"/>
      <c r="W2297" s="152"/>
      <c r="X2297" s="152"/>
      <c r="Y2297" s="152"/>
      <c r="Z2297" s="152"/>
    </row>
    <row r="2298" ht="15.75" customHeight="1">
      <c r="A2298" s="143" t="str">
        <f>VLOOKUP('POBLACIONAL BASE 2025'!AD1560,$A$15:$B$40,2,FALSE)</f>
        <v>#N/A</v>
      </c>
      <c r="B2298" s="149"/>
      <c r="C2298" s="149"/>
      <c r="D2298" s="149"/>
      <c r="E2298" s="149"/>
      <c r="F2298" s="149"/>
      <c r="G2298" s="149"/>
      <c r="H2298" s="149"/>
      <c r="I2298" s="143"/>
      <c r="J2298" s="143"/>
      <c r="K2298" s="149"/>
      <c r="L2298" s="149"/>
      <c r="M2298" s="149"/>
      <c r="N2298" s="149"/>
      <c r="O2298" s="149"/>
      <c r="P2298" s="149"/>
      <c r="Q2298" s="149"/>
      <c r="R2298" s="149"/>
      <c r="S2298" s="149"/>
      <c r="T2298" s="152"/>
      <c r="U2298" s="152"/>
      <c r="V2298" s="152"/>
      <c r="W2298" s="152"/>
      <c r="X2298" s="152"/>
      <c r="Y2298" s="152"/>
      <c r="Z2298" s="152"/>
    </row>
    <row r="2299" ht="15.75" customHeight="1">
      <c r="A2299" s="143" t="str">
        <f>VLOOKUP('POBLACIONAL BASE 2025'!AD1561,$A$15:$B$40,2,FALSE)</f>
        <v>#N/A</v>
      </c>
      <c r="B2299" s="149"/>
      <c r="C2299" s="149"/>
      <c r="D2299" s="149"/>
      <c r="E2299" s="149"/>
      <c r="F2299" s="149"/>
      <c r="G2299" s="149"/>
      <c r="H2299" s="149"/>
      <c r="I2299" s="143"/>
      <c r="J2299" s="143"/>
      <c r="K2299" s="149"/>
      <c r="L2299" s="149"/>
      <c r="M2299" s="149"/>
      <c r="N2299" s="149"/>
      <c r="O2299" s="149"/>
      <c r="P2299" s="149"/>
      <c r="Q2299" s="149"/>
      <c r="R2299" s="149"/>
      <c r="S2299" s="149"/>
      <c r="T2299" s="152"/>
      <c r="U2299" s="152"/>
      <c r="V2299" s="152"/>
      <c r="W2299" s="152"/>
      <c r="X2299" s="152"/>
      <c r="Y2299" s="152"/>
      <c r="Z2299" s="152"/>
    </row>
    <row r="2300" ht="15.75" customHeight="1">
      <c r="A2300" s="143" t="str">
        <f>VLOOKUP('POBLACIONAL BASE 2025'!AD1562,$A$15:$B$40,2,FALSE)</f>
        <v>#N/A</v>
      </c>
      <c r="B2300" s="149"/>
      <c r="C2300" s="149"/>
      <c r="D2300" s="149"/>
      <c r="E2300" s="149"/>
      <c r="F2300" s="149"/>
      <c r="G2300" s="149"/>
      <c r="H2300" s="149"/>
      <c r="I2300" s="143"/>
      <c r="J2300" s="143"/>
      <c r="K2300" s="149"/>
      <c r="L2300" s="149"/>
      <c r="M2300" s="149"/>
      <c r="N2300" s="149"/>
      <c r="O2300" s="149"/>
      <c r="P2300" s="149"/>
      <c r="Q2300" s="149"/>
      <c r="R2300" s="149"/>
      <c r="S2300" s="149"/>
      <c r="T2300" s="152"/>
      <c r="U2300" s="152"/>
      <c r="V2300" s="152"/>
      <c r="W2300" s="152"/>
      <c r="X2300" s="152"/>
      <c r="Y2300" s="152"/>
      <c r="Z2300" s="152"/>
    </row>
    <row r="2301" ht="15.75" customHeight="1">
      <c r="A2301" s="143" t="str">
        <f>VLOOKUP('POBLACIONAL BASE 2025'!AD1563,$A$15:$B$40,2,FALSE)</f>
        <v>#N/A</v>
      </c>
      <c r="B2301" s="149"/>
      <c r="C2301" s="149"/>
      <c r="D2301" s="149"/>
      <c r="E2301" s="149"/>
      <c r="F2301" s="149"/>
      <c r="G2301" s="149"/>
      <c r="H2301" s="149"/>
      <c r="I2301" s="143"/>
      <c r="J2301" s="143"/>
      <c r="K2301" s="149"/>
      <c r="L2301" s="149"/>
      <c r="M2301" s="149"/>
      <c r="N2301" s="149"/>
      <c r="O2301" s="149"/>
      <c r="P2301" s="149"/>
      <c r="Q2301" s="149"/>
      <c r="R2301" s="149"/>
      <c r="S2301" s="149"/>
      <c r="T2301" s="152"/>
      <c r="U2301" s="152"/>
      <c r="V2301" s="152"/>
      <c r="W2301" s="152"/>
      <c r="X2301" s="152"/>
      <c r="Y2301" s="152"/>
      <c r="Z2301" s="152"/>
    </row>
    <row r="2302" ht="15.75" customHeight="1">
      <c r="A2302" s="143" t="str">
        <f>VLOOKUP('POBLACIONAL BASE 2025'!AD1564,$A$15:$B$40,2,FALSE)</f>
        <v>#N/A</v>
      </c>
      <c r="B2302" s="149"/>
      <c r="C2302" s="149"/>
      <c r="D2302" s="149"/>
      <c r="E2302" s="149"/>
      <c r="F2302" s="149"/>
      <c r="G2302" s="149"/>
      <c r="H2302" s="149"/>
      <c r="I2302" s="143"/>
      <c r="J2302" s="143"/>
      <c r="K2302" s="149"/>
      <c r="L2302" s="149"/>
      <c r="M2302" s="149"/>
      <c r="N2302" s="149"/>
      <c r="O2302" s="149"/>
      <c r="P2302" s="149"/>
      <c r="Q2302" s="149"/>
      <c r="R2302" s="149"/>
      <c r="S2302" s="149"/>
      <c r="T2302" s="152"/>
      <c r="U2302" s="152"/>
      <c r="V2302" s="152"/>
      <c r="W2302" s="152"/>
      <c r="X2302" s="152"/>
      <c r="Y2302" s="152"/>
      <c r="Z2302" s="152"/>
    </row>
    <row r="2303" ht="15.75" customHeight="1">
      <c r="A2303" s="143" t="str">
        <f>VLOOKUP('POBLACIONAL BASE 2025'!AD1565,$A$15:$B$40,2,FALSE)</f>
        <v>#N/A</v>
      </c>
      <c r="B2303" s="149"/>
      <c r="C2303" s="149"/>
      <c r="D2303" s="149"/>
      <c r="E2303" s="149"/>
      <c r="F2303" s="149"/>
      <c r="G2303" s="149"/>
      <c r="H2303" s="149"/>
      <c r="I2303" s="143"/>
      <c r="J2303" s="143"/>
      <c r="K2303" s="149"/>
      <c r="L2303" s="149"/>
      <c r="M2303" s="149"/>
      <c r="N2303" s="149"/>
      <c r="O2303" s="149"/>
      <c r="P2303" s="149"/>
      <c r="Q2303" s="149"/>
      <c r="R2303" s="149"/>
      <c r="S2303" s="149"/>
      <c r="T2303" s="152"/>
      <c r="U2303" s="152"/>
      <c r="V2303" s="152"/>
      <c r="W2303" s="152"/>
      <c r="X2303" s="152"/>
      <c r="Y2303" s="152"/>
      <c r="Z2303" s="152"/>
    </row>
    <row r="2304" ht="15.75" customHeight="1">
      <c r="A2304" s="143" t="str">
        <f>VLOOKUP('POBLACIONAL BASE 2025'!AD1566,$A$15:$B$40,2,FALSE)</f>
        <v>#N/A</v>
      </c>
      <c r="B2304" s="149"/>
      <c r="C2304" s="149"/>
      <c r="D2304" s="149"/>
      <c r="E2304" s="149"/>
      <c r="F2304" s="149"/>
      <c r="G2304" s="149"/>
      <c r="H2304" s="149"/>
      <c r="I2304" s="143"/>
      <c r="J2304" s="143"/>
      <c r="K2304" s="149"/>
      <c r="L2304" s="149"/>
      <c r="M2304" s="149"/>
      <c r="N2304" s="149"/>
      <c r="O2304" s="149"/>
      <c r="P2304" s="149"/>
      <c r="Q2304" s="149"/>
      <c r="R2304" s="149"/>
      <c r="S2304" s="149"/>
      <c r="T2304" s="152"/>
      <c r="U2304" s="152"/>
      <c r="V2304" s="152"/>
      <c r="W2304" s="152"/>
      <c r="X2304" s="152"/>
      <c r="Y2304" s="152"/>
      <c r="Z2304" s="152"/>
    </row>
    <row r="2305" ht="15.75" customHeight="1">
      <c r="A2305" s="143" t="str">
        <f>VLOOKUP('POBLACIONAL BASE 2025'!AD1567,$A$15:$B$40,2,FALSE)</f>
        <v>#N/A</v>
      </c>
      <c r="B2305" s="149"/>
      <c r="C2305" s="149"/>
      <c r="D2305" s="149"/>
      <c r="E2305" s="149"/>
      <c r="F2305" s="149"/>
      <c r="G2305" s="149"/>
      <c r="H2305" s="149"/>
      <c r="I2305" s="143"/>
      <c r="J2305" s="143"/>
      <c r="K2305" s="149"/>
      <c r="L2305" s="149"/>
      <c r="M2305" s="149"/>
      <c r="N2305" s="149"/>
      <c r="O2305" s="149"/>
      <c r="P2305" s="149"/>
      <c r="Q2305" s="149"/>
      <c r="R2305" s="149"/>
      <c r="S2305" s="149"/>
      <c r="T2305" s="152"/>
      <c r="U2305" s="152"/>
      <c r="V2305" s="152"/>
      <c r="W2305" s="152"/>
      <c r="X2305" s="152"/>
      <c r="Y2305" s="152"/>
      <c r="Z2305" s="152"/>
    </row>
    <row r="2306" ht="15.75" customHeight="1">
      <c r="A2306" s="143" t="str">
        <f>VLOOKUP('POBLACIONAL BASE 2025'!AD1568,$A$15:$B$40,2,FALSE)</f>
        <v>#N/A</v>
      </c>
      <c r="B2306" s="149"/>
      <c r="C2306" s="149"/>
      <c r="D2306" s="149"/>
      <c r="E2306" s="149"/>
      <c r="F2306" s="149"/>
      <c r="G2306" s="149"/>
      <c r="H2306" s="149"/>
      <c r="I2306" s="143"/>
      <c r="J2306" s="143"/>
      <c r="K2306" s="149"/>
      <c r="L2306" s="149"/>
      <c r="M2306" s="149"/>
      <c r="N2306" s="149"/>
      <c r="O2306" s="149"/>
      <c r="P2306" s="149"/>
      <c r="Q2306" s="149"/>
      <c r="R2306" s="149"/>
      <c r="S2306" s="149"/>
      <c r="T2306" s="152"/>
      <c r="U2306" s="152"/>
      <c r="V2306" s="152"/>
      <c r="W2306" s="152"/>
      <c r="X2306" s="152"/>
      <c r="Y2306" s="152"/>
      <c r="Z2306" s="152"/>
    </row>
    <row r="2307" ht="15.75" customHeight="1">
      <c r="A2307" s="143" t="str">
        <f>VLOOKUP('POBLACIONAL BASE 2025'!AD1569,$A$15:$B$40,2,FALSE)</f>
        <v>#N/A</v>
      </c>
      <c r="B2307" s="149"/>
      <c r="C2307" s="149"/>
      <c r="D2307" s="149"/>
      <c r="E2307" s="149"/>
      <c r="F2307" s="149"/>
      <c r="G2307" s="149"/>
      <c r="H2307" s="149"/>
      <c r="I2307" s="143"/>
      <c r="J2307" s="143"/>
      <c r="K2307" s="149"/>
      <c r="L2307" s="149"/>
      <c r="M2307" s="149"/>
      <c r="N2307" s="149"/>
      <c r="O2307" s="149"/>
      <c r="P2307" s="149"/>
      <c r="Q2307" s="149"/>
      <c r="R2307" s="149"/>
      <c r="S2307" s="149"/>
      <c r="T2307" s="152"/>
      <c r="U2307" s="152"/>
      <c r="V2307" s="152"/>
      <c r="W2307" s="152"/>
      <c r="X2307" s="152"/>
      <c r="Y2307" s="152"/>
      <c r="Z2307" s="152"/>
    </row>
    <row r="2308" ht="15.75" customHeight="1">
      <c r="A2308" s="143" t="str">
        <f>VLOOKUP('POBLACIONAL BASE 2025'!AD1570,$A$15:$B$40,2,FALSE)</f>
        <v>#N/A</v>
      </c>
      <c r="B2308" s="149"/>
      <c r="C2308" s="149"/>
      <c r="D2308" s="149"/>
      <c r="E2308" s="149"/>
      <c r="F2308" s="149"/>
      <c r="G2308" s="149"/>
      <c r="H2308" s="149"/>
      <c r="I2308" s="143"/>
      <c r="J2308" s="143"/>
      <c r="K2308" s="149"/>
      <c r="L2308" s="149"/>
      <c r="M2308" s="149"/>
      <c r="N2308" s="149"/>
      <c r="O2308" s="149"/>
      <c r="P2308" s="149"/>
      <c r="Q2308" s="149"/>
      <c r="R2308" s="149"/>
      <c r="S2308" s="149"/>
      <c r="T2308" s="152"/>
      <c r="U2308" s="152"/>
      <c r="V2308" s="152"/>
      <c r="W2308" s="152"/>
      <c r="X2308" s="152"/>
      <c r="Y2308" s="152"/>
      <c r="Z2308" s="152"/>
    </row>
    <row r="2309" ht="15.75" customHeight="1">
      <c r="A2309" s="143" t="str">
        <f>VLOOKUP('POBLACIONAL BASE 2025'!AD1571,$A$15:$B$40,2,FALSE)</f>
        <v>#N/A</v>
      </c>
      <c r="B2309" s="149"/>
      <c r="C2309" s="149"/>
      <c r="D2309" s="149"/>
      <c r="E2309" s="149"/>
      <c r="F2309" s="149"/>
      <c r="G2309" s="149"/>
      <c r="H2309" s="149"/>
      <c r="I2309" s="143"/>
      <c r="J2309" s="143"/>
      <c r="K2309" s="149"/>
      <c r="L2309" s="149"/>
      <c r="M2309" s="149"/>
      <c r="N2309" s="149"/>
      <c r="O2309" s="149"/>
      <c r="P2309" s="149"/>
      <c r="Q2309" s="149"/>
      <c r="R2309" s="149"/>
      <c r="S2309" s="149"/>
      <c r="T2309" s="152"/>
      <c r="U2309" s="152"/>
      <c r="V2309" s="152"/>
      <c r="W2309" s="152"/>
      <c r="X2309" s="152"/>
      <c r="Y2309" s="152"/>
      <c r="Z2309" s="152"/>
    </row>
    <row r="2310" ht="15.75" customHeight="1">
      <c r="A2310" s="143" t="str">
        <f>VLOOKUP('POBLACIONAL BASE 2025'!AD1572,$A$15:$B$40,2,FALSE)</f>
        <v>#N/A</v>
      </c>
      <c r="B2310" s="149"/>
      <c r="C2310" s="149"/>
      <c r="D2310" s="149"/>
      <c r="E2310" s="149"/>
      <c r="F2310" s="149"/>
      <c r="G2310" s="149"/>
      <c r="H2310" s="149"/>
      <c r="I2310" s="143"/>
      <c r="J2310" s="143"/>
      <c r="K2310" s="149"/>
      <c r="L2310" s="149"/>
      <c r="M2310" s="149"/>
      <c r="N2310" s="149"/>
      <c r="O2310" s="149"/>
      <c r="P2310" s="149"/>
      <c r="Q2310" s="149"/>
      <c r="R2310" s="149"/>
      <c r="S2310" s="149"/>
      <c r="T2310" s="152"/>
      <c r="U2310" s="152"/>
      <c r="V2310" s="152"/>
      <c r="W2310" s="152"/>
      <c r="X2310" s="152"/>
      <c r="Y2310" s="152"/>
      <c r="Z2310" s="152"/>
    </row>
    <row r="2311" ht="15.75" customHeight="1">
      <c r="A2311" s="143" t="str">
        <f>VLOOKUP('POBLACIONAL BASE 2025'!AD1573,$A$15:$B$40,2,FALSE)</f>
        <v>#N/A</v>
      </c>
      <c r="B2311" s="149"/>
      <c r="C2311" s="149"/>
      <c r="D2311" s="149"/>
      <c r="E2311" s="149"/>
      <c r="F2311" s="149"/>
      <c r="G2311" s="149"/>
      <c r="H2311" s="149"/>
      <c r="I2311" s="143"/>
      <c r="J2311" s="143"/>
      <c r="K2311" s="149"/>
      <c r="L2311" s="149"/>
      <c r="M2311" s="149"/>
      <c r="N2311" s="149"/>
      <c r="O2311" s="149"/>
      <c r="P2311" s="149"/>
      <c r="Q2311" s="149"/>
      <c r="R2311" s="149"/>
      <c r="S2311" s="149"/>
      <c r="T2311" s="152"/>
      <c r="U2311" s="152"/>
      <c r="V2311" s="152"/>
      <c r="W2311" s="152"/>
      <c r="X2311" s="152"/>
      <c r="Y2311" s="152"/>
      <c r="Z2311" s="152"/>
    </row>
    <row r="2312" ht="15.75" customHeight="1">
      <c r="A2312" s="143" t="str">
        <f>VLOOKUP('POBLACIONAL BASE 2025'!AD1574,$A$15:$B$40,2,FALSE)</f>
        <v>#N/A</v>
      </c>
      <c r="B2312" s="149"/>
      <c r="C2312" s="149"/>
      <c r="D2312" s="149"/>
      <c r="E2312" s="149"/>
      <c r="F2312" s="149"/>
      <c r="G2312" s="149"/>
      <c r="H2312" s="149"/>
      <c r="I2312" s="143"/>
      <c r="J2312" s="143"/>
      <c r="K2312" s="149"/>
      <c r="L2312" s="149"/>
      <c r="M2312" s="149"/>
      <c r="N2312" s="149"/>
      <c r="O2312" s="149"/>
      <c r="P2312" s="149"/>
      <c r="Q2312" s="149"/>
      <c r="R2312" s="149"/>
      <c r="S2312" s="149"/>
      <c r="T2312" s="152"/>
      <c r="U2312" s="152"/>
      <c r="V2312" s="152"/>
      <c r="W2312" s="152"/>
      <c r="X2312" s="152"/>
      <c r="Y2312" s="152"/>
      <c r="Z2312" s="152"/>
    </row>
    <row r="2313" ht="15.75" customHeight="1">
      <c r="A2313" s="143" t="str">
        <f>VLOOKUP('POBLACIONAL BASE 2025'!AD1575,$A$15:$B$40,2,FALSE)</f>
        <v>#N/A</v>
      </c>
      <c r="B2313" s="149"/>
      <c r="C2313" s="149"/>
      <c r="D2313" s="149"/>
      <c r="E2313" s="149"/>
      <c r="F2313" s="149"/>
      <c r="G2313" s="149"/>
      <c r="H2313" s="149"/>
      <c r="I2313" s="143"/>
      <c r="J2313" s="143"/>
      <c r="K2313" s="149"/>
      <c r="L2313" s="149"/>
      <c r="M2313" s="149"/>
      <c r="N2313" s="149"/>
      <c r="O2313" s="149"/>
      <c r="P2313" s="149"/>
      <c r="Q2313" s="149"/>
      <c r="R2313" s="149"/>
      <c r="S2313" s="149"/>
      <c r="T2313" s="152"/>
      <c r="U2313" s="152"/>
      <c r="V2313" s="152"/>
      <c r="W2313" s="152"/>
      <c r="X2313" s="152"/>
      <c r="Y2313" s="152"/>
      <c r="Z2313" s="152"/>
    </row>
    <row r="2314" ht="15.75" customHeight="1">
      <c r="A2314" s="143" t="str">
        <f>VLOOKUP('POBLACIONAL BASE 2025'!AD1576,$A$15:$B$40,2,FALSE)</f>
        <v>#N/A</v>
      </c>
      <c r="B2314" s="149"/>
      <c r="C2314" s="149"/>
      <c r="D2314" s="149"/>
      <c r="E2314" s="149"/>
      <c r="F2314" s="149"/>
      <c r="G2314" s="149"/>
      <c r="H2314" s="149"/>
      <c r="I2314" s="143"/>
      <c r="J2314" s="143"/>
      <c r="K2314" s="149"/>
      <c r="L2314" s="149"/>
      <c r="M2314" s="149"/>
      <c r="N2314" s="149"/>
      <c r="O2314" s="149"/>
      <c r="P2314" s="149"/>
      <c r="Q2314" s="149"/>
      <c r="R2314" s="149"/>
      <c r="S2314" s="149"/>
      <c r="T2314" s="152"/>
      <c r="U2314" s="152"/>
      <c r="V2314" s="152"/>
      <c r="W2314" s="152"/>
      <c r="X2314" s="152"/>
      <c r="Y2314" s="152"/>
      <c r="Z2314" s="152"/>
    </row>
    <row r="2315" ht="15.75" customHeight="1">
      <c r="A2315" s="143" t="str">
        <f>VLOOKUP('POBLACIONAL BASE 2025'!AD1577,$A$15:$B$40,2,FALSE)</f>
        <v>#N/A</v>
      </c>
      <c r="B2315" s="149"/>
      <c r="C2315" s="149"/>
      <c r="D2315" s="149"/>
      <c r="E2315" s="149"/>
      <c r="F2315" s="149"/>
      <c r="G2315" s="149"/>
      <c r="H2315" s="149"/>
      <c r="I2315" s="143"/>
      <c r="J2315" s="143"/>
      <c r="K2315" s="149"/>
      <c r="L2315" s="149"/>
      <c r="M2315" s="149"/>
      <c r="N2315" s="149"/>
      <c r="O2315" s="149"/>
      <c r="P2315" s="149"/>
      <c r="Q2315" s="149"/>
      <c r="R2315" s="149"/>
      <c r="S2315" s="149"/>
      <c r="T2315" s="152"/>
      <c r="U2315" s="152"/>
      <c r="V2315" s="152"/>
      <c r="W2315" s="152"/>
      <c r="X2315" s="152"/>
      <c r="Y2315" s="152"/>
      <c r="Z2315" s="152"/>
    </row>
    <row r="2316" ht="15.75" customHeight="1">
      <c r="A2316" s="143" t="str">
        <f>VLOOKUP('POBLACIONAL BASE 2025'!AD1578,$A$15:$B$40,2,FALSE)</f>
        <v>#N/A</v>
      </c>
      <c r="B2316" s="149"/>
      <c r="C2316" s="149"/>
      <c r="D2316" s="149"/>
      <c r="E2316" s="149"/>
      <c r="F2316" s="149"/>
      <c r="G2316" s="149"/>
      <c r="H2316" s="149"/>
      <c r="I2316" s="143"/>
      <c r="J2316" s="143"/>
      <c r="K2316" s="149"/>
      <c r="L2316" s="149"/>
      <c r="M2316" s="149"/>
      <c r="N2316" s="149"/>
      <c r="O2316" s="149"/>
      <c r="P2316" s="149"/>
      <c r="Q2316" s="149"/>
      <c r="R2316" s="149"/>
      <c r="S2316" s="149"/>
      <c r="T2316" s="152"/>
      <c r="U2316" s="152"/>
      <c r="V2316" s="152"/>
      <c r="W2316" s="152"/>
      <c r="X2316" s="152"/>
      <c r="Y2316" s="152"/>
      <c r="Z2316" s="152"/>
    </row>
    <row r="2317" ht="15.75" customHeight="1">
      <c r="A2317" s="143" t="str">
        <f>VLOOKUP('POBLACIONAL BASE 2025'!AD1579,$A$15:$B$40,2,FALSE)</f>
        <v>#N/A</v>
      </c>
      <c r="B2317" s="149"/>
      <c r="C2317" s="149"/>
      <c r="D2317" s="149"/>
      <c r="E2317" s="149"/>
      <c r="F2317" s="149"/>
      <c r="G2317" s="149"/>
      <c r="H2317" s="149"/>
      <c r="I2317" s="143"/>
      <c r="J2317" s="143"/>
      <c r="K2317" s="149"/>
      <c r="L2317" s="149"/>
      <c r="M2317" s="149"/>
      <c r="N2317" s="149"/>
      <c r="O2317" s="149"/>
      <c r="P2317" s="149"/>
      <c r="Q2317" s="149"/>
      <c r="R2317" s="149"/>
      <c r="S2317" s="149"/>
      <c r="T2317" s="152"/>
      <c r="U2317" s="152"/>
      <c r="V2317" s="152"/>
      <c r="W2317" s="152"/>
      <c r="X2317" s="152"/>
      <c r="Y2317" s="152"/>
      <c r="Z2317" s="152"/>
    </row>
    <row r="2318" ht="15.75" customHeight="1">
      <c r="A2318" s="143" t="str">
        <f>VLOOKUP('POBLACIONAL BASE 2025'!AD1580,$A$15:$B$40,2,FALSE)</f>
        <v>#N/A</v>
      </c>
      <c r="B2318" s="149"/>
      <c r="C2318" s="149"/>
      <c r="D2318" s="149"/>
      <c r="E2318" s="149"/>
      <c r="F2318" s="149"/>
      <c r="G2318" s="149"/>
      <c r="H2318" s="149"/>
      <c r="I2318" s="143"/>
      <c r="J2318" s="143"/>
      <c r="K2318" s="149"/>
      <c r="L2318" s="149"/>
      <c r="M2318" s="149"/>
      <c r="N2318" s="149"/>
      <c r="O2318" s="149"/>
      <c r="P2318" s="149"/>
      <c r="Q2318" s="149"/>
      <c r="R2318" s="149"/>
      <c r="S2318" s="149"/>
      <c r="T2318" s="152"/>
      <c r="U2318" s="152"/>
      <c r="V2318" s="152"/>
      <c r="W2318" s="152"/>
      <c r="X2318" s="152"/>
      <c r="Y2318" s="152"/>
      <c r="Z2318" s="152"/>
    </row>
    <row r="2319" ht="15.75" customHeight="1">
      <c r="A2319" s="143" t="str">
        <f>VLOOKUP('POBLACIONAL BASE 2025'!AD1581,$A$15:$B$40,2,FALSE)</f>
        <v>#N/A</v>
      </c>
      <c r="B2319" s="149"/>
      <c r="C2319" s="149"/>
      <c r="D2319" s="149"/>
      <c r="E2319" s="149"/>
      <c r="F2319" s="149"/>
      <c r="G2319" s="149"/>
      <c r="H2319" s="149"/>
      <c r="I2319" s="143"/>
      <c r="J2319" s="143"/>
      <c r="K2319" s="149"/>
      <c r="L2319" s="149"/>
      <c r="M2319" s="149"/>
      <c r="N2319" s="149"/>
      <c r="O2319" s="149"/>
      <c r="P2319" s="149"/>
      <c r="Q2319" s="149"/>
      <c r="R2319" s="149"/>
      <c r="S2319" s="149"/>
      <c r="T2319" s="152"/>
      <c r="U2319" s="152"/>
      <c r="V2319" s="152"/>
      <c r="W2319" s="152"/>
      <c r="X2319" s="152"/>
      <c r="Y2319" s="152"/>
      <c r="Z2319" s="152"/>
    </row>
    <row r="2320" ht="15.75" customHeight="1">
      <c r="A2320" s="143" t="str">
        <f>VLOOKUP('POBLACIONAL BASE 2025'!AD1582,$A$15:$B$40,2,FALSE)</f>
        <v>#N/A</v>
      </c>
      <c r="B2320" s="149"/>
      <c r="C2320" s="149"/>
      <c r="D2320" s="149"/>
      <c r="E2320" s="149"/>
      <c r="F2320" s="149"/>
      <c r="G2320" s="149"/>
      <c r="H2320" s="149"/>
      <c r="I2320" s="143"/>
      <c r="J2320" s="143"/>
      <c r="K2320" s="149"/>
      <c r="L2320" s="149"/>
      <c r="M2320" s="149"/>
      <c r="N2320" s="149"/>
      <c r="O2320" s="149"/>
      <c r="P2320" s="149"/>
      <c r="Q2320" s="149"/>
      <c r="R2320" s="149"/>
      <c r="S2320" s="149"/>
      <c r="T2320" s="152"/>
      <c r="U2320" s="152"/>
      <c r="V2320" s="152"/>
      <c r="W2320" s="152"/>
      <c r="X2320" s="152"/>
      <c r="Y2320" s="152"/>
      <c r="Z2320" s="152"/>
    </row>
    <row r="2321" ht="15.75" customHeight="1">
      <c r="A2321" s="143" t="str">
        <f>VLOOKUP('POBLACIONAL BASE 2025'!AD1583,$A$15:$B$40,2,FALSE)</f>
        <v>#N/A</v>
      </c>
      <c r="B2321" s="149"/>
      <c r="C2321" s="149"/>
      <c r="D2321" s="149"/>
      <c r="E2321" s="149"/>
      <c r="F2321" s="149"/>
      <c r="G2321" s="149"/>
      <c r="H2321" s="149"/>
      <c r="I2321" s="143"/>
      <c r="J2321" s="143"/>
      <c r="K2321" s="149"/>
      <c r="L2321" s="149"/>
      <c r="M2321" s="149"/>
      <c r="N2321" s="149"/>
      <c r="O2321" s="149"/>
      <c r="P2321" s="149"/>
      <c r="Q2321" s="149"/>
      <c r="R2321" s="149"/>
      <c r="S2321" s="149"/>
      <c r="T2321" s="152"/>
      <c r="U2321" s="152"/>
      <c r="V2321" s="152"/>
      <c r="W2321" s="152"/>
      <c r="X2321" s="152"/>
      <c r="Y2321" s="152"/>
      <c r="Z2321" s="152"/>
    </row>
    <row r="2322" ht="15.75" customHeight="1">
      <c r="A2322" s="143" t="str">
        <f>VLOOKUP('POBLACIONAL BASE 2025'!AD1584,$A$15:$B$40,2,FALSE)</f>
        <v>#N/A</v>
      </c>
      <c r="B2322" s="149"/>
      <c r="C2322" s="149"/>
      <c r="D2322" s="149"/>
      <c r="E2322" s="149"/>
      <c r="F2322" s="149"/>
      <c r="G2322" s="149"/>
      <c r="H2322" s="149"/>
      <c r="I2322" s="143"/>
      <c r="J2322" s="143"/>
      <c r="K2322" s="149"/>
      <c r="L2322" s="149"/>
      <c r="M2322" s="149"/>
      <c r="N2322" s="149"/>
      <c r="O2322" s="149"/>
      <c r="P2322" s="149"/>
      <c r="Q2322" s="149"/>
      <c r="R2322" s="149"/>
      <c r="S2322" s="149"/>
      <c r="T2322" s="152"/>
      <c r="U2322" s="152"/>
      <c r="V2322" s="152"/>
      <c r="W2322" s="152"/>
      <c r="X2322" s="152"/>
      <c r="Y2322" s="152"/>
      <c r="Z2322" s="152"/>
    </row>
    <row r="2323" ht="15.75" customHeight="1">
      <c r="A2323" s="143" t="str">
        <f>VLOOKUP('POBLACIONAL BASE 2025'!AD1585,$A$15:$B$40,2,FALSE)</f>
        <v>#N/A</v>
      </c>
      <c r="B2323" s="149"/>
      <c r="C2323" s="149"/>
      <c r="D2323" s="149"/>
      <c r="E2323" s="149"/>
      <c r="F2323" s="149"/>
      <c r="G2323" s="149"/>
      <c r="H2323" s="149"/>
      <c r="I2323" s="143"/>
      <c r="J2323" s="143"/>
      <c r="K2323" s="149"/>
      <c r="L2323" s="149"/>
      <c r="M2323" s="149"/>
      <c r="N2323" s="149"/>
      <c r="O2323" s="149"/>
      <c r="P2323" s="149"/>
      <c r="Q2323" s="149"/>
      <c r="R2323" s="149"/>
      <c r="S2323" s="149"/>
      <c r="T2323" s="152"/>
      <c r="U2323" s="152"/>
      <c r="V2323" s="152"/>
      <c r="W2323" s="152"/>
      <c r="X2323" s="152"/>
      <c r="Y2323" s="152"/>
      <c r="Z2323" s="152"/>
    </row>
    <row r="2324" ht="15.75" customHeight="1">
      <c r="A2324" s="143" t="str">
        <f>VLOOKUP('POBLACIONAL BASE 2025'!AD1586,$A$15:$B$40,2,FALSE)</f>
        <v>#N/A</v>
      </c>
      <c r="B2324" s="149"/>
      <c r="C2324" s="149"/>
      <c r="D2324" s="149"/>
      <c r="E2324" s="149"/>
      <c r="F2324" s="149"/>
      <c r="G2324" s="149"/>
      <c r="H2324" s="149"/>
      <c r="I2324" s="143"/>
      <c r="J2324" s="143"/>
      <c r="K2324" s="149"/>
      <c r="L2324" s="149"/>
      <c r="M2324" s="149"/>
      <c r="N2324" s="149"/>
      <c r="O2324" s="149"/>
      <c r="P2324" s="149"/>
      <c r="Q2324" s="149"/>
      <c r="R2324" s="149"/>
      <c r="S2324" s="149"/>
      <c r="T2324" s="152"/>
      <c r="U2324" s="152"/>
      <c r="V2324" s="152"/>
      <c r="W2324" s="152"/>
      <c r="X2324" s="152"/>
      <c r="Y2324" s="152"/>
      <c r="Z2324" s="152"/>
    </row>
    <row r="2325" ht="15.75" customHeight="1">
      <c r="A2325" s="143" t="str">
        <f>VLOOKUP('POBLACIONAL BASE 2025'!AD1587,$A$15:$B$40,2,FALSE)</f>
        <v>#N/A</v>
      </c>
      <c r="B2325" s="149"/>
      <c r="C2325" s="149"/>
      <c r="D2325" s="149"/>
      <c r="E2325" s="149"/>
      <c r="F2325" s="149"/>
      <c r="G2325" s="149"/>
      <c r="H2325" s="149"/>
      <c r="I2325" s="143"/>
      <c r="J2325" s="143"/>
      <c r="K2325" s="149"/>
      <c r="L2325" s="149"/>
      <c r="M2325" s="149"/>
      <c r="N2325" s="149"/>
      <c r="O2325" s="149"/>
      <c r="P2325" s="149"/>
      <c r="Q2325" s="149"/>
      <c r="R2325" s="149"/>
      <c r="S2325" s="149"/>
      <c r="T2325" s="152"/>
      <c r="U2325" s="152"/>
      <c r="V2325" s="152"/>
      <c r="W2325" s="152"/>
      <c r="X2325" s="152"/>
      <c r="Y2325" s="152"/>
      <c r="Z2325" s="152"/>
    </row>
    <row r="2326" ht="15.75" customHeight="1">
      <c r="A2326" s="143" t="str">
        <f>VLOOKUP('POBLACIONAL BASE 2025'!AD1588,$A$15:$B$40,2,FALSE)</f>
        <v>#N/A</v>
      </c>
      <c r="B2326" s="149"/>
      <c r="C2326" s="149"/>
      <c r="D2326" s="149"/>
      <c r="E2326" s="149"/>
      <c r="F2326" s="149"/>
      <c r="G2326" s="149"/>
      <c r="H2326" s="149"/>
      <c r="I2326" s="143"/>
      <c r="J2326" s="143"/>
      <c r="K2326" s="149"/>
      <c r="L2326" s="149"/>
      <c r="M2326" s="149"/>
      <c r="N2326" s="149"/>
      <c r="O2326" s="149"/>
      <c r="P2326" s="149"/>
      <c r="Q2326" s="149"/>
      <c r="R2326" s="149"/>
      <c r="S2326" s="149"/>
      <c r="T2326" s="152"/>
      <c r="U2326" s="152"/>
      <c r="V2326" s="152"/>
      <c r="W2326" s="152"/>
      <c r="X2326" s="152"/>
      <c r="Y2326" s="152"/>
      <c r="Z2326" s="152"/>
    </row>
    <row r="2327" ht="15.75" customHeight="1">
      <c r="A2327" s="143" t="str">
        <f>VLOOKUP('POBLACIONAL BASE 2025'!AD1589,$A$15:$B$40,2,FALSE)</f>
        <v>#N/A</v>
      </c>
      <c r="B2327" s="149"/>
      <c r="C2327" s="149"/>
      <c r="D2327" s="149"/>
      <c r="E2327" s="149"/>
      <c r="F2327" s="149"/>
      <c r="G2327" s="149"/>
      <c r="H2327" s="149"/>
      <c r="I2327" s="143"/>
      <c r="J2327" s="143"/>
      <c r="K2327" s="149"/>
      <c r="L2327" s="149"/>
      <c r="M2327" s="149"/>
      <c r="N2327" s="149"/>
      <c r="O2327" s="149"/>
      <c r="P2327" s="149"/>
      <c r="Q2327" s="149"/>
      <c r="R2327" s="149"/>
      <c r="S2327" s="149"/>
      <c r="T2327" s="152"/>
      <c r="U2327" s="152"/>
      <c r="V2327" s="152"/>
      <c r="W2327" s="152"/>
      <c r="X2327" s="152"/>
      <c r="Y2327" s="152"/>
      <c r="Z2327" s="152"/>
    </row>
    <row r="2328" ht="15.75" customHeight="1">
      <c r="A2328" s="143" t="str">
        <f>VLOOKUP('POBLACIONAL BASE 2025'!AD1590,$A$15:$B$40,2,FALSE)</f>
        <v>#N/A</v>
      </c>
      <c r="B2328" s="149"/>
      <c r="C2328" s="149"/>
      <c r="D2328" s="149"/>
      <c r="E2328" s="149"/>
      <c r="F2328" s="149"/>
      <c r="G2328" s="149"/>
      <c r="H2328" s="149"/>
      <c r="I2328" s="143"/>
      <c r="J2328" s="143"/>
      <c r="K2328" s="149"/>
      <c r="L2328" s="149"/>
      <c r="M2328" s="149"/>
      <c r="N2328" s="149"/>
      <c r="O2328" s="149"/>
      <c r="P2328" s="149"/>
      <c r="Q2328" s="149"/>
      <c r="R2328" s="149"/>
      <c r="S2328" s="149"/>
      <c r="T2328" s="152"/>
      <c r="U2328" s="152"/>
      <c r="V2328" s="152"/>
      <c r="W2328" s="152"/>
      <c r="X2328" s="152"/>
      <c r="Y2328" s="152"/>
      <c r="Z2328" s="152"/>
    </row>
    <row r="2329" ht="15.75" customHeight="1">
      <c r="A2329" s="143" t="str">
        <f>VLOOKUP('POBLACIONAL BASE 2025'!AD1591,$A$15:$B$40,2,FALSE)</f>
        <v>#N/A</v>
      </c>
      <c r="B2329" s="149"/>
      <c r="C2329" s="149"/>
      <c r="D2329" s="149"/>
      <c r="E2329" s="149"/>
      <c r="F2329" s="149"/>
      <c r="G2329" s="149"/>
      <c r="H2329" s="149"/>
      <c r="I2329" s="143"/>
      <c r="J2329" s="143"/>
      <c r="K2329" s="149"/>
      <c r="L2329" s="149"/>
      <c r="M2329" s="149"/>
      <c r="N2329" s="149"/>
      <c r="O2329" s="149"/>
      <c r="P2329" s="149"/>
      <c r="Q2329" s="149"/>
      <c r="R2329" s="149"/>
      <c r="S2329" s="149"/>
      <c r="T2329" s="152"/>
      <c r="U2329" s="152"/>
      <c r="V2329" s="152"/>
      <c r="W2329" s="152"/>
      <c r="X2329" s="152"/>
      <c r="Y2329" s="152"/>
      <c r="Z2329" s="152"/>
    </row>
    <row r="2330" ht="15.75" customHeight="1">
      <c r="A2330" s="143" t="str">
        <f>VLOOKUP('POBLACIONAL BASE 2025'!AD1592,$A$15:$B$40,2,FALSE)</f>
        <v>#N/A</v>
      </c>
      <c r="B2330" s="149"/>
      <c r="C2330" s="149"/>
      <c r="D2330" s="149"/>
      <c r="E2330" s="149"/>
      <c r="F2330" s="149"/>
      <c r="G2330" s="149"/>
      <c r="H2330" s="149"/>
      <c r="I2330" s="143"/>
      <c r="J2330" s="143"/>
      <c r="K2330" s="149"/>
      <c r="L2330" s="149"/>
      <c r="M2330" s="149"/>
      <c r="N2330" s="149"/>
      <c r="O2330" s="149"/>
      <c r="P2330" s="149"/>
      <c r="Q2330" s="149"/>
      <c r="R2330" s="149"/>
      <c r="S2330" s="149"/>
      <c r="T2330" s="152"/>
      <c r="U2330" s="152"/>
      <c r="V2330" s="152"/>
      <c r="W2330" s="152"/>
      <c r="X2330" s="152"/>
      <c r="Y2330" s="152"/>
      <c r="Z2330" s="152"/>
    </row>
    <row r="2331" ht="15.75" customHeight="1">
      <c r="A2331" s="143" t="str">
        <f>VLOOKUP('POBLACIONAL BASE 2025'!AD1593,$A$15:$B$40,2,FALSE)</f>
        <v>#N/A</v>
      </c>
      <c r="B2331" s="149"/>
      <c r="C2331" s="149"/>
      <c r="D2331" s="149"/>
      <c r="E2331" s="149"/>
      <c r="F2331" s="149"/>
      <c r="G2331" s="149"/>
      <c r="H2331" s="149"/>
      <c r="I2331" s="143"/>
      <c r="J2331" s="143"/>
      <c r="K2331" s="149"/>
      <c r="L2331" s="149"/>
      <c r="M2331" s="149"/>
      <c r="N2331" s="149"/>
      <c r="O2331" s="149"/>
      <c r="P2331" s="149"/>
      <c r="Q2331" s="149"/>
      <c r="R2331" s="149"/>
      <c r="S2331" s="149"/>
      <c r="T2331" s="152"/>
      <c r="U2331" s="152"/>
      <c r="V2331" s="152"/>
      <c r="W2331" s="152"/>
      <c r="X2331" s="152"/>
      <c r="Y2331" s="152"/>
      <c r="Z2331" s="152"/>
    </row>
    <row r="2332" ht="15.75" customHeight="1">
      <c r="A2332" s="143" t="str">
        <f>VLOOKUP('POBLACIONAL BASE 2025'!AD1594,$A$15:$B$40,2,FALSE)</f>
        <v>#N/A</v>
      </c>
      <c r="B2332" s="149"/>
      <c r="C2332" s="149"/>
      <c r="D2332" s="149"/>
      <c r="E2332" s="149"/>
      <c r="F2332" s="149"/>
      <c r="G2332" s="149"/>
      <c r="H2332" s="149"/>
      <c r="I2332" s="143"/>
      <c r="J2332" s="143"/>
      <c r="K2332" s="149"/>
      <c r="L2332" s="149"/>
      <c r="M2332" s="149"/>
      <c r="N2332" s="149"/>
      <c r="O2332" s="149"/>
      <c r="P2332" s="149"/>
      <c r="Q2332" s="149"/>
      <c r="R2332" s="149"/>
      <c r="S2332" s="149"/>
      <c r="T2332" s="152"/>
      <c r="U2332" s="152"/>
      <c r="V2332" s="152"/>
      <c r="W2332" s="152"/>
      <c r="X2332" s="152"/>
      <c r="Y2332" s="152"/>
      <c r="Z2332" s="152"/>
    </row>
    <row r="2333" ht="15.75" customHeight="1">
      <c r="A2333" s="143" t="str">
        <f>VLOOKUP('POBLACIONAL BASE 2025'!AD1595,$A$15:$B$40,2,FALSE)</f>
        <v>#N/A</v>
      </c>
      <c r="B2333" s="149"/>
      <c r="C2333" s="149"/>
      <c r="D2333" s="149"/>
      <c r="E2333" s="149"/>
      <c r="F2333" s="149"/>
      <c r="G2333" s="149"/>
      <c r="H2333" s="149"/>
      <c r="I2333" s="143"/>
      <c r="J2333" s="143"/>
      <c r="K2333" s="149"/>
      <c r="L2333" s="149"/>
      <c r="M2333" s="149"/>
      <c r="N2333" s="149"/>
      <c r="O2333" s="149"/>
      <c r="P2333" s="149"/>
      <c r="Q2333" s="149"/>
      <c r="R2333" s="149"/>
      <c r="S2333" s="149"/>
      <c r="T2333" s="152"/>
      <c r="U2333" s="152"/>
      <c r="V2333" s="152"/>
      <c r="W2333" s="152"/>
      <c r="X2333" s="152"/>
      <c r="Y2333" s="152"/>
      <c r="Z2333" s="152"/>
    </row>
    <row r="2334" ht="15.75" customHeight="1">
      <c r="A2334" s="143" t="str">
        <f>VLOOKUP('POBLACIONAL BASE 2025'!AD1596,$A$15:$B$40,2,FALSE)</f>
        <v>#N/A</v>
      </c>
      <c r="B2334" s="149"/>
      <c r="C2334" s="149"/>
      <c r="D2334" s="149"/>
      <c r="E2334" s="149"/>
      <c r="F2334" s="149"/>
      <c r="G2334" s="149"/>
      <c r="H2334" s="149"/>
      <c r="I2334" s="143"/>
      <c r="J2334" s="143"/>
      <c r="K2334" s="149"/>
      <c r="L2334" s="149"/>
      <c r="M2334" s="149"/>
      <c r="N2334" s="149"/>
      <c r="O2334" s="149"/>
      <c r="P2334" s="149"/>
      <c r="Q2334" s="149"/>
      <c r="R2334" s="149"/>
      <c r="S2334" s="149"/>
      <c r="T2334" s="152"/>
      <c r="U2334" s="152"/>
      <c r="V2334" s="152"/>
      <c r="W2334" s="152"/>
      <c r="X2334" s="152"/>
      <c r="Y2334" s="152"/>
      <c r="Z2334" s="152"/>
    </row>
    <row r="2335" ht="15.75" customHeight="1">
      <c r="A2335" s="143" t="str">
        <f>VLOOKUP('POBLACIONAL BASE 2025'!AD1597,$A$15:$B$40,2,FALSE)</f>
        <v>#N/A</v>
      </c>
      <c r="B2335" s="149"/>
      <c r="C2335" s="149"/>
      <c r="D2335" s="149"/>
      <c r="E2335" s="149"/>
      <c r="F2335" s="149"/>
      <c r="G2335" s="149"/>
      <c r="H2335" s="149"/>
      <c r="I2335" s="143"/>
      <c r="J2335" s="143"/>
      <c r="K2335" s="149"/>
      <c r="L2335" s="149"/>
      <c r="M2335" s="149"/>
      <c r="N2335" s="149"/>
      <c r="O2335" s="149"/>
      <c r="P2335" s="149"/>
      <c r="Q2335" s="149"/>
      <c r="R2335" s="149"/>
      <c r="S2335" s="149"/>
      <c r="T2335" s="152"/>
      <c r="U2335" s="152"/>
      <c r="V2335" s="152"/>
      <c r="W2335" s="152"/>
      <c r="X2335" s="152"/>
      <c r="Y2335" s="152"/>
      <c r="Z2335" s="152"/>
    </row>
    <row r="2336" ht="15.75" customHeight="1">
      <c r="A2336" s="143" t="str">
        <f>VLOOKUP('POBLACIONAL BASE 2025'!AD1598,$A$15:$B$40,2,FALSE)</f>
        <v>#N/A</v>
      </c>
      <c r="B2336" s="149"/>
      <c r="C2336" s="149"/>
      <c r="D2336" s="149"/>
      <c r="E2336" s="149"/>
      <c r="F2336" s="149"/>
      <c r="G2336" s="149"/>
      <c r="H2336" s="149"/>
      <c r="I2336" s="143"/>
      <c r="J2336" s="143"/>
      <c r="K2336" s="149"/>
      <c r="L2336" s="149"/>
      <c r="M2336" s="149"/>
      <c r="N2336" s="149"/>
      <c r="O2336" s="149"/>
      <c r="P2336" s="149"/>
      <c r="Q2336" s="149"/>
      <c r="R2336" s="149"/>
      <c r="S2336" s="149"/>
      <c r="T2336" s="152"/>
      <c r="U2336" s="152"/>
      <c r="V2336" s="152"/>
      <c r="W2336" s="152"/>
      <c r="X2336" s="152"/>
      <c r="Y2336" s="152"/>
      <c r="Z2336" s="152"/>
    </row>
    <row r="2337" ht="15.75" customHeight="1">
      <c r="A2337" s="143" t="str">
        <f>VLOOKUP('POBLACIONAL BASE 2025'!AD1599,$A$15:$B$40,2,FALSE)</f>
        <v>#N/A</v>
      </c>
      <c r="B2337" s="149"/>
      <c r="C2337" s="149"/>
      <c r="D2337" s="149"/>
      <c r="E2337" s="149"/>
      <c r="F2337" s="149"/>
      <c r="G2337" s="149"/>
      <c r="H2337" s="149"/>
      <c r="I2337" s="143"/>
      <c r="J2337" s="143"/>
      <c r="K2337" s="149"/>
      <c r="L2337" s="149"/>
      <c r="M2337" s="149"/>
      <c r="N2337" s="149"/>
      <c r="O2337" s="149"/>
      <c r="P2337" s="149"/>
      <c r="Q2337" s="149"/>
      <c r="R2337" s="149"/>
      <c r="S2337" s="149"/>
      <c r="T2337" s="152"/>
      <c r="U2337" s="152"/>
      <c r="V2337" s="152"/>
      <c r="W2337" s="152"/>
      <c r="X2337" s="152"/>
      <c r="Y2337" s="152"/>
      <c r="Z2337" s="152"/>
    </row>
    <row r="2338" ht="15.75" customHeight="1">
      <c r="A2338" s="143" t="str">
        <f>VLOOKUP('POBLACIONAL BASE 2025'!AD1600,$A$15:$B$40,2,FALSE)</f>
        <v>#N/A</v>
      </c>
      <c r="B2338" s="149"/>
      <c r="C2338" s="149"/>
      <c r="D2338" s="149"/>
      <c r="E2338" s="149"/>
      <c r="F2338" s="149"/>
      <c r="G2338" s="149"/>
      <c r="H2338" s="149"/>
      <c r="I2338" s="143"/>
      <c r="J2338" s="143"/>
      <c r="K2338" s="149"/>
      <c r="L2338" s="149"/>
      <c r="M2338" s="149"/>
      <c r="N2338" s="149"/>
      <c r="O2338" s="149"/>
      <c r="P2338" s="149"/>
      <c r="Q2338" s="149"/>
      <c r="R2338" s="149"/>
      <c r="S2338" s="149"/>
      <c r="T2338" s="152"/>
      <c r="U2338" s="152"/>
      <c r="V2338" s="152"/>
      <c r="W2338" s="152"/>
      <c r="X2338" s="152"/>
      <c r="Y2338" s="152"/>
      <c r="Z2338" s="152"/>
    </row>
    <row r="2339" ht="15.75" customHeight="1">
      <c r="A2339" s="143" t="str">
        <f>VLOOKUP('POBLACIONAL BASE 2025'!AD1601,$A$15:$B$40,2,FALSE)</f>
        <v>#N/A</v>
      </c>
      <c r="B2339" s="149"/>
      <c r="C2339" s="149"/>
      <c r="D2339" s="149"/>
      <c r="E2339" s="149"/>
      <c r="F2339" s="149"/>
      <c r="G2339" s="149"/>
      <c r="H2339" s="149"/>
      <c r="I2339" s="143"/>
      <c r="J2339" s="143"/>
      <c r="K2339" s="149"/>
      <c r="L2339" s="149"/>
      <c r="M2339" s="149"/>
      <c r="N2339" s="149"/>
      <c r="O2339" s="149"/>
      <c r="P2339" s="149"/>
      <c r="Q2339" s="149"/>
      <c r="R2339" s="149"/>
      <c r="S2339" s="149"/>
      <c r="T2339" s="152"/>
      <c r="U2339" s="152"/>
      <c r="V2339" s="152"/>
      <c r="W2339" s="152"/>
      <c r="X2339" s="152"/>
      <c r="Y2339" s="152"/>
      <c r="Z2339" s="152"/>
    </row>
    <row r="2340" ht="15.75" customHeight="1">
      <c r="A2340" s="143" t="str">
        <f>VLOOKUP('POBLACIONAL BASE 2025'!AD1602,$A$15:$B$40,2,FALSE)</f>
        <v>#N/A</v>
      </c>
      <c r="B2340" s="149"/>
      <c r="C2340" s="149"/>
      <c r="D2340" s="149"/>
      <c r="E2340" s="149"/>
      <c r="F2340" s="149"/>
      <c r="G2340" s="149"/>
      <c r="H2340" s="149"/>
      <c r="I2340" s="143"/>
      <c r="J2340" s="143"/>
      <c r="K2340" s="149"/>
      <c r="L2340" s="149"/>
      <c r="M2340" s="149"/>
      <c r="N2340" s="149"/>
      <c r="O2340" s="149"/>
      <c r="P2340" s="149"/>
      <c r="Q2340" s="149"/>
      <c r="R2340" s="149"/>
      <c r="S2340" s="149"/>
      <c r="T2340" s="152"/>
      <c r="U2340" s="152"/>
      <c r="V2340" s="152"/>
      <c r="W2340" s="152"/>
      <c r="X2340" s="152"/>
      <c r="Y2340" s="152"/>
      <c r="Z2340" s="152"/>
    </row>
    <row r="2341" ht="15.75" customHeight="1">
      <c r="A2341" s="143" t="str">
        <f>VLOOKUP('POBLACIONAL BASE 2025'!AD1603,$A$15:$B$40,2,FALSE)</f>
        <v>#N/A</v>
      </c>
      <c r="B2341" s="149"/>
      <c r="C2341" s="149"/>
      <c r="D2341" s="149"/>
      <c r="E2341" s="149"/>
      <c r="F2341" s="149"/>
      <c r="G2341" s="149"/>
      <c r="H2341" s="149"/>
      <c r="I2341" s="143"/>
      <c r="J2341" s="143"/>
      <c r="K2341" s="149"/>
      <c r="L2341" s="149"/>
      <c r="M2341" s="149"/>
      <c r="N2341" s="149"/>
      <c r="O2341" s="149"/>
      <c r="P2341" s="149"/>
      <c r="Q2341" s="149"/>
      <c r="R2341" s="149"/>
      <c r="S2341" s="149"/>
      <c r="T2341" s="152"/>
      <c r="U2341" s="152"/>
      <c r="V2341" s="152"/>
      <c r="W2341" s="152"/>
      <c r="X2341" s="152"/>
      <c r="Y2341" s="152"/>
      <c r="Z2341" s="152"/>
    </row>
    <row r="2342" ht="15.75" customHeight="1">
      <c r="A2342" s="143" t="str">
        <f>VLOOKUP('POBLACIONAL BASE 2025'!AD1604,$A$15:$B$40,2,FALSE)</f>
        <v>#N/A</v>
      </c>
      <c r="B2342" s="149"/>
      <c r="C2342" s="149"/>
      <c r="D2342" s="149"/>
      <c r="E2342" s="149"/>
      <c r="F2342" s="149"/>
      <c r="G2342" s="149"/>
      <c r="H2342" s="149"/>
      <c r="I2342" s="143"/>
      <c r="J2342" s="143"/>
      <c r="K2342" s="149"/>
      <c r="L2342" s="149"/>
      <c r="M2342" s="149"/>
      <c r="N2342" s="149"/>
      <c r="O2342" s="149"/>
      <c r="P2342" s="149"/>
      <c r="Q2342" s="149"/>
      <c r="R2342" s="149"/>
      <c r="S2342" s="149"/>
      <c r="T2342" s="152"/>
      <c r="U2342" s="152"/>
      <c r="V2342" s="152"/>
      <c r="W2342" s="152"/>
      <c r="X2342" s="152"/>
      <c r="Y2342" s="152"/>
      <c r="Z2342" s="152"/>
    </row>
    <row r="2343" ht="15.75" customHeight="1">
      <c r="A2343" s="143" t="str">
        <f>VLOOKUP('POBLACIONAL BASE 2025'!AD1605,$A$15:$B$40,2,FALSE)</f>
        <v>#N/A</v>
      </c>
      <c r="B2343" s="149"/>
      <c r="C2343" s="149"/>
      <c r="D2343" s="149"/>
      <c r="E2343" s="149"/>
      <c r="F2343" s="149"/>
      <c r="G2343" s="149"/>
      <c r="H2343" s="149"/>
      <c r="I2343" s="143"/>
      <c r="J2343" s="143"/>
      <c r="K2343" s="149"/>
      <c r="L2343" s="149"/>
      <c r="M2343" s="149"/>
      <c r="N2343" s="149"/>
      <c r="O2343" s="149"/>
      <c r="P2343" s="149"/>
      <c r="Q2343" s="149"/>
      <c r="R2343" s="149"/>
      <c r="S2343" s="149"/>
      <c r="T2343" s="152"/>
      <c r="U2343" s="152"/>
      <c r="V2343" s="152"/>
      <c r="W2343" s="152"/>
      <c r="X2343" s="152"/>
      <c r="Y2343" s="152"/>
      <c r="Z2343" s="152"/>
    </row>
    <row r="2344" ht="15.75" customHeight="1">
      <c r="A2344" s="143" t="str">
        <f>VLOOKUP('POBLACIONAL BASE 2025'!AD1606,$A$15:$B$40,2,FALSE)</f>
        <v>#N/A</v>
      </c>
      <c r="B2344" s="149"/>
      <c r="C2344" s="149"/>
      <c r="D2344" s="149"/>
      <c r="E2344" s="149"/>
      <c r="F2344" s="149"/>
      <c r="G2344" s="149"/>
      <c r="H2344" s="149"/>
      <c r="I2344" s="143"/>
      <c r="J2344" s="143"/>
      <c r="K2344" s="149"/>
      <c r="L2344" s="149"/>
      <c r="M2344" s="149"/>
      <c r="N2344" s="149"/>
      <c r="O2344" s="149"/>
      <c r="P2344" s="149"/>
      <c r="Q2344" s="149"/>
      <c r="R2344" s="149"/>
      <c r="S2344" s="149"/>
      <c r="T2344" s="152"/>
      <c r="U2344" s="152"/>
      <c r="V2344" s="152"/>
      <c r="W2344" s="152"/>
      <c r="X2344" s="152"/>
      <c r="Y2344" s="152"/>
      <c r="Z2344" s="152"/>
    </row>
    <row r="2345" ht="15.75" customHeight="1">
      <c r="A2345" s="143" t="str">
        <f>VLOOKUP('POBLACIONAL BASE 2025'!AD1607,$A$15:$B$40,2,FALSE)</f>
        <v>#N/A</v>
      </c>
      <c r="B2345" s="149"/>
      <c r="C2345" s="149"/>
      <c r="D2345" s="149"/>
      <c r="E2345" s="149"/>
      <c r="F2345" s="149"/>
      <c r="G2345" s="149"/>
      <c r="H2345" s="149"/>
      <c r="I2345" s="143"/>
      <c r="J2345" s="143"/>
      <c r="K2345" s="149"/>
      <c r="L2345" s="149"/>
      <c r="M2345" s="149"/>
      <c r="N2345" s="149"/>
      <c r="O2345" s="149"/>
      <c r="P2345" s="149"/>
      <c r="Q2345" s="149"/>
      <c r="R2345" s="149"/>
      <c r="S2345" s="149"/>
      <c r="T2345" s="152"/>
      <c r="U2345" s="152"/>
      <c r="V2345" s="152"/>
      <c r="W2345" s="152"/>
      <c r="X2345" s="152"/>
      <c r="Y2345" s="152"/>
      <c r="Z2345" s="152"/>
    </row>
    <row r="2346" ht="15.75" customHeight="1">
      <c r="A2346" s="143" t="str">
        <f>VLOOKUP('POBLACIONAL BASE 2025'!AD1608,$A$15:$B$40,2,FALSE)</f>
        <v>#N/A</v>
      </c>
      <c r="B2346" s="149"/>
      <c r="C2346" s="149"/>
      <c r="D2346" s="149"/>
      <c r="E2346" s="149"/>
      <c r="F2346" s="149"/>
      <c r="G2346" s="149"/>
      <c r="H2346" s="149"/>
      <c r="I2346" s="143"/>
      <c r="J2346" s="143"/>
      <c r="K2346" s="149"/>
      <c r="L2346" s="149"/>
      <c r="M2346" s="149"/>
      <c r="N2346" s="149"/>
      <c r="O2346" s="149"/>
      <c r="P2346" s="149"/>
      <c r="Q2346" s="149"/>
      <c r="R2346" s="149"/>
      <c r="S2346" s="149"/>
      <c r="T2346" s="152"/>
      <c r="U2346" s="152"/>
      <c r="V2346" s="152"/>
      <c r="W2346" s="152"/>
      <c r="X2346" s="152"/>
      <c r="Y2346" s="152"/>
      <c r="Z2346" s="152"/>
    </row>
    <row r="2347" ht="15.75" customHeight="1">
      <c r="A2347" s="143" t="str">
        <f>VLOOKUP('POBLACIONAL BASE 2025'!AD1609,$A$15:$B$40,2,FALSE)</f>
        <v>#N/A</v>
      </c>
      <c r="B2347" s="149"/>
      <c r="C2347" s="149"/>
      <c r="D2347" s="149"/>
      <c r="E2347" s="149"/>
      <c r="F2347" s="149"/>
      <c r="G2347" s="149"/>
      <c r="H2347" s="149"/>
      <c r="I2347" s="143"/>
      <c r="J2347" s="143"/>
      <c r="K2347" s="149"/>
      <c r="L2347" s="149"/>
      <c r="M2347" s="149"/>
      <c r="N2347" s="149"/>
      <c r="O2347" s="149"/>
      <c r="P2347" s="149"/>
      <c r="Q2347" s="149"/>
      <c r="R2347" s="149"/>
      <c r="S2347" s="149"/>
      <c r="T2347" s="152"/>
      <c r="U2347" s="152"/>
      <c r="V2347" s="152"/>
      <c r="W2347" s="152"/>
      <c r="X2347" s="152"/>
      <c r="Y2347" s="152"/>
      <c r="Z2347" s="152"/>
    </row>
    <row r="2348" ht="15.75" customHeight="1">
      <c r="A2348" s="143" t="str">
        <f>VLOOKUP('POBLACIONAL BASE 2025'!AD1610,$A$15:$B$40,2,FALSE)</f>
        <v>#N/A</v>
      </c>
      <c r="B2348" s="149"/>
      <c r="C2348" s="149"/>
      <c r="D2348" s="149"/>
      <c r="E2348" s="149"/>
      <c r="F2348" s="149"/>
      <c r="G2348" s="149"/>
      <c r="H2348" s="149"/>
      <c r="I2348" s="143"/>
      <c r="J2348" s="143"/>
      <c r="K2348" s="149"/>
      <c r="L2348" s="149"/>
      <c r="M2348" s="149"/>
      <c r="N2348" s="149"/>
      <c r="O2348" s="149"/>
      <c r="P2348" s="149"/>
      <c r="Q2348" s="149"/>
      <c r="R2348" s="149"/>
      <c r="S2348" s="149"/>
      <c r="T2348" s="152"/>
      <c r="U2348" s="152"/>
      <c r="V2348" s="152"/>
      <c r="W2348" s="152"/>
      <c r="X2348" s="152"/>
      <c r="Y2348" s="152"/>
      <c r="Z2348" s="152"/>
    </row>
    <row r="2349" ht="15.75" customHeight="1">
      <c r="A2349" s="143" t="str">
        <f>VLOOKUP('POBLACIONAL BASE 2025'!AD1611,$A$15:$B$40,2,FALSE)</f>
        <v>#N/A</v>
      </c>
      <c r="B2349" s="149"/>
      <c r="C2349" s="149"/>
      <c r="D2349" s="149"/>
      <c r="E2349" s="149"/>
      <c r="F2349" s="149"/>
      <c r="G2349" s="149"/>
      <c r="H2349" s="149"/>
      <c r="I2349" s="143"/>
      <c r="J2349" s="143"/>
      <c r="K2349" s="149"/>
      <c r="L2349" s="149"/>
      <c r="M2349" s="149"/>
      <c r="N2349" s="149"/>
      <c r="O2349" s="149"/>
      <c r="P2349" s="149"/>
      <c r="Q2349" s="149"/>
      <c r="R2349" s="149"/>
      <c r="S2349" s="149"/>
      <c r="T2349" s="152"/>
      <c r="U2349" s="152"/>
      <c r="V2349" s="152"/>
      <c r="W2349" s="152"/>
      <c r="X2349" s="152"/>
      <c r="Y2349" s="152"/>
      <c r="Z2349" s="152"/>
    </row>
    <row r="2350" ht="15.75" customHeight="1">
      <c r="A2350" s="143" t="str">
        <f>VLOOKUP('POBLACIONAL BASE 2025'!AD1612,$A$15:$B$40,2,FALSE)</f>
        <v>#N/A</v>
      </c>
      <c r="B2350" s="149"/>
      <c r="C2350" s="149"/>
      <c r="D2350" s="149"/>
      <c r="E2350" s="149"/>
      <c r="F2350" s="149"/>
      <c r="G2350" s="149"/>
      <c r="H2350" s="149"/>
      <c r="I2350" s="143"/>
      <c r="J2350" s="143"/>
      <c r="K2350" s="149"/>
      <c r="L2350" s="149"/>
      <c r="M2350" s="149"/>
      <c r="N2350" s="149"/>
      <c r="O2350" s="149"/>
      <c r="P2350" s="149"/>
      <c r="Q2350" s="149"/>
      <c r="R2350" s="149"/>
      <c r="S2350" s="149"/>
      <c r="T2350" s="152"/>
      <c r="U2350" s="152"/>
      <c r="V2350" s="152"/>
      <c r="W2350" s="152"/>
      <c r="X2350" s="152"/>
      <c r="Y2350" s="152"/>
      <c r="Z2350" s="152"/>
    </row>
    <row r="2351" ht="15.75" customHeight="1">
      <c r="A2351" s="143" t="str">
        <f>VLOOKUP('POBLACIONAL BASE 2025'!AD1613,$A$15:$B$40,2,FALSE)</f>
        <v>#N/A</v>
      </c>
      <c r="B2351" s="149"/>
      <c r="C2351" s="149"/>
      <c r="D2351" s="149"/>
      <c r="E2351" s="149"/>
      <c r="F2351" s="149"/>
      <c r="G2351" s="149"/>
      <c r="H2351" s="149"/>
      <c r="I2351" s="143"/>
      <c r="J2351" s="143"/>
      <c r="K2351" s="149"/>
      <c r="L2351" s="149"/>
      <c r="M2351" s="149"/>
      <c r="N2351" s="149"/>
      <c r="O2351" s="149"/>
      <c r="P2351" s="149"/>
      <c r="Q2351" s="149"/>
      <c r="R2351" s="149"/>
      <c r="S2351" s="149"/>
      <c r="T2351" s="152"/>
      <c r="U2351" s="152"/>
      <c r="V2351" s="152"/>
      <c r="W2351" s="152"/>
      <c r="X2351" s="152"/>
      <c r="Y2351" s="152"/>
      <c r="Z2351" s="152"/>
    </row>
    <row r="2352" ht="15.75" customHeight="1">
      <c r="A2352" s="143" t="str">
        <f>VLOOKUP('POBLACIONAL BASE 2025'!AD1614,$A$15:$B$40,2,FALSE)</f>
        <v>#N/A</v>
      </c>
      <c r="B2352" s="149"/>
      <c r="C2352" s="149"/>
      <c r="D2352" s="149"/>
      <c r="E2352" s="149"/>
      <c r="F2352" s="149"/>
      <c r="G2352" s="149"/>
      <c r="H2352" s="149"/>
      <c r="I2352" s="143"/>
      <c r="J2352" s="143"/>
      <c r="K2352" s="149"/>
      <c r="L2352" s="149"/>
      <c r="M2352" s="149"/>
      <c r="N2352" s="149"/>
      <c r="O2352" s="149"/>
      <c r="P2352" s="149"/>
      <c r="Q2352" s="149"/>
      <c r="R2352" s="149"/>
      <c r="S2352" s="149"/>
      <c r="T2352" s="152"/>
      <c r="U2352" s="152"/>
      <c r="V2352" s="152"/>
      <c r="W2352" s="152"/>
      <c r="X2352" s="152"/>
      <c r="Y2352" s="152"/>
      <c r="Z2352" s="152"/>
    </row>
    <row r="2353" ht="15.75" customHeight="1">
      <c r="A2353" s="143" t="str">
        <f>VLOOKUP('POBLACIONAL BASE 2025'!AD1615,$A$15:$B$40,2,FALSE)</f>
        <v>#N/A</v>
      </c>
      <c r="B2353" s="149"/>
      <c r="C2353" s="149"/>
      <c r="D2353" s="149"/>
      <c r="E2353" s="149"/>
      <c r="F2353" s="149"/>
      <c r="G2353" s="149"/>
      <c r="H2353" s="149"/>
      <c r="I2353" s="143"/>
      <c r="J2353" s="143"/>
      <c r="K2353" s="149"/>
      <c r="L2353" s="149"/>
      <c r="M2353" s="149"/>
      <c r="N2353" s="149"/>
      <c r="O2353" s="149"/>
      <c r="P2353" s="149"/>
      <c r="Q2353" s="149"/>
      <c r="R2353" s="149"/>
      <c r="S2353" s="149"/>
      <c r="T2353" s="152"/>
      <c r="U2353" s="152"/>
      <c r="V2353" s="152"/>
      <c r="W2353" s="152"/>
      <c r="X2353" s="152"/>
      <c r="Y2353" s="152"/>
      <c r="Z2353" s="152"/>
    </row>
    <row r="2354" ht="15.75" customHeight="1">
      <c r="A2354" s="143" t="str">
        <f>VLOOKUP('POBLACIONAL BASE 2025'!AD1616,$A$15:$B$40,2,FALSE)</f>
        <v>#N/A</v>
      </c>
      <c r="B2354" s="149"/>
      <c r="C2354" s="149"/>
      <c r="D2354" s="149"/>
      <c r="E2354" s="149"/>
      <c r="F2354" s="149"/>
      <c r="G2354" s="149"/>
      <c r="H2354" s="149"/>
      <c r="I2354" s="143"/>
      <c r="J2354" s="143"/>
      <c r="K2354" s="149"/>
      <c r="L2354" s="149"/>
      <c r="M2354" s="149"/>
      <c r="N2354" s="149"/>
      <c r="O2354" s="149"/>
      <c r="P2354" s="149"/>
      <c r="Q2354" s="149"/>
      <c r="R2354" s="149"/>
      <c r="S2354" s="149"/>
      <c r="T2354" s="152"/>
      <c r="U2354" s="152"/>
      <c r="V2354" s="152"/>
      <c r="W2354" s="152"/>
      <c r="X2354" s="152"/>
      <c r="Y2354" s="152"/>
      <c r="Z2354" s="152"/>
    </row>
    <row r="2355" ht="15.75" customHeight="1">
      <c r="A2355" s="143" t="str">
        <f>VLOOKUP('POBLACIONAL BASE 2025'!AD1617,$A$15:$B$40,2,FALSE)</f>
        <v>#N/A</v>
      </c>
      <c r="B2355" s="149"/>
      <c r="C2355" s="149"/>
      <c r="D2355" s="149"/>
      <c r="E2355" s="149"/>
      <c r="F2355" s="149"/>
      <c r="G2355" s="149"/>
      <c r="H2355" s="149"/>
      <c r="I2355" s="143"/>
      <c r="J2355" s="143"/>
      <c r="K2355" s="149"/>
      <c r="L2355" s="149"/>
      <c r="M2355" s="149"/>
      <c r="N2355" s="149"/>
      <c r="O2355" s="149"/>
      <c r="P2355" s="149"/>
      <c r="Q2355" s="149"/>
      <c r="R2355" s="149"/>
      <c r="S2355" s="149"/>
      <c r="T2355" s="152"/>
      <c r="U2355" s="152"/>
      <c r="V2355" s="152"/>
      <c r="W2355" s="152"/>
      <c r="X2355" s="152"/>
      <c r="Y2355" s="152"/>
      <c r="Z2355" s="152"/>
    </row>
    <row r="2356" ht="15.75" customHeight="1">
      <c r="A2356" s="143" t="str">
        <f>VLOOKUP('POBLACIONAL BASE 2025'!AD1618,$A$15:$B$40,2,FALSE)</f>
        <v>#N/A</v>
      </c>
      <c r="B2356" s="149"/>
      <c r="C2356" s="149"/>
      <c r="D2356" s="149"/>
      <c r="E2356" s="149"/>
      <c r="F2356" s="149"/>
      <c r="G2356" s="149"/>
      <c r="H2356" s="149"/>
      <c r="I2356" s="143"/>
      <c r="J2356" s="143"/>
      <c r="K2356" s="149"/>
      <c r="L2356" s="149"/>
      <c r="M2356" s="149"/>
      <c r="N2356" s="149"/>
      <c r="O2356" s="149"/>
      <c r="P2356" s="149"/>
      <c r="Q2356" s="149"/>
      <c r="R2356" s="149"/>
      <c r="S2356" s="149"/>
      <c r="T2356" s="152"/>
      <c r="U2356" s="152"/>
      <c r="V2356" s="152"/>
      <c r="W2356" s="152"/>
      <c r="X2356" s="152"/>
      <c r="Y2356" s="152"/>
      <c r="Z2356" s="152"/>
    </row>
    <row r="2357" ht="15.75" customHeight="1">
      <c r="A2357" s="143" t="str">
        <f>VLOOKUP('POBLACIONAL BASE 2025'!AD1619,$A$15:$B$40,2,FALSE)</f>
        <v>#N/A</v>
      </c>
      <c r="B2357" s="149"/>
      <c r="C2357" s="149"/>
      <c r="D2357" s="149"/>
      <c r="E2357" s="149"/>
      <c r="F2357" s="149"/>
      <c r="G2357" s="149"/>
      <c r="H2357" s="149"/>
      <c r="I2357" s="143"/>
      <c r="J2357" s="143"/>
      <c r="K2357" s="149"/>
      <c r="L2357" s="149"/>
      <c r="M2357" s="149"/>
      <c r="N2357" s="149"/>
      <c r="O2357" s="149"/>
      <c r="P2357" s="149"/>
      <c r="Q2357" s="149"/>
      <c r="R2357" s="149"/>
      <c r="S2357" s="149"/>
      <c r="T2357" s="152"/>
      <c r="U2357" s="152"/>
      <c r="V2357" s="152"/>
      <c r="W2357" s="152"/>
      <c r="X2357" s="152"/>
      <c r="Y2357" s="152"/>
      <c r="Z2357" s="152"/>
    </row>
    <row r="2358" ht="15.75" customHeight="1">
      <c r="A2358" s="143" t="str">
        <f>VLOOKUP('POBLACIONAL BASE 2025'!AD1620,$A$15:$B$40,2,FALSE)</f>
        <v>#N/A</v>
      </c>
      <c r="B2358" s="149"/>
      <c r="C2358" s="149"/>
      <c r="D2358" s="149"/>
      <c r="E2358" s="149"/>
      <c r="F2358" s="149"/>
      <c r="G2358" s="149"/>
      <c r="H2358" s="149"/>
      <c r="I2358" s="143"/>
      <c r="J2358" s="143"/>
      <c r="K2358" s="149"/>
      <c r="L2358" s="149"/>
      <c r="M2358" s="149"/>
      <c r="N2358" s="149"/>
      <c r="O2358" s="149"/>
      <c r="P2358" s="149"/>
      <c r="Q2358" s="149"/>
      <c r="R2358" s="149"/>
      <c r="S2358" s="149"/>
      <c r="T2358" s="152"/>
      <c r="U2358" s="152"/>
      <c r="V2358" s="152"/>
      <c r="W2358" s="152"/>
      <c r="X2358" s="152"/>
      <c r="Y2358" s="152"/>
      <c r="Z2358" s="152"/>
    </row>
    <row r="2359" ht="15.75" customHeight="1">
      <c r="A2359" s="143" t="str">
        <f>VLOOKUP('POBLACIONAL BASE 2025'!AD1621,$A$15:$B$40,2,FALSE)</f>
        <v>#N/A</v>
      </c>
      <c r="B2359" s="149"/>
      <c r="C2359" s="149"/>
      <c r="D2359" s="149"/>
      <c r="E2359" s="149"/>
      <c r="F2359" s="149"/>
      <c r="G2359" s="149"/>
      <c r="H2359" s="149"/>
      <c r="I2359" s="143"/>
      <c r="J2359" s="143"/>
      <c r="K2359" s="149"/>
      <c r="L2359" s="149"/>
      <c r="M2359" s="149"/>
      <c r="N2359" s="149"/>
      <c r="O2359" s="149"/>
      <c r="P2359" s="149"/>
      <c r="Q2359" s="149"/>
      <c r="R2359" s="149"/>
      <c r="S2359" s="149"/>
      <c r="T2359" s="152"/>
      <c r="U2359" s="152"/>
      <c r="V2359" s="152"/>
      <c r="W2359" s="152"/>
      <c r="X2359" s="152"/>
      <c r="Y2359" s="152"/>
      <c r="Z2359" s="152"/>
    </row>
    <row r="2360" ht="15.75" customHeight="1">
      <c r="A2360" s="143" t="str">
        <f>VLOOKUP('POBLACIONAL BASE 2025'!AD1622,$A$15:$B$40,2,FALSE)</f>
        <v>#N/A</v>
      </c>
      <c r="B2360" s="149"/>
      <c r="C2360" s="149"/>
      <c r="D2360" s="149"/>
      <c r="E2360" s="149"/>
      <c r="F2360" s="149"/>
      <c r="G2360" s="149"/>
      <c r="H2360" s="149"/>
      <c r="I2360" s="143"/>
      <c r="J2360" s="143"/>
      <c r="K2360" s="149"/>
      <c r="L2360" s="149"/>
      <c r="M2360" s="149"/>
      <c r="N2360" s="149"/>
      <c r="O2360" s="149"/>
      <c r="P2360" s="149"/>
      <c r="Q2360" s="149"/>
      <c r="R2360" s="149"/>
      <c r="S2360" s="149"/>
      <c r="T2360" s="152"/>
      <c r="U2360" s="152"/>
      <c r="V2360" s="152"/>
      <c r="W2360" s="152"/>
      <c r="X2360" s="152"/>
      <c r="Y2360" s="152"/>
      <c r="Z2360" s="152"/>
    </row>
    <row r="2361" ht="15.75" customHeight="1">
      <c r="A2361" s="143" t="str">
        <f>VLOOKUP('POBLACIONAL BASE 2025'!AD1623,$A$15:$B$40,2,FALSE)</f>
        <v>#N/A</v>
      </c>
      <c r="B2361" s="149"/>
      <c r="C2361" s="149"/>
      <c r="D2361" s="149"/>
      <c r="E2361" s="149"/>
      <c r="F2361" s="149"/>
      <c r="G2361" s="149"/>
      <c r="H2361" s="149"/>
      <c r="I2361" s="143"/>
      <c r="J2361" s="143"/>
      <c r="K2361" s="149"/>
      <c r="L2361" s="149"/>
      <c r="M2361" s="149"/>
      <c r="N2361" s="149"/>
      <c r="O2361" s="149"/>
      <c r="P2361" s="149"/>
      <c r="Q2361" s="149"/>
      <c r="R2361" s="149"/>
      <c r="S2361" s="149"/>
      <c r="T2361" s="152"/>
      <c r="U2361" s="152"/>
      <c r="V2361" s="152"/>
      <c r="W2361" s="152"/>
      <c r="X2361" s="152"/>
      <c r="Y2361" s="152"/>
      <c r="Z2361" s="152"/>
    </row>
    <row r="2362" ht="15.75" customHeight="1">
      <c r="A2362" s="143" t="str">
        <f>VLOOKUP('POBLACIONAL BASE 2025'!AD1624,$A$15:$B$40,2,FALSE)</f>
        <v>#N/A</v>
      </c>
      <c r="B2362" s="149"/>
      <c r="C2362" s="149"/>
      <c r="D2362" s="149"/>
      <c r="E2362" s="149"/>
      <c r="F2362" s="149"/>
      <c r="G2362" s="149"/>
      <c r="H2362" s="149"/>
      <c r="I2362" s="143"/>
      <c r="J2362" s="143"/>
      <c r="K2362" s="149"/>
      <c r="L2362" s="149"/>
      <c r="M2362" s="149"/>
      <c r="N2362" s="149"/>
      <c r="O2362" s="149"/>
      <c r="P2362" s="149"/>
      <c r="Q2362" s="149"/>
      <c r="R2362" s="149"/>
      <c r="S2362" s="149"/>
      <c r="T2362" s="152"/>
      <c r="U2362" s="152"/>
      <c r="V2362" s="152"/>
      <c r="W2362" s="152"/>
      <c r="X2362" s="152"/>
      <c r="Y2362" s="152"/>
      <c r="Z2362" s="152"/>
    </row>
    <row r="2363" ht="15.75" customHeight="1">
      <c r="A2363" s="143" t="str">
        <f>VLOOKUP('POBLACIONAL BASE 2025'!AD1625,$A$15:$B$40,2,FALSE)</f>
        <v>#N/A</v>
      </c>
      <c r="B2363" s="149"/>
      <c r="C2363" s="149"/>
      <c r="D2363" s="149"/>
      <c r="E2363" s="149"/>
      <c r="F2363" s="149"/>
      <c r="G2363" s="149"/>
      <c r="H2363" s="149"/>
      <c r="I2363" s="143"/>
      <c r="J2363" s="143"/>
      <c r="K2363" s="149"/>
      <c r="L2363" s="149"/>
      <c r="M2363" s="149"/>
      <c r="N2363" s="149"/>
      <c r="O2363" s="149"/>
      <c r="P2363" s="149"/>
      <c r="Q2363" s="149"/>
      <c r="R2363" s="149"/>
      <c r="S2363" s="149"/>
      <c r="T2363" s="152"/>
      <c r="U2363" s="152"/>
      <c r="V2363" s="152"/>
      <c r="W2363" s="152"/>
      <c r="X2363" s="152"/>
      <c r="Y2363" s="152"/>
      <c r="Z2363" s="152"/>
    </row>
    <row r="2364" ht="15.75" customHeight="1">
      <c r="A2364" s="143" t="str">
        <f>VLOOKUP('POBLACIONAL BASE 2025'!AD1626,$A$15:$B$40,2,FALSE)</f>
        <v>#N/A</v>
      </c>
      <c r="B2364" s="149"/>
      <c r="C2364" s="149"/>
      <c r="D2364" s="149"/>
      <c r="E2364" s="149"/>
      <c r="F2364" s="149"/>
      <c r="G2364" s="149"/>
      <c r="H2364" s="149"/>
      <c r="I2364" s="143"/>
      <c r="J2364" s="143"/>
      <c r="K2364" s="149"/>
      <c r="L2364" s="149"/>
      <c r="M2364" s="149"/>
      <c r="N2364" s="149"/>
      <c r="O2364" s="149"/>
      <c r="P2364" s="149"/>
      <c r="Q2364" s="149"/>
      <c r="R2364" s="149"/>
      <c r="S2364" s="149"/>
      <c r="T2364" s="152"/>
      <c r="U2364" s="152"/>
      <c r="V2364" s="152"/>
      <c r="W2364" s="152"/>
      <c r="X2364" s="152"/>
      <c r="Y2364" s="152"/>
      <c r="Z2364" s="152"/>
    </row>
    <row r="2365" ht="15.75" customHeight="1">
      <c r="A2365" s="143" t="str">
        <f>VLOOKUP('POBLACIONAL BASE 2025'!AD1627,$A$15:$B$40,2,FALSE)</f>
        <v>#N/A</v>
      </c>
      <c r="B2365" s="149"/>
      <c r="C2365" s="149"/>
      <c r="D2365" s="149"/>
      <c r="E2365" s="149"/>
      <c r="F2365" s="149"/>
      <c r="G2365" s="149"/>
      <c r="H2365" s="149"/>
      <c r="I2365" s="143"/>
      <c r="J2365" s="143"/>
      <c r="K2365" s="149"/>
      <c r="L2365" s="149"/>
      <c r="M2365" s="149"/>
      <c r="N2365" s="149"/>
      <c r="O2365" s="149"/>
      <c r="P2365" s="149"/>
      <c r="Q2365" s="149"/>
      <c r="R2365" s="149"/>
      <c r="S2365" s="149"/>
      <c r="T2365" s="152"/>
      <c r="U2365" s="152"/>
      <c r="V2365" s="152"/>
      <c r="W2365" s="152"/>
      <c r="X2365" s="152"/>
      <c r="Y2365" s="152"/>
      <c r="Z2365" s="152"/>
    </row>
    <row r="2366" ht="15.75" customHeight="1">
      <c r="A2366" s="143" t="str">
        <f>VLOOKUP('POBLACIONAL BASE 2025'!AD1628,$A$15:$B$40,2,FALSE)</f>
        <v>#N/A</v>
      </c>
      <c r="B2366" s="149"/>
      <c r="C2366" s="149"/>
      <c r="D2366" s="149"/>
      <c r="E2366" s="149"/>
      <c r="F2366" s="149"/>
      <c r="G2366" s="149"/>
      <c r="H2366" s="149"/>
      <c r="I2366" s="143"/>
      <c r="J2366" s="143"/>
      <c r="K2366" s="149"/>
      <c r="L2366" s="149"/>
      <c r="M2366" s="149"/>
      <c r="N2366" s="149"/>
      <c r="O2366" s="149"/>
      <c r="P2366" s="149"/>
      <c r="Q2366" s="149"/>
      <c r="R2366" s="149"/>
      <c r="S2366" s="149"/>
      <c r="T2366" s="152"/>
      <c r="U2366" s="152"/>
      <c r="V2366" s="152"/>
      <c r="W2366" s="152"/>
      <c r="X2366" s="152"/>
      <c r="Y2366" s="152"/>
      <c r="Z2366" s="152"/>
    </row>
    <row r="2367" ht="15.75" customHeight="1">
      <c r="A2367" s="143" t="str">
        <f>VLOOKUP('POBLACIONAL BASE 2025'!AD1629,$A$15:$B$40,2,FALSE)</f>
        <v>#N/A</v>
      </c>
      <c r="B2367" s="149"/>
      <c r="C2367" s="149"/>
      <c r="D2367" s="149"/>
      <c r="E2367" s="149"/>
      <c r="F2367" s="149"/>
      <c r="G2367" s="149"/>
      <c r="H2367" s="149"/>
      <c r="I2367" s="143"/>
      <c r="J2367" s="143"/>
      <c r="K2367" s="149"/>
      <c r="L2367" s="149"/>
      <c r="M2367" s="149"/>
      <c r="N2367" s="149"/>
      <c r="O2367" s="149"/>
      <c r="P2367" s="149"/>
      <c r="Q2367" s="149"/>
      <c r="R2367" s="149"/>
      <c r="S2367" s="149"/>
      <c r="T2367" s="152"/>
      <c r="U2367" s="152"/>
      <c r="V2367" s="152"/>
      <c r="W2367" s="152"/>
      <c r="X2367" s="152"/>
      <c r="Y2367" s="152"/>
      <c r="Z2367" s="152"/>
    </row>
    <row r="2368" ht="15.75" customHeight="1">
      <c r="A2368" s="143" t="str">
        <f>VLOOKUP('POBLACIONAL BASE 2025'!AD1630,$A$15:$B$40,2,FALSE)</f>
        <v>#N/A</v>
      </c>
      <c r="B2368" s="149"/>
      <c r="C2368" s="149"/>
      <c r="D2368" s="149"/>
      <c r="E2368" s="149"/>
      <c r="F2368" s="149"/>
      <c r="G2368" s="149"/>
      <c r="H2368" s="149"/>
      <c r="I2368" s="143"/>
      <c r="J2368" s="143"/>
      <c r="K2368" s="149"/>
      <c r="L2368" s="149"/>
      <c r="M2368" s="149"/>
      <c r="N2368" s="149"/>
      <c r="O2368" s="149"/>
      <c r="P2368" s="149"/>
      <c r="Q2368" s="149"/>
      <c r="R2368" s="149"/>
      <c r="S2368" s="149"/>
      <c r="T2368" s="152"/>
      <c r="U2368" s="152"/>
      <c r="V2368" s="152"/>
      <c r="W2368" s="152"/>
      <c r="X2368" s="152"/>
      <c r="Y2368" s="152"/>
      <c r="Z2368" s="152"/>
    </row>
    <row r="2369" ht="15.75" customHeight="1">
      <c r="A2369" s="143" t="str">
        <f>VLOOKUP('POBLACIONAL BASE 2025'!AD1631,$A$15:$B$40,2,FALSE)</f>
        <v>#N/A</v>
      </c>
      <c r="B2369" s="149"/>
      <c r="C2369" s="149"/>
      <c r="D2369" s="149"/>
      <c r="E2369" s="149"/>
      <c r="F2369" s="149"/>
      <c r="G2369" s="149"/>
      <c r="H2369" s="149"/>
      <c r="I2369" s="143"/>
      <c r="J2369" s="143"/>
      <c r="K2369" s="149"/>
      <c r="L2369" s="149"/>
      <c r="M2369" s="149"/>
      <c r="N2369" s="149"/>
      <c r="O2369" s="149"/>
      <c r="P2369" s="149"/>
      <c r="Q2369" s="149"/>
      <c r="R2369" s="149"/>
      <c r="S2369" s="149"/>
      <c r="T2369" s="152"/>
      <c r="U2369" s="152"/>
      <c r="V2369" s="152"/>
      <c r="W2369" s="152"/>
      <c r="X2369" s="152"/>
      <c r="Y2369" s="152"/>
      <c r="Z2369" s="152"/>
    </row>
    <row r="2370" ht="15.75" customHeight="1">
      <c r="A2370" s="143" t="str">
        <f>VLOOKUP('POBLACIONAL BASE 2025'!AD1632,$A$15:$B$40,2,FALSE)</f>
        <v>#N/A</v>
      </c>
      <c r="B2370" s="149"/>
      <c r="C2370" s="149"/>
      <c r="D2370" s="149"/>
      <c r="E2370" s="149"/>
      <c r="F2370" s="149"/>
      <c r="G2370" s="149"/>
      <c r="H2370" s="149"/>
      <c r="I2370" s="143"/>
      <c r="J2370" s="143"/>
      <c r="K2370" s="149"/>
      <c r="L2370" s="149"/>
      <c r="M2370" s="149"/>
      <c r="N2370" s="149"/>
      <c r="O2370" s="149"/>
      <c r="P2370" s="149"/>
      <c r="Q2370" s="149"/>
      <c r="R2370" s="149"/>
      <c r="S2370" s="149"/>
      <c r="T2370" s="152"/>
      <c r="U2370" s="152"/>
      <c r="V2370" s="152"/>
      <c r="W2370" s="152"/>
      <c r="X2370" s="152"/>
      <c r="Y2370" s="152"/>
      <c r="Z2370" s="152"/>
    </row>
    <row r="2371" ht="15.75" customHeight="1">
      <c r="A2371" s="143" t="str">
        <f>VLOOKUP('POBLACIONAL BASE 2025'!AD1633,$A$15:$B$40,2,FALSE)</f>
        <v>#N/A</v>
      </c>
      <c r="B2371" s="149"/>
      <c r="C2371" s="149"/>
      <c r="D2371" s="149"/>
      <c r="E2371" s="149"/>
      <c r="F2371" s="149"/>
      <c r="G2371" s="149"/>
      <c r="H2371" s="149"/>
      <c r="I2371" s="143"/>
      <c r="J2371" s="143"/>
      <c r="K2371" s="149"/>
      <c r="L2371" s="149"/>
      <c r="M2371" s="149"/>
      <c r="N2371" s="149"/>
      <c r="O2371" s="149"/>
      <c r="P2371" s="149"/>
      <c r="Q2371" s="149"/>
      <c r="R2371" s="149"/>
      <c r="S2371" s="149"/>
      <c r="T2371" s="152"/>
      <c r="U2371" s="152"/>
      <c r="V2371" s="152"/>
      <c r="W2371" s="152"/>
      <c r="X2371" s="152"/>
      <c r="Y2371" s="152"/>
      <c r="Z2371" s="152"/>
    </row>
    <row r="2372" ht="15.75" customHeight="1">
      <c r="A2372" s="143" t="str">
        <f>VLOOKUP('POBLACIONAL BASE 2025'!AD1634,$A$15:$B$40,2,FALSE)</f>
        <v>#N/A</v>
      </c>
      <c r="B2372" s="149"/>
      <c r="C2372" s="149"/>
      <c r="D2372" s="149"/>
      <c r="E2372" s="149"/>
      <c r="F2372" s="149"/>
      <c r="G2372" s="149"/>
      <c r="H2372" s="149"/>
      <c r="I2372" s="143"/>
      <c r="J2372" s="143"/>
      <c r="K2372" s="149"/>
      <c r="L2372" s="149"/>
      <c r="M2372" s="149"/>
      <c r="N2372" s="149"/>
      <c r="O2372" s="149"/>
      <c r="P2372" s="149"/>
      <c r="Q2372" s="149"/>
      <c r="R2372" s="149"/>
      <c r="S2372" s="149"/>
      <c r="T2372" s="152"/>
      <c r="U2372" s="152"/>
      <c r="V2372" s="152"/>
      <c r="W2372" s="152"/>
      <c r="X2372" s="152"/>
      <c r="Y2372" s="152"/>
      <c r="Z2372" s="152"/>
    </row>
    <row r="2373" ht="15.75" customHeight="1">
      <c r="A2373" s="143" t="str">
        <f>VLOOKUP('POBLACIONAL BASE 2025'!AD1635,$A$15:$B$40,2,FALSE)</f>
        <v>#N/A</v>
      </c>
      <c r="B2373" s="149"/>
      <c r="C2373" s="149"/>
      <c r="D2373" s="149"/>
      <c r="E2373" s="149"/>
      <c r="F2373" s="149"/>
      <c r="G2373" s="149"/>
      <c r="H2373" s="149"/>
      <c r="I2373" s="143"/>
      <c r="J2373" s="143"/>
      <c r="K2373" s="149"/>
      <c r="L2373" s="149"/>
      <c r="M2373" s="149"/>
      <c r="N2373" s="149"/>
      <c r="O2373" s="149"/>
      <c r="P2373" s="149"/>
      <c r="Q2373" s="149"/>
      <c r="R2373" s="149"/>
      <c r="S2373" s="149"/>
      <c r="T2373" s="152"/>
      <c r="U2373" s="152"/>
      <c r="V2373" s="152"/>
      <c r="W2373" s="152"/>
      <c r="X2373" s="152"/>
      <c r="Y2373" s="152"/>
      <c r="Z2373" s="152"/>
    </row>
    <row r="2374" ht="15.75" customHeight="1">
      <c r="A2374" s="143" t="str">
        <f>VLOOKUP('POBLACIONAL BASE 2025'!AD1636,$A$15:$B$40,2,FALSE)</f>
        <v>#N/A</v>
      </c>
      <c r="B2374" s="149"/>
      <c r="C2374" s="149"/>
      <c r="D2374" s="149"/>
      <c r="E2374" s="149"/>
      <c r="F2374" s="149"/>
      <c r="G2374" s="149"/>
      <c r="H2374" s="149"/>
      <c r="I2374" s="143"/>
      <c r="J2374" s="143"/>
      <c r="K2374" s="149"/>
      <c r="L2374" s="149"/>
      <c r="M2374" s="149"/>
      <c r="N2374" s="149"/>
      <c r="O2374" s="149"/>
      <c r="P2374" s="149"/>
      <c r="Q2374" s="149"/>
      <c r="R2374" s="149"/>
      <c r="S2374" s="149"/>
      <c r="T2374" s="152"/>
      <c r="U2374" s="152"/>
      <c r="V2374" s="152"/>
      <c r="W2374" s="152"/>
      <c r="X2374" s="152"/>
      <c r="Y2374" s="152"/>
      <c r="Z2374" s="152"/>
    </row>
    <row r="2375" ht="15.75" customHeight="1">
      <c r="A2375" s="143" t="str">
        <f>VLOOKUP('POBLACIONAL BASE 2025'!AD1637,$A$15:$B$40,2,FALSE)</f>
        <v>#N/A</v>
      </c>
      <c r="B2375" s="149"/>
      <c r="C2375" s="149"/>
      <c r="D2375" s="149"/>
      <c r="E2375" s="149"/>
      <c r="F2375" s="149"/>
      <c r="G2375" s="149"/>
      <c r="H2375" s="149"/>
      <c r="I2375" s="143"/>
      <c r="J2375" s="143"/>
      <c r="K2375" s="149"/>
      <c r="L2375" s="149"/>
      <c r="M2375" s="149"/>
      <c r="N2375" s="149"/>
      <c r="O2375" s="149"/>
      <c r="P2375" s="149"/>
      <c r="Q2375" s="149"/>
      <c r="R2375" s="149"/>
      <c r="S2375" s="149"/>
      <c r="T2375" s="152"/>
      <c r="U2375" s="152"/>
      <c r="V2375" s="152"/>
      <c r="W2375" s="152"/>
      <c r="X2375" s="152"/>
      <c r="Y2375" s="152"/>
      <c r="Z2375" s="152"/>
    </row>
    <row r="2376" ht="15.75" customHeight="1">
      <c r="A2376" s="143" t="str">
        <f>VLOOKUP('POBLACIONAL BASE 2025'!AD1638,$A$15:$B$40,2,FALSE)</f>
        <v>#N/A</v>
      </c>
      <c r="B2376" s="149"/>
      <c r="C2376" s="149"/>
      <c r="D2376" s="149"/>
      <c r="E2376" s="149"/>
      <c r="F2376" s="149"/>
      <c r="G2376" s="149"/>
      <c r="H2376" s="149"/>
      <c r="I2376" s="143"/>
      <c r="J2376" s="143"/>
      <c r="K2376" s="149"/>
      <c r="L2376" s="149"/>
      <c r="M2376" s="149"/>
      <c r="N2376" s="149"/>
      <c r="O2376" s="149"/>
      <c r="P2376" s="149"/>
      <c r="Q2376" s="149"/>
      <c r="R2376" s="149"/>
      <c r="S2376" s="149"/>
      <c r="T2376" s="152"/>
      <c r="U2376" s="152"/>
      <c r="V2376" s="152"/>
      <c r="W2376" s="152"/>
      <c r="X2376" s="152"/>
      <c r="Y2376" s="152"/>
      <c r="Z2376" s="152"/>
    </row>
    <row r="2377" ht="15.75" customHeight="1">
      <c r="A2377" s="143" t="str">
        <f>VLOOKUP('POBLACIONAL BASE 2025'!AD1639,$A$15:$B$40,2,FALSE)</f>
        <v>#N/A</v>
      </c>
      <c r="B2377" s="149"/>
      <c r="C2377" s="149"/>
      <c r="D2377" s="149"/>
      <c r="E2377" s="149"/>
      <c r="F2377" s="149"/>
      <c r="G2377" s="149"/>
      <c r="H2377" s="149"/>
      <c r="I2377" s="143"/>
      <c r="J2377" s="143"/>
      <c r="K2377" s="149"/>
      <c r="L2377" s="149"/>
      <c r="M2377" s="149"/>
      <c r="N2377" s="149"/>
      <c r="O2377" s="149"/>
      <c r="P2377" s="149"/>
      <c r="Q2377" s="149"/>
      <c r="R2377" s="149"/>
      <c r="S2377" s="149"/>
      <c r="T2377" s="152"/>
      <c r="U2377" s="152"/>
      <c r="V2377" s="152"/>
      <c r="W2377" s="152"/>
      <c r="X2377" s="152"/>
      <c r="Y2377" s="152"/>
      <c r="Z2377" s="152"/>
    </row>
    <row r="2378" ht="15.75" customHeight="1">
      <c r="A2378" s="143" t="str">
        <f>VLOOKUP('POBLACIONAL BASE 2025'!AD1640,$A$15:$B$40,2,FALSE)</f>
        <v>#N/A</v>
      </c>
      <c r="B2378" s="149"/>
      <c r="C2378" s="149"/>
      <c r="D2378" s="149"/>
      <c r="E2378" s="149"/>
      <c r="F2378" s="149"/>
      <c r="G2378" s="149"/>
      <c r="H2378" s="149"/>
      <c r="I2378" s="143"/>
      <c r="J2378" s="143"/>
      <c r="K2378" s="149"/>
      <c r="L2378" s="149"/>
      <c r="M2378" s="149"/>
      <c r="N2378" s="149"/>
      <c r="O2378" s="149"/>
      <c r="P2378" s="149"/>
      <c r="Q2378" s="149"/>
      <c r="R2378" s="149"/>
      <c r="S2378" s="149"/>
      <c r="T2378" s="152"/>
      <c r="U2378" s="152"/>
      <c r="V2378" s="152"/>
      <c r="W2378" s="152"/>
      <c r="X2378" s="152"/>
      <c r="Y2378" s="152"/>
      <c r="Z2378" s="152"/>
    </row>
    <row r="2379" ht="15.75" customHeight="1">
      <c r="A2379" s="143" t="str">
        <f>VLOOKUP('POBLACIONAL BASE 2025'!AD1641,$A$15:$B$40,2,FALSE)</f>
        <v>#N/A</v>
      </c>
      <c r="B2379" s="149"/>
      <c r="C2379" s="149"/>
      <c r="D2379" s="149"/>
      <c r="E2379" s="149"/>
      <c r="F2379" s="149"/>
      <c r="G2379" s="149"/>
      <c r="H2379" s="149"/>
      <c r="I2379" s="143"/>
      <c r="J2379" s="143"/>
      <c r="K2379" s="149"/>
      <c r="L2379" s="149"/>
      <c r="M2379" s="149"/>
      <c r="N2379" s="149"/>
      <c r="O2379" s="149"/>
      <c r="P2379" s="149"/>
      <c r="Q2379" s="149"/>
      <c r="R2379" s="149"/>
      <c r="S2379" s="149"/>
      <c r="T2379" s="152"/>
      <c r="U2379" s="152"/>
      <c r="V2379" s="152"/>
      <c r="W2379" s="152"/>
      <c r="X2379" s="152"/>
      <c r="Y2379" s="152"/>
      <c r="Z2379" s="152"/>
    </row>
    <row r="2380" ht="15.75" customHeight="1">
      <c r="A2380" s="143" t="str">
        <f>VLOOKUP('POBLACIONAL BASE 2025'!AD1642,$A$15:$B$40,2,FALSE)</f>
        <v>#N/A</v>
      </c>
      <c r="B2380" s="149"/>
      <c r="C2380" s="149"/>
      <c r="D2380" s="149"/>
      <c r="E2380" s="149"/>
      <c r="F2380" s="149"/>
      <c r="G2380" s="149"/>
      <c r="H2380" s="149"/>
      <c r="I2380" s="143"/>
      <c r="J2380" s="143"/>
      <c r="K2380" s="149"/>
      <c r="L2380" s="149"/>
      <c r="M2380" s="149"/>
      <c r="N2380" s="149"/>
      <c r="O2380" s="149"/>
      <c r="P2380" s="149"/>
      <c r="Q2380" s="149"/>
      <c r="R2380" s="149"/>
      <c r="S2380" s="149"/>
      <c r="T2380" s="152"/>
      <c r="U2380" s="152"/>
      <c r="V2380" s="152"/>
      <c r="W2380" s="152"/>
      <c r="X2380" s="152"/>
      <c r="Y2380" s="152"/>
      <c r="Z2380" s="152"/>
    </row>
    <row r="2381" ht="15.75" customHeight="1">
      <c r="A2381" s="143" t="str">
        <f>VLOOKUP('POBLACIONAL BASE 2025'!AD1643,$A$15:$B$40,2,FALSE)</f>
        <v>#N/A</v>
      </c>
      <c r="B2381" s="149"/>
      <c r="C2381" s="149"/>
      <c r="D2381" s="149"/>
      <c r="E2381" s="149"/>
      <c r="F2381" s="149"/>
      <c r="G2381" s="149"/>
      <c r="H2381" s="149"/>
      <c r="I2381" s="143"/>
      <c r="J2381" s="143"/>
      <c r="K2381" s="149"/>
      <c r="L2381" s="149"/>
      <c r="M2381" s="149"/>
      <c r="N2381" s="149"/>
      <c r="O2381" s="149"/>
      <c r="P2381" s="149"/>
      <c r="Q2381" s="149"/>
      <c r="R2381" s="149"/>
      <c r="S2381" s="149"/>
      <c r="T2381" s="152"/>
      <c r="U2381" s="152"/>
      <c r="V2381" s="152"/>
      <c r="W2381" s="152"/>
      <c r="X2381" s="152"/>
      <c r="Y2381" s="152"/>
      <c r="Z2381" s="152"/>
    </row>
    <row r="2382" ht="15.75" customHeight="1">
      <c r="A2382" s="143" t="str">
        <f>VLOOKUP('POBLACIONAL BASE 2025'!AD1644,$A$15:$B$40,2,FALSE)</f>
        <v>#N/A</v>
      </c>
      <c r="B2382" s="149"/>
      <c r="C2382" s="149"/>
      <c r="D2382" s="149"/>
      <c r="E2382" s="149"/>
      <c r="F2382" s="149"/>
      <c r="G2382" s="149"/>
      <c r="H2382" s="149"/>
      <c r="I2382" s="143"/>
      <c r="J2382" s="143"/>
      <c r="K2382" s="149"/>
      <c r="L2382" s="149"/>
      <c r="M2382" s="149"/>
      <c r="N2382" s="149"/>
      <c r="O2382" s="149"/>
      <c r="P2382" s="149"/>
      <c r="Q2382" s="149"/>
      <c r="R2382" s="149"/>
      <c r="S2382" s="149"/>
      <c r="T2382" s="152"/>
      <c r="U2382" s="152"/>
      <c r="V2382" s="152"/>
      <c r="W2382" s="152"/>
      <c r="X2382" s="152"/>
      <c r="Y2382" s="152"/>
      <c r="Z2382" s="152"/>
    </row>
    <row r="2383" ht="15.75" customHeight="1">
      <c r="A2383" s="143" t="str">
        <f>VLOOKUP('POBLACIONAL BASE 2025'!AD1645,$A$15:$B$40,2,FALSE)</f>
        <v>#N/A</v>
      </c>
      <c r="B2383" s="149"/>
      <c r="C2383" s="149"/>
      <c r="D2383" s="149"/>
      <c r="E2383" s="149"/>
      <c r="F2383" s="149"/>
      <c r="G2383" s="149"/>
      <c r="H2383" s="149"/>
      <c r="I2383" s="143"/>
      <c r="J2383" s="143"/>
      <c r="K2383" s="149"/>
      <c r="L2383" s="149"/>
      <c r="M2383" s="149"/>
      <c r="N2383" s="149"/>
      <c r="O2383" s="149"/>
      <c r="P2383" s="149"/>
      <c r="Q2383" s="149"/>
      <c r="R2383" s="149"/>
      <c r="S2383" s="149"/>
      <c r="T2383" s="152"/>
      <c r="U2383" s="152"/>
      <c r="V2383" s="152"/>
      <c r="W2383" s="152"/>
      <c r="X2383" s="152"/>
      <c r="Y2383" s="152"/>
      <c r="Z2383" s="152"/>
    </row>
    <row r="2384" ht="15.75" customHeight="1">
      <c r="A2384" s="143" t="str">
        <f>VLOOKUP('POBLACIONAL BASE 2025'!AD1646,$A$15:$B$40,2,FALSE)</f>
        <v>#N/A</v>
      </c>
      <c r="B2384" s="149"/>
      <c r="C2384" s="149"/>
      <c r="D2384" s="149"/>
      <c r="E2384" s="149"/>
      <c r="F2384" s="149"/>
      <c r="G2384" s="149"/>
      <c r="H2384" s="149"/>
      <c r="I2384" s="143"/>
      <c r="J2384" s="143"/>
      <c r="K2384" s="149"/>
      <c r="L2384" s="149"/>
      <c r="M2384" s="149"/>
      <c r="N2384" s="149"/>
      <c r="O2384" s="149"/>
      <c r="P2384" s="149"/>
      <c r="Q2384" s="149"/>
      <c r="R2384" s="149"/>
      <c r="S2384" s="149"/>
      <c r="T2384" s="152"/>
      <c r="U2384" s="152"/>
      <c r="V2384" s="152"/>
      <c r="W2384" s="152"/>
      <c r="X2384" s="152"/>
      <c r="Y2384" s="152"/>
      <c r="Z2384" s="152"/>
    </row>
    <row r="2385" ht="15.75" customHeight="1">
      <c r="A2385" s="143" t="str">
        <f>VLOOKUP('POBLACIONAL BASE 2025'!AD1647,$A$15:$B$40,2,FALSE)</f>
        <v>#N/A</v>
      </c>
      <c r="B2385" s="149"/>
      <c r="C2385" s="149"/>
      <c r="D2385" s="149"/>
      <c r="E2385" s="149"/>
      <c r="F2385" s="149"/>
      <c r="G2385" s="149"/>
      <c r="H2385" s="149"/>
      <c r="I2385" s="143"/>
      <c r="J2385" s="143"/>
      <c r="K2385" s="149"/>
      <c r="L2385" s="149"/>
      <c r="M2385" s="149"/>
      <c r="N2385" s="149"/>
      <c r="O2385" s="149"/>
      <c r="P2385" s="149"/>
      <c r="Q2385" s="149"/>
      <c r="R2385" s="149"/>
      <c r="S2385" s="149"/>
      <c r="T2385" s="152"/>
      <c r="U2385" s="152"/>
      <c r="V2385" s="152"/>
      <c r="W2385" s="152"/>
      <c r="X2385" s="152"/>
      <c r="Y2385" s="152"/>
      <c r="Z2385" s="152"/>
    </row>
    <row r="2386" ht="15.75" customHeight="1">
      <c r="A2386" s="143" t="str">
        <f>VLOOKUP('POBLACIONAL BASE 2025'!AD1648,$A$15:$B$40,2,FALSE)</f>
        <v>#N/A</v>
      </c>
      <c r="B2386" s="149"/>
      <c r="C2386" s="149"/>
      <c r="D2386" s="149"/>
      <c r="E2386" s="149"/>
      <c r="F2386" s="149"/>
      <c r="G2386" s="149"/>
      <c r="H2386" s="149"/>
      <c r="I2386" s="143"/>
      <c r="J2386" s="143"/>
      <c r="K2386" s="149"/>
      <c r="L2386" s="149"/>
      <c r="M2386" s="149"/>
      <c r="N2386" s="149"/>
      <c r="O2386" s="149"/>
      <c r="P2386" s="149"/>
      <c r="Q2386" s="149"/>
      <c r="R2386" s="149"/>
      <c r="S2386" s="149"/>
      <c r="T2386" s="152"/>
      <c r="U2386" s="152"/>
      <c r="V2386" s="152"/>
      <c r="W2386" s="152"/>
      <c r="X2386" s="152"/>
      <c r="Y2386" s="152"/>
      <c r="Z2386" s="152"/>
    </row>
    <row r="2387" ht="15.75" customHeight="1">
      <c r="A2387" s="143" t="str">
        <f>VLOOKUP('POBLACIONAL BASE 2025'!AD1649,$A$15:$B$40,2,FALSE)</f>
        <v>#N/A</v>
      </c>
      <c r="B2387" s="149"/>
      <c r="C2387" s="149"/>
      <c r="D2387" s="149"/>
      <c r="E2387" s="149"/>
      <c r="F2387" s="149"/>
      <c r="G2387" s="149"/>
      <c r="H2387" s="149"/>
      <c r="I2387" s="143"/>
      <c r="J2387" s="143"/>
      <c r="K2387" s="149"/>
      <c r="L2387" s="149"/>
      <c r="M2387" s="149"/>
      <c r="N2387" s="149"/>
      <c r="O2387" s="149"/>
      <c r="P2387" s="149"/>
      <c r="Q2387" s="149"/>
      <c r="R2387" s="149"/>
      <c r="S2387" s="149"/>
      <c r="T2387" s="152"/>
      <c r="U2387" s="152"/>
      <c r="V2387" s="152"/>
      <c r="W2387" s="152"/>
      <c r="X2387" s="152"/>
      <c r="Y2387" s="152"/>
      <c r="Z2387" s="152"/>
    </row>
    <row r="2388" ht="15.75" customHeight="1">
      <c r="A2388" s="143" t="str">
        <f>VLOOKUP('POBLACIONAL BASE 2025'!AD1650,$A$15:$B$40,2,FALSE)</f>
        <v>#N/A</v>
      </c>
      <c r="B2388" s="149"/>
      <c r="C2388" s="149"/>
      <c r="D2388" s="149"/>
      <c r="E2388" s="149"/>
      <c r="F2388" s="149"/>
      <c r="G2388" s="149"/>
      <c r="H2388" s="149"/>
      <c r="I2388" s="143"/>
      <c r="J2388" s="143"/>
      <c r="K2388" s="149"/>
      <c r="L2388" s="149"/>
      <c r="M2388" s="149"/>
      <c r="N2388" s="149"/>
      <c r="O2388" s="149"/>
      <c r="P2388" s="149"/>
      <c r="Q2388" s="149"/>
      <c r="R2388" s="149"/>
      <c r="S2388" s="149"/>
      <c r="T2388" s="152"/>
      <c r="U2388" s="152"/>
      <c r="V2388" s="152"/>
      <c r="W2388" s="152"/>
      <c r="X2388" s="152"/>
      <c r="Y2388" s="152"/>
      <c r="Z2388" s="152"/>
    </row>
    <row r="2389" ht="15.75" customHeight="1">
      <c r="A2389" s="143" t="str">
        <f>VLOOKUP('POBLACIONAL BASE 2025'!AD1651,$A$15:$B$40,2,FALSE)</f>
        <v>#N/A</v>
      </c>
      <c r="B2389" s="149"/>
      <c r="C2389" s="149"/>
      <c r="D2389" s="149"/>
      <c r="E2389" s="149"/>
      <c r="F2389" s="149"/>
      <c r="G2389" s="149"/>
      <c r="H2389" s="149"/>
      <c r="I2389" s="143"/>
      <c r="J2389" s="143"/>
      <c r="K2389" s="149"/>
      <c r="L2389" s="149"/>
      <c r="M2389" s="149"/>
      <c r="N2389" s="149"/>
      <c r="O2389" s="149"/>
      <c r="P2389" s="149"/>
      <c r="Q2389" s="149"/>
      <c r="R2389" s="149"/>
      <c r="S2389" s="149"/>
      <c r="T2389" s="152"/>
      <c r="U2389" s="152"/>
      <c r="V2389" s="152"/>
      <c r="W2389" s="152"/>
      <c r="X2389" s="152"/>
      <c r="Y2389" s="152"/>
      <c r="Z2389" s="152"/>
    </row>
    <row r="2390" ht="15.75" customHeight="1">
      <c r="A2390" s="143" t="str">
        <f>VLOOKUP('POBLACIONAL BASE 2025'!AD1652,$A$15:$B$40,2,FALSE)</f>
        <v>#N/A</v>
      </c>
      <c r="B2390" s="149"/>
      <c r="C2390" s="149"/>
      <c r="D2390" s="149"/>
      <c r="E2390" s="149"/>
      <c r="F2390" s="149"/>
      <c r="G2390" s="149"/>
      <c r="H2390" s="149"/>
      <c r="I2390" s="143"/>
      <c r="J2390" s="143"/>
      <c r="K2390" s="149"/>
      <c r="L2390" s="149"/>
      <c r="M2390" s="149"/>
      <c r="N2390" s="149"/>
      <c r="O2390" s="149"/>
      <c r="P2390" s="149"/>
      <c r="Q2390" s="149"/>
      <c r="R2390" s="149"/>
      <c r="S2390" s="149"/>
      <c r="T2390" s="152"/>
      <c r="U2390" s="152"/>
      <c r="V2390" s="152"/>
      <c r="W2390" s="152"/>
      <c r="X2390" s="152"/>
      <c r="Y2390" s="152"/>
      <c r="Z2390" s="152"/>
    </row>
    <row r="2391" ht="15.75" customHeight="1">
      <c r="A2391" s="143" t="str">
        <f>VLOOKUP('POBLACIONAL BASE 2025'!AD1653,$A$15:$B$40,2,FALSE)</f>
        <v>#N/A</v>
      </c>
      <c r="B2391" s="149"/>
      <c r="C2391" s="149"/>
      <c r="D2391" s="149"/>
      <c r="E2391" s="149"/>
      <c r="F2391" s="149"/>
      <c r="G2391" s="149"/>
      <c r="H2391" s="149"/>
      <c r="I2391" s="143"/>
      <c r="J2391" s="143"/>
      <c r="K2391" s="149"/>
      <c r="L2391" s="149"/>
      <c r="M2391" s="149"/>
      <c r="N2391" s="149"/>
      <c r="O2391" s="149"/>
      <c r="P2391" s="149"/>
      <c r="Q2391" s="149"/>
      <c r="R2391" s="149"/>
      <c r="S2391" s="149"/>
      <c r="T2391" s="152"/>
      <c r="U2391" s="152"/>
      <c r="V2391" s="152"/>
      <c r="W2391" s="152"/>
      <c r="X2391" s="152"/>
      <c r="Y2391" s="152"/>
      <c r="Z2391" s="152"/>
    </row>
    <row r="2392" ht="15.75" customHeight="1">
      <c r="A2392" s="143" t="str">
        <f>VLOOKUP('POBLACIONAL BASE 2025'!AD1654,$A$15:$B$40,2,FALSE)</f>
        <v>#N/A</v>
      </c>
      <c r="B2392" s="149"/>
      <c r="C2392" s="149"/>
      <c r="D2392" s="149"/>
      <c r="E2392" s="149"/>
      <c r="F2392" s="149"/>
      <c r="G2392" s="149"/>
      <c r="H2392" s="149"/>
      <c r="I2392" s="143"/>
      <c r="J2392" s="143"/>
      <c r="K2392" s="149"/>
      <c r="L2392" s="149"/>
      <c r="M2392" s="149"/>
      <c r="N2392" s="149"/>
      <c r="O2392" s="149"/>
      <c r="P2392" s="149"/>
      <c r="Q2392" s="149"/>
      <c r="R2392" s="149"/>
      <c r="S2392" s="149"/>
      <c r="T2392" s="152"/>
      <c r="U2392" s="152"/>
      <c r="V2392" s="152"/>
      <c r="W2392" s="152"/>
      <c r="X2392" s="152"/>
      <c r="Y2392" s="152"/>
      <c r="Z2392" s="152"/>
    </row>
    <row r="2393" ht="15.75" customHeight="1">
      <c r="A2393" s="143" t="str">
        <f>VLOOKUP('POBLACIONAL BASE 2025'!AD1655,$A$15:$B$40,2,FALSE)</f>
        <v>#N/A</v>
      </c>
      <c r="B2393" s="149"/>
      <c r="C2393" s="149"/>
      <c r="D2393" s="149"/>
      <c r="E2393" s="149"/>
      <c r="F2393" s="149"/>
      <c r="G2393" s="149"/>
      <c r="H2393" s="149"/>
      <c r="I2393" s="143"/>
      <c r="J2393" s="143"/>
      <c r="K2393" s="149"/>
      <c r="L2393" s="149"/>
      <c r="M2393" s="149"/>
      <c r="N2393" s="149"/>
      <c r="O2393" s="149"/>
      <c r="P2393" s="149"/>
      <c r="Q2393" s="149"/>
      <c r="R2393" s="149"/>
      <c r="S2393" s="149"/>
      <c r="T2393" s="152"/>
      <c r="U2393" s="152"/>
      <c r="V2393" s="152"/>
      <c r="W2393" s="152"/>
      <c r="X2393" s="152"/>
      <c r="Y2393" s="152"/>
      <c r="Z2393" s="152"/>
    </row>
    <row r="2394" ht="15.75" customHeight="1">
      <c r="A2394" s="143" t="str">
        <f>VLOOKUP('POBLACIONAL BASE 2025'!AD1656,$A$15:$B$40,2,FALSE)</f>
        <v>#N/A</v>
      </c>
      <c r="B2394" s="149"/>
      <c r="C2394" s="149"/>
      <c r="D2394" s="149"/>
      <c r="E2394" s="149"/>
      <c r="F2394" s="149"/>
      <c r="G2394" s="149"/>
      <c r="H2394" s="149"/>
      <c r="I2394" s="143"/>
      <c r="J2394" s="143"/>
      <c r="K2394" s="149"/>
      <c r="L2394" s="149"/>
      <c r="M2394" s="149"/>
      <c r="N2394" s="149"/>
      <c r="O2394" s="149"/>
      <c r="P2394" s="149"/>
      <c r="Q2394" s="149"/>
      <c r="R2394" s="149"/>
      <c r="S2394" s="149"/>
      <c r="T2394" s="152"/>
      <c r="U2394" s="152"/>
      <c r="V2394" s="152"/>
      <c r="W2394" s="152"/>
      <c r="X2394" s="152"/>
      <c r="Y2394" s="152"/>
      <c r="Z2394" s="152"/>
    </row>
    <row r="2395" ht="15.75" customHeight="1">
      <c r="A2395" s="143" t="str">
        <f>VLOOKUP('POBLACIONAL BASE 2025'!AD1657,$A$15:$B$40,2,FALSE)</f>
        <v>#N/A</v>
      </c>
      <c r="B2395" s="149"/>
      <c r="C2395" s="149"/>
      <c r="D2395" s="149"/>
      <c r="E2395" s="149"/>
      <c r="F2395" s="149"/>
      <c r="G2395" s="149"/>
      <c r="H2395" s="149"/>
      <c r="I2395" s="143"/>
      <c r="J2395" s="143"/>
      <c r="K2395" s="149"/>
      <c r="L2395" s="149"/>
      <c r="M2395" s="149"/>
      <c r="N2395" s="149"/>
      <c r="O2395" s="149"/>
      <c r="P2395" s="149"/>
      <c r="Q2395" s="149"/>
      <c r="R2395" s="149"/>
      <c r="S2395" s="149"/>
      <c r="T2395" s="152"/>
      <c r="U2395" s="152"/>
      <c r="V2395" s="152"/>
      <c r="W2395" s="152"/>
      <c r="X2395" s="152"/>
      <c r="Y2395" s="152"/>
      <c r="Z2395" s="152"/>
    </row>
    <row r="2396" ht="15.75" customHeight="1">
      <c r="A2396" s="143" t="str">
        <f>VLOOKUP('POBLACIONAL BASE 2025'!AD1658,$A$15:$B$40,2,FALSE)</f>
        <v>#N/A</v>
      </c>
      <c r="B2396" s="149"/>
      <c r="C2396" s="149"/>
      <c r="D2396" s="149"/>
      <c r="E2396" s="149"/>
      <c r="F2396" s="149"/>
      <c r="G2396" s="149"/>
      <c r="H2396" s="149"/>
      <c r="I2396" s="143"/>
      <c r="J2396" s="143"/>
      <c r="K2396" s="149"/>
      <c r="L2396" s="149"/>
      <c r="M2396" s="149"/>
      <c r="N2396" s="149"/>
      <c r="O2396" s="149"/>
      <c r="P2396" s="149"/>
      <c r="Q2396" s="149"/>
      <c r="R2396" s="149"/>
      <c r="S2396" s="149"/>
      <c r="T2396" s="152"/>
      <c r="U2396" s="152"/>
      <c r="V2396" s="152"/>
      <c r="W2396" s="152"/>
      <c r="X2396" s="152"/>
      <c r="Y2396" s="152"/>
      <c r="Z2396" s="152"/>
    </row>
    <row r="2397" ht="15.75" customHeight="1">
      <c r="A2397" s="143" t="str">
        <f>VLOOKUP('POBLACIONAL BASE 2025'!AD1659,$A$15:$B$40,2,FALSE)</f>
        <v>#N/A</v>
      </c>
      <c r="B2397" s="149"/>
      <c r="C2397" s="149"/>
      <c r="D2397" s="149"/>
      <c r="E2397" s="149"/>
      <c r="F2397" s="149"/>
      <c r="G2397" s="149"/>
      <c r="H2397" s="149"/>
      <c r="I2397" s="143"/>
      <c r="J2397" s="143"/>
      <c r="K2397" s="149"/>
      <c r="L2397" s="149"/>
      <c r="M2397" s="149"/>
      <c r="N2397" s="149"/>
      <c r="O2397" s="149"/>
      <c r="P2397" s="149"/>
      <c r="Q2397" s="149"/>
      <c r="R2397" s="149"/>
      <c r="S2397" s="149"/>
      <c r="T2397" s="152"/>
      <c r="U2397" s="152"/>
      <c r="V2397" s="152"/>
      <c r="W2397" s="152"/>
      <c r="X2397" s="152"/>
      <c r="Y2397" s="152"/>
      <c r="Z2397" s="152"/>
    </row>
    <row r="2398" ht="15.75" customHeight="1">
      <c r="A2398" s="143" t="str">
        <f>VLOOKUP('POBLACIONAL BASE 2025'!AD1660,$A$15:$B$40,2,FALSE)</f>
        <v>#N/A</v>
      </c>
      <c r="B2398" s="149"/>
      <c r="C2398" s="149"/>
      <c r="D2398" s="149"/>
      <c r="E2398" s="149"/>
      <c r="F2398" s="149"/>
      <c r="G2398" s="149"/>
      <c r="H2398" s="149"/>
      <c r="I2398" s="143"/>
      <c r="J2398" s="143"/>
      <c r="K2398" s="149"/>
      <c r="L2398" s="149"/>
      <c r="M2398" s="149"/>
      <c r="N2398" s="149"/>
      <c r="O2398" s="149"/>
      <c r="P2398" s="149"/>
      <c r="Q2398" s="149"/>
      <c r="R2398" s="149"/>
      <c r="S2398" s="149"/>
      <c r="T2398" s="152"/>
      <c r="U2398" s="152"/>
      <c r="V2398" s="152"/>
      <c r="W2398" s="152"/>
      <c r="X2398" s="152"/>
      <c r="Y2398" s="152"/>
      <c r="Z2398" s="152"/>
    </row>
    <row r="2399" ht="15.75" customHeight="1">
      <c r="A2399" s="143" t="str">
        <f>VLOOKUP('POBLACIONAL BASE 2025'!AD1661,$A$15:$B$40,2,FALSE)</f>
        <v>#N/A</v>
      </c>
      <c r="B2399" s="149"/>
      <c r="C2399" s="149"/>
      <c r="D2399" s="149"/>
      <c r="E2399" s="149"/>
      <c r="F2399" s="149"/>
      <c r="G2399" s="149"/>
      <c r="H2399" s="149"/>
      <c r="I2399" s="143"/>
      <c r="J2399" s="143"/>
      <c r="K2399" s="149"/>
      <c r="L2399" s="149"/>
      <c r="M2399" s="149"/>
      <c r="N2399" s="149"/>
      <c r="O2399" s="149"/>
      <c r="P2399" s="149"/>
      <c r="Q2399" s="149"/>
      <c r="R2399" s="149"/>
      <c r="S2399" s="149"/>
      <c r="T2399" s="152"/>
      <c r="U2399" s="152"/>
      <c r="V2399" s="152"/>
      <c r="W2399" s="152"/>
      <c r="X2399" s="152"/>
      <c r="Y2399" s="152"/>
      <c r="Z2399" s="152"/>
    </row>
    <row r="2400" ht="15.75" customHeight="1">
      <c r="A2400" s="143" t="str">
        <f>VLOOKUP('POBLACIONAL BASE 2025'!AD1662,$A$15:$B$40,2,FALSE)</f>
        <v>#N/A</v>
      </c>
      <c r="B2400" s="149"/>
      <c r="C2400" s="149"/>
      <c r="D2400" s="149"/>
      <c r="E2400" s="149"/>
      <c r="F2400" s="149"/>
      <c r="G2400" s="149"/>
      <c r="H2400" s="149"/>
      <c r="I2400" s="143"/>
      <c r="J2400" s="143"/>
      <c r="K2400" s="149"/>
      <c r="L2400" s="149"/>
      <c r="M2400" s="149"/>
      <c r="N2400" s="149"/>
      <c r="O2400" s="149"/>
      <c r="P2400" s="149"/>
      <c r="Q2400" s="149"/>
      <c r="R2400" s="149"/>
      <c r="S2400" s="149"/>
      <c r="T2400" s="152"/>
      <c r="U2400" s="152"/>
      <c r="V2400" s="152"/>
      <c r="W2400" s="152"/>
      <c r="X2400" s="152"/>
      <c r="Y2400" s="152"/>
      <c r="Z2400" s="152"/>
    </row>
    <row r="2401" ht="15.75" customHeight="1">
      <c r="A2401" s="143" t="str">
        <f>VLOOKUP('POBLACIONAL BASE 2025'!AD1663,$A$15:$B$40,2,FALSE)</f>
        <v>#N/A</v>
      </c>
      <c r="B2401" s="149"/>
      <c r="C2401" s="149"/>
      <c r="D2401" s="149"/>
      <c r="E2401" s="149"/>
      <c r="F2401" s="149"/>
      <c r="G2401" s="149"/>
      <c r="H2401" s="149"/>
      <c r="I2401" s="143"/>
      <c r="J2401" s="143"/>
      <c r="K2401" s="149"/>
      <c r="L2401" s="149"/>
      <c r="M2401" s="149"/>
      <c r="N2401" s="149"/>
      <c r="O2401" s="149"/>
      <c r="P2401" s="149"/>
      <c r="Q2401" s="149"/>
      <c r="R2401" s="149"/>
      <c r="S2401" s="149"/>
      <c r="T2401" s="152"/>
      <c r="U2401" s="152"/>
      <c r="V2401" s="152"/>
      <c r="W2401" s="152"/>
      <c r="X2401" s="152"/>
      <c r="Y2401" s="152"/>
      <c r="Z2401" s="152"/>
    </row>
    <row r="2402" ht="15.75" customHeight="1">
      <c r="A2402" s="143" t="str">
        <f>VLOOKUP('POBLACIONAL BASE 2025'!AD1664,$A$15:$B$40,2,FALSE)</f>
        <v>#N/A</v>
      </c>
      <c r="B2402" s="149"/>
      <c r="C2402" s="149"/>
      <c r="D2402" s="149"/>
      <c r="E2402" s="149"/>
      <c r="F2402" s="149"/>
      <c r="G2402" s="149"/>
      <c r="H2402" s="149"/>
      <c r="I2402" s="143"/>
      <c r="J2402" s="143"/>
      <c r="K2402" s="149"/>
      <c r="L2402" s="149"/>
      <c r="M2402" s="149"/>
      <c r="N2402" s="149"/>
      <c r="O2402" s="149"/>
      <c r="P2402" s="149"/>
      <c r="Q2402" s="149"/>
      <c r="R2402" s="149"/>
      <c r="S2402" s="149"/>
      <c r="T2402" s="152"/>
      <c r="U2402" s="152"/>
      <c r="V2402" s="152"/>
      <c r="W2402" s="152"/>
      <c r="X2402" s="152"/>
      <c r="Y2402" s="152"/>
      <c r="Z2402" s="152"/>
    </row>
    <row r="2403" ht="15.75" customHeight="1">
      <c r="A2403" s="143" t="str">
        <f>VLOOKUP('POBLACIONAL BASE 2025'!AD1665,$A$15:$B$40,2,FALSE)</f>
        <v>#N/A</v>
      </c>
      <c r="B2403" s="149"/>
      <c r="C2403" s="149"/>
      <c r="D2403" s="149"/>
      <c r="E2403" s="149"/>
      <c r="F2403" s="149"/>
      <c r="G2403" s="149"/>
      <c r="H2403" s="149"/>
      <c r="I2403" s="143"/>
      <c r="J2403" s="143"/>
      <c r="K2403" s="149"/>
      <c r="L2403" s="149"/>
      <c r="M2403" s="149"/>
      <c r="N2403" s="149"/>
      <c r="O2403" s="149"/>
      <c r="P2403" s="149"/>
      <c r="Q2403" s="149"/>
      <c r="R2403" s="149"/>
      <c r="S2403" s="149"/>
      <c r="T2403" s="152"/>
      <c r="U2403" s="152"/>
      <c r="V2403" s="152"/>
      <c r="W2403" s="152"/>
      <c r="X2403" s="152"/>
      <c r="Y2403" s="152"/>
      <c r="Z2403" s="152"/>
    </row>
    <row r="2404" ht="15.75" customHeight="1">
      <c r="A2404" s="143" t="str">
        <f>VLOOKUP('POBLACIONAL BASE 2025'!AD1666,$A$15:$B$40,2,FALSE)</f>
        <v>#N/A</v>
      </c>
      <c r="B2404" s="149"/>
      <c r="C2404" s="149"/>
      <c r="D2404" s="149"/>
      <c r="E2404" s="149"/>
      <c r="F2404" s="149"/>
      <c r="G2404" s="149"/>
      <c r="H2404" s="149"/>
      <c r="I2404" s="143"/>
      <c r="J2404" s="143"/>
      <c r="K2404" s="149"/>
      <c r="L2404" s="149"/>
      <c r="M2404" s="149"/>
      <c r="N2404" s="149"/>
      <c r="O2404" s="149"/>
      <c r="P2404" s="149"/>
      <c r="Q2404" s="149"/>
      <c r="R2404" s="149"/>
      <c r="S2404" s="149"/>
      <c r="T2404" s="152"/>
      <c r="U2404" s="152"/>
      <c r="V2404" s="152"/>
      <c r="W2404" s="152"/>
      <c r="X2404" s="152"/>
      <c r="Y2404" s="152"/>
      <c r="Z2404" s="152"/>
    </row>
    <row r="2405" ht="15.75" customHeight="1">
      <c r="A2405" s="143" t="str">
        <f>VLOOKUP('POBLACIONAL BASE 2025'!AD1667,$A$15:$B$40,2,FALSE)</f>
        <v>#N/A</v>
      </c>
      <c r="B2405" s="149"/>
      <c r="C2405" s="149"/>
      <c r="D2405" s="149"/>
      <c r="E2405" s="149"/>
      <c r="F2405" s="149"/>
      <c r="G2405" s="149"/>
      <c r="H2405" s="149"/>
      <c r="I2405" s="143"/>
      <c r="J2405" s="143"/>
      <c r="K2405" s="149"/>
      <c r="L2405" s="149"/>
      <c r="M2405" s="149"/>
      <c r="N2405" s="149"/>
      <c r="O2405" s="149"/>
      <c r="P2405" s="149"/>
      <c r="Q2405" s="149"/>
      <c r="R2405" s="149"/>
      <c r="S2405" s="149"/>
      <c r="T2405" s="152"/>
      <c r="U2405" s="152"/>
      <c r="V2405" s="152"/>
      <c r="W2405" s="152"/>
      <c r="X2405" s="152"/>
      <c r="Y2405" s="152"/>
      <c r="Z2405" s="152"/>
    </row>
    <row r="2406" ht="15.75" customHeight="1">
      <c r="A2406" s="143" t="str">
        <f>VLOOKUP('POBLACIONAL BASE 2025'!AD1668,$A$15:$B$40,2,FALSE)</f>
        <v>#N/A</v>
      </c>
      <c r="B2406" s="149"/>
      <c r="C2406" s="149"/>
      <c r="D2406" s="149"/>
      <c r="E2406" s="149"/>
      <c r="F2406" s="149"/>
      <c r="G2406" s="149"/>
      <c r="H2406" s="149"/>
      <c r="I2406" s="143"/>
      <c r="J2406" s="143"/>
      <c r="K2406" s="149"/>
      <c r="L2406" s="149"/>
      <c r="M2406" s="149"/>
      <c r="N2406" s="149"/>
      <c r="O2406" s="149"/>
      <c r="P2406" s="149"/>
      <c r="Q2406" s="149"/>
      <c r="R2406" s="149"/>
      <c r="S2406" s="149"/>
      <c r="T2406" s="152"/>
      <c r="U2406" s="152"/>
      <c r="V2406" s="152"/>
      <c r="W2406" s="152"/>
      <c r="X2406" s="152"/>
      <c r="Y2406" s="152"/>
      <c r="Z2406" s="152"/>
    </row>
    <row r="2407" ht="15.75" customHeight="1">
      <c r="A2407" s="143" t="str">
        <f>VLOOKUP('POBLACIONAL BASE 2025'!AD1669,$A$15:$B$40,2,FALSE)</f>
        <v>#N/A</v>
      </c>
      <c r="B2407" s="149"/>
      <c r="C2407" s="149"/>
      <c r="D2407" s="149"/>
      <c r="E2407" s="149"/>
      <c r="F2407" s="149"/>
      <c r="G2407" s="149"/>
      <c r="H2407" s="149"/>
      <c r="I2407" s="143"/>
      <c r="J2407" s="143"/>
      <c r="K2407" s="149"/>
      <c r="L2407" s="149"/>
      <c r="M2407" s="149"/>
      <c r="N2407" s="149"/>
      <c r="O2407" s="149"/>
      <c r="P2407" s="149"/>
      <c r="Q2407" s="149"/>
      <c r="R2407" s="149"/>
      <c r="S2407" s="149"/>
      <c r="T2407" s="152"/>
      <c r="U2407" s="152"/>
      <c r="V2407" s="152"/>
      <c r="W2407" s="152"/>
      <c r="X2407" s="152"/>
      <c r="Y2407" s="152"/>
      <c r="Z2407" s="152"/>
    </row>
    <row r="2408" ht="15.75" customHeight="1">
      <c r="A2408" s="143" t="str">
        <f>VLOOKUP('POBLACIONAL BASE 2025'!AD1670,$A$15:$B$40,2,FALSE)</f>
        <v>#N/A</v>
      </c>
      <c r="B2408" s="149"/>
      <c r="C2408" s="149"/>
      <c r="D2408" s="149"/>
      <c r="E2408" s="149"/>
      <c r="F2408" s="149"/>
      <c r="G2408" s="149"/>
      <c r="H2408" s="149"/>
      <c r="I2408" s="143"/>
      <c r="J2408" s="143"/>
      <c r="K2408" s="149"/>
      <c r="L2408" s="149"/>
      <c r="M2408" s="149"/>
      <c r="N2408" s="149"/>
      <c r="O2408" s="149"/>
      <c r="P2408" s="149"/>
      <c r="Q2408" s="149"/>
      <c r="R2408" s="149"/>
      <c r="S2408" s="149"/>
      <c r="T2408" s="152"/>
      <c r="U2408" s="152"/>
      <c r="V2408" s="152"/>
      <c r="W2408" s="152"/>
      <c r="X2408" s="152"/>
      <c r="Y2408" s="152"/>
      <c r="Z2408" s="152"/>
    </row>
    <row r="2409" ht="15.75" customHeight="1">
      <c r="A2409" s="143" t="str">
        <f>VLOOKUP('POBLACIONAL BASE 2025'!AD1671,$A$15:$B$40,2,FALSE)</f>
        <v>#N/A</v>
      </c>
      <c r="B2409" s="149"/>
      <c r="C2409" s="149"/>
      <c r="D2409" s="149"/>
      <c r="E2409" s="149"/>
      <c r="F2409" s="149"/>
      <c r="G2409" s="149"/>
      <c r="H2409" s="149"/>
      <c r="I2409" s="143"/>
      <c r="J2409" s="143"/>
      <c r="K2409" s="149"/>
      <c r="L2409" s="149"/>
      <c r="M2409" s="149"/>
      <c r="N2409" s="149"/>
      <c r="O2409" s="149"/>
      <c r="P2409" s="149"/>
      <c r="Q2409" s="149"/>
      <c r="R2409" s="149"/>
      <c r="S2409" s="149"/>
      <c r="T2409" s="152"/>
      <c r="U2409" s="152"/>
      <c r="V2409" s="152"/>
      <c r="W2409" s="152"/>
      <c r="X2409" s="152"/>
      <c r="Y2409" s="152"/>
      <c r="Z2409" s="152"/>
    </row>
    <row r="2410" ht="15.75" customHeight="1">
      <c r="A2410" s="143" t="str">
        <f>VLOOKUP('POBLACIONAL BASE 2025'!AD1672,$A$15:$B$40,2,FALSE)</f>
        <v>#N/A</v>
      </c>
      <c r="B2410" s="149"/>
      <c r="C2410" s="149"/>
      <c r="D2410" s="149"/>
      <c r="E2410" s="149"/>
      <c r="F2410" s="149"/>
      <c r="G2410" s="149"/>
      <c r="H2410" s="149"/>
      <c r="I2410" s="143"/>
      <c r="J2410" s="143"/>
      <c r="K2410" s="149"/>
      <c r="L2410" s="149"/>
      <c r="M2410" s="149"/>
      <c r="N2410" s="149"/>
      <c r="O2410" s="149"/>
      <c r="P2410" s="149"/>
      <c r="Q2410" s="149"/>
      <c r="R2410" s="149"/>
      <c r="S2410" s="149"/>
      <c r="T2410" s="152"/>
      <c r="U2410" s="152"/>
      <c r="V2410" s="152"/>
      <c r="W2410" s="152"/>
      <c r="X2410" s="152"/>
      <c r="Y2410" s="152"/>
      <c r="Z2410" s="152"/>
    </row>
    <row r="2411" ht="15.75" customHeight="1">
      <c r="A2411" s="143" t="str">
        <f>VLOOKUP('POBLACIONAL BASE 2025'!AD1673,$A$15:$B$40,2,FALSE)</f>
        <v>#N/A</v>
      </c>
      <c r="B2411" s="149"/>
      <c r="C2411" s="149"/>
      <c r="D2411" s="149"/>
      <c r="E2411" s="149"/>
      <c r="F2411" s="149"/>
      <c r="G2411" s="149"/>
      <c r="H2411" s="149"/>
      <c r="I2411" s="143"/>
      <c r="J2411" s="143"/>
      <c r="K2411" s="149"/>
      <c r="L2411" s="149"/>
      <c r="M2411" s="149"/>
      <c r="N2411" s="149"/>
      <c r="O2411" s="149"/>
      <c r="P2411" s="149"/>
      <c r="Q2411" s="149"/>
      <c r="R2411" s="149"/>
      <c r="S2411" s="149"/>
      <c r="T2411" s="152"/>
      <c r="U2411" s="152"/>
      <c r="V2411" s="152"/>
      <c r="W2411" s="152"/>
      <c r="X2411" s="152"/>
      <c r="Y2411" s="152"/>
      <c r="Z2411" s="152"/>
    </row>
    <row r="2412" ht="15.75" customHeight="1">
      <c r="A2412" s="143" t="str">
        <f>VLOOKUP('POBLACIONAL BASE 2025'!AD1674,$A$15:$B$40,2,FALSE)</f>
        <v>#N/A</v>
      </c>
      <c r="B2412" s="149"/>
      <c r="C2412" s="149"/>
      <c r="D2412" s="149"/>
      <c r="E2412" s="149"/>
      <c r="F2412" s="149"/>
      <c r="G2412" s="149"/>
      <c r="H2412" s="149"/>
      <c r="I2412" s="143"/>
      <c r="J2412" s="143"/>
      <c r="K2412" s="149"/>
      <c r="L2412" s="149"/>
      <c r="M2412" s="149"/>
      <c r="N2412" s="149"/>
      <c r="O2412" s="149"/>
      <c r="P2412" s="149"/>
      <c r="Q2412" s="149"/>
      <c r="R2412" s="149"/>
      <c r="S2412" s="149"/>
      <c r="T2412" s="152"/>
      <c r="U2412" s="152"/>
      <c r="V2412" s="152"/>
      <c r="W2412" s="152"/>
      <c r="X2412" s="152"/>
      <c r="Y2412" s="152"/>
      <c r="Z2412" s="152"/>
    </row>
    <row r="2413" ht="15.75" customHeight="1">
      <c r="A2413" s="143" t="str">
        <f>VLOOKUP('POBLACIONAL BASE 2025'!AD1675,$A$15:$B$40,2,FALSE)</f>
        <v>#N/A</v>
      </c>
      <c r="B2413" s="149"/>
      <c r="C2413" s="149"/>
      <c r="D2413" s="149"/>
      <c r="E2413" s="149"/>
      <c r="F2413" s="149"/>
      <c r="G2413" s="149"/>
      <c r="H2413" s="149"/>
      <c r="I2413" s="143"/>
      <c r="J2413" s="143"/>
      <c r="K2413" s="149"/>
      <c r="L2413" s="149"/>
      <c r="M2413" s="149"/>
      <c r="N2413" s="149"/>
      <c r="O2413" s="149"/>
      <c r="P2413" s="149"/>
      <c r="Q2413" s="149"/>
      <c r="R2413" s="149"/>
      <c r="S2413" s="149"/>
      <c r="T2413" s="152"/>
      <c r="U2413" s="152"/>
      <c r="V2413" s="152"/>
      <c r="W2413" s="152"/>
      <c r="X2413" s="152"/>
      <c r="Y2413" s="152"/>
      <c r="Z2413" s="152"/>
    </row>
    <row r="2414" ht="15.75" customHeight="1">
      <c r="A2414" s="143" t="str">
        <f>VLOOKUP('POBLACIONAL BASE 2025'!AD1676,$A$15:$B$40,2,FALSE)</f>
        <v>#N/A</v>
      </c>
      <c r="B2414" s="149"/>
      <c r="C2414" s="149"/>
      <c r="D2414" s="149"/>
      <c r="E2414" s="149"/>
      <c r="F2414" s="149"/>
      <c r="G2414" s="149"/>
      <c r="H2414" s="149"/>
      <c r="I2414" s="143"/>
      <c r="J2414" s="143"/>
      <c r="K2414" s="149"/>
      <c r="L2414" s="149"/>
      <c r="M2414" s="149"/>
      <c r="N2414" s="149"/>
      <c r="O2414" s="149"/>
      <c r="P2414" s="149"/>
      <c r="Q2414" s="149"/>
      <c r="R2414" s="149"/>
      <c r="S2414" s="149"/>
      <c r="T2414" s="152"/>
      <c r="U2414" s="152"/>
      <c r="V2414" s="152"/>
      <c r="W2414" s="152"/>
      <c r="X2414" s="152"/>
      <c r="Y2414" s="152"/>
      <c r="Z2414" s="152"/>
    </row>
    <row r="2415" ht="15.75" customHeight="1">
      <c r="A2415" s="143" t="str">
        <f>VLOOKUP('POBLACIONAL BASE 2025'!AD1677,$A$15:$B$40,2,FALSE)</f>
        <v>#N/A</v>
      </c>
      <c r="B2415" s="149"/>
      <c r="C2415" s="149"/>
      <c r="D2415" s="149"/>
      <c r="E2415" s="149"/>
      <c r="F2415" s="149"/>
      <c r="G2415" s="149"/>
      <c r="H2415" s="149"/>
      <c r="I2415" s="143"/>
      <c r="J2415" s="143"/>
      <c r="K2415" s="149"/>
      <c r="L2415" s="149"/>
      <c r="M2415" s="149"/>
      <c r="N2415" s="149"/>
      <c r="O2415" s="149"/>
      <c r="P2415" s="149"/>
      <c r="Q2415" s="149"/>
      <c r="R2415" s="149"/>
      <c r="S2415" s="149"/>
      <c r="T2415" s="152"/>
      <c r="U2415" s="152"/>
      <c r="V2415" s="152"/>
      <c r="W2415" s="152"/>
      <c r="X2415" s="152"/>
      <c r="Y2415" s="152"/>
      <c r="Z2415" s="152"/>
    </row>
    <row r="2416" ht="15.75" customHeight="1">
      <c r="A2416" s="143" t="str">
        <f>VLOOKUP('POBLACIONAL BASE 2025'!AD1678,$A$15:$B$40,2,FALSE)</f>
        <v>#N/A</v>
      </c>
      <c r="B2416" s="149"/>
      <c r="C2416" s="149"/>
      <c r="D2416" s="149"/>
      <c r="E2416" s="149"/>
      <c r="F2416" s="149"/>
      <c r="G2416" s="149"/>
      <c r="H2416" s="149"/>
      <c r="I2416" s="143"/>
      <c r="J2416" s="143"/>
      <c r="K2416" s="149"/>
      <c r="L2416" s="149"/>
      <c r="M2416" s="149"/>
      <c r="N2416" s="149"/>
      <c r="O2416" s="149"/>
      <c r="P2416" s="149"/>
      <c r="Q2416" s="149"/>
      <c r="R2416" s="149"/>
      <c r="S2416" s="149"/>
      <c r="T2416" s="152"/>
      <c r="U2416" s="152"/>
      <c r="V2416" s="152"/>
      <c r="W2416" s="152"/>
      <c r="X2416" s="152"/>
      <c r="Y2416" s="152"/>
      <c r="Z2416" s="152"/>
    </row>
    <row r="2417" ht="15.75" customHeight="1">
      <c r="A2417" s="143" t="str">
        <f>VLOOKUP('POBLACIONAL BASE 2025'!AD1679,$A$15:$B$40,2,FALSE)</f>
        <v>#N/A</v>
      </c>
      <c r="B2417" s="149"/>
      <c r="C2417" s="149"/>
      <c r="D2417" s="149"/>
      <c r="E2417" s="149"/>
      <c r="F2417" s="149"/>
      <c r="G2417" s="149"/>
      <c r="H2417" s="149"/>
      <c r="I2417" s="143"/>
      <c r="J2417" s="143"/>
      <c r="K2417" s="149"/>
      <c r="L2417" s="149"/>
      <c r="M2417" s="149"/>
      <c r="N2417" s="149"/>
      <c r="O2417" s="149"/>
      <c r="P2417" s="149"/>
      <c r="Q2417" s="149"/>
      <c r="R2417" s="149"/>
      <c r="S2417" s="149"/>
      <c r="T2417" s="152"/>
      <c r="U2417" s="152"/>
      <c r="V2417" s="152"/>
      <c r="W2417" s="152"/>
      <c r="X2417" s="152"/>
      <c r="Y2417" s="152"/>
      <c r="Z2417" s="152"/>
    </row>
    <row r="2418" ht="15.75" customHeight="1">
      <c r="A2418" s="143" t="str">
        <f>VLOOKUP('POBLACIONAL BASE 2025'!AD1680,$A$15:$B$40,2,FALSE)</f>
        <v>#N/A</v>
      </c>
      <c r="B2418" s="149"/>
      <c r="C2418" s="149"/>
      <c r="D2418" s="149"/>
      <c r="E2418" s="149"/>
      <c r="F2418" s="149"/>
      <c r="G2418" s="149"/>
      <c r="H2418" s="149"/>
      <c r="I2418" s="143"/>
      <c r="J2418" s="143"/>
      <c r="K2418" s="149"/>
      <c r="L2418" s="149"/>
      <c r="M2418" s="149"/>
      <c r="N2418" s="149"/>
      <c r="O2418" s="149"/>
      <c r="P2418" s="149"/>
      <c r="Q2418" s="149"/>
      <c r="R2418" s="149"/>
      <c r="S2418" s="149"/>
      <c r="T2418" s="152"/>
      <c r="U2418" s="152"/>
      <c r="V2418" s="152"/>
      <c r="W2418" s="152"/>
      <c r="X2418" s="152"/>
      <c r="Y2418" s="152"/>
      <c r="Z2418" s="152"/>
    </row>
    <row r="2419" ht="15.75" customHeight="1">
      <c r="A2419" s="143" t="str">
        <f>VLOOKUP('POBLACIONAL BASE 2025'!AD1681,$A$15:$B$40,2,FALSE)</f>
        <v>#N/A</v>
      </c>
      <c r="B2419" s="149"/>
      <c r="C2419" s="149"/>
      <c r="D2419" s="149"/>
      <c r="E2419" s="149"/>
      <c r="F2419" s="149"/>
      <c r="G2419" s="149"/>
      <c r="H2419" s="149"/>
      <c r="I2419" s="143"/>
      <c r="J2419" s="143"/>
      <c r="K2419" s="149"/>
      <c r="L2419" s="149"/>
      <c r="M2419" s="149"/>
      <c r="N2419" s="149"/>
      <c r="O2419" s="149"/>
      <c r="P2419" s="149"/>
      <c r="Q2419" s="149"/>
      <c r="R2419" s="149"/>
      <c r="S2419" s="149"/>
      <c r="T2419" s="152"/>
      <c r="U2419" s="152"/>
      <c r="V2419" s="152"/>
      <c r="W2419" s="152"/>
      <c r="X2419" s="152"/>
      <c r="Y2419" s="152"/>
      <c r="Z2419" s="152"/>
    </row>
    <row r="2420" ht="15.75" customHeight="1">
      <c r="A2420" s="143" t="str">
        <f>VLOOKUP('POBLACIONAL BASE 2025'!AD1682,$A$15:$B$40,2,FALSE)</f>
        <v>#N/A</v>
      </c>
      <c r="B2420" s="149"/>
      <c r="C2420" s="149"/>
      <c r="D2420" s="149"/>
      <c r="E2420" s="149"/>
      <c r="F2420" s="149"/>
      <c r="G2420" s="149"/>
      <c r="H2420" s="149"/>
      <c r="I2420" s="143"/>
      <c r="J2420" s="143"/>
      <c r="K2420" s="149"/>
      <c r="L2420" s="149"/>
      <c r="M2420" s="149"/>
      <c r="N2420" s="149"/>
      <c r="O2420" s="149"/>
      <c r="P2420" s="149"/>
      <c r="Q2420" s="149"/>
      <c r="R2420" s="149"/>
      <c r="S2420" s="149"/>
      <c r="T2420" s="152"/>
      <c r="U2420" s="152"/>
      <c r="V2420" s="152"/>
      <c r="W2420" s="152"/>
      <c r="X2420" s="152"/>
      <c r="Y2420" s="152"/>
      <c r="Z2420" s="152"/>
    </row>
    <row r="2421" ht="15.75" customHeight="1">
      <c r="A2421" s="143" t="str">
        <f>VLOOKUP('POBLACIONAL BASE 2025'!AD1683,$A$15:$B$40,2,FALSE)</f>
        <v>#N/A</v>
      </c>
      <c r="B2421" s="149"/>
      <c r="C2421" s="149"/>
      <c r="D2421" s="149"/>
      <c r="E2421" s="149"/>
      <c r="F2421" s="149"/>
      <c r="G2421" s="149"/>
      <c r="H2421" s="149"/>
      <c r="I2421" s="143"/>
      <c r="J2421" s="143"/>
      <c r="K2421" s="149"/>
      <c r="L2421" s="149"/>
      <c r="M2421" s="149"/>
      <c r="N2421" s="149"/>
      <c r="O2421" s="149"/>
      <c r="P2421" s="149"/>
      <c r="Q2421" s="149"/>
      <c r="R2421" s="149"/>
      <c r="S2421" s="149"/>
      <c r="T2421" s="152"/>
      <c r="U2421" s="152"/>
      <c r="V2421" s="152"/>
      <c r="W2421" s="152"/>
      <c r="X2421" s="152"/>
      <c r="Y2421" s="152"/>
      <c r="Z2421" s="152"/>
    </row>
    <row r="2422" ht="15.75" customHeight="1">
      <c r="A2422" s="143" t="str">
        <f>VLOOKUP('POBLACIONAL BASE 2025'!AD1684,$A$15:$B$40,2,FALSE)</f>
        <v>#N/A</v>
      </c>
      <c r="B2422" s="149"/>
      <c r="C2422" s="149"/>
      <c r="D2422" s="149"/>
      <c r="E2422" s="149"/>
      <c r="F2422" s="149"/>
      <c r="G2422" s="149"/>
      <c r="H2422" s="149"/>
      <c r="I2422" s="143"/>
      <c r="J2422" s="143"/>
      <c r="K2422" s="149"/>
      <c r="L2422" s="149"/>
      <c r="M2422" s="149"/>
      <c r="N2422" s="149"/>
      <c r="O2422" s="149"/>
      <c r="P2422" s="149"/>
      <c r="Q2422" s="149"/>
      <c r="R2422" s="149"/>
      <c r="S2422" s="149"/>
      <c r="T2422" s="152"/>
      <c r="U2422" s="152"/>
      <c r="V2422" s="152"/>
      <c r="W2422" s="152"/>
      <c r="X2422" s="152"/>
      <c r="Y2422" s="152"/>
      <c r="Z2422" s="152"/>
    </row>
    <row r="2423" ht="15.75" customHeight="1">
      <c r="A2423" s="143" t="str">
        <f>VLOOKUP('POBLACIONAL BASE 2025'!AD1685,$A$15:$B$40,2,FALSE)</f>
        <v>#N/A</v>
      </c>
      <c r="B2423" s="149"/>
      <c r="C2423" s="149"/>
      <c r="D2423" s="149"/>
      <c r="E2423" s="149"/>
      <c r="F2423" s="149"/>
      <c r="G2423" s="149"/>
      <c r="H2423" s="149"/>
      <c r="I2423" s="143"/>
      <c r="J2423" s="143"/>
      <c r="K2423" s="149"/>
      <c r="L2423" s="149"/>
      <c r="M2423" s="149"/>
      <c r="N2423" s="149"/>
      <c r="O2423" s="149"/>
      <c r="P2423" s="149"/>
      <c r="Q2423" s="149"/>
      <c r="R2423" s="149"/>
      <c r="S2423" s="149"/>
      <c r="T2423" s="152"/>
      <c r="U2423" s="152"/>
      <c r="V2423" s="152"/>
      <c r="W2423" s="152"/>
      <c r="X2423" s="152"/>
      <c r="Y2423" s="152"/>
      <c r="Z2423" s="152"/>
    </row>
    <row r="2424" ht="15.75" customHeight="1">
      <c r="A2424" s="143" t="str">
        <f>VLOOKUP('POBLACIONAL BASE 2025'!AD1686,$A$15:$B$40,2,FALSE)</f>
        <v>#N/A</v>
      </c>
      <c r="B2424" s="149"/>
      <c r="C2424" s="149"/>
      <c r="D2424" s="149"/>
      <c r="E2424" s="149"/>
      <c r="F2424" s="149"/>
      <c r="G2424" s="149"/>
      <c r="H2424" s="149"/>
      <c r="I2424" s="143"/>
      <c r="J2424" s="143"/>
      <c r="K2424" s="149"/>
      <c r="L2424" s="149"/>
      <c r="M2424" s="149"/>
      <c r="N2424" s="149"/>
      <c r="O2424" s="149"/>
      <c r="P2424" s="149"/>
      <c r="Q2424" s="149"/>
      <c r="R2424" s="149"/>
      <c r="S2424" s="149"/>
      <c r="T2424" s="152"/>
      <c r="U2424" s="152"/>
      <c r="V2424" s="152"/>
      <c r="W2424" s="152"/>
      <c r="X2424" s="152"/>
      <c r="Y2424" s="152"/>
      <c r="Z2424" s="152"/>
    </row>
    <row r="2425" ht="15.75" customHeight="1">
      <c r="A2425" s="143" t="str">
        <f>VLOOKUP('POBLACIONAL BASE 2025'!AD1687,$A$15:$B$40,2,FALSE)</f>
        <v>#N/A</v>
      </c>
      <c r="B2425" s="149"/>
      <c r="C2425" s="149"/>
      <c r="D2425" s="149"/>
      <c r="E2425" s="149"/>
      <c r="F2425" s="149"/>
      <c r="G2425" s="149"/>
      <c r="H2425" s="149"/>
      <c r="I2425" s="143"/>
      <c r="J2425" s="143"/>
      <c r="K2425" s="149"/>
      <c r="L2425" s="149"/>
      <c r="M2425" s="149"/>
      <c r="N2425" s="149"/>
      <c r="O2425" s="149"/>
      <c r="P2425" s="149"/>
      <c r="Q2425" s="149"/>
      <c r="R2425" s="149"/>
      <c r="S2425" s="149"/>
      <c r="T2425" s="152"/>
      <c r="U2425" s="152"/>
      <c r="V2425" s="152"/>
      <c r="W2425" s="152"/>
      <c r="X2425" s="152"/>
      <c r="Y2425" s="152"/>
      <c r="Z2425" s="152"/>
    </row>
    <row r="2426" ht="15.75" customHeight="1">
      <c r="A2426" s="143" t="str">
        <f>VLOOKUP('POBLACIONAL BASE 2025'!AD1688,$A$15:$B$40,2,FALSE)</f>
        <v>#N/A</v>
      </c>
      <c r="B2426" s="149"/>
      <c r="C2426" s="149"/>
      <c r="D2426" s="149"/>
      <c r="E2426" s="149"/>
      <c r="F2426" s="149"/>
      <c r="G2426" s="149"/>
      <c r="H2426" s="149"/>
      <c r="I2426" s="143"/>
      <c r="J2426" s="143"/>
      <c r="K2426" s="149"/>
      <c r="L2426" s="149"/>
      <c r="M2426" s="149"/>
      <c r="N2426" s="149"/>
      <c r="O2426" s="149"/>
      <c r="P2426" s="149"/>
      <c r="Q2426" s="149"/>
      <c r="R2426" s="149"/>
      <c r="S2426" s="149"/>
      <c r="T2426" s="152"/>
      <c r="U2426" s="152"/>
      <c r="V2426" s="152"/>
      <c r="W2426" s="152"/>
      <c r="X2426" s="152"/>
      <c r="Y2426" s="152"/>
      <c r="Z2426" s="152"/>
    </row>
    <row r="2427" ht="15.75" customHeight="1">
      <c r="A2427" s="143" t="str">
        <f>VLOOKUP('POBLACIONAL BASE 2025'!AD1689,$A$15:$B$40,2,FALSE)</f>
        <v>#N/A</v>
      </c>
      <c r="B2427" s="149"/>
      <c r="C2427" s="149"/>
      <c r="D2427" s="149"/>
      <c r="E2427" s="149"/>
      <c r="F2427" s="149"/>
      <c r="G2427" s="149"/>
      <c r="H2427" s="149"/>
      <c r="I2427" s="143"/>
      <c r="J2427" s="143"/>
      <c r="K2427" s="149"/>
      <c r="L2427" s="149"/>
      <c r="M2427" s="149"/>
      <c r="N2427" s="149"/>
      <c r="O2427" s="149"/>
      <c r="P2427" s="149"/>
      <c r="Q2427" s="149"/>
      <c r="R2427" s="149"/>
      <c r="S2427" s="149"/>
      <c r="T2427" s="152"/>
      <c r="U2427" s="152"/>
      <c r="V2427" s="152"/>
      <c r="W2427" s="152"/>
      <c r="X2427" s="152"/>
      <c r="Y2427" s="152"/>
      <c r="Z2427" s="152"/>
    </row>
    <row r="2428" ht="15.75" customHeight="1">
      <c r="A2428" s="143" t="str">
        <f>VLOOKUP('POBLACIONAL BASE 2025'!AD1690,$A$15:$B$40,2,FALSE)</f>
        <v>#N/A</v>
      </c>
      <c r="B2428" s="149"/>
      <c r="C2428" s="149"/>
      <c r="D2428" s="149"/>
      <c r="E2428" s="149"/>
      <c r="F2428" s="149"/>
      <c r="G2428" s="149"/>
      <c r="H2428" s="149"/>
      <c r="I2428" s="143"/>
      <c r="J2428" s="143"/>
      <c r="K2428" s="149"/>
      <c r="L2428" s="149"/>
      <c r="M2428" s="149"/>
      <c r="N2428" s="149"/>
      <c r="O2428" s="149"/>
      <c r="P2428" s="149"/>
      <c r="Q2428" s="149"/>
      <c r="R2428" s="149"/>
      <c r="S2428" s="149"/>
      <c r="T2428" s="152"/>
      <c r="U2428" s="152"/>
      <c r="V2428" s="152"/>
      <c r="W2428" s="152"/>
      <c r="X2428" s="152"/>
      <c r="Y2428" s="152"/>
      <c r="Z2428" s="152"/>
    </row>
    <row r="2429" ht="15.75" customHeight="1">
      <c r="A2429" s="143" t="str">
        <f>VLOOKUP('POBLACIONAL BASE 2025'!AD1691,$A$15:$B$40,2,FALSE)</f>
        <v>#N/A</v>
      </c>
      <c r="B2429" s="149"/>
      <c r="C2429" s="149"/>
      <c r="D2429" s="149"/>
      <c r="E2429" s="149"/>
      <c r="F2429" s="149"/>
      <c r="G2429" s="149"/>
      <c r="H2429" s="149"/>
      <c r="I2429" s="143"/>
      <c r="J2429" s="143"/>
      <c r="K2429" s="149"/>
      <c r="L2429" s="149"/>
      <c r="M2429" s="149"/>
      <c r="N2429" s="149"/>
      <c r="O2429" s="149"/>
      <c r="P2429" s="149"/>
      <c r="Q2429" s="149"/>
      <c r="R2429" s="149"/>
      <c r="S2429" s="149"/>
      <c r="T2429" s="152"/>
      <c r="U2429" s="152"/>
      <c r="V2429" s="152"/>
      <c r="W2429" s="152"/>
      <c r="X2429" s="152"/>
      <c r="Y2429" s="152"/>
      <c r="Z2429" s="152"/>
    </row>
    <row r="2430" ht="15.75" customHeight="1">
      <c r="A2430" s="143" t="str">
        <f>VLOOKUP('POBLACIONAL BASE 2025'!AD1692,$A$15:$B$40,2,FALSE)</f>
        <v>#N/A</v>
      </c>
      <c r="B2430" s="149"/>
      <c r="C2430" s="149"/>
      <c r="D2430" s="149"/>
      <c r="E2430" s="149"/>
      <c r="F2430" s="149"/>
      <c r="G2430" s="149"/>
      <c r="H2430" s="149"/>
      <c r="I2430" s="143"/>
      <c r="J2430" s="143"/>
      <c r="K2430" s="149"/>
      <c r="L2430" s="149"/>
      <c r="M2430" s="149"/>
      <c r="N2430" s="149"/>
      <c r="O2430" s="149"/>
      <c r="P2430" s="149"/>
      <c r="Q2430" s="149"/>
      <c r="R2430" s="149"/>
      <c r="S2430" s="149"/>
      <c r="T2430" s="152"/>
      <c r="U2430" s="152"/>
      <c r="V2430" s="152"/>
      <c r="W2430" s="152"/>
      <c r="X2430" s="152"/>
      <c r="Y2430" s="152"/>
      <c r="Z2430" s="152"/>
    </row>
    <row r="2431" ht="15.75" customHeight="1">
      <c r="A2431" s="143" t="str">
        <f>VLOOKUP('POBLACIONAL BASE 2025'!AD1693,$A$15:$B$40,2,FALSE)</f>
        <v>#N/A</v>
      </c>
      <c r="B2431" s="149"/>
      <c r="C2431" s="149"/>
      <c r="D2431" s="149"/>
      <c r="E2431" s="149"/>
      <c r="F2431" s="149"/>
      <c r="G2431" s="149"/>
      <c r="H2431" s="149"/>
      <c r="I2431" s="143"/>
      <c r="J2431" s="143"/>
      <c r="K2431" s="149"/>
      <c r="L2431" s="149"/>
      <c r="M2431" s="149"/>
      <c r="N2431" s="149"/>
      <c r="O2431" s="149"/>
      <c r="P2431" s="149"/>
      <c r="Q2431" s="149"/>
      <c r="R2431" s="149"/>
      <c r="S2431" s="149"/>
      <c r="T2431" s="152"/>
      <c r="U2431" s="152"/>
      <c r="V2431" s="152"/>
      <c r="W2431" s="152"/>
      <c r="X2431" s="152"/>
      <c r="Y2431" s="152"/>
      <c r="Z2431" s="152"/>
    </row>
    <row r="2432" ht="15.75" customHeight="1">
      <c r="A2432" s="143" t="str">
        <f>VLOOKUP('POBLACIONAL BASE 2025'!AD1694,$A$15:$B$40,2,FALSE)</f>
        <v>#N/A</v>
      </c>
      <c r="B2432" s="149"/>
      <c r="C2432" s="149"/>
      <c r="D2432" s="149"/>
      <c r="E2432" s="149"/>
      <c r="F2432" s="149"/>
      <c r="G2432" s="149"/>
      <c r="H2432" s="149"/>
      <c r="I2432" s="143"/>
      <c r="J2432" s="143"/>
      <c r="K2432" s="149"/>
      <c r="L2432" s="149"/>
      <c r="M2432" s="149"/>
      <c r="N2432" s="149"/>
      <c r="O2432" s="149"/>
      <c r="P2432" s="149"/>
      <c r="Q2432" s="149"/>
      <c r="R2432" s="149"/>
      <c r="S2432" s="149"/>
      <c r="T2432" s="152"/>
      <c r="U2432" s="152"/>
      <c r="V2432" s="152"/>
      <c r="W2432" s="152"/>
      <c r="X2432" s="152"/>
      <c r="Y2432" s="152"/>
      <c r="Z2432" s="152"/>
    </row>
    <row r="2433" ht="15.75" customHeight="1">
      <c r="A2433" s="143" t="str">
        <f>VLOOKUP('POBLACIONAL BASE 2025'!AD1695,$A$15:$B$40,2,FALSE)</f>
        <v>#N/A</v>
      </c>
      <c r="B2433" s="149"/>
      <c r="C2433" s="149"/>
      <c r="D2433" s="149"/>
      <c r="E2433" s="149"/>
      <c r="F2433" s="149"/>
      <c r="G2433" s="149"/>
      <c r="H2433" s="149"/>
      <c r="I2433" s="143"/>
      <c r="J2433" s="143"/>
      <c r="K2433" s="149"/>
      <c r="L2433" s="149"/>
      <c r="M2433" s="149"/>
      <c r="N2433" s="149"/>
      <c r="O2433" s="149"/>
      <c r="P2433" s="149"/>
      <c r="Q2433" s="149"/>
      <c r="R2433" s="149"/>
      <c r="S2433" s="149"/>
      <c r="T2433" s="152"/>
      <c r="U2433" s="152"/>
      <c r="V2433" s="152"/>
      <c r="W2433" s="152"/>
      <c r="X2433" s="152"/>
      <c r="Y2433" s="152"/>
      <c r="Z2433" s="152"/>
    </row>
    <row r="2434" ht="15.75" customHeight="1">
      <c r="A2434" s="143" t="str">
        <f>VLOOKUP('POBLACIONAL BASE 2025'!AD1696,$A$15:$B$40,2,FALSE)</f>
        <v>#N/A</v>
      </c>
      <c r="B2434" s="149"/>
      <c r="C2434" s="149"/>
      <c r="D2434" s="149"/>
      <c r="E2434" s="149"/>
      <c r="F2434" s="149"/>
      <c r="G2434" s="149"/>
      <c r="H2434" s="149"/>
      <c r="I2434" s="143"/>
      <c r="J2434" s="143"/>
      <c r="K2434" s="149"/>
      <c r="L2434" s="149"/>
      <c r="M2434" s="149"/>
      <c r="N2434" s="149"/>
      <c r="O2434" s="149"/>
      <c r="P2434" s="149"/>
      <c r="Q2434" s="149"/>
      <c r="R2434" s="149"/>
      <c r="S2434" s="149"/>
      <c r="T2434" s="152"/>
      <c r="U2434" s="152"/>
      <c r="V2434" s="152"/>
      <c r="W2434" s="152"/>
      <c r="X2434" s="152"/>
      <c r="Y2434" s="152"/>
      <c r="Z2434" s="152"/>
    </row>
    <row r="2435" ht="15.75" customHeight="1">
      <c r="A2435" s="143" t="str">
        <f>VLOOKUP('POBLACIONAL BASE 2025'!AD1697,$A$15:$B$40,2,FALSE)</f>
        <v>#N/A</v>
      </c>
      <c r="B2435" s="149"/>
      <c r="C2435" s="149"/>
      <c r="D2435" s="149"/>
      <c r="E2435" s="149"/>
      <c r="F2435" s="149"/>
      <c r="G2435" s="149"/>
      <c r="H2435" s="149"/>
      <c r="I2435" s="143"/>
      <c r="J2435" s="143"/>
      <c r="K2435" s="149"/>
      <c r="L2435" s="149"/>
      <c r="M2435" s="149"/>
      <c r="N2435" s="149"/>
      <c r="O2435" s="149"/>
      <c r="P2435" s="149"/>
      <c r="Q2435" s="149"/>
      <c r="R2435" s="149"/>
      <c r="S2435" s="149"/>
      <c r="T2435" s="152"/>
      <c r="U2435" s="152"/>
      <c r="V2435" s="152"/>
      <c r="W2435" s="152"/>
      <c r="X2435" s="152"/>
      <c r="Y2435" s="152"/>
      <c r="Z2435" s="152"/>
    </row>
    <row r="2436" ht="15.75" customHeight="1">
      <c r="A2436" s="143" t="str">
        <f>VLOOKUP('POBLACIONAL BASE 2025'!AD1698,$A$15:$B$40,2,FALSE)</f>
        <v>#N/A</v>
      </c>
      <c r="B2436" s="149"/>
      <c r="C2436" s="149"/>
      <c r="D2436" s="149"/>
      <c r="E2436" s="149"/>
      <c r="F2436" s="149"/>
      <c r="G2436" s="149"/>
      <c r="H2436" s="149"/>
      <c r="I2436" s="143"/>
      <c r="J2436" s="143"/>
      <c r="K2436" s="149"/>
      <c r="L2436" s="149"/>
      <c r="M2436" s="149"/>
      <c r="N2436" s="149"/>
      <c r="O2436" s="149"/>
      <c r="P2436" s="149"/>
      <c r="Q2436" s="149"/>
      <c r="R2436" s="149"/>
      <c r="S2436" s="149"/>
      <c r="T2436" s="152"/>
      <c r="U2436" s="152"/>
      <c r="V2436" s="152"/>
      <c r="W2436" s="152"/>
      <c r="X2436" s="152"/>
      <c r="Y2436" s="152"/>
      <c r="Z2436" s="152"/>
    </row>
    <row r="2437" ht="15.75" customHeight="1">
      <c r="A2437" s="143" t="str">
        <f>VLOOKUP('POBLACIONAL BASE 2025'!AD1699,$A$15:$B$40,2,FALSE)</f>
        <v>#N/A</v>
      </c>
      <c r="B2437" s="149"/>
      <c r="C2437" s="149"/>
      <c r="D2437" s="149"/>
      <c r="E2437" s="149"/>
      <c r="F2437" s="149"/>
      <c r="G2437" s="149"/>
      <c r="H2437" s="149"/>
      <c r="I2437" s="143"/>
      <c r="J2437" s="143"/>
      <c r="K2437" s="149"/>
      <c r="L2437" s="149"/>
      <c r="M2437" s="149"/>
      <c r="N2437" s="149"/>
      <c r="O2437" s="149"/>
      <c r="P2437" s="149"/>
      <c r="Q2437" s="149"/>
      <c r="R2437" s="149"/>
      <c r="S2437" s="149"/>
      <c r="T2437" s="152"/>
      <c r="U2437" s="152"/>
      <c r="V2437" s="152"/>
      <c r="W2437" s="152"/>
      <c r="X2437" s="152"/>
      <c r="Y2437" s="152"/>
      <c r="Z2437" s="152"/>
    </row>
    <row r="2438" ht="15.75" customHeight="1">
      <c r="A2438" s="143" t="str">
        <f>VLOOKUP('POBLACIONAL BASE 2025'!AD1700,$A$15:$B$40,2,FALSE)</f>
        <v>#N/A</v>
      </c>
      <c r="B2438" s="149"/>
      <c r="C2438" s="149"/>
      <c r="D2438" s="149"/>
      <c r="E2438" s="149"/>
      <c r="F2438" s="149"/>
      <c r="G2438" s="149"/>
      <c r="H2438" s="149"/>
      <c r="I2438" s="143"/>
      <c r="J2438" s="143"/>
      <c r="K2438" s="149"/>
      <c r="L2438" s="149"/>
      <c r="M2438" s="149"/>
      <c r="N2438" s="149"/>
      <c r="O2438" s="149"/>
      <c r="P2438" s="149"/>
      <c r="Q2438" s="149"/>
      <c r="R2438" s="149"/>
      <c r="S2438" s="149"/>
      <c r="T2438" s="152"/>
      <c r="U2438" s="152"/>
      <c r="V2438" s="152"/>
      <c r="W2438" s="152"/>
      <c r="X2438" s="152"/>
      <c r="Y2438" s="152"/>
      <c r="Z2438" s="152"/>
    </row>
    <row r="2439" ht="15.75" customHeight="1">
      <c r="A2439" s="143" t="str">
        <f>VLOOKUP('POBLACIONAL BASE 2025'!AD1701,$A$15:$B$40,2,FALSE)</f>
        <v>#N/A</v>
      </c>
      <c r="B2439" s="149"/>
      <c r="C2439" s="149"/>
      <c r="D2439" s="149"/>
      <c r="E2439" s="149"/>
      <c r="F2439" s="149"/>
      <c r="G2439" s="149"/>
      <c r="H2439" s="149"/>
      <c r="I2439" s="143"/>
      <c r="J2439" s="143"/>
      <c r="K2439" s="149"/>
      <c r="L2439" s="149"/>
      <c r="M2439" s="149"/>
      <c r="N2439" s="149"/>
      <c r="O2439" s="149"/>
      <c r="P2439" s="149"/>
      <c r="Q2439" s="149"/>
      <c r="R2439" s="149"/>
      <c r="S2439" s="149"/>
      <c r="T2439" s="152"/>
      <c r="U2439" s="152"/>
      <c r="V2439" s="152"/>
      <c r="W2439" s="152"/>
      <c r="X2439" s="152"/>
      <c r="Y2439" s="152"/>
      <c r="Z2439" s="152"/>
    </row>
    <row r="2440" ht="15.75" customHeight="1">
      <c r="A2440" s="143" t="str">
        <f>VLOOKUP('POBLACIONAL BASE 2025'!AD1702,$A$15:$B$40,2,FALSE)</f>
        <v>#N/A</v>
      </c>
      <c r="B2440" s="149"/>
      <c r="C2440" s="149"/>
      <c r="D2440" s="149"/>
      <c r="E2440" s="149"/>
      <c r="F2440" s="149"/>
      <c r="G2440" s="149"/>
      <c r="H2440" s="149"/>
      <c r="I2440" s="143"/>
      <c r="J2440" s="143"/>
      <c r="K2440" s="149"/>
      <c r="L2440" s="149"/>
      <c r="M2440" s="149"/>
      <c r="N2440" s="149"/>
      <c r="O2440" s="149"/>
      <c r="P2440" s="149"/>
      <c r="Q2440" s="149"/>
      <c r="R2440" s="149"/>
      <c r="S2440" s="149"/>
      <c r="T2440" s="152"/>
      <c r="U2440" s="152"/>
      <c r="V2440" s="152"/>
      <c r="W2440" s="152"/>
      <c r="X2440" s="152"/>
      <c r="Y2440" s="152"/>
      <c r="Z2440" s="152"/>
    </row>
    <row r="2441" ht="15.75" customHeight="1">
      <c r="A2441" s="143" t="str">
        <f>VLOOKUP('POBLACIONAL BASE 2025'!AD1703,$A$15:$B$40,2,FALSE)</f>
        <v>#N/A</v>
      </c>
      <c r="B2441" s="149"/>
      <c r="C2441" s="149"/>
      <c r="D2441" s="149"/>
      <c r="E2441" s="149"/>
      <c r="F2441" s="149"/>
      <c r="G2441" s="149"/>
      <c r="H2441" s="149"/>
      <c r="I2441" s="143"/>
      <c r="J2441" s="143"/>
      <c r="K2441" s="149"/>
      <c r="L2441" s="149"/>
      <c r="M2441" s="149"/>
      <c r="N2441" s="149"/>
      <c r="O2441" s="149"/>
      <c r="P2441" s="149"/>
      <c r="Q2441" s="149"/>
      <c r="R2441" s="149"/>
      <c r="S2441" s="149"/>
      <c r="T2441" s="152"/>
      <c r="U2441" s="152"/>
      <c r="V2441" s="152"/>
      <c r="W2441" s="152"/>
      <c r="X2441" s="152"/>
      <c r="Y2441" s="152"/>
      <c r="Z2441" s="152"/>
    </row>
    <row r="2442" ht="15.75" customHeight="1">
      <c r="A2442" s="143" t="str">
        <f>VLOOKUP('POBLACIONAL BASE 2025'!AD1704,$A$15:$B$40,2,FALSE)</f>
        <v>#N/A</v>
      </c>
      <c r="B2442" s="149"/>
      <c r="C2442" s="149"/>
      <c r="D2442" s="149"/>
      <c r="E2442" s="149"/>
      <c r="F2442" s="149"/>
      <c r="G2442" s="149"/>
      <c r="H2442" s="149"/>
      <c r="I2442" s="143"/>
      <c r="J2442" s="143"/>
      <c r="K2442" s="149"/>
      <c r="L2442" s="149"/>
      <c r="M2442" s="149"/>
      <c r="N2442" s="149"/>
      <c r="O2442" s="149"/>
      <c r="P2442" s="149"/>
      <c r="Q2442" s="149"/>
      <c r="R2442" s="149"/>
      <c r="S2442" s="149"/>
      <c r="T2442" s="152"/>
      <c r="U2442" s="152"/>
      <c r="V2442" s="152"/>
      <c r="W2442" s="152"/>
      <c r="X2442" s="152"/>
      <c r="Y2442" s="152"/>
      <c r="Z2442" s="152"/>
    </row>
    <row r="2443" ht="15.75" customHeight="1">
      <c r="A2443" s="143" t="str">
        <f>VLOOKUP('POBLACIONAL BASE 2025'!AD1705,$A$15:$B$40,2,FALSE)</f>
        <v>#N/A</v>
      </c>
      <c r="B2443" s="149"/>
      <c r="C2443" s="149"/>
      <c r="D2443" s="149"/>
      <c r="E2443" s="149"/>
      <c r="F2443" s="149"/>
      <c r="G2443" s="149"/>
      <c r="H2443" s="149"/>
      <c r="I2443" s="143"/>
      <c r="J2443" s="143"/>
      <c r="K2443" s="149"/>
      <c r="L2443" s="149"/>
      <c r="M2443" s="149"/>
      <c r="N2443" s="149"/>
      <c r="O2443" s="149"/>
      <c r="P2443" s="149"/>
      <c r="Q2443" s="149"/>
      <c r="R2443" s="149"/>
      <c r="S2443" s="149"/>
      <c r="T2443" s="152"/>
      <c r="U2443" s="152"/>
      <c r="V2443" s="152"/>
      <c r="W2443" s="152"/>
      <c r="X2443" s="152"/>
      <c r="Y2443" s="152"/>
      <c r="Z2443" s="152"/>
    </row>
    <row r="2444" ht="15.75" customHeight="1">
      <c r="A2444" s="143" t="str">
        <f>VLOOKUP('POBLACIONAL BASE 2025'!AD1706,$A$15:$B$40,2,FALSE)</f>
        <v>#N/A</v>
      </c>
      <c r="B2444" s="149"/>
      <c r="C2444" s="149"/>
      <c r="D2444" s="149"/>
      <c r="E2444" s="149"/>
      <c r="F2444" s="149"/>
      <c r="G2444" s="149"/>
      <c r="H2444" s="149"/>
      <c r="I2444" s="143"/>
      <c r="J2444" s="143"/>
      <c r="K2444" s="149"/>
      <c r="L2444" s="149"/>
      <c r="M2444" s="149"/>
      <c r="N2444" s="149"/>
      <c r="O2444" s="149"/>
      <c r="P2444" s="149"/>
      <c r="Q2444" s="149"/>
      <c r="R2444" s="149"/>
      <c r="S2444" s="149"/>
      <c r="T2444" s="152"/>
      <c r="U2444" s="152"/>
      <c r="V2444" s="152"/>
      <c r="W2444" s="152"/>
      <c r="X2444" s="152"/>
      <c r="Y2444" s="152"/>
      <c r="Z2444" s="152"/>
    </row>
    <row r="2445" ht="15.75" customHeight="1">
      <c r="A2445" s="143" t="str">
        <f>VLOOKUP('POBLACIONAL BASE 2025'!AD1707,$A$15:$B$40,2,FALSE)</f>
        <v>#N/A</v>
      </c>
      <c r="B2445" s="149"/>
      <c r="C2445" s="149"/>
      <c r="D2445" s="149"/>
      <c r="E2445" s="149"/>
      <c r="F2445" s="149"/>
      <c r="G2445" s="149"/>
      <c r="H2445" s="149"/>
      <c r="I2445" s="143"/>
      <c r="J2445" s="143"/>
      <c r="K2445" s="149"/>
      <c r="L2445" s="149"/>
      <c r="M2445" s="149"/>
      <c r="N2445" s="149"/>
      <c r="O2445" s="149"/>
      <c r="P2445" s="149"/>
      <c r="Q2445" s="149"/>
      <c r="R2445" s="149"/>
      <c r="S2445" s="149"/>
      <c r="T2445" s="152"/>
      <c r="U2445" s="152"/>
      <c r="V2445" s="152"/>
      <c r="W2445" s="152"/>
      <c r="X2445" s="152"/>
      <c r="Y2445" s="152"/>
      <c r="Z2445" s="152"/>
    </row>
    <row r="2446" ht="15.75" customHeight="1">
      <c r="A2446" s="143" t="str">
        <f>VLOOKUP('POBLACIONAL BASE 2025'!AD1708,$A$15:$B$40,2,FALSE)</f>
        <v>#N/A</v>
      </c>
      <c r="B2446" s="149"/>
      <c r="C2446" s="149"/>
      <c r="D2446" s="149"/>
      <c r="E2446" s="149"/>
      <c r="F2446" s="149"/>
      <c r="G2446" s="149"/>
      <c r="H2446" s="149"/>
      <c r="I2446" s="143"/>
      <c r="J2446" s="143"/>
      <c r="K2446" s="149"/>
      <c r="L2446" s="149"/>
      <c r="M2446" s="149"/>
      <c r="N2446" s="149"/>
      <c r="O2446" s="149"/>
      <c r="P2446" s="149"/>
      <c r="Q2446" s="149"/>
      <c r="R2446" s="149"/>
      <c r="S2446" s="149"/>
      <c r="T2446" s="152"/>
      <c r="U2446" s="152"/>
      <c r="V2446" s="152"/>
      <c r="W2446" s="152"/>
      <c r="X2446" s="152"/>
      <c r="Y2446" s="152"/>
      <c r="Z2446" s="152"/>
    </row>
    <row r="2447" ht="15.75" customHeight="1">
      <c r="A2447" s="143" t="str">
        <f>VLOOKUP('POBLACIONAL BASE 2025'!AD1709,$A$15:$B$40,2,FALSE)</f>
        <v>#N/A</v>
      </c>
      <c r="B2447" s="149"/>
      <c r="C2447" s="149"/>
      <c r="D2447" s="149"/>
      <c r="E2447" s="149"/>
      <c r="F2447" s="149"/>
      <c r="G2447" s="149"/>
      <c r="H2447" s="149"/>
      <c r="I2447" s="143"/>
      <c r="J2447" s="143"/>
      <c r="K2447" s="149"/>
      <c r="L2447" s="149"/>
      <c r="M2447" s="149"/>
      <c r="N2447" s="149"/>
      <c r="O2447" s="149"/>
      <c r="P2447" s="149"/>
      <c r="Q2447" s="149"/>
      <c r="R2447" s="149"/>
      <c r="S2447" s="149"/>
      <c r="T2447" s="152"/>
      <c r="U2447" s="152"/>
      <c r="V2447" s="152"/>
      <c r="W2447" s="152"/>
      <c r="X2447" s="152"/>
      <c r="Y2447" s="152"/>
      <c r="Z2447" s="152"/>
    </row>
    <row r="2448" ht="15.75" customHeight="1">
      <c r="A2448" s="143" t="str">
        <f>VLOOKUP('POBLACIONAL BASE 2025'!AD1710,$A$15:$B$40,2,FALSE)</f>
        <v>#N/A</v>
      </c>
      <c r="B2448" s="149"/>
      <c r="C2448" s="149"/>
      <c r="D2448" s="149"/>
      <c r="E2448" s="149"/>
      <c r="F2448" s="149"/>
      <c r="G2448" s="149"/>
      <c r="H2448" s="149"/>
      <c r="I2448" s="143"/>
      <c r="J2448" s="143"/>
      <c r="K2448" s="149"/>
      <c r="L2448" s="149"/>
      <c r="M2448" s="149"/>
      <c r="N2448" s="149"/>
      <c r="O2448" s="149"/>
      <c r="P2448" s="149"/>
      <c r="Q2448" s="149"/>
      <c r="R2448" s="149"/>
      <c r="S2448" s="149"/>
      <c r="T2448" s="152"/>
      <c r="U2448" s="152"/>
      <c r="V2448" s="152"/>
      <c r="W2448" s="152"/>
      <c r="X2448" s="152"/>
      <c r="Y2448" s="152"/>
      <c r="Z2448" s="152"/>
    </row>
    <row r="2449" ht="15.75" customHeight="1">
      <c r="A2449" s="143" t="str">
        <f>VLOOKUP('POBLACIONAL BASE 2025'!AD1711,$A$15:$B$40,2,FALSE)</f>
        <v>#N/A</v>
      </c>
      <c r="B2449" s="149"/>
      <c r="C2449" s="149"/>
      <c r="D2449" s="149"/>
      <c r="E2449" s="149"/>
      <c r="F2449" s="149"/>
      <c r="G2449" s="149"/>
      <c r="H2449" s="149"/>
      <c r="I2449" s="143"/>
      <c r="J2449" s="143"/>
      <c r="K2449" s="149"/>
      <c r="L2449" s="149"/>
      <c r="M2449" s="149"/>
      <c r="N2449" s="149"/>
      <c r="O2449" s="149"/>
      <c r="P2449" s="149"/>
      <c r="Q2449" s="149"/>
      <c r="R2449" s="149"/>
      <c r="S2449" s="149"/>
      <c r="T2449" s="152"/>
      <c r="U2449" s="152"/>
      <c r="V2449" s="152"/>
      <c r="W2449" s="152"/>
      <c r="X2449" s="152"/>
      <c r="Y2449" s="152"/>
      <c r="Z2449" s="152"/>
    </row>
    <row r="2450" ht="15.75" customHeight="1">
      <c r="A2450" s="143" t="str">
        <f>VLOOKUP('POBLACIONAL BASE 2025'!AD1712,$A$15:$B$40,2,FALSE)</f>
        <v>#N/A</v>
      </c>
      <c r="B2450" s="149"/>
      <c r="C2450" s="149"/>
      <c r="D2450" s="149"/>
      <c r="E2450" s="149"/>
      <c r="F2450" s="149"/>
      <c r="G2450" s="149"/>
      <c r="H2450" s="149"/>
      <c r="I2450" s="143"/>
      <c r="J2450" s="143"/>
      <c r="K2450" s="149"/>
      <c r="L2450" s="149"/>
      <c r="M2450" s="149"/>
      <c r="N2450" s="149"/>
      <c r="O2450" s="149"/>
      <c r="P2450" s="149"/>
      <c r="Q2450" s="149"/>
      <c r="R2450" s="149"/>
      <c r="S2450" s="149"/>
      <c r="T2450" s="152"/>
      <c r="U2450" s="152"/>
      <c r="V2450" s="152"/>
      <c r="W2450" s="152"/>
      <c r="X2450" s="152"/>
      <c r="Y2450" s="152"/>
      <c r="Z2450" s="152"/>
    </row>
    <row r="2451" ht="15.75" customHeight="1">
      <c r="A2451" s="143" t="str">
        <f>VLOOKUP('POBLACIONAL BASE 2025'!AD1713,$A$15:$B$40,2,FALSE)</f>
        <v>#N/A</v>
      </c>
      <c r="B2451" s="149"/>
      <c r="C2451" s="149"/>
      <c r="D2451" s="149"/>
      <c r="E2451" s="149"/>
      <c r="F2451" s="149"/>
      <c r="G2451" s="149"/>
      <c r="H2451" s="149"/>
      <c r="I2451" s="143"/>
      <c r="J2451" s="143"/>
      <c r="K2451" s="149"/>
      <c r="L2451" s="149"/>
      <c r="M2451" s="149"/>
      <c r="N2451" s="149"/>
      <c r="O2451" s="149"/>
      <c r="P2451" s="149"/>
      <c r="Q2451" s="149"/>
      <c r="R2451" s="149"/>
      <c r="S2451" s="149"/>
      <c r="T2451" s="152"/>
      <c r="U2451" s="152"/>
      <c r="V2451" s="152"/>
      <c r="W2451" s="152"/>
      <c r="X2451" s="152"/>
      <c r="Y2451" s="152"/>
      <c r="Z2451" s="152"/>
    </row>
    <row r="2452" ht="15.75" customHeight="1">
      <c r="A2452" s="143" t="str">
        <f>VLOOKUP('POBLACIONAL BASE 2025'!AD1714,$A$15:$B$40,2,FALSE)</f>
        <v>#N/A</v>
      </c>
      <c r="B2452" s="149"/>
      <c r="C2452" s="149"/>
      <c r="D2452" s="149"/>
      <c r="E2452" s="149"/>
      <c r="F2452" s="149"/>
      <c r="G2452" s="149"/>
      <c r="H2452" s="149"/>
      <c r="I2452" s="143"/>
      <c r="J2452" s="143"/>
      <c r="K2452" s="149"/>
      <c r="L2452" s="149"/>
      <c r="M2452" s="149"/>
      <c r="N2452" s="149"/>
      <c r="O2452" s="149"/>
      <c r="P2452" s="149"/>
      <c r="Q2452" s="149"/>
      <c r="R2452" s="149"/>
      <c r="S2452" s="149"/>
      <c r="T2452" s="152"/>
      <c r="U2452" s="152"/>
      <c r="V2452" s="152"/>
      <c r="W2452" s="152"/>
      <c r="X2452" s="152"/>
      <c r="Y2452" s="152"/>
      <c r="Z2452" s="152"/>
    </row>
    <row r="2453" ht="15.75" customHeight="1">
      <c r="A2453" s="143" t="str">
        <f>VLOOKUP('POBLACIONAL BASE 2025'!AD1715,$A$15:$B$40,2,FALSE)</f>
        <v>#N/A</v>
      </c>
      <c r="B2453" s="149"/>
      <c r="C2453" s="149"/>
      <c r="D2453" s="149"/>
      <c r="E2453" s="149"/>
      <c r="F2453" s="149"/>
      <c r="G2453" s="149"/>
      <c r="H2453" s="149"/>
      <c r="I2453" s="143"/>
      <c r="J2453" s="143"/>
      <c r="K2453" s="149"/>
      <c r="L2453" s="149"/>
      <c r="M2453" s="149"/>
      <c r="N2453" s="149"/>
      <c r="O2453" s="149"/>
      <c r="P2453" s="149"/>
      <c r="Q2453" s="149"/>
      <c r="R2453" s="149"/>
      <c r="S2453" s="149"/>
      <c r="T2453" s="152"/>
      <c r="U2453" s="152"/>
      <c r="V2453" s="152"/>
      <c r="W2453" s="152"/>
      <c r="X2453" s="152"/>
      <c r="Y2453" s="152"/>
      <c r="Z2453" s="152"/>
    </row>
    <row r="2454" ht="15.75" customHeight="1">
      <c r="A2454" s="143" t="str">
        <f>VLOOKUP('POBLACIONAL BASE 2025'!AD1716,$A$15:$B$40,2,FALSE)</f>
        <v>#N/A</v>
      </c>
      <c r="B2454" s="149"/>
      <c r="C2454" s="149"/>
      <c r="D2454" s="149"/>
      <c r="E2454" s="149"/>
      <c r="F2454" s="149"/>
      <c r="G2454" s="149"/>
      <c r="H2454" s="149"/>
      <c r="I2454" s="143"/>
      <c r="J2454" s="143"/>
      <c r="K2454" s="149"/>
      <c r="L2454" s="149"/>
      <c r="M2454" s="149"/>
      <c r="N2454" s="149"/>
      <c r="O2454" s="149"/>
      <c r="P2454" s="149"/>
      <c r="Q2454" s="149"/>
      <c r="R2454" s="149"/>
      <c r="S2454" s="149"/>
      <c r="T2454" s="152"/>
      <c r="U2454" s="152"/>
      <c r="V2454" s="152"/>
      <c r="W2454" s="152"/>
      <c r="X2454" s="152"/>
      <c r="Y2454" s="152"/>
      <c r="Z2454" s="152"/>
    </row>
    <row r="2455" ht="15.75" customHeight="1">
      <c r="A2455" s="143" t="str">
        <f>VLOOKUP('POBLACIONAL BASE 2025'!AD1717,$A$15:$B$40,2,FALSE)</f>
        <v>#N/A</v>
      </c>
      <c r="B2455" s="149"/>
      <c r="C2455" s="149"/>
      <c r="D2455" s="149"/>
      <c r="E2455" s="149"/>
      <c r="F2455" s="149"/>
      <c r="G2455" s="149"/>
      <c r="H2455" s="149"/>
      <c r="I2455" s="143"/>
      <c r="J2455" s="143"/>
      <c r="K2455" s="149"/>
      <c r="L2455" s="149"/>
      <c r="M2455" s="149"/>
      <c r="N2455" s="149"/>
      <c r="O2455" s="149"/>
      <c r="P2455" s="149"/>
      <c r="Q2455" s="149"/>
      <c r="R2455" s="149"/>
      <c r="S2455" s="149"/>
      <c r="T2455" s="152"/>
      <c r="U2455" s="152"/>
      <c r="V2455" s="152"/>
      <c r="W2455" s="152"/>
      <c r="X2455" s="152"/>
      <c r="Y2455" s="152"/>
      <c r="Z2455" s="152"/>
    </row>
    <row r="2456" ht="15.75" customHeight="1">
      <c r="A2456" s="143" t="str">
        <f>VLOOKUP('POBLACIONAL BASE 2025'!AD1718,$A$15:$B$40,2,FALSE)</f>
        <v>#N/A</v>
      </c>
      <c r="B2456" s="149"/>
      <c r="C2456" s="149"/>
      <c r="D2456" s="149"/>
      <c r="E2456" s="149"/>
      <c r="F2456" s="149"/>
      <c r="G2456" s="149"/>
      <c r="H2456" s="149"/>
      <c r="I2456" s="143"/>
      <c r="J2456" s="143"/>
      <c r="K2456" s="149"/>
      <c r="L2456" s="149"/>
      <c r="M2456" s="149"/>
      <c r="N2456" s="149"/>
      <c r="O2456" s="149"/>
      <c r="P2456" s="149"/>
      <c r="Q2456" s="149"/>
      <c r="R2456" s="149"/>
      <c r="S2456" s="149"/>
      <c r="T2456" s="152"/>
      <c r="U2456" s="152"/>
      <c r="V2456" s="152"/>
      <c r="W2456" s="152"/>
      <c r="X2456" s="152"/>
      <c r="Y2456" s="152"/>
      <c r="Z2456" s="152"/>
    </row>
    <row r="2457" ht="15.75" customHeight="1">
      <c r="A2457" s="143" t="str">
        <f>VLOOKUP('POBLACIONAL BASE 2025'!AD1719,$A$15:$B$40,2,FALSE)</f>
        <v>#N/A</v>
      </c>
      <c r="B2457" s="149"/>
      <c r="C2457" s="149"/>
      <c r="D2457" s="149"/>
      <c r="E2457" s="149"/>
      <c r="F2457" s="149"/>
      <c r="G2457" s="149"/>
      <c r="H2457" s="149"/>
      <c r="I2457" s="143"/>
      <c r="J2457" s="143"/>
      <c r="K2457" s="149"/>
      <c r="L2457" s="149"/>
      <c r="M2457" s="149"/>
      <c r="N2457" s="149"/>
      <c r="O2457" s="149"/>
      <c r="P2457" s="149"/>
      <c r="Q2457" s="149"/>
      <c r="R2457" s="149"/>
      <c r="S2457" s="149"/>
      <c r="T2457" s="152"/>
      <c r="U2457" s="152"/>
      <c r="V2457" s="152"/>
      <c r="W2457" s="152"/>
      <c r="X2457" s="152"/>
      <c r="Y2457" s="152"/>
      <c r="Z2457" s="152"/>
    </row>
    <row r="2458" ht="15.75" customHeight="1">
      <c r="A2458" s="143" t="str">
        <f>VLOOKUP('POBLACIONAL BASE 2025'!AD1720,$A$15:$B$40,2,FALSE)</f>
        <v>#N/A</v>
      </c>
      <c r="B2458" s="149"/>
      <c r="C2458" s="149"/>
      <c r="D2458" s="149"/>
      <c r="E2458" s="149"/>
      <c r="F2458" s="149"/>
      <c r="G2458" s="149"/>
      <c r="H2458" s="149"/>
      <c r="I2458" s="143"/>
      <c r="J2458" s="143"/>
      <c r="K2458" s="149"/>
      <c r="L2458" s="149"/>
      <c r="M2458" s="149"/>
      <c r="N2458" s="149"/>
      <c r="O2458" s="149"/>
      <c r="P2458" s="149"/>
      <c r="Q2458" s="149"/>
      <c r="R2458" s="149"/>
      <c r="S2458" s="149"/>
      <c r="T2458" s="152"/>
      <c r="U2458" s="152"/>
      <c r="V2458" s="152"/>
      <c r="W2458" s="152"/>
      <c r="X2458" s="152"/>
      <c r="Y2458" s="152"/>
      <c r="Z2458" s="152"/>
    </row>
    <row r="2459" ht="15.75" customHeight="1">
      <c r="A2459" s="143" t="str">
        <f>VLOOKUP('POBLACIONAL BASE 2025'!AD1721,$A$15:$B$40,2,FALSE)</f>
        <v>#N/A</v>
      </c>
      <c r="B2459" s="149"/>
      <c r="C2459" s="149"/>
      <c r="D2459" s="149"/>
      <c r="E2459" s="149"/>
      <c r="F2459" s="149"/>
      <c r="G2459" s="149"/>
      <c r="H2459" s="149"/>
      <c r="I2459" s="143"/>
      <c r="J2459" s="143"/>
      <c r="K2459" s="149"/>
      <c r="L2459" s="149"/>
      <c r="M2459" s="149"/>
      <c r="N2459" s="149"/>
      <c r="O2459" s="149"/>
      <c r="P2459" s="149"/>
      <c r="Q2459" s="149"/>
      <c r="R2459" s="149"/>
      <c r="S2459" s="149"/>
      <c r="T2459" s="152"/>
      <c r="U2459" s="152"/>
      <c r="V2459" s="152"/>
      <c r="W2459" s="152"/>
      <c r="X2459" s="152"/>
      <c r="Y2459" s="152"/>
      <c r="Z2459" s="152"/>
    </row>
    <row r="2460" ht="15.75" customHeight="1">
      <c r="A2460" s="143" t="str">
        <f>VLOOKUP('POBLACIONAL BASE 2025'!AD1722,$A$15:$B$40,2,FALSE)</f>
        <v>#N/A</v>
      </c>
      <c r="B2460" s="149"/>
      <c r="C2460" s="149"/>
      <c r="D2460" s="149"/>
      <c r="E2460" s="149"/>
      <c r="F2460" s="149"/>
      <c r="G2460" s="149"/>
      <c r="H2460" s="149"/>
      <c r="I2460" s="143"/>
      <c r="J2460" s="143"/>
      <c r="K2460" s="149"/>
      <c r="L2460" s="149"/>
      <c r="M2460" s="149"/>
      <c r="N2460" s="149"/>
      <c r="O2460" s="149"/>
      <c r="P2460" s="149"/>
      <c r="Q2460" s="149"/>
      <c r="R2460" s="149"/>
      <c r="S2460" s="149"/>
      <c r="T2460" s="152"/>
      <c r="U2460" s="152"/>
      <c r="V2460" s="152"/>
      <c r="W2460" s="152"/>
      <c r="X2460" s="152"/>
      <c r="Y2460" s="152"/>
      <c r="Z2460" s="152"/>
    </row>
    <row r="2461" ht="15.75" customHeight="1">
      <c r="A2461" s="143" t="str">
        <f>VLOOKUP('POBLACIONAL BASE 2025'!AD1723,$A$15:$B$40,2,FALSE)</f>
        <v>#N/A</v>
      </c>
      <c r="B2461" s="149"/>
      <c r="C2461" s="149"/>
      <c r="D2461" s="149"/>
      <c r="E2461" s="149"/>
      <c r="F2461" s="149"/>
      <c r="G2461" s="149"/>
      <c r="H2461" s="149"/>
      <c r="I2461" s="143"/>
      <c r="J2461" s="143"/>
      <c r="K2461" s="149"/>
      <c r="L2461" s="149"/>
      <c r="M2461" s="149"/>
      <c r="N2461" s="149"/>
      <c r="O2461" s="149"/>
      <c r="P2461" s="149"/>
      <c r="Q2461" s="149"/>
      <c r="R2461" s="149"/>
      <c r="S2461" s="149"/>
      <c r="T2461" s="152"/>
      <c r="U2461" s="152"/>
      <c r="V2461" s="152"/>
      <c r="W2461" s="152"/>
      <c r="X2461" s="152"/>
      <c r="Y2461" s="152"/>
      <c r="Z2461" s="152"/>
    </row>
    <row r="2462" ht="15.75" customHeight="1">
      <c r="A2462" s="143" t="str">
        <f>VLOOKUP('POBLACIONAL BASE 2025'!AD1724,$A$15:$B$40,2,FALSE)</f>
        <v>#N/A</v>
      </c>
      <c r="B2462" s="149"/>
      <c r="C2462" s="149"/>
      <c r="D2462" s="149"/>
      <c r="E2462" s="149"/>
      <c r="F2462" s="149"/>
      <c r="G2462" s="149"/>
      <c r="H2462" s="149"/>
      <c r="I2462" s="143"/>
      <c r="J2462" s="143"/>
      <c r="K2462" s="149"/>
      <c r="L2462" s="149"/>
      <c r="M2462" s="149"/>
      <c r="N2462" s="149"/>
      <c r="O2462" s="149"/>
      <c r="P2462" s="149"/>
      <c r="Q2462" s="149"/>
      <c r="R2462" s="149"/>
      <c r="S2462" s="149"/>
      <c r="T2462" s="152"/>
      <c r="U2462" s="152"/>
      <c r="V2462" s="152"/>
      <c r="W2462" s="152"/>
      <c r="X2462" s="152"/>
      <c r="Y2462" s="152"/>
      <c r="Z2462" s="152"/>
    </row>
    <row r="2463" ht="15.75" customHeight="1">
      <c r="A2463" s="143" t="str">
        <f>VLOOKUP('POBLACIONAL BASE 2025'!AD1725,$A$15:$B$40,2,FALSE)</f>
        <v>#N/A</v>
      </c>
      <c r="B2463" s="149"/>
      <c r="C2463" s="149"/>
      <c r="D2463" s="149"/>
      <c r="E2463" s="149"/>
      <c r="F2463" s="149"/>
      <c r="G2463" s="149"/>
      <c r="H2463" s="149"/>
      <c r="I2463" s="143"/>
      <c r="J2463" s="143"/>
      <c r="K2463" s="149"/>
      <c r="L2463" s="149"/>
      <c r="M2463" s="149"/>
      <c r="N2463" s="149"/>
      <c r="O2463" s="149"/>
      <c r="P2463" s="149"/>
      <c r="Q2463" s="149"/>
      <c r="R2463" s="149"/>
      <c r="S2463" s="149"/>
      <c r="T2463" s="152"/>
      <c r="U2463" s="152"/>
      <c r="V2463" s="152"/>
      <c r="W2463" s="152"/>
      <c r="X2463" s="152"/>
      <c r="Y2463" s="152"/>
      <c r="Z2463" s="152"/>
    </row>
    <row r="2464" ht="15.75" customHeight="1">
      <c r="A2464" s="143" t="str">
        <f>VLOOKUP('POBLACIONAL BASE 2025'!AD1726,$A$15:$B$40,2,FALSE)</f>
        <v>#N/A</v>
      </c>
      <c r="B2464" s="149"/>
      <c r="C2464" s="149"/>
      <c r="D2464" s="149"/>
      <c r="E2464" s="149"/>
      <c r="F2464" s="149"/>
      <c r="G2464" s="149"/>
      <c r="H2464" s="149"/>
      <c r="I2464" s="143"/>
      <c r="J2464" s="143"/>
      <c r="K2464" s="149"/>
      <c r="L2464" s="149"/>
      <c r="M2464" s="149"/>
      <c r="N2464" s="149"/>
      <c r="O2464" s="149"/>
      <c r="P2464" s="149"/>
      <c r="Q2464" s="149"/>
      <c r="R2464" s="149"/>
      <c r="S2464" s="149"/>
      <c r="T2464" s="152"/>
      <c r="U2464" s="152"/>
      <c r="V2464" s="152"/>
      <c r="W2464" s="152"/>
      <c r="X2464" s="152"/>
      <c r="Y2464" s="152"/>
      <c r="Z2464" s="152"/>
    </row>
    <row r="2465" ht="15.75" customHeight="1">
      <c r="A2465" s="143" t="str">
        <f>VLOOKUP('POBLACIONAL BASE 2025'!AD1727,$A$15:$B$40,2,FALSE)</f>
        <v>#N/A</v>
      </c>
      <c r="B2465" s="149"/>
      <c r="C2465" s="149"/>
      <c r="D2465" s="149"/>
      <c r="E2465" s="149"/>
      <c r="F2465" s="149"/>
      <c r="G2465" s="149"/>
      <c r="H2465" s="149"/>
      <c r="I2465" s="143"/>
      <c r="J2465" s="143"/>
      <c r="K2465" s="149"/>
      <c r="L2465" s="149"/>
      <c r="M2465" s="149"/>
      <c r="N2465" s="149"/>
      <c r="O2465" s="149"/>
      <c r="P2465" s="149"/>
      <c r="Q2465" s="149"/>
      <c r="R2465" s="149"/>
      <c r="S2465" s="149"/>
      <c r="T2465" s="152"/>
      <c r="U2465" s="152"/>
      <c r="V2465" s="152"/>
      <c r="W2465" s="152"/>
      <c r="X2465" s="152"/>
      <c r="Y2465" s="152"/>
      <c r="Z2465" s="152"/>
    </row>
    <row r="2466" ht="15.75" customHeight="1">
      <c r="A2466" s="143" t="str">
        <f>VLOOKUP('POBLACIONAL BASE 2025'!AD1728,$A$15:$B$40,2,FALSE)</f>
        <v>#N/A</v>
      </c>
      <c r="B2466" s="149"/>
      <c r="C2466" s="149"/>
      <c r="D2466" s="149"/>
      <c r="E2466" s="149"/>
      <c r="F2466" s="149"/>
      <c r="G2466" s="149"/>
      <c r="H2466" s="149"/>
      <c r="I2466" s="143"/>
      <c r="J2466" s="143"/>
      <c r="K2466" s="149"/>
      <c r="L2466" s="149"/>
      <c r="M2466" s="149"/>
      <c r="N2466" s="149"/>
      <c r="O2466" s="149"/>
      <c r="P2466" s="149"/>
      <c r="Q2466" s="149"/>
      <c r="R2466" s="149"/>
      <c r="S2466" s="149"/>
      <c r="T2466" s="152"/>
      <c r="U2466" s="152"/>
      <c r="V2466" s="152"/>
      <c r="W2466" s="152"/>
      <c r="X2466" s="152"/>
      <c r="Y2466" s="152"/>
      <c r="Z2466" s="152"/>
    </row>
    <row r="2467" ht="15.75" customHeight="1">
      <c r="A2467" s="143" t="str">
        <f>VLOOKUP('POBLACIONAL BASE 2025'!AD1729,$A$15:$B$40,2,FALSE)</f>
        <v>#N/A</v>
      </c>
      <c r="B2467" s="149"/>
      <c r="C2467" s="149"/>
      <c r="D2467" s="149"/>
      <c r="E2467" s="149"/>
      <c r="F2467" s="149"/>
      <c r="G2467" s="149"/>
      <c r="H2467" s="149"/>
      <c r="I2467" s="143"/>
      <c r="J2467" s="143"/>
      <c r="K2467" s="149"/>
      <c r="L2467" s="149"/>
      <c r="M2467" s="149"/>
      <c r="N2467" s="149"/>
      <c r="O2467" s="149"/>
      <c r="P2467" s="149"/>
      <c r="Q2467" s="149"/>
      <c r="R2467" s="149"/>
      <c r="S2467" s="149"/>
      <c r="T2467" s="152"/>
      <c r="U2467" s="152"/>
      <c r="V2467" s="152"/>
      <c r="W2467" s="152"/>
      <c r="X2467" s="152"/>
      <c r="Y2467" s="152"/>
      <c r="Z2467" s="152"/>
    </row>
    <row r="2468" ht="15.75" customHeight="1">
      <c r="A2468" s="143" t="str">
        <f>VLOOKUP('POBLACIONAL BASE 2025'!AD1730,$A$15:$B$40,2,FALSE)</f>
        <v>#N/A</v>
      </c>
      <c r="B2468" s="149"/>
      <c r="C2468" s="149"/>
      <c r="D2468" s="149"/>
      <c r="E2468" s="149"/>
      <c r="F2468" s="149"/>
      <c r="G2468" s="149"/>
      <c r="H2468" s="149"/>
      <c r="I2468" s="143"/>
      <c r="J2468" s="143"/>
      <c r="K2468" s="149"/>
      <c r="L2468" s="149"/>
      <c r="M2468" s="149"/>
      <c r="N2468" s="149"/>
      <c r="O2468" s="149"/>
      <c r="P2468" s="149"/>
      <c r="Q2468" s="149"/>
      <c r="R2468" s="149"/>
      <c r="S2468" s="149"/>
      <c r="T2468" s="152"/>
      <c r="U2468" s="152"/>
      <c r="V2468" s="152"/>
      <c r="W2468" s="152"/>
      <c r="X2468" s="152"/>
      <c r="Y2468" s="152"/>
      <c r="Z2468" s="152"/>
    </row>
    <row r="2469" ht="15.75" customHeight="1">
      <c r="A2469" s="143" t="str">
        <f>VLOOKUP('POBLACIONAL BASE 2025'!AD1731,$A$15:$B$40,2,FALSE)</f>
        <v>#N/A</v>
      </c>
      <c r="B2469" s="149"/>
      <c r="C2469" s="149"/>
      <c r="D2469" s="149"/>
      <c r="E2469" s="149"/>
      <c r="F2469" s="149"/>
      <c r="G2469" s="149"/>
      <c r="H2469" s="149"/>
      <c r="I2469" s="143"/>
      <c r="J2469" s="143"/>
      <c r="K2469" s="149"/>
      <c r="L2469" s="149"/>
      <c r="M2469" s="149"/>
      <c r="N2469" s="149"/>
      <c r="O2469" s="149"/>
      <c r="P2469" s="149"/>
      <c r="Q2469" s="149"/>
      <c r="R2469" s="149"/>
      <c r="S2469" s="149"/>
      <c r="T2469" s="152"/>
      <c r="U2469" s="152"/>
      <c r="V2469" s="152"/>
      <c r="W2469" s="152"/>
      <c r="X2469" s="152"/>
      <c r="Y2469" s="152"/>
      <c r="Z2469" s="152"/>
    </row>
    <row r="2470" ht="15.75" customHeight="1">
      <c r="A2470" s="143" t="str">
        <f>VLOOKUP('POBLACIONAL BASE 2025'!AD1732,$A$15:$B$40,2,FALSE)</f>
        <v>#N/A</v>
      </c>
      <c r="B2470" s="149"/>
      <c r="C2470" s="149"/>
      <c r="D2470" s="149"/>
      <c r="E2470" s="149"/>
      <c r="F2470" s="149"/>
      <c r="G2470" s="149"/>
      <c r="H2470" s="149"/>
      <c r="I2470" s="143"/>
      <c r="J2470" s="143"/>
      <c r="K2470" s="149"/>
      <c r="L2470" s="149"/>
      <c r="M2470" s="149"/>
      <c r="N2470" s="149"/>
      <c r="O2470" s="149"/>
      <c r="P2470" s="149"/>
      <c r="Q2470" s="149"/>
      <c r="R2470" s="149"/>
      <c r="S2470" s="149"/>
      <c r="T2470" s="152"/>
      <c r="U2470" s="152"/>
      <c r="V2470" s="152"/>
      <c r="W2470" s="152"/>
      <c r="X2470" s="152"/>
      <c r="Y2470" s="152"/>
      <c r="Z2470" s="152"/>
    </row>
    <row r="2471" ht="15.75" customHeight="1">
      <c r="A2471" s="143" t="str">
        <f>VLOOKUP('POBLACIONAL BASE 2025'!AD1733,$A$15:$B$40,2,FALSE)</f>
        <v>#N/A</v>
      </c>
      <c r="B2471" s="149"/>
      <c r="C2471" s="149"/>
      <c r="D2471" s="149"/>
      <c r="E2471" s="149"/>
      <c r="F2471" s="149"/>
      <c r="G2471" s="149"/>
      <c r="H2471" s="149"/>
      <c r="I2471" s="143"/>
      <c r="J2471" s="143"/>
      <c r="K2471" s="149"/>
      <c r="L2471" s="149"/>
      <c r="M2471" s="149"/>
      <c r="N2471" s="149"/>
      <c r="O2471" s="149"/>
      <c r="P2471" s="149"/>
      <c r="Q2471" s="149"/>
      <c r="R2471" s="149"/>
      <c r="S2471" s="149"/>
      <c r="T2471" s="152"/>
      <c r="U2471" s="152"/>
      <c r="V2471" s="152"/>
      <c r="W2471" s="152"/>
      <c r="X2471" s="152"/>
      <c r="Y2471" s="152"/>
      <c r="Z2471" s="152"/>
    </row>
    <row r="2472" ht="15.75" customHeight="1">
      <c r="A2472" s="143" t="str">
        <f>VLOOKUP('POBLACIONAL BASE 2025'!AD1734,$A$15:$B$40,2,FALSE)</f>
        <v>#N/A</v>
      </c>
      <c r="B2472" s="149"/>
      <c r="C2472" s="149"/>
      <c r="D2472" s="149"/>
      <c r="E2472" s="149"/>
      <c r="F2472" s="149"/>
      <c r="G2472" s="149"/>
      <c r="H2472" s="149"/>
      <c r="I2472" s="143"/>
      <c r="J2472" s="143"/>
      <c r="K2472" s="149"/>
      <c r="L2472" s="149"/>
      <c r="M2472" s="149"/>
      <c r="N2472" s="149"/>
      <c r="O2472" s="149"/>
      <c r="P2472" s="149"/>
      <c r="Q2472" s="149"/>
      <c r="R2472" s="149"/>
      <c r="S2472" s="149"/>
      <c r="T2472" s="152"/>
      <c r="U2472" s="152"/>
      <c r="V2472" s="152"/>
      <c r="W2472" s="152"/>
      <c r="X2472" s="152"/>
      <c r="Y2472" s="152"/>
      <c r="Z2472" s="152"/>
    </row>
    <row r="2473" ht="15.75" customHeight="1">
      <c r="A2473" s="143" t="str">
        <f>VLOOKUP('POBLACIONAL BASE 2025'!AD1735,$A$15:$B$40,2,FALSE)</f>
        <v>#N/A</v>
      </c>
      <c r="B2473" s="149"/>
      <c r="C2473" s="149"/>
      <c r="D2473" s="149"/>
      <c r="E2473" s="149"/>
      <c r="F2473" s="149"/>
      <c r="G2473" s="149"/>
      <c r="H2473" s="149"/>
      <c r="I2473" s="143"/>
      <c r="J2473" s="143"/>
      <c r="K2473" s="149"/>
      <c r="L2473" s="149"/>
      <c r="M2473" s="149"/>
      <c r="N2473" s="149"/>
      <c r="O2473" s="149"/>
      <c r="P2473" s="149"/>
      <c r="Q2473" s="149"/>
      <c r="R2473" s="149"/>
      <c r="S2473" s="149"/>
      <c r="T2473" s="152"/>
      <c r="U2473" s="152"/>
      <c r="V2473" s="152"/>
      <c r="W2473" s="152"/>
      <c r="X2473" s="152"/>
      <c r="Y2473" s="152"/>
      <c r="Z2473" s="152"/>
    </row>
    <row r="2474" ht="15.75" customHeight="1">
      <c r="A2474" s="143" t="str">
        <f>VLOOKUP('POBLACIONAL BASE 2025'!AD1736,$A$15:$B$40,2,FALSE)</f>
        <v>#N/A</v>
      </c>
      <c r="B2474" s="149"/>
      <c r="C2474" s="149"/>
      <c r="D2474" s="149"/>
      <c r="E2474" s="149"/>
      <c r="F2474" s="149"/>
      <c r="G2474" s="149"/>
      <c r="H2474" s="149"/>
      <c r="I2474" s="143"/>
      <c r="J2474" s="143"/>
      <c r="K2474" s="149"/>
      <c r="L2474" s="149"/>
      <c r="M2474" s="149"/>
      <c r="N2474" s="149"/>
      <c r="O2474" s="149"/>
      <c r="P2474" s="149"/>
      <c r="Q2474" s="149"/>
      <c r="R2474" s="149"/>
      <c r="S2474" s="149"/>
      <c r="T2474" s="152"/>
      <c r="U2474" s="152"/>
      <c r="V2474" s="152"/>
      <c r="W2474" s="152"/>
      <c r="X2474" s="152"/>
      <c r="Y2474" s="152"/>
      <c r="Z2474" s="152"/>
    </row>
    <row r="2475" ht="15.75" customHeight="1">
      <c r="A2475" s="143" t="str">
        <f>VLOOKUP('POBLACIONAL BASE 2025'!AD1737,$A$15:$B$40,2,FALSE)</f>
        <v>#N/A</v>
      </c>
      <c r="B2475" s="149"/>
      <c r="C2475" s="149"/>
      <c r="D2475" s="149"/>
      <c r="E2475" s="149"/>
      <c r="F2475" s="149"/>
      <c r="G2475" s="149"/>
      <c r="H2475" s="149"/>
      <c r="I2475" s="143"/>
      <c r="J2475" s="143"/>
      <c r="K2475" s="149"/>
      <c r="L2475" s="149"/>
      <c r="M2475" s="149"/>
      <c r="N2475" s="149"/>
      <c r="O2475" s="149"/>
      <c r="P2475" s="149"/>
      <c r="Q2475" s="149"/>
      <c r="R2475" s="149"/>
      <c r="S2475" s="149"/>
      <c r="T2475" s="152"/>
      <c r="U2475" s="152"/>
      <c r="V2475" s="152"/>
      <c r="W2475" s="152"/>
      <c r="X2475" s="152"/>
      <c r="Y2475" s="152"/>
      <c r="Z2475" s="152"/>
    </row>
    <row r="2476" ht="15.75" customHeight="1">
      <c r="A2476" s="143" t="str">
        <f>VLOOKUP('POBLACIONAL BASE 2025'!AD1738,$A$15:$B$40,2,FALSE)</f>
        <v>#N/A</v>
      </c>
      <c r="B2476" s="149"/>
      <c r="C2476" s="149"/>
      <c r="D2476" s="149"/>
      <c r="E2476" s="149"/>
      <c r="F2476" s="149"/>
      <c r="G2476" s="149"/>
      <c r="H2476" s="149"/>
      <c r="I2476" s="143"/>
      <c r="J2476" s="143"/>
      <c r="K2476" s="149"/>
      <c r="L2476" s="149"/>
      <c r="M2476" s="149"/>
      <c r="N2476" s="149"/>
      <c r="O2476" s="149"/>
      <c r="P2476" s="149"/>
      <c r="Q2476" s="149"/>
      <c r="R2476" s="149"/>
      <c r="S2476" s="149"/>
      <c r="T2476" s="152"/>
      <c r="U2476" s="152"/>
      <c r="V2476" s="152"/>
      <c r="W2476" s="152"/>
      <c r="X2476" s="152"/>
      <c r="Y2476" s="152"/>
      <c r="Z2476" s="152"/>
    </row>
    <row r="2477" ht="15.75" customHeight="1">
      <c r="A2477" s="143" t="str">
        <f>VLOOKUP('POBLACIONAL BASE 2025'!AD1739,$A$15:$B$40,2,FALSE)</f>
        <v>#N/A</v>
      </c>
      <c r="B2477" s="149"/>
      <c r="C2477" s="149"/>
      <c r="D2477" s="149"/>
      <c r="E2477" s="149"/>
      <c r="F2477" s="149"/>
      <c r="G2477" s="149"/>
      <c r="H2477" s="149"/>
      <c r="I2477" s="143"/>
      <c r="J2477" s="143"/>
      <c r="K2477" s="149"/>
      <c r="L2477" s="149"/>
      <c r="M2477" s="149"/>
      <c r="N2477" s="149"/>
      <c r="O2477" s="149"/>
      <c r="P2477" s="149"/>
      <c r="Q2477" s="149"/>
      <c r="R2477" s="149"/>
      <c r="S2477" s="149"/>
      <c r="T2477" s="152"/>
      <c r="U2477" s="152"/>
      <c r="V2477" s="152"/>
      <c r="W2477" s="152"/>
      <c r="X2477" s="152"/>
      <c r="Y2477" s="152"/>
      <c r="Z2477" s="152"/>
    </row>
    <row r="2478" ht="15.75" customHeight="1">
      <c r="A2478" s="143" t="str">
        <f>VLOOKUP('POBLACIONAL BASE 2025'!AD1740,$A$15:$B$40,2,FALSE)</f>
        <v>#N/A</v>
      </c>
      <c r="B2478" s="149"/>
      <c r="C2478" s="149"/>
      <c r="D2478" s="149"/>
      <c r="E2478" s="149"/>
      <c r="F2478" s="149"/>
      <c r="G2478" s="149"/>
      <c r="H2478" s="149"/>
      <c r="I2478" s="143"/>
      <c r="J2478" s="143"/>
      <c r="K2478" s="149"/>
      <c r="L2478" s="149"/>
      <c r="M2478" s="149"/>
      <c r="N2478" s="149"/>
      <c r="O2478" s="149"/>
      <c r="P2478" s="149"/>
      <c r="Q2478" s="149"/>
      <c r="R2478" s="149"/>
      <c r="S2478" s="149"/>
      <c r="T2478" s="152"/>
      <c r="U2478" s="152"/>
      <c r="V2478" s="152"/>
      <c r="W2478" s="152"/>
      <c r="X2478" s="152"/>
      <c r="Y2478" s="152"/>
      <c r="Z2478" s="152"/>
    </row>
    <row r="2479" ht="15.75" customHeight="1">
      <c r="A2479" s="143" t="str">
        <f>VLOOKUP('POBLACIONAL BASE 2025'!AD1741,$A$15:$B$40,2,FALSE)</f>
        <v>#N/A</v>
      </c>
      <c r="B2479" s="149"/>
      <c r="C2479" s="149"/>
      <c r="D2479" s="149"/>
      <c r="E2479" s="149"/>
      <c r="F2479" s="149"/>
      <c r="G2479" s="149"/>
      <c r="H2479" s="149"/>
      <c r="I2479" s="143"/>
      <c r="J2479" s="143"/>
      <c r="K2479" s="149"/>
      <c r="L2479" s="149"/>
      <c r="M2479" s="149"/>
      <c r="N2479" s="149"/>
      <c r="O2479" s="149"/>
      <c r="P2479" s="149"/>
      <c r="Q2479" s="149"/>
      <c r="R2479" s="149"/>
      <c r="S2479" s="149"/>
      <c r="T2479" s="152"/>
      <c r="U2479" s="152"/>
      <c r="V2479" s="152"/>
      <c r="W2479" s="152"/>
      <c r="X2479" s="152"/>
      <c r="Y2479" s="152"/>
      <c r="Z2479" s="152"/>
    </row>
    <row r="2480" ht="15.75" customHeight="1">
      <c r="A2480" s="143" t="str">
        <f>VLOOKUP('POBLACIONAL BASE 2025'!AD1742,$A$15:$B$40,2,FALSE)</f>
        <v>#N/A</v>
      </c>
      <c r="B2480" s="149"/>
      <c r="C2480" s="149"/>
      <c r="D2480" s="149"/>
      <c r="E2480" s="149"/>
      <c r="F2480" s="149"/>
      <c r="G2480" s="149"/>
      <c r="H2480" s="149"/>
      <c r="I2480" s="143"/>
      <c r="J2480" s="143"/>
      <c r="K2480" s="149"/>
      <c r="L2480" s="149"/>
      <c r="M2480" s="149"/>
      <c r="N2480" s="149"/>
      <c r="O2480" s="149"/>
      <c r="P2480" s="149"/>
      <c r="Q2480" s="149"/>
      <c r="R2480" s="149"/>
      <c r="S2480" s="149"/>
      <c r="T2480" s="152"/>
      <c r="U2480" s="152"/>
      <c r="V2480" s="152"/>
      <c r="W2480" s="152"/>
      <c r="X2480" s="152"/>
      <c r="Y2480" s="152"/>
      <c r="Z2480" s="152"/>
    </row>
    <row r="2481" ht="15.75" customHeight="1">
      <c r="A2481" s="143" t="str">
        <f>VLOOKUP('POBLACIONAL BASE 2025'!AD1743,$A$15:$B$40,2,FALSE)</f>
        <v>#N/A</v>
      </c>
      <c r="B2481" s="149"/>
      <c r="C2481" s="149"/>
      <c r="D2481" s="149"/>
      <c r="E2481" s="149"/>
      <c r="F2481" s="149"/>
      <c r="G2481" s="149"/>
      <c r="H2481" s="149"/>
      <c r="I2481" s="143"/>
      <c r="J2481" s="143"/>
      <c r="K2481" s="149"/>
      <c r="L2481" s="149"/>
      <c r="M2481" s="149"/>
      <c r="N2481" s="149"/>
      <c r="O2481" s="149"/>
      <c r="P2481" s="149"/>
      <c r="Q2481" s="149"/>
      <c r="R2481" s="149"/>
      <c r="S2481" s="149"/>
      <c r="T2481" s="152"/>
      <c r="U2481" s="152"/>
      <c r="V2481" s="152"/>
      <c r="W2481" s="152"/>
      <c r="X2481" s="152"/>
      <c r="Y2481" s="152"/>
      <c r="Z2481" s="152"/>
    </row>
    <row r="2482" ht="15.75" customHeight="1">
      <c r="A2482" s="143" t="str">
        <f>VLOOKUP('POBLACIONAL BASE 2025'!AD1744,$A$15:$B$40,2,FALSE)</f>
        <v>#N/A</v>
      </c>
      <c r="B2482" s="149"/>
      <c r="C2482" s="149"/>
      <c r="D2482" s="149"/>
      <c r="E2482" s="149"/>
      <c r="F2482" s="149"/>
      <c r="G2482" s="149"/>
      <c r="H2482" s="149"/>
      <c r="I2482" s="143"/>
      <c r="J2482" s="143"/>
      <c r="K2482" s="149"/>
      <c r="L2482" s="149"/>
      <c r="M2482" s="149"/>
      <c r="N2482" s="149"/>
      <c r="O2482" s="149"/>
      <c r="P2482" s="149"/>
      <c r="Q2482" s="149"/>
      <c r="R2482" s="149"/>
      <c r="S2482" s="149"/>
      <c r="T2482" s="152"/>
      <c r="U2482" s="152"/>
      <c r="V2482" s="152"/>
      <c r="W2482" s="152"/>
      <c r="X2482" s="152"/>
      <c r="Y2482" s="152"/>
      <c r="Z2482" s="152"/>
    </row>
    <row r="2483" ht="15.75" customHeight="1">
      <c r="A2483" s="143" t="str">
        <f>VLOOKUP('POBLACIONAL BASE 2025'!AD1745,$A$15:$B$40,2,FALSE)</f>
        <v>#N/A</v>
      </c>
      <c r="B2483" s="149"/>
      <c r="C2483" s="149"/>
      <c r="D2483" s="149"/>
      <c r="E2483" s="149"/>
      <c r="F2483" s="149"/>
      <c r="G2483" s="149"/>
      <c r="H2483" s="149"/>
      <c r="I2483" s="143"/>
      <c r="J2483" s="143"/>
      <c r="K2483" s="149"/>
      <c r="L2483" s="149"/>
      <c r="M2483" s="149"/>
      <c r="N2483" s="149"/>
      <c r="O2483" s="149"/>
      <c r="P2483" s="149"/>
      <c r="Q2483" s="149"/>
      <c r="R2483" s="149"/>
      <c r="S2483" s="149"/>
      <c r="T2483" s="152"/>
      <c r="U2483" s="152"/>
      <c r="V2483" s="152"/>
      <c r="W2483" s="152"/>
      <c r="X2483" s="152"/>
      <c r="Y2483" s="152"/>
      <c r="Z2483" s="152"/>
    </row>
    <row r="2484" ht="15.75" customHeight="1">
      <c r="A2484" s="143" t="str">
        <f>VLOOKUP('POBLACIONAL BASE 2025'!AD1746,$A$15:$B$40,2,FALSE)</f>
        <v>#N/A</v>
      </c>
      <c r="B2484" s="149"/>
      <c r="C2484" s="149"/>
      <c r="D2484" s="149"/>
      <c r="E2484" s="149"/>
      <c r="F2484" s="149"/>
      <c r="G2484" s="149"/>
      <c r="H2484" s="149"/>
      <c r="I2484" s="143"/>
      <c r="J2484" s="143"/>
      <c r="K2484" s="149"/>
      <c r="L2484" s="149"/>
      <c r="M2484" s="149"/>
      <c r="N2484" s="149"/>
      <c r="O2484" s="149"/>
      <c r="P2484" s="149"/>
      <c r="Q2484" s="149"/>
      <c r="R2484" s="149"/>
      <c r="S2484" s="149"/>
      <c r="T2484" s="152"/>
      <c r="U2484" s="152"/>
      <c r="V2484" s="152"/>
      <c r="W2484" s="152"/>
      <c r="X2484" s="152"/>
      <c r="Y2484" s="152"/>
      <c r="Z2484" s="152"/>
    </row>
    <row r="2485" ht="15.75" customHeight="1">
      <c r="A2485" s="143" t="str">
        <f>VLOOKUP('POBLACIONAL BASE 2025'!AD1747,$A$15:$B$40,2,FALSE)</f>
        <v>#N/A</v>
      </c>
      <c r="B2485" s="149"/>
      <c r="C2485" s="149"/>
      <c r="D2485" s="149"/>
      <c r="E2485" s="149"/>
      <c r="F2485" s="149"/>
      <c r="G2485" s="149"/>
      <c r="H2485" s="149"/>
      <c r="I2485" s="143"/>
      <c r="J2485" s="143"/>
      <c r="K2485" s="149"/>
      <c r="L2485" s="149"/>
      <c r="M2485" s="149"/>
      <c r="N2485" s="149"/>
      <c r="O2485" s="149"/>
      <c r="P2485" s="149"/>
      <c r="Q2485" s="149"/>
      <c r="R2485" s="149"/>
      <c r="S2485" s="149"/>
      <c r="T2485" s="152"/>
      <c r="U2485" s="152"/>
      <c r="V2485" s="152"/>
      <c r="W2485" s="152"/>
      <c r="X2485" s="152"/>
      <c r="Y2485" s="152"/>
      <c r="Z2485" s="152"/>
    </row>
    <row r="2486" ht="15.75" customHeight="1">
      <c r="A2486" s="143" t="str">
        <f>VLOOKUP('POBLACIONAL BASE 2025'!AD1748,$A$15:$B$40,2,FALSE)</f>
        <v>#N/A</v>
      </c>
      <c r="B2486" s="149"/>
      <c r="C2486" s="149"/>
      <c r="D2486" s="149"/>
      <c r="E2486" s="149"/>
      <c r="F2486" s="149"/>
      <c r="G2486" s="149"/>
      <c r="H2486" s="149"/>
      <c r="I2486" s="143"/>
      <c r="J2486" s="143"/>
      <c r="K2486" s="149"/>
      <c r="L2486" s="149"/>
      <c r="M2486" s="149"/>
      <c r="N2486" s="149"/>
      <c r="O2486" s="149"/>
      <c r="P2486" s="149"/>
      <c r="Q2486" s="149"/>
      <c r="R2486" s="149"/>
      <c r="S2486" s="149"/>
      <c r="T2486" s="152"/>
      <c r="U2486" s="152"/>
      <c r="V2486" s="152"/>
      <c r="W2486" s="152"/>
      <c r="X2486" s="152"/>
      <c r="Y2486" s="152"/>
      <c r="Z2486" s="152"/>
    </row>
    <row r="2487" ht="15.75" customHeight="1">
      <c r="A2487" s="143" t="str">
        <f>VLOOKUP('POBLACIONAL BASE 2025'!AD1749,$A$15:$B$40,2,FALSE)</f>
        <v>#N/A</v>
      </c>
      <c r="B2487" s="149"/>
      <c r="C2487" s="149"/>
      <c r="D2487" s="149"/>
      <c r="E2487" s="149"/>
      <c r="F2487" s="149"/>
      <c r="G2487" s="149"/>
      <c r="H2487" s="149"/>
      <c r="I2487" s="143"/>
      <c r="J2487" s="143"/>
      <c r="K2487" s="149"/>
      <c r="L2487" s="149"/>
      <c r="M2487" s="149"/>
      <c r="N2487" s="149"/>
      <c r="O2487" s="149"/>
      <c r="P2487" s="149"/>
      <c r="Q2487" s="149"/>
      <c r="R2487" s="149"/>
      <c r="S2487" s="149"/>
      <c r="T2487" s="152"/>
      <c r="U2487" s="152"/>
      <c r="V2487" s="152"/>
      <c r="W2487" s="152"/>
      <c r="X2487" s="152"/>
      <c r="Y2487" s="152"/>
      <c r="Z2487" s="152"/>
    </row>
    <row r="2488" ht="15.75" customHeight="1">
      <c r="A2488" s="143" t="str">
        <f>VLOOKUP('POBLACIONAL BASE 2025'!AD1750,$A$15:$B$40,2,FALSE)</f>
        <v>#N/A</v>
      </c>
      <c r="B2488" s="149"/>
      <c r="C2488" s="149"/>
      <c r="D2488" s="149"/>
      <c r="E2488" s="149"/>
      <c r="F2488" s="149"/>
      <c r="G2488" s="149"/>
      <c r="H2488" s="149"/>
      <c r="I2488" s="143"/>
      <c r="J2488" s="143"/>
      <c r="K2488" s="149"/>
      <c r="L2488" s="149"/>
      <c r="M2488" s="149"/>
      <c r="N2488" s="149"/>
      <c r="O2488" s="149"/>
      <c r="P2488" s="149"/>
      <c r="Q2488" s="149"/>
      <c r="R2488" s="149"/>
      <c r="S2488" s="149"/>
      <c r="T2488" s="152"/>
      <c r="U2488" s="152"/>
      <c r="V2488" s="152"/>
      <c r="W2488" s="152"/>
      <c r="X2488" s="152"/>
      <c r="Y2488" s="152"/>
      <c r="Z2488" s="152"/>
    </row>
    <row r="2489" ht="15.75" customHeight="1">
      <c r="A2489" s="143" t="str">
        <f>VLOOKUP('POBLACIONAL BASE 2025'!AD1751,$A$15:$B$40,2,FALSE)</f>
        <v>#N/A</v>
      </c>
      <c r="B2489" s="149"/>
      <c r="C2489" s="149"/>
      <c r="D2489" s="149"/>
      <c r="E2489" s="149"/>
      <c r="F2489" s="149"/>
      <c r="G2489" s="149"/>
      <c r="H2489" s="149"/>
      <c r="I2489" s="143"/>
      <c r="J2489" s="143"/>
      <c r="K2489" s="149"/>
      <c r="L2489" s="149"/>
      <c r="M2489" s="149"/>
      <c r="N2489" s="149"/>
      <c r="O2489" s="149"/>
      <c r="P2489" s="149"/>
      <c r="Q2489" s="149"/>
      <c r="R2489" s="149"/>
      <c r="S2489" s="149"/>
      <c r="T2489" s="152"/>
      <c r="U2489" s="152"/>
      <c r="V2489" s="152"/>
      <c r="W2489" s="152"/>
      <c r="X2489" s="152"/>
      <c r="Y2489" s="152"/>
      <c r="Z2489" s="152"/>
    </row>
    <row r="2490" ht="15.75" customHeight="1">
      <c r="A2490" s="143" t="str">
        <f>VLOOKUP('POBLACIONAL BASE 2025'!AD1752,$A$15:$B$40,2,FALSE)</f>
        <v>#N/A</v>
      </c>
      <c r="B2490" s="149"/>
      <c r="C2490" s="149"/>
      <c r="D2490" s="149"/>
      <c r="E2490" s="149"/>
      <c r="F2490" s="149"/>
      <c r="G2490" s="149"/>
      <c r="H2490" s="149"/>
      <c r="I2490" s="143"/>
      <c r="J2490" s="143"/>
      <c r="K2490" s="149"/>
      <c r="L2490" s="149"/>
      <c r="M2490" s="149"/>
      <c r="N2490" s="149"/>
      <c r="O2490" s="149"/>
      <c r="P2490" s="149"/>
      <c r="Q2490" s="149"/>
      <c r="R2490" s="149"/>
      <c r="S2490" s="149"/>
      <c r="T2490" s="152"/>
      <c r="U2490" s="152"/>
      <c r="V2490" s="152"/>
      <c r="W2490" s="152"/>
      <c r="X2490" s="152"/>
      <c r="Y2490" s="152"/>
      <c r="Z2490" s="152"/>
    </row>
    <row r="2491" ht="15.75" customHeight="1">
      <c r="A2491" s="143" t="str">
        <f>VLOOKUP('POBLACIONAL BASE 2025'!AD1753,$A$15:$B$40,2,FALSE)</f>
        <v>#N/A</v>
      </c>
      <c r="B2491" s="149"/>
      <c r="C2491" s="149"/>
      <c r="D2491" s="149"/>
      <c r="E2491" s="149"/>
      <c r="F2491" s="149"/>
      <c r="G2491" s="149"/>
      <c r="H2491" s="149"/>
      <c r="I2491" s="143"/>
      <c r="J2491" s="143"/>
      <c r="K2491" s="149"/>
      <c r="L2491" s="149"/>
      <c r="M2491" s="149"/>
      <c r="N2491" s="149"/>
      <c r="O2491" s="149"/>
      <c r="P2491" s="149"/>
      <c r="Q2491" s="149"/>
      <c r="R2491" s="149"/>
      <c r="S2491" s="149"/>
      <c r="T2491" s="152"/>
      <c r="U2491" s="152"/>
      <c r="V2491" s="152"/>
      <c r="W2491" s="152"/>
      <c r="X2491" s="152"/>
      <c r="Y2491" s="152"/>
      <c r="Z2491" s="152"/>
    </row>
    <row r="2492" ht="15.75" customHeight="1">
      <c r="A2492" s="143" t="str">
        <f>VLOOKUP('POBLACIONAL BASE 2025'!AD1754,$A$15:$B$40,2,FALSE)</f>
        <v>#N/A</v>
      </c>
      <c r="B2492" s="149"/>
      <c r="C2492" s="149"/>
      <c r="D2492" s="149"/>
      <c r="E2492" s="149"/>
      <c r="F2492" s="149"/>
      <c r="G2492" s="149"/>
      <c r="H2492" s="149"/>
      <c r="I2492" s="143"/>
      <c r="J2492" s="143"/>
      <c r="K2492" s="149"/>
      <c r="L2492" s="149"/>
      <c r="M2492" s="149"/>
      <c r="N2492" s="149"/>
      <c r="O2492" s="149"/>
      <c r="P2492" s="149"/>
      <c r="Q2492" s="149"/>
      <c r="R2492" s="149"/>
      <c r="S2492" s="149"/>
      <c r="T2492" s="152"/>
      <c r="U2492" s="152"/>
      <c r="V2492" s="152"/>
      <c r="W2492" s="152"/>
      <c r="X2492" s="152"/>
      <c r="Y2492" s="152"/>
      <c r="Z2492" s="152"/>
    </row>
    <row r="2493" ht="15.75" customHeight="1">
      <c r="A2493" s="143" t="str">
        <f>VLOOKUP('POBLACIONAL BASE 2025'!AD1755,$A$15:$B$40,2,FALSE)</f>
        <v>#N/A</v>
      </c>
      <c r="B2493" s="149"/>
      <c r="C2493" s="149"/>
      <c r="D2493" s="149"/>
      <c r="E2493" s="149"/>
      <c r="F2493" s="149"/>
      <c r="G2493" s="149"/>
      <c r="H2493" s="149"/>
      <c r="I2493" s="143"/>
      <c r="J2493" s="143"/>
      <c r="K2493" s="149"/>
      <c r="L2493" s="149"/>
      <c r="M2493" s="149"/>
      <c r="N2493" s="149"/>
      <c r="O2493" s="149"/>
      <c r="P2493" s="149"/>
      <c r="Q2493" s="149"/>
      <c r="R2493" s="149"/>
      <c r="S2493" s="149"/>
      <c r="T2493" s="152"/>
      <c r="U2493" s="152"/>
      <c r="V2493" s="152"/>
      <c r="W2493" s="152"/>
      <c r="X2493" s="152"/>
      <c r="Y2493" s="152"/>
      <c r="Z2493" s="152"/>
    </row>
    <row r="2494" ht="15.75" customHeight="1">
      <c r="A2494" s="143" t="str">
        <f>VLOOKUP('POBLACIONAL BASE 2025'!AD1756,$A$15:$B$40,2,FALSE)</f>
        <v>#N/A</v>
      </c>
      <c r="B2494" s="149"/>
      <c r="C2494" s="149"/>
      <c r="D2494" s="149"/>
      <c r="E2494" s="149"/>
      <c r="F2494" s="149"/>
      <c r="G2494" s="149"/>
      <c r="H2494" s="149"/>
      <c r="I2494" s="143"/>
      <c r="J2494" s="143"/>
      <c r="K2494" s="149"/>
      <c r="L2494" s="149"/>
      <c r="M2494" s="149"/>
      <c r="N2494" s="149"/>
      <c r="O2494" s="149"/>
      <c r="P2494" s="149"/>
      <c r="Q2494" s="149"/>
      <c r="R2494" s="149"/>
      <c r="S2494" s="149"/>
      <c r="T2494" s="152"/>
      <c r="U2494" s="152"/>
      <c r="V2494" s="152"/>
      <c r="W2494" s="152"/>
      <c r="X2494" s="152"/>
      <c r="Y2494" s="152"/>
      <c r="Z2494" s="152"/>
    </row>
    <row r="2495" ht="15.75" customHeight="1">
      <c r="A2495" s="143" t="str">
        <f>VLOOKUP('POBLACIONAL BASE 2025'!AD1757,$A$15:$B$40,2,FALSE)</f>
        <v>#N/A</v>
      </c>
      <c r="B2495" s="149"/>
      <c r="C2495" s="149"/>
      <c r="D2495" s="149"/>
      <c r="E2495" s="149"/>
      <c r="F2495" s="149"/>
      <c r="G2495" s="149"/>
      <c r="H2495" s="149"/>
      <c r="I2495" s="143"/>
      <c r="J2495" s="143"/>
      <c r="K2495" s="149"/>
      <c r="L2495" s="149"/>
      <c r="M2495" s="149"/>
      <c r="N2495" s="149"/>
      <c r="O2495" s="149"/>
      <c r="P2495" s="149"/>
      <c r="Q2495" s="149"/>
      <c r="R2495" s="149"/>
      <c r="S2495" s="149"/>
      <c r="T2495" s="152"/>
      <c r="U2495" s="152"/>
      <c r="V2495" s="152"/>
      <c r="W2495" s="152"/>
      <c r="X2495" s="152"/>
      <c r="Y2495" s="152"/>
      <c r="Z2495" s="152"/>
    </row>
    <row r="2496" ht="15.75" customHeight="1">
      <c r="A2496" s="143" t="str">
        <f>VLOOKUP('POBLACIONAL BASE 2025'!AD1758,$A$15:$B$40,2,FALSE)</f>
        <v>#N/A</v>
      </c>
      <c r="B2496" s="149"/>
      <c r="C2496" s="149"/>
      <c r="D2496" s="149"/>
      <c r="E2496" s="149"/>
      <c r="F2496" s="149"/>
      <c r="G2496" s="149"/>
      <c r="H2496" s="149"/>
      <c r="I2496" s="143"/>
      <c r="J2496" s="143"/>
      <c r="K2496" s="149"/>
      <c r="L2496" s="149"/>
      <c r="M2496" s="149"/>
      <c r="N2496" s="149"/>
      <c r="O2496" s="149"/>
      <c r="P2496" s="149"/>
      <c r="Q2496" s="149"/>
      <c r="R2496" s="149"/>
      <c r="S2496" s="149"/>
      <c r="T2496" s="152"/>
      <c r="U2496" s="152"/>
      <c r="V2496" s="152"/>
      <c r="W2496" s="152"/>
      <c r="X2496" s="152"/>
      <c r="Y2496" s="152"/>
      <c r="Z2496" s="152"/>
    </row>
    <row r="2497" ht="15.75" customHeight="1">
      <c r="A2497" s="143" t="str">
        <f>VLOOKUP('POBLACIONAL BASE 2025'!AD1759,$A$15:$B$40,2,FALSE)</f>
        <v>#N/A</v>
      </c>
      <c r="B2497" s="149"/>
      <c r="C2497" s="149"/>
      <c r="D2497" s="149"/>
      <c r="E2497" s="149"/>
      <c r="F2497" s="149"/>
      <c r="G2497" s="149"/>
      <c r="H2497" s="149"/>
      <c r="I2497" s="143"/>
      <c r="J2497" s="143"/>
      <c r="K2497" s="149"/>
      <c r="L2497" s="149"/>
      <c r="M2497" s="149"/>
      <c r="N2497" s="149"/>
      <c r="O2497" s="149"/>
      <c r="P2497" s="149"/>
      <c r="Q2497" s="149"/>
      <c r="R2497" s="149"/>
      <c r="S2497" s="149"/>
      <c r="T2497" s="152"/>
      <c r="U2497" s="152"/>
      <c r="V2497" s="152"/>
      <c r="W2497" s="152"/>
      <c r="X2497" s="152"/>
      <c r="Y2497" s="152"/>
      <c r="Z2497" s="152"/>
    </row>
    <row r="2498" ht="15.75" customHeight="1">
      <c r="A2498" s="143" t="str">
        <f>VLOOKUP('POBLACIONAL BASE 2025'!AD1760,$A$15:$B$40,2,FALSE)</f>
        <v>#N/A</v>
      </c>
      <c r="B2498" s="149"/>
      <c r="C2498" s="149"/>
      <c r="D2498" s="149"/>
      <c r="E2498" s="149"/>
      <c r="F2498" s="149"/>
      <c r="G2498" s="149"/>
      <c r="H2498" s="149"/>
      <c r="I2498" s="143"/>
      <c r="J2498" s="143"/>
      <c r="K2498" s="149"/>
      <c r="L2498" s="149"/>
      <c r="M2498" s="149"/>
      <c r="N2498" s="149"/>
      <c r="O2498" s="149"/>
      <c r="P2498" s="149"/>
      <c r="Q2498" s="149"/>
      <c r="R2498" s="149"/>
      <c r="S2498" s="149"/>
      <c r="T2498" s="152"/>
      <c r="U2498" s="152"/>
      <c r="V2498" s="152"/>
      <c r="W2498" s="152"/>
      <c r="X2498" s="152"/>
      <c r="Y2498" s="152"/>
      <c r="Z2498" s="152"/>
    </row>
    <row r="2499" ht="15.75" customHeight="1">
      <c r="A2499" s="143" t="str">
        <f>VLOOKUP('POBLACIONAL BASE 2025'!AD1761,$A$15:$B$40,2,FALSE)</f>
        <v>#N/A</v>
      </c>
      <c r="B2499" s="149"/>
      <c r="C2499" s="149"/>
      <c r="D2499" s="149"/>
      <c r="E2499" s="149"/>
      <c r="F2499" s="149"/>
      <c r="G2499" s="149"/>
      <c r="H2499" s="149"/>
      <c r="I2499" s="143"/>
      <c r="J2499" s="143"/>
      <c r="K2499" s="149"/>
      <c r="L2499" s="149"/>
      <c r="M2499" s="149"/>
      <c r="N2499" s="149"/>
      <c r="O2499" s="149"/>
      <c r="P2499" s="149"/>
      <c r="Q2499" s="149"/>
      <c r="R2499" s="149"/>
      <c r="S2499" s="149"/>
      <c r="T2499" s="152"/>
      <c r="U2499" s="152"/>
      <c r="V2499" s="152"/>
      <c r="W2499" s="152"/>
      <c r="X2499" s="152"/>
      <c r="Y2499" s="152"/>
      <c r="Z2499" s="152"/>
    </row>
    <row r="2500" ht="15.75" customHeight="1">
      <c r="A2500" s="143" t="str">
        <f>VLOOKUP('POBLACIONAL BASE 2025'!AD1762,$A$15:$B$40,2,FALSE)</f>
        <v>#N/A</v>
      </c>
      <c r="B2500" s="149"/>
      <c r="C2500" s="149"/>
      <c r="D2500" s="149"/>
      <c r="E2500" s="149"/>
      <c r="F2500" s="149"/>
      <c r="G2500" s="149"/>
      <c r="H2500" s="149"/>
      <c r="I2500" s="143"/>
      <c r="J2500" s="143"/>
      <c r="K2500" s="149"/>
      <c r="L2500" s="149"/>
      <c r="M2500" s="149"/>
      <c r="N2500" s="149"/>
      <c r="O2500" s="149"/>
      <c r="P2500" s="149"/>
      <c r="Q2500" s="149"/>
      <c r="R2500" s="149"/>
      <c r="S2500" s="149"/>
      <c r="T2500" s="152"/>
      <c r="U2500" s="152"/>
      <c r="V2500" s="152"/>
      <c r="W2500" s="152"/>
      <c r="X2500" s="152"/>
      <c r="Y2500" s="152"/>
      <c r="Z2500" s="152"/>
    </row>
    <row r="2501" ht="15.75" customHeight="1">
      <c r="A2501" s="143" t="str">
        <f>VLOOKUP('POBLACIONAL BASE 2025'!AD1763,$A$15:$B$40,2,FALSE)</f>
        <v>#N/A</v>
      </c>
      <c r="B2501" s="149"/>
      <c r="C2501" s="149"/>
      <c r="D2501" s="149"/>
      <c r="E2501" s="149"/>
      <c r="F2501" s="149"/>
      <c r="G2501" s="149"/>
      <c r="H2501" s="149"/>
      <c r="I2501" s="143"/>
      <c r="J2501" s="143"/>
      <c r="K2501" s="149"/>
      <c r="L2501" s="149"/>
      <c r="M2501" s="149"/>
      <c r="N2501" s="149"/>
      <c r="O2501" s="149"/>
      <c r="P2501" s="149"/>
      <c r="Q2501" s="149"/>
      <c r="R2501" s="149"/>
      <c r="S2501" s="149"/>
      <c r="T2501" s="152"/>
      <c r="U2501" s="152"/>
      <c r="V2501" s="152"/>
      <c r="W2501" s="152"/>
      <c r="X2501" s="152"/>
      <c r="Y2501" s="152"/>
      <c r="Z2501" s="152"/>
    </row>
    <row r="2502" ht="15.75" customHeight="1">
      <c r="A2502" s="143" t="str">
        <f>VLOOKUP('POBLACIONAL BASE 2025'!AD1764,$A$15:$B$40,2,FALSE)</f>
        <v>#N/A</v>
      </c>
      <c r="B2502" s="149"/>
      <c r="C2502" s="149"/>
      <c r="D2502" s="149"/>
      <c r="E2502" s="149"/>
      <c r="F2502" s="149"/>
      <c r="G2502" s="149"/>
      <c r="H2502" s="149"/>
      <c r="I2502" s="143"/>
      <c r="J2502" s="143"/>
      <c r="K2502" s="149"/>
      <c r="L2502" s="149"/>
      <c r="M2502" s="149"/>
      <c r="N2502" s="149"/>
      <c r="O2502" s="149"/>
      <c r="P2502" s="149"/>
      <c r="Q2502" s="149"/>
      <c r="R2502" s="149"/>
      <c r="S2502" s="149"/>
      <c r="T2502" s="152"/>
      <c r="U2502" s="152"/>
      <c r="V2502" s="152"/>
      <c r="W2502" s="152"/>
      <c r="X2502" s="152"/>
      <c r="Y2502" s="152"/>
      <c r="Z2502" s="152"/>
    </row>
    <row r="2503" ht="15.75" customHeight="1">
      <c r="A2503" s="143" t="str">
        <f>VLOOKUP('POBLACIONAL BASE 2025'!AD1765,$A$15:$B$40,2,FALSE)</f>
        <v>#N/A</v>
      </c>
      <c r="B2503" s="149"/>
      <c r="C2503" s="149"/>
      <c r="D2503" s="149"/>
      <c r="E2503" s="149"/>
      <c r="F2503" s="149"/>
      <c r="G2503" s="149"/>
      <c r="H2503" s="149"/>
      <c r="I2503" s="143"/>
      <c r="J2503" s="143"/>
      <c r="K2503" s="149"/>
      <c r="L2503" s="149"/>
      <c r="M2503" s="149"/>
      <c r="N2503" s="149"/>
      <c r="O2503" s="149"/>
      <c r="P2503" s="149"/>
      <c r="Q2503" s="149"/>
      <c r="R2503" s="149"/>
      <c r="S2503" s="149"/>
      <c r="T2503" s="152"/>
      <c r="U2503" s="152"/>
      <c r="V2503" s="152"/>
      <c r="W2503" s="152"/>
      <c r="X2503" s="152"/>
      <c r="Y2503" s="152"/>
      <c r="Z2503" s="152"/>
    </row>
    <row r="2504" ht="15.75" customHeight="1">
      <c r="A2504" s="143" t="str">
        <f>VLOOKUP('POBLACIONAL BASE 2025'!AD1766,$A$15:$B$40,2,FALSE)</f>
        <v>#N/A</v>
      </c>
      <c r="B2504" s="149"/>
      <c r="C2504" s="149"/>
      <c r="D2504" s="149"/>
      <c r="E2504" s="149"/>
      <c r="F2504" s="149"/>
      <c r="G2504" s="149"/>
      <c r="H2504" s="149"/>
      <c r="I2504" s="143"/>
      <c r="J2504" s="143"/>
      <c r="K2504" s="149"/>
      <c r="L2504" s="149"/>
      <c r="M2504" s="149"/>
      <c r="N2504" s="149"/>
      <c r="O2504" s="149"/>
      <c r="P2504" s="149"/>
      <c r="Q2504" s="149"/>
      <c r="R2504" s="149"/>
      <c r="S2504" s="149"/>
      <c r="T2504" s="152"/>
      <c r="U2504" s="152"/>
      <c r="V2504" s="152"/>
      <c r="W2504" s="152"/>
      <c r="X2504" s="152"/>
      <c r="Y2504" s="152"/>
      <c r="Z2504" s="152"/>
    </row>
    <row r="2505" ht="15.75" customHeight="1">
      <c r="A2505" s="143" t="str">
        <f>VLOOKUP('POBLACIONAL BASE 2025'!AD1767,$A$15:$B$40,2,FALSE)</f>
        <v>#N/A</v>
      </c>
      <c r="B2505" s="149"/>
      <c r="C2505" s="149"/>
      <c r="D2505" s="149"/>
      <c r="E2505" s="149"/>
      <c r="F2505" s="149"/>
      <c r="G2505" s="149"/>
      <c r="H2505" s="149"/>
      <c r="I2505" s="143"/>
      <c r="J2505" s="143"/>
      <c r="K2505" s="149"/>
      <c r="L2505" s="149"/>
      <c r="M2505" s="149"/>
      <c r="N2505" s="149"/>
      <c r="O2505" s="149"/>
      <c r="P2505" s="149"/>
      <c r="Q2505" s="149"/>
      <c r="R2505" s="149"/>
      <c r="S2505" s="149"/>
      <c r="T2505" s="152"/>
      <c r="U2505" s="152"/>
      <c r="V2505" s="152"/>
      <c r="W2505" s="152"/>
      <c r="X2505" s="152"/>
      <c r="Y2505" s="152"/>
      <c r="Z2505" s="152"/>
    </row>
    <row r="2506" ht="15.75" customHeight="1">
      <c r="A2506" s="143" t="str">
        <f>VLOOKUP('POBLACIONAL BASE 2025'!AD1768,$A$15:$B$40,2,FALSE)</f>
        <v>#N/A</v>
      </c>
      <c r="B2506" s="149"/>
      <c r="C2506" s="149"/>
      <c r="D2506" s="149"/>
      <c r="E2506" s="149"/>
      <c r="F2506" s="149"/>
      <c r="G2506" s="149"/>
      <c r="H2506" s="149"/>
      <c r="I2506" s="143"/>
      <c r="J2506" s="143"/>
      <c r="K2506" s="149"/>
      <c r="L2506" s="149"/>
      <c r="M2506" s="149"/>
      <c r="N2506" s="149"/>
      <c r="O2506" s="149"/>
      <c r="P2506" s="149"/>
      <c r="Q2506" s="149"/>
      <c r="R2506" s="149"/>
      <c r="S2506" s="149"/>
      <c r="T2506" s="152"/>
      <c r="U2506" s="152"/>
      <c r="V2506" s="152"/>
      <c r="W2506" s="152"/>
      <c r="X2506" s="152"/>
      <c r="Y2506" s="152"/>
      <c r="Z2506" s="152"/>
    </row>
    <row r="2507" ht="15.75" customHeight="1">
      <c r="A2507" s="143" t="str">
        <f>VLOOKUP('POBLACIONAL BASE 2025'!AD1769,$A$15:$B$40,2,FALSE)</f>
        <v>#N/A</v>
      </c>
      <c r="B2507" s="149"/>
      <c r="C2507" s="149"/>
      <c r="D2507" s="149"/>
      <c r="E2507" s="149"/>
      <c r="F2507" s="149"/>
      <c r="G2507" s="149"/>
      <c r="H2507" s="149"/>
      <c r="I2507" s="143"/>
      <c r="J2507" s="143"/>
      <c r="K2507" s="149"/>
      <c r="L2507" s="149"/>
      <c r="M2507" s="149"/>
      <c r="N2507" s="149"/>
      <c r="O2507" s="149"/>
      <c r="P2507" s="149"/>
      <c r="Q2507" s="149"/>
      <c r="R2507" s="149"/>
      <c r="S2507" s="149"/>
      <c r="T2507" s="152"/>
      <c r="U2507" s="152"/>
      <c r="V2507" s="152"/>
      <c r="W2507" s="152"/>
      <c r="X2507" s="152"/>
      <c r="Y2507" s="152"/>
      <c r="Z2507" s="152"/>
    </row>
    <row r="2508" ht="15.75" customHeight="1">
      <c r="A2508" s="143" t="str">
        <f>VLOOKUP('POBLACIONAL BASE 2025'!AD1770,$A$15:$B$40,2,FALSE)</f>
        <v>#N/A</v>
      </c>
      <c r="B2508" s="149"/>
      <c r="C2508" s="149"/>
      <c r="D2508" s="149"/>
      <c r="E2508" s="149"/>
      <c r="F2508" s="149"/>
      <c r="G2508" s="149"/>
      <c r="H2508" s="149"/>
      <c r="I2508" s="143"/>
      <c r="J2508" s="143"/>
      <c r="K2508" s="149"/>
      <c r="L2508" s="149"/>
      <c r="M2508" s="149"/>
      <c r="N2508" s="149"/>
      <c r="O2508" s="149"/>
      <c r="P2508" s="149"/>
      <c r="Q2508" s="149"/>
      <c r="R2508" s="149"/>
      <c r="S2508" s="149"/>
      <c r="T2508" s="152"/>
      <c r="U2508" s="152"/>
      <c r="V2508" s="152"/>
      <c r="W2508" s="152"/>
      <c r="X2508" s="152"/>
      <c r="Y2508" s="152"/>
      <c r="Z2508" s="152"/>
    </row>
    <row r="2509" ht="15.75" customHeight="1">
      <c r="A2509" s="143" t="str">
        <f>VLOOKUP('POBLACIONAL BASE 2025'!AD1771,$A$15:$B$40,2,FALSE)</f>
        <v>#N/A</v>
      </c>
      <c r="B2509" s="149"/>
      <c r="C2509" s="149"/>
      <c r="D2509" s="149"/>
      <c r="E2509" s="149"/>
      <c r="F2509" s="149"/>
      <c r="G2509" s="149"/>
      <c r="H2509" s="149"/>
      <c r="I2509" s="143"/>
      <c r="J2509" s="143"/>
      <c r="K2509" s="149"/>
      <c r="L2509" s="149"/>
      <c r="M2509" s="149"/>
      <c r="N2509" s="149"/>
      <c r="O2509" s="149"/>
      <c r="P2509" s="149"/>
      <c r="Q2509" s="149"/>
      <c r="R2509" s="149"/>
      <c r="S2509" s="149"/>
      <c r="T2509" s="152"/>
      <c r="U2509" s="152"/>
      <c r="V2509" s="152"/>
      <c r="W2509" s="152"/>
      <c r="X2509" s="152"/>
      <c r="Y2509" s="152"/>
      <c r="Z2509" s="152"/>
    </row>
    <row r="2510" ht="15.75" customHeight="1">
      <c r="A2510" s="143" t="str">
        <f>VLOOKUP('POBLACIONAL BASE 2025'!AD1772,$A$15:$B$40,2,FALSE)</f>
        <v>#N/A</v>
      </c>
      <c r="B2510" s="149"/>
      <c r="C2510" s="149"/>
      <c r="D2510" s="149"/>
      <c r="E2510" s="149"/>
      <c r="F2510" s="149"/>
      <c r="G2510" s="149"/>
      <c r="H2510" s="149"/>
      <c r="I2510" s="143"/>
      <c r="J2510" s="143"/>
      <c r="K2510" s="149"/>
      <c r="L2510" s="149"/>
      <c r="M2510" s="149"/>
      <c r="N2510" s="149"/>
      <c r="O2510" s="149"/>
      <c r="P2510" s="149"/>
      <c r="Q2510" s="149"/>
      <c r="R2510" s="149"/>
      <c r="S2510" s="149"/>
      <c r="T2510" s="152"/>
      <c r="U2510" s="152"/>
      <c r="V2510" s="152"/>
      <c r="W2510" s="152"/>
      <c r="X2510" s="152"/>
      <c r="Y2510" s="152"/>
      <c r="Z2510" s="152"/>
    </row>
    <row r="2511" ht="15.75" customHeight="1">
      <c r="A2511" s="143" t="str">
        <f>VLOOKUP('POBLACIONAL BASE 2025'!AD1773,$A$15:$B$40,2,FALSE)</f>
        <v>#N/A</v>
      </c>
      <c r="B2511" s="149"/>
      <c r="C2511" s="149"/>
      <c r="D2511" s="149"/>
      <c r="E2511" s="149"/>
      <c r="F2511" s="149"/>
      <c r="G2511" s="149"/>
      <c r="H2511" s="149"/>
      <c r="I2511" s="143"/>
      <c r="J2511" s="143"/>
      <c r="K2511" s="149"/>
      <c r="L2511" s="149"/>
      <c r="M2511" s="149"/>
      <c r="N2511" s="149"/>
      <c r="O2511" s="149"/>
      <c r="P2511" s="149"/>
      <c r="Q2511" s="149"/>
      <c r="R2511" s="149"/>
      <c r="S2511" s="149"/>
      <c r="T2511" s="152"/>
      <c r="U2511" s="152"/>
      <c r="V2511" s="152"/>
      <c r="W2511" s="152"/>
      <c r="X2511" s="152"/>
      <c r="Y2511" s="152"/>
      <c r="Z2511" s="152"/>
    </row>
    <row r="2512" ht="15.75" customHeight="1">
      <c r="A2512" s="143" t="str">
        <f>VLOOKUP('POBLACIONAL BASE 2025'!AD1774,$A$15:$B$40,2,FALSE)</f>
        <v>#N/A</v>
      </c>
      <c r="B2512" s="149"/>
      <c r="C2512" s="149"/>
      <c r="D2512" s="149"/>
      <c r="E2512" s="149"/>
      <c r="F2512" s="149"/>
      <c r="G2512" s="149"/>
      <c r="H2512" s="149"/>
      <c r="I2512" s="143"/>
      <c r="J2512" s="143"/>
      <c r="K2512" s="149"/>
      <c r="L2512" s="149"/>
      <c r="M2512" s="149"/>
      <c r="N2512" s="149"/>
      <c r="O2512" s="149"/>
      <c r="P2512" s="149"/>
      <c r="Q2512" s="149"/>
      <c r="R2512" s="149"/>
      <c r="S2512" s="149"/>
      <c r="T2512" s="152"/>
      <c r="U2512" s="152"/>
      <c r="V2512" s="152"/>
      <c r="W2512" s="152"/>
      <c r="X2512" s="152"/>
      <c r="Y2512" s="152"/>
      <c r="Z2512" s="152"/>
    </row>
    <row r="2513" ht="15.75" customHeight="1">
      <c r="A2513" s="143" t="str">
        <f>VLOOKUP('POBLACIONAL BASE 2025'!AD1775,$A$15:$B$40,2,FALSE)</f>
        <v>#N/A</v>
      </c>
      <c r="B2513" s="149"/>
      <c r="C2513" s="149"/>
      <c r="D2513" s="149"/>
      <c r="E2513" s="149"/>
      <c r="F2513" s="149"/>
      <c r="G2513" s="149"/>
      <c r="H2513" s="149"/>
      <c r="I2513" s="143"/>
      <c r="J2513" s="143"/>
      <c r="K2513" s="149"/>
      <c r="L2513" s="149"/>
      <c r="M2513" s="149"/>
      <c r="N2513" s="149"/>
      <c r="O2513" s="149"/>
      <c r="P2513" s="149"/>
      <c r="Q2513" s="149"/>
      <c r="R2513" s="149"/>
      <c r="S2513" s="149"/>
      <c r="T2513" s="152"/>
      <c r="U2513" s="152"/>
      <c r="V2513" s="152"/>
      <c r="W2513" s="152"/>
      <c r="X2513" s="152"/>
      <c r="Y2513" s="152"/>
      <c r="Z2513" s="152"/>
    </row>
    <row r="2514" ht="15.75" customHeight="1">
      <c r="A2514" s="143" t="str">
        <f>VLOOKUP('POBLACIONAL BASE 2025'!AD1776,$A$15:$B$40,2,FALSE)</f>
        <v>#N/A</v>
      </c>
      <c r="B2514" s="149"/>
      <c r="C2514" s="149"/>
      <c r="D2514" s="149"/>
      <c r="E2514" s="149"/>
      <c r="F2514" s="149"/>
      <c r="G2514" s="149"/>
      <c r="H2514" s="149"/>
      <c r="I2514" s="143"/>
      <c r="J2514" s="143"/>
      <c r="K2514" s="149"/>
      <c r="L2514" s="149"/>
      <c r="M2514" s="149"/>
      <c r="N2514" s="149"/>
      <c r="O2514" s="149"/>
      <c r="P2514" s="149"/>
      <c r="Q2514" s="149"/>
      <c r="R2514" s="149"/>
      <c r="S2514" s="149"/>
      <c r="T2514" s="152"/>
      <c r="U2514" s="152"/>
      <c r="V2514" s="152"/>
      <c r="W2514" s="152"/>
      <c r="X2514" s="152"/>
      <c r="Y2514" s="152"/>
      <c r="Z2514" s="152"/>
    </row>
    <row r="2515" ht="15.75" customHeight="1">
      <c r="A2515" s="143" t="str">
        <f>VLOOKUP('POBLACIONAL BASE 2025'!AD1777,$A$15:$B$40,2,FALSE)</f>
        <v>#N/A</v>
      </c>
      <c r="B2515" s="149"/>
      <c r="C2515" s="149"/>
      <c r="D2515" s="149"/>
      <c r="E2515" s="149"/>
      <c r="F2515" s="149"/>
      <c r="G2515" s="149"/>
      <c r="H2515" s="149"/>
      <c r="I2515" s="143"/>
      <c r="J2515" s="143"/>
      <c r="K2515" s="149"/>
      <c r="L2515" s="149"/>
      <c r="M2515" s="149"/>
      <c r="N2515" s="149"/>
      <c r="O2515" s="149"/>
      <c r="P2515" s="149"/>
      <c r="Q2515" s="149"/>
      <c r="R2515" s="149"/>
      <c r="S2515" s="149"/>
      <c r="T2515" s="152"/>
      <c r="U2515" s="152"/>
      <c r="V2515" s="152"/>
      <c r="W2515" s="152"/>
      <c r="X2515" s="152"/>
      <c r="Y2515" s="152"/>
      <c r="Z2515" s="152"/>
    </row>
    <row r="2516" ht="15.75" customHeight="1">
      <c r="A2516" s="143" t="str">
        <f>VLOOKUP('POBLACIONAL BASE 2025'!AD1778,$A$15:$B$40,2,FALSE)</f>
        <v>#N/A</v>
      </c>
      <c r="B2516" s="149"/>
      <c r="C2516" s="149"/>
      <c r="D2516" s="149"/>
      <c r="E2516" s="149"/>
      <c r="F2516" s="149"/>
      <c r="G2516" s="149"/>
      <c r="H2516" s="149"/>
      <c r="I2516" s="143"/>
      <c r="J2516" s="143"/>
      <c r="K2516" s="149"/>
      <c r="L2516" s="149"/>
      <c r="M2516" s="149"/>
      <c r="N2516" s="149"/>
      <c r="O2516" s="149"/>
      <c r="P2516" s="149"/>
      <c r="Q2516" s="149"/>
      <c r="R2516" s="149"/>
      <c r="S2516" s="149"/>
      <c r="T2516" s="152"/>
      <c r="U2516" s="152"/>
      <c r="V2516" s="152"/>
      <c r="W2516" s="152"/>
      <c r="X2516" s="152"/>
      <c r="Y2516" s="152"/>
      <c r="Z2516" s="152"/>
    </row>
    <row r="2517" ht="15.75" customHeight="1">
      <c r="A2517" s="143" t="str">
        <f>VLOOKUP('POBLACIONAL BASE 2025'!AD1779,$A$15:$B$40,2,FALSE)</f>
        <v>#N/A</v>
      </c>
      <c r="B2517" s="149"/>
      <c r="C2517" s="149"/>
      <c r="D2517" s="149"/>
      <c r="E2517" s="149"/>
      <c r="F2517" s="149"/>
      <c r="G2517" s="149"/>
      <c r="H2517" s="149"/>
      <c r="I2517" s="143"/>
      <c r="J2517" s="143"/>
      <c r="K2517" s="149"/>
      <c r="L2517" s="149"/>
      <c r="M2517" s="149"/>
      <c r="N2517" s="149"/>
      <c r="O2517" s="149"/>
      <c r="P2517" s="149"/>
      <c r="Q2517" s="149"/>
      <c r="R2517" s="149"/>
      <c r="S2517" s="149"/>
      <c r="T2517" s="152"/>
      <c r="U2517" s="152"/>
      <c r="V2517" s="152"/>
      <c r="W2517" s="152"/>
      <c r="X2517" s="152"/>
      <c r="Y2517" s="152"/>
      <c r="Z2517" s="152"/>
    </row>
    <row r="2518" ht="15.75" customHeight="1">
      <c r="A2518" s="143" t="str">
        <f>VLOOKUP('POBLACIONAL BASE 2025'!AD1780,$A$15:$B$40,2,FALSE)</f>
        <v>#N/A</v>
      </c>
      <c r="B2518" s="149"/>
      <c r="C2518" s="149"/>
      <c r="D2518" s="149"/>
      <c r="E2518" s="149"/>
      <c r="F2518" s="149"/>
      <c r="G2518" s="149"/>
      <c r="H2518" s="149"/>
      <c r="I2518" s="143"/>
      <c r="J2518" s="143"/>
      <c r="K2518" s="149"/>
      <c r="L2518" s="149"/>
      <c r="M2518" s="149"/>
      <c r="N2518" s="149"/>
      <c r="O2518" s="149"/>
      <c r="P2518" s="149"/>
      <c r="Q2518" s="149"/>
      <c r="R2518" s="149"/>
      <c r="S2518" s="149"/>
      <c r="T2518" s="152"/>
      <c r="U2518" s="152"/>
      <c r="V2518" s="152"/>
      <c r="W2518" s="152"/>
      <c r="X2518" s="152"/>
      <c r="Y2518" s="152"/>
      <c r="Z2518" s="152"/>
    </row>
    <row r="2519" ht="15.75" customHeight="1">
      <c r="A2519" s="143" t="str">
        <f>VLOOKUP('POBLACIONAL BASE 2025'!AD1781,$A$15:$B$40,2,FALSE)</f>
        <v>#N/A</v>
      </c>
      <c r="B2519" s="149"/>
      <c r="C2519" s="149"/>
      <c r="D2519" s="149"/>
      <c r="E2519" s="149"/>
      <c r="F2519" s="149"/>
      <c r="G2519" s="149"/>
      <c r="H2519" s="149"/>
      <c r="I2519" s="143"/>
      <c r="J2519" s="143"/>
      <c r="K2519" s="149"/>
      <c r="L2519" s="149"/>
      <c r="M2519" s="149"/>
      <c r="N2519" s="149"/>
      <c r="O2519" s="149"/>
      <c r="P2519" s="149"/>
      <c r="Q2519" s="149"/>
      <c r="R2519" s="149"/>
      <c r="S2519" s="149"/>
      <c r="T2519" s="152"/>
      <c r="U2519" s="152"/>
      <c r="V2519" s="152"/>
      <c r="W2519" s="152"/>
      <c r="X2519" s="152"/>
      <c r="Y2519" s="152"/>
      <c r="Z2519" s="152"/>
    </row>
    <row r="2520" ht="15.75" customHeight="1">
      <c r="A2520" s="143" t="str">
        <f>VLOOKUP('POBLACIONAL BASE 2025'!AD1782,$A$15:$B$40,2,FALSE)</f>
        <v>#N/A</v>
      </c>
      <c r="B2520" s="149"/>
      <c r="C2520" s="149"/>
      <c r="D2520" s="149"/>
      <c r="E2520" s="149"/>
      <c r="F2520" s="149"/>
      <c r="G2520" s="149"/>
      <c r="H2520" s="149"/>
      <c r="I2520" s="143"/>
      <c r="J2520" s="143"/>
      <c r="K2520" s="149"/>
      <c r="L2520" s="149"/>
      <c r="M2520" s="149"/>
      <c r="N2520" s="149"/>
      <c r="O2520" s="149"/>
      <c r="P2520" s="149"/>
      <c r="Q2520" s="149"/>
      <c r="R2520" s="149"/>
      <c r="S2520" s="149"/>
      <c r="T2520" s="152"/>
      <c r="U2520" s="152"/>
      <c r="V2520" s="152"/>
      <c r="W2520" s="152"/>
      <c r="X2520" s="152"/>
      <c r="Y2520" s="152"/>
      <c r="Z2520" s="152"/>
    </row>
    <row r="2521" ht="15.75" customHeight="1">
      <c r="A2521" s="143" t="str">
        <f>VLOOKUP('POBLACIONAL BASE 2025'!AD1783,$A$15:$B$40,2,FALSE)</f>
        <v>#N/A</v>
      </c>
      <c r="B2521" s="149"/>
      <c r="C2521" s="149"/>
      <c r="D2521" s="149"/>
      <c r="E2521" s="149"/>
      <c r="F2521" s="149"/>
      <c r="G2521" s="149"/>
      <c r="H2521" s="149"/>
      <c r="I2521" s="143"/>
      <c r="J2521" s="143"/>
      <c r="K2521" s="149"/>
      <c r="L2521" s="149"/>
      <c r="M2521" s="149"/>
      <c r="N2521" s="149"/>
      <c r="O2521" s="149"/>
      <c r="P2521" s="149"/>
      <c r="Q2521" s="149"/>
      <c r="R2521" s="149"/>
      <c r="S2521" s="149"/>
      <c r="T2521" s="152"/>
      <c r="U2521" s="152"/>
      <c r="V2521" s="152"/>
      <c r="W2521" s="152"/>
      <c r="X2521" s="152"/>
      <c r="Y2521" s="152"/>
      <c r="Z2521" s="152"/>
    </row>
    <row r="2522" ht="15.75" customHeight="1">
      <c r="A2522" s="143" t="str">
        <f>VLOOKUP('POBLACIONAL BASE 2025'!AD1784,$A$15:$B$40,2,FALSE)</f>
        <v>#N/A</v>
      </c>
      <c r="B2522" s="149"/>
      <c r="C2522" s="149"/>
      <c r="D2522" s="149"/>
      <c r="E2522" s="149"/>
      <c r="F2522" s="149"/>
      <c r="G2522" s="149"/>
      <c r="H2522" s="149"/>
      <c r="I2522" s="143"/>
      <c r="J2522" s="143"/>
      <c r="K2522" s="149"/>
      <c r="L2522" s="149"/>
      <c r="M2522" s="149"/>
      <c r="N2522" s="149"/>
      <c r="O2522" s="149"/>
      <c r="P2522" s="149"/>
      <c r="Q2522" s="149"/>
      <c r="R2522" s="149"/>
      <c r="S2522" s="149"/>
      <c r="T2522" s="152"/>
      <c r="U2522" s="152"/>
      <c r="V2522" s="152"/>
      <c r="W2522" s="152"/>
      <c r="X2522" s="152"/>
      <c r="Y2522" s="152"/>
      <c r="Z2522" s="152"/>
    </row>
    <row r="2523" ht="15.75" customHeight="1">
      <c r="A2523" s="143" t="str">
        <f>VLOOKUP('POBLACIONAL BASE 2025'!AD1785,$A$15:$B$40,2,FALSE)</f>
        <v>#N/A</v>
      </c>
      <c r="B2523" s="149"/>
      <c r="C2523" s="149"/>
      <c r="D2523" s="149"/>
      <c r="E2523" s="149"/>
      <c r="F2523" s="149"/>
      <c r="G2523" s="149"/>
      <c r="H2523" s="149"/>
      <c r="I2523" s="143"/>
      <c r="J2523" s="143"/>
      <c r="K2523" s="149"/>
      <c r="L2523" s="149"/>
      <c r="M2523" s="149"/>
      <c r="N2523" s="149"/>
      <c r="O2523" s="149"/>
      <c r="P2523" s="149"/>
      <c r="Q2523" s="149"/>
      <c r="R2523" s="149"/>
      <c r="S2523" s="149"/>
      <c r="T2523" s="152"/>
      <c r="U2523" s="152"/>
      <c r="V2523" s="152"/>
      <c r="W2523" s="152"/>
      <c r="X2523" s="152"/>
      <c r="Y2523" s="152"/>
      <c r="Z2523" s="152"/>
    </row>
    <row r="2524" ht="15.75" customHeight="1">
      <c r="A2524" s="143" t="str">
        <f>VLOOKUP('POBLACIONAL BASE 2025'!AD1786,$A$15:$B$40,2,FALSE)</f>
        <v>#N/A</v>
      </c>
      <c r="B2524" s="149"/>
      <c r="C2524" s="149"/>
      <c r="D2524" s="149"/>
      <c r="E2524" s="149"/>
      <c r="F2524" s="149"/>
      <c r="G2524" s="149"/>
      <c r="H2524" s="149"/>
      <c r="I2524" s="143"/>
      <c r="J2524" s="143"/>
      <c r="K2524" s="149"/>
      <c r="L2524" s="149"/>
      <c r="M2524" s="149"/>
      <c r="N2524" s="149"/>
      <c r="O2524" s="149"/>
      <c r="P2524" s="149"/>
      <c r="Q2524" s="149"/>
      <c r="R2524" s="149"/>
      <c r="S2524" s="149"/>
      <c r="T2524" s="152"/>
      <c r="U2524" s="152"/>
      <c r="V2524" s="152"/>
      <c r="W2524" s="152"/>
      <c r="X2524" s="152"/>
      <c r="Y2524" s="152"/>
      <c r="Z2524" s="152"/>
    </row>
    <row r="2525" ht="15.75" customHeight="1">
      <c r="A2525" s="143" t="str">
        <f>VLOOKUP('POBLACIONAL BASE 2025'!AD1787,$A$15:$B$40,2,FALSE)</f>
        <v>#N/A</v>
      </c>
      <c r="B2525" s="149"/>
      <c r="C2525" s="149"/>
      <c r="D2525" s="149"/>
      <c r="E2525" s="149"/>
      <c r="F2525" s="149"/>
      <c r="G2525" s="149"/>
      <c r="H2525" s="149"/>
      <c r="I2525" s="143"/>
      <c r="J2525" s="143"/>
      <c r="K2525" s="149"/>
      <c r="L2525" s="149"/>
      <c r="M2525" s="149"/>
      <c r="N2525" s="149"/>
      <c r="O2525" s="149"/>
      <c r="P2525" s="149"/>
      <c r="Q2525" s="149"/>
      <c r="R2525" s="149"/>
      <c r="S2525" s="149"/>
      <c r="T2525" s="152"/>
      <c r="U2525" s="152"/>
      <c r="V2525" s="152"/>
      <c r="W2525" s="152"/>
      <c r="X2525" s="152"/>
      <c r="Y2525" s="152"/>
      <c r="Z2525" s="152"/>
    </row>
    <row r="2526" ht="15.75" customHeight="1">
      <c r="A2526" s="143" t="str">
        <f>VLOOKUP('POBLACIONAL BASE 2025'!AD1788,$A$15:$B$40,2,FALSE)</f>
        <v>#N/A</v>
      </c>
      <c r="B2526" s="149"/>
      <c r="C2526" s="149"/>
      <c r="D2526" s="149"/>
      <c r="E2526" s="149"/>
      <c r="F2526" s="149"/>
      <c r="G2526" s="149"/>
      <c r="H2526" s="149"/>
      <c r="I2526" s="143"/>
      <c r="J2526" s="143"/>
      <c r="K2526" s="149"/>
      <c r="L2526" s="149"/>
      <c r="M2526" s="149"/>
      <c r="N2526" s="149"/>
      <c r="O2526" s="149"/>
      <c r="P2526" s="149"/>
      <c r="Q2526" s="149"/>
      <c r="R2526" s="149"/>
      <c r="S2526" s="149"/>
      <c r="T2526" s="152"/>
      <c r="U2526" s="152"/>
      <c r="V2526" s="152"/>
      <c r="W2526" s="152"/>
      <c r="X2526" s="152"/>
      <c r="Y2526" s="152"/>
      <c r="Z2526" s="152"/>
    </row>
    <row r="2527" ht="15.75" customHeight="1">
      <c r="A2527" s="143" t="str">
        <f>VLOOKUP('POBLACIONAL BASE 2025'!AD1789,$A$15:$B$40,2,FALSE)</f>
        <v>#N/A</v>
      </c>
      <c r="B2527" s="149"/>
      <c r="C2527" s="149"/>
      <c r="D2527" s="149"/>
      <c r="E2527" s="149"/>
      <c r="F2527" s="149"/>
      <c r="G2527" s="149"/>
      <c r="H2527" s="149"/>
      <c r="I2527" s="143"/>
      <c r="J2527" s="143"/>
      <c r="K2527" s="149"/>
      <c r="L2527" s="149"/>
      <c r="M2527" s="149"/>
      <c r="N2527" s="149"/>
      <c r="O2527" s="149"/>
      <c r="P2527" s="149"/>
      <c r="Q2527" s="149"/>
      <c r="R2527" s="149"/>
      <c r="S2527" s="149"/>
      <c r="T2527" s="152"/>
      <c r="U2527" s="152"/>
      <c r="V2527" s="152"/>
      <c r="W2527" s="152"/>
      <c r="X2527" s="152"/>
      <c r="Y2527" s="152"/>
      <c r="Z2527" s="152"/>
    </row>
    <row r="2528" ht="15.75" customHeight="1">
      <c r="A2528" s="143" t="str">
        <f>VLOOKUP('POBLACIONAL BASE 2025'!AD1790,$A$15:$B$40,2,FALSE)</f>
        <v>#N/A</v>
      </c>
      <c r="B2528" s="149"/>
      <c r="C2528" s="149"/>
      <c r="D2528" s="149"/>
      <c r="E2528" s="149"/>
      <c r="F2528" s="149"/>
      <c r="G2528" s="149"/>
      <c r="H2528" s="149"/>
      <c r="I2528" s="143"/>
      <c r="J2528" s="143"/>
      <c r="K2528" s="149"/>
      <c r="L2528" s="149"/>
      <c r="M2528" s="149"/>
      <c r="N2528" s="149"/>
      <c r="O2528" s="149"/>
      <c r="P2528" s="149"/>
      <c r="Q2528" s="149"/>
      <c r="R2528" s="149"/>
      <c r="S2528" s="149"/>
      <c r="T2528" s="152"/>
      <c r="U2528" s="152"/>
      <c r="V2528" s="152"/>
      <c r="W2528" s="152"/>
      <c r="X2528" s="152"/>
      <c r="Y2528" s="152"/>
      <c r="Z2528" s="152"/>
    </row>
    <row r="2529" ht="15.75" customHeight="1">
      <c r="A2529" s="143" t="str">
        <f>VLOOKUP('POBLACIONAL BASE 2025'!AD1791,$A$15:$B$40,2,FALSE)</f>
        <v>#N/A</v>
      </c>
      <c r="B2529" s="149"/>
      <c r="C2529" s="149"/>
      <c r="D2529" s="149"/>
      <c r="E2529" s="149"/>
      <c r="F2529" s="149"/>
      <c r="G2529" s="149"/>
      <c r="H2529" s="149"/>
      <c r="I2529" s="143"/>
      <c r="J2529" s="143"/>
      <c r="K2529" s="149"/>
      <c r="L2529" s="149"/>
      <c r="M2529" s="149"/>
      <c r="N2529" s="149"/>
      <c r="O2529" s="149"/>
      <c r="P2529" s="149"/>
      <c r="Q2529" s="149"/>
      <c r="R2529" s="149"/>
      <c r="S2529" s="149"/>
      <c r="T2529" s="152"/>
      <c r="U2529" s="152"/>
      <c r="V2529" s="152"/>
      <c r="W2529" s="152"/>
      <c r="X2529" s="152"/>
      <c r="Y2529" s="152"/>
      <c r="Z2529" s="152"/>
    </row>
    <row r="2530" ht="15.75" customHeight="1">
      <c r="A2530" s="143" t="str">
        <f>VLOOKUP('POBLACIONAL BASE 2025'!AD1792,$A$15:$B$40,2,FALSE)</f>
        <v>#N/A</v>
      </c>
      <c r="B2530" s="149"/>
      <c r="C2530" s="149"/>
      <c r="D2530" s="149"/>
      <c r="E2530" s="149"/>
      <c r="F2530" s="149"/>
      <c r="G2530" s="149"/>
      <c r="H2530" s="149"/>
      <c r="I2530" s="143"/>
      <c r="J2530" s="143"/>
      <c r="K2530" s="149"/>
      <c r="L2530" s="149"/>
      <c r="M2530" s="149"/>
      <c r="N2530" s="149"/>
      <c r="O2530" s="149"/>
      <c r="P2530" s="149"/>
      <c r="Q2530" s="149"/>
      <c r="R2530" s="149"/>
      <c r="S2530" s="149"/>
      <c r="T2530" s="152"/>
      <c r="U2530" s="152"/>
      <c r="V2530" s="152"/>
      <c r="W2530" s="152"/>
      <c r="X2530" s="152"/>
      <c r="Y2530" s="152"/>
      <c r="Z2530" s="152"/>
    </row>
    <row r="2531" ht="15.75" customHeight="1">
      <c r="A2531" s="143" t="str">
        <f>VLOOKUP('POBLACIONAL BASE 2025'!AD1793,$A$15:$B$40,2,FALSE)</f>
        <v>#N/A</v>
      </c>
      <c r="B2531" s="149"/>
      <c r="C2531" s="149"/>
      <c r="D2531" s="149"/>
      <c r="E2531" s="149"/>
      <c r="F2531" s="149"/>
      <c r="G2531" s="149"/>
      <c r="H2531" s="149"/>
      <c r="I2531" s="143"/>
      <c r="J2531" s="143"/>
      <c r="K2531" s="149"/>
      <c r="L2531" s="149"/>
      <c r="M2531" s="149"/>
      <c r="N2531" s="149"/>
      <c r="O2531" s="149"/>
      <c r="P2531" s="149"/>
      <c r="Q2531" s="149"/>
      <c r="R2531" s="149"/>
      <c r="S2531" s="149"/>
      <c r="T2531" s="152"/>
      <c r="U2531" s="152"/>
      <c r="V2531" s="152"/>
      <c r="W2531" s="152"/>
      <c r="X2531" s="152"/>
      <c r="Y2531" s="152"/>
      <c r="Z2531" s="152"/>
    </row>
    <row r="2532" ht="15.75" customHeight="1">
      <c r="A2532" s="143" t="str">
        <f>VLOOKUP('POBLACIONAL BASE 2025'!AD1794,$A$15:$B$40,2,FALSE)</f>
        <v>#N/A</v>
      </c>
      <c r="B2532" s="149"/>
      <c r="C2532" s="149"/>
      <c r="D2532" s="149"/>
      <c r="E2532" s="149"/>
      <c r="F2532" s="149"/>
      <c r="G2532" s="149"/>
      <c r="H2532" s="149"/>
      <c r="I2532" s="143"/>
      <c r="J2532" s="143"/>
      <c r="K2532" s="149"/>
      <c r="L2532" s="149"/>
      <c r="M2532" s="149"/>
      <c r="N2532" s="149"/>
      <c r="O2532" s="149"/>
      <c r="P2532" s="149"/>
      <c r="Q2532" s="149"/>
      <c r="R2532" s="149"/>
      <c r="S2532" s="149"/>
      <c r="T2532" s="152"/>
      <c r="U2532" s="152"/>
      <c r="V2532" s="152"/>
      <c r="W2532" s="152"/>
      <c r="X2532" s="152"/>
      <c r="Y2532" s="152"/>
      <c r="Z2532" s="152"/>
    </row>
    <row r="2533" ht="15.75" customHeight="1">
      <c r="A2533" s="143" t="str">
        <f>VLOOKUP('POBLACIONAL BASE 2025'!AD1795,$A$15:$B$40,2,FALSE)</f>
        <v>#N/A</v>
      </c>
      <c r="B2533" s="149"/>
      <c r="C2533" s="149"/>
      <c r="D2533" s="149"/>
      <c r="E2533" s="149"/>
      <c r="F2533" s="149"/>
      <c r="G2533" s="149"/>
      <c r="H2533" s="149"/>
      <c r="I2533" s="143"/>
      <c r="J2533" s="143"/>
      <c r="K2533" s="149"/>
      <c r="L2533" s="149"/>
      <c r="M2533" s="149"/>
      <c r="N2533" s="149"/>
      <c r="O2533" s="149"/>
      <c r="P2533" s="149"/>
      <c r="Q2533" s="149"/>
      <c r="R2533" s="149"/>
      <c r="S2533" s="149"/>
      <c r="T2533" s="152"/>
      <c r="U2533" s="152"/>
      <c r="V2533" s="152"/>
      <c r="W2533" s="152"/>
      <c r="X2533" s="152"/>
      <c r="Y2533" s="152"/>
      <c r="Z2533" s="152"/>
    </row>
    <row r="2534" ht="15.75" customHeight="1">
      <c r="A2534" s="143" t="str">
        <f>VLOOKUP('POBLACIONAL BASE 2025'!AD1796,$A$15:$B$40,2,FALSE)</f>
        <v>#N/A</v>
      </c>
      <c r="B2534" s="149"/>
      <c r="C2534" s="149"/>
      <c r="D2534" s="149"/>
      <c r="E2534" s="149"/>
      <c r="F2534" s="149"/>
      <c r="G2534" s="149"/>
      <c r="H2534" s="149"/>
      <c r="I2534" s="143"/>
      <c r="J2534" s="143"/>
      <c r="K2534" s="149"/>
      <c r="L2534" s="149"/>
      <c r="M2534" s="149"/>
      <c r="N2534" s="149"/>
      <c r="O2534" s="149"/>
      <c r="P2534" s="149"/>
      <c r="Q2534" s="149"/>
      <c r="R2534" s="149"/>
      <c r="S2534" s="149"/>
      <c r="T2534" s="152"/>
      <c r="U2534" s="152"/>
      <c r="V2534" s="152"/>
      <c r="W2534" s="152"/>
      <c r="X2534" s="152"/>
      <c r="Y2534" s="152"/>
      <c r="Z2534" s="152"/>
    </row>
    <row r="2535" ht="15.75" customHeight="1">
      <c r="A2535" s="143" t="str">
        <f>VLOOKUP('POBLACIONAL BASE 2025'!AD1797,$A$15:$B$40,2,FALSE)</f>
        <v>#N/A</v>
      </c>
      <c r="B2535" s="149"/>
      <c r="C2535" s="149"/>
      <c r="D2535" s="149"/>
      <c r="E2535" s="149"/>
      <c r="F2535" s="149"/>
      <c r="G2535" s="149"/>
      <c r="H2535" s="149"/>
      <c r="I2535" s="143"/>
      <c r="J2535" s="143"/>
      <c r="K2535" s="149"/>
      <c r="L2535" s="149"/>
      <c r="M2535" s="149"/>
      <c r="N2535" s="149"/>
      <c r="O2535" s="149"/>
      <c r="P2535" s="149"/>
      <c r="Q2535" s="149"/>
      <c r="R2535" s="149"/>
      <c r="S2535" s="149"/>
      <c r="T2535" s="152"/>
      <c r="U2535" s="152"/>
      <c r="V2535" s="152"/>
      <c r="W2535" s="152"/>
      <c r="X2535" s="152"/>
      <c r="Y2535" s="152"/>
      <c r="Z2535" s="152"/>
    </row>
    <row r="2536" ht="15.75" customHeight="1">
      <c r="A2536" s="143" t="str">
        <f>VLOOKUP('POBLACIONAL BASE 2025'!AD1798,$A$15:$B$40,2,FALSE)</f>
        <v>#N/A</v>
      </c>
      <c r="B2536" s="149"/>
      <c r="C2536" s="149"/>
      <c r="D2536" s="149"/>
      <c r="E2536" s="149"/>
      <c r="F2536" s="149"/>
      <c r="G2536" s="149"/>
      <c r="H2536" s="149"/>
      <c r="I2536" s="143"/>
      <c r="J2536" s="143"/>
      <c r="K2536" s="149"/>
      <c r="L2536" s="149"/>
      <c r="M2536" s="149"/>
      <c r="N2536" s="149"/>
      <c r="O2536" s="149"/>
      <c r="P2536" s="149"/>
      <c r="Q2536" s="149"/>
      <c r="R2536" s="149"/>
      <c r="S2536" s="149"/>
      <c r="T2536" s="152"/>
      <c r="U2536" s="152"/>
      <c r="V2536" s="152"/>
      <c r="W2536" s="152"/>
      <c r="X2536" s="152"/>
      <c r="Y2536" s="152"/>
      <c r="Z2536" s="152"/>
    </row>
    <row r="2537" ht="15.75" customHeight="1">
      <c r="A2537" s="143" t="str">
        <f>VLOOKUP('POBLACIONAL BASE 2025'!AD1799,$A$15:$B$40,2,FALSE)</f>
        <v>#N/A</v>
      </c>
      <c r="B2537" s="149"/>
      <c r="C2537" s="149"/>
      <c r="D2537" s="149"/>
      <c r="E2537" s="149"/>
      <c r="F2537" s="149"/>
      <c r="G2537" s="149"/>
      <c r="H2537" s="149"/>
      <c r="I2537" s="143"/>
      <c r="J2537" s="143"/>
      <c r="K2537" s="149"/>
      <c r="L2537" s="149"/>
      <c r="M2537" s="149"/>
      <c r="N2537" s="149"/>
      <c r="O2537" s="149"/>
      <c r="P2537" s="149"/>
      <c r="Q2537" s="149"/>
      <c r="R2537" s="149"/>
      <c r="S2537" s="149"/>
      <c r="T2537" s="152"/>
      <c r="U2537" s="152"/>
      <c r="V2537" s="152"/>
      <c r="W2537" s="152"/>
      <c r="X2537" s="152"/>
      <c r="Y2537" s="152"/>
      <c r="Z2537" s="152"/>
    </row>
    <row r="2538" ht="15.75" customHeight="1">
      <c r="A2538" s="143" t="str">
        <f>VLOOKUP('POBLACIONAL BASE 2025'!AD1800,$A$15:$B$40,2,FALSE)</f>
        <v>#N/A</v>
      </c>
      <c r="B2538" s="149"/>
      <c r="C2538" s="149"/>
      <c r="D2538" s="149"/>
      <c r="E2538" s="149"/>
      <c r="F2538" s="149"/>
      <c r="G2538" s="149"/>
      <c r="H2538" s="149"/>
      <c r="I2538" s="143"/>
      <c r="J2538" s="143"/>
      <c r="K2538" s="149"/>
      <c r="L2538" s="149"/>
      <c r="M2538" s="149"/>
      <c r="N2538" s="149"/>
      <c r="O2538" s="149"/>
      <c r="P2538" s="149"/>
      <c r="Q2538" s="149"/>
      <c r="R2538" s="149"/>
      <c r="S2538" s="149"/>
      <c r="T2538" s="152"/>
      <c r="U2538" s="152"/>
      <c r="V2538" s="152"/>
      <c r="W2538" s="152"/>
      <c r="X2538" s="152"/>
      <c r="Y2538" s="152"/>
      <c r="Z2538" s="152"/>
    </row>
    <row r="2539" ht="15.75" customHeight="1">
      <c r="A2539" s="143" t="str">
        <f>VLOOKUP('POBLACIONAL BASE 2025'!AD1801,$A$15:$B$40,2,FALSE)</f>
        <v>#N/A</v>
      </c>
      <c r="B2539" s="149"/>
      <c r="C2539" s="149"/>
      <c r="D2539" s="149"/>
      <c r="E2539" s="149"/>
      <c r="F2539" s="149"/>
      <c r="G2539" s="149"/>
      <c r="H2539" s="149"/>
      <c r="I2539" s="143"/>
      <c r="J2539" s="143"/>
      <c r="K2539" s="149"/>
      <c r="L2539" s="149"/>
      <c r="M2539" s="149"/>
      <c r="N2539" s="149"/>
      <c r="O2539" s="149"/>
      <c r="P2539" s="149"/>
      <c r="Q2539" s="149"/>
      <c r="R2539" s="149"/>
      <c r="S2539" s="149"/>
      <c r="T2539" s="152"/>
      <c r="U2539" s="152"/>
      <c r="V2539" s="152"/>
      <c r="W2539" s="152"/>
      <c r="X2539" s="152"/>
      <c r="Y2539" s="152"/>
      <c r="Z2539" s="152"/>
    </row>
    <row r="2540" ht="15.75" customHeight="1">
      <c r="A2540" s="143" t="str">
        <f>VLOOKUP('POBLACIONAL BASE 2025'!AD1802,$A$15:$B$40,2,FALSE)</f>
        <v>#N/A</v>
      </c>
      <c r="B2540" s="149"/>
      <c r="C2540" s="149"/>
      <c r="D2540" s="149"/>
      <c r="E2540" s="149"/>
      <c r="F2540" s="149"/>
      <c r="G2540" s="149"/>
      <c r="H2540" s="149"/>
      <c r="I2540" s="143"/>
      <c r="J2540" s="143"/>
      <c r="K2540" s="149"/>
      <c r="L2540" s="149"/>
      <c r="M2540" s="149"/>
      <c r="N2540" s="149"/>
      <c r="O2540" s="149"/>
      <c r="P2540" s="149"/>
      <c r="Q2540" s="149"/>
      <c r="R2540" s="149"/>
      <c r="S2540" s="149"/>
      <c r="T2540" s="152"/>
      <c r="U2540" s="152"/>
      <c r="V2540" s="152"/>
      <c r="W2540" s="152"/>
      <c r="X2540" s="152"/>
      <c r="Y2540" s="152"/>
      <c r="Z2540" s="152"/>
    </row>
    <row r="2541" ht="15.75" customHeight="1">
      <c r="A2541" s="143" t="str">
        <f>VLOOKUP('POBLACIONAL BASE 2025'!AD1803,$A$15:$B$40,2,FALSE)</f>
        <v>#N/A</v>
      </c>
      <c r="B2541" s="149"/>
      <c r="C2541" s="149"/>
      <c r="D2541" s="149"/>
      <c r="E2541" s="149"/>
      <c r="F2541" s="149"/>
      <c r="G2541" s="149"/>
      <c r="H2541" s="149"/>
      <c r="I2541" s="143"/>
      <c r="J2541" s="143"/>
      <c r="K2541" s="149"/>
      <c r="L2541" s="149"/>
      <c r="M2541" s="149"/>
      <c r="N2541" s="149"/>
      <c r="O2541" s="149"/>
      <c r="P2541" s="149"/>
      <c r="Q2541" s="149"/>
      <c r="R2541" s="149"/>
      <c r="S2541" s="149"/>
      <c r="T2541" s="152"/>
      <c r="U2541" s="152"/>
      <c r="V2541" s="152"/>
      <c r="W2541" s="152"/>
      <c r="X2541" s="152"/>
      <c r="Y2541" s="152"/>
      <c r="Z2541" s="152"/>
    </row>
    <row r="2542" ht="15.75" customHeight="1">
      <c r="A2542" s="143" t="str">
        <f>VLOOKUP('POBLACIONAL BASE 2025'!AD1804,$A$15:$B$40,2,FALSE)</f>
        <v>#N/A</v>
      </c>
      <c r="B2542" s="149"/>
      <c r="C2542" s="149"/>
      <c r="D2542" s="149"/>
      <c r="E2542" s="149"/>
      <c r="F2542" s="149"/>
      <c r="G2542" s="149"/>
      <c r="H2542" s="149"/>
      <c r="I2542" s="143"/>
      <c r="J2542" s="143"/>
      <c r="K2542" s="149"/>
      <c r="L2542" s="149"/>
      <c r="M2542" s="149"/>
      <c r="N2542" s="149"/>
      <c r="O2542" s="149"/>
      <c r="P2542" s="149"/>
      <c r="Q2542" s="149"/>
      <c r="R2542" s="149"/>
      <c r="S2542" s="149"/>
      <c r="T2542" s="152"/>
      <c r="U2542" s="152"/>
      <c r="V2542" s="152"/>
      <c r="W2542" s="152"/>
      <c r="X2542" s="152"/>
      <c r="Y2542" s="152"/>
      <c r="Z2542" s="152"/>
    </row>
    <row r="2543" ht="15.75" customHeight="1">
      <c r="A2543" s="143" t="str">
        <f>VLOOKUP('POBLACIONAL BASE 2025'!AD1805,$A$15:$B$40,2,FALSE)</f>
        <v>#N/A</v>
      </c>
      <c r="B2543" s="149"/>
      <c r="C2543" s="149"/>
      <c r="D2543" s="149"/>
      <c r="E2543" s="149"/>
      <c r="F2543" s="149"/>
      <c r="G2543" s="149"/>
      <c r="H2543" s="149"/>
      <c r="I2543" s="143"/>
      <c r="J2543" s="143"/>
      <c r="K2543" s="149"/>
      <c r="L2543" s="149"/>
      <c r="M2543" s="149"/>
      <c r="N2543" s="149"/>
      <c r="O2543" s="149"/>
      <c r="P2543" s="149"/>
      <c r="Q2543" s="149"/>
      <c r="R2543" s="149"/>
      <c r="S2543" s="149"/>
      <c r="T2543" s="152"/>
      <c r="U2543" s="152"/>
      <c r="V2543" s="152"/>
      <c r="W2543" s="152"/>
      <c r="X2543" s="152"/>
      <c r="Y2543" s="152"/>
      <c r="Z2543" s="152"/>
    </row>
    <row r="2544" ht="15.75" customHeight="1">
      <c r="A2544" s="143" t="str">
        <f>VLOOKUP('POBLACIONAL BASE 2025'!AD1806,$A$15:$B$40,2,FALSE)</f>
        <v>#N/A</v>
      </c>
      <c r="B2544" s="149"/>
      <c r="C2544" s="149"/>
      <c r="D2544" s="149"/>
      <c r="E2544" s="149"/>
      <c r="F2544" s="149"/>
      <c r="G2544" s="149"/>
      <c r="H2544" s="149"/>
      <c r="I2544" s="143"/>
      <c r="J2544" s="143"/>
      <c r="K2544" s="149"/>
      <c r="L2544" s="149"/>
      <c r="M2544" s="149"/>
      <c r="N2544" s="149"/>
      <c r="O2544" s="149"/>
      <c r="P2544" s="149"/>
      <c r="Q2544" s="149"/>
      <c r="R2544" s="149"/>
      <c r="S2544" s="149"/>
      <c r="T2544" s="152"/>
      <c r="U2544" s="152"/>
      <c r="V2544" s="152"/>
      <c r="W2544" s="152"/>
      <c r="X2544" s="152"/>
      <c r="Y2544" s="152"/>
      <c r="Z2544" s="152"/>
    </row>
    <row r="2545" ht="15.75" customHeight="1">
      <c r="A2545" s="143" t="str">
        <f>VLOOKUP('POBLACIONAL BASE 2025'!AD1807,$A$15:$B$40,2,FALSE)</f>
        <v>#N/A</v>
      </c>
      <c r="B2545" s="149"/>
      <c r="C2545" s="149"/>
      <c r="D2545" s="149"/>
      <c r="E2545" s="149"/>
      <c r="F2545" s="149"/>
      <c r="G2545" s="149"/>
      <c r="H2545" s="149"/>
      <c r="I2545" s="143"/>
      <c r="J2545" s="143"/>
      <c r="K2545" s="149"/>
      <c r="L2545" s="149"/>
      <c r="M2545" s="149"/>
      <c r="N2545" s="149"/>
      <c r="O2545" s="149"/>
      <c r="P2545" s="149"/>
      <c r="Q2545" s="149"/>
      <c r="R2545" s="149"/>
      <c r="S2545" s="149"/>
      <c r="T2545" s="152"/>
      <c r="U2545" s="152"/>
      <c r="V2545" s="152"/>
      <c r="W2545" s="152"/>
      <c r="X2545" s="152"/>
      <c r="Y2545" s="152"/>
      <c r="Z2545" s="152"/>
    </row>
    <row r="2546" ht="15.75" customHeight="1">
      <c r="A2546" s="143" t="str">
        <f>VLOOKUP('POBLACIONAL BASE 2025'!AD1808,$A$15:$B$40,2,FALSE)</f>
        <v>#N/A</v>
      </c>
      <c r="B2546" s="149"/>
      <c r="C2546" s="149"/>
      <c r="D2546" s="149"/>
      <c r="E2546" s="149"/>
      <c r="F2546" s="149"/>
      <c r="G2546" s="149"/>
      <c r="H2546" s="149"/>
      <c r="I2546" s="143"/>
      <c r="J2546" s="143"/>
      <c r="K2546" s="149"/>
      <c r="L2546" s="149"/>
      <c r="M2546" s="149"/>
      <c r="N2546" s="149"/>
      <c r="O2546" s="149"/>
      <c r="P2546" s="149"/>
      <c r="Q2546" s="149"/>
      <c r="R2546" s="149"/>
      <c r="S2546" s="149"/>
      <c r="T2546" s="152"/>
      <c r="U2546" s="152"/>
      <c r="V2546" s="152"/>
      <c r="W2546" s="152"/>
      <c r="X2546" s="152"/>
      <c r="Y2546" s="152"/>
      <c r="Z2546" s="152"/>
    </row>
    <row r="2547" ht="15.75" customHeight="1">
      <c r="A2547" s="143" t="str">
        <f>VLOOKUP('POBLACIONAL BASE 2025'!AD1809,$A$15:$B$40,2,FALSE)</f>
        <v>#N/A</v>
      </c>
      <c r="B2547" s="149"/>
      <c r="C2547" s="149"/>
      <c r="D2547" s="149"/>
      <c r="E2547" s="149"/>
      <c r="F2547" s="149"/>
      <c r="G2547" s="149"/>
      <c r="H2547" s="149"/>
      <c r="I2547" s="143"/>
      <c r="J2547" s="143"/>
      <c r="K2547" s="149"/>
      <c r="L2547" s="149"/>
      <c r="M2547" s="149"/>
      <c r="N2547" s="149"/>
      <c r="O2547" s="149"/>
      <c r="P2547" s="149"/>
      <c r="Q2547" s="149"/>
      <c r="R2547" s="149"/>
      <c r="S2547" s="149"/>
      <c r="T2547" s="152"/>
      <c r="U2547" s="152"/>
      <c r="V2547" s="152"/>
      <c r="W2547" s="152"/>
      <c r="X2547" s="152"/>
      <c r="Y2547" s="152"/>
      <c r="Z2547" s="152"/>
    </row>
    <row r="2548" ht="15.75" customHeight="1">
      <c r="A2548" s="143" t="str">
        <f>VLOOKUP('POBLACIONAL BASE 2025'!AD1810,$A$15:$B$40,2,FALSE)</f>
        <v>#N/A</v>
      </c>
      <c r="B2548" s="149"/>
      <c r="C2548" s="149"/>
      <c r="D2548" s="149"/>
      <c r="E2548" s="149"/>
      <c r="F2548" s="149"/>
      <c r="G2548" s="149"/>
      <c r="H2548" s="149"/>
      <c r="I2548" s="143"/>
      <c r="J2548" s="143"/>
      <c r="K2548" s="149"/>
      <c r="L2548" s="149"/>
      <c r="M2548" s="149"/>
      <c r="N2548" s="149"/>
      <c r="O2548" s="149"/>
      <c r="P2548" s="149"/>
      <c r="Q2548" s="149"/>
      <c r="R2548" s="149"/>
      <c r="S2548" s="149"/>
      <c r="T2548" s="152"/>
      <c r="U2548" s="152"/>
      <c r="V2548" s="152"/>
      <c r="W2548" s="152"/>
      <c r="X2548" s="152"/>
      <c r="Y2548" s="152"/>
      <c r="Z2548" s="152"/>
    </row>
    <row r="2549" ht="15.75" customHeight="1">
      <c r="A2549" s="143" t="str">
        <f>VLOOKUP('POBLACIONAL BASE 2025'!AD1811,$A$15:$B$40,2,FALSE)</f>
        <v>#N/A</v>
      </c>
      <c r="B2549" s="149"/>
      <c r="C2549" s="149"/>
      <c r="D2549" s="149"/>
      <c r="E2549" s="149"/>
      <c r="F2549" s="149"/>
      <c r="G2549" s="149"/>
      <c r="H2549" s="149"/>
      <c r="I2549" s="143"/>
      <c r="J2549" s="143"/>
      <c r="K2549" s="149"/>
      <c r="L2549" s="149"/>
      <c r="M2549" s="149"/>
      <c r="N2549" s="149"/>
      <c r="O2549" s="149"/>
      <c r="P2549" s="149"/>
      <c r="Q2549" s="149"/>
      <c r="R2549" s="149"/>
      <c r="S2549" s="149"/>
      <c r="T2549" s="152"/>
      <c r="U2549" s="152"/>
      <c r="V2549" s="152"/>
      <c r="W2549" s="152"/>
      <c r="X2549" s="152"/>
      <c r="Y2549" s="152"/>
      <c r="Z2549" s="152"/>
    </row>
    <row r="2550" ht="15.75" customHeight="1">
      <c r="A2550" s="143" t="str">
        <f>VLOOKUP('POBLACIONAL BASE 2025'!AD1812,$A$15:$B$40,2,FALSE)</f>
        <v>#N/A</v>
      </c>
      <c r="B2550" s="149"/>
      <c r="C2550" s="149"/>
      <c r="D2550" s="149"/>
      <c r="E2550" s="149"/>
      <c r="F2550" s="149"/>
      <c r="G2550" s="149"/>
      <c r="H2550" s="149"/>
      <c r="I2550" s="143"/>
      <c r="J2550" s="143"/>
      <c r="K2550" s="149"/>
      <c r="L2550" s="149"/>
      <c r="M2550" s="149"/>
      <c r="N2550" s="149"/>
      <c r="O2550" s="149"/>
      <c r="P2550" s="149"/>
      <c r="Q2550" s="149"/>
      <c r="R2550" s="149"/>
      <c r="S2550" s="149"/>
      <c r="T2550" s="152"/>
      <c r="U2550" s="152"/>
      <c r="V2550" s="152"/>
      <c r="W2550" s="152"/>
      <c r="X2550" s="152"/>
      <c r="Y2550" s="152"/>
      <c r="Z2550" s="152"/>
    </row>
    <row r="2551" ht="15.75" customHeight="1">
      <c r="A2551" s="143" t="str">
        <f>VLOOKUP('POBLACIONAL BASE 2025'!AD1813,$A$15:$B$40,2,FALSE)</f>
        <v>#N/A</v>
      </c>
      <c r="B2551" s="149"/>
      <c r="C2551" s="149"/>
      <c r="D2551" s="149"/>
      <c r="E2551" s="149"/>
      <c r="F2551" s="149"/>
      <c r="G2551" s="149"/>
      <c r="H2551" s="149"/>
      <c r="I2551" s="143"/>
      <c r="J2551" s="143"/>
      <c r="K2551" s="149"/>
      <c r="L2551" s="149"/>
      <c r="M2551" s="149"/>
      <c r="N2551" s="149"/>
      <c r="O2551" s="149"/>
      <c r="P2551" s="149"/>
      <c r="Q2551" s="149"/>
      <c r="R2551" s="149"/>
      <c r="S2551" s="149"/>
      <c r="T2551" s="152"/>
      <c r="U2551" s="152"/>
      <c r="V2551" s="152"/>
      <c r="W2551" s="152"/>
      <c r="X2551" s="152"/>
      <c r="Y2551" s="152"/>
      <c r="Z2551" s="152"/>
    </row>
    <row r="2552" ht="15.75" customHeight="1">
      <c r="A2552" s="143" t="str">
        <f>VLOOKUP('POBLACIONAL BASE 2025'!AD1814,$A$15:$B$40,2,FALSE)</f>
        <v>#N/A</v>
      </c>
      <c r="B2552" s="149"/>
      <c r="C2552" s="149"/>
      <c r="D2552" s="149"/>
      <c r="E2552" s="149"/>
      <c r="F2552" s="149"/>
      <c r="G2552" s="149"/>
      <c r="H2552" s="149"/>
      <c r="I2552" s="143"/>
      <c r="J2552" s="143"/>
      <c r="K2552" s="149"/>
      <c r="L2552" s="149"/>
      <c r="M2552" s="149"/>
      <c r="N2552" s="149"/>
      <c r="O2552" s="149"/>
      <c r="P2552" s="149"/>
      <c r="Q2552" s="149"/>
      <c r="R2552" s="149"/>
      <c r="S2552" s="149"/>
      <c r="T2552" s="152"/>
      <c r="U2552" s="152"/>
      <c r="V2552" s="152"/>
      <c r="W2552" s="152"/>
      <c r="X2552" s="152"/>
      <c r="Y2552" s="152"/>
      <c r="Z2552" s="152"/>
    </row>
    <row r="2553" ht="15.75" customHeight="1">
      <c r="A2553" s="143" t="str">
        <f>VLOOKUP('POBLACIONAL BASE 2025'!AD1815,$A$15:$B$40,2,FALSE)</f>
        <v>#N/A</v>
      </c>
      <c r="B2553" s="149"/>
      <c r="C2553" s="149"/>
      <c r="D2553" s="149"/>
      <c r="E2553" s="149"/>
      <c r="F2553" s="149"/>
      <c r="G2553" s="149"/>
      <c r="H2553" s="149"/>
      <c r="I2553" s="143"/>
      <c r="J2553" s="143"/>
      <c r="K2553" s="149"/>
      <c r="L2553" s="149"/>
      <c r="M2553" s="149"/>
      <c r="N2553" s="149"/>
      <c r="O2553" s="149"/>
      <c r="P2553" s="149"/>
      <c r="Q2553" s="149"/>
      <c r="R2553" s="149"/>
      <c r="S2553" s="149"/>
      <c r="T2553" s="152"/>
      <c r="U2553" s="152"/>
      <c r="V2553" s="152"/>
      <c r="W2553" s="152"/>
      <c r="X2553" s="152"/>
      <c r="Y2553" s="152"/>
      <c r="Z2553" s="152"/>
    </row>
    <row r="2554" ht="15.75" customHeight="1">
      <c r="A2554" s="143" t="str">
        <f>VLOOKUP('POBLACIONAL BASE 2025'!AD1816,$A$15:$B$40,2,FALSE)</f>
        <v>#N/A</v>
      </c>
      <c r="B2554" s="149"/>
      <c r="C2554" s="149"/>
      <c r="D2554" s="149"/>
      <c r="E2554" s="149"/>
      <c r="F2554" s="149"/>
      <c r="G2554" s="149"/>
      <c r="H2554" s="149"/>
      <c r="I2554" s="143"/>
      <c r="J2554" s="143"/>
      <c r="K2554" s="149"/>
      <c r="L2554" s="149"/>
      <c r="M2554" s="149"/>
      <c r="N2554" s="149"/>
      <c r="O2554" s="149"/>
      <c r="P2554" s="149"/>
      <c r="Q2554" s="149"/>
      <c r="R2554" s="149"/>
      <c r="S2554" s="149"/>
      <c r="T2554" s="152"/>
      <c r="U2554" s="152"/>
      <c r="V2554" s="152"/>
      <c r="W2554" s="152"/>
      <c r="X2554" s="152"/>
      <c r="Y2554" s="152"/>
      <c r="Z2554" s="152"/>
    </row>
    <row r="2555" ht="15.75" customHeight="1">
      <c r="A2555" s="143" t="str">
        <f>VLOOKUP('POBLACIONAL BASE 2025'!AD1817,$A$15:$B$40,2,FALSE)</f>
        <v>#N/A</v>
      </c>
      <c r="B2555" s="149"/>
      <c r="C2555" s="149"/>
      <c r="D2555" s="149"/>
      <c r="E2555" s="149"/>
      <c r="F2555" s="149"/>
      <c r="G2555" s="149"/>
      <c r="H2555" s="149"/>
      <c r="I2555" s="143"/>
      <c r="J2555" s="143"/>
      <c r="K2555" s="149"/>
      <c r="L2555" s="149"/>
      <c r="M2555" s="149"/>
      <c r="N2555" s="149"/>
      <c r="O2555" s="149"/>
      <c r="P2555" s="149"/>
      <c r="Q2555" s="149"/>
      <c r="R2555" s="149"/>
      <c r="S2555" s="149"/>
      <c r="T2555" s="152"/>
      <c r="U2555" s="152"/>
      <c r="V2555" s="152"/>
      <c r="W2555" s="152"/>
      <c r="X2555" s="152"/>
      <c r="Y2555" s="152"/>
      <c r="Z2555" s="152"/>
    </row>
    <row r="2556" ht="15.75" customHeight="1">
      <c r="A2556" s="143" t="str">
        <f>VLOOKUP('POBLACIONAL BASE 2025'!AD1818,$A$15:$B$40,2,FALSE)</f>
        <v>#N/A</v>
      </c>
      <c r="B2556" s="149"/>
      <c r="C2556" s="149"/>
      <c r="D2556" s="149"/>
      <c r="E2556" s="149"/>
      <c r="F2556" s="149"/>
      <c r="G2556" s="149"/>
      <c r="H2556" s="149"/>
      <c r="I2556" s="143"/>
      <c r="J2556" s="143"/>
      <c r="K2556" s="149"/>
      <c r="L2556" s="149"/>
      <c r="M2556" s="149"/>
      <c r="N2556" s="149"/>
      <c r="O2556" s="149"/>
      <c r="P2556" s="149"/>
      <c r="Q2556" s="149"/>
      <c r="R2556" s="149"/>
      <c r="S2556" s="149"/>
      <c r="T2556" s="152"/>
      <c r="U2556" s="152"/>
      <c r="V2556" s="152"/>
      <c r="W2556" s="152"/>
      <c r="X2556" s="152"/>
      <c r="Y2556" s="152"/>
      <c r="Z2556" s="152"/>
    </row>
    <row r="2557" ht="15.75" customHeight="1">
      <c r="A2557" s="143" t="str">
        <f>VLOOKUP('POBLACIONAL BASE 2025'!AD1819,$A$15:$B$40,2,FALSE)</f>
        <v>#N/A</v>
      </c>
      <c r="B2557" s="149"/>
      <c r="C2557" s="149"/>
      <c r="D2557" s="149"/>
      <c r="E2557" s="149"/>
      <c r="F2557" s="149"/>
      <c r="G2557" s="149"/>
      <c r="H2557" s="149"/>
      <c r="I2557" s="143"/>
      <c r="J2557" s="143"/>
      <c r="K2557" s="149"/>
      <c r="L2557" s="149"/>
      <c r="M2557" s="149"/>
      <c r="N2557" s="149"/>
      <c r="O2557" s="149"/>
      <c r="P2557" s="149"/>
      <c r="Q2557" s="149"/>
      <c r="R2557" s="149"/>
      <c r="S2557" s="149"/>
      <c r="T2557" s="152"/>
      <c r="U2557" s="152"/>
      <c r="V2557" s="152"/>
      <c r="W2557" s="152"/>
      <c r="X2557" s="152"/>
      <c r="Y2557" s="152"/>
      <c r="Z2557" s="152"/>
    </row>
    <row r="2558" ht="15.75" customHeight="1">
      <c r="A2558" s="143" t="str">
        <f>VLOOKUP('POBLACIONAL BASE 2025'!AD1820,$A$15:$B$40,2,FALSE)</f>
        <v>#N/A</v>
      </c>
      <c r="B2558" s="149"/>
      <c r="C2558" s="149"/>
      <c r="D2558" s="149"/>
      <c r="E2558" s="149"/>
      <c r="F2558" s="149"/>
      <c r="G2558" s="149"/>
      <c r="H2558" s="149"/>
      <c r="I2558" s="143"/>
      <c r="J2558" s="143"/>
      <c r="K2558" s="149"/>
      <c r="L2558" s="149"/>
      <c r="M2558" s="149"/>
      <c r="N2558" s="149"/>
      <c r="O2558" s="149"/>
      <c r="P2558" s="149"/>
      <c r="Q2558" s="149"/>
      <c r="R2558" s="149"/>
      <c r="S2558" s="149"/>
      <c r="T2558" s="152"/>
      <c r="U2558" s="152"/>
      <c r="V2558" s="152"/>
      <c r="W2558" s="152"/>
      <c r="X2558" s="152"/>
      <c r="Y2558" s="152"/>
      <c r="Z2558" s="152"/>
    </row>
    <row r="2559" ht="15.75" customHeight="1">
      <c r="A2559" s="143" t="str">
        <f>VLOOKUP('POBLACIONAL BASE 2025'!AD1821,$A$15:$B$40,2,FALSE)</f>
        <v>#N/A</v>
      </c>
      <c r="B2559" s="149"/>
      <c r="C2559" s="149"/>
      <c r="D2559" s="149"/>
      <c r="E2559" s="149"/>
      <c r="F2559" s="149"/>
      <c r="G2559" s="149"/>
      <c r="H2559" s="149"/>
      <c r="I2559" s="143"/>
      <c r="J2559" s="143"/>
      <c r="K2559" s="149"/>
      <c r="L2559" s="149"/>
      <c r="M2559" s="149"/>
      <c r="N2559" s="149"/>
      <c r="O2559" s="149"/>
      <c r="P2559" s="149"/>
      <c r="Q2559" s="149"/>
      <c r="R2559" s="149"/>
      <c r="S2559" s="149"/>
      <c r="T2559" s="152"/>
      <c r="U2559" s="152"/>
      <c r="V2559" s="152"/>
      <c r="W2559" s="152"/>
      <c r="X2559" s="152"/>
      <c r="Y2559" s="152"/>
      <c r="Z2559" s="152"/>
    </row>
    <row r="2560" ht="15.75" customHeight="1">
      <c r="A2560" s="143" t="str">
        <f>VLOOKUP('POBLACIONAL BASE 2025'!AD1822,$A$15:$B$40,2,FALSE)</f>
        <v>#N/A</v>
      </c>
      <c r="B2560" s="149"/>
      <c r="C2560" s="149"/>
      <c r="D2560" s="149"/>
      <c r="E2560" s="149"/>
      <c r="F2560" s="149"/>
      <c r="G2560" s="149"/>
      <c r="H2560" s="149"/>
      <c r="I2560" s="143"/>
      <c r="J2560" s="143"/>
      <c r="K2560" s="149"/>
      <c r="L2560" s="149"/>
      <c r="M2560" s="149"/>
      <c r="N2560" s="149"/>
      <c r="O2560" s="149"/>
      <c r="P2560" s="149"/>
      <c r="Q2560" s="149"/>
      <c r="R2560" s="149"/>
      <c r="S2560" s="149"/>
      <c r="T2560" s="152"/>
      <c r="U2560" s="152"/>
      <c r="V2560" s="152"/>
      <c r="W2560" s="152"/>
      <c r="X2560" s="152"/>
      <c r="Y2560" s="152"/>
      <c r="Z2560" s="152"/>
    </row>
    <row r="2561" ht="15.75" customHeight="1">
      <c r="A2561" s="143" t="str">
        <f>VLOOKUP('POBLACIONAL BASE 2025'!AD1823,$A$15:$B$40,2,FALSE)</f>
        <v>#N/A</v>
      </c>
      <c r="B2561" s="149"/>
      <c r="C2561" s="149"/>
      <c r="D2561" s="149"/>
      <c r="E2561" s="149"/>
      <c r="F2561" s="149"/>
      <c r="G2561" s="149"/>
      <c r="H2561" s="149"/>
      <c r="I2561" s="143"/>
      <c r="J2561" s="143"/>
      <c r="K2561" s="149"/>
      <c r="L2561" s="149"/>
      <c r="M2561" s="149"/>
      <c r="N2561" s="149"/>
      <c r="O2561" s="149"/>
      <c r="P2561" s="149"/>
      <c r="Q2561" s="149"/>
      <c r="R2561" s="149"/>
      <c r="S2561" s="149"/>
      <c r="T2561" s="152"/>
      <c r="U2561" s="152"/>
      <c r="V2561" s="152"/>
      <c r="W2561" s="152"/>
      <c r="X2561" s="152"/>
      <c r="Y2561" s="152"/>
      <c r="Z2561" s="152"/>
    </row>
    <row r="2562" ht="15.75" customHeight="1">
      <c r="A2562" s="143" t="str">
        <f>VLOOKUP('POBLACIONAL BASE 2025'!AD1824,$A$15:$B$40,2,FALSE)</f>
        <v>#N/A</v>
      </c>
      <c r="B2562" s="149"/>
      <c r="C2562" s="149"/>
      <c r="D2562" s="149"/>
      <c r="E2562" s="149"/>
      <c r="F2562" s="149"/>
      <c r="G2562" s="149"/>
      <c r="H2562" s="149"/>
      <c r="I2562" s="143"/>
      <c r="J2562" s="143"/>
      <c r="K2562" s="149"/>
      <c r="L2562" s="149"/>
      <c r="M2562" s="149"/>
      <c r="N2562" s="149"/>
      <c r="O2562" s="149"/>
      <c r="P2562" s="149"/>
      <c r="Q2562" s="149"/>
      <c r="R2562" s="149"/>
      <c r="S2562" s="149"/>
      <c r="T2562" s="152"/>
      <c r="U2562" s="152"/>
      <c r="V2562" s="152"/>
      <c r="W2562" s="152"/>
      <c r="X2562" s="152"/>
      <c r="Y2562" s="152"/>
      <c r="Z2562" s="152"/>
    </row>
    <row r="2563" ht="15.75" customHeight="1">
      <c r="A2563" s="143" t="str">
        <f>VLOOKUP('POBLACIONAL BASE 2025'!AD1825,$A$15:$B$40,2,FALSE)</f>
        <v>#N/A</v>
      </c>
      <c r="B2563" s="149"/>
      <c r="C2563" s="149"/>
      <c r="D2563" s="149"/>
      <c r="E2563" s="149"/>
      <c r="F2563" s="149"/>
      <c r="G2563" s="149"/>
      <c r="H2563" s="149"/>
      <c r="I2563" s="143"/>
      <c r="J2563" s="143"/>
      <c r="K2563" s="149"/>
      <c r="L2563" s="149"/>
      <c r="M2563" s="149"/>
      <c r="N2563" s="149"/>
      <c r="O2563" s="149"/>
      <c r="P2563" s="149"/>
      <c r="Q2563" s="149"/>
      <c r="R2563" s="149"/>
      <c r="S2563" s="149"/>
      <c r="T2563" s="152"/>
      <c r="U2563" s="152"/>
      <c r="V2563" s="152"/>
      <c r="W2563" s="152"/>
      <c r="X2563" s="152"/>
      <c r="Y2563" s="152"/>
      <c r="Z2563" s="152"/>
    </row>
    <row r="2564" ht="15.75" customHeight="1">
      <c r="A2564" s="143" t="str">
        <f>VLOOKUP('POBLACIONAL BASE 2025'!AD1826,$A$15:$B$40,2,FALSE)</f>
        <v>#N/A</v>
      </c>
      <c r="B2564" s="149"/>
      <c r="C2564" s="149"/>
      <c r="D2564" s="149"/>
      <c r="E2564" s="149"/>
      <c r="F2564" s="149"/>
      <c r="G2564" s="149"/>
      <c r="H2564" s="149"/>
      <c r="I2564" s="143"/>
      <c r="J2564" s="143"/>
      <c r="K2564" s="149"/>
      <c r="L2564" s="149"/>
      <c r="M2564" s="149"/>
      <c r="N2564" s="149"/>
      <c r="O2564" s="149"/>
      <c r="P2564" s="149"/>
      <c r="Q2564" s="149"/>
      <c r="R2564" s="149"/>
      <c r="S2564" s="149"/>
      <c r="T2564" s="152"/>
      <c r="U2564" s="152"/>
      <c r="V2564" s="152"/>
      <c r="W2564" s="152"/>
      <c r="X2564" s="152"/>
      <c r="Y2564" s="152"/>
      <c r="Z2564" s="152"/>
    </row>
    <row r="2565" ht="15.75" customHeight="1">
      <c r="A2565" s="143" t="str">
        <f>VLOOKUP('POBLACIONAL BASE 2025'!AD1827,$A$15:$B$40,2,FALSE)</f>
        <v>#N/A</v>
      </c>
      <c r="B2565" s="149"/>
      <c r="C2565" s="149"/>
      <c r="D2565" s="149"/>
      <c r="E2565" s="149"/>
      <c r="F2565" s="149"/>
      <c r="G2565" s="149"/>
      <c r="H2565" s="149"/>
      <c r="I2565" s="143"/>
      <c r="J2565" s="143"/>
      <c r="K2565" s="149"/>
      <c r="L2565" s="149"/>
      <c r="M2565" s="149"/>
      <c r="N2565" s="149"/>
      <c r="O2565" s="149"/>
      <c r="P2565" s="149"/>
      <c r="Q2565" s="149"/>
      <c r="R2565" s="149"/>
      <c r="S2565" s="149"/>
      <c r="T2565" s="152"/>
      <c r="U2565" s="152"/>
      <c r="V2565" s="152"/>
      <c r="W2565" s="152"/>
      <c r="X2565" s="152"/>
      <c r="Y2565" s="152"/>
      <c r="Z2565" s="152"/>
    </row>
    <row r="2566" ht="15.75" customHeight="1">
      <c r="A2566" s="143" t="str">
        <f>VLOOKUP('POBLACIONAL BASE 2025'!AD1828,$A$15:$B$40,2,FALSE)</f>
        <v>#N/A</v>
      </c>
      <c r="B2566" s="149"/>
      <c r="C2566" s="149"/>
      <c r="D2566" s="149"/>
      <c r="E2566" s="149"/>
      <c r="F2566" s="149"/>
      <c r="G2566" s="149"/>
      <c r="H2566" s="149"/>
      <c r="I2566" s="143"/>
      <c r="J2566" s="143"/>
      <c r="K2566" s="149"/>
      <c r="L2566" s="149"/>
      <c r="M2566" s="149"/>
      <c r="N2566" s="149"/>
      <c r="O2566" s="149"/>
      <c r="P2566" s="149"/>
      <c r="Q2566" s="149"/>
      <c r="R2566" s="149"/>
      <c r="S2566" s="149"/>
      <c r="T2566" s="152"/>
      <c r="U2566" s="152"/>
      <c r="V2566" s="152"/>
      <c r="W2566" s="152"/>
      <c r="X2566" s="152"/>
      <c r="Y2566" s="152"/>
      <c r="Z2566" s="152"/>
    </row>
    <row r="2567" ht="15.75" customHeight="1">
      <c r="A2567" s="143" t="str">
        <f>VLOOKUP('POBLACIONAL BASE 2025'!AD1829,$A$15:$B$40,2,FALSE)</f>
        <v>#N/A</v>
      </c>
      <c r="B2567" s="149"/>
      <c r="C2567" s="149"/>
      <c r="D2567" s="149"/>
      <c r="E2567" s="149"/>
      <c r="F2567" s="149"/>
      <c r="G2567" s="149"/>
      <c r="H2567" s="149"/>
      <c r="I2567" s="143"/>
      <c r="J2567" s="143"/>
      <c r="K2567" s="149"/>
      <c r="L2567" s="149"/>
      <c r="M2567" s="149"/>
      <c r="N2567" s="149"/>
      <c r="O2567" s="149"/>
      <c r="P2567" s="149"/>
      <c r="Q2567" s="149"/>
      <c r="R2567" s="149"/>
      <c r="S2567" s="149"/>
      <c r="T2567" s="152"/>
      <c r="U2567" s="152"/>
      <c r="V2567" s="152"/>
      <c r="W2567" s="152"/>
      <c r="X2567" s="152"/>
      <c r="Y2567" s="152"/>
      <c r="Z2567" s="152"/>
    </row>
    <row r="2568" ht="15.75" customHeight="1">
      <c r="A2568" s="143" t="str">
        <f>VLOOKUP('POBLACIONAL BASE 2025'!AD1830,$A$15:$B$40,2,FALSE)</f>
        <v>#N/A</v>
      </c>
      <c r="B2568" s="149"/>
      <c r="C2568" s="149"/>
      <c r="D2568" s="149"/>
      <c r="E2568" s="149"/>
      <c r="F2568" s="149"/>
      <c r="G2568" s="149"/>
      <c r="H2568" s="149"/>
      <c r="I2568" s="143"/>
      <c r="J2568" s="143"/>
      <c r="K2568" s="149"/>
      <c r="L2568" s="149"/>
      <c r="M2568" s="149"/>
      <c r="N2568" s="149"/>
      <c r="O2568" s="149"/>
      <c r="P2568" s="149"/>
      <c r="Q2568" s="149"/>
      <c r="R2568" s="149"/>
      <c r="S2568" s="149"/>
      <c r="T2568" s="152"/>
      <c r="U2568" s="152"/>
      <c r="V2568" s="152"/>
      <c r="W2568" s="152"/>
      <c r="X2568" s="152"/>
      <c r="Y2568" s="152"/>
      <c r="Z2568" s="152"/>
    </row>
    <row r="2569" ht="15.75" customHeight="1">
      <c r="A2569" s="143" t="str">
        <f>VLOOKUP('POBLACIONAL BASE 2025'!AD1831,$A$15:$B$40,2,FALSE)</f>
        <v>#N/A</v>
      </c>
      <c r="B2569" s="149"/>
      <c r="C2569" s="149"/>
      <c r="D2569" s="149"/>
      <c r="E2569" s="149"/>
      <c r="F2569" s="149"/>
      <c r="G2569" s="149"/>
      <c r="H2569" s="149"/>
      <c r="I2569" s="143"/>
      <c r="J2569" s="143"/>
      <c r="K2569" s="149"/>
      <c r="L2569" s="149"/>
      <c r="M2569" s="149"/>
      <c r="N2569" s="149"/>
      <c r="O2569" s="149"/>
      <c r="P2569" s="149"/>
      <c r="Q2569" s="149"/>
      <c r="R2569" s="149"/>
      <c r="S2569" s="149"/>
      <c r="T2569" s="152"/>
      <c r="U2569" s="152"/>
      <c r="V2569" s="152"/>
      <c r="W2569" s="152"/>
      <c r="X2569" s="152"/>
      <c r="Y2569" s="152"/>
      <c r="Z2569" s="152"/>
    </row>
    <row r="2570" ht="15.75" customHeight="1">
      <c r="A2570" s="143" t="str">
        <f>VLOOKUP('POBLACIONAL BASE 2025'!AD1832,$A$15:$B$40,2,FALSE)</f>
        <v>#N/A</v>
      </c>
      <c r="B2570" s="149"/>
      <c r="C2570" s="149"/>
      <c r="D2570" s="149"/>
      <c r="E2570" s="149"/>
      <c r="F2570" s="149"/>
      <c r="G2570" s="149"/>
      <c r="H2570" s="149"/>
      <c r="I2570" s="143"/>
      <c r="J2570" s="143"/>
      <c r="K2570" s="149"/>
      <c r="L2570" s="149"/>
      <c r="M2570" s="149"/>
      <c r="N2570" s="149"/>
      <c r="O2570" s="149"/>
      <c r="P2570" s="149"/>
      <c r="Q2570" s="149"/>
      <c r="R2570" s="149"/>
      <c r="S2570" s="149"/>
      <c r="T2570" s="152"/>
      <c r="U2570" s="152"/>
      <c r="V2570" s="152"/>
      <c r="W2570" s="152"/>
      <c r="X2570" s="152"/>
      <c r="Y2570" s="152"/>
      <c r="Z2570" s="152"/>
    </row>
    <row r="2571" ht="15.75" customHeight="1">
      <c r="A2571" s="143" t="str">
        <f>VLOOKUP('POBLACIONAL BASE 2025'!AD1833,$A$15:$B$40,2,FALSE)</f>
        <v>#N/A</v>
      </c>
      <c r="B2571" s="149"/>
      <c r="C2571" s="149"/>
      <c r="D2571" s="149"/>
      <c r="E2571" s="149"/>
      <c r="F2571" s="149"/>
      <c r="G2571" s="149"/>
      <c r="H2571" s="149"/>
      <c r="I2571" s="143"/>
      <c r="J2571" s="143"/>
      <c r="K2571" s="149"/>
      <c r="L2571" s="149"/>
      <c r="M2571" s="149"/>
      <c r="N2571" s="149"/>
      <c r="O2571" s="149"/>
      <c r="P2571" s="149"/>
      <c r="Q2571" s="149"/>
      <c r="R2571" s="149"/>
      <c r="S2571" s="149"/>
      <c r="T2571" s="152"/>
      <c r="U2571" s="152"/>
      <c r="V2571" s="152"/>
      <c r="W2571" s="152"/>
      <c r="X2571" s="152"/>
      <c r="Y2571" s="152"/>
      <c r="Z2571" s="152"/>
    </row>
    <row r="2572" ht="15.75" customHeight="1">
      <c r="A2572" s="143" t="str">
        <f>VLOOKUP('POBLACIONAL BASE 2025'!AD1834,$A$15:$B$40,2,FALSE)</f>
        <v>#N/A</v>
      </c>
      <c r="B2572" s="149"/>
      <c r="C2572" s="149"/>
      <c r="D2572" s="149"/>
      <c r="E2572" s="149"/>
      <c r="F2572" s="149"/>
      <c r="G2572" s="149"/>
      <c r="H2572" s="149"/>
      <c r="I2572" s="143"/>
      <c r="J2572" s="143"/>
      <c r="K2572" s="149"/>
      <c r="L2572" s="149"/>
      <c r="M2572" s="149"/>
      <c r="N2572" s="149"/>
      <c r="O2572" s="149"/>
      <c r="P2572" s="149"/>
      <c r="Q2572" s="149"/>
      <c r="R2572" s="149"/>
      <c r="S2572" s="149"/>
      <c r="T2572" s="152"/>
      <c r="U2572" s="152"/>
      <c r="V2572" s="152"/>
      <c r="W2572" s="152"/>
      <c r="X2572" s="152"/>
      <c r="Y2572" s="152"/>
      <c r="Z2572" s="152"/>
    </row>
    <row r="2573" ht="15.75" customHeight="1">
      <c r="A2573" s="143" t="str">
        <f>VLOOKUP('POBLACIONAL BASE 2025'!AD1835,$A$15:$B$40,2,FALSE)</f>
        <v>#N/A</v>
      </c>
      <c r="B2573" s="149"/>
      <c r="C2573" s="149"/>
      <c r="D2573" s="149"/>
      <c r="E2573" s="149"/>
      <c r="F2573" s="149"/>
      <c r="G2573" s="149"/>
      <c r="H2573" s="149"/>
      <c r="I2573" s="143"/>
      <c r="J2573" s="143"/>
      <c r="K2573" s="149"/>
      <c r="L2573" s="149"/>
      <c r="M2573" s="149"/>
      <c r="N2573" s="149"/>
      <c r="O2573" s="149"/>
      <c r="P2573" s="149"/>
      <c r="Q2573" s="149"/>
      <c r="R2573" s="149"/>
      <c r="S2573" s="149"/>
      <c r="T2573" s="152"/>
      <c r="U2573" s="152"/>
      <c r="V2573" s="152"/>
      <c r="W2573" s="152"/>
      <c r="X2573" s="152"/>
      <c r="Y2573" s="152"/>
      <c r="Z2573" s="152"/>
    </row>
    <row r="2574" ht="15.75" customHeight="1">
      <c r="A2574" s="143" t="str">
        <f>VLOOKUP('POBLACIONAL BASE 2025'!AD1836,$A$15:$B$40,2,FALSE)</f>
        <v>#N/A</v>
      </c>
      <c r="B2574" s="149"/>
      <c r="C2574" s="149"/>
      <c r="D2574" s="149"/>
      <c r="E2574" s="149"/>
      <c r="F2574" s="149"/>
      <c r="G2574" s="149"/>
      <c r="H2574" s="149"/>
      <c r="I2574" s="143"/>
      <c r="J2574" s="143"/>
      <c r="K2574" s="149"/>
      <c r="L2574" s="149"/>
      <c r="M2574" s="149"/>
      <c r="N2574" s="149"/>
      <c r="O2574" s="149"/>
      <c r="P2574" s="149"/>
      <c r="Q2574" s="149"/>
      <c r="R2574" s="149"/>
      <c r="S2574" s="149"/>
      <c r="T2574" s="152"/>
      <c r="U2574" s="152"/>
      <c r="V2574" s="152"/>
      <c r="W2574" s="152"/>
      <c r="X2574" s="152"/>
      <c r="Y2574" s="152"/>
      <c r="Z2574" s="152"/>
    </row>
    <row r="2575" ht="15.75" customHeight="1">
      <c r="A2575" s="143" t="str">
        <f>VLOOKUP('POBLACIONAL BASE 2025'!AD1837,$A$15:$B$40,2,FALSE)</f>
        <v>#N/A</v>
      </c>
      <c r="B2575" s="149"/>
      <c r="C2575" s="149"/>
      <c r="D2575" s="149"/>
      <c r="E2575" s="149"/>
      <c r="F2575" s="149"/>
      <c r="G2575" s="149"/>
      <c r="H2575" s="149"/>
      <c r="I2575" s="143"/>
      <c r="J2575" s="143"/>
      <c r="K2575" s="149"/>
      <c r="L2575" s="149"/>
      <c r="M2575" s="149"/>
      <c r="N2575" s="149"/>
      <c r="O2575" s="149"/>
      <c r="P2575" s="149"/>
      <c r="Q2575" s="149"/>
      <c r="R2575" s="149"/>
      <c r="S2575" s="149"/>
      <c r="T2575" s="152"/>
      <c r="U2575" s="152"/>
      <c r="V2575" s="152"/>
      <c r="W2575" s="152"/>
      <c r="X2575" s="152"/>
      <c r="Y2575" s="152"/>
      <c r="Z2575" s="152"/>
    </row>
    <row r="2576" ht="15.75" customHeight="1">
      <c r="A2576" s="143" t="str">
        <f>VLOOKUP('POBLACIONAL BASE 2025'!AD1838,$A$15:$B$40,2,FALSE)</f>
        <v>#N/A</v>
      </c>
      <c r="B2576" s="149"/>
      <c r="C2576" s="149"/>
      <c r="D2576" s="149"/>
      <c r="E2576" s="149"/>
      <c r="F2576" s="149"/>
      <c r="G2576" s="149"/>
      <c r="H2576" s="149"/>
      <c r="I2576" s="143"/>
      <c r="J2576" s="143"/>
      <c r="K2576" s="149"/>
      <c r="L2576" s="149"/>
      <c r="M2576" s="149"/>
      <c r="N2576" s="149"/>
      <c r="O2576" s="149"/>
      <c r="P2576" s="149"/>
      <c r="Q2576" s="149"/>
      <c r="R2576" s="149"/>
      <c r="S2576" s="149"/>
      <c r="T2576" s="152"/>
      <c r="U2576" s="152"/>
      <c r="V2576" s="152"/>
      <c r="W2576" s="152"/>
      <c r="X2576" s="152"/>
      <c r="Y2576" s="152"/>
      <c r="Z2576" s="152"/>
    </row>
    <row r="2577" ht="15.75" customHeight="1">
      <c r="A2577" s="143" t="str">
        <f>VLOOKUP('POBLACIONAL BASE 2025'!AD1839,$A$15:$B$40,2,FALSE)</f>
        <v>#N/A</v>
      </c>
      <c r="B2577" s="149"/>
      <c r="C2577" s="149"/>
      <c r="D2577" s="149"/>
      <c r="E2577" s="149"/>
      <c r="F2577" s="149"/>
      <c r="G2577" s="149"/>
      <c r="H2577" s="149"/>
      <c r="I2577" s="143"/>
      <c r="J2577" s="143"/>
      <c r="K2577" s="149"/>
      <c r="L2577" s="149"/>
      <c r="M2577" s="149"/>
      <c r="N2577" s="149"/>
      <c r="O2577" s="149"/>
      <c r="P2577" s="149"/>
      <c r="Q2577" s="149"/>
      <c r="R2577" s="149"/>
      <c r="S2577" s="149"/>
      <c r="T2577" s="152"/>
      <c r="U2577" s="152"/>
      <c r="V2577" s="152"/>
      <c r="W2577" s="152"/>
      <c r="X2577" s="152"/>
      <c r="Y2577" s="152"/>
      <c r="Z2577" s="152"/>
    </row>
    <row r="2578" ht="15.75" customHeight="1">
      <c r="A2578" s="143" t="str">
        <f>VLOOKUP('POBLACIONAL BASE 2025'!AD1840,$A$15:$B$40,2,FALSE)</f>
        <v>#N/A</v>
      </c>
      <c r="B2578" s="149"/>
      <c r="C2578" s="149"/>
      <c r="D2578" s="149"/>
      <c r="E2578" s="149"/>
      <c r="F2578" s="149"/>
      <c r="G2578" s="149"/>
      <c r="H2578" s="149"/>
      <c r="I2578" s="143"/>
      <c r="J2578" s="143"/>
      <c r="K2578" s="149"/>
      <c r="L2578" s="149"/>
      <c r="M2578" s="149"/>
      <c r="N2578" s="149"/>
      <c r="O2578" s="149"/>
      <c r="P2578" s="149"/>
      <c r="Q2578" s="149"/>
      <c r="R2578" s="149"/>
      <c r="S2578" s="149"/>
      <c r="T2578" s="152"/>
      <c r="U2578" s="152"/>
      <c r="V2578" s="152"/>
      <c r="W2578" s="152"/>
      <c r="X2578" s="152"/>
      <c r="Y2578" s="152"/>
      <c r="Z2578" s="152"/>
    </row>
    <row r="2579" ht="15.75" customHeight="1">
      <c r="A2579" s="143" t="str">
        <f>VLOOKUP('POBLACIONAL BASE 2025'!AD1841,$A$15:$B$40,2,FALSE)</f>
        <v>#N/A</v>
      </c>
      <c r="B2579" s="149"/>
      <c r="C2579" s="149"/>
      <c r="D2579" s="149"/>
      <c r="E2579" s="149"/>
      <c r="F2579" s="149"/>
      <c r="G2579" s="149"/>
      <c r="H2579" s="149"/>
      <c r="I2579" s="143"/>
      <c r="J2579" s="143"/>
      <c r="K2579" s="149"/>
      <c r="L2579" s="149"/>
      <c r="M2579" s="149"/>
      <c r="N2579" s="149"/>
      <c r="O2579" s="149"/>
      <c r="P2579" s="149"/>
      <c r="Q2579" s="149"/>
      <c r="R2579" s="149"/>
      <c r="S2579" s="149"/>
      <c r="T2579" s="152"/>
      <c r="U2579" s="152"/>
      <c r="V2579" s="152"/>
      <c r="W2579" s="152"/>
      <c r="X2579" s="152"/>
      <c r="Y2579" s="152"/>
      <c r="Z2579" s="152"/>
    </row>
    <row r="2580" ht="15.75" customHeight="1">
      <c r="A2580" s="143" t="str">
        <f>VLOOKUP('POBLACIONAL BASE 2025'!AD1842,$A$15:$B$40,2,FALSE)</f>
        <v>#N/A</v>
      </c>
      <c r="B2580" s="149"/>
      <c r="C2580" s="149"/>
      <c r="D2580" s="149"/>
      <c r="E2580" s="149"/>
      <c r="F2580" s="149"/>
      <c r="G2580" s="149"/>
      <c r="H2580" s="149"/>
      <c r="I2580" s="143"/>
      <c r="J2580" s="143"/>
      <c r="K2580" s="149"/>
      <c r="L2580" s="149"/>
      <c r="M2580" s="149"/>
      <c r="N2580" s="149"/>
      <c r="O2580" s="149"/>
      <c r="P2580" s="149"/>
      <c r="Q2580" s="149"/>
      <c r="R2580" s="149"/>
      <c r="S2580" s="149"/>
      <c r="T2580" s="152"/>
      <c r="U2580" s="152"/>
      <c r="V2580" s="152"/>
      <c r="W2580" s="152"/>
      <c r="X2580" s="152"/>
      <c r="Y2580" s="152"/>
      <c r="Z2580" s="152"/>
    </row>
    <row r="2581" ht="15.75" customHeight="1">
      <c r="A2581" s="143" t="str">
        <f>VLOOKUP('POBLACIONAL BASE 2025'!AD1843,$A$15:$B$40,2,FALSE)</f>
        <v>#N/A</v>
      </c>
      <c r="B2581" s="149"/>
      <c r="C2581" s="149"/>
      <c r="D2581" s="149"/>
      <c r="E2581" s="149"/>
      <c r="F2581" s="149"/>
      <c r="G2581" s="149"/>
      <c r="H2581" s="149"/>
      <c r="I2581" s="143"/>
      <c r="J2581" s="143"/>
      <c r="K2581" s="149"/>
      <c r="L2581" s="149"/>
      <c r="M2581" s="149"/>
      <c r="N2581" s="149"/>
      <c r="O2581" s="149"/>
      <c r="P2581" s="149"/>
      <c r="Q2581" s="149"/>
      <c r="R2581" s="149"/>
      <c r="S2581" s="149"/>
      <c r="T2581" s="152"/>
      <c r="U2581" s="152"/>
      <c r="V2581" s="152"/>
      <c r="W2581" s="152"/>
      <c r="X2581" s="152"/>
      <c r="Y2581" s="152"/>
      <c r="Z2581" s="152"/>
    </row>
    <row r="2582" ht="15.75" customHeight="1">
      <c r="A2582" s="143" t="str">
        <f>VLOOKUP('POBLACIONAL BASE 2025'!AD1844,$A$15:$B$40,2,FALSE)</f>
        <v>#N/A</v>
      </c>
      <c r="B2582" s="149"/>
      <c r="C2582" s="149"/>
      <c r="D2582" s="149"/>
      <c r="E2582" s="149"/>
      <c r="F2582" s="149"/>
      <c r="G2582" s="149"/>
      <c r="H2582" s="149"/>
      <c r="I2582" s="143"/>
      <c r="J2582" s="143"/>
      <c r="K2582" s="149"/>
      <c r="L2582" s="149"/>
      <c r="M2582" s="149"/>
      <c r="N2582" s="149"/>
      <c r="O2582" s="149"/>
      <c r="P2582" s="149"/>
      <c r="Q2582" s="149"/>
      <c r="R2582" s="149"/>
      <c r="S2582" s="149"/>
      <c r="T2582" s="152"/>
      <c r="U2582" s="152"/>
      <c r="V2582" s="152"/>
      <c r="W2582" s="152"/>
      <c r="X2582" s="152"/>
      <c r="Y2582" s="152"/>
      <c r="Z2582" s="152"/>
    </row>
    <row r="2583" ht="15.75" customHeight="1">
      <c r="A2583" s="143" t="str">
        <f>VLOOKUP('POBLACIONAL BASE 2025'!AD1845,$A$15:$B$40,2,FALSE)</f>
        <v>#N/A</v>
      </c>
      <c r="B2583" s="149"/>
      <c r="C2583" s="149"/>
      <c r="D2583" s="149"/>
      <c r="E2583" s="149"/>
      <c r="F2583" s="149"/>
      <c r="G2583" s="149"/>
      <c r="H2583" s="149"/>
      <c r="I2583" s="143"/>
      <c r="J2583" s="143"/>
      <c r="K2583" s="149"/>
      <c r="L2583" s="149"/>
      <c r="M2583" s="149"/>
      <c r="N2583" s="149"/>
      <c r="O2583" s="149"/>
      <c r="P2583" s="149"/>
      <c r="Q2583" s="149"/>
      <c r="R2583" s="149"/>
      <c r="S2583" s="149"/>
      <c r="T2583" s="152"/>
      <c r="U2583" s="152"/>
      <c r="V2583" s="152"/>
      <c r="W2583" s="152"/>
      <c r="X2583" s="152"/>
      <c r="Y2583" s="152"/>
      <c r="Z2583" s="152"/>
    </row>
    <row r="2584" ht="15.75" customHeight="1">
      <c r="A2584" s="143" t="str">
        <f>VLOOKUP('POBLACIONAL BASE 2025'!AD1846,$A$15:$B$40,2,FALSE)</f>
        <v>#N/A</v>
      </c>
      <c r="B2584" s="149"/>
      <c r="C2584" s="149"/>
      <c r="D2584" s="149"/>
      <c r="E2584" s="149"/>
      <c r="F2584" s="149"/>
      <c r="G2584" s="149"/>
      <c r="H2584" s="149"/>
      <c r="I2584" s="143"/>
      <c r="J2584" s="143"/>
      <c r="K2584" s="149"/>
      <c r="L2584" s="149"/>
      <c r="M2584" s="149"/>
      <c r="N2584" s="149"/>
      <c r="O2584" s="149"/>
      <c r="P2584" s="149"/>
      <c r="Q2584" s="149"/>
      <c r="R2584" s="149"/>
      <c r="S2584" s="149"/>
      <c r="T2584" s="152"/>
      <c r="U2584" s="152"/>
      <c r="V2584" s="152"/>
      <c r="W2584" s="152"/>
      <c r="X2584" s="152"/>
      <c r="Y2584" s="152"/>
      <c r="Z2584" s="152"/>
    </row>
    <row r="2585" ht="15.75" customHeight="1">
      <c r="A2585" s="143" t="str">
        <f>VLOOKUP('POBLACIONAL BASE 2025'!AD1847,$A$15:$B$40,2,FALSE)</f>
        <v>#N/A</v>
      </c>
      <c r="B2585" s="149"/>
      <c r="C2585" s="149"/>
      <c r="D2585" s="149"/>
      <c r="E2585" s="149"/>
      <c r="F2585" s="149"/>
      <c r="G2585" s="149"/>
      <c r="H2585" s="149"/>
      <c r="I2585" s="143"/>
      <c r="J2585" s="143"/>
      <c r="K2585" s="149"/>
      <c r="L2585" s="149"/>
      <c r="M2585" s="149"/>
      <c r="N2585" s="149"/>
      <c r="O2585" s="149"/>
      <c r="P2585" s="149"/>
      <c r="Q2585" s="149"/>
      <c r="R2585" s="149"/>
      <c r="S2585" s="149"/>
      <c r="T2585" s="152"/>
      <c r="U2585" s="152"/>
      <c r="V2585" s="152"/>
      <c r="W2585" s="152"/>
      <c r="X2585" s="152"/>
      <c r="Y2585" s="152"/>
      <c r="Z2585" s="152"/>
    </row>
    <row r="2586" ht="15.75" customHeight="1">
      <c r="A2586" s="143" t="str">
        <f>VLOOKUP('POBLACIONAL BASE 2025'!AD1848,$A$15:$B$40,2,FALSE)</f>
        <v>#N/A</v>
      </c>
      <c r="B2586" s="149"/>
      <c r="C2586" s="149"/>
      <c r="D2586" s="149"/>
      <c r="E2586" s="149"/>
      <c r="F2586" s="149"/>
      <c r="G2586" s="149"/>
      <c r="H2586" s="149"/>
      <c r="I2586" s="143"/>
      <c r="J2586" s="143"/>
      <c r="K2586" s="149"/>
      <c r="L2586" s="149"/>
      <c r="M2586" s="149"/>
      <c r="N2586" s="149"/>
      <c r="O2586" s="149"/>
      <c r="P2586" s="149"/>
      <c r="Q2586" s="149"/>
      <c r="R2586" s="149"/>
      <c r="S2586" s="149"/>
      <c r="T2586" s="152"/>
      <c r="U2586" s="152"/>
      <c r="V2586" s="152"/>
      <c r="W2586" s="152"/>
      <c r="X2586" s="152"/>
      <c r="Y2586" s="152"/>
      <c r="Z2586" s="152"/>
    </row>
    <row r="2587" ht="15.75" customHeight="1">
      <c r="A2587" s="143" t="str">
        <f>VLOOKUP('POBLACIONAL BASE 2025'!AD1849,$A$15:$B$40,2,FALSE)</f>
        <v>#N/A</v>
      </c>
      <c r="B2587" s="149"/>
      <c r="C2587" s="149"/>
      <c r="D2587" s="149"/>
      <c r="E2587" s="149"/>
      <c r="F2587" s="149"/>
      <c r="G2587" s="149"/>
      <c r="H2587" s="149"/>
      <c r="I2587" s="143"/>
      <c r="J2587" s="143"/>
      <c r="K2587" s="149"/>
      <c r="L2587" s="149"/>
      <c r="M2587" s="149"/>
      <c r="N2587" s="149"/>
      <c r="O2587" s="149"/>
      <c r="P2587" s="149"/>
      <c r="Q2587" s="149"/>
      <c r="R2587" s="149"/>
      <c r="S2587" s="149"/>
      <c r="T2587" s="152"/>
      <c r="U2587" s="152"/>
      <c r="V2587" s="152"/>
      <c r="W2587" s="152"/>
      <c r="X2587" s="152"/>
      <c r="Y2587" s="152"/>
      <c r="Z2587" s="152"/>
    </row>
    <row r="2588" ht="15.75" customHeight="1">
      <c r="A2588" s="143" t="str">
        <f>VLOOKUP('POBLACIONAL BASE 2025'!AD1850,$A$15:$B$40,2,FALSE)</f>
        <v>#N/A</v>
      </c>
      <c r="B2588" s="149"/>
      <c r="C2588" s="149"/>
      <c r="D2588" s="149"/>
      <c r="E2588" s="149"/>
      <c r="F2588" s="149"/>
      <c r="G2588" s="149"/>
      <c r="H2588" s="149"/>
      <c r="I2588" s="143"/>
      <c r="J2588" s="143"/>
      <c r="K2588" s="149"/>
      <c r="L2588" s="149"/>
      <c r="M2588" s="149"/>
      <c r="N2588" s="149"/>
      <c r="O2588" s="149"/>
      <c r="P2588" s="149"/>
      <c r="Q2588" s="149"/>
      <c r="R2588" s="149"/>
      <c r="S2588" s="149"/>
      <c r="T2588" s="152"/>
      <c r="U2588" s="152"/>
      <c r="V2588" s="152"/>
      <c r="W2588" s="152"/>
      <c r="X2588" s="152"/>
      <c r="Y2588" s="152"/>
      <c r="Z2588" s="152"/>
    </row>
    <row r="2589" ht="15.75" customHeight="1">
      <c r="A2589" s="143" t="str">
        <f>VLOOKUP('POBLACIONAL BASE 2025'!AD1851,$A$15:$B$40,2,FALSE)</f>
        <v>#N/A</v>
      </c>
      <c r="B2589" s="149"/>
      <c r="C2589" s="149"/>
      <c r="D2589" s="149"/>
      <c r="E2589" s="149"/>
      <c r="F2589" s="149"/>
      <c r="G2589" s="149"/>
      <c r="H2589" s="149"/>
      <c r="I2589" s="143"/>
      <c r="J2589" s="143"/>
      <c r="K2589" s="149"/>
      <c r="L2589" s="149"/>
      <c r="M2589" s="149"/>
      <c r="N2589" s="149"/>
      <c r="O2589" s="149"/>
      <c r="P2589" s="149"/>
      <c r="Q2589" s="149"/>
      <c r="R2589" s="149"/>
      <c r="S2589" s="149"/>
      <c r="T2589" s="152"/>
      <c r="U2589" s="152"/>
      <c r="V2589" s="152"/>
      <c r="W2589" s="152"/>
      <c r="X2589" s="152"/>
      <c r="Y2589" s="152"/>
      <c r="Z2589" s="152"/>
    </row>
    <row r="2590" ht="15.75" customHeight="1">
      <c r="A2590" s="143" t="str">
        <f>VLOOKUP('POBLACIONAL BASE 2025'!AD1852,$A$15:$B$40,2,FALSE)</f>
        <v>#N/A</v>
      </c>
      <c r="B2590" s="149"/>
      <c r="C2590" s="149"/>
      <c r="D2590" s="149"/>
      <c r="E2590" s="149"/>
      <c r="F2590" s="149"/>
      <c r="G2590" s="149"/>
      <c r="H2590" s="149"/>
      <c r="I2590" s="143"/>
      <c r="J2590" s="143"/>
      <c r="K2590" s="149"/>
      <c r="L2590" s="149"/>
      <c r="M2590" s="149"/>
      <c r="N2590" s="149"/>
      <c r="O2590" s="149"/>
      <c r="P2590" s="149"/>
      <c r="Q2590" s="149"/>
      <c r="R2590" s="149"/>
      <c r="S2590" s="149"/>
      <c r="T2590" s="152"/>
      <c r="U2590" s="152"/>
      <c r="V2590" s="152"/>
      <c r="W2590" s="152"/>
      <c r="X2590" s="152"/>
      <c r="Y2590" s="152"/>
      <c r="Z2590" s="152"/>
    </row>
    <row r="2591" ht="15.75" customHeight="1">
      <c r="A2591" s="143" t="str">
        <f>VLOOKUP('POBLACIONAL BASE 2025'!AD1853,$A$15:$B$40,2,FALSE)</f>
        <v>#N/A</v>
      </c>
      <c r="B2591" s="149"/>
      <c r="C2591" s="149"/>
      <c r="D2591" s="149"/>
      <c r="E2591" s="149"/>
      <c r="F2591" s="149"/>
      <c r="G2591" s="149"/>
      <c r="H2591" s="149"/>
      <c r="I2591" s="143"/>
      <c r="J2591" s="143"/>
      <c r="K2591" s="149"/>
      <c r="L2591" s="149"/>
      <c r="M2591" s="149"/>
      <c r="N2591" s="149"/>
      <c r="O2591" s="149"/>
      <c r="P2591" s="149"/>
      <c r="Q2591" s="149"/>
      <c r="R2591" s="149"/>
      <c r="S2591" s="149"/>
      <c r="T2591" s="152"/>
      <c r="U2591" s="152"/>
      <c r="V2591" s="152"/>
      <c r="W2591" s="152"/>
      <c r="X2591" s="152"/>
      <c r="Y2591" s="152"/>
      <c r="Z2591" s="152"/>
    </row>
    <row r="2592" ht="15.75" customHeight="1">
      <c r="A2592" s="143" t="str">
        <f>VLOOKUP('POBLACIONAL BASE 2025'!AD1854,$A$15:$B$40,2,FALSE)</f>
        <v>#N/A</v>
      </c>
      <c r="B2592" s="149"/>
      <c r="C2592" s="149"/>
      <c r="D2592" s="149"/>
      <c r="E2592" s="149"/>
      <c r="F2592" s="149"/>
      <c r="G2592" s="149"/>
      <c r="H2592" s="149"/>
      <c r="I2592" s="143"/>
      <c r="J2592" s="143"/>
      <c r="K2592" s="149"/>
      <c r="L2592" s="149"/>
      <c r="M2592" s="149"/>
      <c r="N2592" s="149"/>
      <c r="O2592" s="149"/>
      <c r="P2592" s="149"/>
      <c r="Q2592" s="149"/>
      <c r="R2592" s="149"/>
      <c r="S2592" s="149"/>
      <c r="T2592" s="152"/>
      <c r="U2592" s="152"/>
      <c r="V2592" s="152"/>
      <c r="W2592" s="152"/>
      <c r="X2592" s="152"/>
      <c r="Y2592" s="152"/>
      <c r="Z2592" s="152"/>
    </row>
    <row r="2593" ht="15.75" customHeight="1">
      <c r="A2593" s="143" t="str">
        <f>VLOOKUP('POBLACIONAL BASE 2025'!AD1855,$A$15:$B$40,2,FALSE)</f>
        <v>#N/A</v>
      </c>
      <c r="B2593" s="149"/>
      <c r="C2593" s="149"/>
      <c r="D2593" s="149"/>
      <c r="E2593" s="149"/>
      <c r="F2593" s="149"/>
      <c r="G2593" s="149"/>
      <c r="H2593" s="149"/>
      <c r="I2593" s="143"/>
      <c r="J2593" s="143"/>
      <c r="K2593" s="149"/>
      <c r="L2593" s="149"/>
      <c r="M2593" s="149"/>
      <c r="N2593" s="149"/>
      <c r="O2593" s="149"/>
      <c r="P2593" s="149"/>
      <c r="Q2593" s="149"/>
      <c r="R2593" s="149"/>
      <c r="S2593" s="149"/>
      <c r="T2593" s="152"/>
      <c r="U2593" s="152"/>
      <c r="V2593" s="152"/>
      <c r="W2593" s="152"/>
      <c r="X2593" s="152"/>
      <c r="Y2593" s="152"/>
      <c r="Z2593" s="152"/>
    </row>
    <row r="2594" ht="15.75" customHeight="1">
      <c r="A2594" s="143" t="str">
        <f>VLOOKUP('POBLACIONAL BASE 2025'!AD1856,$A$15:$B$40,2,FALSE)</f>
        <v>#N/A</v>
      </c>
      <c r="B2594" s="149"/>
      <c r="C2594" s="149"/>
      <c r="D2594" s="149"/>
      <c r="E2594" s="149"/>
      <c r="F2594" s="149"/>
      <c r="G2594" s="149"/>
      <c r="H2594" s="149"/>
      <c r="I2594" s="143"/>
      <c r="J2594" s="143"/>
      <c r="K2594" s="149"/>
      <c r="L2594" s="149"/>
      <c r="M2594" s="149"/>
      <c r="N2594" s="149"/>
      <c r="O2594" s="149"/>
      <c r="P2594" s="149"/>
      <c r="Q2594" s="149"/>
      <c r="R2594" s="149"/>
      <c r="S2594" s="149"/>
      <c r="T2594" s="152"/>
      <c r="U2594" s="152"/>
      <c r="V2594" s="152"/>
      <c r="W2594" s="152"/>
      <c r="X2594" s="152"/>
      <c r="Y2594" s="152"/>
      <c r="Z2594" s="152"/>
    </row>
    <row r="2595" ht="15.75" customHeight="1">
      <c r="A2595" s="143" t="str">
        <f>VLOOKUP('POBLACIONAL BASE 2025'!AD1857,$A$15:$B$40,2,FALSE)</f>
        <v>#N/A</v>
      </c>
      <c r="B2595" s="149"/>
      <c r="C2595" s="149"/>
      <c r="D2595" s="149"/>
      <c r="E2595" s="149"/>
      <c r="F2595" s="149"/>
      <c r="G2595" s="149"/>
      <c r="H2595" s="149"/>
      <c r="I2595" s="143"/>
      <c r="J2595" s="143"/>
      <c r="K2595" s="149"/>
      <c r="L2595" s="149"/>
      <c r="M2595" s="149"/>
      <c r="N2595" s="149"/>
      <c r="O2595" s="149"/>
      <c r="P2595" s="149"/>
      <c r="Q2595" s="149"/>
      <c r="R2595" s="149"/>
      <c r="S2595" s="149"/>
      <c r="T2595" s="152"/>
      <c r="U2595" s="152"/>
      <c r="V2595" s="152"/>
      <c r="W2595" s="152"/>
      <c r="X2595" s="152"/>
      <c r="Y2595" s="152"/>
      <c r="Z2595" s="152"/>
    </row>
    <row r="2596" ht="15.75" customHeight="1">
      <c r="A2596" s="143" t="str">
        <f>VLOOKUP('POBLACIONAL BASE 2025'!AD1858,$A$15:$B$40,2,FALSE)</f>
        <v>#N/A</v>
      </c>
      <c r="B2596" s="149"/>
      <c r="C2596" s="149"/>
      <c r="D2596" s="149"/>
      <c r="E2596" s="149"/>
      <c r="F2596" s="149"/>
      <c r="G2596" s="149"/>
      <c r="H2596" s="149"/>
      <c r="I2596" s="143"/>
      <c r="J2596" s="143"/>
      <c r="K2596" s="149"/>
      <c r="L2596" s="149"/>
      <c r="M2596" s="149"/>
      <c r="N2596" s="149"/>
      <c r="O2596" s="149"/>
      <c r="P2596" s="149"/>
      <c r="Q2596" s="149"/>
      <c r="R2596" s="149"/>
      <c r="S2596" s="149"/>
      <c r="T2596" s="152"/>
      <c r="U2596" s="152"/>
      <c r="V2596" s="152"/>
      <c r="W2596" s="152"/>
      <c r="X2596" s="152"/>
      <c r="Y2596" s="152"/>
      <c r="Z2596" s="152"/>
    </row>
    <row r="2597" ht="15.75" customHeight="1">
      <c r="A2597" s="143" t="str">
        <f>VLOOKUP('POBLACIONAL BASE 2025'!AD1859,$A$15:$B$40,2,FALSE)</f>
        <v>#N/A</v>
      </c>
      <c r="B2597" s="149"/>
      <c r="C2597" s="149"/>
      <c r="D2597" s="149"/>
      <c r="E2597" s="149"/>
      <c r="F2597" s="149"/>
      <c r="G2597" s="149"/>
      <c r="H2597" s="149"/>
      <c r="I2597" s="143"/>
      <c r="J2597" s="143"/>
      <c r="K2597" s="149"/>
      <c r="L2597" s="149"/>
      <c r="M2597" s="149"/>
      <c r="N2597" s="149"/>
      <c r="O2597" s="149"/>
      <c r="P2597" s="149"/>
      <c r="Q2597" s="149"/>
      <c r="R2597" s="149"/>
      <c r="S2597" s="149"/>
      <c r="T2597" s="152"/>
      <c r="U2597" s="152"/>
      <c r="V2597" s="152"/>
      <c r="W2597" s="152"/>
      <c r="X2597" s="152"/>
      <c r="Y2597" s="152"/>
      <c r="Z2597" s="152"/>
    </row>
    <row r="2598" ht="15.75" customHeight="1">
      <c r="A2598" s="143" t="str">
        <f>VLOOKUP('POBLACIONAL BASE 2025'!AD1860,$A$15:$B$40,2,FALSE)</f>
        <v>#N/A</v>
      </c>
      <c r="B2598" s="149"/>
      <c r="C2598" s="149"/>
      <c r="D2598" s="149"/>
      <c r="E2598" s="149"/>
      <c r="F2598" s="149"/>
      <c r="G2598" s="149"/>
      <c r="H2598" s="149"/>
      <c r="I2598" s="143"/>
      <c r="J2598" s="143"/>
      <c r="K2598" s="149"/>
      <c r="L2598" s="149"/>
      <c r="M2598" s="149"/>
      <c r="N2598" s="149"/>
      <c r="O2598" s="149"/>
      <c r="P2598" s="149"/>
      <c r="Q2598" s="149"/>
      <c r="R2598" s="149"/>
      <c r="S2598" s="149"/>
      <c r="T2598" s="152"/>
      <c r="U2598" s="152"/>
      <c r="V2598" s="152"/>
      <c r="W2598" s="152"/>
      <c r="X2598" s="152"/>
      <c r="Y2598" s="152"/>
      <c r="Z2598" s="152"/>
    </row>
    <row r="2599" ht="15.75" customHeight="1">
      <c r="A2599" s="143" t="str">
        <f>VLOOKUP('POBLACIONAL BASE 2025'!AD1861,$A$15:$B$40,2,FALSE)</f>
        <v>#N/A</v>
      </c>
      <c r="B2599" s="149"/>
      <c r="C2599" s="149"/>
      <c r="D2599" s="149"/>
      <c r="E2599" s="149"/>
      <c r="F2599" s="149"/>
      <c r="G2599" s="149"/>
      <c r="H2599" s="149"/>
      <c r="I2599" s="143"/>
      <c r="J2599" s="143"/>
      <c r="K2599" s="149"/>
      <c r="L2599" s="149"/>
      <c r="M2599" s="149"/>
      <c r="N2599" s="149"/>
      <c r="O2599" s="149"/>
      <c r="P2599" s="149"/>
      <c r="Q2599" s="149"/>
      <c r="R2599" s="149"/>
      <c r="S2599" s="149"/>
      <c r="T2599" s="152"/>
      <c r="U2599" s="152"/>
      <c r="V2599" s="152"/>
      <c r="W2599" s="152"/>
      <c r="X2599" s="152"/>
      <c r="Y2599" s="152"/>
      <c r="Z2599" s="152"/>
    </row>
    <row r="2600" ht="15.75" customHeight="1">
      <c r="A2600" s="143" t="str">
        <f>VLOOKUP('POBLACIONAL BASE 2025'!AD1862,$A$15:$B$40,2,FALSE)</f>
        <v>#N/A</v>
      </c>
      <c r="B2600" s="149"/>
      <c r="C2600" s="149"/>
      <c r="D2600" s="149"/>
      <c r="E2600" s="149"/>
      <c r="F2600" s="149"/>
      <c r="G2600" s="149"/>
      <c r="H2600" s="149"/>
      <c r="I2600" s="143"/>
      <c r="J2600" s="143"/>
      <c r="K2600" s="149"/>
      <c r="L2600" s="149"/>
      <c r="M2600" s="149"/>
      <c r="N2600" s="149"/>
      <c r="O2600" s="149"/>
      <c r="P2600" s="149"/>
      <c r="Q2600" s="149"/>
      <c r="R2600" s="149"/>
      <c r="S2600" s="149"/>
      <c r="T2600" s="152"/>
      <c r="U2600" s="152"/>
      <c r="V2600" s="152"/>
      <c r="W2600" s="152"/>
      <c r="X2600" s="152"/>
      <c r="Y2600" s="152"/>
      <c r="Z2600" s="152"/>
    </row>
    <row r="2601" ht="15.75" customHeight="1">
      <c r="A2601" s="143" t="str">
        <f>VLOOKUP('POBLACIONAL BASE 2025'!AD1863,$A$15:$B$40,2,FALSE)</f>
        <v>#N/A</v>
      </c>
      <c r="B2601" s="149"/>
      <c r="C2601" s="149"/>
      <c r="D2601" s="149"/>
      <c r="E2601" s="149"/>
      <c r="F2601" s="149"/>
      <c r="G2601" s="149"/>
      <c r="H2601" s="149"/>
      <c r="I2601" s="143"/>
      <c r="J2601" s="143"/>
      <c r="K2601" s="149"/>
      <c r="L2601" s="149"/>
      <c r="M2601" s="149"/>
      <c r="N2601" s="149"/>
      <c r="O2601" s="149"/>
      <c r="P2601" s="149"/>
      <c r="Q2601" s="149"/>
      <c r="R2601" s="149"/>
      <c r="S2601" s="149"/>
      <c r="T2601" s="152"/>
      <c r="U2601" s="152"/>
      <c r="V2601" s="152"/>
      <c r="W2601" s="152"/>
      <c r="X2601" s="152"/>
      <c r="Y2601" s="152"/>
      <c r="Z2601" s="152"/>
    </row>
    <row r="2602" ht="15.75" customHeight="1">
      <c r="A2602" s="143" t="str">
        <f>VLOOKUP('POBLACIONAL BASE 2025'!AD1864,$A$15:$B$40,2,FALSE)</f>
        <v>#N/A</v>
      </c>
      <c r="B2602" s="149"/>
      <c r="C2602" s="149"/>
      <c r="D2602" s="149"/>
      <c r="E2602" s="149"/>
      <c r="F2602" s="149"/>
      <c r="G2602" s="149"/>
      <c r="H2602" s="149"/>
      <c r="I2602" s="143"/>
      <c r="J2602" s="143"/>
      <c r="K2602" s="149"/>
      <c r="L2602" s="149"/>
      <c r="M2602" s="149"/>
      <c r="N2602" s="149"/>
      <c r="O2602" s="149"/>
      <c r="P2602" s="149"/>
      <c r="Q2602" s="149"/>
      <c r="R2602" s="149"/>
      <c r="S2602" s="149"/>
      <c r="T2602" s="152"/>
      <c r="U2602" s="152"/>
      <c r="V2602" s="152"/>
      <c r="W2602" s="152"/>
      <c r="X2602" s="152"/>
      <c r="Y2602" s="152"/>
      <c r="Z2602" s="152"/>
    </row>
    <row r="2603" ht="15.75" customHeight="1">
      <c r="A2603" s="143" t="str">
        <f>VLOOKUP('POBLACIONAL BASE 2025'!AD1865,$A$15:$B$40,2,FALSE)</f>
        <v>#N/A</v>
      </c>
      <c r="B2603" s="149"/>
      <c r="C2603" s="149"/>
      <c r="D2603" s="149"/>
      <c r="E2603" s="149"/>
      <c r="F2603" s="149"/>
      <c r="G2603" s="149"/>
      <c r="H2603" s="149"/>
      <c r="I2603" s="143"/>
      <c r="J2603" s="143"/>
      <c r="K2603" s="149"/>
      <c r="L2603" s="149"/>
      <c r="M2603" s="149"/>
      <c r="N2603" s="149"/>
      <c r="O2603" s="149"/>
      <c r="P2603" s="149"/>
      <c r="Q2603" s="149"/>
      <c r="R2603" s="149"/>
      <c r="S2603" s="149"/>
      <c r="T2603" s="152"/>
      <c r="U2603" s="152"/>
      <c r="V2603" s="152"/>
      <c r="W2603" s="152"/>
      <c r="X2603" s="152"/>
      <c r="Y2603" s="152"/>
      <c r="Z2603" s="152"/>
    </row>
    <row r="2604" ht="15.75" customHeight="1">
      <c r="A2604" s="143" t="str">
        <f>VLOOKUP('POBLACIONAL BASE 2025'!AD1866,$A$15:$B$40,2,FALSE)</f>
        <v>#N/A</v>
      </c>
      <c r="B2604" s="149"/>
      <c r="C2604" s="149"/>
      <c r="D2604" s="149"/>
      <c r="E2604" s="149"/>
      <c r="F2604" s="149"/>
      <c r="G2604" s="149"/>
      <c r="H2604" s="149"/>
      <c r="I2604" s="143"/>
      <c r="J2604" s="143"/>
      <c r="K2604" s="149"/>
      <c r="L2604" s="149"/>
      <c r="M2604" s="149"/>
      <c r="N2604" s="149"/>
      <c r="O2604" s="149"/>
      <c r="P2604" s="149"/>
      <c r="Q2604" s="149"/>
      <c r="R2604" s="149"/>
      <c r="S2604" s="149"/>
      <c r="T2604" s="152"/>
      <c r="U2604" s="152"/>
      <c r="V2604" s="152"/>
      <c r="W2604" s="152"/>
      <c r="X2604" s="152"/>
      <c r="Y2604" s="152"/>
      <c r="Z2604" s="152"/>
    </row>
    <row r="2605" ht="15.75" customHeight="1">
      <c r="A2605" s="143" t="str">
        <f>VLOOKUP('POBLACIONAL BASE 2025'!AD1867,$A$15:$B$40,2,FALSE)</f>
        <v>#N/A</v>
      </c>
      <c r="B2605" s="149"/>
      <c r="C2605" s="149"/>
      <c r="D2605" s="149"/>
      <c r="E2605" s="149"/>
      <c r="F2605" s="149"/>
      <c r="G2605" s="149"/>
      <c r="H2605" s="149"/>
      <c r="I2605" s="143"/>
      <c r="J2605" s="143"/>
      <c r="K2605" s="149"/>
      <c r="L2605" s="149"/>
      <c r="M2605" s="149"/>
      <c r="N2605" s="149"/>
      <c r="O2605" s="149"/>
      <c r="P2605" s="149"/>
      <c r="Q2605" s="149"/>
      <c r="R2605" s="149"/>
      <c r="S2605" s="149"/>
      <c r="T2605" s="152"/>
      <c r="U2605" s="152"/>
      <c r="V2605" s="152"/>
      <c r="W2605" s="152"/>
      <c r="X2605" s="152"/>
      <c r="Y2605" s="152"/>
      <c r="Z2605" s="152"/>
    </row>
    <row r="2606" ht="15.75" customHeight="1">
      <c r="A2606" s="143" t="str">
        <f>VLOOKUP('POBLACIONAL BASE 2025'!AD1868,$A$15:$B$40,2,FALSE)</f>
        <v>#N/A</v>
      </c>
      <c r="B2606" s="149"/>
      <c r="C2606" s="149"/>
      <c r="D2606" s="149"/>
      <c r="E2606" s="149"/>
      <c r="F2606" s="149"/>
      <c r="G2606" s="149"/>
      <c r="H2606" s="149"/>
      <c r="I2606" s="143"/>
      <c r="J2606" s="143"/>
      <c r="K2606" s="149"/>
      <c r="L2606" s="149"/>
      <c r="M2606" s="149"/>
      <c r="N2606" s="149"/>
      <c r="O2606" s="149"/>
      <c r="P2606" s="149"/>
      <c r="Q2606" s="149"/>
      <c r="R2606" s="149"/>
      <c r="S2606" s="149"/>
      <c r="T2606" s="152"/>
      <c r="U2606" s="152"/>
      <c r="V2606" s="152"/>
      <c r="W2606" s="152"/>
      <c r="X2606" s="152"/>
      <c r="Y2606" s="152"/>
      <c r="Z2606" s="152"/>
    </row>
    <row r="2607" ht="15.75" customHeight="1">
      <c r="A2607" s="143" t="str">
        <f>VLOOKUP('POBLACIONAL BASE 2025'!AD1869,$A$15:$B$40,2,FALSE)</f>
        <v>#N/A</v>
      </c>
      <c r="B2607" s="149"/>
      <c r="C2607" s="149"/>
      <c r="D2607" s="149"/>
      <c r="E2607" s="149"/>
      <c r="F2607" s="149"/>
      <c r="G2607" s="149"/>
      <c r="H2607" s="149"/>
      <c r="I2607" s="143"/>
      <c r="J2607" s="143"/>
      <c r="K2607" s="149"/>
      <c r="L2607" s="149"/>
      <c r="M2607" s="149"/>
      <c r="N2607" s="149"/>
      <c r="O2607" s="149"/>
      <c r="P2607" s="149"/>
      <c r="Q2607" s="149"/>
      <c r="R2607" s="149"/>
      <c r="S2607" s="149"/>
      <c r="T2607" s="152"/>
      <c r="U2607" s="152"/>
      <c r="V2607" s="152"/>
      <c r="W2607" s="152"/>
      <c r="X2607" s="152"/>
      <c r="Y2607" s="152"/>
      <c r="Z2607" s="152"/>
    </row>
    <row r="2608" ht="15.75" customHeight="1">
      <c r="A2608" s="143" t="str">
        <f>VLOOKUP('POBLACIONAL BASE 2025'!AD1870,$A$15:$B$40,2,FALSE)</f>
        <v>#N/A</v>
      </c>
      <c r="B2608" s="149"/>
      <c r="C2608" s="149"/>
      <c r="D2608" s="149"/>
      <c r="E2608" s="149"/>
      <c r="F2608" s="149"/>
      <c r="G2608" s="149"/>
      <c r="H2608" s="149"/>
      <c r="I2608" s="143"/>
      <c r="J2608" s="143"/>
      <c r="K2608" s="149"/>
      <c r="L2608" s="149"/>
      <c r="M2608" s="149"/>
      <c r="N2608" s="149"/>
      <c r="O2608" s="149"/>
      <c r="P2608" s="149"/>
      <c r="Q2608" s="149"/>
      <c r="R2608" s="149"/>
      <c r="S2608" s="149"/>
      <c r="T2608" s="152"/>
      <c r="U2608" s="152"/>
      <c r="V2608" s="152"/>
      <c r="W2608" s="152"/>
      <c r="X2608" s="152"/>
      <c r="Y2608" s="152"/>
      <c r="Z2608" s="152"/>
    </row>
    <row r="2609" ht="15.75" customHeight="1">
      <c r="A2609" s="143" t="str">
        <f>VLOOKUP('POBLACIONAL BASE 2025'!AD1871,$A$15:$B$40,2,FALSE)</f>
        <v>#N/A</v>
      </c>
      <c r="B2609" s="149"/>
      <c r="C2609" s="149"/>
      <c r="D2609" s="149"/>
      <c r="E2609" s="149"/>
      <c r="F2609" s="149"/>
      <c r="G2609" s="149"/>
      <c r="H2609" s="149"/>
      <c r="I2609" s="143"/>
      <c r="J2609" s="143"/>
      <c r="K2609" s="149"/>
      <c r="L2609" s="149"/>
      <c r="M2609" s="149"/>
      <c r="N2609" s="149"/>
      <c r="O2609" s="149"/>
      <c r="P2609" s="149"/>
      <c r="Q2609" s="149"/>
      <c r="R2609" s="149"/>
      <c r="S2609" s="149"/>
      <c r="T2609" s="152"/>
      <c r="U2609" s="152"/>
      <c r="V2609" s="152"/>
      <c r="W2609" s="152"/>
      <c r="X2609" s="152"/>
      <c r="Y2609" s="152"/>
      <c r="Z2609" s="152"/>
    </row>
    <row r="2610" ht="15.75" customHeight="1">
      <c r="A2610" s="143" t="str">
        <f>VLOOKUP('POBLACIONAL BASE 2025'!AD1872,$A$15:$B$40,2,FALSE)</f>
        <v>#N/A</v>
      </c>
      <c r="B2610" s="149"/>
      <c r="C2610" s="149"/>
      <c r="D2610" s="149"/>
      <c r="E2610" s="149"/>
      <c r="F2610" s="149"/>
      <c r="G2610" s="149"/>
      <c r="H2610" s="149"/>
      <c r="I2610" s="143"/>
      <c r="J2610" s="143"/>
      <c r="K2610" s="149"/>
      <c r="L2610" s="149"/>
      <c r="M2610" s="149"/>
      <c r="N2610" s="149"/>
      <c r="O2610" s="149"/>
      <c r="P2610" s="149"/>
      <c r="Q2610" s="149"/>
      <c r="R2610" s="149"/>
      <c r="S2610" s="149"/>
      <c r="T2610" s="152"/>
      <c r="U2610" s="152"/>
      <c r="V2610" s="152"/>
      <c r="W2610" s="152"/>
      <c r="X2610" s="152"/>
      <c r="Y2610" s="152"/>
      <c r="Z2610" s="152"/>
    </row>
    <row r="2611" ht="15.75" customHeight="1">
      <c r="A2611" s="143" t="str">
        <f>VLOOKUP('POBLACIONAL BASE 2025'!AD1873,$A$15:$B$40,2,FALSE)</f>
        <v>#N/A</v>
      </c>
      <c r="B2611" s="149"/>
      <c r="C2611" s="149"/>
      <c r="D2611" s="149"/>
      <c r="E2611" s="149"/>
      <c r="F2611" s="149"/>
      <c r="G2611" s="149"/>
      <c r="H2611" s="149"/>
      <c r="I2611" s="143"/>
      <c r="J2611" s="143"/>
      <c r="K2611" s="149"/>
      <c r="L2611" s="149"/>
      <c r="M2611" s="149"/>
      <c r="N2611" s="149"/>
      <c r="O2611" s="149"/>
      <c r="P2611" s="149"/>
      <c r="Q2611" s="149"/>
      <c r="R2611" s="149"/>
      <c r="S2611" s="149"/>
      <c r="T2611" s="152"/>
      <c r="U2611" s="152"/>
      <c r="V2611" s="152"/>
      <c r="W2611" s="152"/>
      <c r="X2611" s="152"/>
      <c r="Y2611" s="152"/>
      <c r="Z2611" s="152"/>
    </row>
    <row r="2612" ht="15.75" customHeight="1">
      <c r="A2612" s="143" t="str">
        <f>VLOOKUP('POBLACIONAL BASE 2025'!AD1874,$A$15:$B$40,2,FALSE)</f>
        <v>#N/A</v>
      </c>
      <c r="B2612" s="149"/>
      <c r="C2612" s="149"/>
      <c r="D2612" s="149"/>
      <c r="E2612" s="149"/>
      <c r="F2612" s="149"/>
      <c r="G2612" s="149"/>
      <c r="H2612" s="149"/>
      <c r="I2612" s="143"/>
      <c r="J2612" s="143"/>
      <c r="K2612" s="149"/>
      <c r="L2612" s="149"/>
      <c r="M2612" s="149"/>
      <c r="N2612" s="149"/>
      <c r="O2612" s="149"/>
      <c r="P2612" s="149"/>
      <c r="Q2612" s="149"/>
      <c r="R2612" s="149"/>
      <c r="S2612" s="149"/>
      <c r="T2612" s="152"/>
      <c r="U2612" s="152"/>
      <c r="V2612" s="152"/>
      <c r="W2612" s="152"/>
      <c r="X2612" s="152"/>
      <c r="Y2612" s="152"/>
      <c r="Z2612" s="152"/>
    </row>
    <row r="2613" ht="15.75" customHeight="1">
      <c r="A2613" s="143" t="str">
        <f>VLOOKUP('POBLACIONAL BASE 2025'!AD1875,$A$15:$B$40,2,FALSE)</f>
        <v>#N/A</v>
      </c>
      <c r="B2613" s="149"/>
      <c r="C2613" s="149"/>
      <c r="D2613" s="149"/>
      <c r="E2613" s="149"/>
      <c r="F2613" s="149"/>
      <c r="G2613" s="149"/>
      <c r="H2613" s="149"/>
      <c r="I2613" s="143"/>
      <c r="J2613" s="143"/>
      <c r="K2613" s="149"/>
      <c r="L2613" s="149"/>
      <c r="M2613" s="149"/>
      <c r="N2613" s="149"/>
      <c r="O2613" s="149"/>
      <c r="P2613" s="149"/>
      <c r="Q2613" s="149"/>
      <c r="R2613" s="149"/>
      <c r="S2613" s="149"/>
      <c r="T2613" s="152"/>
      <c r="U2613" s="152"/>
      <c r="V2613" s="152"/>
      <c r="W2613" s="152"/>
      <c r="X2613" s="152"/>
      <c r="Y2613" s="152"/>
      <c r="Z2613" s="152"/>
    </row>
    <row r="2614" ht="15.75" customHeight="1">
      <c r="A2614" s="143" t="str">
        <f>VLOOKUP('POBLACIONAL BASE 2025'!AD1876,$A$15:$B$40,2,FALSE)</f>
        <v>#N/A</v>
      </c>
      <c r="B2614" s="149"/>
      <c r="C2614" s="149"/>
      <c r="D2614" s="149"/>
      <c r="E2614" s="149"/>
      <c r="F2614" s="149"/>
      <c r="G2614" s="149"/>
      <c r="H2614" s="149"/>
      <c r="I2614" s="143"/>
      <c r="J2614" s="143"/>
      <c r="K2614" s="149"/>
      <c r="L2614" s="149"/>
      <c r="M2614" s="149"/>
      <c r="N2614" s="149"/>
      <c r="O2614" s="149"/>
      <c r="P2614" s="149"/>
      <c r="Q2614" s="149"/>
      <c r="R2614" s="149"/>
      <c r="S2614" s="149"/>
      <c r="T2614" s="152"/>
      <c r="U2614" s="152"/>
      <c r="V2614" s="152"/>
      <c r="W2614" s="152"/>
      <c r="X2614" s="152"/>
      <c r="Y2614" s="152"/>
      <c r="Z2614" s="152"/>
    </row>
    <row r="2615" ht="15.75" customHeight="1">
      <c r="A2615" s="143" t="str">
        <f>VLOOKUP('POBLACIONAL BASE 2025'!AD1877,$A$15:$B$40,2,FALSE)</f>
        <v>#N/A</v>
      </c>
      <c r="B2615" s="149"/>
      <c r="C2615" s="149"/>
      <c r="D2615" s="149"/>
      <c r="E2615" s="149"/>
      <c r="F2615" s="149"/>
      <c r="G2615" s="149"/>
      <c r="H2615" s="149"/>
      <c r="I2615" s="143"/>
      <c r="J2615" s="143"/>
      <c r="K2615" s="149"/>
      <c r="L2615" s="149"/>
      <c r="M2615" s="149"/>
      <c r="N2615" s="149"/>
      <c r="O2615" s="149"/>
      <c r="P2615" s="149"/>
      <c r="Q2615" s="149"/>
      <c r="R2615" s="149"/>
      <c r="S2615" s="149"/>
      <c r="T2615" s="152"/>
      <c r="U2615" s="152"/>
      <c r="V2615" s="152"/>
      <c r="W2615" s="152"/>
      <c r="X2615" s="152"/>
      <c r="Y2615" s="152"/>
      <c r="Z2615" s="152"/>
    </row>
    <row r="2616" ht="15.75" customHeight="1">
      <c r="A2616" s="143" t="str">
        <f>VLOOKUP('POBLACIONAL BASE 2025'!AD1878,$A$15:$B$40,2,FALSE)</f>
        <v>#N/A</v>
      </c>
      <c r="B2616" s="149"/>
      <c r="C2616" s="149"/>
      <c r="D2616" s="149"/>
      <c r="E2616" s="149"/>
      <c r="F2616" s="149"/>
      <c r="G2616" s="149"/>
      <c r="H2616" s="149"/>
      <c r="I2616" s="143"/>
      <c r="J2616" s="143"/>
      <c r="K2616" s="149"/>
      <c r="L2616" s="149"/>
      <c r="M2616" s="149"/>
      <c r="N2616" s="149"/>
      <c r="O2616" s="149"/>
      <c r="P2616" s="149"/>
      <c r="Q2616" s="149"/>
      <c r="R2616" s="149"/>
      <c r="S2616" s="149"/>
      <c r="T2616" s="152"/>
      <c r="U2616" s="152"/>
      <c r="V2616" s="152"/>
      <c r="W2616" s="152"/>
      <c r="X2616" s="152"/>
      <c r="Y2616" s="152"/>
      <c r="Z2616" s="152"/>
    </row>
    <row r="2617" ht="15.75" customHeight="1">
      <c r="A2617" s="143" t="str">
        <f>VLOOKUP('POBLACIONAL BASE 2025'!AD1879,$A$15:$B$40,2,FALSE)</f>
        <v>#N/A</v>
      </c>
      <c r="B2617" s="149"/>
      <c r="C2617" s="149"/>
      <c r="D2617" s="149"/>
      <c r="E2617" s="149"/>
      <c r="F2617" s="149"/>
      <c r="G2617" s="149"/>
      <c r="H2617" s="149"/>
      <c r="I2617" s="143"/>
      <c r="J2617" s="143"/>
      <c r="K2617" s="149"/>
      <c r="L2617" s="149"/>
      <c r="M2617" s="149"/>
      <c r="N2617" s="149"/>
      <c r="O2617" s="149"/>
      <c r="P2617" s="149"/>
      <c r="Q2617" s="149"/>
      <c r="R2617" s="149"/>
      <c r="S2617" s="149"/>
      <c r="T2617" s="152"/>
      <c r="U2617" s="152"/>
      <c r="V2617" s="152"/>
      <c r="W2617" s="152"/>
      <c r="X2617" s="152"/>
      <c r="Y2617" s="152"/>
      <c r="Z2617" s="152"/>
    </row>
    <row r="2618" ht="15.75" customHeight="1">
      <c r="A2618" s="143" t="str">
        <f>VLOOKUP('POBLACIONAL BASE 2025'!AD1880,$A$15:$B$40,2,FALSE)</f>
        <v>#N/A</v>
      </c>
      <c r="B2618" s="149"/>
      <c r="C2618" s="149"/>
      <c r="D2618" s="149"/>
      <c r="E2618" s="149"/>
      <c r="F2618" s="149"/>
      <c r="G2618" s="149"/>
      <c r="H2618" s="149"/>
      <c r="I2618" s="143"/>
      <c r="J2618" s="143"/>
      <c r="K2618" s="149"/>
      <c r="L2618" s="149"/>
      <c r="M2618" s="149"/>
      <c r="N2618" s="149"/>
      <c r="O2618" s="149"/>
      <c r="P2618" s="149"/>
      <c r="Q2618" s="149"/>
      <c r="R2618" s="149"/>
      <c r="S2618" s="149"/>
      <c r="T2618" s="152"/>
      <c r="U2618" s="152"/>
      <c r="V2618" s="152"/>
      <c r="W2618" s="152"/>
      <c r="X2618" s="152"/>
      <c r="Y2618" s="152"/>
      <c r="Z2618" s="152"/>
    </row>
    <row r="2619" ht="15.75" customHeight="1">
      <c r="A2619" s="143" t="str">
        <f>VLOOKUP('POBLACIONAL BASE 2025'!AD1881,$A$15:$B$40,2,FALSE)</f>
        <v>#N/A</v>
      </c>
      <c r="B2619" s="149"/>
      <c r="C2619" s="149"/>
      <c r="D2619" s="149"/>
      <c r="E2619" s="149"/>
      <c r="F2619" s="149"/>
      <c r="G2619" s="149"/>
      <c r="H2619" s="149"/>
      <c r="I2619" s="143"/>
      <c r="J2619" s="143"/>
      <c r="K2619" s="149"/>
      <c r="L2619" s="149"/>
      <c r="M2619" s="149"/>
      <c r="N2619" s="149"/>
      <c r="O2619" s="149"/>
      <c r="P2619" s="149"/>
      <c r="Q2619" s="149"/>
      <c r="R2619" s="149"/>
      <c r="S2619" s="149"/>
      <c r="T2619" s="152"/>
      <c r="U2619" s="152"/>
      <c r="V2619" s="152"/>
      <c r="W2619" s="152"/>
      <c r="X2619" s="152"/>
      <c r="Y2619" s="152"/>
      <c r="Z2619" s="152"/>
    </row>
    <row r="2620" ht="15.75" customHeight="1">
      <c r="A2620" s="143" t="str">
        <f>VLOOKUP('POBLACIONAL BASE 2025'!AD1882,$A$15:$B$40,2,FALSE)</f>
        <v>#N/A</v>
      </c>
      <c r="B2620" s="149"/>
      <c r="C2620" s="149"/>
      <c r="D2620" s="149"/>
      <c r="E2620" s="149"/>
      <c r="F2620" s="149"/>
      <c r="G2620" s="149"/>
      <c r="H2620" s="149"/>
      <c r="I2620" s="143"/>
      <c r="J2620" s="143"/>
      <c r="K2620" s="149"/>
      <c r="L2620" s="149"/>
      <c r="M2620" s="149"/>
      <c r="N2620" s="149"/>
      <c r="O2620" s="149"/>
      <c r="P2620" s="149"/>
      <c r="Q2620" s="149"/>
      <c r="R2620" s="149"/>
      <c r="S2620" s="149"/>
      <c r="T2620" s="152"/>
      <c r="U2620" s="152"/>
      <c r="V2620" s="152"/>
      <c r="W2620" s="152"/>
      <c r="X2620" s="152"/>
      <c r="Y2620" s="152"/>
      <c r="Z2620" s="152"/>
    </row>
    <row r="2621" ht="15.75" customHeight="1">
      <c r="A2621" s="143" t="str">
        <f>VLOOKUP('POBLACIONAL BASE 2025'!AD1883,$A$15:$B$40,2,FALSE)</f>
        <v>#N/A</v>
      </c>
      <c r="B2621" s="149"/>
      <c r="C2621" s="149"/>
      <c r="D2621" s="149"/>
      <c r="E2621" s="149"/>
      <c r="F2621" s="149"/>
      <c r="G2621" s="149"/>
      <c r="H2621" s="149"/>
      <c r="I2621" s="143"/>
      <c r="J2621" s="143"/>
      <c r="K2621" s="149"/>
      <c r="L2621" s="149"/>
      <c r="M2621" s="149"/>
      <c r="N2621" s="149"/>
      <c r="O2621" s="149"/>
      <c r="P2621" s="149"/>
      <c r="Q2621" s="149"/>
      <c r="R2621" s="149"/>
      <c r="S2621" s="149"/>
      <c r="T2621" s="152"/>
      <c r="U2621" s="152"/>
      <c r="V2621" s="152"/>
      <c r="W2621" s="152"/>
      <c r="X2621" s="152"/>
      <c r="Y2621" s="152"/>
      <c r="Z2621" s="152"/>
    </row>
    <row r="2622" ht="15.75" customHeight="1">
      <c r="A2622" s="143" t="str">
        <f>VLOOKUP('POBLACIONAL BASE 2025'!AD1884,$A$15:$B$40,2,FALSE)</f>
        <v>#N/A</v>
      </c>
      <c r="B2622" s="149"/>
      <c r="C2622" s="149"/>
      <c r="D2622" s="149"/>
      <c r="E2622" s="149"/>
      <c r="F2622" s="149"/>
      <c r="G2622" s="149"/>
      <c r="H2622" s="149"/>
      <c r="I2622" s="143"/>
      <c r="J2622" s="143"/>
      <c r="K2622" s="149"/>
      <c r="L2622" s="149"/>
      <c r="M2622" s="149"/>
      <c r="N2622" s="149"/>
      <c r="O2622" s="149"/>
      <c r="P2622" s="149"/>
      <c r="Q2622" s="149"/>
      <c r="R2622" s="149"/>
      <c r="S2622" s="149"/>
      <c r="T2622" s="152"/>
      <c r="U2622" s="152"/>
      <c r="V2622" s="152"/>
      <c r="W2622" s="152"/>
      <c r="X2622" s="152"/>
      <c r="Y2622" s="152"/>
      <c r="Z2622" s="152"/>
    </row>
    <row r="2623" ht="15.75" customHeight="1">
      <c r="A2623" s="143" t="str">
        <f>VLOOKUP('POBLACIONAL BASE 2025'!AD1885,$A$15:$B$40,2,FALSE)</f>
        <v>#N/A</v>
      </c>
      <c r="B2623" s="149"/>
      <c r="C2623" s="149"/>
      <c r="D2623" s="149"/>
      <c r="E2623" s="149"/>
      <c r="F2623" s="149"/>
      <c r="G2623" s="149"/>
      <c r="H2623" s="149"/>
      <c r="I2623" s="143"/>
      <c r="J2623" s="143"/>
      <c r="K2623" s="149"/>
      <c r="L2623" s="149"/>
      <c r="M2623" s="149"/>
      <c r="N2623" s="149"/>
      <c r="O2623" s="149"/>
      <c r="P2623" s="149"/>
      <c r="Q2623" s="149"/>
      <c r="R2623" s="149"/>
      <c r="S2623" s="149"/>
      <c r="T2623" s="152"/>
      <c r="U2623" s="152"/>
      <c r="V2623" s="152"/>
      <c r="W2623" s="152"/>
      <c r="X2623" s="152"/>
      <c r="Y2623" s="152"/>
      <c r="Z2623" s="152"/>
    </row>
    <row r="2624" ht="15.75" customHeight="1">
      <c r="A2624" s="143" t="str">
        <f>VLOOKUP('POBLACIONAL BASE 2025'!AD1886,$A$15:$B$40,2,FALSE)</f>
        <v>#N/A</v>
      </c>
      <c r="B2624" s="149"/>
      <c r="C2624" s="149"/>
      <c r="D2624" s="149"/>
      <c r="E2624" s="149"/>
      <c r="F2624" s="149"/>
      <c r="G2624" s="149"/>
      <c r="H2624" s="149"/>
      <c r="I2624" s="143"/>
      <c r="J2624" s="143"/>
      <c r="K2624" s="149"/>
      <c r="L2624" s="149"/>
      <c r="M2624" s="149"/>
      <c r="N2624" s="149"/>
      <c r="O2624" s="149"/>
      <c r="P2624" s="149"/>
      <c r="Q2624" s="149"/>
      <c r="R2624" s="149"/>
      <c r="S2624" s="149"/>
      <c r="T2624" s="152"/>
      <c r="U2624" s="152"/>
      <c r="V2624" s="152"/>
      <c r="W2624" s="152"/>
      <c r="X2624" s="152"/>
      <c r="Y2624" s="152"/>
      <c r="Z2624" s="152"/>
    </row>
    <row r="2625" ht="15.75" customHeight="1">
      <c r="A2625" s="143" t="str">
        <f>VLOOKUP('POBLACIONAL BASE 2025'!AD1887,$A$15:$B$40,2,FALSE)</f>
        <v>#N/A</v>
      </c>
      <c r="B2625" s="149"/>
      <c r="C2625" s="149"/>
      <c r="D2625" s="149"/>
      <c r="E2625" s="149"/>
      <c r="F2625" s="149"/>
      <c r="G2625" s="149"/>
      <c r="H2625" s="149"/>
      <c r="I2625" s="143"/>
      <c r="J2625" s="143"/>
      <c r="K2625" s="149"/>
      <c r="L2625" s="149"/>
      <c r="M2625" s="149"/>
      <c r="N2625" s="149"/>
      <c r="O2625" s="149"/>
      <c r="P2625" s="149"/>
      <c r="Q2625" s="149"/>
      <c r="R2625" s="149"/>
      <c r="S2625" s="149"/>
      <c r="T2625" s="152"/>
      <c r="U2625" s="152"/>
      <c r="V2625" s="152"/>
      <c r="W2625" s="152"/>
      <c r="X2625" s="152"/>
      <c r="Y2625" s="152"/>
      <c r="Z2625" s="152"/>
    </row>
    <row r="2626" ht="15.75" customHeight="1">
      <c r="A2626" s="143" t="str">
        <f>VLOOKUP('POBLACIONAL BASE 2025'!AD1888,$A$15:$B$40,2,FALSE)</f>
        <v>#N/A</v>
      </c>
      <c r="B2626" s="149"/>
      <c r="C2626" s="149"/>
      <c r="D2626" s="149"/>
      <c r="E2626" s="149"/>
      <c r="F2626" s="149"/>
      <c r="G2626" s="149"/>
      <c r="H2626" s="149"/>
      <c r="I2626" s="143"/>
      <c r="J2626" s="143"/>
      <c r="K2626" s="149"/>
      <c r="L2626" s="149"/>
      <c r="M2626" s="149"/>
      <c r="N2626" s="149"/>
      <c r="O2626" s="149"/>
      <c r="P2626" s="149"/>
      <c r="Q2626" s="149"/>
      <c r="R2626" s="149"/>
      <c r="S2626" s="149"/>
      <c r="T2626" s="152"/>
      <c r="U2626" s="152"/>
      <c r="V2626" s="152"/>
      <c r="W2626" s="152"/>
      <c r="X2626" s="152"/>
      <c r="Y2626" s="152"/>
      <c r="Z2626" s="152"/>
    </row>
    <row r="2627" ht="15.75" customHeight="1">
      <c r="A2627" s="143" t="str">
        <f>VLOOKUP('POBLACIONAL BASE 2025'!AD1889,$A$15:$B$40,2,FALSE)</f>
        <v>#N/A</v>
      </c>
      <c r="B2627" s="149"/>
      <c r="C2627" s="149"/>
      <c r="D2627" s="149"/>
      <c r="E2627" s="149"/>
      <c r="F2627" s="149"/>
      <c r="G2627" s="149"/>
      <c r="H2627" s="149"/>
      <c r="I2627" s="143"/>
      <c r="J2627" s="143"/>
      <c r="K2627" s="149"/>
      <c r="L2627" s="149"/>
      <c r="M2627" s="149"/>
      <c r="N2627" s="149"/>
      <c r="O2627" s="149"/>
      <c r="P2627" s="149"/>
      <c r="Q2627" s="149"/>
      <c r="R2627" s="149"/>
      <c r="S2627" s="149"/>
      <c r="T2627" s="152"/>
      <c r="U2627" s="152"/>
      <c r="V2627" s="152"/>
      <c r="W2627" s="152"/>
      <c r="X2627" s="152"/>
      <c r="Y2627" s="152"/>
      <c r="Z2627" s="152"/>
    </row>
    <row r="2628" ht="15.75" customHeight="1">
      <c r="A2628" s="143" t="str">
        <f>VLOOKUP('POBLACIONAL BASE 2025'!AD1890,$A$15:$B$40,2,FALSE)</f>
        <v>#N/A</v>
      </c>
      <c r="B2628" s="149"/>
      <c r="C2628" s="149"/>
      <c r="D2628" s="149"/>
      <c r="E2628" s="149"/>
      <c r="F2628" s="149"/>
      <c r="G2628" s="149"/>
      <c r="H2628" s="149"/>
      <c r="I2628" s="143"/>
      <c r="J2628" s="143"/>
      <c r="K2628" s="149"/>
      <c r="L2628" s="149"/>
      <c r="M2628" s="149"/>
      <c r="N2628" s="149"/>
      <c r="O2628" s="149"/>
      <c r="P2628" s="149"/>
      <c r="Q2628" s="149"/>
      <c r="R2628" s="149"/>
      <c r="S2628" s="149"/>
      <c r="T2628" s="152"/>
      <c r="U2628" s="152"/>
      <c r="V2628" s="152"/>
      <c r="W2628" s="152"/>
      <c r="X2628" s="152"/>
      <c r="Y2628" s="152"/>
      <c r="Z2628" s="152"/>
    </row>
    <row r="2629" ht="15.75" customHeight="1">
      <c r="A2629" s="143" t="str">
        <f>VLOOKUP('POBLACIONAL BASE 2025'!AD1891,$A$15:$B$40,2,FALSE)</f>
        <v>#N/A</v>
      </c>
      <c r="B2629" s="149"/>
      <c r="C2629" s="149"/>
      <c r="D2629" s="149"/>
      <c r="E2629" s="149"/>
      <c r="F2629" s="149"/>
      <c r="G2629" s="149"/>
      <c r="H2629" s="149"/>
      <c r="I2629" s="143"/>
      <c r="J2629" s="143"/>
      <c r="K2629" s="149"/>
      <c r="L2629" s="149"/>
      <c r="M2629" s="149"/>
      <c r="N2629" s="149"/>
      <c r="O2629" s="149"/>
      <c r="P2629" s="149"/>
      <c r="Q2629" s="149"/>
      <c r="R2629" s="149"/>
      <c r="S2629" s="149"/>
      <c r="T2629" s="152"/>
      <c r="U2629" s="152"/>
      <c r="V2629" s="152"/>
      <c r="W2629" s="152"/>
      <c r="X2629" s="152"/>
      <c r="Y2629" s="152"/>
      <c r="Z2629" s="152"/>
    </row>
    <row r="2630" ht="15.75" customHeight="1">
      <c r="A2630" s="143" t="str">
        <f>VLOOKUP('POBLACIONAL BASE 2025'!AD1892,$A$15:$B$40,2,FALSE)</f>
        <v>#N/A</v>
      </c>
      <c r="B2630" s="149"/>
      <c r="C2630" s="149"/>
      <c r="D2630" s="149"/>
      <c r="E2630" s="149"/>
      <c r="F2630" s="149"/>
      <c r="G2630" s="149"/>
      <c r="H2630" s="149"/>
      <c r="I2630" s="143"/>
      <c r="J2630" s="143"/>
      <c r="K2630" s="149"/>
      <c r="L2630" s="149"/>
      <c r="M2630" s="149"/>
      <c r="N2630" s="149"/>
      <c r="O2630" s="149"/>
      <c r="P2630" s="149"/>
      <c r="Q2630" s="149"/>
      <c r="R2630" s="149"/>
      <c r="S2630" s="149"/>
      <c r="T2630" s="152"/>
      <c r="U2630" s="152"/>
      <c r="V2630" s="152"/>
      <c r="W2630" s="152"/>
      <c r="X2630" s="152"/>
      <c r="Y2630" s="152"/>
      <c r="Z2630" s="152"/>
    </row>
    <row r="2631" ht="15.75" customHeight="1">
      <c r="A2631" s="143" t="str">
        <f>VLOOKUP('POBLACIONAL BASE 2025'!AD1893,$A$15:$B$40,2,FALSE)</f>
        <v>#N/A</v>
      </c>
      <c r="B2631" s="149"/>
      <c r="C2631" s="149"/>
      <c r="D2631" s="149"/>
      <c r="E2631" s="149"/>
      <c r="F2631" s="149"/>
      <c r="G2631" s="149"/>
      <c r="H2631" s="149"/>
      <c r="I2631" s="143"/>
      <c r="J2631" s="143"/>
      <c r="K2631" s="149"/>
      <c r="L2631" s="149"/>
      <c r="M2631" s="149"/>
      <c r="N2631" s="149"/>
      <c r="O2631" s="149"/>
      <c r="P2631" s="149"/>
      <c r="Q2631" s="149"/>
      <c r="R2631" s="149"/>
      <c r="S2631" s="149"/>
      <c r="T2631" s="152"/>
      <c r="U2631" s="152"/>
      <c r="V2631" s="152"/>
      <c r="W2631" s="152"/>
      <c r="X2631" s="152"/>
      <c r="Y2631" s="152"/>
      <c r="Z2631" s="152"/>
    </row>
    <row r="2632" ht="15.75" customHeight="1">
      <c r="A2632" s="143" t="str">
        <f>VLOOKUP('POBLACIONAL BASE 2025'!AD1894,$A$15:$B$40,2,FALSE)</f>
        <v>#N/A</v>
      </c>
      <c r="B2632" s="149"/>
      <c r="C2632" s="149"/>
      <c r="D2632" s="149"/>
      <c r="E2632" s="149"/>
      <c r="F2632" s="149"/>
      <c r="G2632" s="149"/>
      <c r="H2632" s="149"/>
      <c r="I2632" s="143"/>
      <c r="J2632" s="143"/>
      <c r="K2632" s="149"/>
      <c r="L2632" s="149"/>
      <c r="M2632" s="149"/>
      <c r="N2632" s="149"/>
      <c r="O2632" s="149"/>
      <c r="P2632" s="149"/>
      <c r="Q2632" s="149"/>
      <c r="R2632" s="149"/>
      <c r="S2632" s="149"/>
      <c r="T2632" s="152"/>
      <c r="U2632" s="152"/>
      <c r="V2632" s="152"/>
      <c r="W2632" s="152"/>
      <c r="X2632" s="152"/>
      <c r="Y2632" s="152"/>
      <c r="Z2632" s="152"/>
    </row>
    <row r="2633" ht="15.75" customHeight="1">
      <c r="A2633" s="143" t="str">
        <f>VLOOKUP('POBLACIONAL BASE 2025'!AD1895,$A$15:$B$40,2,FALSE)</f>
        <v>#N/A</v>
      </c>
      <c r="B2633" s="149"/>
      <c r="C2633" s="149"/>
      <c r="D2633" s="149"/>
      <c r="E2633" s="149"/>
      <c r="F2633" s="149"/>
      <c r="G2633" s="149"/>
      <c r="H2633" s="149"/>
      <c r="I2633" s="143"/>
      <c r="J2633" s="143"/>
      <c r="K2633" s="149"/>
      <c r="L2633" s="149"/>
      <c r="M2633" s="149"/>
      <c r="N2633" s="149"/>
      <c r="O2633" s="149"/>
      <c r="P2633" s="149"/>
      <c r="Q2633" s="149"/>
      <c r="R2633" s="149"/>
      <c r="S2633" s="149"/>
      <c r="T2633" s="152"/>
      <c r="U2633" s="152"/>
      <c r="V2633" s="152"/>
      <c r="W2633" s="152"/>
      <c r="X2633" s="152"/>
      <c r="Y2633" s="152"/>
      <c r="Z2633" s="152"/>
    </row>
    <row r="2634" ht="15.75" customHeight="1">
      <c r="A2634" s="143" t="str">
        <f>VLOOKUP('POBLACIONAL BASE 2025'!AD1896,$A$15:$B$40,2,FALSE)</f>
        <v>#N/A</v>
      </c>
      <c r="B2634" s="149"/>
      <c r="C2634" s="149"/>
      <c r="D2634" s="149"/>
      <c r="E2634" s="149"/>
      <c r="F2634" s="149"/>
      <c r="G2634" s="149"/>
      <c r="H2634" s="149"/>
      <c r="I2634" s="143"/>
      <c r="J2634" s="143"/>
      <c r="K2634" s="149"/>
      <c r="L2634" s="149"/>
      <c r="M2634" s="149"/>
      <c r="N2634" s="149"/>
      <c r="O2634" s="149"/>
      <c r="P2634" s="149"/>
      <c r="Q2634" s="149"/>
      <c r="R2634" s="149"/>
      <c r="S2634" s="149"/>
      <c r="T2634" s="152"/>
      <c r="U2634" s="152"/>
      <c r="V2634" s="152"/>
      <c r="W2634" s="152"/>
      <c r="X2634" s="152"/>
      <c r="Y2634" s="152"/>
      <c r="Z2634" s="152"/>
    </row>
    <row r="2635" ht="15.75" customHeight="1">
      <c r="A2635" s="143" t="str">
        <f>VLOOKUP('POBLACIONAL BASE 2025'!AD1897,$A$15:$B$40,2,FALSE)</f>
        <v>#N/A</v>
      </c>
      <c r="B2635" s="149"/>
      <c r="C2635" s="149"/>
      <c r="D2635" s="149"/>
      <c r="E2635" s="149"/>
      <c r="F2635" s="149"/>
      <c r="G2635" s="149"/>
      <c r="H2635" s="149"/>
      <c r="I2635" s="143"/>
      <c r="J2635" s="143"/>
      <c r="K2635" s="149"/>
      <c r="L2635" s="149"/>
      <c r="M2635" s="149"/>
      <c r="N2635" s="149"/>
      <c r="O2635" s="149"/>
      <c r="P2635" s="149"/>
      <c r="Q2635" s="149"/>
      <c r="R2635" s="149"/>
      <c r="S2635" s="149"/>
      <c r="T2635" s="152"/>
      <c r="U2635" s="152"/>
      <c r="V2635" s="152"/>
      <c r="W2635" s="152"/>
      <c r="X2635" s="152"/>
      <c r="Y2635" s="152"/>
      <c r="Z2635" s="152"/>
    </row>
    <row r="2636" ht="15.75" customHeight="1">
      <c r="A2636" s="143" t="str">
        <f>VLOOKUP('POBLACIONAL BASE 2025'!AD1898,$A$15:$B$40,2,FALSE)</f>
        <v>#N/A</v>
      </c>
      <c r="B2636" s="149"/>
      <c r="C2636" s="149"/>
      <c r="D2636" s="149"/>
      <c r="E2636" s="149"/>
      <c r="F2636" s="149"/>
      <c r="G2636" s="149"/>
      <c r="H2636" s="149"/>
      <c r="I2636" s="143"/>
      <c r="J2636" s="143"/>
      <c r="K2636" s="149"/>
      <c r="L2636" s="149"/>
      <c r="M2636" s="149"/>
      <c r="N2636" s="149"/>
      <c r="O2636" s="149"/>
      <c r="P2636" s="149"/>
      <c r="Q2636" s="149"/>
      <c r="R2636" s="149"/>
      <c r="S2636" s="149"/>
      <c r="T2636" s="152"/>
      <c r="U2636" s="152"/>
      <c r="V2636" s="152"/>
      <c r="W2636" s="152"/>
      <c r="X2636" s="152"/>
      <c r="Y2636" s="152"/>
      <c r="Z2636" s="152"/>
    </row>
    <row r="2637" ht="15.75" customHeight="1">
      <c r="A2637" s="143" t="str">
        <f>VLOOKUP('POBLACIONAL BASE 2025'!AD1899,$A$15:$B$40,2,FALSE)</f>
        <v>#N/A</v>
      </c>
      <c r="B2637" s="149"/>
      <c r="C2637" s="149"/>
      <c r="D2637" s="149"/>
      <c r="E2637" s="149"/>
      <c r="F2637" s="149"/>
      <c r="G2637" s="149"/>
      <c r="H2637" s="149"/>
      <c r="I2637" s="143"/>
      <c r="J2637" s="143"/>
      <c r="K2637" s="149"/>
      <c r="L2637" s="149"/>
      <c r="M2637" s="149"/>
      <c r="N2637" s="149"/>
      <c r="O2637" s="149"/>
      <c r="P2637" s="149"/>
      <c r="Q2637" s="149"/>
      <c r="R2637" s="149"/>
      <c r="S2637" s="149"/>
      <c r="T2637" s="152"/>
      <c r="U2637" s="152"/>
      <c r="V2637" s="152"/>
      <c r="W2637" s="152"/>
      <c r="X2637" s="152"/>
      <c r="Y2637" s="152"/>
      <c r="Z2637" s="152"/>
    </row>
    <row r="2638" ht="15.75" customHeight="1">
      <c r="A2638" s="143" t="str">
        <f>VLOOKUP('POBLACIONAL BASE 2025'!AD1900,$A$15:$B$40,2,FALSE)</f>
        <v>#N/A</v>
      </c>
      <c r="B2638" s="149"/>
      <c r="C2638" s="149"/>
      <c r="D2638" s="149"/>
      <c r="E2638" s="149"/>
      <c r="F2638" s="149"/>
      <c r="G2638" s="149"/>
      <c r="H2638" s="149"/>
      <c r="I2638" s="143"/>
      <c r="J2638" s="143"/>
      <c r="K2638" s="149"/>
      <c r="L2638" s="149"/>
      <c r="M2638" s="149"/>
      <c r="N2638" s="149"/>
      <c r="O2638" s="149"/>
      <c r="P2638" s="149"/>
      <c r="Q2638" s="149"/>
      <c r="R2638" s="149"/>
      <c r="S2638" s="149"/>
      <c r="T2638" s="152"/>
      <c r="U2638" s="152"/>
      <c r="V2638" s="152"/>
      <c r="W2638" s="152"/>
      <c r="X2638" s="152"/>
      <c r="Y2638" s="152"/>
      <c r="Z2638" s="152"/>
    </row>
    <row r="2639" ht="15.75" customHeight="1">
      <c r="A2639" s="143" t="str">
        <f>VLOOKUP('POBLACIONAL BASE 2025'!AD1901,$A$15:$B$40,2,FALSE)</f>
        <v>#N/A</v>
      </c>
      <c r="B2639" s="149"/>
      <c r="C2639" s="149"/>
      <c r="D2639" s="149"/>
      <c r="E2639" s="149"/>
      <c r="F2639" s="149"/>
      <c r="G2639" s="149"/>
      <c r="H2639" s="149"/>
      <c r="I2639" s="143"/>
      <c r="J2639" s="143"/>
      <c r="K2639" s="149"/>
      <c r="L2639" s="149"/>
      <c r="M2639" s="149"/>
      <c r="N2639" s="149"/>
      <c r="O2639" s="149"/>
      <c r="P2639" s="149"/>
      <c r="Q2639" s="149"/>
      <c r="R2639" s="149"/>
      <c r="S2639" s="149"/>
      <c r="T2639" s="152"/>
      <c r="U2639" s="152"/>
      <c r="V2639" s="152"/>
      <c r="W2639" s="152"/>
      <c r="X2639" s="152"/>
      <c r="Y2639" s="152"/>
      <c r="Z2639" s="152"/>
    </row>
    <row r="2640" ht="15.75" customHeight="1">
      <c r="A2640" s="143" t="str">
        <f>VLOOKUP('POBLACIONAL BASE 2025'!AD1902,$A$15:$B$40,2,FALSE)</f>
        <v>#N/A</v>
      </c>
      <c r="B2640" s="149"/>
      <c r="C2640" s="149"/>
      <c r="D2640" s="149"/>
      <c r="E2640" s="149"/>
      <c r="F2640" s="149"/>
      <c r="G2640" s="149"/>
      <c r="H2640" s="149"/>
      <c r="I2640" s="143"/>
      <c r="J2640" s="143"/>
      <c r="K2640" s="149"/>
      <c r="L2640" s="149"/>
      <c r="M2640" s="149"/>
      <c r="N2640" s="149"/>
      <c r="O2640" s="149"/>
      <c r="P2640" s="149"/>
      <c r="Q2640" s="149"/>
      <c r="R2640" s="149"/>
      <c r="S2640" s="149"/>
      <c r="T2640" s="152"/>
      <c r="U2640" s="152"/>
      <c r="V2640" s="152"/>
      <c r="W2640" s="152"/>
      <c r="X2640" s="152"/>
      <c r="Y2640" s="152"/>
      <c r="Z2640" s="152"/>
    </row>
    <row r="2641" ht="15.75" customHeight="1">
      <c r="A2641" s="143" t="str">
        <f>VLOOKUP('POBLACIONAL BASE 2025'!AD1903,$A$15:$B$40,2,FALSE)</f>
        <v>#N/A</v>
      </c>
      <c r="B2641" s="149"/>
      <c r="C2641" s="149"/>
      <c r="D2641" s="149"/>
      <c r="E2641" s="149"/>
      <c r="F2641" s="149"/>
      <c r="G2641" s="149"/>
      <c r="H2641" s="149"/>
      <c r="I2641" s="143"/>
      <c r="J2641" s="143"/>
      <c r="K2641" s="149"/>
      <c r="L2641" s="149"/>
      <c r="M2641" s="149"/>
      <c r="N2641" s="149"/>
      <c r="O2641" s="149"/>
      <c r="P2641" s="149"/>
      <c r="Q2641" s="149"/>
      <c r="R2641" s="149"/>
      <c r="S2641" s="149"/>
      <c r="T2641" s="152"/>
      <c r="U2641" s="152"/>
      <c r="V2641" s="152"/>
      <c r="W2641" s="152"/>
      <c r="X2641" s="152"/>
      <c r="Y2641" s="152"/>
      <c r="Z2641" s="152"/>
    </row>
    <row r="2642" ht="15.75" customHeight="1">
      <c r="A2642" s="143" t="str">
        <f>VLOOKUP('POBLACIONAL BASE 2025'!AD1904,$A$15:$B$40,2,FALSE)</f>
        <v>#N/A</v>
      </c>
      <c r="B2642" s="149"/>
      <c r="C2642" s="149"/>
      <c r="D2642" s="149"/>
      <c r="E2642" s="149"/>
      <c r="F2642" s="149"/>
      <c r="G2642" s="149"/>
      <c r="H2642" s="149"/>
      <c r="I2642" s="143"/>
      <c r="J2642" s="143"/>
      <c r="K2642" s="149"/>
      <c r="L2642" s="149"/>
      <c r="M2642" s="149"/>
      <c r="N2642" s="149"/>
      <c r="O2642" s="149"/>
      <c r="P2642" s="149"/>
      <c r="Q2642" s="149"/>
      <c r="R2642" s="149"/>
      <c r="S2642" s="149"/>
      <c r="T2642" s="152"/>
      <c r="U2642" s="152"/>
      <c r="V2642" s="152"/>
      <c r="W2642" s="152"/>
      <c r="X2642" s="152"/>
      <c r="Y2642" s="152"/>
      <c r="Z2642" s="152"/>
    </row>
    <row r="2643" ht="15.75" customHeight="1">
      <c r="A2643" s="143" t="str">
        <f>VLOOKUP('POBLACIONAL BASE 2025'!AD1905,$A$15:$B$40,2,FALSE)</f>
        <v>#N/A</v>
      </c>
      <c r="B2643" s="149"/>
      <c r="C2643" s="149"/>
      <c r="D2643" s="149"/>
      <c r="E2643" s="149"/>
      <c r="F2643" s="149"/>
      <c r="G2643" s="149"/>
      <c r="H2643" s="149"/>
      <c r="I2643" s="143"/>
      <c r="J2643" s="143"/>
      <c r="K2643" s="149"/>
      <c r="L2643" s="149"/>
      <c r="M2643" s="149"/>
      <c r="N2643" s="149"/>
      <c r="O2643" s="149"/>
      <c r="P2643" s="149"/>
      <c r="Q2643" s="149"/>
      <c r="R2643" s="149"/>
      <c r="S2643" s="149"/>
      <c r="T2643" s="152"/>
      <c r="U2643" s="152"/>
      <c r="V2643" s="152"/>
      <c r="W2643" s="152"/>
      <c r="X2643" s="152"/>
      <c r="Y2643" s="152"/>
      <c r="Z2643" s="152"/>
    </row>
    <row r="2644" ht="15.75" customHeight="1">
      <c r="A2644" s="143" t="str">
        <f>VLOOKUP('POBLACIONAL BASE 2025'!AD1906,$A$15:$B$40,2,FALSE)</f>
        <v>#N/A</v>
      </c>
      <c r="B2644" s="149"/>
      <c r="C2644" s="149"/>
      <c r="D2644" s="149"/>
      <c r="E2644" s="149"/>
      <c r="F2644" s="149"/>
      <c r="G2644" s="149"/>
      <c r="H2644" s="149"/>
      <c r="I2644" s="143"/>
      <c r="J2644" s="143"/>
      <c r="K2644" s="149"/>
      <c r="L2644" s="149"/>
      <c r="M2644" s="149"/>
      <c r="N2644" s="149"/>
      <c r="O2644" s="149"/>
      <c r="P2644" s="149"/>
      <c r="Q2644" s="149"/>
      <c r="R2644" s="149"/>
      <c r="S2644" s="149"/>
      <c r="T2644" s="152"/>
      <c r="U2644" s="152"/>
      <c r="V2644" s="152"/>
      <c r="W2644" s="152"/>
      <c r="X2644" s="152"/>
      <c r="Y2644" s="152"/>
      <c r="Z2644" s="152"/>
    </row>
    <row r="2645" ht="15.75" customHeight="1">
      <c r="A2645" s="143" t="str">
        <f>VLOOKUP('POBLACIONAL BASE 2025'!AD1907,$A$15:$B$40,2,FALSE)</f>
        <v>#N/A</v>
      </c>
      <c r="B2645" s="149"/>
      <c r="C2645" s="149"/>
      <c r="D2645" s="149"/>
      <c r="E2645" s="149"/>
      <c r="F2645" s="149"/>
      <c r="G2645" s="149"/>
      <c r="H2645" s="149"/>
      <c r="I2645" s="143"/>
      <c r="J2645" s="143"/>
      <c r="K2645" s="149"/>
      <c r="L2645" s="149"/>
      <c r="M2645" s="149"/>
      <c r="N2645" s="149"/>
      <c r="O2645" s="149"/>
      <c r="P2645" s="149"/>
      <c r="Q2645" s="149"/>
      <c r="R2645" s="149"/>
      <c r="S2645" s="149"/>
      <c r="T2645" s="152"/>
      <c r="U2645" s="152"/>
      <c r="V2645" s="152"/>
      <c r="W2645" s="152"/>
      <c r="X2645" s="152"/>
      <c r="Y2645" s="152"/>
      <c r="Z2645" s="152"/>
    </row>
    <row r="2646" ht="15.75" customHeight="1">
      <c r="A2646" s="143" t="str">
        <f>VLOOKUP('POBLACIONAL BASE 2025'!AD1908,$A$15:$B$40,2,FALSE)</f>
        <v>#N/A</v>
      </c>
      <c r="B2646" s="149"/>
      <c r="C2646" s="149"/>
      <c r="D2646" s="149"/>
      <c r="E2646" s="149"/>
      <c r="F2646" s="149"/>
      <c r="G2646" s="149"/>
      <c r="H2646" s="149"/>
      <c r="I2646" s="143"/>
      <c r="J2646" s="143"/>
      <c r="K2646" s="149"/>
      <c r="L2646" s="149"/>
      <c r="M2646" s="149"/>
      <c r="N2646" s="149"/>
      <c r="O2646" s="149"/>
      <c r="P2646" s="149"/>
      <c r="Q2646" s="149"/>
      <c r="R2646" s="149"/>
      <c r="S2646" s="149"/>
      <c r="T2646" s="152"/>
      <c r="U2646" s="152"/>
      <c r="V2646" s="152"/>
      <c r="W2646" s="152"/>
      <c r="X2646" s="152"/>
      <c r="Y2646" s="152"/>
      <c r="Z2646" s="152"/>
    </row>
    <row r="2647" ht="15.75" customHeight="1">
      <c r="A2647" s="143" t="str">
        <f>VLOOKUP('POBLACIONAL BASE 2025'!AD1909,$A$15:$B$40,2,FALSE)</f>
        <v>#N/A</v>
      </c>
      <c r="B2647" s="149"/>
      <c r="C2647" s="149"/>
      <c r="D2647" s="149"/>
      <c r="E2647" s="149"/>
      <c r="F2647" s="149"/>
      <c r="G2647" s="149"/>
      <c r="H2647" s="149"/>
      <c r="I2647" s="143"/>
      <c r="J2647" s="143"/>
      <c r="K2647" s="149"/>
      <c r="L2647" s="149"/>
      <c r="M2647" s="149"/>
      <c r="N2647" s="149"/>
      <c r="O2647" s="149"/>
      <c r="P2647" s="149"/>
      <c r="Q2647" s="149"/>
      <c r="R2647" s="149"/>
      <c r="S2647" s="149"/>
      <c r="T2647" s="152"/>
      <c r="U2647" s="152"/>
      <c r="V2647" s="152"/>
      <c r="W2647" s="152"/>
      <c r="X2647" s="152"/>
      <c r="Y2647" s="152"/>
      <c r="Z2647" s="152"/>
    </row>
    <row r="2648" ht="15.75" customHeight="1">
      <c r="A2648" s="143" t="str">
        <f>VLOOKUP('POBLACIONAL BASE 2025'!AD1910,$A$15:$B$40,2,FALSE)</f>
        <v>#N/A</v>
      </c>
      <c r="B2648" s="149"/>
      <c r="C2648" s="149"/>
      <c r="D2648" s="149"/>
      <c r="E2648" s="149"/>
      <c r="F2648" s="149"/>
      <c r="G2648" s="149"/>
      <c r="H2648" s="149"/>
      <c r="I2648" s="143"/>
      <c r="J2648" s="143"/>
      <c r="K2648" s="149"/>
      <c r="L2648" s="149"/>
      <c r="M2648" s="149"/>
      <c r="N2648" s="149"/>
      <c r="O2648" s="149"/>
      <c r="P2648" s="149"/>
      <c r="Q2648" s="149"/>
      <c r="R2648" s="149"/>
      <c r="S2648" s="149"/>
      <c r="T2648" s="152"/>
      <c r="U2648" s="152"/>
      <c r="V2648" s="152"/>
      <c r="W2648" s="152"/>
      <c r="X2648" s="152"/>
      <c r="Y2648" s="152"/>
      <c r="Z2648" s="152"/>
    </row>
    <row r="2649" ht="15.75" customHeight="1">
      <c r="A2649" s="143" t="str">
        <f>VLOOKUP('POBLACIONAL BASE 2025'!AD1911,$A$15:$B$40,2,FALSE)</f>
        <v>#N/A</v>
      </c>
      <c r="B2649" s="149"/>
      <c r="C2649" s="149"/>
      <c r="D2649" s="149"/>
      <c r="E2649" s="149"/>
      <c r="F2649" s="149"/>
      <c r="G2649" s="149"/>
      <c r="H2649" s="149"/>
      <c r="I2649" s="143"/>
      <c r="J2649" s="143"/>
      <c r="K2649" s="149"/>
      <c r="L2649" s="149"/>
      <c r="M2649" s="149"/>
      <c r="N2649" s="149"/>
      <c r="O2649" s="149"/>
      <c r="P2649" s="149"/>
      <c r="Q2649" s="149"/>
      <c r="R2649" s="149"/>
      <c r="S2649" s="149"/>
      <c r="T2649" s="152"/>
      <c r="U2649" s="152"/>
      <c r="V2649" s="152"/>
      <c r="W2649" s="152"/>
      <c r="X2649" s="152"/>
      <c r="Y2649" s="152"/>
      <c r="Z2649" s="152"/>
    </row>
    <row r="2650" ht="15.75" customHeight="1">
      <c r="A2650" s="143" t="str">
        <f>VLOOKUP('POBLACIONAL BASE 2025'!AD1912,$A$15:$B$40,2,FALSE)</f>
        <v>#N/A</v>
      </c>
      <c r="B2650" s="149"/>
      <c r="C2650" s="149"/>
      <c r="D2650" s="149"/>
      <c r="E2650" s="149"/>
      <c r="F2650" s="149"/>
      <c r="G2650" s="149"/>
      <c r="H2650" s="149"/>
      <c r="I2650" s="143"/>
      <c r="J2650" s="143"/>
      <c r="K2650" s="149"/>
      <c r="L2650" s="149"/>
      <c r="M2650" s="149"/>
      <c r="N2650" s="149"/>
      <c r="O2650" s="149"/>
      <c r="P2650" s="149"/>
      <c r="Q2650" s="149"/>
      <c r="R2650" s="149"/>
      <c r="S2650" s="149"/>
      <c r="T2650" s="152"/>
      <c r="U2650" s="152"/>
      <c r="V2650" s="152"/>
      <c r="W2650" s="152"/>
      <c r="X2650" s="152"/>
      <c r="Y2650" s="152"/>
      <c r="Z2650" s="152"/>
    </row>
    <row r="2651" ht="15.75" customHeight="1">
      <c r="A2651" s="143" t="str">
        <f>VLOOKUP('POBLACIONAL BASE 2025'!AD1913,$A$15:$B$40,2,FALSE)</f>
        <v>#N/A</v>
      </c>
      <c r="B2651" s="149"/>
      <c r="C2651" s="149"/>
      <c r="D2651" s="149"/>
      <c r="E2651" s="149"/>
      <c r="F2651" s="149"/>
      <c r="G2651" s="149"/>
      <c r="H2651" s="149"/>
      <c r="I2651" s="143"/>
      <c r="J2651" s="143"/>
      <c r="K2651" s="149"/>
      <c r="L2651" s="149"/>
      <c r="M2651" s="149"/>
      <c r="N2651" s="149"/>
      <c r="O2651" s="149"/>
      <c r="P2651" s="149"/>
      <c r="Q2651" s="149"/>
      <c r="R2651" s="149"/>
      <c r="S2651" s="149"/>
      <c r="T2651" s="152"/>
      <c r="U2651" s="152"/>
      <c r="V2651" s="152"/>
      <c r="W2651" s="152"/>
      <c r="X2651" s="152"/>
      <c r="Y2651" s="152"/>
      <c r="Z2651" s="152"/>
    </row>
    <row r="2652" ht="15.75" customHeight="1">
      <c r="A2652" s="143" t="str">
        <f>VLOOKUP('POBLACIONAL BASE 2025'!AD1914,$A$15:$B$40,2,FALSE)</f>
        <v>#N/A</v>
      </c>
      <c r="B2652" s="149"/>
      <c r="C2652" s="149"/>
      <c r="D2652" s="149"/>
      <c r="E2652" s="149"/>
      <c r="F2652" s="149"/>
      <c r="G2652" s="149"/>
      <c r="H2652" s="149"/>
      <c r="I2652" s="143"/>
      <c r="J2652" s="143"/>
      <c r="K2652" s="149"/>
      <c r="L2652" s="149"/>
      <c r="M2652" s="149"/>
      <c r="N2652" s="149"/>
      <c r="O2652" s="149"/>
      <c r="P2652" s="149"/>
      <c r="Q2652" s="149"/>
      <c r="R2652" s="149"/>
      <c r="S2652" s="149"/>
      <c r="T2652" s="152"/>
      <c r="U2652" s="152"/>
      <c r="V2652" s="152"/>
      <c r="W2652" s="152"/>
      <c r="X2652" s="152"/>
      <c r="Y2652" s="152"/>
      <c r="Z2652" s="152"/>
    </row>
    <row r="2653" ht="15.75" customHeight="1">
      <c r="A2653" s="143" t="str">
        <f>VLOOKUP('POBLACIONAL BASE 2025'!AD1915,$A$15:$B$40,2,FALSE)</f>
        <v>#N/A</v>
      </c>
      <c r="B2653" s="149"/>
      <c r="C2653" s="149"/>
      <c r="D2653" s="149"/>
      <c r="E2653" s="149"/>
      <c r="F2653" s="149"/>
      <c r="G2653" s="149"/>
      <c r="H2653" s="149"/>
      <c r="I2653" s="143"/>
      <c r="J2653" s="143"/>
      <c r="K2653" s="149"/>
      <c r="L2653" s="149"/>
      <c r="M2653" s="149"/>
      <c r="N2653" s="149"/>
      <c r="O2653" s="149"/>
      <c r="P2653" s="149"/>
      <c r="Q2653" s="149"/>
      <c r="R2653" s="149"/>
      <c r="S2653" s="149"/>
      <c r="T2653" s="152"/>
      <c r="U2653" s="152"/>
      <c r="V2653" s="152"/>
      <c r="W2653" s="152"/>
      <c r="X2653" s="152"/>
      <c r="Y2653" s="152"/>
      <c r="Z2653" s="152"/>
    </row>
    <row r="2654" ht="15.75" customHeight="1">
      <c r="A2654" s="143" t="str">
        <f>VLOOKUP('POBLACIONAL BASE 2025'!AD1916,$A$15:$B$40,2,FALSE)</f>
        <v>#N/A</v>
      </c>
      <c r="B2654" s="149"/>
      <c r="C2654" s="149"/>
      <c r="D2654" s="149"/>
      <c r="E2654" s="149"/>
      <c r="F2654" s="149"/>
      <c r="G2654" s="149"/>
      <c r="H2654" s="149"/>
      <c r="I2654" s="143"/>
      <c r="J2654" s="143"/>
      <c r="K2654" s="149"/>
      <c r="L2654" s="149"/>
      <c r="M2654" s="149"/>
      <c r="N2654" s="149"/>
      <c r="O2654" s="149"/>
      <c r="P2654" s="149"/>
      <c r="Q2654" s="149"/>
      <c r="R2654" s="149"/>
      <c r="S2654" s="149"/>
      <c r="T2654" s="152"/>
      <c r="U2654" s="152"/>
      <c r="V2654" s="152"/>
      <c r="W2654" s="152"/>
      <c r="X2654" s="152"/>
      <c r="Y2654" s="152"/>
      <c r="Z2654" s="152"/>
    </row>
    <row r="2655" ht="15.75" customHeight="1">
      <c r="A2655" s="143" t="str">
        <f>VLOOKUP('POBLACIONAL BASE 2025'!AD1917,$A$15:$B$40,2,FALSE)</f>
        <v>#N/A</v>
      </c>
      <c r="B2655" s="149"/>
      <c r="C2655" s="149"/>
      <c r="D2655" s="149"/>
      <c r="E2655" s="149"/>
      <c r="F2655" s="149"/>
      <c r="G2655" s="149"/>
      <c r="H2655" s="149"/>
      <c r="I2655" s="143"/>
      <c r="J2655" s="143"/>
      <c r="K2655" s="149"/>
      <c r="L2655" s="149"/>
      <c r="M2655" s="149"/>
      <c r="N2655" s="149"/>
      <c r="O2655" s="149"/>
      <c r="P2655" s="149"/>
      <c r="Q2655" s="149"/>
      <c r="R2655" s="149"/>
      <c r="S2655" s="149"/>
      <c r="T2655" s="152"/>
      <c r="U2655" s="152"/>
      <c r="V2655" s="152"/>
      <c r="W2655" s="152"/>
      <c r="X2655" s="152"/>
      <c r="Y2655" s="152"/>
      <c r="Z2655" s="152"/>
    </row>
    <row r="2656" ht="15.75" customHeight="1">
      <c r="A2656" s="143" t="str">
        <f>VLOOKUP('POBLACIONAL BASE 2025'!AD1918,$A$15:$B$40,2,FALSE)</f>
        <v>#N/A</v>
      </c>
      <c r="B2656" s="149"/>
      <c r="C2656" s="149"/>
      <c r="D2656" s="149"/>
      <c r="E2656" s="149"/>
      <c r="F2656" s="149"/>
      <c r="G2656" s="149"/>
      <c r="H2656" s="149"/>
      <c r="I2656" s="143"/>
      <c r="J2656" s="143"/>
      <c r="K2656" s="149"/>
      <c r="L2656" s="149"/>
      <c r="M2656" s="149"/>
      <c r="N2656" s="149"/>
      <c r="O2656" s="149"/>
      <c r="P2656" s="149"/>
      <c r="Q2656" s="149"/>
      <c r="R2656" s="149"/>
      <c r="S2656" s="149"/>
      <c r="T2656" s="152"/>
      <c r="U2656" s="152"/>
      <c r="V2656" s="152"/>
      <c r="W2656" s="152"/>
      <c r="X2656" s="152"/>
      <c r="Y2656" s="152"/>
      <c r="Z2656" s="152"/>
    </row>
    <row r="2657" ht="15.75" customHeight="1">
      <c r="A2657" s="143" t="str">
        <f>VLOOKUP('POBLACIONAL BASE 2025'!AD1919,$A$15:$B$40,2,FALSE)</f>
        <v>#N/A</v>
      </c>
      <c r="B2657" s="149"/>
      <c r="C2657" s="149"/>
      <c r="D2657" s="149"/>
      <c r="E2657" s="149"/>
      <c r="F2657" s="149"/>
      <c r="G2657" s="149"/>
      <c r="H2657" s="149"/>
      <c r="I2657" s="143"/>
      <c r="J2657" s="143"/>
      <c r="K2657" s="149"/>
      <c r="L2657" s="149"/>
      <c r="M2657" s="149"/>
      <c r="N2657" s="149"/>
      <c r="O2657" s="149"/>
      <c r="P2657" s="149"/>
      <c r="Q2657" s="149"/>
      <c r="R2657" s="149"/>
      <c r="S2657" s="149"/>
      <c r="T2657" s="152"/>
      <c r="U2657" s="152"/>
      <c r="V2657" s="152"/>
      <c r="W2657" s="152"/>
      <c r="X2657" s="152"/>
      <c r="Y2657" s="152"/>
      <c r="Z2657" s="152"/>
    </row>
    <row r="2658" ht="15.75" customHeight="1">
      <c r="A2658" s="143" t="str">
        <f>VLOOKUP('POBLACIONAL BASE 2025'!AD1920,$A$15:$B$40,2,FALSE)</f>
        <v>#N/A</v>
      </c>
      <c r="B2658" s="149"/>
      <c r="C2658" s="149"/>
      <c r="D2658" s="149"/>
      <c r="E2658" s="149"/>
      <c r="F2658" s="149"/>
      <c r="G2658" s="149"/>
      <c r="H2658" s="149"/>
      <c r="I2658" s="143"/>
      <c r="J2658" s="143"/>
      <c r="K2658" s="149"/>
      <c r="L2658" s="149"/>
      <c r="M2658" s="149"/>
      <c r="N2658" s="149"/>
      <c r="O2658" s="149"/>
      <c r="P2658" s="149"/>
      <c r="Q2658" s="149"/>
      <c r="R2658" s="149"/>
      <c r="S2658" s="149"/>
      <c r="T2658" s="152"/>
      <c r="U2658" s="152"/>
      <c r="V2658" s="152"/>
      <c r="W2658" s="152"/>
      <c r="X2658" s="152"/>
      <c r="Y2658" s="152"/>
      <c r="Z2658" s="152"/>
    </row>
    <row r="2659" ht="15.75" customHeight="1">
      <c r="A2659" s="143" t="str">
        <f>VLOOKUP('POBLACIONAL BASE 2025'!AD1921,$A$15:$B$40,2,FALSE)</f>
        <v>#N/A</v>
      </c>
      <c r="B2659" s="149"/>
      <c r="C2659" s="149"/>
      <c r="D2659" s="149"/>
      <c r="E2659" s="149"/>
      <c r="F2659" s="149"/>
      <c r="G2659" s="149"/>
      <c r="H2659" s="149"/>
      <c r="I2659" s="143"/>
      <c r="J2659" s="143"/>
      <c r="K2659" s="149"/>
      <c r="L2659" s="149"/>
      <c r="M2659" s="149"/>
      <c r="N2659" s="149"/>
      <c r="O2659" s="149"/>
      <c r="P2659" s="149"/>
      <c r="Q2659" s="149"/>
      <c r="R2659" s="149"/>
      <c r="S2659" s="149"/>
      <c r="T2659" s="152"/>
      <c r="U2659" s="152"/>
      <c r="V2659" s="152"/>
      <c r="W2659" s="152"/>
      <c r="X2659" s="152"/>
      <c r="Y2659" s="152"/>
      <c r="Z2659" s="152"/>
    </row>
    <row r="2660" ht="15.75" customHeight="1">
      <c r="A2660" s="143" t="str">
        <f>VLOOKUP('POBLACIONAL BASE 2025'!AD1922,$A$15:$B$40,2,FALSE)</f>
        <v>#N/A</v>
      </c>
      <c r="B2660" s="149"/>
      <c r="C2660" s="149"/>
      <c r="D2660" s="149"/>
      <c r="E2660" s="149"/>
      <c r="F2660" s="149"/>
      <c r="G2660" s="149"/>
      <c r="H2660" s="149"/>
      <c r="I2660" s="143"/>
      <c r="J2660" s="143"/>
      <c r="K2660" s="149"/>
      <c r="L2660" s="149"/>
      <c r="M2660" s="149"/>
      <c r="N2660" s="149"/>
      <c r="O2660" s="149"/>
      <c r="P2660" s="149"/>
      <c r="Q2660" s="149"/>
      <c r="R2660" s="149"/>
      <c r="S2660" s="149"/>
      <c r="T2660" s="152"/>
      <c r="U2660" s="152"/>
      <c r="V2660" s="152"/>
      <c r="W2660" s="152"/>
      <c r="X2660" s="152"/>
      <c r="Y2660" s="152"/>
      <c r="Z2660" s="152"/>
    </row>
    <row r="2661" ht="15.75" customHeight="1">
      <c r="A2661" s="143" t="str">
        <f>VLOOKUP('POBLACIONAL BASE 2025'!AD1923,$A$15:$B$40,2,FALSE)</f>
        <v>#N/A</v>
      </c>
      <c r="B2661" s="149"/>
      <c r="C2661" s="149"/>
      <c r="D2661" s="149"/>
      <c r="E2661" s="149"/>
      <c r="F2661" s="149"/>
      <c r="G2661" s="149"/>
      <c r="H2661" s="149"/>
      <c r="I2661" s="143"/>
      <c r="J2661" s="143"/>
      <c r="K2661" s="149"/>
      <c r="L2661" s="149"/>
      <c r="M2661" s="149"/>
      <c r="N2661" s="149"/>
      <c r="O2661" s="149"/>
      <c r="P2661" s="149"/>
      <c r="Q2661" s="149"/>
      <c r="R2661" s="149"/>
      <c r="S2661" s="149"/>
      <c r="T2661" s="152"/>
      <c r="U2661" s="152"/>
      <c r="V2661" s="152"/>
      <c r="W2661" s="152"/>
      <c r="X2661" s="152"/>
      <c r="Y2661" s="152"/>
      <c r="Z2661" s="152"/>
    </row>
    <row r="2662" ht="15.75" customHeight="1">
      <c r="A2662" s="143" t="str">
        <f>VLOOKUP('POBLACIONAL BASE 2025'!AD1924,$A$15:$B$40,2,FALSE)</f>
        <v>#N/A</v>
      </c>
      <c r="B2662" s="149"/>
      <c r="C2662" s="149"/>
      <c r="D2662" s="149"/>
      <c r="E2662" s="149"/>
      <c r="F2662" s="149"/>
      <c r="G2662" s="149"/>
      <c r="H2662" s="149"/>
      <c r="I2662" s="143"/>
      <c r="J2662" s="143"/>
      <c r="K2662" s="149"/>
      <c r="L2662" s="149"/>
      <c r="M2662" s="149"/>
      <c r="N2662" s="149"/>
      <c r="O2662" s="149"/>
      <c r="P2662" s="149"/>
      <c r="Q2662" s="149"/>
      <c r="R2662" s="149"/>
      <c r="S2662" s="149"/>
      <c r="T2662" s="152"/>
      <c r="U2662" s="152"/>
      <c r="V2662" s="152"/>
      <c r="W2662" s="152"/>
      <c r="X2662" s="152"/>
      <c r="Y2662" s="152"/>
      <c r="Z2662" s="152"/>
    </row>
    <row r="2663" ht="15.75" customHeight="1">
      <c r="A2663" s="143" t="str">
        <f>VLOOKUP('POBLACIONAL BASE 2025'!AD1925,$A$15:$B$40,2,FALSE)</f>
        <v>#N/A</v>
      </c>
      <c r="B2663" s="149"/>
      <c r="C2663" s="149"/>
      <c r="D2663" s="149"/>
      <c r="E2663" s="149"/>
      <c r="F2663" s="149"/>
      <c r="G2663" s="149"/>
      <c r="H2663" s="149"/>
      <c r="I2663" s="143"/>
      <c r="J2663" s="143"/>
      <c r="K2663" s="149"/>
      <c r="L2663" s="149"/>
      <c r="M2663" s="149"/>
      <c r="N2663" s="149"/>
      <c r="O2663" s="149"/>
      <c r="P2663" s="149"/>
      <c r="Q2663" s="149"/>
      <c r="R2663" s="149"/>
      <c r="S2663" s="149"/>
      <c r="T2663" s="152"/>
      <c r="U2663" s="152"/>
      <c r="V2663" s="152"/>
      <c r="W2663" s="152"/>
      <c r="X2663" s="152"/>
      <c r="Y2663" s="152"/>
      <c r="Z2663" s="152"/>
    </row>
    <row r="2664" ht="15.75" customHeight="1">
      <c r="A2664" s="143" t="str">
        <f>VLOOKUP('POBLACIONAL BASE 2025'!AD1926,$A$15:$B$40,2,FALSE)</f>
        <v>#N/A</v>
      </c>
      <c r="B2664" s="149"/>
      <c r="C2664" s="149"/>
      <c r="D2664" s="149"/>
      <c r="E2664" s="149"/>
      <c r="F2664" s="149"/>
      <c r="G2664" s="149"/>
      <c r="H2664" s="149"/>
      <c r="I2664" s="143"/>
      <c r="J2664" s="143"/>
      <c r="K2664" s="149"/>
      <c r="L2664" s="149"/>
      <c r="M2664" s="149"/>
      <c r="N2664" s="149"/>
      <c r="O2664" s="149"/>
      <c r="P2664" s="149"/>
      <c r="Q2664" s="149"/>
      <c r="R2664" s="149"/>
      <c r="S2664" s="149"/>
      <c r="T2664" s="152"/>
      <c r="U2664" s="152"/>
      <c r="V2664" s="152"/>
      <c r="W2664" s="152"/>
      <c r="X2664" s="152"/>
      <c r="Y2664" s="152"/>
      <c r="Z2664" s="152"/>
    </row>
    <row r="2665" ht="15.75" customHeight="1">
      <c r="A2665" s="143" t="str">
        <f>VLOOKUP('POBLACIONAL BASE 2025'!AD1927,$A$15:$B$40,2,FALSE)</f>
        <v>#N/A</v>
      </c>
      <c r="B2665" s="149"/>
      <c r="C2665" s="149"/>
      <c r="D2665" s="149"/>
      <c r="E2665" s="149"/>
      <c r="F2665" s="149"/>
      <c r="G2665" s="149"/>
      <c r="H2665" s="149"/>
      <c r="I2665" s="143"/>
      <c r="J2665" s="143"/>
      <c r="K2665" s="149"/>
      <c r="L2665" s="149"/>
      <c r="M2665" s="149"/>
      <c r="N2665" s="149"/>
      <c r="O2665" s="149"/>
      <c r="P2665" s="149"/>
      <c r="Q2665" s="149"/>
      <c r="R2665" s="149"/>
      <c r="S2665" s="149"/>
      <c r="T2665" s="152"/>
      <c r="U2665" s="152"/>
      <c r="V2665" s="152"/>
      <c r="W2665" s="152"/>
      <c r="X2665" s="152"/>
      <c r="Y2665" s="152"/>
      <c r="Z2665" s="152"/>
    </row>
    <row r="2666" ht="15.75" customHeight="1">
      <c r="A2666" s="143" t="str">
        <f>VLOOKUP('POBLACIONAL BASE 2025'!AD1928,$A$15:$B$40,2,FALSE)</f>
        <v>#N/A</v>
      </c>
      <c r="B2666" s="149"/>
      <c r="C2666" s="149"/>
      <c r="D2666" s="149"/>
      <c r="E2666" s="149"/>
      <c r="F2666" s="149"/>
      <c r="G2666" s="149"/>
      <c r="H2666" s="149"/>
      <c r="I2666" s="143"/>
      <c r="J2666" s="143"/>
      <c r="K2666" s="149"/>
      <c r="L2666" s="149"/>
      <c r="M2666" s="149"/>
      <c r="N2666" s="149"/>
      <c r="O2666" s="149"/>
      <c r="P2666" s="149"/>
      <c r="Q2666" s="149"/>
      <c r="R2666" s="149"/>
      <c r="S2666" s="149"/>
      <c r="T2666" s="152"/>
      <c r="U2666" s="152"/>
      <c r="V2666" s="152"/>
      <c r="W2666" s="152"/>
      <c r="X2666" s="152"/>
      <c r="Y2666" s="152"/>
      <c r="Z2666" s="152"/>
    </row>
    <row r="2667" ht="15.75" customHeight="1">
      <c r="A2667" s="143" t="str">
        <f>VLOOKUP('POBLACIONAL BASE 2025'!AD1929,$A$15:$B$40,2,FALSE)</f>
        <v>#N/A</v>
      </c>
      <c r="B2667" s="149"/>
      <c r="C2667" s="149"/>
      <c r="D2667" s="149"/>
      <c r="E2667" s="149"/>
      <c r="F2667" s="149"/>
      <c r="G2667" s="149"/>
      <c r="H2667" s="149"/>
      <c r="I2667" s="143"/>
      <c r="J2667" s="143"/>
      <c r="K2667" s="149"/>
      <c r="L2667" s="149"/>
      <c r="M2667" s="149"/>
      <c r="N2667" s="149"/>
      <c r="O2667" s="149"/>
      <c r="P2667" s="149"/>
      <c r="Q2667" s="149"/>
      <c r="R2667" s="149"/>
      <c r="S2667" s="149"/>
      <c r="T2667" s="152"/>
      <c r="U2667" s="152"/>
      <c r="V2667" s="152"/>
      <c r="W2667" s="152"/>
      <c r="X2667" s="152"/>
      <c r="Y2667" s="152"/>
      <c r="Z2667" s="152"/>
    </row>
    <row r="2668" ht="15.75" customHeight="1">
      <c r="A2668" s="143" t="str">
        <f>VLOOKUP('POBLACIONAL BASE 2025'!AD1930,$A$15:$B$40,2,FALSE)</f>
        <v>#N/A</v>
      </c>
      <c r="B2668" s="149"/>
      <c r="C2668" s="149"/>
      <c r="D2668" s="149"/>
      <c r="E2668" s="149"/>
      <c r="F2668" s="149"/>
      <c r="G2668" s="149"/>
      <c r="H2668" s="149"/>
      <c r="I2668" s="143"/>
      <c r="J2668" s="143"/>
      <c r="K2668" s="149"/>
      <c r="L2668" s="149"/>
      <c r="M2668" s="149"/>
      <c r="N2668" s="149"/>
      <c r="O2668" s="149"/>
      <c r="P2668" s="149"/>
      <c r="Q2668" s="149"/>
      <c r="R2668" s="149"/>
      <c r="S2668" s="149"/>
      <c r="T2668" s="152"/>
      <c r="U2668" s="152"/>
      <c r="V2668" s="152"/>
      <c r="W2668" s="152"/>
      <c r="X2668" s="152"/>
      <c r="Y2668" s="152"/>
      <c r="Z2668" s="152"/>
    </row>
    <row r="2669" ht="15.75" customHeight="1">
      <c r="A2669" s="143" t="str">
        <f>VLOOKUP('POBLACIONAL BASE 2025'!AD1931,$A$15:$B$40,2,FALSE)</f>
        <v>#N/A</v>
      </c>
      <c r="B2669" s="149"/>
      <c r="C2669" s="149"/>
      <c r="D2669" s="149"/>
      <c r="E2669" s="149"/>
      <c r="F2669" s="149"/>
      <c r="G2669" s="149"/>
      <c r="H2669" s="149"/>
      <c r="I2669" s="143"/>
      <c r="J2669" s="143"/>
      <c r="K2669" s="149"/>
      <c r="L2669" s="149"/>
      <c r="M2669" s="149"/>
      <c r="N2669" s="149"/>
      <c r="O2669" s="149"/>
      <c r="P2669" s="149"/>
      <c r="Q2669" s="149"/>
      <c r="R2669" s="149"/>
      <c r="S2669" s="149"/>
      <c r="T2669" s="152"/>
      <c r="U2669" s="152"/>
      <c r="V2669" s="152"/>
      <c r="W2669" s="152"/>
      <c r="X2669" s="152"/>
      <c r="Y2669" s="152"/>
      <c r="Z2669" s="152"/>
    </row>
    <row r="2670" ht="15.75" customHeight="1">
      <c r="A2670" s="143" t="str">
        <f>VLOOKUP('POBLACIONAL BASE 2025'!AD1932,$A$15:$B$40,2,FALSE)</f>
        <v>#N/A</v>
      </c>
      <c r="B2670" s="149"/>
      <c r="C2670" s="149"/>
      <c r="D2670" s="149"/>
      <c r="E2670" s="149"/>
      <c r="F2670" s="149"/>
      <c r="G2670" s="149"/>
      <c r="H2670" s="149"/>
      <c r="I2670" s="143"/>
      <c r="J2670" s="143"/>
      <c r="K2670" s="149"/>
      <c r="L2670" s="149"/>
      <c r="M2670" s="149"/>
      <c r="N2670" s="149"/>
      <c r="O2670" s="149"/>
      <c r="P2670" s="149"/>
      <c r="Q2670" s="149"/>
      <c r="R2670" s="149"/>
      <c r="S2670" s="149"/>
      <c r="T2670" s="152"/>
      <c r="U2670" s="152"/>
      <c r="V2670" s="152"/>
      <c r="W2670" s="152"/>
      <c r="X2670" s="152"/>
      <c r="Y2670" s="152"/>
      <c r="Z2670" s="152"/>
    </row>
    <row r="2671" ht="15.75" customHeight="1">
      <c r="A2671" s="143" t="str">
        <f>VLOOKUP('POBLACIONAL BASE 2025'!AD1933,$A$15:$B$40,2,FALSE)</f>
        <v>#N/A</v>
      </c>
      <c r="B2671" s="149"/>
      <c r="C2671" s="149"/>
      <c r="D2671" s="149"/>
      <c r="E2671" s="149"/>
      <c r="F2671" s="149"/>
      <c r="G2671" s="149"/>
      <c r="H2671" s="149"/>
      <c r="I2671" s="143"/>
      <c r="J2671" s="143"/>
      <c r="K2671" s="149"/>
      <c r="L2671" s="149"/>
      <c r="M2671" s="149"/>
      <c r="N2671" s="149"/>
      <c r="O2671" s="149"/>
      <c r="P2671" s="149"/>
      <c r="Q2671" s="149"/>
      <c r="R2671" s="149"/>
      <c r="S2671" s="149"/>
      <c r="T2671" s="152"/>
      <c r="U2671" s="152"/>
      <c r="V2671" s="152"/>
      <c r="W2671" s="152"/>
      <c r="X2671" s="152"/>
      <c r="Y2671" s="152"/>
      <c r="Z2671" s="152"/>
    </row>
    <row r="2672" ht="15.75" customHeight="1">
      <c r="A2672" s="143" t="str">
        <f>VLOOKUP('POBLACIONAL BASE 2025'!AD1934,$A$15:$B$40,2,FALSE)</f>
        <v>#N/A</v>
      </c>
      <c r="B2672" s="149"/>
      <c r="C2672" s="149"/>
      <c r="D2672" s="149"/>
      <c r="E2672" s="149"/>
      <c r="F2672" s="149"/>
      <c r="G2672" s="149"/>
      <c r="H2672" s="149"/>
      <c r="I2672" s="143"/>
      <c r="J2672" s="143"/>
      <c r="K2672" s="149"/>
      <c r="L2672" s="149"/>
      <c r="M2672" s="149"/>
      <c r="N2672" s="149"/>
      <c r="O2672" s="149"/>
      <c r="P2672" s="149"/>
      <c r="Q2672" s="149"/>
      <c r="R2672" s="149"/>
      <c r="S2672" s="149"/>
      <c r="T2672" s="152"/>
      <c r="U2672" s="152"/>
      <c r="V2672" s="152"/>
      <c r="W2672" s="152"/>
      <c r="X2672" s="152"/>
      <c r="Y2672" s="152"/>
      <c r="Z2672" s="152"/>
    </row>
    <row r="2673" ht="15.75" customHeight="1">
      <c r="A2673" s="143" t="str">
        <f>VLOOKUP('POBLACIONAL BASE 2025'!AD1935,$A$15:$B$40,2,FALSE)</f>
        <v>#N/A</v>
      </c>
      <c r="B2673" s="149"/>
      <c r="C2673" s="149"/>
      <c r="D2673" s="149"/>
      <c r="E2673" s="149"/>
      <c r="F2673" s="149"/>
      <c r="G2673" s="149"/>
      <c r="H2673" s="149"/>
      <c r="I2673" s="143"/>
      <c r="J2673" s="143"/>
      <c r="K2673" s="149"/>
      <c r="L2673" s="149"/>
      <c r="M2673" s="149"/>
      <c r="N2673" s="149"/>
      <c r="O2673" s="149"/>
      <c r="P2673" s="149"/>
      <c r="Q2673" s="149"/>
      <c r="R2673" s="149"/>
      <c r="S2673" s="149"/>
      <c r="T2673" s="152"/>
      <c r="U2673" s="152"/>
      <c r="V2673" s="152"/>
      <c r="W2673" s="152"/>
      <c r="X2673" s="152"/>
      <c r="Y2673" s="152"/>
      <c r="Z2673" s="152"/>
    </row>
    <row r="2674" ht="15.75" customHeight="1">
      <c r="A2674" s="143" t="str">
        <f>VLOOKUP('POBLACIONAL BASE 2025'!AD1936,$A$15:$B$40,2,FALSE)</f>
        <v>#N/A</v>
      </c>
      <c r="B2674" s="149"/>
      <c r="C2674" s="149"/>
      <c r="D2674" s="149"/>
      <c r="E2674" s="149"/>
      <c r="F2674" s="149"/>
      <c r="G2674" s="149"/>
      <c r="H2674" s="149"/>
      <c r="I2674" s="143"/>
      <c r="J2674" s="143"/>
      <c r="K2674" s="149"/>
      <c r="L2674" s="149"/>
      <c r="M2674" s="149"/>
      <c r="N2674" s="149"/>
      <c r="O2674" s="149"/>
      <c r="P2674" s="149"/>
      <c r="Q2674" s="149"/>
      <c r="R2674" s="149"/>
      <c r="S2674" s="149"/>
      <c r="T2674" s="152"/>
      <c r="U2674" s="152"/>
      <c r="V2674" s="152"/>
      <c r="W2674" s="152"/>
      <c r="X2674" s="152"/>
      <c r="Y2674" s="152"/>
      <c r="Z2674" s="152"/>
    </row>
    <row r="2675" ht="15.75" customHeight="1">
      <c r="A2675" s="143" t="str">
        <f>VLOOKUP('POBLACIONAL BASE 2025'!AD1937,$A$15:$B$40,2,FALSE)</f>
        <v>#N/A</v>
      </c>
      <c r="B2675" s="149"/>
      <c r="C2675" s="149"/>
      <c r="D2675" s="149"/>
      <c r="E2675" s="149"/>
      <c r="F2675" s="149"/>
      <c r="G2675" s="149"/>
      <c r="H2675" s="149"/>
      <c r="I2675" s="143"/>
      <c r="J2675" s="143"/>
      <c r="K2675" s="149"/>
      <c r="L2675" s="149"/>
      <c r="M2675" s="149"/>
      <c r="N2675" s="149"/>
      <c r="O2675" s="149"/>
      <c r="P2675" s="149"/>
      <c r="Q2675" s="149"/>
      <c r="R2675" s="149"/>
      <c r="S2675" s="149"/>
      <c r="T2675" s="152"/>
      <c r="U2675" s="152"/>
      <c r="V2675" s="152"/>
      <c r="W2675" s="152"/>
      <c r="X2675" s="152"/>
      <c r="Y2675" s="152"/>
      <c r="Z2675" s="152"/>
    </row>
    <row r="2676" ht="15.75" customHeight="1">
      <c r="A2676" s="143" t="str">
        <f>VLOOKUP('POBLACIONAL BASE 2025'!AD1938,$A$15:$B$40,2,FALSE)</f>
        <v>#N/A</v>
      </c>
      <c r="B2676" s="149"/>
      <c r="C2676" s="149"/>
      <c r="D2676" s="149"/>
      <c r="E2676" s="149"/>
      <c r="F2676" s="149"/>
      <c r="G2676" s="149"/>
      <c r="H2676" s="149"/>
      <c r="I2676" s="143"/>
      <c r="J2676" s="143"/>
      <c r="K2676" s="149"/>
      <c r="L2676" s="149"/>
      <c r="M2676" s="149"/>
      <c r="N2676" s="149"/>
      <c r="O2676" s="149"/>
      <c r="P2676" s="149"/>
      <c r="Q2676" s="149"/>
      <c r="R2676" s="149"/>
      <c r="S2676" s="149"/>
      <c r="T2676" s="152"/>
      <c r="U2676" s="152"/>
      <c r="V2676" s="152"/>
      <c r="W2676" s="152"/>
      <c r="X2676" s="152"/>
      <c r="Y2676" s="152"/>
      <c r="Z2676" s="152"/>
    </row>
    <row r="2677" ht="15.75" customHeight="1">
      <c r="A2677" s="143" t="str">
        <f>VLOOKUP('POBLACIONAL BASE 2025'!AD1939,$A$15:$B$40,2,FALSE)</f>
        <v>#N/A</v>
      </c>
      <c r="B2677" s="149"/>
      <c r="C2677" s="149"/>
      <c r="D2677" s="149"/>
      <c r="E2677" s="149"/>
      <c r="F2677" s="149"/>
      <c r="G2677" s="149"/>
      <c r="H2677" s="149"/>
      <c r="I2677" s="143"/>
      <c r="J2677" s="143"/>
      <c r="K2677" s="149"/>
      <c r="L2677" s="149"/>
      <c r="M2677" s="149"/>
      <c r="N2677" s="149"/>
      <c r="O2677" s="149"/>
      <c r="P2677" s="149"/>
      <c r="Q2677" s="149"/>
      <c r="R2677" s="149"/>
      <c r="S2677" s="149"/>
      <c r="T2677" s="152"/>
      <c r="U2677" s="152"/>
      <c r="V2677" s="152"/>
      <c r="W2677" s="152"/>
      <c r="X2677" s="152"/>
      <c r="Y2677" s="152"/>
      <c r="Z2677" s="152"/>
    </row>
    <row r="2678" ht="15.75" customHeight="1">
      <c r="A2678" s="143" t="str">
        <f>VLOOKUP('POBLACIONAL BASE 2025'!AD1940,$A$15:$B$40,2,FALSE)</f>
        <v>#N/A</v>
      </c>
      <c r="B2678" s="149"/>
      <c r="C2678" s="149"/>
      <c r="D2678" s="149"/>
      <c r="E2678" s="149"/>
      <c r="F2678" s="149"/>
      <c r="G2678" s="149"/>
      <c r="H2678" s="149"/>
      <c r="I2678" s="143"/>
      <c r="J2678" s="143"/>
      <c r="K2678" s="149"/>
      <c r="L2678" s="149"/>
      <c r="M2678" s="149"/>
      <c r="N2678" s="149"/>
      <c r="O2678" s="149"/>
      <c r="P2678" s="149"/>
      <c r="Q2678" s="149"/>
      <c r="R2678" s="149"/>
      <c r="S2678" s="149"/>
      <c r="T2678" s="152"/>
      <c r="U2678" s="152"/>
      <c r="V2678" s="152"/>
      <c r="W2678" s="152"/>
      <c r="X2678" s="152"/>
      <c r="Y2678" s="152"/>
      <c r="Z2678" s="152"/>
    </row>
    <row r="2679" ht="15.75" customHeight="1">
      <c r="A2679" s="143" t="str">
        <f>VLOOKUP('POBLACIONAL BASE 2025'!AD1941,$A$15:$B$40,2,FALSE)</f>
        <v>#N/A</v>
      </c>
      <c r="B2679" s="149"/>
      <c r="C2679" s="149"/>
      <c r="D2679" s="149"/>
      <c r="E2679" s="149"/>
      <c r="F2679" s="149"/>
      <c r="G2679" s="149"/>
      <c r="H2679" s="149"/>
      <c r="I2679" s="143"/>
      <c r="J2679" s="143"/>
      <c r="K2679" s="149"/>
      <c r="L2679" s="149"/>
      <c r="M2679" s="149"/>
      <c r="N2679" s="149"/>
      <c r="O2679" s="149"/>
      <c r="P2679" s="149"/>
      <c r="Q2679" s="149"/>
      <c r="R2679" s="149"/>
      <c r="S2679" s="149"/>
      <c r="T2679" s="152"/>
      <c r="U2679" s="152"/>
      <c r="V2679" s="152"/>
      <c r="W2679" s="152"/>
      <c r="X2679" s="152"/>
      <c r="Y2679" s="152"/>
      <c r="Z2679" s="152"/>
    </row>
    <row r="2680" ht="15.75" customHeight="1">
      <c r="A2680" s="143" t="str">
        <f>VLOOKUP('POBLACIONAL BASE 2025'!AD1942,$A$15:$B$40,2,FALSE)</f>
        <v>#N/A</v>
      </c>
      <c r="B2680" s="149"/>
      <c r="C2680" s="149"/>
      <c r="D2680" s="149"/>
      <c r="E2680" s="149"/>
      <c r="F2680" s="149"/>
      <c r="G2680" s="149"/>
      <c r="H2680" s="149"/>
      <c r="I2680" s="143"/>
      <c r="J2680" s="143"/>
      <c r="K2680" s="149"/>
      <c r="L2680" s="149"/>
      <c r="M2680" s="149"/>
      <c r="N2680" s="149"/>
      <c r="O2680" s="149"/>
      <c r="P2680" s="149"/>
      <c r="Q2680" s="149"/>
      <c r="R2680" s="149"/>
      <c r="S2680" s="149"/>
      <c r="T2680" s="152"/>
      <c r="U2680" s="152"/>
      <c r="V2680" s="152"/>
      <c r="W2680" s="152"/>
      <c r="X2680" s="152"/>
      <c r="Y2680" s="152"/>
      <c r="Z2680" s="152"/>
    </row>
    <row r="2681" ht="15.75" customHeight="1">
      <c r="A2681" s="143" t="str">
        <f>VLOOKUP('POBLACIONAL BASE 2025'!AD1943,$A$15:$B$40,2,FALSE)</f>
        <v>#N/A</v>
      </c>
      <c r="B2681" s="149"/>
      <c r="C2681" s="149"/>
      <c r="D2681" s="149"/>
      <c r="E2681" s="149"/>
      <c r="F2681" s="149"/>
      <c r="G2681" s="149"/>
      <c r="H2681" s="149"/>
      <c r="I2681" s="143"/>
      <c r="J2681" s="143"/>
      <c r="K2681" s="149"/>
      <c r="L2681" s="149"/>
      <c r="M2681" s="149"/>
      <c r="N2681" s="149"/>
      <c r="O2681" s="149"/>
      <c r="P2681" s="149"/>
      <c r="Q2681" s="149"/>
      <c r="R2681" s="149"/>
      <c r="S2681" s="149"/>
      <c r="T2681" s="152"/>
      <c r="U2681" s="152"/>
      <c r="V2681" s="152"/>
      <c r="W2681" s="152"/>
      <c r="X2681" s="152"/>
      <c r="Y2681" s="152"/>
      <c r="Z2681" s="152"/>
    </row>
    <row r="2682" ht="15.75" customHeight="1">
      <c r="A2682" s="143" t="str">
        <f>VLOOKUP('POBLACIONAL BASE 2025'!AD1944,$A$15:$B$40,2,FALSE)</f>
        <v>#N/A</v>
      </c>
      <c r="B2682" s="149"/>
      <c r="C2682" s="149"/>
      <c r="D2682" s="149"/>
      <c r="E2682" s="149"/>
      <c r="F2682" s="149"/>
      <c r="G2682" s="149"/>
      <c r="H2682" s="149"/>
      <c r="I2682" s="143"/>
      <c r="J2682" s="143"/>
      <c r="K2682" s="149"/>
      <c r="L2682" s="149"/>
      <c r="M2682" s="149"/>
      <c r="N2682" s="149"/>
      <c r="O2682" s="149"/>
      <c r="P2682" s="149"/>
      <c r="Q2682" s="149"/>
      <c r="R2682" s="149"/>
      <c r="S2682" s="149"/>
      <c r="T2682" s="152"/>
      <c r="U2682" s="152"/>
      <c r="V2682" s="152"/>
      <c r="W2682" s="152"/>
      <c r="X2682" s="152"/>
      <c r="Y2682" s="152"/>
      <c r="Z2682" s="152"/>
    </row>
    <row r="2683" ht="15.75" customHeight="1">
      <c r="A2683" s="143" t="str">
        <f>VLOOKUP('POBLACIONAL BASE 2025'!AD1945,$A$15:$B$40,2,FALSE)</f>
        <v>#N/A</v>
      </c>
      <c r="B2683" s="149"/>
      <c r="C2683" s="149"/>
      <c r="D2683" s="149"/>
      <c r="E2683" s="149"/>
      <c r="F2683" s="149"/>
      <c r="G2683" s="149"/>
      <c r="H2683" s="149"/>
      <c r="I2683" s="143"/>
      <c r="J2683" s="143"/>
      <c r="K2683" s="149"/>
      <c r="L2683" s="149"/>
      <c r="M2683" s="149"/>
      <c r="N2683" s="149"/>
      <c r="O2683" s="149"/>
      <c r="P2683" s="149"/>
      <c r="Q2683" s="149"/>
      <c r="R2683" s="149"/>
      <c r="S2683" s="149"/>
      <c r="T2683" s="152"/>
      <c r="U2683" s="152"/>
      <c r="V2683" s="152"/>
      <c r="W2683" s="152"/>
      <c r="X2683" s="152"/>
      <c r="Y2683" s="152"/>
      <c r="Z2683" s="152"/>
    </row>
    <row r="2684" ht="15.75" customHeight="1">
      <c r="A2684" s="143" t="str">
        <f>VLOOKUP('POBLACIONAL BASE 2025'!AD1946,$A$15:$B$40,2,FALSE)</f>
        <v>#N/A</v>
      </c>
      <c r="B2684" s="149"/>
      <c r="C2684" s="149"/>
      <c r="D2684" s="149"/>
      <c r="E2684" s="149"/>
      <c r="F2684" s="149"/>
      <c r="G2684" s="149"/>
      <c r="H2684" s="149"/>
      <c r="I2684" s="143"/>
      <c r="J2684" s="143"/>
      <c r="K2684" s="149"/>
      <c r="L2684" s="149"/>
      <c r="M2684" s="149"/>
      <c r="N2684" s="149"/>
      <c r="O2684" s="149"/>
      <c r="P2684" s="149"/>
      <c r="Q2684" s="149"/>
      <c r="R2684" s="149"/>
      <c r="S2684" s="149"/>
      <c r="T2684" s="152"/>
      <c r="U2684" s="152"/>
      <c r="V2684" s="152"/>
      <c r="W2684" s="152"/>
      <c r="X2684" s="152"/>
      <c r="Y2684" s="152"/>
      <c r="Z2684" s="152"/>
    </row>
    <row r="2685" ht="15.75" customHeight="1">
      <c r="A2685" s="143" t="str">
        <f>VLOOKUP('POBLACIONAL BASE 2025'!AD1947,$A$15:$B$40,2,FALSE)</f>
        <v>#N/A</v>
      </c>
      <c r="B2685" s="149"/>
      <c r="C2685" s="149"/>
      <c r="D2685" s="149"/>
      <c r="E2685" s="149"/>
      <c r="F2685" s="149"/>
      <c r="G2685" s="149"/>
      <c r="H2685" s="149"/>
      <c r="I2685" s="143"/>
      <c r="J2685" s="143"/>
      <c r="K2685" s="149"/>
      <c r="L2685" s="149"/>
      <c r="M2685" s="149"/>
      <c r="N2685" s="149"/>
      <c r="O2685" s="149"/>
      <c r="P2685" s="149"/>
      <c r="Q2685" s="149"/>
      <c r="R2685" s="149"/>
      <c r="S2685" s="149"/>
      <c r="T2685" s="152"/>
      <c r="U2685" s="152"/>
      <c r="V2685" s="152"/>
      <c r="W2685" s="152"/>
      <c r="X2685" s="152"/>
      <c r="Y2685" s="152"/>
      <c r="Z2685" s="152"/>
    </row>
    <row r="2686" ht="15.75" customHeight="1">
      <c r="A2686" s="143" t="str">
        <f>VLOOKUP('POBLACIONAL BASE 2025'!AD1948,$A$15:$B$40,2,FALSE)</f>
        <v>#N/A</v>
      </c>
      <c r="B2686" s="149"/>
      <c r="C2686" s="149"/>
      <c r="D2686" s="149"/>
      <c r="E2686" s="149"/>
      <c r="F2686" s="149"/>
      <c r="G2686" s="149"/>
      <c r="H2686" s="149"/>
      <c r="I2686" s="143"/>
      <c r="J2686" s="143"/>
      <c r="K2686" s="149"/>
      <c r="L2686" s="149"/>
      <c r="M2686" s="149"/>
      <c r="N2686" s="149"/>
      <c r="O2686" s="149"/>
      <c r="P2686" s="149"/>
      <c r="Q2686" s="149"/>
      <c r="R2686" s="149"/>
      <c r="S2686" s="149"/>
      <c r="T2686" s="152"/>
      <c r="U2686" s="152"/>
      <c r="V2686" s="152"/>
      <c r="W2686" s="152"/>
      <c r="X2686" s="152"/>
      <c r="Y2686" s="152"/>
      <c r="Z2686" s="152"/>
    </row>
    <row r="2687" ht="15.75" customHeight="1">
      <c r="A2687" s="143" t="str">
        <f>VLOOKUP('POBLACIONAL BASE 2025'!AD1949,$A$15:$B$40,2,FALSE)</f>
        <v>#N/A</v>
      </c>
      <c r="B2687" s="149"/>
      <c r="C2687" s="149"/>
      <c r="D2687" s="149"/>
      <c r="E2687" s="149"/>
      <c r="F2687" s="149"/>
      <c r="G2687" s="149"/>
      <c r="H2687" s="149"/>
      <c r="I2687" s="143"/>
      <c r="J2687" s="143"/>
      <c r="K2687" s="149"/>
      <c r="L2687" s="149"/>
      <c r="M2687" s="149"/>
      <c r="N2687" s="149"/>
      <c r="O2687" s="149"/>
      <c r="P2687" s="149"/>
      <c r="Q2687" s="149"/>
      <c r="R2687" s="149"/>
      <c r="S2687" s="149"/>
      <c r="T2687" s="152"/>
      <c r="U2687" s="152"/>
      <c r="V2687" s="152"/>
      <c r="W2687" s="152"/>
      <c r="X2687" s="152"/>
      <c r="Y2687" s="152"/>
      <c r="Z2687" s="152"/>
    </row>
    <row r="2688" ht="15.75" customHeight="1">
      <c r="A2688" s="143" t="str">
        <f>VLOOKUP('POBLACIONAL BASE 2025'!AD1950,$A$15:$B$40,2,FALSE)</f>
        <v>#N/A</v>
      </c>
      <c r="B2688" s="149"/>
      <c r="C2688" s="149"/>
      <c r="D2688" s="149"/>
      <c r="E2688" s="149"/>
      <c r="F2688" s="149"/>
      <c r="G2688" s="149"/>
      <c r="H2688" s="149"/>
      <c r="I2688" s="143"/>
      <c r="J2688" s="143"/>
      <c r="K2688" s="149"/>
      <c r="L2688" s="149"/>
      <c r="M2688" s="149"/>
      <c r="N2688" s="149"/>
      <c r="O2688" s="149"/>
      <c r="P2688" s="149"/>
      <c r="Q2688" s="149"/>
      <c r="R2688" s="149"/>
      <c r="S2688" s="149"/>
      <c r="T2688" s="152"/>
      <c r="U2688" s="152"/>
      <c r="V2688" s="152"/>
      <c r="W2688" s="152"/>
      <c r="X2688" s="152"/>
      <c r="Y2688" s="152"/>
      <c r="Z2688" s="152"/>
    </row>
    <row r="2689" ht="15.75" customHeight="1">
      <c r="A2689" s="143" t="str">
        <f>VLOOKUP('POBLACIONAL BASE 2025'!AD1951,$A$15:$B$40,2,FALSE)</f>
        <v>#N/A</v>
      </c>
      <c r="B2689" s="149"/>
      <c r="C2689" s="149"/>
      <c r="D2689" s="149"/>
      <c r="E2689" s="149"/>
      <c r="F2689" s="149"/>
      <c r="G2689" s="149"/>
      <c r="H2689" s="149"/>
      <c r="I2689" s="143"/>
      <c r="J2689" s="143"/>
      <c r="K2689" s="149"/>
      <c r="L2689" s="149"/>
      <c r="M2689" s="149"/>
      <c r="N2689" s="149"/>
      <c r="O2689" s="149"/>
      <c r="P2689" s="149"/>
      <c r="Q2689" s="149"/>
      <c r="R2689" s="149"/>
      <c r="S2689" s="149"/>
      <c r="T2689" s="152"/>
      <c r="U2689" s="152"/>
      <c r="V2689" s="152"/>
      <c r="W2689" s="152"/>
      <c r="X2689" s="152"/>
      <c r="Y2689" s="152"/>
      <c r="Z2689" s="152"/>
    </row>
    <row r="2690" ht="15.75" customHeight="1">
      <c r="A2690" s="143" t="str">
        <f>VLOOKUP('POBLACIONAL BASE 2025'!AD1952,$A$15:$B$40,2,FALSE)</f>
        <v>#N/A</v>
      </c>
      <c r="B2690" s="149"/>
      <c r="C2690" s="149"/>
      <c r="D2690" s="149"/>
      <c r="E2690" s="149"/>
      <c r="F2690" s="149"/>
      <c r="G2690" s="149"/>
      <c r="H2690" s="149"/>
      <c r="I2690" s="143"/>
      <c r="J2690" s="143"/>
      <c r="K2690" s="149"/>
      <c r="L2690" s="149"/>
      <c r="M2690" s="149"/>
      <c r="N2690" s="149"/>
      <c r="O2690" s="149"/>
      <c r="P2690" s="149"/>
      <c r="Q2690" s="149"/>
      <c r="R2690" s="149"/>
      <c r="S2690" s="149"/>
      <c r="T2690" s="152"/>
      <c r="U2690" s="152"/>
      <c r="V2690" s="152"/>
      <c r="W2690" s="152"/>
      <c r="X2690" s="152"/>
      <c r="Y2690" s="152"/>
      <c r="Z2690" s="152"/>
    </row>
    <row r="2691" ht="15.75" customHeight="1">
      <c r="A2691" s="143" t="str">
        <f>VLOOKUP('POBLACIONAL BASE 2025'!AD1953,$A$15:$B$40,2,FALSE)</f>
        <v>#N/A</v>
      </c>
      <c r="B2691" s="149"/>
      <c r="C2691" s="149"/>
      <c r="D2691" s="149"/>
      <c r="E2691" s="149"/>
      <c r="F2691" s="149"/>
      <c r="G2691" s="149"/>
      <c r="H2691" s="149"/>
      <c r="I2691" s="143"/>
      <c r="J2691" s="143"/>
      <c r="K2691" s="149"/>
      <c r="L2691" s="149"/>
      <c r="M2691" s="149"/>
      <c r="N2691" s="149"/>
      <c r="O2691" s="149"/>
      <c r="P2691" s="149"/>
      <c r="Q2691" s="149"/>
      <c r="R2691" s="149"/>
      <c r="S2691" s="149"/>
      <c r="T2691" s="152"/>
      <c r="U2691" s="152"/>
      <c r="V2691" s="152"/>
      <c r="W2691" s="152"/>
      <c r="X2691" s="152"/>
      <c r="Y2691" s="152"/>
      <c r="Z2691" s="152"/>
    </row>
    <row r="2692" ht="15.75" customHeight="1">
      <c r="A2692" s="143" t="str">
        <f>VLOOKUP('POBLACIONAL BASE 2025'!AD1954,$A$15:$B$40,2,FALSE)</f>
        <v>#N/A</v>
      </c>
      <c r="B2692" s="149"/>
      <c r="C2692" s="149"/>
      <c r="D2692" s="149"/>
      <c r="E2692" s="149"/>
      <c r="F2692" s="149"/>
      <c r="G2692" s="149"/>
      <c r="H2692" s="149"/>
      <c r="I2692" s="143"/>
      <c r="J2692" s="143"/>
      <c r="K2692" s="149"/>
      <c r="L2692" s="149"/>
      <c r="M2692" s="149"/>
      <c r="N2692" s="149"/>
      <c r="O2692" s="149"/>
      <c r="P2692" s="149"/>
      <c r="Q2692" s="149"/>
      <c r="R2692" s="149"/>
      <c r="S2692" s="149"/>
      <c r="T2692" s="152"/>
      <c r="U2692" s="152"/>
      <c r="V2692" s="152"/>
      <c r="W2692" s="152"/>
      <c r="X2692" s="152"/>
      <c r="Y2692" s="152"/>
      <c r="Z2692" s="152"/>
    </row>
    <row r="2693" ht="15.75" customHeight="1">
      <c r="A2693" s="143" t="str">
        <f>VLOOKUP('POBLACIONAL BASE 2025'!AD1955,$A$15:$B$40,2,FALSE)</f>
        <v>#N/A</v>
      </c>
      <c r="B2693" s="149"/>
      <c r="C2693" s="149"/>
      <c r="D2693" s="149"/>
      <c r="E2693" s="149"/>
      <c r="F2693" s="149"/>
      <c r="G2693" s="149"/>
      <c r="H2693" s="149"/>
      <c r="I2693" s="143"/>
      <c r="J2693" s="143"/>
      <c r="K2693" s="149"/>
      <c r="L2693" s="149"/>
      <c r="M2693" s="149"/>
      <c r="N2693" s="149"/>
      <c r="O2693" s="149"/>
      <c r="P2693" s="149"/>
      <c r="Q2693" s="149"/>
      <c r="R2693" s="149"/>
      <c r="S2693" s="149"/>
      <c r="T2693" s="152"/>
      <c r="U2693" s="152"/>
      <c r="V2693" s="152"/>
      <c r="W2693" s="152"/>
      <c r="X2693" s="152"/>
      <c r="Y2693" s="152"/>
      <c r="Z2693" s="152"/>
    </row>
    <row r="2694" ht="15.75" customHeight="1">
      <c r="A2694" s="143" t="str">
        <f>VLOOKUP('POBLACIONAL BASE 2025'!AD1956,$A$15:$B$40,2,FALSE)</f>
        <v>#N/A</v>
      </c>
      <c r="B2694" s="149"/>
      <c r="C2694" s="149"/>
      <c r="D2694" s="149"/>
      <c r="E2694" s="149"/>
      <c r="F2694" s="149"/>
      <c r="G2694" s="149"/>
      <c r="H2694" s="149"/>
      <c r="I2694" s="143"/>
      <c r="J2694" s="143"/>
      <c r="K2694" s="149"/>
      <c r="L2694" s="149"/>
      <c r="M2694" s="149"/>
      <c r="N2694" s="149"/>
      <c r="O2694" s="149"/>
      <c r="P2694" s="149"/>
      <c r="Q2694" s="149"/>
      <c r="R2694" s="149"/>
      <c r="S2694" s="149"/>
      <c r="T2694" s="152"/>
      <c r="U2694" s="152"/>
      <c r="V2694" s="152"/>
      <c r="W2694" s="152"/>
      <c r="X2694" s="152"/>
      <c r="Y2694" s="152"/>
      <c r="Z2694" s="152"/>
    </row>
    <row r="2695" ht="15.75" customHeight="1">
      <c r="A2695" s="143" t="str">
        <f>VLOOKUP('POBLACIONAL BASE 2025'!AD1957,$A$15:$B$40,2,FALSE)</f>
        <v>#N/A</v>
      </c>
      <c r="B2695" s="149"/>
      <c r="C2695" s="149"/>
      <c r="D2695" s="149"/>
      <c r="E2695" s="149"/>
      <c r="F2695" s="149"/>
      <c r="G2695" s="149"/>
      <c r="H2695" s="149"/>
      <c r="I2695" s="143"/>
      <c r="J2695" s="143"/>
      <c r="K2695" s="149"/>
      <c r="L2695" s="149"/>
      <c r="M2695" s="149"/>
      <c r="N2695" s="149"/>
      <c r="O2695" s="149"/>
      <c r="P2695" s="149"/>
      <c r="Q2695" s="149"/>
      <c r="R2695" s="149"/>
      <c r="S2695" s="149"/>
      <c r="T2695" s="152"/>
      <c r="U2695" s="152"/>
      <c r="V2695" s="152"/>
      <c r="W2695" s="152"/>
      <c r="X2695" s="152"/>
      <c r="Y2695" s="152"/>
      <c r="Z2695" s="152"/>
    </row>
    <row r="2696" ht="15.75" customHeight="1">
      <c r="A2696" s="143" t="str">
        <f>VLOOKUP('POBLACIONAL BASE 2025'!AD1958,$A$15:$B$40,2,FALSE)</f>
        <v>#N/A</v>
      </c>
      <c r="B2696" s="149"/>
      <c r="C2696" s="149"/>
      <c r="D2696" s="149"/>
      <c r="E2696" s="149"/>
      <c r="F2696" s="149"/>
      <c r="G2696" s="149"/>
      <c r="H2696" s="149"/>
      <c r="I2696" s="143"/>
      <c r="J2696" s="143"/>
      <c r="K2696" s="149"/>
      <c r="L2696" s="149"/>
      <c r="M2696" s="149"/>
      <c r="N2696" s="149"/>
      <c r="O2696" s="149"/>
      <c r="P2696" s="149"/>
      <c r="Q2696" s="149"/>
      <c r="R2696" s="149"/>
      <c r="S2696" s="149"/>
      <c r="T2696" s="152"/>
      <c r="U2696" s="152"/>
      <c r="V2696" s="152"/>
      <c r="W2696" s="152"/>
      <c r="X2696" s="152"/>
      <c r="Y2696" s="152"/>
      <c r="Z2696" s="152"/>
    </row>
    <row r="2697" ht="15.75" customHeight="1">
      <c r="A2697" s="143" t="str">
        <f>VLOOKUP('POBLACIONAL BASE 2025'!AD1959,$A$15:$B$40,2,FALSE)</f>
        <v>#N/A</v>
      </c>
      <c r="B2697" s="149"/>
      <c r="C2697" s="149"/>
      <c r="D2697" s="149"/>
      <c r="E2697" s="149"/>
      <c r="F2697" s="149"/>
      <c r="G2697" s="149"/>
      <c r="H2697" s="149"/>
      <c r="I2697" s="143"/>
      <c r="J2697" s="143"/>
      <c r="K2697" s="149"/>
      <c r="L2697" s="149"/>
      <c r="M2697" s="149"/>
      <c r="N2697" s="149"/>
      <c r="O2697" s="149"/>
      <c r="P2697" s="149"/>
      <c r="Q2697" s="149"/>
      <c r="R2697" s="149"/>
      <c r="S2697" s="149"/>
      <c r="T2697" s="152"/>
      <c r="U2697" s="152"/>
      <c r="V2697" s="152"/>
      <c r="W2697" s="152"/>
      <c r="X2697" s="152"/>
      <c r="Y2697" s="152"/>
      <c r="Z2697" s="152"/>
    </row>
    <row r="2698" ht="15.75" customHeight="1">
      <c r="A2698" s="143" t="str">
        <f>VLOOKUP('POBLACIONAL BASE 2025'!AD1960,$A$15:$B$40,2,FALSE)</f>
        <v>#N/A</v>
      </c>
      <c r="B2698" s="149"/>
      <c r="C2698" s="149"/>
      <c r="D2698" s="149"/>
      <c r="E2698" s="149"/>
      <c r="F2698" s="149"/>
      <c r="G2698" s="149"/>
      <c r="H2698" s="149"/>
      <c r="I2698" s="143"/>
      <c r="J2698" s="143"/>
      <c r="K2698" s="149"/>
      <c r="L2698" s="149"/>
      <c r="M2698" s="149"/>
      <c r="N2698" s="149"/>
      <c r="O2698" s="149"/>
      <c r="P2698" s="149"/>
      <c r="Q2698" s="149"/>
      <c r="R2698" s="149"/>
      <c r="S2698" s="149"/>
      <c r="T2698" s="152"/>
      <c r="U2698" s="152"/>
      <c r="V2698" s="152"/>
      <c r="W2698" s="152"/>
      <c r="X2698" s="152"/>
      <c r="Y2698" s="152"/>
      <c r="Z2698" s="152"/>
    </row>
    <row r="2699" ht="15.75" customHeight="1">
      <c r="A2699" s="143" t="str">
        <f>VLOOKUP('POBLACIONAL BASE 2025'!AD1961,$A$15:$B$40,2,FALSE)</f>
        <v>#N/A</v>
      </c>
      <c r="B2699" s="149"/>
      <c r="C2699" s="149"/>
      <c r="D2699" s="149"/>
      <c r="E2699" s="149"/>
      <c r="F2699" s="149"/>
      <c r="G2699" s="149"/>
      <c r="H2699" s="149"/>
      <c r="I2699" s="143"/>
      <c r="J2699" s="143"/>
      <c r="K2699" s="149"/>
      <c r="L2699" s="149"/>
      <c r="M2699" s="149"/>
      <c r="N2699" s="149"/>
      <c r="O2699" s="149"/>
      <c r="P2699" s="149"/>
      <c r="Q2699" s="149"/>
      <c r="R2699" s="149"/>
      <c r="S2699" s="149"/>
      <c r="T2699" s="152"/>
      <c r="U2699" s="152"/>
      <c r="V2699" s="152"/>
      <c r="W2699" s="152"/>
      <c r="X2699" s="152"/>
      <c r="Y2699" s="152"/>
      <c r="Z2699" s="152"/>
    </row>
    <row r="2700" ht="15.75" customHeight="1">
      <c r="A2700" s="143" t="str">
        <f>VLOOKUP('POBLACIONAL BASE 2025'!AD1962,$A$15:$B$40,2,FALSE)</f>
        <v>#N/A</v>
      </c>
      <c r="B2700" s="149"/>
      <c r="C2700" s="149"/>
      <c r="D2700" s="149"/>
      <c r="E2700" s="149"/>
      <c r="F2700" s="149"/>
      <c r="G2700" s="149"/>
      <c r="H2700" s="149"/>
      <c r="I2700" s="143"/>
      <c r="J2700" s="143"/>
      <c r="K2700" s="149"/>
      <c r="L2700" s="149"/>
      <c r="M2700" s="149"/>
      <c r="N2700" s="149"/>
      <c r="O2700" s="149"/>
      <c r="P2700" s="149"/>
      <c r="Q2700" s="149"/>
      <c r="R2700" s="149"/>
      <c r="S2700" s="149"/>
      <c r="T2700" s="152"/>
      <c r="U2700" s="152"/>
      <c r="V2700" s="152"/>
      <c r="W2700" s="152"/>
      <c r="X2700" s="152"/>
      <c r="Y2700" s="152"/>
      <c r="Z2700" s="152"/>
    </row>
    <row r="2701" ht="15.75" customHeight="1">
      <c r="A2701" s="143" t="str">
        <f>VLOOKUP('POBLACIONAL BASE 2025'!AD1963,$A$15:$B$40,2,FALSE)</f>
        <v>#N/A</v>
      </c>
      <c r="B2701" s="149"/>
      <c r="C2701" s="149"/>
      <c r="D2701" s="149"/>
      <c r="E2701" s="149"/>
      <c r="F2701" s="149"/>
      <c r="G2701" s="149"/>
      <c r="H2701" s="149"/>
      <c r="I2701" s="143"/>
      <c r="J2701" s="143"/>
      <c r="K2701" s="149"/>
      <c r="L2701" s="149"/>
      <c r="M2701" s="149"/>
      <c r="N2701" s="149"/>
      <c r="O2701" s="149"/>
      <c r="P2701" s="149"/>
      <c r="Q2701" s="149"/>
      <c r="R2701" s="149"/>
      <c r="S2701" s="149"/>
      <c r="T2701" s="152"/>
      <c r="U2701" s="152"/>
      <c r="V2701" s="152"/>
      <c r="W2701" s="152"/>
      <c r="X2701" s="152"/>
      <c r="Y2701" s="152"/>
      <c r="Z2701" s="152"/>
    </row>
    <row r="2702" ht="15.75" customHeight="1">
      <c r="A2702" s="143" t="str">
        <f>VLOOKUP('POBLACIONAL BASE 2025'!AD1964,$A$15:$B$40,2,FALSE)</f>
        <v>#N/A</v>
      </c>
      <c r="B2702" s="149"/>
      <c r="C2702" s="149"/>
      <c r="D2702" s="149"/>
      <c r="E2702" s="149"/>
      <c r="F2702" s="149"/>
      <c r="G2702" s="149"/>
      <c r="H2702" s="149"/>
      <c r="I2702" s="143"/>
      <c r="J2702" s="143"/>
      <c r="K2702" s="149"/>
      <c r="L2702" s="149"/>
      <c r="M2702" s="149"/>
      <c r="N2702" s="149"/>
      <c r="O2702" s="149"/>
      <c r="P2702" s="149"/>
      <c r="Q2702" s="149"/>
      <c r="R2702" s="149"/>
      <c r="S2702" s="149"/>
      <c r="T2702" s="152"/>
      <c r="U2702" s="152"/>
      <c r="V2702" s="152"/>
      <c r="W2702" s="152"/>
      <c r="X2702" s="152"/>
      <c r="Y2702" s="152"/>
      <c r="Z2702" s="152"/>
    </row>
    <row r="2703" ht="15.75" customHeight="1">
      <c r="A2703" s="143" t="str">
        <f>VLOOKUP('POBLACIONAL BASE 2025'!AD1965,$A$15:$B$40,2,FALSE)</f>
        <v>#N/A</v>
      </c>
      <c r="B2703" s="149"/>
      <c r="C2703" s="149"/>
      <c r="D2703" s="149"/>
      <c r="E2703" s="149"/>
      <c r="F2703" s="149"/>
      <c r="G2703" s="149"/>
      <c r="H2703" s="149"/>
      <c r="I2703" s="143"/>
      <c r="J2703" s="143"/>
      <c r="K2703" s="149"/>
      <c r="L2703" s="149"/>
      <c r="M2703" s="149"/>
      <c r="N2703" s="149"/>
      <c r="O2703" s="149"/>
      <c r="P2703" s="149"/>
      <c r="Q2703" s="149"/>
      <c r="R2703" s="149"/>
      <c r="S2703" s="149"/>
      <c r="T2703" s="152"/>
      <c r="U2703" s="152"/>
      <c r="V2703" s="152"/>
      <c r="W2703" s="152"/>
      <c r="X2703" s="152"/>
      <c r="Y2703" s="152"/>
      <c r="Z2703" s="152"/>
    </row>
    <row r="2704" ht="15.75" customHeight="1">
      <c r="A2704" s="143" t="str">
        <f>VLOOKUP('POBLACIONAL BASE 2025'!AD1966,$A$15:$B$40,2,FALSE)</f>
        <v>#N/A</v>
      </c>
      <c r="B2704" s="149"/>
      <c r="C2704" s="149"/>
      <c r="D2704" s="149"/>
      <c r="E2704" s="149"/>
      <c r="F2704" s="149"/>
      <c r="G2704" s="149"/>
      <c r="H2704" s="149"/>
      <c r="I2704" s="143"/>
      <c r="J2704" s="143"/>
      <c r="K2704" s="149"/>
      <c r="L2704" s="149"/>
      <c r="M2704" s="149"/>
      <c r="N2704" s="149"/>
      <c r="O2704" s="149"/>
      <c r="P2704" s="149"/>
      <c r="Q2704" s="149"/>
      <c r="R2704" s="149"/>
      <c r="S2704" s="149"/>
      <c r="T2704" s="152"/>
      <c r="U2704" s="152"/>
      <c r="V2704" s="152"/>
      <c r="W2704" s="152"/>
      <c r="X2704" s="152"/>
      <c r="Y2704" s="152"/>
      <c r="Z2704" s="152"/>
    </row>
    <row r="2705" ht="15.75" customHeight="1">
      <c r="A2705" s="143" t="str">
        <f>VLOOKUP('POBLACIONAL BASE 2025'!AD1967,$A$15:$B$40,2,FALSE)</f>
        <v>#N/A</v>
      </c>
      <c r="B2705" s="149"/>
      <c r="C2705" s="149"/>
      <c r="D2705" s="149"/>
      <c r="E2705" s="149"/>
      <c r="F2705" s="149"/>
      <c r="G2705" s="149"/>
      <c r="H2705" s="149"/>
      <c r="I2705" s="143"/>
      <c r="J2705" s="143"/>
      <c r="K2705" s="149"/>
      <c r="L2705" s="149"/>
      <c r="M2705" s="149"/>
      <c r="N2705" s="149"/>
      <c r="O2705" s="149"/>
      <c r="P2705" s="149"/>
      <c r="Q2705" s="149"/>
      <c r="R2705" s="149"/>
      <c r="S2705" s="149"/>
      <c r="T2705" s="152"/>
      <c r="U2705" s="152"/>
      <c r="V2705" s="152"/>
      <c r="W2705" s="152"/>
      <c r="X2705" s="152"/>
      <c r="Y2705" s="152"/>
      <c r="Z2705" s="152"/>
    </row>
    <row r="2706" ht="15.75" customHeight="1">
      <c r="A2706" s="143" t="str">
        <f>VLOOKUP('POBLACIONAL BASE 2025'!AD1968,$A$15:$B$40,2,FALSE)</f>
        <v>#N/A</v>
      </c>
      <c r="B2706" s="149"/>
      <c r="C2706" s="149"/>
      <c r="D2706" s="149"/>
      <c r="E2706" s="149"/>
      <c r="F2706" s="149"/>
      <c r="G2706" s="149"/>
      <c r="H2706" s="149"/>
      <c r="I2706" s="143"/>
      <c r="J2706" s="143"/>
      <c r="K2706" s="149"/>
      <c r="L2706" s="149"/>
      <c r="M2706" s="149"/>
      <c r="N2706" s="149"/>
      <c r="O2706" s="149"/>
      <c r="P2706" s="149"/>
      <c r="Q2706" s="149"/>
      <c r="R2706" s="149"/>
      <c r="S2706" s="149"/>
      <c r="T2706" s="152"/>
      <c r="U2706" s="152"/>
      <c r="V2706" s="152"/>
      <c r="W2706" s="152"/>
      <c r="X2706" s="152"/>
      <c r="Y2706" s="152"/>
      <c r="Z2706" s="152"/>
    </row>
    <row r="2707" ht="15.75" customHeight="1">
      <c r="A2707" s="143" t="str">
        <f>VLOOKUP('POBLACIONAL BASE 2025'!AD1969,$A$15:$B$40,2,FALSE)</f>
        <v>#N/A</v>
      </c>
      <c r="B2707" s="149"/>
      <c r="C2707" s="149"/>
      <c r="D2707" s="149"/>
      <c r="E2707" s="149"/>
      <c r="F2707" s="149"/>
      <c r="G2707" s="149"/>
      <c r="H2707" s="149"/>
      <c r="I2707" s="143"/>
      <c r="J2707" s="143"/>
      <c r="K2707" s="149"/>
      <c r="L2707" s="149"/>
      <c r="M2707" s="149"/>
      <c r="N2707" s="149"/>
      <c r="O2707" s="149"/>
      <c r="P2707" s="149"/>
      <c r="Q2707" s="149"/>
      <c r="R2707" s="149"/>
      <c r="S2707" s="149"/>
      <c r="T2707" s="152"/>
      <c r="U2707" s="152"/>
      <c r="V2707" s="152"/>
      <c r="W2707" s="152"/>
      <c r="X2707" s="152"/>
      <c r="Y2707" s="152"/>
      <c r="Z2707" s="152"/>
    </row>
    <row r="2708" ht="15.75" customHeight="1">
      <c r="A2708" s="143" t="str">
        <f>VLOOKUP('POBLACIONAL BASE 2025'!AD1970,$A$15:$B$40,2,FALSE)</f>
        <v>#N/A</v>
      </c>
      <c r="B2708" s="149"/>
      <c r="C2708" s="149"/>
      <c r="D2708" s="149"/>
      <c r="E2708" s="149"/>
      <c r="F2708" s="149"/>
      <c r="G2708" s="149"/>
      <c r="H2708" s="149"/>
      <c r="I2708" s="143"/>
      <c r="J2708" s="143"/>
      <c r="K2708" s="149"/>
      <c r="L2708" s="149"/>
      <c r="M2708" s="149"/>
      <c r="N2708" s="149"/>
      <c r="O2708" s="149"/>
      <c r="P2708" s="149"/>
      <c r="Q2708" s="149"/>
      <c r="R2708" s="149"/>
      <c r="S2708" s="149"/>
      <c r="T2708" s="152"/>
      <c r="U2708" s="152"/>
      <c r="V2708" s="152"/>
      <c r="W2708" s="152"/>
      <c r="X2708" s="152"/>
      <c r="Y2708" s="152"/>
      <c r="Z2708" s="152"/>
    </row>
    <row r="2709" ht="15.75" customHeight="1">
      <c r="A2709" s="143" t="str">
        <f>VLOOKUP('POBLACIONAL BASE 2025'!AD1971,$A$15:$B$40,2,FALSE)</f>
        <v>#N/A</v>
      </c>
      <c r="B2709" s="149"/>
      <c r="C2709" s="149"/>
      <c r="D2709" s="149"/>
      <c r="E2709" s="149"/>
      <c r="F2709" s="149"/>
      <c r="G2709" s="149"/>
      <c r="H2709" s="149"/>
      <c r="I2709" s="143"/>
      <c r="J2709" s="143"/>
      <c r="K2709" s="149"/>
      <c r="L2709" s="149"/>
      <c r="M2709" s="149"/>
      <c r="N2709" s="149"/>
      <c r="O2709" s="149"/>
      <c r="P2709" s="149"/>
      <c r="Q2709" s="149"/>
      <c r="R2709" s="149"/>
      <c r="S2709" s="149"/>
      <c r="T2709" s="152"/>
      <c r="U2709" s="152"/>
      <c r="V2709" s="152"/>
      <c r="W2709" s="152"/>
      <c r="X2709" s="152"/>
      <c r="Y2709" s="152"/>
      <c r="Z2709" s="152"/>
    </row>
    <row r="2710" ht="15.75" customHeight="1">
      <c r="A2710" s="143" t="str">
        <f>VLOOKUP('POBLACIONAL BASE 2025'!AD1972,$A$15:$B$40,2,FALSE)</f>
        <v>#N/A</v>
      </c>
      <c r="B2710" s="149"/>
      <c r="C2710" s="149"/>
      <c r="D2710" s="149"/>
      <c r="E2710" s="149"/>
      <c r="F2710" s="149"/>
      <c r="G2710" s="149"/>
      <c r="H2710" s="149"/>
      <c r="I2710" s="143"/>
      <c r="J2710" s="143"/>
      <c r="K2710" s="149"/>
      <c r="L2710" s="149"/>
      <c r="M2710" s="149"/>
      <c r="N2710" s="149"/>
      <c r="O2710" s="149"/>
      <c r="P2710" s="149"/>
      <c r="Q2710" s="149"/>
      <c r="R2710" s="149"/>
      <c r="S2710" s="149"/>
      <c r="T2710" s="152"/>
      <c r="U2710" s="152"/>
      <c r="V2710" s="152"/>
      <c r="W2710" s="152"/>
      <c r="X2710" s="152"/>
      <c r="Y2710" s="152"/>
      <c r="Z2710" s="152"/>
    </row>
    <row r="2711" ht="15.75" customHeight="1">
      <c r="A2711" s="143" t="str">
        <f>VLOOKUP('POBLACIONAL BASE 2025'!AD1973,$A$15:$B$40,2,FALSE)</f>
        <v>#N/A</v>
      </c>
      <c r="B2711" s="149"/>
      <c r="C2711" s="149"/>
      <c r="D2711" s="149"/>
      <c r="E2711" s="149"/>
      <c r="F2711" s="149"/>
      <c r="G2711" s="149"/>
      <c r="H2711" s="149"/>
      <c r="I2711" s="143"/>
      <c r="J2711" s="143"/>
      <c r="K2711" s="149"/>
      <c r="L2711" s="149"/>
      <c r="M2711" s="149"/>
      <c r="N2711" s="149"/>
      <c r="O2711" s="149"/>
      <c r="P2711" s="149"/>
      <c r="Q2711" s="149"/>
      <c r="R2711" s="149"/>
      <c r="S2711" s="149"/>
      <c r="T2711" s="152"/>
      <c r="U2711" s="152"/>
      <c r="V2711" s="152"/>
      <c r="W2711" s="152"/>
      <c r="X2711" s="152"/>
      <c r="Y2711" s="152"/>
      <c r="Z2711" s="152"/>
    </row>
    <row r="2712" ht="15.75" customHeight="1">
      <c r="A2712" s="143" t="str">
        <f>VLOOKUP('POBLACIONAL BASE 2025'!AD1974,$A$15:$B$40,2,FALSE)</f>
        <v>#N/A</v>
      </c>
      <c r="B2712" s="149"/>
      <c r="C2712" s="149"/>
      <c r="D2712" s="149"/>
      <c r="E2712" s="149"/>
      <c r="F2712" s="149"/>
      <c r="G2712" s="149"/>
      <c r="H2712" s="149"/>
      <c r="I2712" s="143"/>
      <c r="J2712" s="143"/>
      <c r="K2712" s="149"/>
      <c r="L2712" s="149"/>
      <c r="M2712" s="149"/>
      <c r="N2712" s="149"/>
      <c r="O2712" s="149"/>
      <c r="P2712" s="149"/>
      <c r="Q2712" s="149"/>
      <c r="R2712" s="149"/>
      <c r="S2712" s="149"/>
      <c r="T2712" s="152"/>
      <c r="U2712" s="152"/>
      <c r="V2712" s="152"/>
      <c r="W2712" s="152"/>
      <c r="X2712" s="152"/>
      <c r="Y2712" s="152"/>
      <c r="Z2712" s="152"/>
    </row>
    <row r="2713" ht="15.75" customHeight="1">
      <c r="A2713" s="143" t="str">
        <f>VLOOKUP('POBLACIONAL BASE 2025'!AD1975,$A$15:$B$40,2,FALSE)</f>
        <v>#N/A</v>
      </c>
      <c r="B2713" s="149"/>
      <c r="C2713" s="149"/>
      <c r="D2713" s="149"/>
      <c r="E2713" s="149"/>
      <c r="F2713" s="149"/>
      <c r="G2713" s="149"/>
      <c r="H2713" s="149"/>
      <c r="I2713" s="143"/>
      <c r="J2713" s="143"/>
      <c r="K2713" s="149"/>
      <c r="L2713" s="149"/>
      <c r="M2713" s="149"/>
      <c r="N2713" s="149"/>
      <c r="O2713" s="149"/>
      <c r="P2713" s="149"/>
      <c r="Q2713" s="149"/>
      <c r="R2713" s="149"/>
      <c r="S2713" s="149"/>
      <c r="T2713" s="152"/>
      <c r="U2713" s="152"/>
      <c r="V2713" s="152"/>
      <c r="W2713" s="152"/>
      <c r="X2713" s="152"/>
      <c r="Y2713" s="152"/>
      <c r="Z2713" s="152"/>
    </row>
    <row r="2714" ht="15.75" customHeight="1">
      <c r="A2714" s="143" t="str">
        <f>VLOOKUP('POBLACIONAL BASE 2025'!AD1976,$A$15:$B$40,2,FALSE)</f>
        <v>#N/A</v>
      </c>
      <c r="B2714" s="149"/>
      <c r="C2714" s="149"/>
      <c r="D2714" s="149"/>
      <c r="E2714" s="149"/>
      <c r="F2714" s="149"/>
      <c r="G2714" s="149"/>
      <c r="H2714" s="149"/>
      <c r="I2714" s="143"/>
      <c r="J2714" s="143"/>
      <c r="K2714" s="149"/>
      <c r="L2714" s="149"/>
      <c r="M2714" s="149"/>
      <c r="N2714" s="149"/>
      <c r="O2714" s="149"/>
      <c r="P2714" s="149"/>
      <c r="Q2714" s="149"/>
      <c r="R2714" s="149"/>
      <c r="S2714" s="149"/>
      <c r="T2714" s="152"/>
      <c r="U2714" s="152"/>
      <c r="V2714" s="152"/>
      <c r="W2714" s="152"/>
      <c r="X2714" s="152"/>
      <c r="Y2714" s="152"/>
      <c r="Z2714" s="152"/>
    </row>
    <row r="2715" ht="15.75" customHeight="1">
      <c r="A2715" s="143" t="str">
        <f>VLOOKUP('POBLACIONAL BASE 2025'!AD1977,$A$15:$B$40,2,FALSE)</f>
        <v>#N/A</v>
      </c>
      <c r="B2715" s="149"/>
      <c r="C2715" s="149"/>
      <c r="D2715" s="149"/>
      <c r="E2715" s="149"/>
      <c r="F2715" s="149"/>
      <c r="G2715" s="149"/>
      <c r="H2715" s="149"/>
      <c r="I2715" s="143"/>
      <c r="J2715" s="143"/>
      <c r="K2715" s="149"/>
      <c r="L2715" s="149"/>
      <c r="M2715" s="149"/>
      <c r="N2715" s="149"/>
      <c r="O2715" s="149"/>
      <c r="P2715" s="149"/>
      <c r="Q2715" s="149"/>
      <c r="R2715" s="149"/>
      <c r="S2715" s="149"/>
      <c r="T2715" s="152"/>
      <c r="U2715" s="152"/>
      <c r="V2715" s="152"/>
      <c r="W2715" s="152"/>
      <c r="X2715" s="152"/>
      <c r="Y2715" s="152"/>
      <c r="Z2715" s="152"/>
    </row>
    <row r="2716" ht="15.75" customHeight="1">
      <c r="A2716" s="143" t="str">
        <f>VLOOKUP('POBLACIONAL BASE 2025'!AD1978,$A$15:$B$40,2,FALSE)</f>
        <v>#N/A</v>
      </c>
      <c r="B2716" s="149"/>
      <c r="C2716" s="149"/>
      <c r="D2716" s="149"/>
      <c r="E2716" s="149"/>
      <c r="F2716" s="149"/>
      <c r="G2716" s="149"/>
      <c r="H2716" s="149"/>
      <c r="I2716" s="143"/>
      <c r="J2716" s="143"/>
      <c r="K2716" s="149"/>
      <c r="L2716" s="149"/>
      <c r="M2716" s="149"/>
      <c r="N2716" s="149"/>
      <c r="O2716" s="149"/>
      <c r="P2716" s="149"/>
      <c r="Q2716" s="149"/>
      <c r="R2716" s="149"/>
      <c r="S2716" s="149"/>
      <c r="T2716" s="152"/>
      <c r="U2716" s="152"/>
      <c r="V2716" s="152"/>
      <c r="W2716" s="152"/>
      <c r="X2716" s="152"/>
      <c r="Y2716" s="152"/>
      <c r="Z2716" s="152"/>
    </row>
    <row r="2717" ht="15.75" customHeight="1">
      <c r="A2717" s="143" t="str">
        <f>VLOOKUP('POBLACIONAL BASE 2025'!AD1979,$A$15:$B$40,2,FALSE)</f>
        <v>#N/A</v>
      </c>
      <c r="B2717" s="149"/>
      <c r="C2717" s="149"/>
      <c r="D2717" s="149"/>
      <c r="E2717" s="149"/>
      <c r="F2717" s="149"/>
      <c r="G2717" s="149"/>
      <c r="H2717" s="149"/>
      <c r="I2717" s="143"/>
      <c r="J2717" s="143"/>
      <c r="K2717" s="149"/>
      <c r="L2717" s="149"/>
      <c r="M2717" s="149"/>
      <c r="N2717" s="149"/>
      <c r="O2717" s="149"/>
      <c r="P2717" s="149"/>
      <c r="Q2717" s="149"/>
      <c r="R2717" s="149"/>
      <c r="S2717" s="149"/>
      <c r="T2717" s="152"/>
      <c r="U2717" s="152"/>
      <c r="V2717" s="152"/>
      <c r="W2717" s="152"/>
      <c r="X2717" s="152"/>
      <c r="Y2717" s="152"/>
      <c r="Z2717" s="152"/>
    </row>
    <row r="2718" ht="15.75" customHeight="1">
      <c r="A2718" s="143" t="str">
        <f>VLOOKUP('POBLACIONAL BASE 2025'!AD1980,$A$15:$B$40,2,FALSE)</f>
        <v>#N/A</v>
      </c>
      <c r="B2718" s="149"/>
      <c r="C2718" s="149"/>
      <c r="D2718" s="149"/>
      <c r="E2718" s="149"/>
      <c r="F2718" s="149"/>
      <c r="G2718" s="149"/>
      <c r="H2718" s="149"/>
      <c r="I2718" s="143"/>
      <c r="J2718" s="143"/>
      <c r="K2718" s="149"/>
      <c r="L2718" s="149"/>
      <c r="M2718" s="149"/>
      <c r="N2718" s="149"/>
      <c r="O2718" s="149"/>
      <c r="P2718" s="149"/>
      <c r="Q2718" s="149"/>
      <c r="R2718" s="149"/>
      <c r="S2718" s="149"/>
      <c r="T2718" s="152"/>
      <c r="U2718" s="152"/>
      <c r="V2718" s="152"/>
      <c r="W2718" s="152"/>
      <c r="X2718" s="152"/>
      <c r="Y2718" s="152"/>
      <c r="Z2718" s="152"/>
    </row>
    <row r="2719" ht="15.75" customHeight="1">
      <c r="A2719" s="143" t="str">
        <f>VLOOKUP('POBLACIONAL BASE 2025'!AD1981,$A$15:$B$40,2,FALSE)</f>
        <v>#N/A</v>
      </c>
      <c r="B2719" s="149"/>
      <c r="C2719" s="149"/>
      <c r="D2719" s="149"/>
      <c r="E2719" s="149"/>
      <c r="F2719" s="149"/>
      <c r="G2719" s="149"/>
      <c r="H2719" s="149"/>
      <c r="I2719" s="143"/>
      <c r="J2719" s="143"/>
      <c r="K2719" s="149"/>
      <c r="L2719" s="149"/>
      <c r="M2719" s="149"/>
      <c r="N2719" s="149"/>
      <c r="O2719" s="149"/>
      <c r="P2719" s="149"/>
      <c r="Q2719" s="149"/>
      <c r="R2719" s="149"/>
      <c r="S2719" s="149"/>
      <c r="T2719" s="152"/>
      <c r="U2719" s="152"/>
      <c r="V2719" s="152"/>
      <c r="W2719" s="152"/>
      <c r="X2719" s="152"/>
      <c r="Y2719" s="152"/>
      <c r="Z2719" s="152"/>
    </row>
    <row r="2720" ht="15.75" customHeight="1">
      <c r="A2720" s="143" t="str">
        <f>VLOOKUP('POBLACIONAL BASE 2025'!AD1982,$A$15:$B$40,2,FALSE)</f>
        <v>#N/A</v>
      </c>
      <c r="B2720" s="149"/>
      <c r="C2720" s="149"/>
      <c r="D2720" s="149"/>
      <c r="E2720" s="149"/>
      <c r="F2720" s="149"/>
      <c r="G2720" s="149"/>
      <c r="H2720" s="149"/>
      <c r="I2720" s="143"/>
      <c r="J2720" s="143"/>
      <c r="K2720" s="149"/>
      <c r="L2720" s="149"/>
      <c r="M2720" s="149"/>
      <c r="N2720" s="149"/>
      <c r="O2720" s="149"/>
      <c r="P2720" s="149"/>
      <c r="Q2720" s="149"/>
      <c r="R2720" s="149"/>
      <c r="S2720" s="149"/>
      <c r="T2720" s="152"/>
      <c r="U2720" s="152"/>
      <c r="V2720" s="152"/>
      <c r="W2720" s="152"/>
      <c r="X2720" s="152"/>
      <c r="Y2720" s="152"/>
      <c r="Z2720" s="152"/>
    </row>
    <row r="2721" ht="15.75" customHeight="1">
      <c r="A2721" s="143" t="str">
        <f>VLOOKUP('POBLACIONAL BASE 2025'!AD1983,$A$15:$B$40,2,FALSE)</f>
        <v>#N/A</v>
      </c>
      <c r="B2721" s="149"/>
      <c r="C2721" s="149"/>
      <c r="D2721" s="149"/>
      <c r="E2721" s="149"/>
      <c r="F2721" s="149"/>
      <c r="G2721" s="149"/>
      <c r="H2721" s="149"/>
      <c r="I2721" s="143"/>
      <c r="J2721" s="143"/>
      <c r="K2721" s="149"/>
      <c r="L2721" s="149"/>
      <c r="M2721" s="149"/>
      <c r="N2721" s="149"/>
      <c r="O2721" s="149"/>
      <c r="P2721" s="149"/>
      <c r="Q2721" s="149"/>
      <c r="R2721" s="149"/>
      <c r="S2721" s="149"/>
      <c r="T2721" s="152"/>
      <c r="U2721" s="152"/>
      <c r="V2721" s="152"/>
      <c r="W2721" s="152"/>
      <c r="X2721" s="152"/>
      <c r="Y2721" s="152"/>
      <c r="Z2721" s="152"/>
    </row>
    <row r="2722" ht="15.75" customHeight="1">
      <c r="A2722" s="143" t="str">
        <f>VLOOKUP('POBLACIONAL BASE 2025'!AD1984,$A$15:$B$40,2,FALSE)</f>
        <v>#N/A</v>
      </c>
      <c r="B2722" s="149"/>
      <c r="C2722" s="149"/>
      <c r="D2722" s="149"/>
      <c r="E2722" s="149"/>
      <c r="F2722" s="149"/>
      <c r="G2722" s="149"/>
      <c r="H2722" s="149"/>
      <c r="I2722" s="143"/>
      <c r="J2722" s="143"/>
      <c r="K2722" s="149"/>
      <c r="L2722" s="149"/>
      <c r="M2722" s="149"/>
      <c r="N2722" s="149"/>
      <c r="O2722" s="149"/>
      <c r="P2722" s="149"/>
      <c r="Q2722" s="149"/>
      <c r="R2722" s="149"/>
      <c r="S2722" s="149"/>
      <c r="T2722" s="152"/>
      <c r="U2722" s="152"/>
      <c r="V2722" s="152"/>
      <c r="W2722" s="152"/>
      <c r="X2722" s="152"/>
      <c r="Y2722" s="152"/>
      <c r="Z2722" s="152"/>
    </row>
    <row r="2723" ht="15.75" customHeight="1">
      <c r="A2723" s="143" t="str">
        <f>VLOOKUP('POBLACIONAL BASE 2025'!AD1985,$A$15:$B$40,2,FALSE)</f>
        <v>#N/A</v>
      </c>
      <c r="B2723" s="149"/>
      <c r="C2723" s="149"/>
      <c r="D2723" s="149"/>
      <c r="E2723" s="149"/>
      <c r="F2723" s="149"/>
      <c r="G2723" s="149"/>
      <c r="H2723" s="149"/>
      <c r="I2723" s="143"/>
      <c r="J2723" s="143"/>
      <c r="K2723" s="149"/>
      <c r="L2723" s="149"/>
      <c r="M2723" s="149"/>
      <c r="N2723" s="149"/>
      <c r="O2723" s="149"/>
      <c r="P2723" s="149"/>
      <c r="Q2723" s="149"/>
      <c r="R2723" s="149"/>
      <c r="S2723" s="149"/>
      <c r="T2723" s="152"/>
      <c r="U2723" s="152"/>
      <c r="V2723" s="152"/>
      <c r="W2723" s="152"/>
      <c r="X2723" s="152"/>
      <c r="Y2723" s="152"/>
      <c r="Z2723" s="152"/>
    </row>
    <row r="2724" ht="15.75" customHeight="1">
      <c r="A2724" s="143" t="str">
        <f>VLOOKUP('POBLACIONAL BASE 2025'!AD1986,$A$15:$B$40,2,FALSE)</f>
        <v>#N/A</v>
      </c>
      <c r="B2724" s="149"/>
      <c r="C2724" s="149"/>
      <c r="D2724" s="149"/>
      <c r="E2724" s="149"/>
      <c r="F2724" s="149"/>
      <c r="G2724" s="149"/>
      <c r="H2724" s="149"/>
      <c r="I2724" s="143"/>
      <c r="J2724" s="143"/>
      <c r="K2724" s="149"/>
      <c r="L2724" s="149"/>
      <c r="M2724" s="149"/>
      <c r="N2724" s="149"/>
      <c r="O2724" s="149"/>
      <c r="P2724" s="149"/>
      <c r="Q2724" s="149"/>
      <c r="R2724" s="149"/>
      <c r="S2724" s="149"/>
      <c r="T2724" s="152"/>
      <c r="U2724" s="152"/>
      <c r="V2724" s="152"/>
      <c r="W2724" s="152"/>
      <c r="X2724" s="152"/>
      <c r="Y2724" s="152"/>
      <c r="Z2724" s="152"/>
    </row>
    <row r="2725" ht="15.75" customHeight="1">
      <c r="A2725" s="143" t="str">
        <f>VLOOKUP('POBLACIONAL BASE 2025'!AD1987,$A$15:$B$40,2,FALSE)</f>
        <v>#N/A</v>
      </c>
      <c r="B2725" s="149"/>
      <c r="C2725" s="149"/>
      <c r="D2725" s="149"/>
      <c r="E2725" s="149"/>
      <c r="F2725" s="149"/>
      <c r="G2725" s="149"/>
      <c r="H2725" s="149"/>
      <c r="I2725" s="143"/>
      <c r="J2725" s="143"/>
      <c r="K2725" s="149"/>
      <c r="L2725" s="149"/>
      <c r="M2725" s="149"/>
      <c r="N2725" s="149"/>
      <c r="O2725" s="149"/>
      <c r="P2725" s="149"/>
      <c r="Q2725" s="149"/>
      <c r="R2725" s="149"/>
      <c r="S2725" s="149"/>
      <c r="T2725" s="152"/>
      <c r="U2725" s="152"/>
      <c r="V2725" s="152"/>
      <c r="W2725" s="152"/>
      <c r="X2725" s="152"/>
      <c r="Y2725" s="152"/>
      <c r="Z2725" s="152"/>
    </row>
    <row r="2726" ht="15.75" customHeight="1">
      <c r="A2726" s="143" t="str">
        <f>VLOOKUP('POBLACIONAL BASE 2025'!AD1988,$A$15:$B$40,2,FALSE)</f>
        <v>#N/A</v>
      </c>
      <c r="B2726" s="149"/>
      <c r="C2726" s="149"/>
      <c r="D2726" s="149"/>
      <c r="E2726" s="149"/>
      <c r="F2726" s="149"/>
      <c r="G2726" s="149"/>
      <c r="H2726" s="149"/>
      <c r="I2726" s="143"/>
      <c r="J2726" s="143"/>
      <c r="K2726" s="149"/>
      <c r="L2726" s="149"/>
      <c r="M2726" s="149"/>
      <c r="N2726" s="149"/>
      <c r="O2726" s="149"/>
      <c r="P2726" s="149"/>
      <c r="Q2726" s="149"/>
      <c r="R2726" s="149"/>
      <c r="S2726" s="149"/>
      <c r="T2726" s="152"/>
      <c r="U2726" s="152"/>
      <c r="V2726" s="152"/>
      <c r="W2726" s="152"/>
      <c r="X2726" s="152"/>
      <c r="Y2726" s="152"/>
      <c r="Z2726" s="152"/>
    </row>
    <row r="2727" ht="15.75" customHeight="1">
      <c r="A2727" s="143" t="str">
        <f>VLOOKUP('POBLACIONAL BASE 2025'!AD1989,$A$15:$B$40,2,FALSE)</f>
        <v>#N/A</v>
      </c>
      <c r="B2727" s="149"/>
      <c r="C2727" s="149"/>
      <c r="D2727" s="149"/>
      <c r="E2727" s="149"/>
      <c r="F2727" s="149"/>
      <c r="G2727" s="149"/>
      <c r="H2727" s="149"/>
      <c r="I2727" s="143"/>
      <c r="J2727" s="143"/>
      <c r="K2727" s="149"/>
      <c r="L2727" s="149"/>
      <c r="M2727" s="149"/>
      <c r="N2727" s="149"/>
      <c r="O2727" s="149"/>
      <c r="P2727" s="149"/>
      <c r="Q2727" s="149"/>
      <c r="R2727" s="149"/>
      <c r="S2727" s="149"/>
      <c r="T2727" s="152"/>
      <c r="U2727" s="152"/>
      <c r="V2727" s="152"/>
      <c r="W2727" s="152"/>
      <c r="X2727" s="152"/>
      <c r="Y2727" s="152"/>
      <c r="Z2727" s="152"/>
    </row>
    <row r="2728" ht="15.75" customHeight="1">
      <c r="A2728" s="143" t="str">
        <f>VLOOKUP('POBLACIONAL BASE 2025'!AD1990,$A$15:$B$40,2,FALSE)</f>
        <v>#N/A</v>
      </c>
      <c r="B2728" s="149"/>
      <c r="C2728" s="149"/>
      <c r="D2728" s="149"/>
      <c r="E2728" s="149"/>
      <c r="F2728" s="149"/>
      <c r="G2728" s="149"/>
      <c r="H2728" s="149"/>
      <c r="I2728" s="143"/>
      <c r="J2728" s="143"/>
      <c r="K2728" s="149"/>
      <c r="L2728" s="149"/>
      <c r="M2728" s="149"/>
      <c r="N2728" s="149"/>
      <c r="O2728" s="149"/>
      <c r="P2728" s="149"/>
      <c r="Q2728" s="149"/>
      <c r="R2728" s="149"/>
      <c r="S2728" s="149"/>
      <c r="T2728" s="152"/>
      <c r="U2728" s="152"/>
      <c r="V2728" s="152"/>
      <c r="W2728" s="152"/>
      <c r="X2728" s="152"/>
      <c r="Y2728" s="152"/>
      <c r="Z2728" s="152"/>
    </row>
    <row r="2729" ht="15.75" customHeight="1">
      <c r="A2729" s="143" t="str">
        <f>VLOOKUP('POBLACIONAL BASE 2025'!AD1991,$A$15:$B$40,2,FALSE)</f>
        <v>#N/A</v>
      </c>
      <c r="B2729" s="149"/>
      <c r="C2729" s="149"/>
      <c r="D2729" s="149"/>
      <c r="E2729" s="149"/>
      <c r="F2729" s="149"/>
      <c r="G2729" s="149"/>
      <c r="H2729" s="149"/>
      <c r="I2729" s="143"/>
      <c r="J2729" s="143"/>
      <c r="K2729" s="149"/>
      <c r="L2729" s="149"/>
      <c r="M2729" s="149"/>
      <c r="N2729" s="149"/>
      <c r="O2729" s="149"/>
      <c r="P2729" s="149"/>
      <c r="Q2729" s="149"/>
      <c r="R2729" s="149"/>
      <c r="S2729" s="149"/>
      <c r="T2729" s="152"/>
      <c r="U2729" s="152"/>
      <c r="V2729" s="152"/>
      <c r="W2729" s="152"/>
      <c r="X2729" s="152"/>
      <c r="Y2729" s="152"/>
      <c r="Z2729" s="152"/>
    </row>
    <row r="2730" ht="15.75" customHeight="1">
      <c r="A2730" s="143" t="str">
        <f>VLOOKUP('POBLACIONAL BASE 2025'!AD1992,$A$15:$B$40,2,FALSE)</f>
        <v>#N/A</v>
      </c>
      <c r="B2730" s="149"/>
      <c r="C2730" s="149"/>
      <c r="D2730" s="149"/>
      <c r="E2730" s="149"/>
      <c r="F2730" s="149"/>
      <c r="G2730" s="149"/>
      <c r="H2730" s="149"/>
      <c r="I2730" s="143"/>
      <c r="J2730" s="143"/>
      <c r="K2730" s="149"/>
      <c r="L2730" s="149"/>
      <c r="M2730" s="149"/>
      <c r="N2730" s="149"/>
      <c r="O2730" s="149"/>
      <c r="P2730" s="149"/>
      <c r="Q2730" s="149"/>
      <c r="R2730" s="149"/>
      <c r="S2730" s="149"/>
      <c r="T2730" s="152"/>
      <c r="U2730" s="152"/>
      <c r="V2730" s="152"/>
      <c r="W2730" s="152"/>
      <c r="X2730" s="152"/>
      <c r="Y2730" s="152"/>
      <c r="Z2730" s="152"/>
    </row>
    <row r="2731" ht="15.75" customHeight="1">
      <c r="A2731" s="143" t="str">
        <f>VLOOKUP('POBLACIONAL BASE 2025'!AD1993,$A$15:$B$40,2,FALSE)</f>
        <v>#N/A</v>
      </c>
      <c r="B2731" s="149"/>
      <c r="C2731" s="149"/>
      <c r="D2731" s="149"/>
      <c r="E2731" s="149"/>
      <c r="F2731" s="149"/>
      <c r="G2731" s="149"/>
      <c r="H2731" s="149"/>
      <c r="I2731" s="143"/>
      <c r="J2731" s="143"/>
      <c r="K2731" s="149"/>
      <c r="L2731" s="149"/>
      <c r="M2731" s="149"/>
      <c r="N2731" s="149"/>
      <c r="O2731" s="149"/>
      <c r="P2731" s="149"/>
      <c r="Q2731" s="149"/>
      <c r="R2731" s="149"/>
      <c r="S2731" s="149"/>
      <c r="T2731" s="152"/>
      <c r="U2731" s="152"/>
      <c r="V2731" s="152"/>
      <c r="W2731" s="152"/>
      <c r="X2731" s="152"/>
      <c r="Y2731" s="152"/>
      <c r="Z2731" s="152"/>
    </row>
    <row r="2732" ht="15.75" customHeight="1">
      <c r="A2732" s="143" t="str">
        <f>VLOOKUP('POBLACIONAL BASE 2025'!AD1994,$A$15:$B$40,2,FALSE)</f>
        <v>#N/A</v>
      </c>
      <c r="B2732" s="149"/>
      <c r="C2732" s="149"/>
      <c r="D2732" s="149"/>
      <c r="E2732" s="149"/>
      <c r="F2732" s="149"/>
      <c r="G2732" s="149"/>
      <c r="H2732" s="149"/>
      <c r="I2732" s="143"/>
      <c r="J2732" s="143"/>
      <c r="K2732" s="149"/>
      <c r="L2732" s="149"/>
      <c r="M2732" s="149"/>
      <c r="N2732" s="149"/>
      <c r="O2732" s="149"/>
      <c r="P2732" s="149"/>
      <c r="Q2732" s="149"/>
      <c r="R2732" s="149"/>
      <c r="S2732" s="149"/>
      <c r="T2732" s="152"/>
      <c r="U2732" s="152"/>
      <c r="V2732" s="152"/>
      <c r="W2732" s="152"/>
      <c r="X2732" s="152"/>
      <c r="Y2732" s="152"/>
      <c r="Z2732" s="152"/>
    </row>
    <row r="2733" ht="15.75" customHeight="1">
      <c r="A2733" s="143" t="str">
        <f>VLOOKUP('POBLACIONAL BASE 2025'!AD1995,$A$15:$B$40,2,FALSE)</f>
        <v>#N/A</v>
      </c>
      <c r="B2733" s="149"/>
      <c r="C2733" s="149"/>
      <c r="D2733" s="149"/>
      <c r="E2733" s="149"/>
      <c r="F2733" s="149"/>
      <c r="G2733" s="149"/>
      <c r="H2733" s="149"/>
      <c r="I2733" s="143"/>
      <c r="J2733" s="143"/>
      <c r="K2733" s="149"/>
      <c r="L2733" s="149"/>
      <c r="M2733" s="149"/>
      <c r="N2733" s="149"/>
      <c r="O2733" s="149"/>
      <c r="P2733" s="149"/>
      <c r="Q2733" s="149"/>
      <c r="R2733" s="149"/>
      <c r="S2733" s="149"/>
      <c r="T2733" s="152"/>
      <c r="U2733" s="152"/>
      <c r="V2733" s="152"/>
      <c r="W2733" s="152"/>
      <c r="X2733" s="152"/>
      <c r="Y2733" s="152"/>
      <c r="Z2733" s="152"/>
    </row>
    <row r="2734" ht="15.75" customHeight="1">
      <c r="A2734" s="143" t="str">
        <f>VLOOKUP('POBLACIONAL BASE 2025'!AD1996,$A$15:$B$40,2,FALSE)</f>
        <v>#N/A</v>
      </c>
      <c r="B2734" s="149"/>
      <c r="C2734" s="149"/>
      <c r="D2734" s="149"/>
      <c r="E2734" s="149"/>
      <c r="F2734" s="149"/>
      <c r="G2734" s="149"/>
      <c r="H2734" s="149"/>
      <c r="I2734" s="143"/>
      <c r="J2734" s="143"/>
      <c r="K2734" s="149"/>
      <c r="L2734" s="149"/>
      <c r="M2734" s="149"/>
      <c r="N2734" s="149"/>
      <c r="O2734" s="149"/>
      <c r="P2734" s="149"/>
      <c r="Q2734" s="149"/>
      <c r="R2734" s="149"/>
      <c r="S2734" s="149"/>
      <c r="T2734" s="152"/>
      <c r="U2734" s="152"/>
      <c r="V2734" s="152"/>
      <c r="W2734" s="152"/>
      <c r="X2734" s="152"/>
      <c r="Y2734" s="152"/>
      <c r="Z2734" s="152"/>
    </row>
    <row r="2735" ht="15.75" customHeight="1">
      <c r="A2735" s="143" t="str">
        <f>VLOOKUP('POBLACIONAL BASE 2025'!AD1997,$A$15:$B$40,2,FALSE)</f>
        <v>#N/A</v>
      </c>
      <c r="B2735" s="149"/>
      <c r="C2735" s="149"/>
      <c r="D2735" s="149"/>
      <c r="E2735" s="149"/>
      <c r="F2735" s="149"/>
      <c r="G2735" s="149"/>
      <c r="H2735" s="149"/>
      <c r="I2735" s="143"/>
      <c r="J2735" s="143"/>
      <c r="K2735" s="149"/>
      <c r="L2735" s="149"/>
      <c r="M2735" s="149"/>
      <c r="N2735" s="149"/>
      <c r="O2735" s="149"/>
      <c r="P2735" s="149"/>
      <c r="Q2735" s="149"/>
      <c r="R2735" s="149"/>
      <c r="S2735" s="149"/>
      <c r="T2735" s="152"/>
      <c r="U2735" s="152"/>
      <c r="V2735" s="152"/>
      <c r="W2735" s="152"/>
      <c r="X2735" s="152"/>
      <c r="Y2735" s="152"/>
      <c r="Z2735" s="152"/>
    </row>
    <row r="2736" ht="15.75" customHeight="1">
      <c r="A2736" s="143" t="str">
        <f>VLOOKUP('POBLACIONAL BASE 2025'!AD1998,$A$15:$B$40,2,FALSE)</f>
        <v>#N/A</v>
      </c>
      <c r="B2736" s="149"/>
      <c r="C2736" s="149"/>
      <c r="D2736" s="149"/>
      <c r="E2736" s="149"/>
      <c r="F2736" s="149"/>
      <c r="G2736" s="149"/>
      <c r="H2736" s="149"/>
      <c r="I2736" s="143"/>
      <c r="J2736" s="143"/>
      <c r="K2736" s="149"/>
      <c r="L2736" s="149"/>
      <c r="M2736" s="149"/>
      <c r="N2736" s="149"/>
      <c r="O2736" s="149"/>
      <c r="P2736" s="149"/>
      <c r="Q2736" s="149"/>
      <c r="R2736" s="149"/>
      <c r="S2736" s="149"/>
      <c r="T2736" s="152"/>
      <c r="U2736" s="152"/>
      <c r="V2736" s="152"/>
      <c r="W2736" s="152"/>
      <c r="X2736" s="152"/>
      <c r="Y2736" s="152"/>
      <c r="Z2736" s="152"/>
    </row>
    <row r="2737" ht="15.75" customHeight="1">
      <c r="A2737" s="143" t="str">
        <f>VLOOKUP('POBLACIONAL BASE 2025'!AD1999,$A$15:$B$40,2,FALSE)</f>
        <v>#N/A</v>
      </c>
      <c r="B2737" s="149"/>
      <c r="C2737" s="149"/>
      <c r="D2737" s="149"/>
      <c r="E2737" s="149"/>
      <c r="F2737" s="149"/>
      <c r="G2737" s="149"/>
      <c r="H2737" s="149"/>
      <c r="I2737" s="143"/>
      <c r="J2737" s="143"/>
      <c r="K2737" s="149"/>
      <c r="L2737" s="149"/>
      <c r="M2737" s="149"/>
      <c r="N2737" s="149"/>
      <c r="O2737" s="149"/>
      <c r="P2737" s="149"/>
      <c r="Q2737" s="149"/>
      <c r="R2737" s="149"/>
      <c r="S2737" s="149"/>
      <c r="T2737" s="152"/>
      <c r="U2737" s="152"/>
      <c r="V2737" s="152"/>
      <c r="W2737" s="152"/>
      <c r="X2737" s="152"/>
      <c r="Y2737" s="152"/>
      <c r="Z2737" s="152"/>
    </row>
    <row r="2738" ht="15.75" customHeight="1">
      <c r="A2738" s="143" t="str">
        <f>VLOOKUP('POBLACIONAL BASE 2025'!AD2000,$A$15:$B$40,2,FALSE)</f>
        <v>#N/A</v>
      </c>
      <c r="B2738" s="149"/>
      <c r="C2738" s="149"/>
      <c r="D2738" s="149"/>
      <c r="E2738" s="149"/>
      <c r="F2738" s="149"/>
      <c r="G2738" s="149"/>
      <c r="H2738" s="149"/>
      <c r="I2738" s="143"/>
      <c r="J2738" s="143"/>
      <c r="K2738" s="149"/>
      <c r="L2738" s="149"/>
      <c r="M2738" s="149"/>
      <c r="N2738" s="149"/>
      <c r="O2738" s="149"/>
      <c r="P2738" s="149"/>
      <c r="Q2738" s="149"/>
      <c r="R2738" s="149"/>
      <c r="S2738" s="149"/>
      <c r="T2738" s="152"/>
      <c r="U2738" s="152"/>
      <c r="V2738" s="152"/>
      <c r="W2738" s="152"/>
      <c r="X2738" s="152"/>
      <c r="Y2738" s="152"/>
      <c r="Z2738" s="152"/>
    </row>
    <row r="2739" ht="15.75" customHeight="1">
      <c r="A2739" s="143" t="str">
        <f>VLOOKUP('POBLACIONAL BASE 2025'!AD2001,$A$15:$B$40,2,FALSE)</f>
        <v>#N/A</v>
      </c>
      <c r="B2739" s="149"/>
      <c r="C2739" s="149"/>
      <c r="D2739" s="149"/>
      <c r="E2739" s="149"/>
      <c r="F2739" s="149"/>
      <c r="G2739" s="149"/>
      <c r="H2739" s="149"/>
      <c r="I2739" s="143"/>
      <c r="J2739" s="143"/>
      <c r="K2739" s="149"/>
      <c r="L2739" s="149"/>
      <c r="M2739" s="149"/>
      <c r="N2739" s="149"/>
      <c r="O2739" s="149"/>
      <c r="P2739" s="149"/>
      <c r="Q2739" s="149"/>
      <c r="R2739" s="149"/>
      <c r="S2739" s="149"/>
      <c r="T2739" s="152"/>
      <c r="U2739" s="152"/>
      <c r="V2739" s="152"/>
      <c r="W2739" s="152"/>
      <c r="X2739" s="152"/>
      <c r="Y2739" s="152"/>
      <c r="Z2739" s="152"/>
    </row>
    <row r="2740" ht="15.75" customHeight="1">
      <c r="A2740" s="143" t="str">
        <f>VLOOKUP('POBLACIONAL BASE 2025'!AD2002,$A$15:$B$40,2,FALSE)</f>
        <v>#N/A</v>
      </c>
      <c r="B2740" s="149"/>
      <c r="C2740" s="149"/>
      <c r="D2740" s="149"/>
      <c r="E2740" s="149"/>
      <c r="F2740" s="149"/>
      <c r="G2740" s="149"/>
      <c r="H2740" s="149"/>
      <c r="I2740" s="143"/>
      <c r="J2740" s="143"/>
      <c r="K2740" s="149"/>
      <c r="L2740" s="149"/>
      <c r="M2740" s="149"/>
      <c r="N2740" s="149"/>
      <c r="O2740" s="149"/>
      <c r="P2740" s="149"/>
      <c r="Q2740" s="149"/>
      <c r="R2740" s="149"/>
      <c r="S2740" s="149"/>
      <c r="T2740" s="152"/>
      <c r="U2740" s="152"/>
      <c r="V2740" s="152"/>
      <c r="W2740" s="152"/>
      <c r="X2740" s="152"/>
      <c r="Y2740" s="152"/>
      <c r="Z2740" s="152"/>
    </row>
    <row r="2741" ht="15.75" customHeight="1">
      <c r="A2741" s="143" t="str">
        <f>VLOOKUP('POBLACIONAL BASE 2025'!AD2003,$A$15:$B$40,2,FALSE)</f>
        <v>#N/A</v>
      </c>
      <c r="B2741" s="149"/>
      <c r="C2741" s="149"/>
      <c r="D2741" s="149"/>
      <c r="E2741" s="149"/>
      <c r="F2741" s="149"/>
      <c r="G2741" s="149"/>
      <c r="H2741" s="149"/>
      <c r="I2741" s="143"/>
      <c r="J2741" s="143"/>
      <c r="K2741" s="149"/>
      <c r="L2741" s="149"/>
      <c r="M2741" s="149"/>
      <c r="N2741" s="149"/>
      <c r="O2741" s="149"/>
      <c r="P2741" s="149"/>
      <c r="Q2741" s="149"/>
      <c r="R2741" s="149"/>
      <c r="S2741" s="149"/>
      <c r="T2741" s="152"/>
      <c r="U2741" s="152"/>
      <c r="V2741" s="152"/>
      <c r="W2741" s="152"/>
      <c r="X2741" s="152"/>
      <c r="Y2741" s="152"/>
      <c r="Z2741" s="152"/>
    </row>
    <row r="2742" ht="15.75" customHeight="1">
      <c r="A2742" s="143" t="str">
        <f>VLOOKUP('POBLACIONAL BASE 2025'!AD2004,$A$15:$B$40,2,FALSE)</f>
        <v>#N/A</v>
      </c>
      <c r="B2742" s="149"/>
      <c r="C2742" s="149"/>
      <c r="D2742" s="149"/>
      <c r="E2742" s="149"/>
      <c r="F2742" s="149"/>
      <c r="G2742" s="149"/>
      <c r="H2742" s="149"/>
      <c r="I2742" s="143"/>
      <c r="J2742" s="143"/>
      <c r="K2742" s="149"/>
      <c r="L2742" s="149"/>
      <c r="M2742" s="149"/>
      <c r="N2742" s="149"/>
      <c r="O2742" s="149"/>
      <c r="P2742" s="149"/>
      <c r="Q2742" s="149"/>
      <c r="R2742" s="149"/>
      <c r="S2742" s="149"/>
      <c r="T2742" s="152"/>
      <c r="U2742" s="152"/>
      <c r="V2742" s="152"/>
      <c r="W2742" s="152"/>
      <c r="X2742" s="152"/>
      <c r="Y2742" s="152"/>
      <c r="Z2742" s="152"/>
    </row>
    <row r="2743" ht="15.75" customHeight="1">
      <c r="A2743" s="143" t="str">
        <f>VLOOKUP('POBLACIONAL BASE 2025'!AD2005,$A$15:$B$40,2,FALSE)</f>
        <v>#N/A</v>
      </c>
      <c r="B2743" s="149"/>
      <c r="C2743" s="149"/>
      <c r="D2743" s="149"/>
      <c r="E2743" s="149"/>
      <c r="F2743" s="149"/>
      <c r="G2743" s="149"/>
      <c r="H2743" s="149"/>
      <c r="I2743" s="143"/>
      <c r="J2743" s="143"/>
      <c r="K2743" s="149"/>
      <c r="L2743" s="149"/>
      <c r="M2743" s="149"/>
      <c r="N2743" s="149"/>
      <c r="O2743" s="149"/>
      <c r="P2743" s="149"/>
      <c r="Q2743" s="149"/>
      <c r="R2743" s="149"/>
      <c r="S2743" s="149"/>
      <c r="T2743" s="152"/>
      <c r="U2743" s="152"/>
      <c r="V2743" s="152"/>
      <c r="W2743" s="152"/>
      <c r="X2743" s="152"/>
      <c r="Y2743" s="152"/>
      <c r="Z2743" s="152"/>
    </row>
    <row r="2744" ht="15.75" customHeight="1">
      <c r="A2744" s="143" t="str">
        <f>VLOOKUP('POBLACIONAL BASE 2025'!AD2006,$A$15:$B$40,2,FALSE)</f>
        <v>#N/A</v>
      </c>
      <c r="B2744" s="149"/>
      <c r="C2744" s="149"/>
      <c r="D2744" s="149"/>
      <c r="E2744" s="149"/>
      <c r="F2744" s="149"/>
      <c r="G2744" s="149"/>
      <c r="H2744" s="149"/>
      <c r="I2744" s="143"/>
      <c r="J2744" s="143"/>
      <c r="K2744" s="149"/>
      <c r="L2744" s="149"/>
      <c r="M2744" s="149"/>
      <c r="N2744" s="149"/>
      <c r="O2744" s="149"/>
      <c r="P2744" s="149"/>
      <c r="Q2744" s="149"/>
      <c r="R2744" s="149"/>
      <c r="S2744" s="149"/>
      <c r="T2744" s="152"/>
      <c r="U2744" s="152"/>
      <c r="V2744" s="152"/>
      <c r="W2744" s="152"/>
      <c r="X2744" s="152"/>
      <c r="Y2744" s="152"/>
      <c r="Z2744" s="152"/>
    </row>
    <row r="2745" ht="15.75" customHeight="1">
      <c r="A2745" s="143" t="str">
        <f>VLOOKUP('POBLACIONAL BASE 2025'!AD2007,$A$15:$B$40,2,FALSE)</f>
        <v>#N/A</v>
      </c>
      <c r="B2745" s="149"/>
      <c r="C2745" s="149"/>
      <c r="D2745" s="149"/>
      <c r="E2745" s="149"/>
      <c r="F2745" s="149"/>
      <c r="G2745" s="149"/>
      <c r="H2745" s="149"/>
      <c r="I2745" s="143"/>
      <c r="J2745" s="143"/>
      <c r="K2745" s="149"/>
      <c r="L2745" s="149"/>
      <c r="M2745" s="149"/>
      <c r="N2745" s="149"/>
      <c r="O2745" s="149"/>
      <c r="P2745" s="149"/>
      <c r="Q2745" s="149"/>
      <c r="R2745" s="149"/>
      <c r="S2745" s="149"/>
      <c r="T2745" s="152"/>
      <c r="U2745" s="152"/>
      <c r="V2745" s="152"/>
      <c r="W2745" s="152"/>
      <c r="X2745" s="152"/>
      <c r="Y2745" s="152"/>
      <c r="Z2745" s="152"/>
    </row>
    <row r="2746" ht="15.75" customHeight="1">
      <c r="A2746" s="143" t="str">
        <f>VLOOKUP('POBLACIONAL BASE 2025'!AD2008,$A$15:$B$40,2,FALSE)</f>
        <v>#N/A</v>
      </c>
      <c r="B2746" s="149"/>
      <c r="C2746" s="149"/>
      <c r="D2746" s="149"/>
      <c r="E2746" s="149"/>
      <c r="F2746" s="149"/>
      <c r="G2746" s="149"/>
      <c r="H2746" s="149"/>
      <c r="I2746" s="143"/>
      <c r="J2746" s="143"/>
      <c r="K2746" s="149"/>
      <c r="L2746" s="149"/>
      <c r="M2746" s="149"/>
      <c r="N2746" s="149"/>
      <c r="O2746" s="149"/>
      <c r="P2746" s="149"/>
      <c r="Q2746" s="149"/>
      <c r="R2746" s="149"/>
      <c r="S2746" s="149"/>
      <c r="T2746" s="152"/>
      <c r="U2746" s="152"/>
      <c r="V2746" s="152"/>
      <c r="W2746" s="152"/>
      <c r="X2746" s="152"/>
      <c r="Y2746" s="152"/>
      <c r="Z2746" s="152"/>
    </row>
    <row r="2747" ht="15.75" customHeight="1">
      <c r="A2747" s="143" t="str">
        <f>VLOOKUP('POBLACIONAL BASE 2025'!AD2009,$A$15:$B$40,2,FALSE)</f>
        <v>#N/A</v>
      </c>
      <c r="B2747" s="149"/>
      <c r="C2747" s="149"/>
      <c r="D2747" s="149"/>
      <c r="E2747" s="149"/>
      <c r="F2747" s="149"/>
      <c r="G2747" s="149"/>
      <c r="H2747" s="149"/>
      <c r="I2747" s="143"/>
      <c r="J2747" s="143"/>
      <c r="K2747" s="149"/>
      <c r="L2747" s="149"/>
      <c r="M2747" s="149"/>
      <c r="N2747" s="149"/>
      <c r="O2747" s="149"/>
      <c r="P2747" s="149"/>
      <c r="Q2747" s="149"/>
      <c r="R2747" s="149"/>
      <c r="S2747" s="149"/>
      <c r="T2747" s="152"/>
      <c r="U2747" s="152"/>
      <c r="V2747" s="152"/>
      <c r="W2747" s="152"/>
      <c r="X2747" s="152"/>
      <c r="Y2747" s="152"/>
      <c r="Z2747" s="152"/>
    </row>
    <row r="2748" ht="15.75" customHeight="1">
      <c r="A2748" s="143" t="str">
        <f>VLOOKUP('POBLACIONAL BASE 2025'!AD2010,$A$15:$B$40,2,FALSE)</f>
        <v>#N/A</v>
      </c>
      <c r="B2748" s="149"/>
      <c r="C2748" s="149"/>
      <c r="D2748" s="149"/>
      <c r="E2748" s="149"/>
      <c r="F2748" s="149"/>
      <c r="G2748" s="149"/>
      <c r="H2748" s="149"/>
      <c r="I2748" s="143"/>
      <c r="J2748" s="143"/>
      <c r="K2748" s="149"/>
      <c r="L2748" s="149"/>
      <c r="M2748" s="149"/>
      <c r="N2748" s="149"/>
      <c r="O2748" s="149"/>
      <c r="P2748" s="149"/>
      <c r="Q2748" s="149"/>
      <c r="R2748" s="149"/>
      <c r="S2748" s="149"/>
      <c r="T2748" s="152"/>
      <c r="U2748" s="152"/>
      <c r="V2748" s="152"/>
      <c r="W2748" s="152"/>
      <c r="X2748" s="152"/>
      <c r="Y2748" s="152"/>
      <c r="Z2748" s="152"/>
    </row>
    <row r="2749" ht="15.75" customHeight="1">
      <c r="A2749" s="143" t="str">
        <f>VLOOKUP('POBLACIONAL BASE 2025'!AD2011,$A$15:$B$40,2,FALSE)</f>
        <v>#N/A</v>
      </c>
      <c r="B2749" s="149"/>
      <c r="C2749" s="149"/>
      <c r="D2749" s="149"/>
      <c r="E2749" s="149"/>
      <c r="F2749" s="149"/>
      <c r="G2749" s="149"/>
      <c r="H2749" s="149"/>
      <c r="I2749" s="143"/>
      <c r="J2749" s="143"/>
      <c r="K2749" s="149"/>
      <c r="L2749" s="149"/>
      <c r="M2749" s="149"/>
      <c r="N2749" s="149"/>
      <c r="O2749" s="149"/>
      <c r="P2749" s="149"/>
      <c r="Q2749" s="149"/>
      <c r="R2749" s="149"/>
      <c r="S2749" s="149"/>
      <c r="T2749" s="152"/>
      <c r="U2749" s="152"/>
      <c r="V2749" s="152"/>
      <c r="W2749" s="152"/>
      <c r="X2749" s="152"/>
      <c r="Y2749" s="152"/>
      <c r="Z2749" s="152"/>
    </row>
    <row r="2750" ht="15.75" customHeight="1">
      <c r="A2750" s="143" t="str">
        <f>VLOOKUP('POBLACIONAL BASE 2025'!AD2012,$A$15:$B$40,2,FALSE)</f>
        <v>#N/A</v>
      </c>
      <c r="B2750" s="149"/>
      <c r="C2750" s="149"/>
      <c r="D2750" s="149"/>
      <c r="E2750" s="149"/>
      <c r="F2750" s="149"/>
      <c r="G2750" s="149"/>
      <c r="H2750" s="149"/>
      <c r="I2750" s="143"/>
      <c r="J2750" s="143"/>
      <c r="K2750" s="149"/>
      <c r="L2750" s="149"/>
      <c r="M2750" s="149"/>
      <c r="N2750" s="149"/>
      <c r="O2750" s="149"/>
      <c r="P2750" s="149"/>
      <c r="Q2750" s="149"/>
      <c r="R2750" s="149"/>
      <c r="S2750" s="149"/>
      <c r="T2750" s="152"/>
      <c r="U2750" s="152"/>
      <c r="V2750" s="152"/>
      <c r="W2750" s="152"/>
      <c r="X2750" s="152"/>
      <c r="Y2750" s="152"/>
      <c r="Z2750" s="152"/>
    </row>
    <row r="2751" ht="15.75" customHeight="1">
      <c r="A2751" s="143" t="str">
        <f>VLOOKUP('POBLACIONAL BASE 2025'!AD2013,$A$15:$B$40,2,FALSE)</f>
        <v>#N/A</v>
      </c>
      <c r="B2751" s="149"/>
      <c r="C2751" s="149"/>
      <c r="D2751" s="149"/>
      <c r="E2751" s="149"/>
      <c r="F2751" s="149"/>
      <c r="G2751" s="149"/>
      <c r="H2751" s="149"/>
      <c r="I2751" s="143"/>
      <c r="J2751" s="143"/>
      <c r="K2751" s="149"/>
      <c r="L2751" s="149"/>
      <c r="M2751" s="149"/>
      <c r="N2751" s="149"/>
      <c r="O2751" s="149"/>
      <c r="P2751" s="149"/>
      <c r="Q2751" s="149"/>
      <c r="R2751" s="149"/>
      <c r="S2751" s="149"/>
      <c r="T2751" s="152"/>
      <c r="U2751" s="152"/>
      <c r="V2751" s="152"/>
      <c r="W2751" s="152"/>
      <c r="X2751" s="152"/>
      <c r="Y2751" s="152"/>
      <c r="Z2751" s="152"/>
    </row>
    <row r="2752" ht="15.75" customHeight="1">
      <c r="A2752" s="143" t="str">
        <f>VLOOKUP('POBLACIONAL BASE 2025'!AD2014,$A$15:$B$40,2,FALSE)</f>
        <v>#N/A</v>
      </c>
      <c r="B2752" s="149"/>
      <c r="C2752" s="149"/>
      <c r="D2752" s="149"/>
      <c r="E2752" s="149"/>
      <c r="F2752" s="149"/>
      <c r="G2752" s="149"/>
      <c r="H2752" s="149"/>
      <c r="I2752" s="143"/>
      <c r="J2752" s="143"/>
      <c r="K2752" s="149"/>
      <c r="L2752" s="149"/>
      <c r="M2752" s="149"/>
      <c r="N2752" s="149"/>
      <c r="O2752" s="149"/>
      <c r="P2752" s="149"/>
      <c r="Q2752" s="149"/>
      <c r="R2752" s="149"/>
      <c r="S2752" s="149"/>
      <c r="T2752" s="152"/>
      <c r="U2752" s="152"/>
      <c r="V2752" s="152"/>
      <c r="W2752" s="152"/>
      <c r="X2752" s="152"/>
      <c r="Y2752" s="152"/>
      <c r="Z2752" s="152"/>
    </row>
    <row r="2753" ht="15.75" customHeight="1">
      <c r="A2753" s="143" t="str">
        <f>VLOOKUP('POBLACIONAL BASE 2025'!AD2015,$A$15:$B$40,2,FALSE)</f>
        <v>#N/A</v>
      </c>
      <c r="B2753" s="149"/>
      <c r="C2753" s="149"/>
      <c r="D2753" s="149"/>
      <c r="E2753" s="149"/>
      <c r="F2753" s="149"/>
      <c r="G2753" s="149"/>
      <c r="H2753" s="149"/>
      <c r="I2753" s="143"/>
      <c r="J2753" s="143"/>
      <c r="K2753" s="149"/>
      <c r="L2753" s="149"/>
      <c r="M2753" s="149"/>
      <c r="N2753" s="149"/>
      <c r="O2753" s="149"/>
      <c r="P2753" s="149"/>
      <c r="Q2753" s="149"/>
      <c r="R2753" s="149"/>
      <c r="S2753" s="149"/>
      <c r="T2753" s="152"/>
      <c r="U2753" s="152"/>
      <c r="V2753" s="152"/>
      <c r="W2753" s="152"/>
      <c r="X2753" s="152"/>
      <c r="Y2753" s="152"/>
      <c r="Z2753" s="152"/>
    </row>
    <row r="2754" ht="15.75" customHeight="1">
      <c r="A2754" s="143" t="str">
        <f>VLOOKUP('POBLACIONAL BASE 2025'!AD2016,$A$15:$B$40,2,FALSE)</f>
        <v>#N/A</v>
      </c>
      <c r="B2754" s="149"/>
      <c r="C2754" s="149"/>
      <c r="D2754" s="149"/>
      <c r="E2754" s="149"/>
      <c r="F2754" s="149"/>
      <c r="G2754" s="149"/>
      <c r="H2754" s="149"/>
      <c r="I2754" s="143"/>
      <c r="J2754" s="143"/>
      <c r="K2754" s="149"/>
      <c r="L2754" s="149"/>
      <c r="M2754" s="149"/>
      <c r="N2754" s="149"/>
      <c r="O2754" s="149"/>
      <c r="P2754" s="149"/>
      <c r="Q2754" s="149"/>
      <c r="R2754" s="149"/>
      <c r="S2754" s="149"/>
      <c r="T2754" s="152"/>
      <c r="U2754" s="152"/>
      <c r="V2754" s="152"/>
      <c r="W2754" s="152"/>
      <c r="X2754" s="152"/>
      <c r="Y2754" s="152"/>
      <c r="Z2754" s="152"/>
    </row>
    <row r="2755" ht="15.75" customHeight="1">
      <c r="A2755" s="143" t="str">
        <f>VLOOKUP('POBLACIONAL BASE 2025'!AD2017,$A$15:$B$40,2,FALSE)</f>
        <v>#N/A</v>
      </c>
      <c r="B2755" s="149"/>
      <c r="C2755" s="149"/>
      <c r="D2755" s="149"/>
      <c r="E2755" s="149"/>
      <c r="F2755" s="149"/>
      <c r="G2755" s="149"/>
      <c r="H2755" s="149"/>
      <c r="I2755" s="143"/>
      <c r="J2755" s="143"/>
      <c r="K2755" s="149"/>
      <c r="L2755" s="149"/>
      <c r="M2755" s="149"/>
      <c r="N2755" s="149"/>
      <c r="O2755" s="149"/>
      <c r="P2755" s="149"/>
      <c r="Q2755" s="149"/>
      <c r="R2755" s="149"/>
      <c r="S2755" s="149"/>
      <c r="T2755" s="152"/>
      <c r="U2755" s="152"/>
      <c r="V2755" s="152"/>
      <c r="W2755" s="152"/>
      <c r="X2755" s="152"/>
      <c r="Y2755" s="152"/>
      <c r="Z2755" s="152"/>
    </row>
    <row r="2756" ht="15.75" customHeight="1">
      <c r="A2756" s="143" t="str">
        <f>VLOOKUP('POBLACIONAL BASE 2025'!AD2018,$A$15:$B$40,2,FALSE)</f>
        <v>#N/A</v>
      </c>
      <c r="B2756" s="149"/>
      <c r="C2756" s="149"/>
      <c r="D2756" s="149"/>
      <c r="E2756" s="149"/>
      <c r="F2756" s="149"/>
      <c r="G2756" s="149"/>
      <c r="H2756" s="149"/>
      <c r="I2756" s="143"/>
      <c r="J2756" s="143"/>
      <c r="K2756" s="149"/>
      <c r="L2756" s="149"/>
      <c r="M2756" s="149"/>
      <c r="N2756" s="149"/>
      <c r="O2756" s="149"/>
      <c r="P2756" s="149"/>
      <c r="Q2756" s="149"/>
      <c r="R2756" s="149"/>
      <c r="S2756" s="149"/>
      <c r="T2756" s="152"/>
      <c r="U2756" s="152"/>
      <c r="V2756" s="152"/>
      <c r="W2756" s="152"/>
      <c r="X2756" s="152"/>
      <c r="Y2756" s="152"/>
      <c r="Z2756" s="152"/>
    </row>
    <row r="2757" ht="15.75" customHeight="1">
      <c r="A2757" s="143" t="str">
        <f>VLOOKUP('POBLACIONAL BASE 2025'!AD2019,$A$15:$B$40,2,FALSE)</f>
        <v>#N/A</v>
      </c>
      <c r="B2757" s="149"/>
      <c r="C2757" s="149"/>
      <c r="D2757" s="149"/>
      <c r="E2757" s="149"/>
      <c r="F2757" s="149"/>
      <c r="G2757" s="149"/>
      <c r="H2757" s="149"/>
      <c r="I2757" s="143"/>
      <c r="J2757" s="143"/>
      <c r="K2757" s="149"/>
      <c r="L2757" s="149"/>
      <c r="M2757" s="149"/>
      <c r="N2757" s="149"/>
      <c r="O2757" s="149"/>
      <c r="P2757" s="149"/>
      <c r="Q2757" s="149"/>
      <c r="R2757" s="149"/>
      <c r="S2757" s="149"/>
      <c r="T2757" s="152"/>
      <c r="U2757" s="152"/>
      <c r="V2757" s="152"/>
      <c r="W2757" s="152"/>
      <c r="X2757" s="152"/>
      <c r="Y2757" s="152"/>
      <c r="Z2757" s="152"/>
    </row>
    <row r="2758" ht="15.75" customHeight="1">
      <c r="A2758" s="143" t="str">
        <f>VLOOKUP('POBLACIONAL BASE 2025'!AD2020,$A$15:$B$40,2,FALSE)</f>
        <v>#N/A</v>
      </c>
      <c r="B2758" s="149"/>
      <c r="C2758" s="149"/>
      <c r="D2758" s="149"/>
      <c r="E2758" s="149"/>
      <c r="F2758" s="149"/>
      <c r="G2758" s="149"/>
      <c r="H2758" s="149"/>
      <c r="I2758" s="143"/>
      <c r="J2758" s="143"/>
      <c r="K2758" s="149"/>
      <c r="L2758" s="149"/>
      <c r="M2758" s="149"/>
      <c r="N2758" s="149"/>
      <c r="O2758" s="149"/>
      <c r="P2758" s="149"/>
      <c r="Q2758" s="149"/>
      <c r="R2758" s="149"/>
      <c r="S2758" s="149"/>
      <c r="T2758" s="152"/>
      <c r="U2758" s="152"/>
      <c r="V2758" s="152"/>
      <c r="W2758" s="152"/>
      <c r="X2758" s="152"/>
      <c r="Y2758" s="152"/>
      <c r="Z2758" s="152"/>
    </row>
    <row r="2759" ht="15.75" customHeight="1">
      <c r="A2759" s="143" t="str">
        <f>VLOOKUP('POBLACIONAL BASE 2025'!AD2021,$A$15:$B$40,2,FALSE)</f>
        <v>#N/A</v>
      </c>
      <c r="B2759" s="149"/>
      <c r="C2759" s="149"/>
      <c r="D2759" s="149"/>
      <c r="E2759" s="149"/>
      <c r="F2759" s="149"/>
      <c r="G2759" s="149"/>
      <c r="H2759" s="149"/>
      <c r="I2759" s="143"/>
      <c r="J2759" s="143"/>
      <c r="K2759" s="149"/>
      <c r="L2759" s="149"/>
      <c r="M2759" s="149"/>
      <c r="N2759" s="149"/>
      <c r="O2759" s="149"/>
      <c r="P2759" s="149"/>
      <c r="Q2759" s="149"/>
      <c r="R2759" s="149"/>
      <c r="S2759" s="149"/>
      <c r="T2759" s="152"/>
      <c r="U2759" s="152"/>
      <c r="V2759" s="152"/>
      <c r="W2759" s="152"/>
      <c r="X2759" s="152"/>
      <c r="Y2759" s="152"/>
      <c r="Z2759" s="152"/>
    </row>
    <row r="2760" ht="15.75" customHeight="1">
      <c r="A2760" s="143" t="str">
        <f>VLOOKUP('POBLACIONAL BASE 2025'!AD2022,$A$15:$B$40,2,FALSE)</f>
        <v>#N/A</v>
      </c>
      <c r="B2760" s="149"/>
      <c r="C2760" s="149"/>
      <c r="D2760" s="149"/>
      <c r="E2760" s="149"/>
      <c r="F2760" s="149"/>
      <c r="G2760" s="149"/>
      <c r="H2760" s="149"/>
      <c r="I2760" s="143"/>
      <c r="J2760" s="143"/>
      <c r="K2760" s="149"/>
      <c r="L2760" s="149"/>
      <c r="M2760" s="149"/>
      <c r="N2760" s="149"/>
      <c r="O2760" s="149"/>
      <c r="P2760" s="149"/>
      <c r="Q2760" s="149"/>
      <c r="R2760" s="149"/>
      <c r="S2760" s="149"/>
      <c r="T2760" s="152"/>
      <c r="U2760" s="152"/>
      <c r="V2760" s="152"/>
      <c r="W2760" s="152"/>
      <c r="X2760" s="152"/>
      <c r="Y2760" s="152"/>
      <c r="Z2760" s="152"/>
    </row>
    <row r="2761" ht="15.75" customHeight="1">
      <c r="A2761" s="143" t="str">
        <f>VLOOKUP('POBLACIONAL BASE 2025'!AD2023,$A$15:$B$40,2,FALSE)</f>
        <v>#N/A</v>
      </c>
      <c r="B2761" s="149"/>
      <c r="C2761" s="149"/>
      <c r="D2761" s="149"/>
      <c r="E2761" s="149"/>
      <c r="F2761" s="149"/>
      <c r="G2761" s="149"/>
      <c r="H2761" s="149"/>
      <c r="I2761" s="143"/>
      <c r="J2761" s="143"/>
      <c r="K2761" s="149"/>
      <c r="L2761" s="149"/>
      <c r="M2761" s="149"/>
      <c r="N2761" s="149"/>
      <c r="O2761" s="149"/>
      <c r="P2761" s="149"/>
      <c r="Q2761" s="149"/>
      <c r="R2761" s="149"/>
      <c r="S2761" s="149"/>
      <c r="T2761" s="152"/>
      <c r="U2761" s="152"/>
      <c r="V2761" s="152"/>
      <c r="W2761" s="152"/>
      <c r="X2761" s="152"/>
      <c r="Y2761" s="152"/>
      <c r="Z2761" s="152"/>
    </row>
    <row r="2762" ht="15.75" customHeight="1">
      <c r="A2762" s="143" t="str">
        <f>VLOOKUP('POBLACIONAL BASE 2025'!AD2024,$A$15:$B$40,2,FALSE)</f>
        <v>#N/A</v>
      </c>
      <c r="B2762" s="149"/>
      <c r="C2762" s="149"/>
      <c r="D2762" s="149"/>
      <c r="E2762" s="149"/>
      <c r="F2762" s="149"/>
      <c r="G2762" s="149"/>
      <c r="H2762" s="149"/>
      <c r="I2762" s="143"/>
      <c r="J2762" s="143"/>
      <c r="K2762" s="149"/>
      <c r="L2762" s="149"/>
      <c r="M2762" s="149"/>
      <c r="N2762" s="149"/>
      <c r="O2762" s="149"/>
      <c r="P2762" s="149"/>
      <c r="Q2762" s="149"/>
      <c r="R2762" s="149"/>
      <c r="S2762" s="149"/>
      <c r="T2762" s="152"/>
      <c r="U2762" s="152"/>
      <c r="V2762" s="152"/>
      <c r="W2762" s="152"/>
      <c r="X2762" s="152"/>
      <c r="Y2762" s="152"/>
      <c r="Z2762" s="152"/>
    </row>
    <row r="2763" ht="15.75" customHeight="1">
      <c r="A2763" s="143" t="str">
        <f>VLOOKUP('POBLACIONAL BASE 2025'!AD2025,$A$15:$B$40,2,FALSE)</f>
        <v>#N/A</v>
      </c>
      <c r="B2763" s="149"/>
      <c r="C2763" s="149"/>
      <c r="D2763" s="149"/>
      <c r="E2763" s="149"/>
      <c r="F2763" s="149"/>
      <c r="G2763" s="149"/>
      <c r="H2763" s="149"/>
      <c r="I2763" s="143"/>
      <c r="J2763" s="143"/>
      <c r="K2763" s="149"/>
      <c r="L2763" s="149"/>
      <c r="M2763" s="149"/>
      <c r="N2763" s="149"/>
      <c r="O2763" s="149"/>
      <c r="P2763" s="149"/>
      <c r="Q2763" s="149"/>
      <c r="R2763" s="149"/>
      <c r="S2763" s="149"/>
      <c r="T2763" s="152"/>
      <c r="U2763" s="152"/>
      <c r="V2763" s="152"/>
      <c r="W2763" s="152"/>
      <c r="X2763" s="152"/>
      <c r="Y2763" s="152"/>
      <c r="Z2763" s="152"/>
    </row>
    <row r="2764" ht="15.75" customHeight="1">
      <c r="A2764" s="143" t="str">
        <f>VLOOKUP('POBLACIONAL BASE 2025'!AD2026,$A$15:$B$40,2,FALSE)</f>
        <v>#N/A</v>
      </c>
      <c r="B2764" s="149"/>
      <c r="C2764" s="149"/>
      <c r="D2764" s="149"/>
      <c r="E2764" s="149"/>
      <c r="F2764" s="149"/>
      <c r="G2764" s="149"/>
      <c r="H2764" s="149"/>
      <c r="I2764" s="143"/>
      <c r="J2764" s="143"/>
      <c r="K2764" s="149"/>
      <c r="L2764" s="149"/>
      <c r="M2764" s="149"/>
      <c r="N2764" s="149"/>
      <c r="O2764" s="149"/>
      <c r="P2764" s="149"/>
      <c r="Q2764" s="149"/>
      <c r="R2764" s="149"/>
      <c r="S2764" s="149"/>
      <c r="T2764" s="152"/>
      <c r="U2764" s="152"/>
      <c r="V2764" s="152"/>
      <c r="W2764" s="152"/>
      <c r="X2764" s="152"/>
      <c r="Y2764" s="152"/>
      <c r="Z2764" s="152"/>
    </row>
    <row r="2765" ht="15.75" customHeight="1">
      <c r="A2765" s="143" t="str">
        <f>VLOOKUP('POBLACIONAL BASE 2025'!AD2027,$A$15:$B$40,2,FALSE)</f>
        <v>#N/A</v>
      </c>
      <c r="B2765" s="149"/>
      <c r="C2765" s="149"/>
      <c r="D2765" s="149"/>
      <c r="E2765" s="149"/>
      <c r="F2765" s="149"/>
      <c r="G2765" s="149"/>
      <c r="H2765" s="149"/>
      <c r="I2765" s="143"/>
      <c r="J2765" s="143"/>
      <c r="K2765" s="149"/>
      <c r="L2765" s="149"/>
      <c r="M2765" s="149"/>
      <c r="N2765" s="149"/>
      <c r="O2765" s="149"/>
      <c r="P2765" s="149"/>
      <c r="Q2765" s="149"/>
      <c r="R2765" s="149"/>
      <c r="S2765" s="149"/>
      <c r="T2765" s="152"/>
      <c r="U2765" s="152"/>
      <c r="V2765" s="152"/>
      <c r="W2765" s="152"/>
      <c r="X2765" s="152"/>
      <c r="Y2765" s="152"/>
      <c r="Z2765" s="152"/>
    </row>
    <row r="2766" ht="15.75" customHeight="1">
      <c r="A2766" s="143" t="str">
        <f>VLOOKUP('POBLACIONAL BASE 2025'!AD2028,$A$15:$B$40,2,FALSE)</f>
        <v>#N/A</v>
      </c>
      <c r="B2766" s="149"/>
      <c r="C2766" s="149"/>
      <c r="D2766" s="149"/>
      <c r="E2766" s="149"/>
      <c r="F2766" s="149"/>
      <c r="G2766" s="149"/>
      <c r="H2766" s="149"/>
      <c r="I2766" s="143"/>
      <c r="J2766" s="143"/>
      <c r="K2766" s="149"/>
      <c r="L2766" s="149"/>
      <c r="M2766" s="149"/>
      <c r="N2766" s="149"/>
      <c r="O2766" s="149"/>
      <c r="P2766" s="149"/>
      <c r="Q2766" s="149"/>
      <c r="R2766" s="149"/>
      <c r="S2766" s="149"/>
      <c r="T2766" s="152"/>
      <c r="U2766" s="152"/>
      <c r="V2766" s="152"/>
      <c r="W2766" s="152"/>
      <c r="X2766" s="152"/>
      <c r="Y2766" s="152"/>
      <c r="Z2766" s="152"/>
    </row>
    <row r="2767" ht="15.75" customHeight="1">
      <c r="A2767" s="143" t="str">
        <f>VLOOKUP('POBLACIONAL BASE 2025'!AD2029,$A$15:$B$40,2,FALSE)</f>
        <v>#N/A</v>
      </c>
      <c r="B2767" s="149"/>
      <c r="C2767" s="149"/>
      <c r="D2767" s="149"/>
      <c r="E2767" s="149"/>
      <c r="F2767" s="149"/>
      <c r="G2767" s="149"/>
      <c r="H2767" s="149"/>
      <c r="I2767" s="143"/>
      <c r="J2767" s="143"/>
      <c r="K2767" s="149"/>
      <c r="L2767" s="149"/>
      <c r="M2767" s="149"/>
      <c r="N2767" s="149"/>
      <c r="O2767" s="149"/>
      <c r="P2767" s="149"/>
      <c r="Q2767" s="149"/>
      <c r="R2767" s="149"/>
      <c r="S2767" s="149"/>
      <c r="T2767" s="152"/>
      <c r="U2767" s="152"/>
      <c r="V2767" s="152"/>
      <c r="W2767" s="152"/>
      <c r="X2767" s="152"/>
      <c r="Y2767" s="152"/>
      <c r="Z2767" s="152"/>
    </row>
    <row r="2768" ht="15.75" customHeight="1">
      <c r="A2768" s="143" t="str">
        <f>VLOOKUP('POBLACIONAL BASE 2025'!AD2030,$A$15:$B$40,2,FALSE)</f>
        <v>#N/A</v>
      </c>
      <c r="B2768" s="149"/>
      <c r="C2768" s="149"/>
      <c r="D2768" s="149"/>
      <c r="E2768" s="149"/>
      <c r="F2768" s="149"/>
      <c r="G2768" s="149"/>
      <c r="H2768" s="149"/>
      <c r="I2768" s="143"/>
      <c r="J2768" s="143"/>
      <c r="K2768" s="149"/>
      <c r="L2768" s="149"/>
      <c r="M2768" s="149"/>
      <c r="N2768" s="149"/>
      <c r="O2768" s="149"/>
      <c r="P2768" s="149"/>
      <c r="Q2768" s="149"/>
      <c r="R2768" s="149"/>
      <c r="S2768" s="149"/>
      <c r="T2768" s="152"/>
      <c r="U2768" s="152"/>
      <c r="V2768" s="152"/>
      <c r="W2768" s="152"/>
      <c r="X2768" s="152"/>
      <c r="Y2768" s="152"/>
      <c r="Z2768" s="152"/>
    </row>
    <row r="2769" ht="15.75" customHeight="1">
      <c r="A2769" s="143" t="str">
        <f>VLOOKUP('POBLACIONAL BASE 2025'!AD2031,$A$15:$B$40,2,FALSE)</f>
        <v>#N/A</v>
      </c>
      <c r="B2769" s="149"/>
      <c r="C2769" s="149"/>
      <c r="D2769" s="149"/>
      <c r="E2769" s="149"/>
      <c r="F2769" s="149"/>
      <c r="G2769" s="149"/>
      <c r="H2769" s="149"/>
      <c r="I2769" s="143"/>
      <c r="J2769" s="143"/>
      <c r="K2769" s="149"/>
      <c r="L2769" s="149"/>
      <c r="M2769" s="149"/>
      <c r="N2769" s="149"/>
      <c r="O2769" s="149"/>
      <c r="P2769" s="149"/>
      <c r="Q2769" s="149"/>
      <c r="R2769" s="149"/>
      <c r="S2769" s="149"/>
      <c r="T2769" s="152"/>
      <c r="U2769" s="152"/>
      <c r="V2769" s="152"/>
      <c r="W2769" s="152"/>
      <c r="X2769" s="152"/>
      <c r="Y2769" s="152"/>
      <c r="Z2769" s="152"/>
    </row>
    <row r="2770" ht="15.75" customHeight="1">
      <c r="A2770" s="143" t="str">
        <f>VLOOKUP('POBLACIONAL BASE 2025'!AD2032,$A$15:$B$40,2,FALSE)</f>
        <v>#N/A</v>
      </c>
      <c r="B2770" s="149"/>
      <c r="C2770" s="149"/>
      <c r="D2770" s="149"/>
      <c r="E2770" s="149"/>
      <c r="F2770" s="149"/>
      <c r="G2770" s="149"/>
      <c r="H2770" s="149"/>
      <c r="I2770" s="143"/>
      <c r="J2770" s="143"/>
      <c r="K2770" s="149"/>
      <c r="L2770" s="149"/>
      <c r="M2770" s="149"/>
      <c r="N2770" s="149"/>
      <c r="O2770" s="149"/>
      <c r="P2770" s="149"/>
      <c r="Q2770" s="149"/>
      <c r="R2770" s="149"/>
      <c r="S2770" s="149"/>
      <c r="T2770" s="152"/>
      <c r="U2770" s="152"/>
      <c r="V2770" s="152"/>
      <c r="W2770" s="152"/>
      <c r="X2770" s="152"/>
      <c r="Y2770" s="152"/>
      <c r="Z2770" s="152"/>
    </row>
    <row r="2771" ht="15.75" customHeight="1">
      <c r="A2771" s="143" t="str">
        <f>VLOOKUP('POBLACIONAL BASE 2025'!AD2033,$A$15:$B$40,2,FALSE)</f>
        <v>#N/A</v>
      </c>
      <c r="B2771" s="149"/>
      <c r="C2771" s="149"/>
      <c r="D2771" s="149"/>
      <c r="E2771" s="149"/>
      <c r="F2771" s="149"/>
      <c r="G2771" s="149"/>
      <c r="H2771" s="149"/>
      <c r="I2771" s="143"/>
      <c r="J2771" s="143"/>
      <c r="K2771" s="149"/>
      <c r="L2771" s="149"/>
      <c r="M2771" s="149"/>
      <c r="N2771" s="149"/>
      <c r="O2771" s="149"/>
      <c r="P2771" s="149"/>
      <c r="Q2771" s="149"/>
      <c r="R2771" s="149"/>
      <c r="S2771" s="149"/>
      <c r="T2771" s="152"/>
      <c r="U2771" s="152"/>
      <c r="V2771" s="152"/>
      <c r="W2771" s="152"/>
      <c r="X2771" s="152"/>
      <c r="Y2771" s="152"/>
      <c r="Z2771" s="152"/>
    </row>
    <row r="2772" ht="15.75" customHeight="1">
      <c r="A2772" s="143" t="str">
        <f>VLOOKUP('POBLACIONAL BASE 2025'!AD2034,$A$15:$B$40,2,FALSE)</f>
        <v>#N/A</v>
      </c>
      <c r="B2772" s="149"/>
      <c r="C2772" s="149"/>
      <c r="D2772" s="149"/>
      <c r="E2772" s="149"/>
      <c r="F2772" s="149"/>
      <c r="G2772" s="149"/>
      <c r="H2772" s="149"/>
      <c r="I2772" s="143"/>
      <c r="J2772" s="143"/>
      <c r="K2772" s="149"/>
      <c r="L2772" s="149"/>
      <c r="M2772" s="149"/>
      <c r="N2772" s="149"/>
      <c r="O2772" s="149"/>
      <c r="P2772" s="149"/>
      <c r="Q2772" s="149"/>
      <c r="R2772" s="149"/>
      <c r="S2772" s="149"/>
      <c r="T2772" s="152"/>
      <c r="U2772" s="152"/>
      <c r="V2772" s="152"/>
      <c r="W2772" s="152"/>
      <c r="X2772" s="152"/>
      <c r="Y2772" s="152"/>
      <c r="Z2772" s="152"/>
    </row>
    <row r="2773" ht="15.75" customHeight="1">
      <c r="A2773" s="143" t="str">
        <f>VLOOKUP('POBLACIONAL BASE 2025'!AD2035,$A$15:$B$40,2,FALSE)</f>
        <v>#N/A</v>
      </c>
      <c r="B2773" s="149"/>
      <c r="C2773" s="149"/>
      <c r="D2773" s="149"/>
      <c r="E2773" s="149"/>
      <c r="F2773" s="149"/>
      <c r="G2773" s="149"/>
      <c r="H2773" s="149"/>
      <c r="I2773" s="143"/>
      <c r="J2773" s="143"/>
      <c r="K2773" s="149"/>
      <c r="L2773" s="149"/>
      <c r="M2773" s="149"/>
      <c r="N2773" s="149"/>
      <c r="O2773" s="149"/>
      <c r="P2773" s="149"/>
      <c r="Q2773" s="149"/>
      <c r="R2773" s="149"/>
      <c r="S2773" s="149"/>
      <c r="T2773" s="152"/>
      <c r="U2773" s="152"/>
      <c r="V2773" s="152"/>
      <c r="W2773" s="152"/>
      <c r="X2773" s="152"/>
      <c r="Y2773" s="152"/>
      <c r="Z2773" s="152"/>
    </row>
    <row r="2774" ht="15.75" customHeight="1">
      <c r="A2774" s="143" t="str">
        <f>VLOOKUP('POBLACIONAL BASE 2025'!AD2036,$A$15:$B$40,2,FALSE)</f>
        <v>#N/A</v>
      </c>
      <c r="B2774" s="149"/>
      <c r="C2774" s="149"/>
      <c r="D2774" s="149"/>
      <c r="E2774" s="149"/>
      <c r="F2774" s="149"/>
      <c r="G2774" s="149"/>
      <c r="H2774" s="149"/>
      <c r="I2774" s="143"/>
      <c r="J2774" s="143"/>
      <c r="K2774" s="149"/>
      <c r="L2774" s="149"/>
      <c r="M2774" s="149"/>
      <c r="N2774" s="149"/>
      <c r="O2774" s="149"/>
      <c r="P2774" s="149"/>
      <c r="Q2774" s="149"/>
      <c r="R2774" s="149"/>
      <c r="S2774" s="149"/>
      <c r="T2774" s="152"/>
      <c r="U2774" s="152"/>
      <c r="V2774" s="152"/>
      <c r="W2774" s="152"/>
      <c r="X2774" s="152"/>
      <c r="Y2774" s="152"/>
      <c r="Z2774" s="152"/>
    </row>
    <row r="2775" ht="15.75" customHeight="1">
      <c r="A2775" s="143" t="str">
        <f>VLOOKUP('POBLACIONAL BASE 2025'!AD2037,$A$15:$B$40,2,FALSE)</f>
        <v>#N/A</v>
      </c>
      <c r="B2775" s="149"/>
      <c r="C2775" s="149"/>
      <c r="D2775" s="149"/>
      <c r="E2775" s="149"/>
      <c r="F2775" s="149"/>
      <c r="G2775" s="149"/>
      <c r="H2775" s="149"/>
      <c r="I2775" s="143"/>
      <c r="J2775" s="143"/>
      <c r="K2775" s="149"/>
      <c r="L2775" s="149"/>
      <c r="M2775" s="149"/>
      <c r="N2775" s="149"/>
      <c r="O2775" s="149"/>
      <c r="P2775" s="149"/>
      <c r="Q2775" s="149"/>
      <c r="R2775" s="149"/>
      <c r="S2775" s="149"/>
      <c r="T2775" s="152"/>
      <c r="U2775" s="152"/>
      <c r="V2775" s="152"/>
      <c r="W2775" s="152"/>
      <c r="X2775" s="152"/>
      <c r="Y2775" s="152"/>
      <c r="Z2775" s="152"/>
    </row>
    <row r="2776" ht="15.75" customHeight="1">
      <c r="A2776" s="143" t="str">
        <f>VLOOKUP('POBLACIONAL BASE 2025'!AD2038,$A$15:$B$40,2,FALSE)</f>
        <v>#N/A</v>
      </c>
      <c r="B2776" s="149"/>
      <c r="C2776" s="149"/>
      <c r="D2776" s="149"/>
      <c r="E2776" s="149"/>
      <c r="F2776" s="149"/>
      <c r="G2776" s="149"/>
      <c r="H2776" s="149"/>
      <c r="I2776" s="143"/>
      <c r="J2776" s="143"/>
      <c r="K2776" s="149"/>
      <c r="L2776" s="149"/>
      <c r="M2776" s="149"/>
      <c r="N2776" s="149"/>
      <c r="O2776" s="149"/>
      <c r="P2776" s="149"/>
      <c r="Q2776" s="149"/>
      <c r="R2776" s="149"/>
      <c r="S2776" s="149"/>
      <c r="T2776" s="152"/>
      <c r="U2776" s="152"/>
      <c r="V2776" s="152"/>
      <c r="W2776" s="152"/>
      <c r="X2776" s="152"/>
      <c r="Y2776" s="152"/>
      <c r="Z2776" s="152"/>
    </row>
    <row r="2777" ht="15.75" customHeight="1">
      <c r="A2777" s="143" t="str">
        <f>VLOOKUP('POBLACIONAL BASE 2025'!AD2039,$A$15:$B$40,2,FALSE)</f>
        <v>#N/A</v>
      </c>
      <c r="B2777" s="149"/>
      <c r="C2777" s="149"/>
      <c r="D2777" s="149"/>
      <c r="E2777" s="149"/>
      <c r="F2777" s="149"/>
      <c r="G2777" s="149"/>
      <c r="H2777" s="149"/>
      <c r="I2777" s="143"/>
      <c r="J2777" s="143"/>
      <c r="K2777" s="149"/>
      <c r="L2777" s="149"/>
      <c r="M2777" s="149"/>
      <c r="N2777" s="149"/>
      <c r="O2777" s="149"/>
      <c r="P2777" s="149"/>
      <c r="Q2777" s="149"/>
      <c r="R2777" s="149"/>
      <c r="S2777" s="149"/>
      <c r="T2777" s="152"/>
      <c r="U2777" s="152"/>
      <c r="V2777" s="152"/>
      <c r="W2777" s="152"/>
      <c r="X2777" s="152"/>
      <c r="Y2777" s="152"/>
      <c r="Z2777" s="152"/>
    </row>
    <row r="2778" ht="15.75" customHeight="1">
      <c r="A2778" s="143" t="str">
        <f>VLOOKUP('POBLACIONAL BASE 2025'!AD2040,$A$15:$B$40,2,FALSE)</f>
        <v>#N/A</v>
      </c>
      <c r="B2778" s="149"/>
      <c r="C2778" s="149"/>
      <c r="D2778" s="149"/>
      <c r="E2778" s="149"/>
      <c r="F2778" s="149"/>
      <c r="G2778" s="149"/>
      <c r="H2778" s="149"/>
      <c r="I2778" s="143"/>
      <c r="J2778" s="143"/>
      <c r="K2778" s="149"/>
      <c r="L2778" s="149"/>
      <c r="M2778" s="149"/>
      <c r="N2778" s="149"/>
      <c r="O2778" s="149"/>
      <c r="P2778" s="149"/>
      <c r="Q2778" s="149"/>
      <c r="R2778" s="149"/>
      <c r="S2778" s="149"/>
      <c r="T2778" s="152"/>
      <c r="U2778" s="152"/>
      <c r="V2778" s="152"/>
      <c r="W2778" s="152"/>
      <c r="X2778" s="152"/>
      <c r="Y2778" s="152"/>
      <c r="Z2778" s="152"/>
    </row>
    <row r="2779" ht="15.75" customHeight="1">
      <c r="A2779" s="143" t="str">
        <f>VLOOKUP('POBLACIONAL BASE 2025'!AD2041,$A$15:$B$40,2,FALSE)</f>
        <v>#N/A</v>
      </c>
      <c r="B2779" s="149"/>
      <c r="C2779" s="149"/>
      <c r="D2779" s="149"/>
      <c r="E2779" s="149"/>
      <c r="F2779" s="149"/>
      <c r="G2779" s="149"/>
      <c r="H2779" s="149"/>
      <c r="I2779" s="143"/>
      <c r="J2779" s="143"/>
      <c r="K2779" s="149"/>
      <c r="L2779" s="149"/>
      <c r="M2779" s="149"/>
      <c r="N2779" s="149"/>
      <c r="O2779" s="149"/>
      <c r="P2779" s="149"/>
      <c r="Q2779" s="149"/>
      <c r="R2779" s="149"/>
      <c r="S2779" s="149"/>
      <c r="T2779" s="152"/>
      <c r="U2779" s="152"/>
      <c r="V2779" s="152"/>
      <c r="W2779" s="152"/>
      <c r="X2779" s="152"/>
      <c r="Y2779" s="152"/>
      <c r="Z2779" s="152"/>
    </row>
    <row r="2780" ht="15.75" customHeight="1">
      <c r="A2780" s="143" t="str">
        <f>VLOOKUP('POBLACIONAL BASE 2025'!AD2042,$A$15:$B$40,2,FALSE)</f>
        <v>#N/A</v>
      </c>
      <c r="B2780" s="149"/>
      <c r="C2780" s="149"/>
      <c r="D2780" s="149"/>
      <c r="E2780" s="149"/>
      <c r="F2780" s="149"/>
      <c r="G2780" s="149"/>
      <c r="H2780" s="149"/>
      <c r="I2780" s="143"/>
      <c r="J2780" s="143"/>
      <c r="K2780" s="149"/>
      <c r="L2780" s="149"/>
      <c r="M2780" s="149"/>
      <c r="N2780" s="149"/>
      <c r="O2780" s="149"/>
      <c r="P2780" s="149"/>
      <c r="Q2780" s="149"/>
      <c r="R2780" s="149"/>
      <c r="S2780" s="149"/>
      <c r="T2780" s="152"/>
      <c r="U2780" s="152"/>
      <c r="V2780" s="152"/>
      <c r="W2780" s="152"/>
      <c r="X2780" s="152"/>
      <c r="Y2780" s="152"/>
      <c r="Z2780" s="152"/>
    </row>
    <row r="2781" ht="15.75" customHeight="1">
      <c r="A2781" s="143" t="str">
        <f>VLOOKUP('POBLACIONAL BASE 2025'!AD2043,$A$15:$B$40,2,FALSE)</f>
        <v>#N/A</v>
      </c>
      <c r="B2781" s="149"/>
      <c r="C2781" s="149"/>
      <c r="D2781" s="149"/>
      <c r="E2781" s="149"/>
      <c r="F2781" s="149"/>
      <c r="G2781" s="149"/>
      <c r="H2781" s="149"/>
      <c r="I2781" s="143"/>
      <c r="J2781" s="143"/>
      <c r="K2781" s="149"/>
      <c r="L2781" s="149"/>
      <c r="M2781" s="149"/>
      <c r="N2781" s="149"/>
      <c r="O2781" s="149"/>
      <c r="P2781" s="149"/>
      <c r="Q2781" s="149"/>
      <c r="R2781" s="149"/>
      <c r="S2781" s="149"/>
      <c r="T2781" s="152"/>
      <c r="U2781" s="152"/>
      <c r="V2781" s="152"/>
      <c r="W2781" s="152"/>
      <c r="X2781" s="152"/>
      <c r="Y2781" s="152"/>
      <c r="Z2781" s="152"/>
    </row>
    <row r="2782" ht="15.75" customHeight="1">
      <c r="A2782" s="143" t="str">
        <f>VLOOKUP('POBLACIONAL BASE 2025'!AD2044,$A$15:$B$40,2,FALSE)</f>
        <v>#N/A</v>
      </c>
      <c r="B2782" s="149"/>
      <c r="C2782" s="149"/>
      <c r="D2782" s="149"/>
      <c r="E2782" s="149"/>
      <c r="F2782" s="149"/>
      <c r="G2782" s="149"/>
      <c r="H2782" s="149"/>
      <c r="I2782" s="143"/>
      <c r="J2782" s="143"/>
      <c r="K2782" s="149"/>
      <c r="L2782" s="149"/>
      <c r="M2782" s="149"/>
      <c r="N2782" s="149"/>
      <c r="O2782" s="149"/>
      <c r="P2782" s="149"/>
      <c r="Q2782" s="149"/>
      <c r="R2782" s="149"/>
      <c r="S2782" s="149"/>
      <c r="T2782" s="152"/>
      <c r="U2782" s="152"/>
      <c r="V2782" s="152"/>
      <c r="W2782" s="152"/>
      <c r="X2782" s="152"/>
      <c r="Y2782" s="152"/>
      <c r="Z2782" s="152"/>
    </row>
    <row r="2783" ht="15.75" customHeight="1">
      <c r="A2783" s="143" t="str">
        <f>VLOOKUP('POBLACIONAL BASE 2025'!AD2045,$A$15:$B$40,2,FALSE)</f>
        <v>#N/A</v>
      </c>
      <c r="B2783" s="149"/>
      <c r="C2783" s="149"/>
      <c r="D2783" s="149"/>
      <c r="E2783" s="149"/>
      <c r="F2783" s="149"/>
      <c r="G2783" s="149"/>
      <c r="H2783" s="149"/>
      <c r="I2783" s="143"/>
      <c r="J2783" s="143"/>
      <c r="K2783" s="149"/>
      <c r="L2783" s="149"/>
      <c r="M2783" s="149"/>
      <c r="N2783" s="149"/>
      <c r="O2783" s="149"/>
      <c r="P2783" s="149"/>
      <c r="Q2783" s="149"/>
      <c r="R2783" s="149"/>
      <c r="S2783" s="149"/>
      <c r="T2783" s="152"/>
      <c r="U2783" s="152"/>
      <c r="V2783" s="152"/>
      <c r="W2783" s="152"/>
      <c r="X2783" s="152"/>
      <c r="Y2783" s="152"/>
      <c r="Z2783" s="152"/>
    </row>
    <row r="2784" ht="15.75" customHeight="1">
      <c r="A2784" s="143" t="str">
        <f>VLOOKUP('POBLACIONAL BASE 2025'!AD2046,$A$15:$B$40,2,FALSE)</f>
        <v>#N/A</v>
      </c>
      <c r="B2784" s="149"/>
      <c r="C2784" s="149"/>
      <c r="D2784" s="149"/>
      <c r="E2784" s="149"/>
      <c r="F2784" s="149"/>
      <c r="G2784" s="149"/>
      <c r="H2784" s="149"/>
      <c r="I2784" s="143"/>
      <c r="J2784" s="143"/>
      <c r="K2784" s="149"/>
      <c r="L2784" s="149"/>
      <c r="M2784" s="149"/>
      <c r="N2784" s="149"/>
      <c r="O2784" s="149"/>
      <c r="P2784" s="149"/>
      <c r="Q2784" s="149"/>
      <c r="R2784" s="149"/>
      <c r="S2784" s="149"/>
      <c r="T2784" s="152"/>
      <c r="U2784" s="152"/>
      <c r="V2784" s="152"/>
      <c r="W2784" s="152"/>
      <c r="X2784" s="152"/>
      <c r="Y2784" s="152"/>
      <c r="Z2784" s="152"/>
    </row>
    <row r="2785" ht="15.75" customHeight="1">
      <c r="A2785" s="143" t="str">
        <f>VLOOKUP('POBLACIONAL BASE 2025'!AD2047,$A$15:$B$40,2,FALSE)</f>
        <v>#N/A</v>
      </c>
      <c r="B2785" s="149"/>
      <c r="C2785" s="149"/>
      <c r="D2785" s="149"/>
      <c r="E2785" s="149"/>
      <c r="F2785" s="149"/>
      <c r="G2785" s="149"/>
      <c r="H2785" s="149"/>
      <c r="I2785" s="143"/>
      <c r="J2785" s="143"/>
      <c r="K2785" s="149"/>
      <c r="L2785" s="149"/>
      <c r="M2785" s="149"/>
      <c r="N2785" s="149"/>
      <c r="O2785" s="149"/>
      <c r="P2785" s="149"/>
      <c r="Q2785" s="149"/>
      <c r="R2785" s="149"/>
      <c r="S2785" s="149"/>
      <c r="T2785" s="152"/>
      <c r="U2785" s="152"/>
      <c r="V2785" s="152"/>
      <c r="W2785" s="152"/>
      <c r="X2785" s="152"/>
      <c r="Y2785" s="152"/>
      <c r="Z2785" s="152"/>
    </row>
    <row r="2786" ht="15.75" customHeight="1">
      <c r="A2786" s="143" t="str">
        <f>VLOOKUP('POBLACIONAL BASE 2025'!AD2048,$A$15:$B$40,2,FALSE)</f>
        <v>#N/A</v>
      </c>
      <c r="B2786" s="149"/>
      <c r="C2786" s="149"/>
      <c r="D2786" s="149"/>
      <c r="E2786" s="149"/>
      <c r="F2786" s="149"/>
      <c r="G2786" s="149"/>
      <c r="H2786" s="149"/>
      <c r="I2786" s="143"/>
      <c r="J2786" s="143"/>
      <c r="K2786" s="149"/>
      <c r="L2786" s="149"/>
      <c r="M2786" s="149"/>
      <c r="N2786" s="149"/>
      <c r="O2786" s="149"/>
      <c r="P2786" s="149"/>
      <c r="Q2786" s="149"/>
      <c r="R2786" s="149"/>
      <c r="S2786" s="149"/>
      <c r="T2786" s="152"/>
      <c r="U2786" s="152"/>
      <c r="V2786" s="152"/>
      <c r="W2786" s="152"/>
      <c r="X2786" s="152"/>
      <c r="Y2786" s="152"/>
      <c r="Z2786" s="152"/>
    </row>
    <row r="2787" ht="15.75" customHeight="1">
      <c r="A2787" s="143" t="str">
        <f>VLOOKUP('POBLACIONAL BASE 2025'!AD2049,$A$15:$B$40,2,FALSE)</f>
        <v>#N/A</v>
      </c>
      <c r="B2787" s="149"/>
      <c r="C2787" s="149"/>
      <c r="D2787" s="149"/>
      <c r="E2787" s="149"/>
      <c r="F2787" s="149"/>
      <c r="G2787" s="149"/>
      <c r="H2787" s="149"/>
      <c r="I2787" s="143"/>
      <c r="J2787" s="143"/>
      <c r="K2787" s="149"/>
      <c r="L2787" s="149"/>
      <c r="M2787" s="149"/>
      <c r="N2787" s="149"/>
      <c r="O2787" s="149"/>
      <c r="P2787" s="149"/>
      <c r="Q2787" s="149"/>
      <c r="R2787" s="149"/>
      <c r="S2787" s="149"/>
      <c r="T2787" s="152"/>
      <c r="U2787" s="152"/>
      <c r="V2787" s="152"/>
      <c r="W2787" s="152"/>
      <c r="X2787" s="152"/>
      <c r="Y2787" s="152"/>
      <c r="Z2787" s="152"/>
    </row>
    <row r="2788" ht="15.75" customHeight="1">
      <c r="A2788" s="143" t="str">
        <f>VLOOKUP('POBLACIONAL BASE 2025'!AD2050,$A$15:$B$40,2,FALSE)</f>
        <v>#N/A</v>
      </c>
      <c r="B2788" s="149"/>
      <c r="C2788" s="149"/>
      <c r="D2788" s="149"/>
      <c r="E2788" s="149"/>
      <c r="F2788" s="149"/>
      <c r="G2788" s="149"/>
      <c r="H2788" s="149"/>
      <c r="I2788" s="143"/>
      <c r="J2788" s="143"/>
      <c r="K2788" s="149"/>
      <c r="L2788" s="149"/>
      <c r="M2788" s="149"/>
      <c r="N2788" s="149"/>
      <c r="O2788" s="149"/>
      <c r="P2788" s="149"/>
      <c r="Q2788" s="149"/>
      <c r="R2788" s="149"/>
      <c r="S2788" s="149"/>
      <c r="T2788" s="152"/>
      <c r="U2788" s="152"/>
      <c r="V2788" s="152"/>
      <c r="W2788" s="152"/>
      <c r="X2788" s="152"/>
      <c r="Y2788" s="152"/>
      <c r="Z2788" s="152"/>
    </row>
    <row r="2789" ht="15.75" customHeight="1">
      <c r="A2789" s="143" t="str">
        <f>VLOOKUP('POBLACIONAL BASE 2025'!AD2051,$A$15:$B$40,2,FALSE)</f>
        <v>#N/A</v>
      </c>
      <c r="B2789" s="149"/>
      <c r="C2789" s="149"/>
      <c r="D2789" s="149"/>
      <c r="E2789" s="149"/>
      <c r="F2789" s="149"/>
      <c r="G2789" s="149"/>
      <c r="H2789" s="149"/>
      <c r="I2789" s="143"/>
      <c r="J2789" s="143"/>
      <c r="K2789" s="149"/>
      <c r="L2789" s="149"/>
      <c r="M2789" s="149"/>
      <c r="N2789" s="149"/>
      <c r="O2789" s="149"/>
      <c r="P2789" s="149"/>
      <c r="Q2789" s="149"/>
      <c r="R2789" s="149"/>
      <c r="S2789" s="149"/>
      <c r="T2789" s="152"/>
      <c r="U2789" s="152"/>
      <c r="V2789" s="152"/>
      <c r="W2789" s="152"/>
      <c r="X2789" s="152"/>
      <c r="Y2789" s="152"/>
      <c r="Z2789" s="152"/>
    </row>
    <row r="2790" ht="15.75" customHeight="1">
      <c r="A2790" s="143" t="str">
        <f>VLOOKUP('POBLACIONAL BASE 2025'!AD2052,$A$15:$B$40,2,FALSE)</f>
        <v>#N/A</v>
      </c>
      <c r="B2790" s="149"/>
      <c r="C2790" s="149"/>
      <c r="D2790" s="149"/>
      <c r="E2790" s="149"/>
      <c r="F2790" s="149"/>
      <c r="G2790" s="149"/>
      <c r="H2790" s="149"/>
      <c r="I2790" s="143"/>
      <c r="J2790" s="143"/>
      <c r="K2790" s="149"/>
      <c r="L2790" s="149"/>
      <c r="M2790" s="149"/>
      <c r="N2790" s="149"/>
      <c r="O2790" s="149"/>
      <c r="P2790" s="149"/>
      <c r="Q2790" s="149"/>
      <c r="R2790" s="149"/>
      <c r="S2790" s="149"/>
      <c r="T2790" s="152"/>
      <c r="U2790" s="152"/>
      <c r="V2790" s="152"/>
      <c r="W2790" s="152"/>
      <c r="X2790" s="152"/>
      <c r="Y2790" s="152"/>
      <c r="Z2790" s="152"/>
    </row>
    <row r="2791" ht="15.75" customHeight="1">
      <c r="A2791" s="143" t="str">
        <f>VLOOKUP('POBLACIONAL BASE 2025'!AD2053,$A$15:$B$40,2,FALSE)</f>
        <v>#N/A</v>
      </c>
      <c r="B2791" s="149"/>
      <c r="C2791" s="149"/>
      <c r="D2791" s="149"/>
      <c r="E2791" s="149"/>
      <c r="F2791" s="149"/>
      <c r="G2791" s="149"/>
      <c r="H2791" s="149"/>
      <c r="I2791" s="143"/>
      <c r="J2791" s="143"/>
      <c r="K2791" s="149"/>
      <c r="L2791" s="149"/>
      <c r="M2791" s="149"/>
      <c r="N2791" s="149"/>
      <c r="O2791" s="149"/>
      <c r="P2791" s="149"/>
      <c r="Q2791" s="149"/>
      <c r="R2791" s="149"/>
      <c r="S2791" s="149"/>
      <c r="T2791" s="152"/>
      <c r="U2791" s="152"/>
      <c r="V2791" s="152"/>
      <c r="W2791" s="152"/>
      <c r="X2791" s="152"/>
      <c r="Y2791" s="152"/>
      <c r="Z2791" s="152"/>
    </row>
    <row r="2792" ht="15.75" customHeight="1">
      <c r="A2792" s="143" t="str">
        <f>VLOOKUP('POBLACIONAL BASE 2025'!AD2054,$A$15:$B$40,2,FALSE)</f>
        <v>#N/A</v>
      </c>
      <c r="B2792" s="149"/>
      <c r="C2792" s="149"/>
      <c r="D2792" s="149"/>
      <c r="E2792" s="149"/>
      <c r="F2792" s="149"/>
      <c r="G2792" s="149"/>
      <c r="H2792" s="149"/>
      <c r="I2792" s="143"/>
      <c r="J2792" s="143"/>
      <c r="K2792" s="149"/>
      <c r="L2792" s="149"/>
      <c r="M2792" s="149"/>
      <c r="N2792" s="149"/>
      <c r="O2792" s="149"/>
      <c r="P2792" s="149"/>
      <c r="Q2792" s="149"/>
      <c r="R2792" s="149"/>
      <c r="S2792" s="149"/>
      <c r="T2792" s="152"/>
      <c r="U2792" s="152"/>
      <c r="V2792" s="152"/>
      <c r="W2792" s="152"/>
      <c r="X2792" s="152"/>
      <c r="Y2792" s="152"/>
      <c r="Z2792" s="152"/>
    </row>
    <row r="2793" ht="15.75" customHeight="1">
      <c r="A2793" s="143" t="str">
        <f>VLOOKUP('POBLACIONAL BASE 2025'!AD2055,$A$15:$B$40,2,FALSE)</f>
        <v>#N/A</v>
      </c>
      <c r="B2793" s="149"/>
      <c r="C2793" s="149"/>
      <c r="D2793" s="149"/>
      <c r="E2793" s="149"/>
      <c r="F2793" s="149"/>
      <c r="G2793" s="149"/>
      <c r="H2793" s="149"/>
      <c r="I2793" s="143"/>
      <c r="J2793" s="143"/>
      <c r="K2793" s="149"/>
      <c r="L2793" s="149"/>
      <c r="M2793" s="149"/>
      <c r="N2793" s="149"/>
      <c r="O2793" s="149"/>
      <c r="P2793" s="149"/>
      <c r="Q2793" s="149"/>
      <c r="R2793" s="149"/>
      <c r="S2793" s="149"/>
      <c r="T2793" s="152"/>
      <c r="U2793" s="152"/>
      <c r="V2793" s="152"/>
      <c r="W2793" s="152"/>
      <c r="X2793" s="152"/>
      <c r="Y2793" s="152"/>
      <c r="Z2793" s="152"/>
    </row>
    <row r="2794" ht="15.75" customHeight="1">
      <c r="A2794" s="143" t="str">
        <f>VLOOKUP('POBLACIONAL BASE 2025'!AD2056,$A$15:$B$40,2,FALSE)</f>
        <v>#N/A</v>
      </c>
      <c r="B2794" s="149"/>
      <c r="C2794" s="149"/>
      <c r="D2794" s="149"/>
      <c r="E2794" s="149"/>
      <c r="F2794" s="149"/>
      <c r="G2794" s="149"/>
      <c r="H2794" s="149"/>
      <c r="I2794" s="143"/>
      <c r="J2794" s="143"/>
      <c r="K2794" s="149"/>
      <c r="L2794" s="149"/>
      <c r="M2794" s="149"/>
      <c r="N2794" s="149"/>
      <c r="O2794" s="149"/>
      <c r="P2794" s="149"/>
      <c r="Q2794" s="149"/>
      <c r="R2794" s="149"/>
      <c r="S2794" s="149"/>
      <c r="T2794" s="152"/>
      <c r="U2794" s="152"/>
      <c r="V2794" s="152"/>
      <c r="W2794" s="152"/>
      <c r="X2794" s="152"/>
      <c r="Y2794" s="152"/>
      <c r="Z2794" s="152"/>
    </row>
    <row r="2795" ht="15.75" customHeight="1">
      <c r="A2795" s="143" t="str">
        <f>VLOOKUP('POBLACIONAL BASE 2025'!AD2057,$A$15:$B$40,2,FALSE)</f>
        <v>#N/A</v>
      </c>
      <c r="B2795" s="149"/>
      <c r="C2795" s="149"/>
      <c r="D2795" s="149"/>
      <c r="E2795" s="149"/>
      <c r="F2795" s="149"/>
      <c r="G2795" s="149"/>
      <c r="H2795" s="149"/>
      <c r="I2795" s="143"/>
      <c r="J2795" s="143"/>
      <c r="K2795" s="149"/>
      <c r="L2795" s="149"/>
      <c r="M2795" s="149"/>
      <c r="N2795" s="149"/>
      <c r="O2795" s="149"/>
      <c r="P2795" s="149"/>
      <c r="Q2795" s="149"/>
      <c r="R2795" s="149"/>
      <c r="S2795" s="149"/>
      <c r="T2795" s="152"/>
      <c r="U2795" s="152"/>
      <c r="V2795" s="152"/>
      <c r="W2795" s="152"/>
      <c r="X2795" s="152"/>
      <c r="Y2795" s="152"/>
      <c r="Z2795" s="152"/>
    </row>
    <row r="2796" ht="15.75" customHeight="1">
      <c r="A2796" s="143" t="str">
        <f>VLOOKUP('POBLACIONAL BASE 2025'!AD2058,$A$15:$B$40,2,FALSE)</f>
        <v>#N/A</v>
      </c>
      <c r="B2796" s="149"/>
      <c r="C2796" s="149"/>
      <c r="D2796" s="149"/>
      <c r="E2796" s="149"/>
      <c r="F2796" s="149"/>
      <c r="G2796" s="149"/>
      <c r="H2796" s="149"/>
      <c r="I2796" s="143"/>
      <c r="J2796" s="143"/>
      <c r="K2796" s="149"/>
      <c r="L2796" s="149"/>
      <c r="M2796" s="149"/>
      <c r="N2796" s="149"/>
      <c r="O2796" s="149"/>
      <c r="P2796" s="149"/>
      <c r="Q2796" s="149"/>
      <c r="R2796" s="149"/>
      <c r="S2796" s="149"/>
      <c r="T2796" s="152"/>
      <c r="U2796" s="152"/>
      <c r="V2796" s="152"/>
      <c r="W2796" s="152"/>
      <c r="X2796" s="152"/>
      <c r="Y2796" s="152"/>
      <c r="Z2796" s="152"/>
    </row>
    <row r="2797" ht="15.75" customHeight="1">
      <c r="A2797" s="143" t="str">
        <f>VLOOKUP('POBLACIONAL BASE 2025'!AD2059,$A$15:$B$40,2,FALSE)</f>
        <v>#N/A</v>
      </c>
      <c r="B2797" s="149"/>
      <c r="C2797" s="149"/>
      <c r="D2797" s="149"/>
      <c r="E2797" s="149"/>
      <c r="F2797" s="149"/>
      <c r="G2797" s="149"/>
      <c r="H2797" s="149"/>
      <c r="I2797" s="143"/>
      <c r="J2797" s="143"/>
      <c r="K2797" s="149"/>
      <c r="L2797" s="149"/>
      <c r="M2797" s="149"/>
      <c r="N2797" s="149"/>
      <c r="O2797" s="149"/>
      <c r="P2797" s="149"/>
      <c r="Q2797" s="149"/>
      <c r="R2797" s="149"/>
      <c r="S2797" s="149"/>
      <c r="T2797" s="152"/>
      <c r="U2797" s="152"/>
      <c r="V2797" s="152"/>
      <c r="W2797" s="152"/>
      <c r="X2797" s="152"/>
      <c r="Y2797" s="152"/>
      <c r="Z2797" s="152"/>
    </row>
    <row r="2798" ht="15.75" customHeight="1">
      <c r="A2798" s="143" t="str">
        <f>VLOOKUP('POBLACIONAL BASE 2025'!AD2060,$A$15:$B$40,2,FALSE)</f>
        <v>#N/A</v>
      </c>
      <c r="B2798" s="149"/>
      <c r="C2798" s="149"/>
      <c r="D2798" s="149"/>
      <c r="E2798" s="149"/>
      <c r="F2798" s="149"/>
      <c r="G2798" s="149"/>
      <c r="H2798" s="149"/>
      <c r="I2798" s="143"/>
      <c r="J2798" s="143"/>
      <c r="K2798" s="149"/>
      <c r="L2798" s="149"/>
      <c r="M2798" s="149"/>
      <c r="N2798" s="149"/>
      <c r="O2798" s="149"/>
      <c r="P2798" s="149"/>
      <c r="Q2798" s="149"/>
      <c r="R2798" s="149"/>
      <c r="S2798" s="149"/>
      <c r="T2798" s="152"/>
      <c r="U2798" s="152"/>
      <c r="V2798" s="152"/>
      <c r="W2798" s="152"/>
      <c r="X2798" s="152"/>
      <c r="Y2798" s="152"/>
      <c r="Z2798" s="152"/>
    </row>
    <row r="2799" ht="15.75" customHeight="1">
      <c r="A2799" s="143" t="str">
        <f>VLOOKUP('POBLACIONAL BASE 2025'!AD2061,$A$15:$B$40,2,FALSE)</f>
        <v>#N/A</v>
      </c>
      <c r="B2799" s="149"/>
      <c r="C2799" s="149"/>
      <c r="D2799" s="149"/>
      <c r="E2799" s="149"/>
      <c r="F2799" s="149"/>
      <c r="G2799" s="149"/>
      <c r="H2799" s="149"/>
      <c r="I2799" s="143"/>
      <c r="J2799" s="143"/>
      <c r="K2799" s="149"/>
      <c r="L2799" s="149"/>
      <c r="M2799" s="149"/>
      <c r="N2799" s="149"/>
      <c r="O2799" s="149"/>
      <c r="P2799" s="149"/>
      <c r="Q2799" s="149"/>
      <c r="R2799" s="149"/>
      <c r="S2799" s="149"/>
      <c r="T2799" s="152"/>
      <c r="U2799" s="152"/>
      <c r="V2799" s="152"/>
      <c r="W2799" s="152"/>
      <c r="X2799" s="152"/>
      <c r="Y2799" s="152"/>
      <c r="Z2799" s="152"/>
    </row>
    <row r="2800" ht="15.75" customHeight="1">
      <c r="A2800" s="143" t="str">
        <f>VLOOKUP('POBLACIONAL BASE 2025'!AD2062,$A$15:$B$40,2,FALSE)</f>
        <v>#N/A</v>
      </c>
      <c r="B2800" s="149"/>
      <c r="C2800" s="149"/>
      <c r="D2800" s="149"/>
      <c r="E2800" s="149"/>
      <c r="F2800" s="149"/>
      <c r="G2800" s="149"/>
      <c r="H2800" s="149"/>
      <c r="I2800" s="143"/>
      <c r="J2800" s="143"/>
      <c r="K2800" s="149"/>
      <c r="L2800" s="149"/>
      <c r="M2800" s="149"/>
      <c r="N2800" s="149"/>
      <c r="O2800" s="149"/>
      <c r="P2800" s="149"/>
      <c r="Q2800" s="149"/>
      <c r="R2800" s="149"/>
      <c r="S2800" s="149"/>
      <c r="T2800" s="152"/>
      <c r="U2800" s="152"/>
      <c r="V2800" s="152"/>
      <c r="W2800" s="152"/>
      <c r="X2800" s="152"/>
      <c r="Y2800" s="152"/>
      <c r="Z2800" s="152"/>
    </row>
    <row r="2801" ht="15.75" customHeight="1">
      <c r="A2801" s="143" t="str">
        <f>VLOOKUP('POBLACIONAL BASE 2025'!AD2063,$A$15:$B$40,2,FALSE)</f>
        <v>#N/A</v>
      </c>
      <c r="B2801" s="149"/>
      <c r="C2801" s="149"/>
      <c r="D2801" s="149"/>
      <c r="E2801" s="149"/>
      <c r="F2801" s="149"/>
      <c r="G2801" s="149"/>
      <c r="H2801" s="149"/>
      <c r="I2801" s="143"/>
      <c r="J2801" s="143"/>
      <c r="K2801" s="149"/>
      <c r="L2801" s="149"/>
      <c r="M2801" s="149"/>
      <c r="N2801" s="149"/>
      <c r="O2801" s="149"/>
      <c r="P2801" s="149"/>
      <c r="Q2801" s="149"/>
      <c r="R2801" s="149"/>
      <c r="S2801" s="149"/>
      <c r="T2801" s="152"/>
      <c r="U2801" s="152"/>
      <c r="V2801" s="152"/>
      <c r="W2801" s="152"/>
      <c r="X2801" s="152"/>
      <c r="Y2801" s="152"/>
      <c r="Z2801" s="152"/>
    </row>
    <row r="2802" ht="15.75" customHeight="1">
      <c r="A2802" s="143" t="str">
        <f>VLOOKUP('POBLACIONAL BASE 2025'!AD2064,$A$15:$B$40,2,FALSE)</f>
        <v>#N/A</v>
      </c>
      <c r="B2802" s="149"/>
      <c r="C2802" s="149"/>
      <c r="D2802" s="149"/>
      <c r="E2802" s="149"/>
      <c r="F2802" s="149"/>
      <c r="G2802" s="149"/>
      <c r="H2802" s="149"/>
      <c r="I2802" s="143"/>
      <c r="J2802" s="143"/>
      <c r="K2802" s="149"/>
      <c r="L2802" s="149"/>
      <c r="M2802" s="149"/>
      <c r="N2802" s="149"/>
      <c r="O2802" s="149"/>
      <c r="P2802" s="149"/>
      <c r="Q2802" s="149"/>
      <c r="R2802" s="149"/>
      <c r="S2802" s="149"/>
      <c r="T2802" s="152"/>
      <c r="U2802" s="152"/>
      <c r="V2802" s="152"/>
      <c r="W2802" s="152"/>
      <c r="X2802" s="152"/>
      <c r="Y2802" s="152"/>
      <c r="Z2802" s="152"/>
    </row>
    <row r="2803" ht="15.75" customHeight="1">
      <c r="A2803" s="143" t="str">
        <f>VLOOKUP('POBLACIONAL BASE 2025'!AD2065,$A$15:$B$40,2,FALSE)</f>
        <v>#N/A</v>
      </c>
      <c r="B2803" s="149"/>
      <c r="C2803" s="149"/>
      <c r="D2803" s="149"/>
      <c r="E2803" s="149"/>
      <c r="F2803" s="149"/>
      <c r="G2803" s="149"/>
      <c r="H2803" s="149"/>
      <c r="I2803" s="143"/>
      <c r="J2803" s="143"/>
      <c r="K2803" s="149"/>
      <c r="L2803" s="149"/>
      <c r="M2803" s="149"/>
      <c r="N2803" s="149"/>
      <c r="O2803" s="149"/>
      <c r="P2803" s="149"/>
      <c r="Q2803" s="149"/>
      <c r="R2803" s="149"/>
      <c r="S2803" s="149"/>
      <c r="T2803" s="152"/>
      <c r="U2803" s="152"/>
      <c r="V2803" s="152"/>
      <c r="W2803" s="152"/>
      <c r="X2803" s="152"/>
      <c r="Y2803" s="152"/>
      <c r="Z2803" s="152"/>
    </row>
    <row r="2804" ht="15.75" customHeight="1">
      <c r="A2804" s="143" t="str">
        <f>VLOOKUP('POBLACIONAL BASE 2025'!AD2066,$A$15:$B$40,2,FALSE)</f>
        <v>#N/A</v>
      </c>
      <c r="B2804" s="149"/>
      <c r="C2804" s="149"/>
      <c r="D2804" s="149"/>
      <c r="E2804" s="149"/>
      <c r="F2804" s="149"/>
      <c r="G2804" s="149"/>
      <c r="H2804" s="149"/>
      <c r="I2804" s="143"/>
      <c r="J2804" s="143"/>
      <c r="K2804" s="149"/>
      <c r="L2804" s="149"/>
      <c r="M2804" s="149"/>
      <c r="N2804" s="149"/>
      <c r="O2804" s="149"/>
      <c r="P2804" s="149"/>
      <c r="Q2804" s="149"/>
      <c r="R2804" s="149"/>
      <c r="S2804" s="149"/>
      <c r="T2804" s="152"/>
      <c r="U2804" s="152"/>
      <c r="V2804" s="152"/>
      <c r="W2804" s="152"/>
      <c r="X2804" s="152"/>
      <c r="Y2804" s="152"/>
      <c r="Z2804" s="152"/>
    </row>
    <row r="2805" ht="15.75" customHeight="1">
      <c r="A2805" s="143" t="str">
        <f>VLOOKUP('POBLACIONAL BASE 2025'!AD2067,$A$15:$B$40,2,FALSE)</f>
        <v>#N/A</v>
      </c>
      <c r="B2805" s="149"/>
      <c r="C2805" s="149"/>
      <c r="D2805" s="149"/>
      <c r="E2805" s="149"/>
      <c r="F2805" s="149"/>
      <c r="G2805" s="149"/>
      <c r="H2805" s="149"/>
      <c r="I2805" s="143"/>
      <c r="J2805" s="143"/>
      <c r="K2805" s="149"/>
      <c r="L2805" s="149"/>
      <c r="M2805" s="149"/>
      <c r="N2805" s="149"/>
      <c r="O2805" s="149"/>
      <c r="P2805" s="149"/>
      <c r="Q2805" s="149"/>
      <c r="R2805" s="149"/>
      <c r="S2805" s="149"/>
      <c r="T2805" s="152"/>
      <c r="U2805" s="152"/>
      <c r="V2805" s="152"/>
      <c r="W2805" s="152"/>
      <c r="X2805" s="152"/>
      <c r="Y2805" s="152"/>
      <c r="Z2805" s="152"/>
    </row>
    <row r="2806" ht="15.75" customHeight="1">
      <c r="A2806" s="143" t="str">
        <f>VLOOKUP('POBLACIONAL BASE 2025'!AD2068,$A$15:$B$40,2,FALSE)</f>
        <v>#N/A</v>
      </c>
      <c r="B2806" s="149"/>
      <c r="C2806" s="149"/>
      <c r="D2806" s="149"/>
      <c r="E2806" s="149"/>
      <c r="F2806" s="149"/>
      <c r="G2806" s="149"/>
      <c r="H2806" s="149"/>
      <c r="I2806" s="143"/>
      <c r="J2806" s="143"/>
      <c r="K2806" s="149"/>
      <c r="L2806" s="149"/>
      <c r="M2806" s="149"/>
      <c r="N2806" s="149"/>
      <c r="O2806" s="149"/>
      <c r="P2806" s="149"/>
      <c r="Q2806" s="149"/>
      <c r="R2806" s="149"/>
      <c r="S2806" s="149"/>
      <c r="T2806" s="152"/>
      <c r="U2806" s="152"/>
      <c r="V2806" s="152"/>
      <c r="W2806" s="152"/>
      <c r="X2806" s="152"/>
      <c r="Y2806" s="152"/>
      <c r="Z2806" s="152"/>
    </row>
    <row r="2807" ht="15.75" customHeight="1">
      <c r="A2807" s="143" t="str">
        <f>VLOOKUP('POBLACIONAL BASE 2025'!AD2069,$A$15:$B$40,2,FALSE)</f>
        <v>#N/A</v>
      </c>
      <c r="B2807" s="149"/>
      <c r="C2807" s="149"/>
      <c r="D2807" s="149"/>
      <c r="E2807" s="149"/>
      <c r="F2807" s="149"/>
      <c r="G2807" s="149"/>
      <c r="H2807" s="149"/>
      <c r="I2807" s="143"/>
      <c r="J2807" s="143"/>
      <c r="K2807" s="149"/>
      <c r="L2807" s="149"/>
      <c r="M2807" s="149"/>
      <c r="N2807" s="149"/>
      <c r="O2807" s="149"/>
      <c r="P2807" s="149"/>
      <c r="Q2807" s="149"/>
      <c r="R2807" s="149"/>
      <c r="S2807" s="149"/>
      <c r="T2807" s="152"/>
      <c r="U2807" s="152"/>
      <c r="V2807" s="152"/>
      <c r="W2807" s="152"/>
      <c r="X2807" s="152"/>
      <c r="Y2807" s="152"/>
      <c r="Z2807" s="152"/>
    </row>
    <row r="2808" ht="15.75" customHeight="1">
      <c r="A2808" s="143" t="str">
        <f>VLOOKUP('POBLACIONAL BASE 2025'!AD2070,$A$15:$B$40,2,FALSE)</f>
        <v>#N/A</v>
      </c>
      <c r="B2808" s="149"/>
      <c r="C2808" s="149"/>
      <c r="D2808" s="149"/>
      <c r="E2808" s="149"/>
      <c r="F2808" s="149"/>
      <c r="G2808" s="149"/>
      <c r="H2808" s="149"/>
      <c r="I2808" s="143"/>
      <c r="J2808" s="143"/>
      <c r="K2808" s="149"/>
      <c r="L2808" s="149"/>
      <c r="M2808" s="149"/>
      <c r="N2808" s="149"/>
      <c r="O2808" s="149"/>
      <c r="P2808" s="149"/>
      <c r="Q2808" s="149"/>
      <c r="R2808" s="149"/>
      <c r="S2808" s="149"/>
      <c r="T2808" s="152"/>
      <c r="U2808" s="152"/>
      <c r="V2808" s="152"/>
      <c r="W2808" s="152"/>
      <c r="X2808" s="152"/>
      <c r="Y2808" s="152"/>
      <c r="Z2808" s="152"/>
    </row>
    <row r="2809" ht="15.75" customHeight="1">
      <c r="A2809" s="143" t="str">
        <f>VLOOKUP('POBLACIONAL BASE 2025'!AD2071,$A$15:$B$40,2,FALSE)</f>
        <v>#N/A</v>
      </c>
      <c r="B2809" s="149"/>
      <c r="C2809" s="149"/>
      <c r="D2809" s="149"/>
      <c r="E2809" s="149"/>
      <c r="F2809" s="149"/>
      <c r="G2809" s="149"/>
      <c r="H2809" s="149"/>
      <c r="I2809" s="143"/>
      <c r="J2809" s="143"/>
      <c r="K2809" s="149"/>
      <c r="L2809" s="149"/>
      <c r="M2809" s="149"/>
      <c r="N2809" s="149"/>
      <c r="O2809" s="149"/>
      <c r="P2809" s="149"/>
      <c r="Q2809" s="149"/>
      <c r="R2809" s="149"/>
      <c r="S2809" s="149"/>
      <c r="T2809" s="152"/>
      <c r="U2809" s="152"/>
      <c r="V2809" s="152"/>
      <c r="W2809" s="152"/>
      <c r="X2809" s="152"/>
      <c r="Y2809" s="152"/>
      <c r="Z2809" s="152"/>
    </row>
    <row r="2810" ht="15.75" customHeight="1">
      <c r="A2810" s="143" t="str">
        <f>VLOOKUP('POBLACIONAL BASE 2025'!AD2072,$A$15:$B$40,2,FALSE)</f>
        <v>#N/A</v>
      </c>
      <c r="B2810" s="149"/>
      <c r="C2810" s="149"/>
      <c r="D2810" s="149"/>
      <c r="E2810" s="149"/>
      <c r="F2810" s="149"/>
      <c r="G2810" s="149"/>
      <c r="H2810" s="149"/>
      <c r="I2810" s="143"/>
      <c r="J2810" s="143"/>
      <c r="K2810" s="149"/>
      <c r="L2810" s="149"/>
      <c r="M2810" s="149"/>
      <c r="N2810" s="149"/>
      <c r="O2810" s="149"/>
      <c r="P2810" s="149"/>
      <c r="Q2810" s="149"/>
      <c r="R2810" s="149"/>
      <c r="S2810" s="149"/>
      <c r="T2810" s="152"/>
      <c r="U2810" s="152"/>
      <c r="V2810" s="152"/>
      <c r="W2810" s="152"/>
      <c r="X2810" s="152"/>
      <c r="Y2810" s="152"/>
      <c r="Z2810" s="152"/>
    </row>
    <row r="2811" ht="15.75" customHeight="1">
      <c r="A2811" s="143" t="str">
        <f>VLOOKUP('POBLACIONAL BASE 2025'!AD2073,$A$15:$B$40,2,FALSE)</f>
        <v>#N/A</v>
      </c>
      <c r="B2811" s="149"/>
      <c r="C2811" s="149"/>
      <c r="D2811" s="149"/>
      <c r="E2811" s="149"/>
      <c r="F2811" s="149"/>
      <c r="G2811" s="149"/>
      <c r="H2811" s="149"/>
      <c r="I2811" s="143"/>
      <c r="J2811" s="143"/>
      <c r="K2811" s="149"/>
      <c r="L2811" s="149"/>
      <c r="M2811" s="149"/>
      <c r="N2811" s="149"/>
      <c r="O2811" s="149"/>
      <c r="P2811" s="149"/>
      <c r="Q2811" s="149"/>
      <c r="R2811" s="149"/>
      <c r="S2811" s="149"/>
      <c r="T2811" s="152"/>
      <c r="U2811" s="152"/>
      <c r="V2811" s="152"/>
      <c r="W2811" s="152"/>
      <c r="X2811" s="152"/>
      <c r="Y2811" s="152"/>
      <c r="Z2811" s="152"/>
    </row>
    <row r="2812" ht="15.75" customHeight="1">
      <c r="A2812" s="143" t="str">
        <f>VLOOKUP('POBLACIONAL BASE 2025'!AD2074,$A$15:$B$40,2,FALSE)</f>
        <v>#N/A</v>
      </c>
      <c r="B2812" s="149"/>
      <c r="C2812" s="149"/>
      <c r="D2812" s="149"/>
      <c r="E2812" s="149"/>
      <c r="F2812" s="149"/>
      <c r="G2812" s="149"/>
      <c r="H2812" s="149"/>
      <c r="I2812" s="143"/>
      <c r="J2812" s="143"/>
      <c r="K2812" s="149"/>
      <c r="L2812" s="149"/>
      <c r="M2812" s="149"/>
      <c r="N2812" s="149"/>
      <c r="O2812" s="149"/>
      <c r="P2812" s="149"/>
      <c r="Q2812" s="149"/>
      <c r="R2812" s="149"/>
      <c r="S2812" s="149"/>
      <c r="T2812" s="152"/>
      <c r="U2812" s="152"/>
      <c r="V2812" s="152"/>
      <c r="W2812" s="152"/>
      <c r="X2812" s="152"/>
      <c r="Y2812" s="152"/>
      <c r="Z2812" s="152"/>
    </row>
    <row r="2813" ht="15.75" customHeight="1">
      <c r="A2813" s="143" t="str">
        <f>VLOOKUP('POBLACIONAL BASE 2025'!AD2075,$A$15:$B$40,2,FALSE)</f>
        <v>#N/A</v>
      </c>
      <c r="B2813" s="149"/>
      <c r="C2813" s="149"/>
      <c r="D2813" s="149"/>
      <c r="E2813" s="149"/>
      <c r="F2813" s="149"/>
      <c r="G2813" s="149"/>
      <c r="H2813" s="149"/>
      <c r="I2813" s="143"/>
      <c r="J2813" s="143"/>
      <c r="K2813" s="149"/>
      <c r="L2813" s="149"/>
      <c r="M2813" s="149"/>
      <c r="N2813" s="149"/>
      <c r="O2813" s="149"/>
      <c r="P2813" s="149"/>
      <c r="Q2813" s="149"/>
      <c r="R2813" s="149"/>
      <c r="S2813" s="149"/>
      <c r="T2813" s="152"/>
      <c r="U2813" s="152"/>
      <c r="V2813" s="152"/>
      <c r="W2813" s="152"/>
      <c r="X2813" s="152"/>
      <c r="Y2813" s="152"/>
      <c r="Z2813" s="152"/>
    </row>
    <row r="2814" ht="15.75" customHeight="1">
      <c r="A2814" s="143" t="str">
        <f>VLOOKUP('POBLACIONAL BASE 2025'!AD2076,$A$15:$B$40,2,FALSE)</f>
        <v>#N/A</v>
      </c>
      <c r="B2814" s="149"/>
      <c r="C2814" s="149"/>
      <c r="D2814" s="149"/>
      <c r="E2814" s="149"/>
      <c r="F2814" s="149"/>
      <c r="G2814" s="149"/>
      <c r="H2814" s="149"/>
      <c r="I2814" s="143"/>
      <c r="J2814" s="143"/>
      <c r="K2814" s="149"/>
      <c r="L2814" s="149"/>
      <c r="M2814" s="149"/>
      <c r="N2814" s="149"/>
      <c r="O2814" s="149"/>
      <c r="P2814" s="149"/>
      <c r="Q2814" s="149"/>
      <c r="R2814" s="149"/>
      <c r="S2814" s="149"/>
      <c r="T2814" s="152"/>
      <c r="U2814" s="152"/>
      <c r="V2814" s="152"/>
      <c r="W2814" s="152"/>
      <c r="X2814" s="152"/>
      <c r="Y2814" s="152"/>
      <c r="Z2814" s="152"/>
    </row>
    <row r="2815" ht="15.75" customHeight="1">
      <c r="A2815" s="143" t="str">
        <f>VLOOKUP('POBLACIONAL BASE 2025'!AD2077,$A$15:$B$40,2,FALSE)</f>
        <v>#N/A</v>
      </c>
      <c r="B2815" s="149"/>
      <c r="C2815" s="149"/>
      <c r="D2815" s="149"/>
      <c r="E2815" s="149"/>
      <c r="F2815" s="149"/>
      <c r="G2815" s="149"/>
      <c r="H2815" s="149"/>
      <c r="I2815" s="143"/>
      <c r="J2815" s="143"/>
      <c r="K2815" s="149"/>
      <c r="L2815" s="149"/>
      <c r="M2815" s="149"/>
      <c r="N2815" s="149"/>
      <c r="O2815" s="149"/>
      <c r="P2815" s="149"/>
      <c r="Q2815" s="149"/>
      <c r="R2815" s="149"/>
      <c r="S2815" s="149"/>
      <c r="T2815" s="152"/>
      <c r="U2815" s="152"/>
      <c r="V2815" s="152"/>
      <c r="W2815" s="152"/>
      <c r="X2815" s="152"/>
      <c r="Y2815" s="152"/>
      <c r="Z2815" s="152"/>
    </row>
    <row r="2816" ht="15.75" customHeight="1">
      <c r="A2816" s="143" t="str">
        <f>VLOOKUP('POBLACIONAL BASE 2025'!AD2078,$A$15:$B$40,2,FALSE)</f>
        <v>#N/A</v>
      </c>
      <c r="B2816" s="149"/>
      <c r="C2816" s="149"/>
      <c r="D2816" s="149"/>
      <c r="E2816" s="149"/>
      <c r="F2816" s="149"/>
      <c r="G2816" s="149"/>
      <c r="H2816" s="149"/>
      <c r="I2816" s="143"/>
      <c r="J2816" s="143"/>
      <c r="K2816" s="149"/>
      <c r="L2816" s="149"/>
      <c r="M2816" s="149"/>
      <c r="N2816" s="149"/>
      <c r="O2816" s="149"/>
      <c r="P2816" s="149"/>
      <c r="Q2816" s="149"/>
      <c r="R2816" s="149"/>
      <c r="S2816" s="149"/>
      <c r="T2816" s="152"/>
      <c r="U2816" s="152"/>
      <c r="V2816" s="152"/>
      <c r="W2816" s="152"/>
      <c r="X2816" s="152"/>
      <c r="Y2816" s="152"/>
      <c r="Z2816" s="152"/>
    </row>
    <row r="2817" ht="15.75" customHeight="1">
      <c r="A2817" s="143" t="str">
        <f>VLOOKUP('POBLACIONAL BASE 2025'!AD2079,$A$15:$B$40,2,FALSE)</f>
        <v>#N/A</v>
      </c>
      <c r="B2817" s="149"/>
      <c r="C2817" s="149"/>
      <c r="D2817" s="149"/>
      <c r="E2817" s="149"/>
      <c r="F2817" s="149"/>
      <c r="G2817" s="149"/>
      <c r="H2817" s="149"/>
      <c r="I2817" s="143"/>
      <c r="J2817" s="143"/>
      <c r="K2817" s="149"/>
      <c r="L2817" s="149"/>
      <c r="M2817" s="149"/>
      <c r="N2817" s="149"/>
      <c r="O2817" s="149"/>
      <c r="P2817" s="149"/>
      <c r="Q2817" s="149"/>
      <c r="R2817" s="149"/>
      <c r="S2817" s="149"/>
      <c r="T2817" s="152"/>
      <c r="U2817" s="152"/>
      <c r="V2817" s="152"/>
      <c r="W2817" s="152"/>
      <c r="X2817" s="152"/>
      <c r="Y2817" s="152"/>
      <c r="Z2817" s="152"/>
    </row>
    <row r="2818" ht="15.75" customHeight="1">
      <c r="A2818" s="143" t="str">
        <f>VLOOKUP('POBLACIONAL BASE 2025'!AD2080,$A$15:$B$40,2,FALSE)</f>
        <v>#N/A</v>
      </c>
      <c r="B2818" s="149"/>
      <c r="C2818" s="149"/>
      <c r="D2818" s="149"/>
      <c r="E2818" s="149"/>
      <c r="F2818" s="149"/>
      <c r="G2818" s="149"/>
      <c r="H2818" s="149"/>
      <c r="I2818" s="143"/>
      <c r="J2818" s="143"/>
      <c r="K2818" s="149"/>
      <c r="L2818" s="149"/>
      <c r="M2818" s="149"/>
      <c r="N2818" s="149"/>
      <c r="O2818" s="149"/>
      <c r="P2818" s="149"/>
      <c r="Q2818" s="149"/>
      <c r="R2818" s="149"/>
      <c r="S2818" s="149"/>
      <c r="T2818" s="152"/>
      <c r="U2818" s="152"/>
      <c r="V2818" s="152"/>
      <c r="W2818" s="152"/>
      <c r="X2818" s="152"/>
      <c r="Y2818" s="152"/>
      <c r="Z2818" s="152"/>
    </row>
    <row r="2819" ht="15.75" customHeight="1">
      <c r="A2819" s="143" t="str">
        <f>VLOOKUP('POBLACIONAL BASE 2025'!AD2081,$A$15:$B$40,2,FALSE)</f>
        <v>#N/A</v>
      </c>
      <c r="B2819" s="149"/>
      <c r="C2819" s="149"/>
      <c r="D2819" s="149"/>
      <c r="E2819" s="149"/>
      <c r="F2819" s="149"/>
      <c r="G2819" s="149"/>
      <c r="H2819" s="149"/>
      <c r="I2819" s="143"/>
      <c r="J2819" s="143"/>
      <c r="K2819" s="149"/>
      <c r="L2819" s="149"/>
      <c r="M2819" s="149"/>
      <c r="N2819" s="149"/>
      <c r="O2819" s="149"/>
      <c r="P2819" s="149"/>
      <c r="Q2819" s="149"/>
      <c r="R2819" s="149"/>
      <c r="S2819" s="149"/>
      <c r="T2819" s="152"/>
      <c r="U2819" s="152"/>
      <c r="V2819" s="152"/>
      <c r="W2819" s="152"/>
      <c r="X2819" s="152"/>
      <c r="Y2819" s="152"/>
      <c r="Z2819" s="152"/>
    </row>
    <row r="2820" ht="15.75" customHeight="1">
      <c r="A2820" s="143" t="str">
        <f>VLOOKUP('POBLACIONAL BASE 2025'!AD2082,$A$15:$B$40,2,FALSE)</f>
        <v>#N/A</v>
      </c>
      <c r="B2820" s="149"/>
      <c r="C2820" s="149"/>
      <c r="D2820" s="149"/>
      <c r="E2820" s="149"/>
      <c r="F2820" s="149"/>
      <c r="G2820" s="149"/>
      <c r="H2820" s="149"/>
      <c r="I2820" s="143"/>
      <c r="J2820" s="143"/>
      <c r="K2820" s="149"/>
      <c r="L2820" s="149"/>
      <c r="M2820" s="149"/>
      <c r="N2820" s="149"/>
      <c r="O2820" s="149"/>
      <c r="P2820" s="149"/>
      <c r="Q2820" s="149"/>
      <c r="R2820" s="149"/>
      <c r="S2820" s="149"/>
      <c r="T2820" s="152"/>
      <c r="U2820" s="152"/>
      <c r="V2820" s="152"/>
      <c r="W2820" s="152"/>
      <c r="X2820" s="152"/>
      <c r="Y2820" s="152"/>
      <c r="Z2820" s="152"/>
    </row>
    <row r="2821" ht="15.75" customHeight="1">
      <c r="A2821" s="143" t="str">
        <f>VLOOKUP('POBLACIONAL BASE 2025'!AD2083,$A$15:$B$40,2,FALSE)</f>
        <v>#N/A</v>
      </c>
      <c r="B2821" s="149"/>
      <c r="C2821" s="149"/>
      <c r="D2821" s="149"/>
      <c r="E2821" s="149"/>
      <c r="F2821" s="149"/>
      <c r="G2821" s="149"/>
      <c r="H2821" s="149"/>
      <c r="I2821" s="143"/>
      <c r="J2821" s="143"/>
      <c r="K2821" s="149"/>
      <c r="L2821" s="149"/>
      <c r="M2821" s="149"/>
      <c r="N2821" s="149"/>
      <c r="O2821" s="149"/>
      <c r="P2821" s="149"/>
      <c r="Q2821" s="149"/>
      <c r="R2821" s="149"/>
      <c r="S2821" s="149"/>
      <c r="T2821" s="152"/>
      <c r="U2821" s="152"/>
      <c r="V2821" s="152"/>
      <c r="W2821" s="152"/>
      <c r="X2821" s="152"/>
      <c r="Y2821" s="152"/>
      <c r="Z2821" s="152"/>
    </row>
    <row r="2822" ht="15.75" customHeight="1">
      <c r="A2822" s="143" t="str">
        <f>VLOOKUP('POBLACIONAL BASE 2025'!AD2084,$A$15:$B$40,2,FALSE)</f>
        <v>#N/A</v>
      </c>
      <c r="B2822" s="149"/>
      <c r="C2822" s="149"/>
      <c r="D2822" s="149"/>
      <c r="E2822" s="149"/>
      <c r="F2822" s="149"/>
      <c r="G2822" s="149"/>
      <c r="H2822" s="149"/>
      <c r="I2822" s="143"/>
      <c r="J2822" s="143"/>
      <c r="K2822" s="149"/>
      <c r="L2822" s="149"/>
      <c r="M2822" s="149"/>
      <c r="N2822" s="149"/>
      <c r="O2822" s="149"/>
      <c r="P2822" s="149"/>
      <c r="Q2822" s="149"/>
      <c r="R2822" s="149"/>
      <c r="S2822" s="149"/>
      <c r="T2822" s="152"/>
      <c r="U2822" s="152"/>
      <c r="V2822" s="152"/>
      <c r="W2822" s="152"/>
      <c r="X2822" s="152"/>
      <c r="Y2822" s="152"/>
      <c r="Z2822" s="152"/>
    </row>
    <row r="2823" ht="15.75" customHeight="1">
      <c r="A2823" s="143" t="str">
        <f>VLOOKUP('POBLACIONAL BASE 2025'!AD2085,$A$15:$B$40,2,FALSE)</f>
        <v>#N/A</v>
      </c>
      <c r="B2823" s="149"/>
      <c r="C2823" s="149"/>
      <c r="D2823" s="149"/>
      <c r="E2823" s="149"/>
      <c r="F2823" s="149"/>
      <c r="G2823" s="149"/>
      <c r="H2823" s="149"/>
      <c r="I2823" s="143"/>
      <c r="J2823" s="143"/>
      <c r="K2823" s="149"/>
      <c r="L2823" s="149"/>
      <c r="M2823" s="149"/>
      <c r="N2823" s="149"/>
      <c r="O2823" s="149"/>
      <c r="P2823" s="149"/>
      <c r="Q2823" s="149"/>
      <c r="R2823" s="149"/>
      <c r="S2823" s="149"/>
      <c r="T2823" s="152"/>
      <c r="U2823" s="152"/>
      <c r="V2823" s="152"/>
      <c r="W2823" s="152"/>
      <c r="X2823" s="152"/>
      <c r="Y2823" s="152"/>
      <c r="Z2823" s="152"/>
    </row>
    <row r="2824" ht="15.75" customHeight="1">
      <c r="A2824" s="143" t="str">
        <f>VLOOKUP('POBLACIONAL BASE 2025'!AD2086,$A$15:$B$40,2,FALSE)</f>
        <v>#N/A</v>
      </c>
      <c r="B2824" s="149"/>
      <c r="C2824" s="149"/>
      <c r="D2824" s="149"/>
      <c r="E2824" s="149"/>
      <c r="F2824" s="149"/>
      <c r="G2824" s="149"/>
      <c r="H2824" s="149"/>
      <c r="I2824" s="143"/>
      <c r="J2824" s="143"/>
      <c r="K2824" s="149"/>
      <c r="L2824" s="149"/>
      <c r="M2824" s="149"/>
      <c r="N2824" s="149"/>
      <c r="O2824" s="149"/>
      <c r="P2824" s="149"/>
      <c r="Q2824" s="149"/>
      <c r="R2824" s="149"/>
      <c r="S2824" s="149"/>
      <c r="T2824" s="152"/>
      <c r="U2824" s="152"/>
      <c r="V2824" s="152"/>
      <c r="W2824" s="152"/>
      <c r="X2824" s="152"/>
      <c r="Y2824" s="152"/>
      <c r="Z2824" s="152"/>
    </row>
    <row r="2825" ht="15.75" customHeight="1">
      <c r="A2825" s="143" t="str">
        <f>VLOOKUP('POBLACIONAL BASE 2025'!AD2087,$A$15:$B$40,2,FALSE)</f>
        <v>#N/A</v>
      </c>
      <c r="B2825" s="149"/>
      <c r="C2825" s="149"/>
      <c r="D2825" s="149"/>
      <c r="E2825" s="149"/>
      <c r="F2825" s="149"/>
      <c r="G2825" s="149"/>
      <c r="H2825" s="149"/>
      <c r="I2825" s="143"/>
      <c r="J2825" s="143"/>
      <c r="K2825" s="149"/>
      <c r="L2825" s="149"/>
      <c r="M2825" s="149"/>
      <c r="N2825" s="149"/>
      <c r="O2825" s="149"/>
      <c r="P2825" s="149"/>
      <c r="Q2825" s="149"/>
      <c r="R2825" s="149"/>
      <c r="S2825" s="149"/>
      <c r="T2825" s="152"/>
      <c r="U2825" s="152"/>
      <c r="V2825" s="152"/>
      <c r="W2825" s="152"/>
      <c r="X2825" s="152"/>
      <c r="Y2825" s="152"/>
      <c r="Z2825" s="152"/>
    </row>
    <row r="2826" ht="15.75" customHeight="1">
      <c r="A2826" s="143" t="str">
        <f>VLOOKUP('POBLACIONAL BASE 2025'!AD2088,$A$15:$B$40,2,FALSE)</f>
        <v>#N/A</v>
      </c>
      <c r="B2826" s="149"/>
      <c r="C2826" s="149"/>
      <c r="D2826" s="149"/>
      <c r="E2826" s="149"/>
      <c r="F2826" s="149"/>
      <c r="G2826" s="149"/>
      <c r="H2826" s="149"/>
      <c r="I2826" s="143"/>
      <c r="J2826" s="143"/>
      <c r="K2826" s="149"/>
      <c r="L2826" s="149"/>
      <c r="M2826" s="149"/>
      <c r="N2826" s="149"/>
      <c r="O2826" s="149"/>
      <c r="P2826" s="149"/>
      <c r="Q2826" s="149"/>
      <c r="R2826" s="149"/>
      <c r="S2826" s="149"/>
      <c r="T2826" s="152"/>
      <c r="U2826" s="152"/>
      <c r="V2826" s="152"/>
      <c r="W2826" s="152"/>
      <c r="X2826" s="152"/>
      <c r="Y2826" s="152"/>
      <c r="Z2826" s="152"/>
    </row>
    <row r="2827" ht="15.75" customHeight="1">
      <c r="A2827" s="143" t="str">
        <f>VLOOKUP('POBLACIONAL BASE 2025'!AD2089,$A$15:$B$40,2,FALSE)</f>
        <v>#N/A</v>
      </c>
      <c r="B2827" s="149"/>
      <c r="C2827" s="149"/>
      <c r="D2827" s="149"/>
      <c r="E2827" s="149"/>
      <c r="F2827" s="149"/>
      <c r="G2827" s="149"/>
      <c r="H2827" s="149"/>
      <c r="I2827" s="143"/>
      <c r="J2827" s="143"/>
      <c r="K2827" s="149"/>
      <c r="L2827" s="149"/>
      <c r="M2827" s="149"/>
      <c r="N2827" s="149"/>
      <c r="O2827" s="149"/>
      <c r="P2827" s="149"/>
      <c r="Q2827" s="149"/>
      <c r="R2827" s="149"/>
      <c r="S2827" s="149"/>
      <c r="T2827" s="152"/>
      <c r="U2827" s="152"/>
      <c r="V2827" s="152"/>
      <c r="W2827" s="152"/>
      <c r="X2827" s="152"/>
      <c r="Y2827" s="152"/>
      <c r="Z2827" s="152"/>
    </row>
    <row r="2828" ht="15.75" customHeight="1">
      <c r="A2828" s="143" t="str">
        <f>VLOOKUP('POBLACIONAL BASE 2025'!AD2090,$A$15:$B$40,2,FALSE)</f>
        <v>#N/A</v>
      </c>
      <c r="B2828" s="149"/>
      <c r="C2828" s="149"/>
      <c r="D2828" s="149"/>
      <c r="E2828" s="149"/>
      <c r="F2828" s="149"/>
      <c r="G2828" s="149"/>
      <c r="H2828" s="149"/>
      <c r="I2828" s="143"/>
      <c r="J2828" s="143"/>
      <c r="K2828" s="149"/>
      <c r="L2828" s="149"/>
      <c r="M2828" s="149"/>
      <c r="N2828" s="149"/>
      <c r="O2828" s="149"/>
      <c r="P2828" s="149"/>
      <c r="Q2828" s="149"/>
      <c r="R2828" s="149"/>
      <c r="S2828" s="149"/>
      <c r="T2828" s="152"/>
      <c r="U2828" s="152"/>
      <c r="V2828" s="152"/>
      <c r="W2828" s="152"/>
      <c r="X2828" s="152"/>
      <c r="Y2828" s="152"/>
      <c r="Z2828" s="152"/>
    </row>
    <row r="2829" ht="15.75" customHeight="1">
      <c r="A2829" s="143" t="str">
        <f>VLOOKUP('POBLACIONAL BASE 2025'!AD2091,$A$15:$B$40,2,FALSE)</f>
        <v>#N/A</v>
      </c>
      <c r="B2829" s="149"/>
      <c r="C2829" s="149"/>
      <c r="D2829" s="149"/>
      <c r="E2829" s="149"/>
      <c r="F2829" s="149"/>
      <c r="G2829" s="149"/>
      <c r="H2829" s="149"/>
      <c r="I2829" s="143"/>
      <c r="J2829" s="143"/>
      <c r="K2829" s="149"/>
      <c r="L2829" s="149"/>
      <c r="M2829" s="149"/>
      <c r="N2829" s="149"/>
      <c r="O2829" s="149"/>
      <c r="P2829" s="149"/>
      <c r="Q2829" s="149"/>
      <c r="R2829" s="149"/>
      <c r="S2829" s="149"/>
      <c r="T2829" s="152"/>
      <c r="U2829" s="152"/>
      <c r="V2829" s="152"/>
      <c r="W2829" s="152"/>
      <c r="X2829" s="152"/>
      <c r="Y2829" s="152"/>
      <c r="Z2829" s="152"/>
    </row>
    <row r="2830" ht="15.75" customHeight="1">
      <c r="A2830" s="143" t="str">
        <f>VLOOKUP('POBLACIONAL BASE 2025'!AD2092,$A$15:$B$40,2,FALSE)</f>
        <v>#N/A</v>
      </c>
      <c r="B2830" s="149"/>
      <c r="C2830" s="149"/>
      <c r="D2830" s="149"/>
      <c r="E2830" s="149"/>
      <c r="F2830" s="149"/>
      <c r="G2830" s="149"/>
      <c r="H2830" s="149"/>
      <c r="I2830" s="143"/>
      <c r="J2830" s="143"/>
      <c r="K2830" s="149"/>
      <c r="L2830" s="149"/>
      <c r="M2830" s="149"/>
      <c r="N2830" s="149"/>
      <c r="O2830" s="149"/>
      <c r="P2830" s="149"/>
      <c r="Q2830" s="149"/>
      <c r="R2830" s="149"/>
      <c r="S2830" s="149"/>
      <c r="T2830" s="152"/>
      <c r="U2830" s="152"/>
      <c r="V2830" s="152"/>
      <c r="W2830" s="152"/>
      <c r="X2830" s="152"/>
      <c r="Y2830" s="152"/>
      <c r="Z2830" s="152"/>
    </row>
    <row r="2831" ht="15.75" customHeight="1">
      <c r="A2831" s="143" t="str">
        <f>VLOOKUP('POBLACIONAL BASE 2025'!AD2093,$A$15:$B$40,2,FALSE)</f>
        <v>#N/A</v>
      </c>
      <c r="B2831" s="149"/>
      <c r="C2831" s="149"/>
      <c r="D2831" s="149"/>
      <c r="E2831" s="149"/>
      <c r="F2831" s="149"/>
      <c r="G2831" s="149"/>
      <c r="H2831" s="149"/>
      <c r="I2831" s="143"/>
      <c r="J2831" s="143"/>
      <c r="K2831" s="149"/>
      <c r="L2831" s="149"/>
      <c r="M2831" s="149"/>
      <c r="N2831" s="149"/>
      <c r="O2831" s="149"/>
      <c r="P2831" s="149"/>
      <c r="Q2831" s="149"/>
      <c r="R2831" s="149"/>
      <c r="S2831" s="149"/>
      <c r="T2831" s="152"/>
      <c r="U2831" s="152"/>
      <c r="V2831" s="152"/>
      <c r="W2831" s="152"/>
      <c r="X2831" s="152"/>
      <c r="Y2831" s="152"/>
      <c r="Z2831" s="152"/>
    </row>
    <row r="2832" ht="15.75" customHeight="1">
      <c r="A2832" s="143" t="str">
        <f>VLOOKUP('POBLACIONAL BASE 2025'!AD2094,$A$15:$B$40,2,FALSE)</f>
        <v>#N/A</v>
      </c>
      <c r="B2832" s="149"/>
      <c r="C2832" s="149"/>
      <c r="D2832" s="149"/>
      <c r="E2832" s="149"/>
      <c r="F2832" s="149"/>
      <c r="G2832" s="149"/>
      <c r="H2832" s="149"/>
      <c r="I2832" s="143"/>
      <c r="J2832" s="143"/>
      <c r="K2832" s="149"/>
      <c r="L2832" s="149"/>
      <c r="M2832" s="149"/>
      <c r="N2832" s="149"/>
      <c r="O2832" s="149"/>
      <c r="P2832" s="149"/>
      <c r="Q2832" s="149"/>
      <c r="R2832" s="149"/>
      <c r="S2832" s="149"/>
      <c r="T2832" s="152"/>
      <c r="U2832" s="152"/>
      <c r="V2832" s="152"/>
      <c r="W2832" s="152"/>
      <c r="X2832" s="152"/>
      <c r="Y2832" s="152"/>
      <c r="Z2832" s="152"/>
    </row>
    <row r="2833" ht="15.75" customHeight="1">
      <c r="A2833" s="143" t="str">
        <f>VLOOKUP('POBLACIONAL BASE 2025'!AD2095,$A$15:$B$40,2,FALSE)</f>
        <v>#N/A</v>
      </c>
      <c r="B2833" s="149"/>
      <c r="C2833" s="149"/>
      <c r="D2833" s="149"/>
      <c r="E2833" s="149"/>
      <c r="F2833" s="149"/>
      <c r="G2833" s="149"/>
      <c r="H2833" s="149"/>
      <c r="I2833" s="143"/>
      <c r="J2833" s="143"/>
      <c r="K2833" s="149"/>
      <c r="L2833" s="149"/>
      <c r="M2833" s="149"/>
      <c r="N2833" s="149"/>
      <c r="O2833" s="149"/>
      <c r="P2833" s="149"/>
      <c r="Q2833" s="149"/>
      <c r="R2833" s="149"/>
      <c r="S2833" s="149"/>
      <c r="T2833" s="152"/>
      <c r="U2833" s="152"/>
      <c r="V2833" s="152"/>
      <c r="W2833" s="152"/>
      <c r="X2833" s="152"/>
      <c r="Y2833" s="152"/>
      <c r="Z2833" s="152"/>
    </row>
    <row r="2834" ht="15.75" customHeight="1">
      <c r="A2834" s="143" t="str">
        <f>VLOOKUP('POBLACIONAL BASE 2025'!AD2096,$A$15:$B$40,2,FALSE)</f>
        <v>#N/A</v>
      </c>
      <c r="B2834" s="149"/>
      <c r="C2834" s="149"/>
      <c r="D2834" s="149"/>
      <c r="E2834" s="149"/>
      <c r="F2834" s="149"/>
      <c r="G2834" s="149"/>
      <c r="H2834" s="149"/>
      <c r="I2834" s="143"/>
      <c r="J2834" s="143"/>
      <c r="K2834" s="149"/>
      <c r="L2834" s="149"/>
      <c r="M2834" s="149"/>
      <c r="N2834" s="149"/>
      <c r="O2834" s="149"/>
      <c r="P2834" s="149"/>
      <c r="Q2834" s="149"/>
      <c r="R2834" s="149"/>
      <c r="S2834" s="149"/>
      <c r="T2834" s="152"/>
      <c r="U2834" s="152"/>
      <c r="V2834" s="152"/>
      <c r="W2834" s="152"/>
      <c r="X2834" s="152"/>
      <c r="Y2834" s="152"/>
      <c r="Z2834" s="152"/>
    </row>
    <row r="2835" ht="15.75" customHeight="1">
      <c r="A2835" s="143" t="str">
        <f>VLOOKUP('POBLACIONAL BASE 2025'!AD2097,$A$15:$B$40,2,FALSE)</f>
        <v>#N/A</v>
      </c>
      <c r="B2835" s="149"/>
      <c r="C2835" s="149"/>
      <c r="D2835" s="149"/>
      <c r="E2835" s="149"/>
      <c r="F2835" s="149"/>
      <c r="G2835" s="149"/>
      <c r="H2835" s="149"/>
      <c r="I2835" s="143"/>
      <c r="J2835" s="143"/>
      <c r="K2835" s="149"/>
      <c r="L2835" s="149"/>
      <c r="M2835" s="149"/>
      <c r="N2835" s="149"/>
      <c r="O2835" s="149"/>
      <c r="P2835" s="149"/>
      <c r="Q2835" s="149"/>
      <c r="R2835" s="149"/>
      <c r="S2835" s="149"/>
      <c r="T2835" s="152"/>
      <c r="U2835" s="152"/>
      <c r="V2835" s="152"/>
      <c r="W2835" s="152"/>
      <c r="X2835" s="152"/>
      <c r="Y2835" s="152"/>
      <c r="Z2835" s="152"/>
    </row>
    <row r="2836" ht="15.75" customHeight="1">
      <c r="A2836" s="143" t="str">
        <f>VLOOKUP('POBLACIONAL BASE 2025'!AD2098,$A$15:$B$40,2,FALSE)</f>
        <v>#N/A</v>
      </c>
      <c r="B2836" s="149"/>
      <c r="C2836" s="149"/>
      <c r="D2836" s="149"/>
      <c r="E2836" s="149"/>
      <c r="F2836" s="149"/>
      <c r="G2836" s="149"/>
      <c r="H2836" s="149"/>
      <c r="I2836" s="143"/>
      <c r="J2836" s="143"/>
      <c r="K2836" s="149"/>
      <c r="L2836" s="149"/>
      <c r="M2836" s="149"/>
      <c r="N2836" s="149"/>
      <c r="O2836" s="149"/>
      <c r="P2836" s="149"/>
      <c r="Q2836" s="149"/>
      <c r="R2836" s="149"/>
      <c r="S2836" s="149"/>
      <c r="T2836" s="152"/>
      <c r="U2836" s="152"/>
      <c r="V2836" s="152"/>
      <c r="W2836" s="152"/>
      <c r="X2836" s="152"/>
      <c r="Y2836" s="152"/>
      <c r="Z2836" s="152"/>
    </row>
    <row r="2837" ht="15.75" customHeight="1">
      <c r="A2837" s="143" t="str">
        <f>VLOOKUP('POBLACIONAL BASE 2025'!AD2099,$A$15:$B$40,2,FALSE)</f>
        <v>#N/A</v>
      </c>
      <c r="B2837" s="149"/>
      <c r="C2837" s="149"/>
      <c r="D2837" s="149"/>
      <c r="E2837" s="149"/>
      <c r="F2837" s="149"/>
      <c r="G2837" s="149"/>
      <c r="H2837" s="149"/>
      <c r="I2837" s="143"/>
      <c r="J2837" s="143"/>
      <c r="K2837" s="149"/>
      <c r="L2837" s="149"/>
      <c r="M2837" s="149"/>
      <c r="N2837" s="149"/>
      <c r="O2837" s="149"/>
      <c r="P2837" s="149"/>
      <c r="Q2837" s="149"/>
      <c r="R2837" s="149"/>
      <c r="S2837" s="149"/>
      <c r="T2837" s="152"/>
      <c r="U2837" s="152"/>
      <c r="V2837" s="152"/>
      <c r="W2837" s="152"/>
      <c r="X2837" s="152"/>
      <c r="Y2837" s="152"/>
      <c r="Z2837" s="152"/>
    </row>
    <row r="2838" ht="15.75" customHeight="1">
      <c r="A2838" s="143" t="str">
        <f>VLOOKUP('POBLACIONAL BASE 2025'!AD2100,$A$15:$B$40,2,FALSE)</f>
        <v>#N/A</v>
      </c>
      <c r="B2838" s="149"/>
      <c r="C2838" s="149"/>
      <c r="D2838" s="149"/>
      <c r="E2838" s="149"/>
      <c r="F2838" s="149"/>
      <c r="G2838" s="149"/>
      <c r="H2838" s="149"/>
      <c r="I2838" s="143"/>
      <c r="J2838" s="143"/>
      <c r="K2838" s="149"/>
      <c r="L2838" s="149"/>
      <c r="M2838" s="149"/>
      <c r="N2838" s="149"/>
      <c r="O2838" s="149"/>
      <c r="P2838" s="149"/>
      <c r="Q2838" s="149"/>
      <c r="R2838" s="149"/>
      <c r="S2838" s="149"/>
      <c r="T2838" s="152"/>
      <c r="U2838" s="152"/>
      <c r="V2838" s="152"/>
      <c r="W2838" s="152"/>
      <c r="X2838" s="152"/>
      <c r="Y2838" s="152"/>
      <c r="Z2838" s="152"/>
    </row>
    <row r="2839" ht="15.75" customHeight="1">
      <c r="A2839" s="143" t="str">
        <f>VLOOKUP('POBLACIONAL BASE 2025'!AD2101,$A$15:$B$40,2,FALSE)</f>
        <v>#N/A</v>
      </c>
      <c r="B2839" s="149"/>
      <c r="C2839" s="149"/>
      <c r="D2839" s="149"/>
      <c r="E2839" s="149"/>
      <c r="F2839" s="149"/>
      <c r="G2839" s="149"/>
      <c r="H2839" s="149"/>
      <c r="I2839" s="143"/>
      <c r="J2839" s="143"/>
      <c r="K2839" s="149"/>
      <c r="L2839" s="149"/>
      <c r="M2839" s="149"/>
      <c r="N2839" s="149"/>
      <c r="O2839" s="149"/>
      <c r="P2839" s="149"/>
      <c r="Q2839" s="149"/>
      <c r="R2839" s="149"/>
      <c r="S2839" s="149"/>
      <c r="T2839" s="152"/>
      <c r="U2839" s="152"/>
      <c r="V2839" s="152"/>
      <c r="W2839" s="152"/>
      <c r="X2839" s="152"/>
      <c r="Y2839" s="152"/>
      <c r="Z2839" s="152"/>
    </row>
    <row r="2840" ht="15.75" customHeight="1">
      <c r="A2840" s="143" t="str">
        <f>VLOOKUP('POBLACIONAL BASE 2025'!AD2102,$A$15:$B$40,2,FALSE)</f>
        <v>#N/A</v>
      </c>
      <c r="B2840" s="149"/>
      <c r="C2840" s="149"/>
      <c r="D2840" s="149"/>
      <c r="E2840" s="149"/>
      <c r="F2840" s="149"/>
      <c r="G2840" s="149"/>
      <c r="H2840" s="149"/>
      <c r="I2840" s="143"/>
      <c r="J2840" s="143"/>
      <c r="K2840" s="149"/>
      <c r="L2840" s="149"/>
      <c r="M2840" s="149"/>
      <c r="N2840" s="149"/>
      <c r="O2840" s="149"/>
      <c r="P2840" s="149"/>
      <c r="Q2840" s="149"/>
      <c r="R2840" s="149"/>
      <c r="S2840" s="149"/>
      <c r="T2840" s="152"/>
      <c r="U2840" s="152"/>
      <c r="V2840" s="152"/>
      <c r="W2840" s="152"/>
      <c r="X2840" s="152"/>
      <c r="Y2840" s="152"/>
      <c r="Z2840" s="152"/>
    </row>
    <row r="2841" ht="15.75" customHeight="1">
      <c r="A2841" s="143" t="str">
        <f>VLOOKUP('POBLACIONAL BASE 2025'!AD2103,$A$15:$B$40,2,FALSE)</f>
        <v>#N/A</v>
      </c>
      <c r="B2841" s="149"/>
      <c r="C2841" s="149"/>
      <c r="D2841" s="149"/>
      <c r="E2841" s="149"/>
      <c r="F2841" s="149"/>
      <c r="G2841" s="149"/>
      <c r="H2841" s="149"/>
      <c r="I2841" s="143"/>
      <c r="J2841" s="143"/>
      <c r="K2841" s="149"/>
      <c r="L2841" s="149"/>
      <c r="M2841" s="149"/>
      <c r="N2841" s="149"/>
      <c r="O2841" s="149"/>
      <c r="P2841" s="149"/>
      <c r="Q2841" s="149"/>
      <c r="R2841" s="149"/>
      <c r="S2841" s="149"/>
      <c r="T2841" s="152"/>
      <c r="U2841" s="152"/>
      <c r="V2841" s="152"/>
      <c r="W2841" s="152"/>
      <c r="X2841" s="152"/>
      <c r="Y2841" s="152"/>
      <c r="Z2841" s="152"/>
    </row>
    <row r="2842" ht="15.75" customHeight="1">
      <c r="A2842" s="143" t="str">
        <f>VLOOKUP('POBLACIONAL BASE 2025'!AD2104,$A$15:$B$40,2,FALSE)</f>
        <v>#N/A</v>
      </c>
      <c r="B2842" s="149"/>
      <c r="C2842" s="149"/>
      <c r="D2842" s="149"/>
      <c r="E2842" s="149"/>
      <c r="F2842" s="149"/>
      <c r="G2842" s="149"/>
      <c r="H2842" s="149"/>
      <c r="I2842" s="143"/>
      <c r="J2842" s="143"/>
      <c r="K2842" s="149"/>
      <c r="L2842" s="149"/>
      <c r="M2842" s="149"/>
      <c r="N2842" s="149"/>
      <c r="O2842" s="149"/>
      <c r="P2842" s="149"/>
      <c r="Q2842" s="149"/>
      <c r="R2842" s="149"/>
      <c r="S2842" s="149"/>
      <c r="T2842" s="152"/>
      <c r="U2842" s="152"/>
      <c r="V2842" s="152"/>
      <c r="W2842" s="152"/>
      <c r="X2842" s="152"/>
      <c r="Y2842" s="152"/>
      <c r="Z2842" s="152"/>
    </row>
    <row r="2843" ht="15.75" customHeight="1">
      <c r="A2843" s="143" t="str">
        <f>VLOOKUP('POBLACIONAL BASE 2025'!AD2105,$A$15:$B$40,2,FALSE)</f>
        <v>#N/A</v>
      </c>
      <c r="B2843" s="149"/>
      <c r="C2843" s="149"/>
      <c r="D2843" s="149"/>
      <c r="E2843" s="149"/>
      <c r="F2843" s="149"/>
      <c r="G2843" s="149"/>
      <c r="H2843" s="149"/>
      <c r="I2843" s="143"/>
      <c r="J2843" s="143"/>
      <c r="K2843" s="149"/>
      <c r="L2843" s="149"/>
      <c r="M2843" s="149"/>
      <c r="N2843" s="149"/>
      <c r="O2843" s="149"/>
      <c r="P2843" s="149"/>
      <c r="Q2843" s="149"/>
      <c r="R2843" s="149"/>
      <c r="S2843" s="149"/>
      <c r="T2843" s="152"/>
      <c r="U2843" s="152"/>
      <c r="V2843" s="152"/>
      <c r="W2843" s="152"/>
      <c r="X2843" s="152"/>
      <c r="Y2843" s="152"/>
      <c r="Z2843" s="152"/>
    </row>
    <row r="2844" ht="15.75" customHeight="1">
      <c r="A2844" s="143" t="str">
        <f>VLOOKUP('POBLACIONAL BASE 2025'!AD2106,$A$15:$B$40,2,FALSE)</f>
        <v>#N/A</v>
      </c>
      <c r="B2844" s="149"/>
      <c r="C2844" s="149"/>
      <c r="D2844" s="149"/>
      <c r="E2844" s="149"/>
      <c r="F2844" s="149"/>
      <c r="G2844" s="149"/>
      <c r="H2844" s="149"/>
      <c r="I2844" s="143"/>
      <c r="J2844" s="143"/>
      <c r="K2844" s="149"/>
      <c r="L2844" s="149"/>
      <c r="M2844" s="149"/>
      <c r="N2844" s="149"/>
      <c r="O2844" s="149"/>
      <c r="P2844" s="149"/>
      <c r="Q2844" s="149"/>
      <c r="R2844" s="149"/>
      <c r="S2844" s="149"/>
      <c r="T2844" s="152"/>
      <c r="U2844" s="152"/>
      <c r="V2844" s="152"/>
      <c r="W2844" s="152"/>
      <c r="X2844" s="152"/>
      <c r="Y2844" s="152"/>
      <c r="Z2844" s="152"/>
    </row>
    <row r="2845" ht="15.75" customHeight="1">
      <c r="A2845" s="143" t="str">
        <f>VLOOKUP('POBLACIONAL BASE 2025'!AD2107,$A$15:$B$40,2,FALSE)</f>
        <v>#N/A</v>
      </c>
      <c r="B2845" s="149"/>
      <c r="C2845" s="149"/>
      <c r="D2845" s="149"/>
      <c r="E2845" s="149"/>
      <c r="F2845" s="149"/>
      <c r="G2845" s="149"/>
      <c r="H2845" s="149"/>
      <c r="I2845" s="143"/>
      <c r="J2845" s="143"/>
      <c r="K2845" s="149"/>
      <c r="L2845" s="149"/>
      <c r="M2845" s="149"/>
      <c r="N2845" s="149"/>
      <c r="O2845" s="149"/>
      <c r="P2845" s="149"/>
      <c r="Q2845" s="149"/>
      <c r="R2845" s="149"/>
      <c r="S2845" s="149"/>
      <c r="T2845" s="152"/>
      <c r="U2845" s="152"/>
      <c r="V2845" s="152"/>
      <c r="W2845" s="152"/>
      <c r="X2845" s="152"/>
      <c r="Y2845" s="152"/>
      <c r="Z2845" s="152"/>
    </row>
    <row r="2846" ht="15.75" customHeight="1">
      <c r="A2846" s="143" t="str">
        <f>VLOOKUP('POBLACIONAL BASE 2025'!AD2108,$A$15:$B$40,2,FALSE)</f>
        <v>#N/A</v>
      </c>
      <c r="B2846" s="149"/>
      <c r="C2846" s="149"/>
      <c r="D2846" s="149"/>
      <c r="E2846" s="149"/>
      <c r="F2846" s="149"/>
      <c r="G2846" s="149"/>
      <c r="H2846" s="149"/>
      <c r="I2846" s="143"/>
      <c r="J2846" s="143"/>
      <c r="K2846" s="149"/>
      <c r="L2846" s="149"/>
      <c r="M2846" s="149"/>
      <c r="N2846" s="149"/>
      <c r="O2846" s="149"/>
      <c r="P2846" s="149"/>
      <c r="Q2846" s="149"/>
      <c r="R2846" s="149"/>
      <c r="S2846" s="149"/>
      <c r="T2846" s="152"/>
      <c r="U2846" s="152"/>
      <c r="V2846" s="152"/>
      <c r="W2846" s="152"/>
      <c r="X2846" s="152"/>
      <c r="Y2846" s="152"/>
      <c r="Z2846" s="152"/>
    </row>
    <row r="2847" ht="15.75" customHeight="1">
      <c r="A2847" s="143" t="str">
        <f>VLOOKUP('POBLACIONAL BASE 2025'!AD2109,$A$15:$B$40,2,FALSE)</f>
        <v>#N/A</v>
      </c>
      <c r="B2847" s="149"/>
      <c r="C2847" s="149"/>
      <c r="D2847" s="149"/>
      <c r="E2847" s="149"/>
      <c r="F2847" s="149"/>
      <c r="G2847" s="149"/>
      <c r="H2847" s="149"/>
      <c r="I2847" s="143"/>
      <c r="J2847" s="143"/>
      <c r="K2847" s="149"/>
      <c r="L2847" s="149"/>
      <c r="M2847" s="149"/>
      <c r="N2847" s="149"/>
      <c r="O2847" s="149"/>
      <c r="P2847" s="149"/>
      <c r="Q2847" s="149"/>
      <c r="R2847" s="149"/>
      <c r="S2847" s="149"/>
      <c r="T2847" s="152"/>
      <c r="U2847" s="152"/>
      <c r="V2847" s="152"/>
      <c r="W2847" s="152"/>
      <c r="X2847" s="152"/>
      <c r="Y2847" s="152"/>
      <c r="Z2847" s="152"/>
    </row>
    <row r="2848" ht="15.75" customHeight="1">
      <c r="A2848" s="143" t="str">
        <f>VLOOKUP('POBLACIONAL BASE 2025'!AD2110,$A$15:$B$40,2,FALSE)</f>
        <v>#N/A</v>
      </c>
      <c r="B2848" s="149"/>
      <c r="C2848" s="149"/>
      <c r="D2848" s="149"/>
      <c r="E2848" s="149"/>
      <c r="F2848" s="149"/>
      <c r="G2848" s="149"/>
      <c r="H2848" s="149"/>
      <c r="I2848" s="143"/>
      <c r="J2848" s="143"/>
      <c r="K2848" s="149"/>
      <c r="L2848" s="149"/>
      <c r="M2848" s="149"/>
      <c r="N2848" s="149"/>
      <c r="O2848" s="149"/>
      <c r="P2848" s="149"/>
      <c r="Q2848" s="149"/>
      <c r="R2848" s="149"/>
      <c r="S2848" s="149"/>
      <c r="T2848" s="152"/>
      <c r="U2848" s="152"/>
      <c r="V2848" s="152"/>
      <c r="W2848" s="152"/>
      <c r="X2848" s="152"/>
      <c r="Y2848" s="152"/>
      <c r="Z2848" s="152"/>
    </row>
    <row r="2849" ht="15.75" customHeight="1">
      <c r="A2849" s="143" t="str">
        <f>VLOOKUP('POBLACIONAL BASE 2025'!AD2111,$A$15:$B$40,2,FALSE)</f>
        <v>#N/A</v>
      </c>
      <c r="B2849" s="149"/>
      <c r="C2849" s="149"/>
      <c r="D2849" s="149"/>
      <c r="E2849" s="149"/>
      <c r="F2849" s="149"/>
      <c r="G2849" s="149"/>
      <c r="H2849" s="149"/>
      <c r="I2849" s="143"/>
      <c r="J2849" s="143"/>
      <c r="K2849" s="149"/>
      <c r="L2849" s="149"/>
      <c r="M2849" s="149"/>
      <c r="N2849" s="149"/>
      <c r="O2849" s="149"/>
      <c r="P2849" s="149"/>
      <c r="Q2849" s="149"/>
      <c r="R2849" s="149"/>
      <c r="S2849" s="149"/>
      <c r="T2849" s="152"/>
      <c r="U2849" s="152"/>
      <c r="V2849" s="152"/>
      <c r="W2849" s="152"/>
      <c r="X2849" s="152"/>
      <c r="Y2849" s="152"/>
      <c r="Z2849" s="152"/>
    </row>
    <row r="2850" ht="15.75" customHeight="1">
      <c r="A2850" s="143" t="str">
        <f>VLOOKUP('POBLACIONAL BASE 2025'!AD2112,$A$15:$B$40,2,FALSE)</f>
        <v>#N/A</v>
      </c>
      <c r="B2850" s="149"/>
      <c r="C2850" s="149"/>
      <c r="D2850" s="149"/>
      <c r="E2850" s="149"/>
      <c r="F2850" s="149"/>
      <c r="G2850" s="149"/>
      <c r="H2850" s="149"/>
      <c r="I2850" s="143"/>
      <c r="J2850" s="143"/>
      <c r="K2850" s="149"/>
      <c r="L2850" s="149"/>
      <c r="M2850" s="149"/>
      <c r="N2850" s="149"/>
      <c r="O2850" s="149"/>
      <c r="P2850" s="149"/>
      <c r="Q2850" s="149"/>
      <c r="R2850" s="149"/>
      <c r="S2850" s="149"/>
      <c r="T2850" s="152"/>
      <c r="U2850" s="152"/>
      <c r="V2850" s="152"/>
      <c r="W2850" s="152"/>
      <c r="X2850" s="152"/>
      <c r="Y2850" s="152"/>
      <c r="Z2850" s="152"/>
    </row>
    <row r="2851" ht="15.75" customHeight="1">
      <c r="A2851" s="143" t="str">
        <f>VLOOKUP('POBLACIONAL BASE 2025'!AD2113,$A$15:$B$40,2,FALSE)</f>
        <v>#N/A</v>
      </c>
      <c r="B2851" s="149"/>
      <c r="C2851" s="149"/>
      <c r="D2851" s="149"/>
      <c r="E2851" s="149"/>
      <c r="F2851" s="149"/>
      <c r="G2851" s="149"/>
      <c r="H2851" s="149"/>
      <c r="I2851" s="143"/>
      <c r="J2851" s="143"/>
      <c r="K2851" s="149"/>
      <c r="L2851" s="149"/>
      <c r="M2851" s="149"/>
      <c r="N2851" s="149"/>
      <c r="O2851" s="149"/>
      <c r="P2851" s="149"/>
      <c r="Q2851" s="149"/>
      <c r="R2851" s="149"/>
      <c r="S2851" s="149"/>
      <c r="T2851" s="152"/>
      <c r="U2851" s="152"/>
      <c r="V2851" s="152"/>
      <c r="W2851" s="152"/>
      <c r="X2851" s="152"/>
      <c r="Y2851" s="152"/>
      <c r="Z2851" s="152"/>
    </row>
    <row r="2852" ht="15.75" customHeight="1">
      <c r="A2852" s="143" t="str">
        <f>VLOOKUP('POBLACIONAL BASE 2025'!AD2114,$A$15:$B$40,2,FALSE)</f>
        <v>#N/A</v>
      </c>
      <c r="B2852" s="149"/>
      <c r="C2852" s="149"/>
      <c r="D2852" s="149"/>
      <c r="E2852" s="149"/>
      <c r="F2852" s="149"/>
      <c r="G2852" s="149"/>
      <c r="H2852" s="149"/>
      <c r="I2852" s="143"/>
      <c r="J2852" s="143"/>
      <c r="K2852" s="149"/>
      <c r="L2852" s="149"/>
      <c r="M2852" s="149"/>
      <c r="N2852" s="149"/>
      <c r="O2852" s="149"/>
      <c r="P2852" s="149"/>
      <c r="Q2852" s="149"/>
      <c r="R2852" s="149"/>
      <c r="S2852" s="149"/>
      <c r="T2852" s="152"/>
      <c r="U2852" s="152"/>
      <c r="V2852" s="152"/>
      <c r="W2852" s="152"/>
      <c r="X2852" s="152"/>
      <c r="Y2852" s="152"/>
      <c r="Z2852" s="152"/>
    </row>
    <row r="2853" ht="15.75" customHeight="1">
      <c r="A2853" s="143" t="str">
        <f>VLOOKUP('POBLACIONAL BASE 2025'!AD2115,$A$15:$B$40,2,FALSE)</f>
        <v>#N/A</v>
      </c>
      <c r="B2853" s="149"/>
      <c r="C2853" s="149"/>
      <c r="D2853" s="149"/>
      <c r="E2853" s="149"/>
      <c r="F2853" s="149"/>
      <c r="G2853" s="149"/>
      <c r="H2853" s="149"/>
      <c r="I2853" s="143"/>
      <c r="J2853" s="143"/>
      <c r="K2853" s="149"/>
      <c r="L2853" s="149"/>
      <c r="M2853" s="149"/>
      <c r="N2853" s="149"/>
      <c r="O2853" s="149"/>
      <c r="P2853" s="149"/>
      <c r="Q2853" s="149"/>
      <c r="R2853" s="149"/>
      <c r="S2853" s="149"/>
      <c r="T2853" s="152"/>
      <c r="U2853" s="152"/>
      <c r="V2853" s="152"/>
      <c r="W2853" s="152"/>
      <c r="X2853" s="152"/>
      <c r="Y2853" s="152"/>
      <c r="Z2853" s="152"/>
    </row>
    <row r="2854" ht="15.75" customHeight="1">
      <c r="A2854" s="143" t="str">
        <f>VLOOKUP('POBLACIONAL BASE 2025'!AD2116,$A$15:$B$40,2,FALSE)</f>
        <v>#N/A</v>
      </c>
      <c r="B2854" s="149"/>
      <c r="C2854" s="149"/>
      <c r="D2854" s="149"/>
      <c r="E2854" s="149"/>
      <c r="F2854" s="149"/>
      <c r="G2854" s="149"/>
      <c r="H2854" s="149"/>
      <c r="I2854" s="143"/>
      <c r="J2854" s="143"/>
      <c r="K2854" s="149"/>
      <c r="L2854" s="149"/>
      <c r="M2854" s="149"/>
      <c r="N2854" s="149"/>
      <c r="O2854" s="149"/>
      <c r="P2854" s="149"/>
      <c r="Q2854" s="149"/>
      <c r="R2854" s="149"/>
      <c r="S2854" s="149"/>
      <c r="T2854" s="152"/>
      <c r="U2854" s="152"/>
      <c r="V2854" s="152"/>
      <c r="W2854" s="152"/>
      <c r="X2854" s="152"/>
      <c r="Y2854" s="152"/>
      <c r="Z2854" s="152"/>
    </row>
    <row r="2855" ht="15.75" customHeight="1">
      <c r="A2855" s="143" t="str">
        <f>VLOOKUP('POBLACIONAL BASE 2025'!AD2117,$A$15:$B$40,2,FALSE)</f>
        <v>#N/A</v>
      </c>
      <c r="B2855" s="149"/>
      <c r="C2855" s="149"/>
      <c r="D2855" s="149"/>
      <c r="E2855" s="149"/>
      <c r="F2855" s="149"/>
      <c r="G2855" s="149"/>
      <c r="H2855" s="149"/>
      <c r="I2855" s="143"/>
      <c r="J2855" s="143"/>
      <c r="K2855" s="149"/>
      <c r="L2855" s="149"/>
      <c r="M2855" s="149"/>
      <c r="N2855" s="149"/>
      <c r="O2855" s="149"/>
      <c r="P2855" s="149"/>
      <c r="Q2855" s="149"/>
      <c r="R2855" s="149"/>
      <c r="S2855" s="149"/>
      <c r="T2855" s="152"/>
      <c r="U2855" s="152"/>
      <c r="V2855" s="152"/>
      <c r="W2855" s="152"/>
      <c r="X2855" s="152"/>
      <c r="Y2855" s="152"/>
      <c r="Z2855" s="152"/>
    </row>
    <row r="2856" ht="15.75" customHeight="1">
      <c r="A2856" s="143" t="str">
        <f>VLOOKUP('POBLACIONAL BASE 2025'!AD2118,$A$15:$B$40,2,FALSE)</f>
        <v>#N/A</v>
      </c>
      <c r="B2856" s="149"/>
      <c r="C2856" s="149"/>
      <c r="D2856" s="149"/>
      <c r="E2856" s="149"/>
      <c r="F2856" s="149"/>
      <c r="G2856" s="149"/>
      <c r="H2856" s="149"/>
      <c r="I2856" s="143"/>
      <c r="J2856" s="143"/>
      <c r="K2856" s="149"/>
      <c r="L2856" s="149"/>
      <c r="M2856" s="149"/>
      <c r="N2856" s="149"/>
      <c r="O2856" s="149"/>
      <c r="P2856" s="149"/>
      <c r="Q2856" s="149"/>
      <c r="R2856" s="149"/>
      <c r="S2856" s="149"/>
      <c r="T2856" s="152"/>
      <c r="U2856" s="152"/>
      <c r="V2856" s="152"/>
      <c r="W2856" s="152"/>
      <c r="X2856" s="152"/>
      <c r="Y2856" s="152"/>
      <c r="Z2856" s="152"/>
    </row>
    <row r="2857" ht="15.75" customHeight="1">
      <c r="A2857" s="143" t="str">
        <f>VLOOKUP('POBLACIONAL BASE 2025'!AD2119,$A$15:$B$40,2,FALSE)</f>
        <v>#N/A</v>
      </c>
      <c r="B2857" s="149"/>
      <c r="C2857" s="149"/>
      <c r="D2857" s="149"/>
      <c r="E2857" s="149"/>
      <c r="F2857" s="149"/>
      <c r="G2857" s="149"/>
      <c r="H2857" s="149"/>
      <c r="I2857" s="143"/>
      <c r="J2857" s="143"/>
      <c r="K2857" s="149"/>
      <c r="L2857" s="149"/>
      <c r="M2857" s="149"/>
      <c r="N2857" s="149"/>
      <c r="O2857" s="149"/>
      <c r="P2857" s="149"/>
      <c r="Q2857" s="149"/>
      <c r="R2857" s="149"/>
      <c r="S2857" s="149"/>
      <c r="T2857" s="152"/>
      <c r="U2857" s="152"/>
      <c r="V2857" s="152"/>
      <c r="W2857" s="152"/>
      <c r="X2857" s="152"/>
      <c r="Y2857" s="152"/>
      <c r="Z2857" s="152"/>
    </row>
    <row r="2858" ht="15.75" customHeight="1">
      <c r="A2858" s="143" t="str">
        <f>VLOOKUP('POBLACIONAL BASE 2025'!AD2120,$A$15:$B$40,2,FALSE)</f>
        <v>#N/A</v>
      </c>
      <c r="B2858" s="149"/>
      <c r="C2858" s="149"/>
      <c r="D2858" s="149"/>
      <c r="E2858" s="149"/>
      <c r="F2858" s="149"/>
      <c r="G2858" s="149"/>
      <c r="H2858" s="149"/>
      <c r="I2858" s="143"/>
      <c r="J2858" s="143"/>
      <c r="K2858" s="149"/>
      <c r="L2858" s="149"/>
      <c r="M2858" s="149"/>
      <c r="N2858" s="149"/>
      <c r="O2858" s="149"/>
      <c r="P2858" s="149"/>
      <c r="Q2858" s="149"/>
      <c r="R2858" s="149"/>
      <c r="S2858" s="149"/>
      <c r="T2858" s="152"/>
      <c r="U2858" s="152"/>
      <c r="V2858" s="152"/>
      <c r="W2858" s="152"/>
      <c r="X2858" s="152"/>
      <c r="Y2858" s="152"/>
      <c r="Z2858" s="152"/>
    </row>
    <row r="2859" ht="15.75" customHeight="1">
      <c r="A2859" s="143" t="str">
        <f>VLOOKUP('POBLACIONAL BASE 2025'!AD2121,$A$15:$B$40,2,FALSE)</f>
        <v>#N/A</v>
      </c>
      <c r="B2859" s="149"/>
      <c r="C2859" s="149"/>
      <c r="D2859" s="149"/>
      <c r="E2859" s="149"/>
      <c r="F2859" s="149"/>
      <c r="G2859" s="149"/>
      <c r="H2859" s="149"/>
      <c r="I2859" s="143"/>
      <c r="J2859" s="143"/>
      <c r="K2859" s="149"/>
      <c r="L2859" s="149"/>
      <c r="M2859" s="149"/>
      <c r="N2859" s="149"/>
      <c r="O2859" s="149"/>
      <c r="P2859" s="149"/>
      <c r="Q2859" s="149"/>
      <c r="R2859" s="149"/>
      <c r="S2859" s="149"/>
      <c r="T2859" s="152"/>
      <c r="U2859" s="152"/>
      <c r="V2859" s="152"/>
      <c r="W2859" s="152"/>
      <c r="X2859" s="152"/>
      <c r="Y2859" s="152"/>
      <c r="Z2859" s="152"/>
    </row>
    <row r="2860" ht="15.75" customHeight="1">
      <c r="A2860" s="143" t="str">
        <f>VLOOKUP('POBLACIONAL BASE 2025'!AD2122,$A$15:$B$40,2,FALSE)</f>
        <v>#N/A</v>
      </c>
      <c r="B2860" s="149"/>
      <c r="C2860" s="149"/>
      <c r="D2860" s="149"/>
      <c r="E2860" s="149"/>
      <c r="F2860" s="149"/>
      <c r="G2860" s="149"/>
      <c r="H2860" s="149"/>
      <c r="I2860" s="143"/>
      <c r="J2860" s="143"/>
      <c r="K2860" s="149"/>
      <c r="L2860" s="149"/>
      <c r="M2860" s="149"/>
      <c r="N2860" s="149"/>
      <c r="O2860" s="149"/>
      <c r="P2860" s="149"/>
      <c r="Q2860" s="149"/>
      <c r="R2860" s="149"/>
      <c r="S2860" s="149"/>
      <c r="T2860" s="152"/>
      <c r="U2860" s="152"/>
      <c r="V2860" s="152"/>
      <c r="W2860" s="152"/>
      <c r="X2860" s="152"/>
      <c r="Y2860" s="152"/>
      <c r="Z2860" s="152"/>
    </row>
    <row r="2861" ht="15.75" customHeight="1">
      <c r="A2861" s="143" t="str">
        <f>VLOOKUP('POBLACIONAL BASE 2025'!AD2123,$A$15:$B$40,2,FALSE)</f>
        <v>#N/A</v>
      </c>
      <c r="B2861" s="149"/>
      <c r="C2861" s="149"/>
      <c r="D2861" s="149"/>
      <c r="E2861" s="149"/>
      <c r="F2861" s="149"/>
      <c r="G2861" s="149"/>
      <c r="H2861" s="149"/>
      <c r="I2861" s="143"/>
      <c r="J2861" s="143"/>
      <c r="K2861" s="149"/>
      <c r="L2861" s="149"/>
      <c r="M2861" s="149"/>
      <c r="N2861" s="149"/>
      <c r="O2861" s="149"/>
      <c r="P2861" s="149"/>
      <c r="Q2861" s="149"/>
      <c r="R2861" s="149"/>
      <c r="S2861" s="149"/>
      <c r="T2861" s="152"/>
      <c r="U2861" s="152"/>
      <c r="V2861" s="152"/>
      <c r="W2861" s="152"/>
      <c r="X2861" s="152"/>
      <c r="Y2861" s="152"/>
      <c r="Z2861" s="152"/>
    </row>
    <row r="2862" ht="15.75" customHeight="1">
      <c r="A2862" s="143" t="str">
        <f>VLOOKUP('POBLACIONAL BASE 2025'!AD2124,$A$15:$B$40,2,FALSE)</f>
        <v>#N/A</v>
      </c>
      <c r="B2862" s="149"/>
      <c r="C2862" s="149"/>
      <c r="D2862" s="149"/>
      <c r="E2862" s="149"/>
      <c r="F2862" s="149"/>
      <c r="G2862" s="149"/>
      <c r="H2862" s="149"/>
      <c r="I2862" s="143"/>
      <c r="J2862" s="143"/>
      <c r="K2862" s="149"/>
      <c r="L2862" s="149"/>
      <c r="M2862" s="149"/>
      <c r="N2862" s="149"/>
      <c r="O2862" s="149"/>
      <c r="P2862" s="149"/>
      <c r="Q2862" s="149"/>
      <c r="R2862" s="149"/>
      <c r="S2862" s="149"/>
      <c r="T2862" s="152"/>
      <c r="U2862" s="152"/>
      <c r="V2862" s="152"/>
      <c r="W2862" s="152"/>
      <c r="X2862" s="152"/>
      <c r="Y2862" s="152"/>
      <c r="Z2862" s="152"/>
    </row>
    <row r="2863" ht="15.75" customHeight="1">
      <c r="A2863" s="143" t="str">
        <f>VLOOKUP('POBLACIONAL BASE 2025'!AD2125,$A$15:$B$40,2,FALSE)</f>
        <v>#N/A</v>
      </c>
      <c r="B2863" s="149"/>
      <c r="C2863" s="149"/>
      <c r="D2863" s="149"/>
      <c r="E2863" s="149"/>
      <c r="F2863" s="149"/>
      <c r="G2863" s="149"/>
      <c r="H2863" s="149"/>
      <c r="I2863" s="143"/>
      <c r="J2863" s="143"/>
      <c r="K2863" s="149"/>
      <c r="L2863" s="149"/>
      <c r="M2863" s="149"/>
      <c r="N2863" s="149"/>
      <c r="O2863" s="149"/>
      <c r="P2863" s="149"/>
      <c r="Q2863" s="149"/>
      <c r="R2863" s="149"/>
      <c r="S2863" s="149"/>
      <c r="T2863" s="152"/>
      <c r="U2863" s="152"/>
      <c r="V2863" s="152"/>
      <c r="W2863" s="152"/>
      <c r="X2863" s="152"/>
      <c r="Y2863" s="152"/>
      <c r="Z2863" s="152"/>
    </row>
    <row r="2864" ht="15.75" customHeight="1">
      <c r="A2864" s="143" t="str">
        <f>VLOOKUP('POBLACIONAL BASE 2025'!AD2126,$A$15:$B$40,2,FALSE)</f>
        <v>#N/A</v>
      </c>
      <c r="B2864" s="149"/>
      <c r="C2864" s="149"/>
      <c r="D2864" s="149"/>
      <c r="E2864" s="149"/>
      <c r="F2864" s="149"/>
      <c r="G2864" s="149"/>
      <c r="H2864" s="149"/>
      <c r="I2864" s="143"/>
      <c r="J2864" s="143"/>
      <c r="K2864" s="149"/>
      <c r="L2864" s="149"/>
      <c r="M2864" s="149"/>
      <c r="N2864" s="149"/>
      <c r="O2864" s="149"/>
      <c r="P2864" s="149"/>
      <c r="Q2864" s="149"/>
      <c r="R2864" s="149"/>
      <c r="S2864" s="149"/>
      <c r="T2864" s="152"/>
      <c r="U2864" s="152"/>
      <c r="V2864" s="152"/>
      <c r="W2864" s="152"/>
      <c r="X2864" s="152"/>
      <c r="Y2864" s="152"/>
      <c r="Z2864" s="152"/>
    </row>
    <row r="2865" ht="15.75" customHeight="1">
      <c r="A2865" s="143" t="str">
        <f>VLOOKUP('POBLACIONAL BASE 2025'!AD2127,$A$15:$B$40,2,FALSE)</f>
        <v>#N/A</v>
      </c>
      <c r="B2865" s="149"/>
      <c r="C2865" s="149"/>
      <c r="D2865" s="149"/>
      <c r="E2865" s="149"/>
      <c r="F2865" s="149"/>
      <c r="G2865" s="149"/>
      <c r="H2865" s="149"/>
      <c r="I2865" s="143"/>
      <c r="J2865" s="143"/>
      <c r="K2865" s="149"/>
      <c r="L2865" s="149"/>
      <c r="M2865" s="149"/>
      <c r="N2865" s="149"/>
      <c r="O2865" s="149"/>
      <c r="P2865" s="149"/>
      <c r="Q2865" s="149"/>
      <c r="R2865" s="149"/>
      <c r="S2865" s="149"/>
      <c r="T2865" s="152"/>
      <c r="U2865" s="152"/>
      <c r="V2865" s="152"/>
      <c r="W2865" s="152"/>
      <c r="X2865" s="152"/>
      <c r="Y2865" s="152"/>
      <c r="Z2865" s="152"/>
    </row>
    <row r="2866" ht="15.75" customHeight="1">
      <c r="A2866" s="143" t="str">
        <f>VLOOKUP('POBLACIONAL BASE 2025'!AD2128,$A$15:$B$40,2,FALSE)</f>
        <v>#N/A</v>
      </c>
      <c r="B2866" s="149"/>
      <c r="C2866" s="149"/>
      <c r="D2866" s="149"/>
      <c r="E2866" s="149"/>
      <c r="F2866" s="149"/>
      <c r="G2866" s="149"/>
      <c r="H2866" s="149"/>
      <c r="I2866" s="143"/>
      <c r="J2866" s="143"/>
      <c r="K2866" s="149"/>
      <c r="L2866" s="149"/>
      <c r="M2866" s="149"/>
      <c r="N2866" s="149"/>
      <c r="O2866" s="149"/>
      <c r="P2866" s="149"/>
      <c r="Q2866" s="149"/>
      <c r="R2866" s="149"/>
      <c r="S2866" s="149"/>
      <c r="T2866" s="152"/>
      <c r="U2866" s="152"/>
      <c r="V2866" s="152"/>
      <c r="W2866" s="152"/>
      <c r="X2866" s="152"/>
      <c r="Y2866" s="152"/>
      <c r="Z2866" s="152"/>
    </row>
    <row r="2867" ht="15.75" customHeight="1">
      <c r="A2867" s="143" t="str">
        <f>VLOOKUP('POBLACIONAL BASE 2025'!AD2129,$A$15:$B$40,2,FALSE)</f>
        <v>#N/A</v>
      </c>
      <c r="B2867" s="149"/>
      <c r="C2867" s="149"/>
      <c r="D2867" s="149"/>
      <c r="E2867" s="149"/>
      <c r="F2867" s="149"/>
      <c r="G2867" s="149"/>
      <c r="H2867" s="149"/>
      <c r="I2867" s="143"/>
      <c r="J2867" s="143"/>
      <c r="K2867" s="149"/>
      <c r="L2867" s="149"/>
      <c r="M2867" s="149"/>
      <c r="N2867" s="149"/>
      <c r="O2867" s="149"/>
      <c r="P2867" s="149"/>
      <c r="Q2867" s="149"/>
      <c r="R2867" s="149"/>
      <c r="S2867" s="149"/>
      <c r="T2867" s="152"/>
      <c r="U2867" s="152"/>
      <c r="V2867" s="152"/>
      <c r="W2867" s="152"/>
      <c r="X2867" s="152"/>
      <c r="Y2867" s="152"/>
      <c r="Z2867" s="152"/>
    </row>
    <row r="2868" ht="15.75" customHeight="1">
      <c r="A2868" s="143" t="str">
        <f>VLOOKUP('POBLACIONAL BASE 2025'!AD2130,$A$15:$B$40,2,FALSE)</f>
        <v>#N/A</v>
      </c>
      <c r="B2868" s="149"/>
      <c r="C2868" s="149"/>
      <c r="D2868" s="149"/>
      <c r="E2868" s="149"/>
      <c r="F2868" s="149"/>
      <c r="G2868" s="149"/>
      <c r="H2868" s="149"/>
      <c r="I2868" s="143"/>
      <c r="J2868" s="143"/>
      <c r="K2868" s="149"/>
      <c r="L2868" s="149"/>
      <c r="M2868" s="149"/>
      <c r="N2868" s="149"/>
      <c r="O2868" s="149"/>
      <c r="P2868" s="149"/>
      <c r="Q2868" s="149"/>
      <c r="R2868" s="149"/>
      <c r="S2868" s="149"/>
      <c r="T2868" s="152"/>
      <c r="U2868" s="152"/>
      <c r="V2868" s="152"/>
      <c r="W2868" s="152"/>
      <c r="X2868" s="152"/>
      <c r="Y2868" s="152"/>
      <c r="Z2868" s="152"/>
    </row>
    <row r="2869" ht="15.75" customHeight="1">
      <c r="A2869" s="143" t="str">
        <f>VLOOKUP('POBLACIONAL BASE 2025'!AD2131,$A$15:$B$40,2,FALSE)</f>
        <v>#N/A</v>
      </c>
      <c r="B2869" s="149"/>
      <c r="C2869" s="149"/>
      <c r="D2869" s="149"/>
      <c r="E2869" s="149"/>
      <c r="F2869" s="149"/>
      <c r="G2869" s="149"/>
      <c r="H2869" s="149"/>
      <c r="I2869" s="143"/>
      <c r="J2869" s="143"/>
      <c r="K2869" s="149"/>
      <c r="L2869" s="149"/>
      <c r="M2869" s="149"/>
      <c r="N2869" s="149"/>
      <c r="O2869" s="149"/>
      <c r="P2869" s="149"/>
      <c r="Q2869" s="149"/>
      <c r="R2869" s="149"/>
      <c r="S2869" s="149"/>
      <c r="T2869" s="152"/>
      <c r="U2869" s="152"/>
      <c r="V2869" s="152"/>
      <c r="W2869" s="152"/>
      <c r="X2869" s="152"/>
      <c r="Y2869" s="152"/>
      <c r="Z2869" s="152"/>
    </row>
    <row r="2870" ht="15.75" customHeight="1">
      <c r="A2870" s="143" t="str">
        <f>VLOOKUP('POBLACIONAL BASE 2025'!AD2132,$A$15:$B$40,2,FALSE)</f>
        <v>#N/A</v>
      </c>
      <c r="B2870" s="149"/>
      <c r="C2870" s="149"/>
      <c r="D2870" s="149"/>
      <c r="E2870" s="149"/>
      <c r="F2870" s="149"/>
      <c r="G2870" s="149"/>
      <c r="H2870" s="149"/>
      <c r="I2870" s="143"/>
      <c r="J2870" s="143"/>
      <c r="K2870" s="149"/>
      <c r="L2870" s="149"/>
      <c r="M2870" s="149"/>
      <c r="N2870" s="149"/>
      <c r="O2870" s="149"/>
      <c r="P2870" s="149"/>
      <c r="Q2870" s="149"/>
      <c r="R2870" s="149"/>
      <c r="S2870" s="149"/>
      <c r="T2870" s="152"/>
      <c r="U2870" s="152"/>
      <c r="V2870" s="152"/>
      <c r="W2870" s="152"/>
      <c r="X2870" s="152"/>
      <c r="Y2870" s="152"/>
      <c r="Z2870" s="152"/>
    </row>
    <row r="2871" ht="15.75" customHeight="1">
      <c r="A2871" s="143" t="str">
        <f>VLOOKUP('POBLACIONAL BASE 2025'!AD2133,$A$15:$B$40,2,FALSE)</f>
        <v>#N/A</v>
      </c>
      <c r="B2871" s="149"/>
      <c r="C2871" s="149"/>
      <c r="D2871" s="149"/>
      <c r="E2871" s="149"/>
      <c r="F2871" s="149"/>
      <c r="G2871" s="149"/>
      <c r="H2871" s="149"/>
      <c r="I2871" s="143"/>
      <c r="J2871" s="143"/>
      <c r="K2871" s="149"/>
      <c r="L2871" s="149"/>
      <c r="M2871" s="149"/>
      <c r="N2871" s="149"/>
      <c r="O2871" s="149"/>
      <c r="P2871" s="149"/>
      <c r="Q2871" s="149"/>
      <c r="R2871" s="149"/>
      <c r="S2871" s="149"/>
      <c r="T2871" s="152"/>
      <c r="U2871" s="152"/>
      <c r="V2871" s="152"/>
      <c r="W2871" s="152"/>
      <c r="X2871" s="152"/>
      <c r="Y2871" s="152"/>
      <c r="Z2871" s="152"/>
    </row>
    <row r="2872" ht="15.75" customHeight="1">
      <c r="A2872" s="143" t="str">
        <f>VLOOKUP('POBLACIONAL BASE 2025'!AD2134,$A$15:$B$40,2,FALSE)</f>
        <v>#N/A</v>
      </c>
      <c r="B2872" s="149"/>
      <c r="C2872" s="149"/>
      <c r="D2872" s="149"/>
      <c r="E2872" s="149"/>
      <c r="F2872" s="149"/>
      <c r="G2872" s="149"/>
      <c r="H2872" s="149"/>
      <c r="I2872" s="143"/>
      <c r="J2872" s="143"/>
      <c r="K2872" s="149"/>
      <c r="L2872" s="149"/>
      <c r="M2872" s="149"/>
      <c r="N2872" s="149"/>
      <c r="O2872" s="149"/>
      <c r="P2872" s="149"/>
      <c r="Q2872" s="149"/>
      <c r="R2872" s="149"/>
      <c r="S2872" s="149"/>
      <c r="T2872" s="152"/>
      <c r="U2872" s="152"/>
      <c r="V2872" s="152"/>
      <c r="W2872" s="152"/>
      <c r="X2872" s="152"/>
      <c r="Y2872" s="152"/>
      <c r="Z2872" s="152"/>
    </row>
    <row r="2873" ht="15.75" customHeight="1">
      <c r="A2873" s="143" t="str">
        <f>VLOOKUP('POBLACIONAL BASE 2025'!AD2135,$A$15:$B$40,2,FALSE)</f>
        <v>#N/A</v>
      </c>
      <c r="B2873" s="149"/>
      <c r="C2873" s="149"/>
      <c r="D2873" s="149"/>
      <c r="E2873" s="149"/>
      <c r="F2873" s="149"/>
      <c r="G2873" s="149"/>
      <c r="H2873" s="149"/>
      <c r="I2873" s="143"/>
      <c r="J2873" s="143"/>
      <c r="K2873" s="149"/>
      <c r="L2873" s="149"/>
      <c r="M2873" s="149"/>
      <c r="N2873" s="149"/>
      <c r="O2873" s="149"/>
      <c r="P2873" s="149"/>
      <c r="Q2873" s="149"/>
      <c r="R2873" s="149"/>
      <c r="S2873" s="149"/>
      <c r="T2873" s="152"/>
      <c r="U2873" s="152"/>
      <c r="V2873" s="152"/>
      <c r="W2873" s="152"/>
      <c r="X2873" s="152"/>
      <c r="Y2873" s="152"/>
      <c r="Z2873" s="152"/>
    </row>
    <row r="2874" ht="15.75" customHeight="1">
      <c r="A2874" s="143" t="str">
        <f>VLOOKUP('POBLACIONAL BASE 2025'!AD2136,$A$15:$B$40,2,FALSE)</f>
        <v>#N/A</v>
      </c>
      <c r="B2874" s="149"/>
      <c r="C2874" s="149"/>
      <c r="D2874" s="149"/>
      <c r="E2874" s="149"/>
      <c r="F2874" s="149"/>
      <c r="G2874" s="149"/>
      <c r="H2874" s="149"/>
      <c r="I2874" s="143"/>
      <c r="J2874" s="143"/>
      <c r="K2874" s="149"/>
      <c r="L2874" s="149"/>
      <c r="M2874" s="149"/>
      <c r="N2874" s="149"/>
      <c r="O2874" s="149"/>
      <c r="P2874" s="149"/>
      <c r="Q2874" s="149"/>
      <c r="R2874" s="149"/>
      <c r="S2874" s="149"/>
      <c r="T2874" s="152"/>
      <c r="U2874" s="152"/>
      <c r="V2874" s="152"/>
      <c r="W2874" s="152"/>
      <c r="X2874" s="152"/>
      <c r="Y2874" s="152"/>
      <c r="Z2874" s="152"/>
    </row>
    <row r="2875" ht="15.75" customHeight="1">
      <c r="A2875" s="143" t="str">
        <f>VLOOKUP('POBLACIONAL BASE 2025'!AD2137,$A$15:$B$40,2,FALSE)</f>
        <v>#N/A</v>
      </c>
      <c r="B2875" s="149"/>
      <c r="C2875" s="149"/>
      <c r="D2875" s="149"/>
      <c r="E2875" s="149"/>
      <c r="F2875" s="149"/>
      <c r="G2875" s="149"/>
      <c r="H2875" s="149"/>
      <c r="I2875" s="143"/>
      <c r="J2875" s="143"/>
      <c r="K2875" s="149"/>
      <c r="L2875" s="149"/>
      <c r="M2875" s="149"/>
      <c r="N2875" s="149"/>
      <c r="O2875" s="149"/>
      <c r="P2875" s="149"/>
      <c r="Q2875" s="149"/>
      <c r="R2875" s="149"/>
      <c r="S2875" s="149"/>
      <c r="T2875" s="152"/>
      <c r="U2875" s="152"/>
      <c r="V2875" s="152"/>
      <c r="W2875" s="152"/>
      <c r="X2875" s="152"/>
      <c r="Y2875" s="152"/>
      <c r="Z2875" s="152"/>
    </row>
    <row r="2876" ht="15.75" customHeight="1">
      <c r="A2876" s="143" t="str">
        <f>VLOOKUP('POBLACIONAL BASE 2025'!AD2138,$A$15:$B$40,2,FALSE)</f>
        <v>#N/A</v>
      </c>
      <c r="B2876" s="149"/>
      <c r="C2876" s="149"/>
      <c r="D2876" s="149"/>
      <c r="E2876" s="149"/>
      <c r="F2876" s="149"/>
      <c r="G2876" s="149"/>
      <c r="H2876" s="149"/>
      <c r="I2876" s="143"/>
      <c r="J2876" s="143"/>
      <c r="K2876" s="149"/>
      <c r="L2876" s="149"/>
      <c r="M2876" s="149"/>
      <c r="N2876" s="149"/>
      <c r="O2876" s="149"/>
      <c r="P2876" s="149"/>
      <c r="Q2876" s="149"/>
      <c r="R2876" s="149"/>
      <c r="S2876" s="149"/>
      <c r="T2876" s="152"/>
      <c r="U2876" s="152"/>
      <c r="V2876" s="152"/>
      <c r="W2876" s="152"/>
      <c r="X2876" s="152"/>
      <c r="Y2876" s="152"/>
      <c r="Z2876" s="152"/>
    </row>
    <row r="2877" ht="15.75" customHeight="1">
      <c r="A2877" s="143" t="str">
        <f>VLOOKUP('POBLACIONAL BASE 2025'!AD2139,$A$15:$B$40,2,FALSE)</f>
        <v>#N/A</v>
      </c>
      <c r="B2877" s="149"/>
      <c r="C2877" s="149"/>
      <c r="D2877" s="149"/>
      <c r="E2877" s="149"/>
      <c r="F2877" s="149"/>
      <c r="G2877" s="149"/>
      <c r="H2877" s="149"/>
      <c r="I2877" s="143"/>
      <c r="J2877" s="143"/>
      <c r="K2877" s="149"/>
      <c r="L2877" s="149"/>
      <c r="M2877" s="149"/>
      <c r="N2877" s="149"/>
      <c r="O2877" s="149"/>
      <c r="P2877" s="149"/>
      <c r="Q2877" s="149"/>
      <c r="R2877" s="149"/>
      <c r="S2877" s="149"/>
      <c r="T2877" s="152"/>
      <c r="U2877" s="152"/>
      <c r="V2877" s="152"/>
      <c r="W2877" s="152"/>
      <c r="X2877" s="152"/>
      <c r="Y2877" s="152"/>
      <c r="Z2877" s="152"/>
    </row>
    <row r="2878" ht="15.75" customHeight="1">
      <c r="A2878" s="143" t="str">
        <f>VLOOKUP('POBLACIONAL BASE 2025'!AD2140,$A$15:$B$40,2,FALSE)</f>
        <v>#N/A</v>
      </c>
      <c r="B2878" s="149"/>
      <c r="C2878" s="149"/>
      <c r="D2878" s="149"/>
      <c r="E2878" s="149"/>
      <c r="F2878" s="149"/>
      <c r="G2878" s="149"/>
      <c r="H2878" s="149"/>
      <c r="I2878" s="143"/>
      <c r="J2878" s="143"/>
      <c r="K2878" s="149"/>
      <c r="L2878" s="149"/>
      <c r="M2878" s="149"/>
      <c r="N2878" s="149"/>
      <c r="O2878" s="149"/>
      <c r="P2878" s="149"/>
      <c r="Q2878" s="149"/>
      <c r="R2878" s="149"/>
      <c r="S2878" s="149"/>
      <c r="T2878" s="152"/>
      <c r="U2878" s="152"/>
      <c r="V2878" s="152"/>
      <c r="W2878" s="152"/>
      <c r="X2878" s="152"/>
      <c r="Y2878" s="152"/>
      <c r="Z2878" s="152"/>
    </row>
    <row r="2879" ht="15.75" customHeight="1">
      <c r="A2879" s="143" t="str">
        <f>VLOOKUP('POBLACIONAL BASE 2025'!AD2141,$A$15:$B$40,2,FALSE)</f>
        <v>#N/A</v>
      </c>
      <c r="B2879" s="149"/>
      <c r="C2879" s="149"/>
      <c r="D2879" s="149"/>
      <c r="E2879" s="149"/>
      <c r="F2879" s="149"/>
      <c r="G2879" s="149"/>
      <c r="H2879" s="149"/>
      <c r="I2879" s="143"/>
      <c r="J2879" s="143"/>
      <c r="K2879" s="149"/>
      <c r="L2879" s="149"/>
      <c r="M2879" s="149"/>
      <c r="N2879" s="149"/>
      <c r="O2879" s="149"/>
      <c r="P2879" s="149"/>
      <c r="Q2879" s="149"/>
      <c r="R2879" s="149"/>
      <c r="S2879" s="149"/>
      <c r="T2879" s="152"/>
      <c r="U2879" s="152"/>
      <c r="V2879" s="152"/>
      <c r="W2879" s="152"/>
      <c r="X2879" s="152"/>
      <c r="Y2879" s="152"/>
      <c r="Z2879" s="152"/>
    </row>
    <row r="2880" ht="15.75" customHeight="1">
      <c r="A2880" s="143" t="str">
        <f>VLOOKUP('POBLACIONAL BASE 2025'!AD2142,$A$15:$B$40,2,FALSE)</f>
        <v>#N/A</v>
      </c>
      <c r="B2880" s="149"/>
      <c r="C2880" s="149"/>
      <c r="D2880" s="149"/>
      <c r="E2880" s="149"/>
      <c r="F2880" s="149"/>
      <c r="G2880" s="149"/>
      <c r="H2880" s="149"/>
      <c r="I2880" s="143"/>
      <c r="J2880" s="143"/>
      <c r="K2880" s="149"/>
      <c r="L2880" s="149"/>
      <c r="M2880" s="149"/>
      <c r="N2880" s="149"/>
      <c r="O2880" s="149"/>
      <c r="P2880" s="149"/>
      <c r="Q2880" s="149"/>
      <c r="R2880" s="149"/>
      <c r="S2880" s="149"/>
      <c r="T2880" s="152"/>
      <c r="U2880" s="152"/>
      <c r="V2880" s="152"/>
      <c r="W2880" s="152"/>
      <c r="X2880" s="152"/>
      <c r="Y2880" s="152"/>
      <c r="Z2880" s="152"/>
    </row>
    <row r="2881" ht="15.75" customHeight="1">
      <c r="A2881" s="143" t="str">
        <f>VLOOKUP('POBLACIONAL BASE 2025'!AD2143,$A$15:$B$40,2,FALSE)</f>
        <v>#N/A</v>
      </c>
      <c r="B2881" s="149"/>
      <c r="C2881" s="149"/>
      <c r="D2881" s="149"/>
      <c r="E2881" s="149"/>
      <c r="F2881" s="149"/>
      <c r="G2881" s="149"/>
      <c r="H2881" s="149"/>
      <c r="I2881" s="143"/>
      <c r="J2881" s="143"/>
      <c r="K2881" s="149"/>
      <c r="L2881" s="149"/>
      <c r="M2881" s="149"/>
      <c r="N2881" s="149"/>
      <c r="O2881" s="149"/>
      <c r="P2881" s="149"/>
      <c r="Q2881" s="149"/>
      <c r="R2881" s="149"/>
      <c r="S2881" s="149"/>
      <c r="T2881" s="152"/>
      <c r="U2881" s="152"/>
      <c r="V2881" s="152"/>
      <c r="W2881" s="152"/>
      <c r="X2881" s="152"/>
      <c r="Y2881" s="152"/>
      <c r="Z2881" s="152"/>
    </row>
    <row r="2882" ht="15.75" customHeight="1">
      <c r="A2882" s="143" t="str">
        <f>VLOOKUP('POBLACIONAL BASE 2025'!AD2144,$A$15:$B$40,2,FALSE)</f>
        <v>#N/A</v>
      </c>
      <c r="B2882" s="149"/>
      <c r="C2882" s="149"/>
      <c r="D2882" s="149"/>
      <c r="E2882" s="149"/>
      <c r="F2882" s="149"/>
      <c r="G2882" s="149"/>
      <c r="H2882" s="149"/>
      <c r="I2882" s="143"/>
      <c r="J2882" s="143"/>
      <c r="K2882" s="149"/>
      <c r="L2882" s="149"/>
      <c r="M2882" s="149"/>
      <c r="N2882" s="149"/>
      <c r="O2882" s="149"/>
      <c r="P2882" s="149"/>
      <c r="Q2882" s="149"/>
      <c r="R2882" s="149"/>
      <c r="S2882" s="149"/>
      <c r="T2882" s="152"/>
      <c r="U2882" s="152"/>
      <c r="V2882" s="152"/>
      <c r="W2882" s="152"/>
      <c r="X2882" s="152"/>
      <c r="Y2882" s="152"/>
      <c r="Z2882" s="152"/>
    </row>
    <row r="2883" ht="15.75" customHeight="1">
      <c r="A2883" s="143" t="str">
        <f>VLOOKUP('POBLACIONAL BASE 2025'!AD2145,$A$15:$B$40,2,FALSE)</f>
        <v>#N/A</v>
      </c>
      <c r="B2883" s="149"/>
      <c r="C2883" s="149"/>
      <c r="D2883" s="149"/>
      <c r="E2883" s="149"/>
      <c r="F2883" s="149"/>
      <c r="G2883" s="149"/>
      <c r="H2883" s="149"/>
      <c r="I2883" s="143"/>
      <c r="J2883" s="143"/>
      <c r="K2883" s="149"/>
      <c r="L2883" s="149"/>
      <c r="M2883" s="149"/>
      <c r="N2883" s="149"/>
      <c r="O2883" s="149"/>
      <c r="P2883" s="149"/>
      <c r="Q2883" s="149"/>
      <c r="R2883" s="149"/>
      <c r="S2883" s="149"/>
      <c r="T2883" s="152"/>
      <c r="U2883" s="152"/>
      <c r="V2883" s="152"/>
      <c r="W2883" s="152"/>
      <c r="X2883" s="152"/>
      <c r="Y2883" s="152"/>
      <c r="Z2883" s="152"/>
    </row>
    <row r="2884" ht="15.75" customHeight="1">
      <c r="A2884" s="143" t="str">
        <f>VLOOKUP('POBLACIONAL BASE 2025'!AD2146,$A$15:$B$40,2,FALSE)</f>
        <v>#N/A</v>
      </c>
      <c r="B2884" s="149"/>
      <c r="C2884" s="149"/>
      <c r="D2884" s="149"/>
      <c r="E2884" s="149"/>
      <c r="F2884" s="149"/>
      <c r="G2884" s="149"/>
      <c r="H2884" s="149"/>
      <c r="I2884" s="143"/>
      <c r="J2884" s="143"/>
      <c r="K2884" s="149"/>
      <c r="L2884" s="149"/>
      <c r="M2884" s="149"/>
      <c r="N2884" s="149"/>
      <c r="O2884" s="149"/>
      <c r="P2884" s="149"/>
      <c r="Q2884" s="149"/>
      <c r="R2884" s="149"/>
      <c r="S2884" s="149"/>
      <c r="T2884" s="152"/>
      <c r="U2884" s="152"/>
      <c r="V2884" s="152"/>
      <c r="W2884" s="152"/>
      <c r="X2884" s="152"/>
      <c r="Y2884" s="152"/>
      <c r="Z2884" s="152"/>
    </row>
    <row r="2885" ht="15.75" customHeight="1">
      <c r="A2885" s="143" t="str">
        <f>VLOOKUP('POBLACIONAL BASE 2025'!AD2147,$A$15:$B$40,2,FALSE)</f>
        <v>#N/A</v>
      </c>
      <c r="B2885" s="149"/>
      <c r="C2885" s="149"/>
      <c r="D2885" s="149"/>
      <c r="E2885" s="149"/>
      <c r="F2885" s="149"/>
      <c r="G2885" s="149"/>
      <c r="H2885" s="149"/>
      <c r="I2885" s="143"/>
      <c r="J2885" s="143"/>
      <c r="K2885" s="149"/>
      <c r="L2885" s="149"/>
      <c r="M2885" s="149"/>
      <c r="N2885" s="149"/>
      <c r="O2885" s="149"/>
      <c r="P2885" s="149"/>
      <c r="Q2885" s="149"/>
      <c r="R2885" s="149"/>
      <c r="S2885" s="149"/>
      <c r="T2885" s="152"/>
      <c r="U2885" s="152"/>
      <c r="V2885" s="152"/>
      <c r="W2885" s="152"/>
      <c r="X2885" s="152"/>
      <c r="Y2885" s="152"/>
      <c r="Z2885" s="152"/>
    </row>
    <row r="2886" ht="15.75" customHeight="1">
      <c r="A2886" s="143" t="str">
        <f>VLOOKUP('POBLACIONAL BASE 2025'!AD2148,$A$15:$B$40,2,FALSE)</f>
        <v>#N/A</v>
      </c>
      <c r="B2886" s="149"/>
      <c r="C2886" s="149"/>
      <c r="D2886" s="149"/>
      <c r="E2886" s="149"/>
      <c r="F2886" s="149"/>
      <c r="G2886" s="149"/>
      <c r="H2886" s="149"/>
      <c r="I2886" s="143"/>
      <c r="J2886" s="143"/>
      <c r="K2886" s="149"/>
      <c r="L2886" s="149"/>
      <c r="M2886" s="149"/>
      <c r="N2886" s="149"/>
      <c r="O2886" s="149"/>
      <c r="P2886" s="149"/>
      <c r="Q2886" s="149"/>
      <c r="R2886" s="149"/>
      <c r="S2886" s="149"/>
      <c r="T2886" s="152"/>
      <c r="U2886" s="152"/>
      <c r="V2886" s="152"/>
      <c r="W2886" s="152"/>
      <c r="X2886" s="152"/>
      <c r="Y2886" s="152"/>
      <c r="Z2886" s="152"/>
    </row>
    <row r="2887" ht="15.75" customHeight="1">
      <c r="A2887" s="143" t="str">
        <f>VLOOKUP('POBLACIONAL BASE 2025'!AD2149,$A$15:$B$40,2,FALSE)</f>
        <v>#N/A</v>
      </c>
      <c r="B2887" s="149"/>
      <c r="C2887" s="149"/>
      <c r="D2887" s="149"/>
      <c r="E2887" s="149"/>
      <c r="F2887" s="149"/>
      <c r="G2887" s="149"/>
      <c r="H2887" s="149"/>
      <c r="I2887" s="143"/>
      <c r="J2887" s="143"/>
      <c r="K2887" s="149"/>
      <c r="L2887" s="149"/>
      <c r="M2887" s="149"/>
      <c r="N2887" s="149"/>
      <c r="O2887" s="149"/>
      <c r="P2887" s="149"/>
      <c r="Q2887" s="149"/>
      <c r="R2887" s="149"/>
      <c r="S2887" s="149"/>
      <c r="T2887" s="152"/>
      <c r="U2887" s="152"/>
      <c r="V2887" s="152"/>
      <c r="W2887" s="152"/>
      <c r="X2887" s="152"/>
      <c r="Y2887" s="152"/>
      <c r="Z2887" s="152"/>
    </row>
    <row r="2888" ht="15.75" customHeight="1">
      <c r="A2888" s="143" t="str">
        <f>VLOOKUP('POBLACIONAL BASE 2025'!AD2150,$A$15:$B$40,2,FALSE)</f>
        <v>#N/A</v>
      </c>
      <c r="B2888" s="149"/>
      <c r="C2888" s="149"/>
      <c r="D2888" s="149"/>
      <c r="E2888" s="149"/>
      <c r="F2888" s="149"/>
      <c r="G2888" s="149"/>
      <c r="H2888" s="149"/>
      <c r="I2888" s="143"/>
      <c r="J2888" s="143"/>
      <c r="K2888" s="149"/>
      <c r="L2888" s="149"/>
      <c r="M2888" s="149"/>
      <c r="N2888" s="149"/>
      <c r="O2888" s="149"/>
      <c r="P2888" s="149"/>
      <c r="Q2888" s="149"/>
      <c r="R2888" s="149"/>
      <c r="S2888" s="149"/>
      <c r="T2888" s="152"/>
      <c r="U2888" s="152"/>
      <c r="V2888" s="152"/>
      <c r="W2888" s="152"/>
      <c r="X2888" s="152"/>
      <c r="Y2888" s="152"/>
      <c r="Z2888" s="152"/>
    </row>
    <row r="2889" ht="15.75" customHeight="1">
      <c r="A2889" s="143" t="str">
        <f>VLOOKUP('POBLACIONAL BASE 2025'!AD2151,$A$15:$B$40,2,FALSE)</f>
        <v>#N/A</v>
      </c>
      <c r="B2889" s="149"/>
      <c r="C2889" s="149"/>
      <c r="D2889" s="149"/>
      <c r="E2889" s="149"/>
      <c r="F2889" s="149"/>
      <c r="G2889" s="149"/>
      <c r="H2889" s="149"/>
      <c r="I2889" s="143"/>
      <c r="J2889" s="143"/>
      <c r="K2889" s="149"/>
      <c r="L2889" s="149"/>
      <c r="M2889" s="149"/>
      <c r="N2889" s="149"/>
      <c r="O2889" s="149"/>
      <c r="P2889" s="149"/>
      <c r="Q2889" s="149"/>
      <c r="R2889" s="149"/>
      <c r="S2889" s="149"/>
      <c r="T2889" s="152"/>
      <c r="U2889" s="152"/>
      <c r="V2889" s="152"/>
      <c r="W2889" s="152"/>
      <c r="X2889" s="152"/>
      <c r="Y2889" s="152"/>
      <c r="Z2889" s="152"/>
    </row>
    <row r="2890" ht="15.75" customHeight="1">
      <c r="A2890" s="143" t="str">
        <f>VLOOKUP('POBLACIONAL BASE 2025'!AD2152,$A$15:$B$40,2,FALSE)</f>
        <v>#N/A</v>
      </c>
      <c r="B2890" s="149"/>
      <c r="C2890" s="149"/>
      <c r="D2890" s="149"/>
      <c r="E2890" s="149"/>
      <c r="F2890" s="149"/>
      <c r="G2890" s="149"/>
      <c r="H2890" s="149"/>
      <c r="I2890" s="143"/>
      <c r="J2890" s="143"/>
      <c r="K2890" s="149"/>
      <c r="L2890" s="149"/>
      <c r="M2890" s="149"/>
      <c r="N2890" s="149"/>
      <c r="O2890" s="149"/>
      <c r="P2890" s="149"/>
      <c r="Q2890" s="149"/>
      <c r="R2890" s="149"/>
      <c r="S2890" s="149"/>
      <c r="T2890" s="152"/>
      <c r="U2890" s="152"/>
      <c r="V2890" s="152"/>
      <c r="W2890" s="152"/>
      <c r="X2890" s="152"/>
      <c r="Y2890" s="152"/>
      <c r="Z2890" s="152"/>
    </row>
    <row r="2891" ht="15.75" customHeight="1">
      <c r="A2891" s="143" t="str">
        <f>VLOOKUP('POBLACIONAL BASE 2025'!AD2153,$A$15:$B$40,2,FALSE)</f>
        <v>#N/A</v>
      </c>
      <c r="B2891" s="149"/>
      <c r="C2891" s="149"/>
      <c r="D2891" s="149"/>
      <c r="E2891" s="149"/>
      <c r="F2891" s="149"/>
      <c r="G2891" s="149"/>
      <c r="H2891" s="149"/>
      <c r="I2891" s="143"/>
      <c r="J2891" s="143"/>
      <c r="K2891" s="149"/>
      <c r="L2891" s="149"/>
      <c r="M2891" s="149"/>
      <c r="N2891" s="149"/>
      <c r="O2891" s="149"/>
      <c r="P2891" s="149"/>
      <c r="Q2891" s="149"/>
      <c r="R2891" s="149"/>
      <c r="S2891" s="149"/>
      <c r="T2891" s="152"/>
      <c r="U2891" s="152"/>
      <c r="V2891" s="152"/>
      <c r="W2891" s="152"/>
      <c r="X2891" s="152"/>
      <c r="Y2891" s="152"/>
      <c r="Z2891" s="152"/>
    </row>
    <row r="2892" ht="15.75" customHeight="1">
      <c r="A2892" s="143" t="str">
        <f>VLOOKUP('POBLACIONAL BASE 2025'!AD2154,$A$15:$B$40,2,FALSE)</f>
        <v>#N/A</v>
      </c>
      <c r="B2892" s="149"/>
      <c r="C2892" s="149"/>
      <c r="D2892" s="149"/>
      <c r="E2892" s="149"/>
      <c r="F2892" s="149"/>
      <c r="G2892" s="149"/>
      <c r="H2892" s="149"/>
      <c r="I2892" s="143"/>
      <c r="J2892" s="143"/>
      <c r="K2892" s="149"/>
      <c r="L2892" s="149"/>
      <c r="M2892" s="149"/>
      <c r="N2892" s="149"/>
      <c r="O2892" s="149"/>
      <c r="P2892" s="149"/>
      <c r="Q2892" s="149"/>
      <c r="R2892" s="149"/>
      <c r="S2892" s="149"/>
      <c r="T2892" s="152"/>
      <c r="U2892" s="152"/>
      <c r="V2892" s="152"/>
      <c r="W2892" s="152"/>
      <c r="X2892" s="152"/>
      <c r="Y2892" s="152"/>
      <c r="Z2892" s="152"/>
    </row>
    <row r="2893" ht="15.75" customHeight="1">
      <c r="A2893" s="143" t="str">
        <f>VLOOKUP('POBLACIONAL BASE 2025'!AD2155,$A$15:$B$40,2,FALSE)</f>
        <v>#N/A</v>
      </c>
      <c r="B2893" s="149"/>
      <c r="C2893" s="149"/>
      <c r="D2893" s="149"/>
      <c r="E2893" s="149"/>
      <c r="F2893" s="149"/>
      <c r="G2893" s="149"/>
      <c r="H2893" s="149"/>
      <c r="I2893" s="143"/>
      <c r="J2893" s="143"/>
      <c r="K2893" s="149"/>
      <c r="L2893" s="149"/>
      <c r="M2893" s="149"/>
      <c r="N2893" s="149"/>
      <c r="O2893" s="149"/>
      <c r="P2893" s="149"/>
      <c r="Q2893" s="149"/>
      <c r="R2893" s="149"/>
      <c r="S2893" s="149"/>
      <c r="T2893" s="152"/>
      <c r="U2893" s="152"/>
      <c r="V2893" s="152"/>
      <c r="W2893" s="152"/>
      <c r="X2893" s="152"/>
      <c r="Y2893" s="152"/>
      <c r="Z2893" s="152"/>
    </row>
    <row r="2894" ht="15.75" customHeight="1">
      <c r="A2894" s="143" t="str">
        <f>VLOOKUP('POBLACIONAL BASE 2025'!AD2156,$A$15:$B$40,2,FALSE)</f>
        <v>#N/A</v>
      </c>
      <c r="B2894" s="149"/>
      <c r="C2894" s="149"/>
      <c r="D2894" s="149"/>
      <c r="E2894" s="149"/>
      <c r="F2894" s="149"/>
      <c r="G2894" s="149"/>
      <c r="H2894" s="149"/>
      <c r="I2894" s="143"/>
      <c r="J2894" s="143"/>
      <c r="K2894" s="149"/>
      <c r="L2894" s="149"/>
      <c r="M2894" s="149"/>
      <c r="N2894" s="149"/>
      <c r="O2894" s="149"/>
      <c r="P2894" s="149"/>
      <c r="Q2894" s="149"/>
      <c r="R2894" s="149"/>
      <c r="S2894" s="149"/>
      <c r="T2894" s="152"/>
      <c r="U2894" s="152"/>
      <c r="V2894" s="152"/>
      <c r="W2894" s="152"/>
      <c r="X2894" s="152"/>
      <c r="Y2894" s="152"/>
      <c r="Z2894" s="152"/>
    </row>
    <row r="2895" ht="15.75" customHeight="1">
      <c r="A2895" s="143" t="str">
        <f>VLOOKUP('POBLACIONAL BASE 2025'!AD2157,$A$15:$B$40,2,FALSE)</f>
        <v>#N/A</v>
      </c>
      <c r="B2895" s="149"/>
      <c r="C2895" s="149"/>
      <c r="D2895" s="149"/>
      <c r="E2895" s="149"/>
      <c r="F2895" s="149"/>
      <c r="G2895" s="149"/>
      <c r="H2895" s="149"/>
      <c r="I2895" s="143"/>
      <c r="J2895" s="143"/>
      <c r="K2895" s="149"/>
      <c r="L2895" s="149"/>
      <c r="M2895" s="149"/>
      <c r="N2895" s="149"/>
      <c r="O2895" s="149"/>
      <c r="P2895" s="149"/>
      <c r="Q2895" s="149"/>
      <c r="R2895" s="149"/>
      <c r="S2895" s="149"/>
      <c r="T2895" s="152"/>
      <c r="U2895" s="152"/>
      <c r="V2895" s="152"/>
      <c r="W2895" s="152"/>
      <c r="X2895" s="152"/>
      <c r="Y2895" s="152"/>
      <c r="Z2895" s="152"/>
    </row>
    <row r="2896" ht="15.75" customHeight="1">
      <c r="A2896" s="143" t="str">
        <f>VLOOKUP('POBLACIONAL BASE 2025'!AD2158,$A$15:$B$40,2,FALSE)</f>
        <v>#N/A</v>
      </c>
      <c r="B2896" s="149"/>
      <c r="C2896" s="149"/>
      <c r="D2896" s="149"/>
      <c r="E2896" s="149"/>
      <c r="F2896" s="149"/>
      <c r="G2896" s="149"/>
      <c r="H2896" s="149"/>
      <c r="I2896" s="143"/>
      <c r="J2896" s="143"/>
      <c r="K2896" s="149"/>
      <c r="L2896" s="149"/>
      <c r="M2896" s="149"/>
      <c r="N2896" s="149"/>
      <c r="O2896" s="149"/>
      <c r="P2896" s="149"/>
      <c r="Q2896" s="149"/>
      <c r="R2896" s="149"/>
      <c r="S2896" s="149"/>
      <c r="T2896" s="152"/>
      <c r="U2896" s="152"/>
      <c r="V2896" s="152"/>
      <c r="W2896" s="152"/>
      <c r="X2896" s="152"/>
      <c r="Y2896" s="152"/>
      <c r="Z2896" s="152"/>
    </row>
    <row r="2897" ht="15.75" customHeight="1">
      <c r="A2897" s="143" t="str">
        <f>VLOOKUP('POBLACIONAL BASE 2025'!AD2159,$A$15:$B$40,2,FALSE)</f>
        <v>#N/A</v>
      </c>
      <c r="B2897" s="149"/>
      <c r="C2897" s="149"/>
      <c r="D2897" s="149"/>
      <c r="E2897" s="149"/>
      <c r="F2897" s="149"/>
      <c r="G2897" s="149"/>
      <c r="H2897" s="149"/>
      <c r="I2897" s="143"/>
      <c r="J2897" s="143"/>
      <c r="K2897" s="149"/>
      <c r="L2897" s="149"/>
      <c r="M2897" s="149"/>
      <c r="N2897" s="149"/>
      <c r="O2897" s="149"/>
      <c r="P2897" s="149"/>
      <c r="Q2897" s="149"/>
      <c r="R2897" s="149"/>
      <c r="S2897" s="149"/>
      <c r="T2897" s="152"/>
      <c r="U2897" s="152"/>
      <c r="V2897" s="152"/>
      <c r="W2897" s="152"/>
      <c r="X2897" s="152"/>
      <c r="Y2897" s="152"/>
      <c r="Z2897" s="152"/>
    </row>
    <row r="2898" ht="15.75" customHeight="1">
      <c r="A2898" s="143" t="str">
        <f>VLOOKUP('POBLACIONAL BASE 2025'!AD2160,$A$15:$B$40,2,FALSE)</f>
        <v>#N/A</v>
      </c>
      <c r="B2898" s="149"/>
      <c r="C2898" s="149"/>
      <c r="D2898" s="149"/>
      <c r="E2898" s="149"/>
      <c r="F2898" s="149"/>
      <c r="G2898" s="149"/>
      <c r="H2898" s="149"/>
      <c r="I2898" s="143"/>
      <c r="J2898" s="143"/>
      <c r="K2898" s="149"/>
      <c r="L2898" s="149"/>
      <c r="M2898" s="149"/>
      <c r="N2898" s="149"/>
      <c r="O2898" s="149"/>
      <c r="P2898" s="149"/>
      <c r="Q2898" s="149"/>
      <c r="R2898" s="149"/>
      <c r="S2898" s="149"/>
      <c r="T2898" s="152"/>
      <c r="U2898" s="152"/>
      <c r="V2898" s="152"/>
      <c r="W2898" s="152"/>
      <c r="X2898" s="152"/>
      <c r="Y2898" s="152"/>
      <c r="Z2898" s="152"/>
    </row>
    <row r="2899" ht="15.75" customHeight="1">
      <c r="A2899" s="143" t="str">
        <f>VLOOKUP('POBLACIONAL BASE 2025'!AD2161,$A$15:$B$40,2,FALSE)</f>
        <v>#N/A</v>
      </c>
      <c r="B2899" s="149"/>
      <c r="C2899" s="149"/>
      <c r="D2899" s="149"/>
      <c r="E2899" s="149"/>
      <c r="F2899" s="149"/>
      <c r="G2899" s="149"/>
      <c r="H2899" s="149"/>
      <c r="I2899" s="143"/>
      <c r="J2899" s="143"/>
      <c r="K2899" s="149"/>
      <c r="L2899" s="149"/>
      <c r="M2899" s="149"/>
      <c r="N2899" s="149"/>
      <c r="O2899" s="149"/>
      <c r="P2899" s="149"/>
      <c r="Q2899" s="149"/>
      <c r="R2899" s="149"/>
      <c r="S2899" s="149"/>
      <c r="T2899" s="152"/>
      <c r="U2899" s="152"/>
      <c r="V2899" s="152"/>
      <c r="W2899" s="152"/>
      <c r="X2899" s="152"/>
      <c r="Y2899" s="152"/>
      <c r="Z2899" s="152"/>
    </row>
    <row r="2900" ht="15.75" customHeight="1">
      <c r="A2900" s="143" t="str">
        <f>VLOOKUP('POBLACIONAL BASE 2025'!AD2162,$A$15:$B$40,2,FALSE)</f>
        <v>#N/A</v>
      </c>
      <c r="B2900" s="149"/>
      <c r="C2900" s="149"/>
      <c r="D2900" s="149"/>
      <c r="E2900" s="149"/>
      <c r="F2900" s="149"/>
      <c r="G2900" s="149"/>
      <c r="H2900" s="149"/>
      <c r="I2900" s="143"/>
      <c r="J2900" s="143"/>
      <c r="K2900" s="149"/>
      <c r="L2900" s="149"/>
      <c r="M2900" s="149"/>
      <c r="N2900" s="149"/>
      <c r="O2900" s="149"/>
      <c r="P2900" s="149"/>
      <c r="Q2900" s="149"/>
      <c r="R2900" s="149"/>
      <c r="S2900" s="149"/>
      <c r="T2900" s="152"/>
      <c r="U2900" s="152"/>
      <c r="V2900" s="152"/>
      <c r="W2900" s="152"/>
      <c r="X2900" s="152"/>
      <c r="Y2900" s="152"/>
      <c r="Z2900" s="152"/>
    </row>
    <row r="2901" ht="15.75" customHeight="1">
      <c r="A2901" s="143" t="str">
        <f>VLOOKUP('POBLACIONAL BASE 2025'!AD2163,$A$15:$B$40,2,FALSE)</f>
        <v>#N/A</v>
      </c>
      <c r="B2901" s="149"/>
      <c r="C2901" s="149"/>
      <c r="D2901" s="149"/>
      <c r="E2901" s="149"/>
      <c r="F2901" s="149"/>
      <c r="G2901" s="149"/>
      <c r="H2901" s="149"/>
      <c r="I2901" s="143"/>
      <c r="J2901" s="143"/>
      <c r="K2901" s="149"/>
      <c r="L2901" s="149"/>
      <c r="M2901" s="149"/>
      <c r="N2901" s="149"/>
      <c r="O2901" s="149"/>
      <c r="P2901" s="149"/>
      <c r="Q2901" s="149"/>
      <c r="R2901" s="149"/>
      <c r="S2901" s="149"/>
      <c r="T2901" s="152"/>
      <c r="U2901" s="152"/>
      <c r="V2901" s="152"/>
      <c r="W2901" s="152"/>
      <c r="X2901" s="152"/>
      <c r="Y2901" s="152"/>
      <c r="Z2901" s="152"/>
    </row>
    <row r="2902" ht="15.75" customHeight="1">
      <c r="A2902" s="143" t="str">
        <f>VLOOKUP('POBLACIONAL BASE 2025'!AD2164,$A$15:$B$40,2,FALSE)</f>
        <v>#N/A</v>
      </c>
      <c r="B2902" s="149"/>
      <c r="C2902" s="149"/>
      <c r="D2902" s="149"/>
      <c r="E2902" s="149"/>
      <c r="F2902" s="149"/>
      <c r="G2902" s="149"/>
      <c r="H2902" s="149"/>
      <c r="I2902" s="143"/>
      <c r="J2902" s="143"/>
      <c r="K2902" s="149"/>
      <c r="L2902" s="149"/>
      <c r="M2902" s="149"/>
      <c r="N2902" s="149"/>
      <c r="O2902" s="149"/>
      <c r="P2902" s="149"/>
      <c r="Q2902" s="149"/>
      <c r="R2902" s="149"/>
      <c r="S2902" s="149"/>
      <c r="T2902" s="152"/>
      <c r="U2902" s="152"/>
      <c r="V2902" s="152"/>
      <c r="W2902" s="152"/>
      <c r="X2902" s="152"/>
      <c r="Y2902" s="152"/>
      <c r="Z2902" s="152"/>
    </row>
    <row r="2903" ht="15.75" customHeight="1">
      <c r="A2903" s="143" t="str">
        <f>VLOOKUP('POBLACIONAL BASE 2025'!AD2165,$A$15:$B$40,2,FALSE)</f>
        <v>#N/A</v>
      </c>
      <c r="B2903" s="149"/>
      <c r="C2903" s="149"/>
      <c r="D2903" s="149"/>
      <c r="E2903" s="149"/>
      <c r="F2903" s="149"/>
      <c r="G2903" s="149"/>
      <c r="H2903" s="149"/>
      <c r="I2903" s="143"/>
      <c r="J2903" s="143"/>
      <c r="K2903" s="149"/>
      <c r="L2903" s="149"/>
      <c r="M2903" s="149"/>
      <c r="N2903" s="149"/>
      <c r="O2903" s="149"/>
      <c r="P2903" s="149"/>
      <c r="Q2903" s="149"/>
      <c r="R2903" s="149"/>
      <c r="S2903" s="149"/>
      <c r="T2903" s="152"/>
      <c r="U2903" s="152"/>
      <c r="V2903" s="152"/>
      <c r="W2903" s="152"/>
      <c r="X2903" s="152"/>
      <c r="Y2903" s="152"/>
      <c r="Z2903" s="152"/>
    </row>
    <row r="2904" ht="15.75" customHeight="1">
      <c r="A2904" s="143" t="str">
        <f>VLOOKUP('POBLACIONAL BASE 2025'!AD2166,$A$15:$B$40,2,FALSE)</f>
        <v>#N/A</v>
      </c>
      <c r="B2904" s="149"/>
      <c r="C2904" s="149"/>
      <c r="D2904" s="149"/>
      <c r="E2904" s="149"/>
      <c r="F2904" s="149"/>
      <c r="G2904" s="149"/>
      <c r="H2904" s="149"/>
      <c r="I2904" s="143"/>
      <c r="J2904" s="143"/>
      <c r="K2904" s="149"/>
      <c r="L2904" s="149"/>
      <c r="M2904" s="149"/>
      <c r="N2904" s="149"/>
      <c r="O2904" s="149"/>
      <c r="P2904" s="149"/>
      <c r="Q2904" s="149"/>
      <c r="R2904" s="149"/>
      <c r="S2904" s="149"/>
      <c r="T2904" s="152"/>
      <c r="U2904" s="152"/>
      <c r="V2904" s="152"/>
      <c r="W2904" s="152"/>
      <c r="X2904" s="152"/>
      <c r="Y2904" s="152"/>
      <c r="Z2904" s="152"/>
    </row>
    <row r="2905" ht="15.75" customHeight="1">
      <c r="A2905" s="143" t="str">
        <f>VLOOKUP('POBLACIONAL BASE 2025'!AD2167,$A$15:$B$40,2,FALSE)</f>
        <v>#N/A</v>
      </c>
      <c r="B2905" s="149"/>
      <c r="C2905" s="149"/>
      <c r="D2905" s="149"/>
      <c r="E2905" s="149"/>
      <c r="F2905" s="149"/>
      <c r="G2905" s="149"/>
      <c r="H2905" s="149"/>
      <c r="I2905" s="143"/>
      <c r="J2905" s="143"/>
      <c r="K2905" s="149"/>
      <c r="L2905" s="149"/>
      <c r="M2905" s="149"/>
      <c r="N2905" s="149"/>
      <c r="O2905" s="149"/>
      <c r="P2905" s="149"/>
      <c r="Q2905" s="149"/>
      <c r="R2905" s="149"/>
      <c r="S2905" s="149"/>
      <c r="T2905" s="152"/>
      <c r="U2905" s="152"/>
      <c r="V2905" s="152"/>
      <c r="W2905" s="152"/>
      <c r="X2905" s="152"/>
      <c r="Y2905" s="152"/>
      <c r="Z2905" s="152"/>
    </row>
    <row r="2906" ht="15.75" customHeight="1">
      <c r="A2906" s="143" t="str">
        <f>VLOOKUP('POBLACIONAL BASE 2025'!AD2168,$A$15:$B$40,2,FALSE)</f>
        <v>#N/A</v>
      </c>
      <c r="B2906" s="149"/>
      <c r="C2906" s="149"/>
      <c r="D2906" s="149"/>
      <c r="E2906" s="149"/>
      <c r="F2906" s="149"/>
      <c r="G2906" s="149"/>
      <c r="H2906" s="149"/>
      <c r="I2906" s="143"/>
      <c r="J2906" s="143"/>
      <c r="K2906" s="149"/>
      <c r="L2906" s="149"/>
      <c r="M2906" s="149"/>
      <c r="N2906" s="149"/>
      <c r="O2906" s="149"/>
      <c r="P2906" s="149"/>
      <c r="Q2906" s="149"/>
      <c r="R2906" s="149"/>
      <c r="S2906" s="149"/>
      <c r="T2906" s="152"/>
      <c r="U2906" s="152"/>
      <c r="V2906" s="152"/>
      <c r="W2906" s="152"/>
      <c r="X2906" s="152"/>
      <c r="Y2906" s="152"/>
      <c r="Z2906" s="152"/>
    </row>
    <row r="2907" ht="15.75" customHeight="1">
      <c r="A2907" s="143" t="str">
        <f>VLOOKUP('POBLACIONAL BASE 2025'!AD2169,$A$15:$B$40,2,FALSE)</f>
        <v>#N/A</v>
      </c>
      <c r="B2907" s="149"/>
      <c r="C2907" s="149"/>
      <c r="D2907" s="149"/>
      <c r="E2907" s="149"/>
      <c r="F2907" s="149"/>
      <c r="G2907" s="149"/>
      <c r="H2907" s="149"/>
      <c r="I2907" s="143"/>
      <c r="J2907" s="143"/>
      <c r="K2907" s="149"/>
      <c r="L2907" s="149"/>
      <c r="M2907" s="149"/>
      <c r="N2907" s="149"/>
      <c r="O2907" s="149"/>
      <c r="P2907" s="149"/>
      <c r="Q2907" s="149"/>
      <c r="R2907" s="149"/>
      <c r="S2907" s="149"/>
      <c r="T2907" s="152"/>
      <c r="U2907" s="152"/>
      <c r="V2907" s="152"/>
      <c r="W2907" s="152"/>
      <c r="X2907" s="152"/>
      <c r="Y2907" s="152"/>
      <c r="Z2907" s="152"/>
    </row>
    <row r="2908" ht="15.75" customHeight="1">
      <c r="A2908" s="143" t="str">
        <f>VLOOKUP('POBLACIONAL BASE 2025'!AD2170,$A$15:$B$40,2,FALSE)</f>
        <v>#N/A</v>
      </c>
      <c r="B2908" s="149"/>
      <c r="C2908" s="149"/>
      <c r="D2908" s="149"/>
      <c r="E2908" s="149"/>
      <c r="F2908" s="149"/>
      <c r="G2908" s="149"/>
      <c r="H2908" s="149"/>
      <c r="I2908" s="143"/>
      <c r="J2908" s="143"/>
      <c r="K2908" s="149"/>
      <c r="L2908" s="149"/>
      <c r="M2908" s="149"/>
      <c r="N2908" s="149"/>
      <c r="O2908" s="149"/>
      <c r="P2908" s="149"/>
      <c r="Q2908" s="149"/>
      <c r="R2908" s="149"/>
      <c r="S2908" s="149"/>
      <c r="T2908" s="152"/>
      <c r="U2908" s="152"/>
      <c r="V2908" s="152"/>
      <c r="W2908" s="152"/>
      <c r="X2908" s="152"/>
      <c r="Y2908" s="152"/>
      <c r="Z2908" s="152"/>
    </row>
    <row r="2909" ht="15.75" customHeight="1">
      <c r="A2909" s="143" t="str">
        <f>VLOOKUP('POBLACIONAL BASE 2025'!AD2171,$A$15:$B$40,2,FALSE)</f>
        <v>#N/A</v>
      </c>
      <c r="B2909" s="149"/>
      <c r="C2909" s="149"/>
      <c r="D2909" s="149"/>
      <c r="E2909" s="149"/>
      <c r="F2909" s="149"/>
      <c r="G2909" s="149"/>
      <c r="H2909" s="149"/>
      <c r="I2909" s="143"/>
      <c r="J2909" s="143"/>
      <c r="K2909" s="149"/>
      <c r="L2909" s="149"/>
      <c r="M2909" s="149"/>
      <c r="N2909" s="149"/>
      <c r="O2909" s="149"/>
      <c r="P2909" s="149"/>
      <c r="Q2909" s="149"/>
      <c r="R2909" s="149"/>
      <c r="S2909" s="149"/>
      <c r="T2909" s="152"/>
      <c r="U2909" s="152"/>
      <c r="V2909" s="152"/>
      <c r="W2909" s="152"/>
      <c r="X2909" s="152"/>
      <c r="Y2909" s="152"/>
      <c r="Z2909" s="152"/>
    </row>
    <row r="2910" ht="15.75" customHeight="1">
      <c r="A2910" s="143" t="str">
        <f>VLOOKUP('POBLACIONAL BASE 2025'!AD2172,$A$15:$B$40,2,FALSE)</f>
        <v>#N/A</v>
      </c>
      <c r="B2910" s="149"/>
      <c r="C2910" s="149"/>
      <c r="D2910" s="149"/>
      <c r="E2910" s="149"/>
      <c r="F2910" s="149"/>
      <c r="G2910" s="149"/>
      <c r="H2910" s="149"/>
      <c r="I2910" s="143"/>
      <c r="J2910" s="143"/>
      <c r="K2910" s="149"/>
      <c r="L2910" s="149"/>
      <c r="M2910" s="149"/>
      <c r="N2910" s="149"/>
      <c r="O2910" s="149"/>
      <c r="P2910" s="149"/>
      <c r="Q2910" s="149"/>
      <c r="R2910" s="149"/>
      <c r="S2910" s="149"/>
      <c r="T2910" s="152"/>
      <c r="U2910" s="152"/>
      <c r="V2910" s="152"/>
      <c r="W2910" s="152"/>
      <c r="X2910" s="152"/>
      <c r="Y2910" s="152"/>
      <c r="Z2910" s="152"/>
    </row>
    <row r="2911" ht="15.75" customHeight="1">
      <c r="A2911" s="143" t="str">
        <f>VLOOKUP('POBLACIONAL BASE 2025'!AD2173,$A$15:$B$40,2,FALSE)</f>
        <v>#N/A</v>
      </c>
      <c r="B2911" s="149"/>
      <c r="C2911" s="149"/>
      <c r="D2911" s="149"/>
      <c r="E2911" s="149"/>
      <c r="F2911" s="149"/>
      <c r="G2911" s="149"/>
      <c r="H2911" s="149"/>
      <c r="I2911" s="143"/>
      <c r="J2911" s="143"/>
      <c r="K2911" s="149"/>
      <c r="L2911" s="149"/>
      <c r="M2911" s="149"/>
      <c r="N2911" s="149"/>
      <c r="O2911" s="149"/>
      <c r="P2911" s="149"/>
      <c r="Q2911" s="149"/>
      <c r="R2911" s="149"/>
      <c r="S2911" s="149"/>
      <c r="T2911" s="152"/>
      <c r="U2911" s="152"/>
      <c r="V2911" s="152"/>
      <c r="W2911" s="152"/>
      <c r="X2911" s="152"/>
      <c r="Y2911" s="152"/>
      <c r="Z2911" s="152"/>
    </row>
    <row r="2912" ht="15.75" customHeight="1">
      <c r="A2912" s="143" t="str">
        <f>VLOOKUP('POBLACIONAL BASE 2025'!AD2174,$A$15:$B$40,2,FALSE)</f>
        <v>#N/A</v>
      </c>
      <c r="B2912" s="149"/>
      <c r="C2912" s="149"/>
      <c r="D2912" s="149"/>
      <c r="E2912" s="149"/>
      <c r="F2912" s="149"/>
      <c r="G2912" s="149"/>
      <c r="H2912" s="149"/>
      <c r="I2912" s="143"/>
      <c r="J2912" s="143"/>
      <c r="K2912" s="149"/>
      <c r="L2912" s="149"/>
      <c r="M2912" s="149"/>
      <c r="N2912" s="149"/>
      <c r="O2912" s="149"/>
      <c r="P2912" s="149"/>
      <c r="Q2912" s="149"/>
      <c r="R2912" s="149"/>
      <c r="S2912" s="149"/>
      <c r="T2912" s="152"/>
      <c r="U2912" s="152"/>
      <c r="V2912" s="152"/>
      <c r="W2912" s="152"/>
      <c r="X2912" s="152"/>
      <c r="Y2912" s="152"/>
      <c r="Z2912" s="152"/>
    </row>
    <row r="2913" ht="15.75" customHeight="1">
      <c r="A2913" s="143" t="str">
        <f>VLOOKUP('POBLACIONAL BASE 2025'!AD2175,$A$15:$B$40,2,FALSE)</f>
        <v>#N/A</v>
      </c>
      <c r="B2913" s="149"/>
      <c r="C2913" s="149"/>
      <c r="D2913" s="149"/>
      <c r="E2913" s="149"/>
      <c r="F2913" s="149"/>
      <c r="G2913" s="149"/>
      <c r="H2913" s="149"/>
      <c r="I2913" s="143"/>
      <c r="J2913" s="143"/>
      <c r="K2913" s="149"/>
      <c r="L2913" s="149"/>
      <c r="M2913" s="149"/>
      <c r="N2913" s="149"/>
      <c r="O2913" s="149"/>
      <c r="P2913" s="149"/>
      <c r="Q2913" s="149"/>
      <c r="R2913" s="149"/>
      <c r="S2913" s="149"/>
      <c r="T2913" s="152"/>
      <c r="U2913" s="152"/>
      <c r="V2913" s="152"/>
      <c r="W2913" s="152"/>
      <c r="X2913" s="152"/>
      <c r="Y2913" s="152"/>
      <c r="Z2913" s="152"/>
    </row>
    <row r="2914" ht="15.75" customHeight="1">
      <c r="A2914" s="143" t="str">
        <f>VLOOKUP('POBLACIONAL BASE 2025'!AD2176,$A$15:$B$40,2,FALSE)</f>
        <v>#N/A</v>
      </c>
      <c r="B2914" s="149"/>
      <c r="C2914" s="149"/>
      <c r="D2914" s="149"/>
      <c r="E2914" s="149"/>
      <c r="F2914" s="149"/>
      <c r="G2914" s="149"/>
      <c r="H2914" s="149"/>
      <c r="I2914" s="143"/>
      <c r="J2914" s="143"/>
      <c r="K2914" s="149"/>
      <c r="L2914" s="149"/>
      <c r="M2914" s="149"/>
      <c r="N2914" s="149"/>
      <c r="O2914" s="149"/>
      <c r="P2914" s="149"/>
      <c r="Q2914" s="149"/>
      <c r="R2914" s="149"/>
      <c r="S2914" s="149"/>
      <c r="T2914" s="152"/>
      <c r="U2914" s="152"/>
      <c r="V2914" s="152"/>
      <c r="W2914" s="152"/>
      <c r="X2914" s="152"/>
      <c r="Y2914" s="152"/>
      <c r="Z2914" s="152"/>
    </row>
    <row r="2915" ht="15.75" customHeight="1">
      <c r="A2915" s="143" t="str">
        <f>VLOOKUP('POBLACIONAL BASE 2025'!AD2177,$A$15:$B$40,2,FALSE)</f>
        <v>#N/A</v>
      </c>
      <c r="B2915" s="149"/>
      <c r="C2915" s="149"/>
      <c r="D2915" s="149"/>
      <c r="E2915" s="149"/>
      <c r="F2915" s="149"/>
      <c r="G2915" s="149"/>
      <c r="H2915" s="149"/>
      <c r="I2915" s="143"/>
      <c r="J2915" s="143"/>
      <c r="K2915" s="149"/>
      <c r="L2915" s="149"/>
      <c r="M2915" s="149"/>
      <c r="N2915" s="149"/>
      <c r="O2915" s="149"/>
      <c r="P2915" s="149"/>
      <c r="Q2915" s="149"/>
      <c r="R2915" s="149"/>
      <c r="S2915" s="149"/>
      <c r="T2915" s="152"/>
      <c r="U2915" s="152"/>
      <c r="V2915" s="152"/>
      <c r="W2915" s="152"/>
      <c r="X2915" s="152"/>
      <c r="Y2915" s="152"/>
      <c r="Z2915" s="152"/>
    </row>
    <row r="2916" ht="15.75" customHeight="1">
      <c r="A2916" s="143" t="str">
        <f>VLOOKUP('POBLACIONAL BASE 2025'!AD2178,$A$15:$B$40,2,FALSE)</f>
        <v>#N/A</v>
      </c>
      <c r="B2916" s="149"/>
      <c r="C2916" s="149"/>
      <c r="D2916" s="149"/>
      <c r="E2916" s="149"/>
      <c r="F2916" s="149"/>
      <c r="G2916" s="149"/>
      <c r="H2916" s="149"/>
      <c r="I2916" s="143"/>
      <c r="J2916" s="143"/>
      <c r="K2916" s="149"/>
      <c r="L2916" s="149"/>
      <c r="M2916" s="149"/>
      <c r="N2916" s="149"/>
      <c r="O2916" s="149"/>
      <c r="P2916" s="149"/>
      <c r="Q2916" s="149"/>
      <c r="R2916" s="149"/>
      <c r="S2916" s="149"/>
      <c r="T2916" s="152"/>
      <c r="U2916" s="152"/>
      <c r="V2916" s="152"/>
      <c r="W2916" s="152"/>
      <c r="X2916" s="152"/>
      <c r="Y2916" s="152"/>
      <c r="Z2916" s="152"/>
    </row>
    <row r="2917" ht="15.75" customHeight="1">
      <c r="A2917" s="143" t="str">
        <f>VLOOKUP('POBLACIONAL BASE 2025'!AD2179,$A$15:$B$40,2,FALSE)</f>
        <v>#N/A</v>
      </c>
      <c r="B2917" s="149"/>
      <c r="C2917" s="149"/>
      <c r="D2917" s="149"/>
      <c r="E2917" s="149"/>
      <c r="F2917" s="149"/>
      <c r="G2917" s="149"/>
      <c r="H2917" s="149"/>
      <c r="I2917" s="143"/>
      <c r="J2917" s="143"/>
      <c r="K2917" s="149"/>
      <c r="L2917" s="149"/>
      <c r="M2917" s="149"/>
      <c r="N2917" s="149"/>
      <c r="O2917" s="149"/>
      <c r="P2917" s="149"/>
      <c r="Q2917" s="149"/>
      <c r="R2917" s="149"/>
      <c r="S2917" s="149"/>
      <c r="T2917" s="152"/>
      <c r="U2917" s="152"/>
      <c r="V2917" s="152"/>
      <c r="W2917" s="152"/>
      <c r="X2917" s="152"/>
      <c r="Y2917" s="152"/>
      <c r="Z2917" s="152"/>
    </row>
    <row r="2918" ht="15.75" customHeight="1">
      <c r="A2918" s="143" t="str">
        <f>VLOOKUP('POBLACIONAL BASE 2025'!AD2180,$A$15:$B$40,2,FALSE)</f>
        <v>#N/A</v>
      </c>
      <c r="B2918" s="149"/>
      <c r="C2918" s="149"/>
      <c r="D2918" s="149"/>
      <c r="E2918" s="149"/>
      <c r="F2918" s="149"/>
      <c r="G2918" s="149"/>
      <c r="H2918" s="149"/>
      <c r="I2918" s="143"/>
      <c r="J2918" s="143"/>
      <c r="K2918" s="149"/>
      <c r="L2918" s="149"/>
      <c r="M2918" s="149"/>
      <c r="N2918" s="149"/>
      <c r="O2918" s="149"/>
      <c r="P2918" s="149"/>
      <c r="Q2918" s="149"/>
      <c r="R2918" s="149"/>
      <c r="S2918" s="149"/>
      <c r="T2918" s="152"/>
      <c r="U2918" s="152"/>
      <c r="V2918" s="152"/>
      <c r="W2918" s="152"/>
      <c r="X2918" s="152"/>
      <c r="Y2918" s="152"/>
      <c r="Z2918" s="152"/>
    </row>
    <row r="2919" ht="15.75" customHeight="1">
      <c r="A2919" s="143" t="str">
        <f>VLOOKUP('POBLACIONAL BASE 2025'!AD2181,$A$15:$B$40,2,FALSE)</f>
        <v>#N/A</v>
      </c>
      <c r="B2919" s="149"/>
      <c r="C2919" s="149"/>
      <c r="D2919" s="149"/>
      <c r="E2919" s="149"/>
      <c r="F2919" s="149"/>
      <c r="G2919" s="149"/>
      <c r="H2919" s="149"/>
      <c r="I2919" s="143"/>
      <c r="J2919" s="143"/>
      <c r="K2919" s="149"/>
      <c r="L2919" s="149"/>
      <c r="M2919" s="149"/>
      <c r="N2919" s="149"/>
      <c r="O2919" s="149"/>
      <c r="P2919" s="149"/>
      <c r="Q2919" s="149"/>
      <c r="R2919" s="149"/>
      <c r="S2919" s="149"/>
      <c r="T2919" s="152"/>
      <c r="U2919" s="152"/>
      <c r="V2919" s="152"/>
      <c r="W2919" s="152"/>
      <c r="X2919" s="152"/>
      <c r="Y2919" s="152"/>
      <c r="Z2919" s="152"/>
    </row>
    <row r="2920" ht="15.75" customHeight="1">
      <c r="A2920" s="143" t="str">
        <f>VLOOKUP('POBLACIONAL BASE 2025'!AD2182,$A$15:$B$40,2,FALSE)</f>
        <v>#N/A</v>
      </c>
      <c r="B2920" s="149"/>
      <c r="C2920" s="149"/>
      <c r="D2920" s="149"/>
      <c r="E2920" s="149"/>
      <c r="F2920" s="149"/>
      <c r="G2920" s="149"/>
      <c r="H2920" s="149"/>
      <c r="I2920" s="143"/>
      <c r="J2920" s="143"/>
      <c r="K2920" s="149"/>
      <c r="L2920" s="149"/>
      <c r="M2920" s="149"/>
      <c r="N2920" s="149"/>
      <c r="O2920" s="149"/>
      <c r="P2920" s="149"/>
      <c r="Q2920" s="149"/>
      <c r="R2920" s="149"/>
      <c r="S2920" s="149"/>
      <c r="T2920" s="152"/>
      <c r="U2920" s="152"/>
      <c r="V2920" s="152"/>
      <c r="W2920" s="152"/>
      <c r="X2920" s="152"/>
      <c r="Y2920" s="152"/>
      <c r="Z2920" s="152"/>
    </row>
    <row r="2921" ht="15.75" customHeight="1">
      <c r="A2921" s="143" t="str">
        <f>VLOOKUP('POBLACIONAL BASE 2025'!AD2183,$A$15:$B$40,2,FALSE)</f>
        <v>#N/A</v>
      </c>
      <c r="B2921" s="149"/>
      <c r="C2921" s="149"/>
      <c r="D2921" s="149"/>
      <c r="E2921" s="149"/>
      <c r="F2921" s="149"/>
      <c r="G2921" s="149"/>
      <c r="H2921" s="149"/>
      <c r="I2921" s="143"/>
      <c r="J2921" s="143"/>
      <c r="K2921" s="149"/>
      <c r="L2921" s="149"/>
      <c r="M2921" s="149"/>
      <c r="N2921" s="149"/>
      <c r="O2921" s="149"/>
      <c r="P2921" s="149"/>
      <c r="Q2921" s="149"/>
      <c r="R2921" s="149"/>
      <c r="S2921" s="149"/>
      <c r="T2921" s="152"/>
      <c r="U2921" s="152"/>
      <c r="V2921" s="152"/>
      <c r="W2921" s="152"/>
      <c r="X2921" s="152"/>
      <c r="Y2921" s="152"/>
      <c r="Z2921" s="152"/>
    </row>
    <row r="2922" ht="15.75" customHeight="1">
      <c r="A2922" s="143" t="str">
        <f>VLOOKUP('POBLACIONAL BASE 2025'!AD2184,$A$15:$B$40,2,FALSE)</f>
        <v>#N/A</v>
      </c>
      <c r="B2922" s="149"/>
      <c r="C2922" s="149"/>
      <c r="D2922" s="149"/>
      <c r="E2922" s="149"/>
      <c r="F2922" s="149"/>
      <c r="G2922" s="149"/>
      <c r="H2922" s="149"/>
      <c r="I2922" s="143"/>
      <c r="J2922" s="143"/>
      <c r="K2922" s="149"/>
      <c r="L2922" s="149"/>
      <c r="M2922" s="149"/>
      <c r="N2922" s="149"/>
      <c r="O2922" s="149"/>
      <c r="P2922" s="149"/>
      <c r="Q2922" s="149"/>
      <c r="R2922" s="149"/>
      <c r="S2922" s="149"/>
      <c r="T2922" s="152"/>
      <c r="U2922" s="152"/>
      <c r="V2922" s="152"/>
      <c r="W2922" s="152"/>
      <c r="X2922" s="152"/>
      <c r="Y2922" s="152"/>
      <c r="Z2922" s="152"/>
    </row>
    <row r="2923" ht="15.75" customHeight="1">
      <c r="A2923" s="143" t="str">
        <f>VLOOKUP('POBLACIONAL BASE 2025'!AD2185,$A$15:$B$40,2,FALSE)</f>
        <v>#N/A</v>
      </c>
      <c r="B2923" s="149"/>
      <c r="C2923" s="149"/>
      <c r="D2923" s="149"/>
      <c r="E2923" s="149"/>
      <c r="F2923" s="149"/>
      <c r="G2923" s="149"/>
      <c r="H2923" s="149"/>
      <c r="I2923" s="143"/>
      <c r="J2923" s="143"/>
      <c r="K2923" s="149"/>
      <c r="L2923" s="149"/>
      <c r="M2923" s="149"/>
      <c r="N2923" s="149"/>
      <c r="O2923" s="149"/>
      <c r="P2923" s="149"/>
      <c r="Q2923" s="149"/>
      <c r="R2923" s="149"/>
      <c r="S2923" s="149"/>
      <c r="T2923" s="152"/>
      <c r="U2923" s="152"/>
      <c r="V2923" s="152"/>
      <c r="W2923" s="152"/>
      <c r="X2923" s="152"/>
      <c r="Y2923" s="152"/>
      <c r="Z2923" s="152"/>
    </row>
    <row r="2924" ht="15.75" customHeight="1">
      <c r="A2924" s="143" t="str">
        <f>VLOOKUP('POBLACIONAL BASE 2025'!AD2186,$A$15:$B$40,2,FALSE)</f>
        <v>#N/A</v>
      </c>
      <c r="B2924" s="149"/>
      <c r="C2924" s="149"/>
      <c r="D2924" s="149"/>
      <c r="E2924" s="149"/>
      <c r="F2924" s="149"/>
      <c r="G2924" s="149"/>
      <c r="H2924" s="149"/>
      <c r="I2924" s="143"/>
      <c r="J2924" s="143"/>
      <c r="K2924" s="149"/>
      <c r="L2924" s="149"/>
      <c r="M2924" s="149"/>
      <c r="N2924" s="149"/>
      <c r="O2924" s="149"/>
      <c r="P2924" s="149"/>
      <c r="Q2924" s="149"/>
      <c r="R2924" s="149"/>
      <c r="S2924" s="149"/>
      <c r="T2924" s="152"/>
      <c r="U2924" s="152"/>
      <c r="V2924" s="152"/>
      <c r="W2924" s="152"/>
      <c r="X2924" s="152"/>
      <c r="Y2924" s="152"/>
      <c r="Z2924" s="152"/>
    </row>
    <row r="2925" ht="15.75" customHeight="1">
      <c r="A2925" s="143" t="str">
        <f>VLOOKUP('POBLACIONAL BASE 2025'!AD2187,$A$15:$B$40,2,FALSE)</f>
        <v>#N/A</v>
      </c>
      <c r="B2925" s="149"/>
      <c r="C2925" s="149"/>
      <c r="D2925" s="149"/>
      <c r="E2925" s="149"/>
      <c r="F2925" s="149"/>
      <c r="G2925" s="149"/>
      <c r="H2925" s="149"/>
      <c r="I2925" s="143"/>
      <c r="J2925" s="143"/>
      <c r="K2925" s="149"/>
      <c r="L2925" s="149"/>
      <c r="M2925" s="149"/>
      <c r="N2925" s="149"/>
      <c r="O2925" s="149"/>
      <c r="P2925" s="149"/>
      <c r="Q2925" s="149"/>
      <c r="R2925" s="149"/>
      <c r="S2925" s="149"/>
      <c r="T2925" s="152"/>
      <c r="U2925" s="152"/>
      <c r="V2925" s="152"/>
      <c r="W2925" s="152"/>
      <c r="X2925" s="152"/>
      <c r="Y2925" s="152"/>
      <c r="Z2925" s="152"/>
    </row>
    <row r="2926" ht="15.75" customHeight="1">
      <c r="A2926" s="143" t="str">
        <f>VLOOKUP('POBLACIONAL BASE 2025'!AD2188,$A$15:$B$40,2,FALSE)</f>
        <v>#N/A</v>
      </c>
      <c r="B2926" s="149"/>
      <c r="C2926" s="149"/>
      <c r="D2926" s="149"/>
      <c r="E2926" s="149"/>
      <c r="F2926" s="149"/>
      <c r="G2926" s="149"/>
      <c r="H2926" s="149"/>
      <c r="I2926" s="143"/>
      <c r="J2926" s="143"/>
      <c r="K2926" s="149"/>
      <c r="L2926" s="149"/>
      <c r="M2926" s="149"/>
      <c r="N2926" s="149"/>
      <c r="O2926" s="149"/>
      <c r="P2926" s="149"/>
      <c r="Q2926" s="149"/>
      <c r="R2926" s="149"/>
      <c r="S2926" s="149"/>
      <c r="T2926" s="152"/>
      <c r="U2926" s="152"/>
      <c r="V2926" s="152"/>
      <c r="W2926" s="152"/>
      <c r="X2926" s="152"/>
      <c r="Y2926" s="152"/>
      <c r="Z2926" s="152"/>
    </row>
    <row r="2927" ht="15.75" customHeight="1">
      <c r="A2927" s="143" t="str">
        <f>VLOOKUP('POBLACIONAL BASE 2025'!AD2189,$A$15:$B$40,2,FALSE)</f>
        <v>#N/A</v>
      </c>
      <c r="B2927" s="149"/>
      <c r="C2927" s="149"/>
      <c r="D2927" s="149"/>
      <c r="E2927" s="149"/>
      <c r="F2927" s="149"/>
      <c r="G2927" s="149"/>
      <c r="H2927" s="149"/>
      <c r="I2927" s="143"/>
      <c r="J2927" s="143"/>
      <c r="K2927" s="149"/>
      <c r="L2927" s="149"/>
      <c r="M2927" s="149"/>
      <c r="N2927" s="149"/>
      <c r="O2927" s="149"/>
      <c r="P2927" s="149"/>
      <c r="Q2927" s="149"/>
      <c r="R2927" s="149"/>
      <c r="S2927" s="149"/>
      <c r="T2927" s="152"/>
      <c r="U2927" s="152"/>
      <c r="V2927" s="152"/>
      <c r="W2927" s="152"/>
      <c r="X2927" s="152"/>
      <c r="Y2927" s="152"/>
      <c r="Z2927" s="152"/>
    </row>
    <row r="2928" ht="15.75" customHeight="1">
      <c r="A2928" s="143" t="str">
        <f>VLOOKUP('POBLACIONAL BASE 2025'!AD2190,$A$15:$B$40,2,FALSE)</f>
        <v>#N/A</v>
      </c>
      <c r="B2928" s="149"/>
      <c r="C2928" s="149"/>
      <c r="D2928" s="149"/>
      <c r="E2928" s="149"/>
      <c r="F2928" s="149"/>
      <c r="G2928" s="149"/>
      <c r="H2928" s="149"/>
      <c r="I2928" s="143"/>
      <c r="J2928" s="143"/>
      <c r="K2928" s="149"/>
      <c r="L2928" s="149"/>
      <c r="M2928" s="149"/>
      <c r="N2928" s="149"/>
      <c r="O2928" s="149"/>
      <c r="P2928" s="149"/>
      <c r="Q2928" s="149"/>
      <c r="R2928" s="149"/>
      <c r="S2928" s="149"/>
      <c r="T2928" s="152"/>
      <c r="U2928" s="152"/>
      <c r="V2928" s="152"/>
      <c r="W2928" s="152"/>
      <c r="X2928" s="152"/>
      <c r="Y2928" s="152"/>
      <c r="Z2928" s="152"/>
    </row>
    <row r="2929" ht="15.75" customHeight="1">
      <c r="A2929" s="143" t="str">
        <f>VLOOKUP('POBLACIONAL BASE 2025'!AD2191,$A$15:$B$40,2,FALSE)</f>
        <v>#N/A</v>
      </c>
      <c r="B2929" s="149"/>
      <c r="C2929" s="149"/>
      <c r="D2929" s="149"/>
      <c r="E2929" s="149"/>
      <c r="F2929" s="149"/>
      <c r="G2929" s="149"/>
      <c r="H2929" s="149"/>
      <c r="I2929" s="143"/>
      <c r="J2929" s="143"/>
      <c r="K2929" s="149"/>
      <c r="L2929" s="149"/>
      <c r="M2929" s="149"/>
      <c r="N2929" s="149"/>
      <c r="O2929" s="149"/>
      <c r="P2929" s="149"/>
      <c r="Q2929" s="149"/>
      <c r="R2929" s="149"/>
      <c r="S2929" s="149"/>
      <c r="T2929" s="152"/>
      <c r="U2929" s="152"/>
      <c r="V2929" s="152"/>
      <c r="W2929" s="152"/>
      <c r="X2929" s="152"/>
      <c r="Y2929" s="152"/>
      <c r="Z2929" s="152"/>
    </row>
    <row r="2930" ht="15.75" customHeight="1">
      <c r="A2930" s="143" t="str">
        <f>VLOOKUP('POBLACIONAL BASE 2025'!AD2192,$A$15:$B$40,2,FALSE)</f>
        <v>#N/A</v>
      </c>
      <c r="B2930" s="149"/>
      <c r="C2930" s="149"/>
      <c r="D2930" s="149"/>
      <c r="E2930" s="149"/>
      <c r="F2930" s="149"/>
      <c r="G2930" s="149"/>
      <c r="H2930" s="149"/>
      <c r="I2930" s="143"/>
      <c r="J2930" s="143"/>
      <c r="K2930" s="149"/>
      <c r="L2930" s="149"/>
      <c r="M2930" s="149"/>
      <c r="N2930" s="149"/>
      <c r="O2930" s="149"/>
      <c r="P2930" s="149"/>
      <c r="Q2930" s="149"/>
      <c r="R2930" s="149"/>
      <c r="S2930" s="149"/>
      <c r="T2930" s="152"/>
      <c r="U2930" s="152"/>
      <c r="V2930" s="152"/>
      <c r="W2930" s="152"/>
      <c r="X2930" s="152"/>
      <c r="Y2930" s="152"/>
      <c r="Z2930" s="152"/>
    </row>
    <row r="2931" ht="15.75" customHeight="1">
      <c r="A2931" s="143" t="str">
        <f>VLOOKUP('POBLACIONAL BASE 2025'!AD2193,$A$15:$B$40,2,FALSE)</f>
        <v>#N/A</v>
      </c>
      <c r="B2931" s="149"/>
      <c r="C2931" s="149"/>
      <c r="D2931" s="149"/>
      <c r="E2931" s="149"/>
      <c r="F2931" s="149"/>
      <c r="G2931" s="149"/>
      <c r="H2931" s="149"/>
      <c r="I2931" s="143"/>
      <c r="J2931" s="143"/>
      <c r="K2931" s="149"/>
      <c r="L2931" s="149"/>
      <c r="M2931" s="149"/>
      <c r="N2931" s="149"/>
      <c r="O2931" s="149"/>
      <c r="P2931" s="149"/>
      <c r="Q2931" s="149"/>
      <c r="R2931" s="149"/>
      <c r="S2931" s="149"/>
      <c r="T2931" s="152"/>
      <c r="U2931" s="152"/>
      <c r="V2931" s="152"/>
      <c r="W2931" s="152"/>
      <c r="X2931" s="152"/>
      <c r="Y2931" s="152"/>
      <c r="Z2931" s="152"/>
    </row>
    <row r="2932" ht="15.75" customHeight="1">
      <c r="A2932" s="143" t="str">
        <f>VLOOKUP('POBLACIONAL BASE 2025'!AD2194,$A$15:$B$40,2,FALSE)</f>
        <v>#N/A</v>
      </c>
      <c r="B2932" s="149"/>
      <c r="C2932" s="149"/>
      <c r="D2932" s="149"/>
      <c r="E2932" s="149"/>
      <c r="F2932" s="149"/>
      <c r="G2932" s="149"/>
      <c r="H2932" s="149"/>
      <c r="I2932" s="143"/>
      <c r="J2932" s="143"/>
      <c r="K2932" s="149"/>
      <c r="L2932" s="149"/>
      <c r="M2932" s="149"/>
      <c r="N2932" s="149"/>
      <c r="O2932" s="149"/>
      <c r="P2932" s="149"/>
      <c r="Q2932" s="149"/>
      <c r="R2932" s="149"/>
      <c r="S2932" s="149"/>
      <c r="T2932" s="152"/>
      <c r="U2932" s="152"/>
      <c r="V2932" s="152"/>
      <c r="W2932" s="152"/>
      <c r="X2932" s="152"/>
      <c r="Y2932" s="152"/>
      <c r="Z2932" s="152"/>
    </row>
    <row r="2933" ht="15.75" customHeight="1">
      <c r="A2933" s="143" t="str">
        <f>VLOOKUP('POBLACIONAL BASE 2025'!AD2195,$A$15:$B$40,2,FALSE)</f>
        <v>#N/A</v>
      </c>
      <c r="B2933" s="149"/>
      <c r="C2933" s="149"/>
      <c r="D2933" s="149"/>
      <c r="E2933" s="149"/>
      <c r="F2933" s="149"/>
      <c r="G2933" s="149"/>
      <c r="H2933" s="149"/>
      <c r="I2933" s="143"/>
      <c r="J2933" s="143"/>
      <c r="K2933" s="149"/>
      <c r="L2933" s="149"/>
      <c r="M2933" s="149"/>
      <c r="N2933" s="149"/>
      <c r="O2933" s="149"/>
      <c r="P2933" s="149"/>
      <c r="Q2933" s="149"/>
      <c r="R2933" s="149"/>
      <c r="S2933" s="149"/>
      <c r="T2933" s="152"/>
      <c r="U2933" s="152"/>
      <c r="V2933" s="152"/>
      <c r="W2933" s="152"/>
      <c r="X2933" s="152"/>
      <c r="Y2933" s="152"/>
      <c r="Z2933" s="152"/>
    </row>
    <row r="2934" ht="15.75" customHeight="1">
      <c r="A2934" s="143" t="str">
        <f>VLOOKUP('POBLACIONAL BASE 2025'!AD2196,$A$15:$B$40,2,FALSE)</f>
        <v>#N/A</v>
      </c>
      <c r="B2934" s="149"/>
      <c r="C2934" s="149"/>
      <c r="D2934" s="149"/>
      <c r="E2934" s="149"/>
      <c r="F2934" s="149"/>
      <c r="G2934" s="149"/>
      <c r="H2934" s="149"/>
      <c r="I2934" s="143"/>
      <c r="J2934" s="143"/>
      <c r="K2934" s="149"/>
      <c r="L2934" s="149"/>
      <c r="M2934" s="149"/>
      <c r="N2934" s="149"/>
      <c r="O2934" s="149"/>
      <c r="P2934" s="149"/>
      <c r="Q2934" s="149"/>
      <c r="R2934" s="149"/>
      <c r="S2934" s="149"/>
      <c r="T2934" s="152"/>
      <c r="U2934" s="152"/>
      <c r="V2934" s="152"/>
      <c r="W2934" s="152"/>
      <c r="X2934" s="152"/>
      <c r="Y2934" s="152"/>
      <c r="Z2934" s="152"/>
    </row>
    <row r="2935" ht="15.75" customHeight="1">
      <c r="A2935" s="143" t="str">
        <f>VLOOKUP('POBLACIONAL BASE 2025'!AD2197,$A$15:$B$40,2,FALSE)</f>
        <v>#N/A</v>
      </c>
      <c r="B2935" s="149"/>
      <c r="C2935" s="149"/>
      <c r="D2935" s="149"/>
      <c r="E2935" s="149"/>
      <c r="F2935" s="149"/>
      <c r="G2935" s="149"/>
      <c r="H2935" s="149"/>
      <c r="I2935" s="143"/>
      <c r="J2935" s="143"/>
      <c r="K2935" s="149"/>
      <c r="L2935" s="149"/>
      <c r="M2935" s="149"/>
      <c r="N2935" s="149"/>
      <c r="O2935" s="149"/>
      <c r="P2935" s="149"/>
      <c r="Q2935" s="149"/>
      <c r="R2935" s="149"/>
      <c r="S2935" s="149"/>
      <c r="T2935" s="152"/>
      <c r="U2935" s="152"/>
      <c r="V2935" s="152"/>
      <c r="W2935" s="152"/>
      <c r="X2935" s="152"/>
      <c r="Y2935" s="152"/>
      <c r="Z2935" s="152"/>
    </row>
    <row r="2936" ht="15.75" customHeight="1">
      <c r="A2936" s="143" t="str">
        <f>VLOOKUP('POBLACIONAL BASE 2025'!AD2198,$A$15:$B$40,2,FALSE)</f>
        <v>#N/A</v>
      </c>
      <c r="B2936" s="149"/>
      <c r="C2936" s="149"/>
      <c r="D2936" s="149"/>
      <c r="E2936" s="149"/>
      <c r="F2936" s="149"/>
      <c r="G2936" s="149"/>
      <c r="H2936" s="149"/>
      <c r="I2936" s="143"/>
      <c r="J2936" s="143"/>
      <c r="K2936" s="149"/>
      <c r="L2936" s="149"/>
      <c r="M2936" s="149"/>
      <c r="N2936" s="149"/>
      <c r="O2936" s="149"/>
      <c r="P2936" s="149"/>
      <c r="Q2936" s="149"/>
      <c r="R2936" s="149"/>
      <c r="S2936" s="149"/>
      <c r="T2936" s="152"/>
      <c r="U2936" s="152"/>
      <c r="V2936" s="152"/>
      <c r="W2936" s="152"/>
      <c r="X2936" s="152"/>
      <c r="Y2936" s="152"/>
      <c r="Z2936" s="152"/>
    </row>
    <row r="2937" ht="15.75" customHeight="1">
      <c r="A2937" s="143" t="str">
        <f>VLOOKUP('POBLACIONAL BASE 2025'!AD2199,$A$15:$B$40,2,FALSE)</f>
        <v>#N/A</v>
      </c>
      <c r="B2937" s="149"/>
      <c r="C2937" s="149"/>
      <c r="D2937" s="149"/>
      <c r="E2937" s="149"/>
      <c r="F2937" s="149"/>
      <c r="G2937" s="149"/>
      <c r="H2937" s="149"/>
      <c r="I2937" s="143"/>
      <c r="J2937" s="143"/>
      <c r="K2937" s="149"/>
      <c r="L2937" s="149"/>
      <c r="M2937" s="149"/>
      <c r="N2937" s="149"/>
      <c r="O2937" s="149"/>
      <c r="P2937" s="149"/>
      <c r="Q2937" s="149"/>
      <c r="R2937" s="149"/>
      <c r="S2937" s="149"/>
      <c r="T2937" s="152"/>
      <c r="U2937" s="152"/>
      <c r="V2937" s="152"/>
      <c r="W2937" s="152"/>
      <c r="X2937" s="152"/>
      <c r="Y2937" s="152"/>
      <c r="Z2937" s="152"/>
    </row>
    <row r="2938" ht="15.75" customHeight="1">
      <c r="A2938" s="143" t="str">
        <f>VLOOKUP('POBLACIONAL BASE 2025'!AD2200,$A$15:$B$40,2,FALSE)</f>
        <v>#N/A</v>
      </c>
      <c r="B2938" s="149"/>
      <c r="C2938" s="149"/>
      <c r="D2938" s="149"/>
      <c r="E2938" s="149"/>
      <c r="F2938" s="149"/>
      <c r="G2938" s="149"/>
      <c r="H2938" s="149"/>
      <c r="I2938" s="143"/>
      <c r="J2938" s="143"/>
      <c r="K2938" s="149"/>
      <c r="L2938" s="149"/>
      <c r="M2938" s="149"/>
      <c r="N2938" s="149"/>
      <c r="O2938" s="149"/>
      <c r="P2938" s="149"/>
      <c r="Q2938" s="149"/>
      <c r="R2938" s="149"/>
      <c r="S2938" s="149"/>
      <c r="T2938" s="152"/>
      <c r="U2938" s="152"/>
      <c r="V2938" s="152"/>
      <c r="W2938" s="152"/>
      <c r="X2938" s="152"/>
      <c r="Y2938" s="152"/>
      <c r="Z2938" s="152"/>
    </row>
    <row r="2939" ht="15.75" customHeight="1">
      <c r="A2939" s="143" t="str">
        <f>VLOOKUP('POBLACIONAL BASE 2025'!AD2201,$A$15:$B$40,2,FALSE)</f>
        <v>#N/A</v>
      </c>
      <c r="B2939" s="149"/>
      <c r="C2939" s="149"/>
      <c r="D2939" s="149"/>
      <c r="E2939" s="149"/>
      <c r="F2939" s="149"/>
      <c r="G2939" s="149"/>
      <c r="H2939" s="149"/>
      <c r="I2939" s="143"/>
      <c r="J2939" s="143"/>
      <c r="K2939" s="149"/>
      <c r="L2939" s="149"/>
      <c r="M2939" s="149"/>
      <c r="N2939" s="149"/>
      <c r="O2939" s="149"/>
      <c r="P2939" s="149"/>
      <c r="Q2939" s="149"/>
      <c r="R2939" s="149"/>
      <c r="S2939" s="149"/>
      <c r="T2939" s="152"/>
      <c r="U2939" s="152"/>
      <c r="V2939" s="152"/>
      <c r="W2939" s="152"/>
      <c r="X2939" s="152"/>
      <c r="Y2939" s="152"/>
      <c r="Z2939" s="152"/>
    </row>
    <row r="2940" ht="15.75" customHeight="1">
      <c r="A2940" s="143" t="str">
        <f>VLOOKUP('POBLACIONAL BASE 2025'!AD2202,$A$15:$B$40,2,FALSE)</f>
        <v>#N/A</v>
      </c>
      <c r="B2940" s="149"/>
      <c r="C2940" s="149"/>
      <c r="D2940" s="149"/>
      <c r="E2940" s="149"/>
      <c r="F2940" s="149"/>
      <c r="G2940" s="149"/>
      <c r="H2940" s="149"/>
      <c r="I2940" s="143"/>
      <c r="J2940" s="143"/>
      <c r="K2940" s="149"/>
      <c r="L2940" s="149"/>
      <c r="M2940" s="149"/>
      <c r="N2940" s="149"/>
      <c r="O2940" s="149"/>
      <c r="P2940" s="149"/>
      <c r="Q2940" s="149"/>
      <c r="R2940" s="149"/>
      <c r="S2940" s="149"/>
      <c r="T2940" s="152"/>
      <c r="U2940" s="152"/>
      <c r="V2940" s="152"/>
      <c r="W2940" s="152"/>
      <c r="X2940" s="152"/>
      <c r="Y2940" s="152"/>
      <c r="Z2940" s="152"/>
    </row>
    <row r="2941" ht="15.75" customHeight="1">
      <c r="A2941" s="143" t="str">
        <f>VLOOKUP('POBLACIONAL BASE 2025'!AD2203,$A$15:$B$40,2,FALSE)</f>
        <v>#N/A</v>
      </c>
      <c r="B2941" s="149"/>
      <c r="C2941" s="149"/>
      <c r="D2941" s="149"/>
      <c r="E2941" s="149"/>
      <c r="F2941" s="149"/>
      <c r="G2941" s="149"/>
      <c r="H2941" s="149"/>
      <c r="I2941" s="143"/>
      <c r="J2941" s="143"/>
      <c r="K2941" s="149"/>
      <c r="L2941" s="149"/>
      <c r="M2941" s="149"/>
      <c r="N2941" s="149"/>
      <c r="O2941" s="149"/>
      <c r="P2941" s="149"/>
      <c r="Q2941" s="149"/>
      <c r="R2941" s="149"/>
      <c r="S2941" s="149"/>
      <c r="T2941" s="152"/>
      <c r="U2941" s="152"/>
      <c r="V2941" s="152"/>
      <c r="W2941" s="152"/>
      <c r="X2941" s="152"/>
      <c r="Y2941" s="152"/>
      <c r="Z2941" s="152"/>
    </row>
    <row r="2942" ht="15.75" customHeight="1">
      <c r="A2942" s="143" t="str">
        <f>VLOOKUP('POBLACIONAL BASE 2025'!AD2204,$A$15:$B$40,2,FALSE)</f>
        <v>#N/A</v>
      </c>
      <c r="B2942" s="149"/>
      <c r="C2942" s="149"/>
      <c r="D2942" s="149"/>
      <c r="E2942" s="149"/>
      <c r="F2942" s="149"/>
      <c r="G2942" s="149"/>
      <c r="H2942" s="149"/>
      <c r="I2942" s="143"/>
      <c r="J2942" s="143"/>
      <c r="K2942" s="149"/>
      <c r="L2942" s="149"/>
      <c r="M2942" s="149"/>
      <c r="N2942" s="149"/>
      <c r="O2942" s="149"/>
      <c r="P2942" s="149"/>
      <c r="Q2942" s="149"/>
      <c r="R2942" s="149"/>
      <c r="S2942" s="149"/>
      <c r="T2942" s="152"/>
      <c r="U2942" s="152"/>
      <c r="V2942" s="152"/>
      <c r="W2942" s="152"/>
      <c r="X2942" s="152"/>
      <c r="Y2942" s="152"/>
      <c r="Z2942" s="152"/>
    </row>
    <row r="2943" ht="15.75" customHeight="1">
      <c r="A2943" s="143" t="str">
        <f>VLOOKUP('POBLACIONAL BASE 2025'!AD2205,$A$15:$B$40,2,FALSE)</f>
        <v>#N/A</v>
      </c>
      <c r="B2943" s="149"/>
      <c r="C2943" s="149"/>
      <c r="D2943" s="149"/>
      <c r="E2943" s="149"/>
      <c r="F2943" s="149"/>
      <c r="G2943" s="149"/>
      <c r="H2943" s="149"/>
      <c r="I2943" s="143"/>
      <c r="J2943" s="143"/>
      <c r="K2943" s="149"/>
      <c r="L2943" s="149"/>
      <c r="M2943" s="149"/>
      <c r="N2943" s="149"/>
      <c r="O2943" s="149"/>
      <c r="P2943" s="149"/>
      <c r="Q2943" s="149"/>
      <c r="R2943" s="149"/>
      <c r="S2943" s="149"/>
      <c r="T2943" s="152"/>
      <c r="U2943" s="152"/>
      <c r="V2943" s="152"/>
      <c r="W2943" s="152"/>
      <c r="X2943" s="152"/>
      <c r="Y2943" s="152"/>
      <c r="Z2943" s="152"/>
    </row>
    <row r="2944" ht="15.75" customHeight="1">
      <c r="A2944" s="143" t="str">
        <f>VLOOKUP('POBLACIONAL BASE 2025'!AD2206,$A$15:$B$40,2,FALSE)</f>
        <v>#N/A</v>
      </c>
      <c r="B2944" s="149"/>
      <c r="C2944" s="149"/>
      <c r="D2944" s="149"/>
      <c r="E2944" s="149"/>
      <c r="F2944" s="149"/>
      <c r="G2944" s="149"/>
      <c r="H2944" s="149"/>
      <c r="I2944" s="143"/>
      <c r="J2944" s="143"/>
      <c r="K2944" s="149"/>
      <c r="L2944" s="149"/>
      <c r="M2944" s="149"/>
      <c r="N2944" s="149"/>
      <c r="O2944" s="149"/>
      <c r="P2944" s="149"/>
      <c r="Q2944" s="149"/>
      <c r="R2944" s="149"/>
      <c r="S2944" s="149"/>
      <c r="T2944" s="152"/>
      <c r="U2944" s="152"/>
      <c r="V2944" s="152"/>
      <c r="W2944" s="152"/>
      <c r="X2944" s="152"/>
      <c r="Y2944" s="152"/>
      <c r="Z2944" s="152"/>
    </row>
    <row r="2945" ht="15.75" customHeight="1">
      <c r="A2945" s="143" t="str">
        <f>VLOOKUP('POBLACIONAL BASE 2025'!AD2207,$A$15:$B$40,2,FALSE)</f>
        <v>#N/A</v>
      </c>
      <c r="B2945" s="149"/>
      <c r="C2945" s="149"/>
      <c r="D2945" s="149"/>
      <c r="E2945" s="149"/>
      <c r="F2945" s="149"/>
      <c r="G2945" s="149"/>
      <c r="H2945" s="149"/>
      <c r="I2945" s="143"/>
      <c r="J2945" s="143"/>
      <c r="K2945" s="149"/>
      <c r="L2945" s="149"/>
      <c r="M2945" s="149"/>
      <c r="N2945" s="149"/>
      <c r="O2945" s="149"/>
      <c r="P2945" s="149"/>
      <c r="Q2945" s="149"/>
      <c r="R2945" s="149"/>
      <c r="S2945" s="149"/>
      <c r="T2945" s="152"/>
      <c r="U2945" s="152"/>
      <c r="V2945" s="152"/>
      <c r="W2945" s="152"/>
      <c r="X2945" s="152"/>
      <c r="Y2945" s="152"/>
      <c r="Z2945" s="152"/>
    </row>
    <row r="2946" ht="15.75" customHeight="1">
      <c r="A2946" s="143" t="str">
        <f>VLOOKUP('POBLACIONAL BASE 2025'!AD2208,$A$15:$B$40,2,FALSE)</f>
        <v>#N/A</v>
      </c>
      <c r="B2946" s="149"/>
      <c r="C2946" s="149"/>
      <c r="D2946" s="149"/>
      <c r="E2946" s="149"/>
      <c r="F2946" s="149"/>
      <c r="G2946" s="149"/>
      <c r="H2946" s="149"/>
      <c r="I2946" s="143"/>
      <c r="J2946" s="143"/>
      <c r="K2946" s="149"/>
      <c r="L2946" s="149"/>
      <c r="M2946" s="149"/>
      <c r="N2946" s="149"/>
      <c r="O2946" s="149"/>
      <c r="P2946" s="149"/>
      <c r="Q2946" s="149"/>
      <c r="R2946" s="149"/>
      <c r="S2946" s="149"/>
      <c r="T2946" s="152"/>
      <c r="U2946" s="152"/>
      <c r="V2946" s="152"/>
      <c r="W2946" s="152"/>
      <c r="X2946" s="152"/>
      <c r="Y2946" s="152"/>
      <c r="Z2946" s="152"/>
    </row>
    <row r="2947" ht="15.75" customHeight="1">
      <c r="A2947" s="143" t="str">
        <f>VLOOKUP('POBLACIONAL BASE 2025'!AD2209,$A$15:$B$40,2,FALSE)</f>
        <v>#N/A</v>
      </c>
      <c r="B2947" s="149"/>
      <c r="C2947" s="149"/>
      <c r="D2947" s="149"/>
      <c r="E2947" s="149"/>
      <c r="F2947" s="149"/>
      <c r="G2947" s="149"/>
      <c r="H2947" s="149"/>
      <c r="I2947" s="143"/>
      <c r="J2947" s="143"/>
      <c r="K2947" s="149"/>
      <c r="L2947" s="149"/>
      <c r="M2947" s="149"/>
      <c r="N2947" s="149"/>
      <c r="O2947" s="149"/>
      <c r="P2947" s="149"/>
      <c r="Q2947" s="149"/>
      <c r="R2947" s="149"/>
      <c r="S2947" s="149"/>
      <c r="T2947" s="152"/>
      <c r="U2947" s="152"/>
      <c r="V2947" s="152"/>
      <c r="W2947" s="152"/>
      <c r="X2947" s="152"/>
      <c r="Y2947" s="152"/>
      <c r="Z2947" s="152"/>
    </row>
    <row r="2948" ht="15.75" customHeight="1">
      <c r="A2948" s="143" t="str">
        <f>VLOOKUP('POBLACIONAL BASE 2025'!AD2210,$A$15:$B$40,2,FALSE)</f>
        <v>#N/A</v>
      </c>
      <c r="B2948" s="149"/>
      <c r="C2948" s="149"/>
      <c r="D2948" s="149"/>
      <c r="E2948" s="149"/>
      <c r="F2948" s="149"/>
      <c r="G2948" s="149"/>
      <c r="H2948" s="149"/>
      <c r="I2948" s="143"/>
      <c r="J2948" s="143"/>
      <c r="K2948" s="149"/>
      <c r="L2948" s="149"/>
      <c r="M2948" s="149"/>
      <c r="N2948" s="149"/>
      <c r="O2948" s="149"/>
      <c r="P2948" s="149"/>
      <c r="Q2948" s="149"/>
      <c r="R2948" s="149"/>
      <c r="S2948" s="149"/>
      <c r="T2948" s="152"/>
      <c r="U2948" s="152"/>
      <c r="V2948" s="152"/>
      <c r="W2948" s="152"/>
      <c r="X2948" s="152"/>
      <c r="Y2948" s="152"/>
      <c r="Z2948" s="152"/>
    </row>
    <row r="2949" ht="15.75" customHeight="1">
      <c r="A2949" s="143" t="str">
        <f>VLOOKUP('POBLACIONAL BASE 2025'!AD2211,$A$15:$B$40,2,FALSE)</f>
        <v>#N/A</v>
      </c>
      <c r="B2949" s="149"/>
      <c r="C2949" s="149"/>
      <c r="D2949" s="149"/>
      <c r="E2949" s="149"/>
      <c r="F2949" s="149"/>
      <c r="G2949" s="149"/>
      <c r="H2949" s="149"/>
      <c r="I2949" s="143"/>
      <c r="J2949" s="143"/>
      <c r="K2949" s="149"/>
      <c r="L2949" s="149"/>
      <c r="M2949" s="149"/>
      <c r="N2949" s="149"/>
      <c r="O2949" s="149"/>
      <c r="P2949" s="149"/>
      <c r="Q2949" s="149"/>
      <c r="R2949" s="149"/>
      <c r="S2949" s="149"/>
      <c r="T2949" s="152"/>
      <c r="U2949" s="152"/>
      <c r="V2949" s="152"/>
      <c r="W2949" s="152"/>
      <c r="X2949" s="152"/>
      <c r="Y2949" s="152"/>
      <c r="Z2949" s="152"/>
    </row>
    <row r="2950" ht="15.75" customHeight="1">
      <c r="A2950" s="143" t="str">
        <f>VLOOKUP('POBLACIONAL BASE 2025'!AD2212,$A$15:$B$40,2,FALSE)</f>
        <v>#N/A</v>
      </c>
      <c r="B2950" s="149"/>
      <c r="C2950" s="149"/>
      <c r="D2950" s="149"/>
      <c r="E2950" s="149"/>
      <c r="F2950" s="149"/>
      <c r="G2950" s="149"/>
      <c r="H2950" s="149"/>
      <c r="I2950" s="143"/>
      <c r="J2950" s="143"/>
      <c r="K2950" s="149"/>
      <c r="L2950" s="149"/>
      <c r="M2950" s="149"/>
      <c r="N2950" s="149"/>
      <c r="O2950" s="149"/>
      <c r="P2950" s="149"/>
      <c r="Q2950" s="149"/>
      <c r="R2950" s="149"/>
      <c r="S2950" s="149"/>
      <c r="T2950" s="152"/>
      <c r="U2950" s="152"/>
      <c r="V2950" s="152"/>
      <c r="W2950" s="152"/>
      <c r="X2950" s="152"/>
      <c r="Y2950" s="152"/>
      <c r="Z2950" s="152"/>
    </row>
    <row r="2951" ht="15.75" customHeight="1">
      <c r="A2951" s="143" t="str">
        <f>VLOOKUP('POBLACIONAL BASE 2025'!AD2213,$A$15:$B$40,2,FALSE)</f>
        <v>#N/A</v>
      </c>
      <c r="B2951" s="149"/>
      <c r="C2951" s="149"/>
      <c r="D2951" s="149"/>
      <c r="E2951" s="149"/>
      <c r="F2951" s="149"/>
      <c r="G2951" s="149"/>
      <c r="H2951" s="149"/>
      <c r="I2951" s="143"/>
      <c r="J2951" s="143"/>
      <c r="K2951" s="149"/>
      <c r="L2951" s="149"/>
      <c r="M2951" s="149"/>
      <c r="N2951" s="149"/>
      <c r="O2951" s="149"/>
      <c r="P2951" s="149"/>
      <c r="Q2951" s="149"/>
      <c r="R2951" s="149"/>
      <c r="S2951" s="149"/>
      <c r="T2951" s="152"/>
      <c r="U2951" s="152"/>
      <c r="V2951" s="152"/>
      <c r="W2951" s="152"/>
      <c r="X2951" s="152"/>
      <c r="Y2951" s="152"/>
      <c r="Z2951" s="152"/>
    </row>
    <row r="2952" ht="15.75" customHeight="1">
      <c r="A2952" s="143" t="str">
        <f>VLOOKUP('POBLACIONAL BASE 2025'!AD2214,$A$15:$B$40,2,FALSE)</f>
        <v>#N/A</v>
      </c>
      <c r="B2952" s="149"/>
      <c r="C2952" s="149"/>
      <c r="D2952" s="149"/>
      <c r="E2952" s="149"/>
      <c r="F2952" s="149"/>
      <c r="G2952" s="149"/>
      <c r="H2952" s="149"/>
      <c r="I2952" s="143"/>
      <c r="J2952" s="143"/>
      <c r="K2952" s="149"/>
      <c r="L2952" s="149"/>
      <c r="M2952" s="149"/>
      <c r="N2952" s="149"/>
      <c r="O2952" s="149"/>
      <c r="P2952" s="149"/>
      <c r="Q2952" s="149"/>
      <c r="R2952" s="149"/>
      <c r="S2952" s="149"/>
      <c r="T2952" s="152"/>
      <c r="U2952" s="152"/>
      <c r="V2952" s="152"/>
      <c r="W2952" s="152"/>
      <c r="X2952" s="152"/>
      <c r="Y2952" s="152"/>
      <c r="Z2952" s="152"/>
    </row>
    <row r="2953" ht="15.75" customHeight="1">
      <c r="A2953" s="143" t="str">
        <f>VLOOKUP('POBLACIONAL BASE 2025'!AD2215,$A$15:$B$40,2,FALSE)</f>
        <v>#N/A</v>
      </c>
      <c r="B2953" s="149"/>
      <c r="C2953" s="149"/>
      <c r="D2953" s="149"/>
      <c r="E2953" s="149"/>
      <c r="F2953" s="149"/>
      <c r="G2953" s="149"/>
      <c r="H2953" s="149"/>
      <c r="I2953" s="143"/>
      <c r="J2953" s="143"/>
      <c r="K2953" s="149"/>
      <c r="L2953" s="149"/>
      <c r="M2953" s="149"/>
      <c r="N2953" s="149"/>
      <c r="O2953" s="149"/>
      <c r="P2953" s="149"/>
      <c r="Q2953" s="149"/>
      <c r="R2953" s="149"/>
      <c r="S2953" s="149"/>
      <c r="T2953" s="152"/>
      <c r="U2953" s="152"/>
      <c r="V2953" s="152"/>
      <c r="W2953" s="152"/>
      <c r="X2953" s="152"/>
      <c r="Y2953" s="152"/>
      <c r="Z2953" s="152"/>
    </row>
    <row r="2954" ht="15.75" customHeight="1">
      <c r="A2954" s="143" t="str">
        <f>VLOOKUP('POBLACIONAL BASE 2025'!AD2216,$A$15:$B$40,2,FALSE)</f>
        <v>#N/A</v>
      </c>
      <c r="B2954" s="149"/>
      <c r="C2954" s="149"/>
      <c r="D2954" s="149"/>
      <c r="E2954" s="149"/>
      <c r="F2954" s="149"/>
      <c r="G2954" s="149"/>
      <c r="H2954" s="149"/>
      <c r="I2954" s="143"/>
      <c r="J2954" s="143"/>
      <c r="K2954" s="149"/>
      <c r="L2954" s="149"/>
      <c r="M2954" s="149"/>
      <c r="N2954" s="149"/>
      <c r="O2954" s="149"/>
      <c r="P2954" s="149"/>
      <c r="Q2954" s="149"/>
      <c r="R2954" s="149"/>
      <c r="S2954" s="149"/>
      <c r="T2954" s="152"/>
      <c r="U2954" s="152"/>
      <c r="V2954" s="152"/>
      <c r="W2954" s="152"/>
      <c r="X2954" s="152"/>
      <c r="Y2954" s="152"/>
      <c r="Z2954" s="152"/>
    </row>
    <row r="2955" ht="15.75" customHeight="1">
      <c r="A2955" s="143" t="str">
        <f>VLOOKUP('POBLACIONAL BASE 2025'!AD2217,$A$15:$B$40,2,FALSE)</f>
        <v>#N/A</v>
      </c>
      <c r="B2955" s="149"/>
      <c r="C2955" s="149"/>
      <c r="D2955" s="149"/>
      <c r="E2955" s="149"/>
      <c r="F2955" s="149"/>
      <c r="G2955" s="149"/>
      <c r="H2955" s="149"/>
      <c r="I2955" s="143"/>
      <c r="J2955" s="143"/>
      <c r="K2955" s="149"/>
      <c r="L2955" s="149"/>
      <c r="M2955" s="149"/>
      <c r="N2955" s="149"/>
      <c r="O2955" s="149"/>
      <c r="P2955" s="149"/>
      <c r="Q2955" s="149"/>
      <c r="R2955" s="149"/>
      <c r="S2955" s="149"/>
      <c r="T2955" s="152"/>
      <c r="U2955" s="152"/>
      <c r="V2955" s="152"/>
      <c r="W2955" s="152"/>
      <c r="X2955" s="152"/>
      <c r="Y2955" s="152"/>
      <c r="Z2955" s="152"/>
    </row>
    <row r="2956" ht="15.75" customHeight="1">
      <c r="A2956" s="143" t="str">
        <f>VLOOKUP('POBLACIONAL BASE 2025'!AD2218,$A$15:$B$40,2,FALSE)</f>
        <v>#N/A</v>
      </c>
      <c r="B2956" s="149"/>
      <c r="C2956" s="149"/>
      <c r="D2956" s="149"/>
      <c r="E2956" s="149"/>
      <c r="F2956" s="149"/>
      <c r="G2956" s="149"/>
      <c r="H2956" s="149"/>
      <c r="I2956" s="143"/>
      <c r="J2956" s="143"/>
      <c r="K2956" s="149"/>
      <c r="L2956" s="149"/>
      <c r="M2956" s="149"/>
      <c r="N2956" s="149"/>
      <c r="O2956" s="149"/>
      <c r="P2956" s="149"/>
      <c r="Q2956" s="149"/>
      <c r="R2956" s="149"/>
      <c r="S2956" s="149"/>
      <c r="T2956" s="152"/>
      <c r="U2956" s="152"/>
      <c r="V2956" s="152"/>
      <c r="W2956" s="152"/>
      <c r="X2956" s="152"/>
      <c r="Y2956" s="152"/>
      <c r="Z2956" s="152"/>
    </row>
    <row r="2957" ht="15.75" customHeight="1">
      <c r="A2957" s="143" t="str">
        <f>VLOOKUP('POBLACIONAL BASE 2025'!AD2219,$A$15:$B$40,2,FALSE)</f>
        <v>#N/A</v>
      </c>
      <c r="B2957" s="149"/>
      <c r="C2957" s="149"/>
      <c r="D2957" s="149"/>
      <c r="E2957" s="149"/>
      <c r="F2957" s="149"/>
      <c r="G2957" s="149"/>
      <c r="H2957" s="149"/>
      <c r="I2957" s="143"/>
      <c r="J2957" s="143"/>
      <c r="K2957" s="149"/>
      <c r="L2957" s="149"/>
      <c r="M2957" s="149"/>
      <c r="N2957" s="149"/>
      <c r="O2957" s="149"/>
      <c r="P2957" s="149"/>
      <c r="Q2957" s="149"/>
      <c r="R2957" s="149"/>
      <c r="S2957" s="149"/>
      <c r="T2957" s="152"/>
      <c r="U2957" s="152"/>
      <c r="V2957" s="152"/>
      <c r="W2957" s="152"/>
      <c r="X2957" s="152"/>
      <c r="Y2957" s="152"/>
      <c r="Z2957" s="152"/>
    </row>
    <row r="2958" ht="15.75" customHeight="1">
      <c r="A2958" s="143" t="str">
        <f>VLOOKUP('POBLACIONAL BASE 2025'!AD2220,$A$15:$B$40,2,FALSE)</f>
        <v>#N/A</v>
      </c>
      <c r="B2958" s="149"/>
      <c r="C2958" s="149"/>
      <c r="D2958" s="149"/>
      <c r="E2958" s="149"/>
      <c r="F2958" s="149"/>
      <c r="G2958" s="149"/>
      <c r="H2958" s="149"/>
      <c r="I2958" s="143"/>
      <c r="J2958" s="143"/>
      <c r="K2958" s="149"/>
      <c r="L2958" s="149"/>
      <c r="M2958" s="149"/>
      <c r="N2958" s="149"/>
      <c r="O2958" s="149"/>
      <c r="P2958" s="149"/>
      <c r="Q2958" s="149"/>
      <c r="R2958" s="149"/>
      <c r="S2958" s="149"/>
      <c r="T2958" s="152"/>
      <c r="U2958" s="152"/>
      <c r="V2958" s="152"/>
      <c r="W2958" s="152"/>
      <c r="X2958" s="152"/>
      <c r="Y2958" s="152"/>
      <c r="Z2958" s="152"/>
    </row>
    <row r="2959" ht="15.75" customHeight="1">
      <c r="A2959" s="143" t="str">
        <f>VLOOKUP('POBLACIONAL BASE 2025'!AD2221,$A$15:$B$40,2,FALSE)</f>
        <v>#N/A</v>
      </c>
      <c r="B2959" s="149"/>
      <c r="C2959" s="149"/>
      <c r="D2959" s="149"/>
      <c r="E2959" s="149"/>
      <c r="F2959" s="149"/>
      <c r="G2959" s="149"/>
      <c r="H2959" s="149"/>
      <c r="I2959" s="143"/>
      <c r="J2959" s="143"/>
      <c r="K2959" s="149"/>
      <c r="L2959" s="149"/>
      <c r="M2959" s="149"/>
      <c r="N2959" s="149"/>
      <c r="O2959" s="149"/>
      <c r="P2959" s="149"/>
      <c r="Q2959" s="149"/>
      <c r="R2959" s="149"/>
      <c r="S2959" s="149"/>
      <c r="T2959" s="152"/>
      <c r="U2959" s="152"/>
      <c r="V2959" s="152"/>
      <c r="W2959" s="152"/>
      <c r="X2959" s="152"/>
      <c r="Y2959" s="152"/>
      <c r="Z2959" s="152"/>
    </row>
    <row r="2960" ht="15.75" customHeight="1">
      <c r="A2960" s="143" t="str">
        <f>VLOOKUP('POBLACIONAL BASE 2025'!AD2222,$A$15:$B$40,2,FALSE)</f>
        <v>#N/A</v>
      </c>
      <c r="B2960" s="149"/>
      <c r="C2960" s="149"/>
      <c r="D2960" s="149"/>
      <c r="E2960" s="149"/>
      <c r="F2960" s="149"/>
      <c r="G2960" s="149"/>
      <c r="H2960" s="149"/>
      <c r="I2960" s="143"/>
      <c r="J2960" s="143"/>
      <c r="K2960" s="149"/>
      <c r="L2960" s="149"/>
      <c r="M2960" s="149"/>
      <c r="N2960" s="149"/>
      <c r="O2960" s="149"/>
      <c r="P2960" s="149"/>
      <c r="Q2960" s="149"/>
      <c r="R2960" s="149"/>
      <c r="S2960" s="149"/>
      <c r="T2960" s="152"/>
      <c r="U2960" s="152"/>
      <c r="V2960" s="152"/>
      <c r="W2960" s="152"/>
      <c r="X2960" s="152"/>
      <c r="Y2960" s="152"/>
      <c r="Z2960" s="152"/>
    </row>
    <row r="2961" ht="15.75" customHeight="1">
      <c r="A2961" s="143" t="str">
        <f>VLOOKUP('POBLACIONAL BASE 2025'!AD2223,$A$15:$B$40,2,FALSE)</f>
        <v>#N/A</v>
      </c>
      <c r="B2961" s="149"/>
      <c r="C2961" s="149"/>
      <c r="D2961" s="149"/>
      <c r="E2961" s="149"/>
      <c r="F2961" s="149"/>
      <c r="G2961" s="149"/>
      <c r="H2961" s="149"/>
      <c r="I2961" s="143"/>
      <c r="J2961" s="143"/>
      <c r="K2961" s="149"/>
      <c r="L2961" s="149"/>
      <c r="M2961" s="149"/>
      <c r="N2961" s="149"/>
      <c r="O2961" s="149"/>
      <c r="P2961" s="149"/>
      <c r="Q2961" s="149"/>
      <c r="R2961" s="149"/>
      <c r="S2961" s="149"/>
      <c r="T2961" s="152"/>
      <c r="U2961" s="152"/>
      <c r="V2961" s="152"/>
      <c r="W2961" s="152"/>
      <c r="X2961" s="152"/>
      <c r="Y2961" s="152"/>
      <c r="Z2961" s="152"/>
    </row>
    <row r="2962" ht="15.75" customHeight="1">
      <c r="A2962" s="143" t="str">
        <f>VLOOKUP('POBLACIONAL BASE 2025'!AD2224,$A$15:$B$40,2,FALSE)</f>
        <v>#N/A</v>
      </c>
      <c r="B2962" s="149"/>
      <c r="C2962" s="149"/>
      <c r="D2962" s="149"/>
      <c r="E2962" s="149"/>
      <c r="F2962" s="149"/>
      <c r="G2962" s="149"/>
      <c r="H2962" s="149"/>
      <c r="I2962" s="143"/>
      <c r="J2962" s="143"/>
      <c r="K2962" s="149"/>
      <c r="L2962" s="149"/>
      <c r="M2962" s="149"/>
      <c r="N2962" s="149"/>
      <c r="O2962" s="149"/>
      <c r="P2962" s="149"/>
      <c r="Q2962" s="149"/>
      <c r="R2962" s="149"/>
      <c r="S2962" s="149"/>
      <c r="T2962" s="152"/>
      <c r="U2962" s="152"/>
      <c r="V2962" s="152"/>
      <c r="W2962" s="152"/>
      <c r="X2962" s="152"/>
      <c r="Y2962" s="152"/>
      <c r="Z2962" s="152"/>
    </row>
    <row r="2963" ht="15.75" customHeight="1">
      <c r="A2963" s="143" t="str">
        <f>VLOOKUP('POBLACIONAL BASE 2025'!AD2225,$A$15:$B$40,2,FALSE)</f>
        <v>#N/A</v>
      </c>
      <c r="B2963" s="149"/>
      <c r="C2963" s="149"/>
      <c r="D2963" s="149"/>
      <c r="E2963" s="149"/>
      <c r="F2963" s="149"/>
      <c r="G2963" s="149"/>
      <c r="H2963" s="149"/>
      <c r="I2963" s="143"/>
      <c r="J2963" s="143"/>
      <c r="K2963" s="149"/>
      <c r="L2963" s="149"/>
      <c r="M2963" s="149"/>
      <c r="N2963" s="149"/>
      <c r="O2963" s="149"/>
      <c r="P2963" s="149"/>
      <c r="Q2963" s="149"/>
      <c r="R2963" s="149"/>
      <c r="S2963" s="149"/>
      <c r="T2963" s="152"/>
      <c r="U2963" s="152"/>
      <c r="V2963" s="152"/>
      <c r="W2963" s="152"/>
      <c r="X2963" s="152"/>
      <c r="Y2963" s="152"/>
      <c r="Z2963" s="152"/>
    </row>
    <row r="2964" ht="15.75" customHeight="1">
      <c r="A2964" s="143" t="str">
        <f>VLOOKUP('POBLACIONAL BASE 2025'!AD2226,$A$15:$B$40,2,FALSE)</f>
        <v>#N/A</v>
      </c>
      <c r="B2964" s="149"/>
      <c r="C2964" s="149"/>
      <c r="D2964" s="149"/>
      <c r="E2964" s="149"/>
      <c r="F2964" s="149"/>
      <c r="G2964" s="149"/>
      <c r="H2964" s="149"/>
      <c r="I2964" s="143"/>
      <c r="J2964" s="143"/>
      <c r="K2964" s="149"/>
      <c r="L2964" s="149"/>
      <c r="M2964" s="149"/>
      <c r="N2964" s="149"/>
      <c r="O2964" s="149"/>
      <c r="P2964" s="149"/>
      <c r="Q2964" s="149"/>
      <c r="R2964" s="149"/>
      <c r="S2964" s="149"/>
      <c r="T2964" s="152"/>
      <c r="U2964" s="152"/>
      <c r="V2964" s="152"/>
      <c r="W2964" s="152"/>
      <c r="X2964" s="152"/>
      <c r="Y2964" s="152"/>
      <c r="Z2964" s="152"/>
    </row>
    <row r="2965" ht="15.75" customHeight="1">
      <c r="A2965" s="143" t="str">
        <f>VLOOKUP('POBLACIONAL BASE 2025'!AD2227,$A$15:$B$40,2,FALSE)</f>
        <v>#N/A</v>
      </c>
      <c r="B2965" s="149"/>
      <c r="C2965" s="149"/>
      <c r="D2965" s="149"/>
      <c r="E2965" s="149"/>
      <c r="F2965" s="149"/>
      <c r="G2965" s="149"/>
      <c r="H2965" s="149"/>
      <c r="I2965" s="143"/>
      <c r="J2965" s="143"/>
      <c r="K2965" s="149"/>
      <c r="L2965" s="149"/>
      <c r="M2965" s="149"/>
      <c r="N2965" s="149"/>
      <c r="O2965" s="149"/>
      <c r="P2965" s="149"/>
      <c r="Q2965" s="149"/>
      <c r="R2965" s="149"/>
      <c r="S2965" s="149"/>
      <c r="T2965" s="152"/>
      <c r="U2965" s="152"/>
      <c r="V2965" s="152"/>
      <c r="W2965" s="152"/>
      <c r="X2965" s="152"/>
      <c r="Y2965" s="152"/>
      <c r="Z2965" s="152"/>
    </row>
    <row r="2966" ht="15.75" customHeight="1">
      <c r="A2966" s="143" t="str">
        <f>VLOOKUP('POBLACIONAL BASE 2025'!AD2228,$A$15:$B$40,2,FALSE)</f>
        <v>#N/A</v>
      </c>
      <c r="B2966" s="149"/>
      <c r="C2966" s="149"/>
      <c r="D2966" s="149"/>
      <c r="E2966" s="149"/>
      <c r="F2966" s="149"/>
      <c r="G2966" s="149"/>
      <c r="H2966" s="149"/>
      <c r="I2966" s="143"/>
      <c r="J2966" s="143"/>
      <c r="K2966" s="149"/>
      <c r="L2966" s="149"/>
      <c r="M2966" s="149"/>
      <c r="N2966" s="149"/>
      <c r="O2966" s="149"/>
      <c r="P2966" s="149"/>
      <c r="Q2966" s="149"/>
      <c r="R2966" s="149"/>
      <c r="S2966" s="149"/>
      <c r="T2966" s="152"/>
      <c r="U2966" s="152"/>
      <c r="V2966" s="152"/>
      <c r="W2966" s="152"/>
      <c r="X2966" s="152"/>
      <c r="Y2966" s="152"/>
      <c r="Z2966" s="152"/>
    </row>
    <row r="2967" ht="15.75" customHeight="1">
      <c r="A2967" s="143" t="str">
        <f>VLOOKUP('POBLACIONAL BASE 2025'!AD2229,$A$15:$B$40,2,FALSE)</f>
        <v>#N/A</v>
      </c>
      <c r="B2967" s="149"/>
      <c r="C2967" s="149"/>
      <c r="D2967" s="149"/>
      <c r="E2967" s="149"/>
      <c r="F2967" s="149"/>
      <c r="G2967" s="149"/>
      <c r="H2967" s="149"/>
      <c r="I2967" s="143"/>
      <c r="J2967" s="143"/>
      <c r="K2967" s="149"/>
      <c r="L2967" s="149"/>
      <c r="M2967" s="149"/>
      <c r="N2967" s="149"/>
      <c r="O2967" s="149"/>
      <c r="P2967" s="149"/>
      <c r="Q2967" s="149"/>
      <c r="R2967" s="149"/>
      <c r="S2967" s="149"/>
      <c r="T2967" s="152"/>
      <c r="U2967" s="152"/>
      <c r="V2967" s="152"/>
      <c r="W2967" s="152"/>
      <c r="X2967" s="152"/>
      <c r="Y2967" s="152"/>
      <c r="Z2967" s="152"/>
    </row>
    <row r="2968" ht="15.75" customHeight="1">
      <c r="A2968" s="143" t="str">
        <f>VLOOKUP('POBLACIONAL BASE 2025'!AD2230,$A$15:$B$40,2,FALSE)</f>
        <v>#N/A</v>
      </c>
      <c r="B2968" s="149"/>
      <c r="C2968" s="149"/>
      <c r="D2968" s="149"/>
      <c r="E2968" s="149"/>
      <c r="F2968" s="149"/>
      <c r="G2968" s="149"/>
      <c r="H2968" s="149"/>
      <c r="I2968" s="143"/>
      <c r="J2968" s="143"/>
      <c r="K2968" s="149"/>
      <c r="L2968" s="149"/>
      <c r="M2968" s="149"/>
      <c r="N2968" s="149"/>
      <c r="O2968" s="149"/>
      <c r="P2968" s="149"/>
      <c r="Q2968" s="149"/>
      <c r="R2968" s="149"/>
      <c r="S2968" s="149"/>
      <c r="T2968" s="152"/>
      <c r="U2968" s="152"/>
      <c r="V2968" s="152"/>
      <c r="W2968" s="152"/>
      <c r="X2968" s="152"/>
      <c r="Y2968" s="152"/>
      <c r="Z2968" s="152"/>
    </row>
    <row r="2969" ht="15.75" customHeight="1">
      <c r="A2969" s="143" t="str">
        <f>VLOOKUP('POBLACIONAL BASE 2025'!AD2231,$A$15:$B$40,2,FALSE)</f>
        <v>#N/A</v>
      </c>
      <c r="B2969" s="149"/>
      <c r="C2969" s="149"/>
      <c r="D2969" s="149"/>
      <c r="E2969" s="149"/>
      <c r="F2969" s="149"/>
      <c r="G2969" s="149"/>
      <c r="H2969" s="149"/>
      <c r="I2969" s="143"/>
      <c r="J2969" s="143"/>
      <c r="K2969" s="149"/>
      <c r="L2969" s="149"/>
      <c r="M2969" s="149"/>
      <c r="N2969" s="149"/>
      <c r="O2969" s="149"/>
      <c r="P2969" s="149"/>
      <c r="Q2969" s="149"/>
      <c r="R2969" s="149"/>
      <c r="S2969" s="149"/>
      <c r="T2969" s="152"/>
      <c r="U2969" s="152"/>
      <c r="V2969" s="152"/>
      <c r="W2969" s="152"/>
      <c r="X2969" s="152"/>
      <c r="Y2969" s="152"/>
      <c r="Z2969" s="152"/>
    </row>
    <row r="2970" ht="15.75" customHeight="1">
      <c r="A2970" s="143" t="str">
        <f>VLOOKUP('POBLACIONAL BASE 2025'!AD2232,$A$15:$B$40,2,FALSE)</f>
        <v>#N/A</v>
      </c>
      <c r="B2970" s="149"/>
      <c r="C2970" s="149"/>
      <c r="D2970" s="149"/>
      <c r="E2970" s="149"/>
      <c r="F2970" s="149"/>
      <c r="G2970" s="149"/>
      <c r="H2970" s="149"/>
      <c r="I2970" s="143"/>
      <c r="J2970" s="143"/>
      <c r="K2970" s="149"/>
      <c r="L2970" s="149"/>
      <c r="M2970" s="149"/>
      <c r="N2970" s="149"/>
      <c r="O2970" s="149"/>
      <c r="P2970" s="149"/>
      <c r="Q2970" s="149"/>
      <c r="R2970" s="149"/>
      <c r="S2970" s="149"/>
      <c r="T2970" s="152"/>
      <c r="U2970" s="152"/>
      <c r="V2970" s="152"/>
      <c r="W2970" s="152"/>
      <c r="X2970" s="152"/>
      <c r="Y2970" s="152"/>
      <c r="Z2970" s="152"/>
    </row>
    <row r="2971" ht="15.75" customHeight="1">
      <c r="A2971" s="143" t="str">
        <f>VLOOKUP('POBLACIONAL BASE 2025'!AD2233,$A$15:$B$40,2,FALSE)</f>
        <v>#N/A</v>
      </c>
      <c r="B2971" s="149"/>
      <c r="C2971" s="149"/>
      <c r="D2971" s="149"/>
      <c r="E2971" s="149"/>
      <c r="F2971" s="149"/>
      <c r="G2971" s="149"/>
      <c r="H2971" s="149"/>
      <c r="I2971" s="143"/>
      <c r="J2971" s="143"/>
      <c r="K2971" s="149"/>
      <c r="L2971" s="149"/>
      <c r="M2971" s="149"/>
      <c r="N2971" s="149"/>
      <c r="O2971" s="149"/>
      <c r="P2971" s="149"/>
      <c r="Q2971" s="149"/>
      <c r="R2971" s="149"/>
      <c r="S2971" s="149"/>
      <c r="T2971" s="152"/>
      <c r="U2971" s="152"/>
      <c r="V2971" s="152"/>
      <c r="W2971" s="152"/>
      <c r="X2971" s="152"/>
      <c r="Y2971" s="152"/>
      <c r="Z2971" s="152"/>
    </row>
    <row r="2972" ht="15.75" customHeight="1">
      <c r="A2972" s="143" t="str">
        <f>VLOOKUP('POBLACIONAL BASE 2025'!AD2234,$A$15:$B$40,2,FALSE)</f>
        <v>#N/A</v>
      </c>
      <c r="B2972" s="149"/>
      <c r="C2972" s="149"/>
      <c r="D2972" s="149"/>
      <c r="E2972" s="149"/>
      <c r="F2972" s="149"/>
      <c r="G2972" s="149"/>
      <c r="H2972" s="149"/>
      <c r="I2972" s="143"/>
      <c r="J2972" s="143"/>
      <c r="K2972" s="149"/>
      <c r="L2972" s="149"/>
      <c r="M2972" s="149"/>
      <c r="N2972" s="149"/>
      <c r="O2972" s="149"/>
      <c r="P2972" s="149"/>
      <c r="Q2972" s="149"/>
      <c r="R2972" s="149"/>
      <c r="S2972" s="149"/>
      <c r="T2972" s="152"/>
      <c r="U2972" s="152"/>
      <c r="V2972" s="152"/>
      <c r="W2972" s="152"/>
      <c r="X2972" s="152"/>
      <c r="Y2972" s="152"/>
      <c r="Z2972" s="152"/>
    </row>
    <row r="2973" ht="15.75" customHeight="1">
      <c r="A2973" s="143" t="str">
        <f>VLOOKUP('POBLACIONAL BASE 2025'!AD2235,$A$15:$B$40,2,FALSE)</f>
        <v>#N/A</v>
      </c>
      <c r="B2973" s="149"/>
      <c r="C2973" s="149"/>
      <c r="D2973" s="149"/>
      <c r="E2973" s="149"/>
      <c r="F2973" s="149"/>
      <c r="G2973" s="149"/>
      <c r="H2973" s="149"/>
      <c r="I2973" s="143"/>
      <c r="J2973" s="143"/>
      <c r="K2973" s="149"/>
      <c r="L2973" s="149"/>
      <c r="M2973" s="149"/>
      <c r="N2973" s="149"/>
      <c r="O2973" s="149"/>
      <c r="P2973" s="149"/>
      <c r="Q2973" s="149"/>
      <c r="R2973" s="149"/>
      <c r="S2973" s="149"/>
      <c r="T2973" s="152"/>
      <c r="U2973" s="152"/>
      <c r="V2973" s="152"/>
      <c r="W2973" s="152"/>
      <c r="X2973" s="152"/>
      <c r="Y2973" s="152"/>
      <c r="Z2973" s="152"/>
    </row>
    <row r="2974" ht="15.75" customHeight="1">
      <c r="A2974" s="143" t="str">
        <f>VLOOKUP('POBLACIONAL BASE 2025'!AD2236,$A$15:$B$40,2,FALSE)</f>
        <v>#N/A</v>
      </c>
      <c r="B2974" s="149"/>
      <c r="C2974" s="149"/>
      <c r="D2974" s="149"/>
      <c r="E2974" s="149"/>
      <c r="F2974" s="149"/>
      <c r="G2974" s="149"/>
      <c r="H2974" s="149"/>
      <c r="I2974" s="143"/>
      <c r="J2974" s="143"/>
      <c r="K2974" s="149"/>
      <c r="L2974" s="149"/>
      <c r="M2974" s="149"/>
      <c r="N2974" s="149"/>
      <c r="O2974" s="149"/>
      <c r="P2974" s="149"/>
      <c r="Q2974" s="149"/>
      <c r="R2974" s="149"/>
      <c r="S2974" s="149"/>
      <c r="T2974" s="152"/>
      <c r="U2974" s="152"/>
      <c r="V2974" s="152"/>
      <c r="W2974" s="152"/>
      <c r="X2974" s="152"/>
      <c r="Y2974" s="152"/>
      <c r="Z2974" s="152"/>
    </row>
    <row r="2975" ht="15.75" customHeight="1">
      <c r="A2975" s="143" t="str">
        <f>VLOOKUP('POBLACIONAL BASE 2025'!AD2237,$A$15:$B$40,2,FALSE)</f>
        <v>#N/A</v>
      </c>
      <c r="B2975" s="149"/>
      <c r="C2975" s="149"/>
      <c r="D2975" s="149"/>
      <c r="E2975" s="149"/>
      <c r="F2975" s="149"/>
      <c r="G2975" s="149"/>
      <c r="H2975" s="149"/>
      <c r="I2975" s="143"/>
      <c r="J2975" s="143"/>
      <c r="K2975" s="149"/>
      <c r="L2975" s="149"/>
      <c r="M2975" s="149"/>
      <c r="N2975" s="149"/>
      <c r="O2975" s="149"/>
      <c r="P2975" s="149"/>
      <c r="Q2975" s="149"/>
      <c r="R2975" s="149"/>
      <c r="S2975" s="149"/>
      <c r="T2975" s="152"/>
      <c r="U2975" s="152"/>
      <c r="V2975" s="152"/>
      <c r="W2975" s="152"/>
      <c r="X2975" s="152"/>
      <c r="Y2975" s="152"/>
      <c r="Z2975" s="152"/>
    </row>
    <row r="2976" ht="15.75" customHeight="1">
      <c r="A2976" s="143" t="str">
        <f>VLOOKUP('POBLACIONAL BASE 2025'!AD2238,$A$15:$B$40,2,FALSE)</f>
        <v>#N/A</v>
      </c>
      <c r="B2976" s="149"/>
      <c r="C2976" s="149"/>
      <c r="D2976" s="149"/>
      <c r="E2976" s="149"/>
      <c r="F2976" s="149"/>
      <c r="G2976" s="149"/>
      <c r="H2976" s="149"/>
      <c r="I2976" s="143"/>
      <c r="J2976" s="143"/>
      <c r="K2976" s="149"/>
      <c r="L2976" s="149"/>
      <c r="M2976" s="149"/>
      <c r="N2976" s="149"/>
      <c r="O2976" s="149"/>
      <c r="P2976" s="149"/>
      <c r="Q2976" s="149"/>
      <c r="R2976" s="149"/>
      <c r="S2976" s="149"/>
      <c r="T2976" s="152"/>
      <c r="U2976" s="152"/>
      <c r="V2976" s="152"/>
      <c r="W2976" s="152"/>
      <c r="X2976" s="152"/>
      <c r="Y2976" s="152"/>
      <c r="Z2976" s="152"/>
    </row>
    <row r="2977" ht="15.75" customHeight="1">
      <c r="A2977" s="143" t="str">
        <f>VLOOKUP('POBLACIONAL BASE 2025'!AD2239,$A$15:$B$40,2,FALSE)</f>
        <v>#N/A</v>
      </c>
      <c r="B2977" s="149"/>
      <c r="C2977" s="149"/>
      <c r="D2977" s="149"/>
      <c r="E2977" s="149"/>
      <c r="F2977" s="149"/>
      <c r="G2977" s="149"/>
      <c r="H2977" s="149"/>
      <c r="I2977" s="143"/>
      <c r="J2977" s="143"/>
      <c r="K2977" s="149"/>
      <c r="L2977" s="149"/>
      <c r="M2977" s="149"/>
      <c r="N2977" s="149"/>
      <c r="O2977" s="149"/>
      <c r="P2977" s="149"/>
      <c r="Q2977" s="149"/>
      <c r="R2977" s="149"/>
      <c r="S2977" s="149"/>
      <c r="T2977" s="152"/>
      <c r="U2977" s="152"/>
      <c r="V2977" s="152"/>
      <c r="W2977" s="152"/>
      <c r="X2977" s="152"/>
      <c r="Y2977" s="152"/>
      <c r="Z2977" s="152"/>
    </row>
    <row r="2978" ht="15.75" customHeight="1">
      <c r="A2978" s="143" t="str">
        <f>VLOOKUP('POBLACIONAL BASE 2025'!AD2240,$A$15:$B$40,2,FALSE)</f>
        <v>#N/A</v>
      </c>
      <c r="B2978" s="149"/>
      <c r="C2978" s="149"/>
      <c r="D2978" s="149"/>
      <c r="E2978" s="149"/>
      <c r="F2978" s="149"/>
      <c r="G2978" s="149"/>
      <c r="H2978" s="149"/>
      <c r="I2978" s="143"/>
      <c r="J2978" s="143"/>
      <c r="K2978" s="149"/>
      <c r="L2978" s="149"/>
      <c r="M2978" s="149"/>
      <c r="N2978" s="149"/>
      <c r="O2978" s="149"/>
      <c r="P2978" s="149"/>
      <c r="Q2978" s="149"/>
      <c r="R2978" s="149"/>
      <c r="S2978" s="149"/>
      <c r="T2978" s="152"/>
      <c r="U2978" s="152"/>
      <c r="V2978" s="152"/>
      <c r="W2978" s="152"/>
      <c r="X2978" s="152"/>
      <c r="Y2978" s="152"/>
      <c r="Z2978" s="152"/>
    </row>
    <row r="2979" ht="15.75" customHeight="1">
      <c r="A2979" s="143" t="str">
        <f>VLOOKUP('POBLACIONAL BASE 2025'!AD2241,$A$15:$B$40,2,FALSE)</f>
        <v>#N/A</v>
      </c>
      <c r="B2979" s="149"/>
      <c r="C2979" s="149"/>
      <c r="D2979" s="149"/>
      <c r="E2979" s="149"/>
      <c r="F2979" s="149"/>
      <c r="G2979" s="149"/>
      <c r="H2979" s="149"/>
      <c r="I2979" s="143"/>
      <c r="J2979" s="143"/>
      <c r="K2979" s="149"/>
      <c r="L2979" s="149"/>
      <c r="M2979" s="149"/>
      <c r="N2979" s="149"/>
      <c r="O2979" s="149"/>
      <c r="P2979" s="149"/>
      <c r="Q2979" s="149"/>
      <c r="R2979" s="149"/>
      <c r="S2979" s="149"/>
      <c r="T2979" s="152"/>
      <c r="U2979" s="152"/>
      <c r="V2979" s="152"/>
      <c r="W2979" s="152"/>
      <c r="X2979" s="152"/>
      <c r="Y2979" s="152"/>
      <c r="Z2979" s="152"/>
    </row>
    <row r="2980" ht="15.75" customHeight="1">
      <c r="A2980" s="143" t="str">
        <f>VLOOKUP('POBLACIONAL BASE 2025'!AD2242,$A$15:$B$40,2,FALSE)</f>
        <v>#N/A</v>
      </c>
      <c r="B2980" s="149"/>
      <c r="C2980" s="149"/>
      <c r="D2980" s="149"/>
      <c r="E2980" s="149"/>
      <c r="F2980" s="149"/>
      <c r="G2980" s="149"/>
      <c r="H2980" s="149"/>
      <c r="I2980" s="143"/>
      <c r="J2980" s="143"/>
      <c r="K2980" s="149"/>
      <c r="L2980" s="149"/>
      <c r="M2980" s="149"/>
      <c r="N2980" s="149"/>
      <c r="O2980" s="149"/>
      <c r="P2980" s="149"/>
      <c r="Q2980" s="149"/>
      <c r="R2980" s="149"/>
      <c r="S2980" s="149"/>
      <c r="T2980" s="152"/>
      <c r="U2980" s="152"/>
      <c r="V2980" s="152"/>
      <c r="W2980" s="152"/>
      <c r="X2980" s="152"/>
      <c r="Y2980" s="152"/>
      <c r="Z2980" s="152"/>
    </row>
    <row r="2981" ht="15.75" customHeight="1">
      <c r="A2981" s="143" t="str">
        <f>VLOOKUP('POBLACIONAL BASE 2025'!AD2243,$A$15:$B$40,2,FALSE)</f>
        <v>#N/A</v>
      </c>
      <c r="B2981" s="149"/>
      <c r="C2981" s="149"/>
      <c r="D2981" s="149"/>
      <c r="E2981" s="149"/>
      <c r="F2981" s="149"/>
      <c r="G2981" s="149"/>
      <c r="H2981" s="149"/>
      <c r="I2981" s="143"/>
      <c r="J2981" s="143"/>
      <c r="K2981" s="149"/>
      <c r="L2981" s="149"/>
      <c r="M2981" s="149"/>
      <c r="N2981" s="149"/>
      <c r="O2981" s="149"/>
      <c r="P2981" s="149"/>
      <c r="Q2981" s="149"/>
      <c r="R2981" s="149"/>
      <c r="S2981" s="149"/>
      <c r="T2981" s="152"/>
      <c r="U2981" s="152"/>
      <c r="V2981" s="152"/>
      <c r="W2981" s="152"/>
      <c r="X2981" s="152"/>
      <c r="Y2981" s="152"/>
      <c r="Z2981" s="152"/>
    </row>
    <row r="2982" ht="15.75" customHeight="1">
      <c r="A2982" s="143" t="str">
        <f>VLOOKUP('POBLACIONAL BASE 2025'!AD2244,$A$15:$B$40,2,FALSE)</f>
        <v>#N/A</v>
      </c>
      <c r="B2982" s="149"/>
      <c r="C2982" s="149"/>
      <c r="D2982" s="149"/>
      <c r="E2982" s="149"/>
      <c r="F2982" s="149"/>
      <c r="G2982" s="149"/>
      <c r="H2982" s="149"/>
      <c r="I2982" s="143"/>
      <c r="J2982" s="143"/>
      <c r="K2982" s="149"/>
      <c r="L2982" s="149"/>
      <c r="M2982" s="149"/>
      <c r="N2982" s="149"/>
      <c r="O2982" s="149"/>
      <c r="P2982" s="149"/>
      <c r="Q2982" s="149"/>
      <c r="R2982" s="149"/>
      <c r="S2982" s="149"/>
      <c r="T2982" s="152"/>
      <c r="U2982" s="152"/>
      <c r="V2982" s="152"/>
      <c r="W2982" s="152"/>
      <c r="X2982" s="152"/>
      <c r="Y2982" s="152"/>
      <c r="Z2982" s="152"/>
    </row>
    <row r="2983" ht="15.75" customHeight="1">
      <c r="A2983" s="143" t="str">
        <f>VLOOKUP('POBLACIONAL BASE 2025'!AD2245,$A$15:$B$40,2,FALSE)</f>
        <v>#N/A</v>
      </c>
      <c r="B2983" s="149"/>
      <c r="C2983" s="149"/>
      <c r="D2983" s="149"/>
      <c r="E2983" s="149"/>
      <c r="F2983" s="149"/>
      <c r="G2983" s="149"/>
      <c r="H2983" s="149"/>
      <c r="I2983" s="143"/>
      <c r="J2983" s="143"/>
      <c r="K2983" s="149"/>
      <c r="L2983" s="149"/>
      <c r="M2983" s="149"/>
      <c r="N2983" s="149"/>
      <c r="O2983" s="149"/>
      <c r="P2983" s="149"/>
      <c r="Q2983" s="149"/>
      <c r="R2983" s="149"/>
      <c r="S2983" s="149"/>
      <c r="T2983" s="152"/>
      <c r="U2983" s="152"/>
      <c r="V2983" s="152"/>
      <c r="W2983" s="152"/>
      <c r="X2983" s="152"/>
      <c r="Y2983" s="152"/>
      <c r="Z2983" s="152"/>
    </row>
    <row r="2984" ht="15.75" customHeight="1">
      <c r="A2984" s="143" t="str">
        <f>VLOOKUP('POBLACIONAL BASE 2025'!AD2246,$A$15:$B$40,2,FALSE)</f>
        <v>#N/A</v>
      </c>
      <c r="B2984" s="149"/>
      <c r="C2984" s="149"/>
      <c r="D2984" s="149"/>
      <c r="E2984" s="149"/>
      <c r="F2984" s="149"/>
      <c r="G2984" s="149"/>
      <c r="H2984" s="149"/>
      <c r="I2984" s="143"/>
      <c r="J2984" s="143"/>
      <c r="K2984" s="149"/>
      <c r="L2984" s="149"/>
      <c r="M2984" s="149"/>
      <c r="N2984" s="149"/>
      <c r="O2984" s="149"/>
      <c r="P2984" s="149"/>
      <c r="Q2984" s="149"/>
      <c r="R2984" s="149"/>
      <c r="S2984" s="149"/>
      <c r="T2984" s="152"/>
      <c r="U2984" s="152"/>
      <c r="V2984" s="152"/>
      <c r="W2984" s="152"/>
      <c r="X2984" s="152"/>
      <c r="Y2984" s="152"/>
      <c r="Z2984" s="152"/>
    </row>
    <row r="2985" ht="15.75" customHeight="1">
      <c r="A2985" s="143" t="str">
        <f>VLOOKUP('POBLACIONAL BASE 2025'!AD2247,$A$15:$B$40,2,FALSE)</f>
        <v>#N/A</v>
      </c>
      <c r="B2985" s="149"/>
      <c r="C2985" s="149"/>
      <c r="D2985" s="149"/>
      <c r="E2985" s="149"/>
      <c r="F2985" s="149"/>
      <c r="G2985" s="149"/>
      <c r="H2985" s="149"/>
      <c r="I2985" s="143"/>
      <c r="J2985" s="143"/>
      <c r="K2985" s="149"/>
      <c r="L2985" s="149"/>
      <c r="M2985" s="149"/>
      <c r="N2985" s="149"/>
      <c r="O2985" s="149"/>
      <c r="P2985" s="149"/>
      <c r="Q2985" s="149"/>
      <c r="R2985" s="149"/>
      <c r="S2985" s="149"/>
      <c r="T2985" s="152"/>
      <c r="U2985" s="152"/>
      <c r="V2985" s="152"/>
      <c r="W2985" s="152"/>
      <c r="X2985" s="152"/>
      <c r="Y2985" s="152"/>
      <c r="Z2985" s="152"/>
    </row>
    <row r="2986" ht="15.75" customHeight="1">
      <c r="A2986" s="143" t="str">
        <f>VLOOKUP('POBLACIONAL BASE 2025'!AD2248,$A$15:$B$40,2,FALSE)</f>
        <v>#N/A</v>
      </c>
      <c r="B2986" s="149"/>
      <c r="C2986" s="149"/>
      <c r="D2986" s="149"/>
      <c r="E2986" s="149"/>
      <c r="F2986" s="149"/>
      <c r="G2986" s="149"/>
      <c r="H2986" s="149"/>
      <c r="I2986" s="143"/>
      <c r="J2986" s="143"/>
      <c r="K2986" s="149"/>
      <c r="L2986" s="149"/>
      <c r="M2986" s="149"/>
      <c r="N2986" s="149"/>
      <c r="O2986" s="149"/>
      <c r="P2986" s="149"/>
      <c r="Q2986" s="149"/>
      <c r="R2986" s="149"/>
      <c r="S2986" s="149"/>
      <c r="T2986" s="152"/>
      <c r="U2986" s="152"/>
      <c r="V2986" s="152"/>
      <c r="W2986" s="152"/>
      <c r="X2986" s="152"/>
      <c r="Y2986" s="152"/>
      <c r="Z2986" s="152"/>
    </row>
    <row r="2987" ht="15.75" customHeight="1">
      <c r="A2987" s="143" t="str">
        <f>VLOOKUP('POBLACIONAL BASE 2025'!AD2249,$A$15:$B$40,2,FALSE)</f>
        <v>#N/A</v>
      </c>
      <c r="B2987" s="149"/>
      <c r="C2987" s="149"/>
      <c r="D2987" s="149"/>
      <c r="E2987" s="149"/>
      <c r="F2987" s="149"/>
      <c r="G2987" s="149"/>
      <c r="H2987" s="149"/>
      <c r="I2987" s="143"/>
      <c r="J2987" s="143"/>
      <c r="K2987" s="149"/>
      <c r="L2987" s="149"/>
      <c r="M2987" s="149"/>
      <c r="N2987" s="149"/>
      <c r="O2987" s="149"/>
      <c r="P2987" s="149"/>
      <c r="Q2987" s="149"/>
      <c r="R2987" s="149"/>
      <c r="S2987" s="149"/>
      <c r="T2987" s="152"/>
      <c r="U2987" s="152"/>
      <c r="V2987" s="152"/>
      <c r="W2987" s="152"/>
      <c r="X2987" s="152"/>
      <c r="Y2987" s="152"/>
      <c r="Z2987" s="152"/>
    </row>
    <row r="2988" ht="15.75" customHeight="1">
      <c r="A2988" s="143" t="str">
        <f>VLOOKUP('POBLACIONAL BASE 2025'!AD2250,$A$15:$B$40,2,FALSE)</f>
        <v>#N/A</v>
      </c>
      <c r="B2988" s="149"/>
      <c r="C2988" s="149"/>
      <c r="D2988" s="149"/>
      <c r="E2988" s="149"/>
      <c r="F2988" s="149"/>
      <c r="G2988" s="149"/>
      <c r="H2988" s="149"/>
      <c r="I2988" s="143"/>
      <c r="J2988" s="143"/>
      <c r="K2988" s="149"/>
      <c r="L2988" s="149"/>
      <c r="M2988" s="149"/>
      <c r="N2988" s="149"/>
      <c r="O2988" s="149"/>
      <c r="P2988" s="149"/>
      <c r="Q2988" s="149"/>
      <c r="R2988" s="149"/>
      <c r="S2988" s="149"/>
      <c r="T2988" s="152"/>
      <c r="U2988" s="152"/>
      <c r="V2988" s="152"/>
      <c r="W2988" s="152"/>
      <c r="X2988" s="152"/>
      <c r="Y2988" s="152"/>
      <c r="Z2988" s="152"/>
    </row>
    <row r="2989" ht="15.75" customHeight="1">
      <c r="A2989" s="143" t="str">
        <f>VLOOKUP('POBLACIONAL BASE 2025'!AD2251,$A$15:$B$40,2,FALSE)</f>
        <v>#N/A</v>
      </c>
      <c r="B2989" s="149"/>
      <c r="C2989" s="149"/>
      <c r="D2989" s="149"/>
      <c r="E2989" s="149"/>
      <c r="F2989" s="149"/>
      <c r="G2989" s="149"/>
      <c r="H2989" s="149"/>
      <c r="I2989" s="143"/>
      <c r="J2989" s="143"/>
      <c r="K2989" s="149"/>
      <c r="L2989" s="149"/>
      <c r="M2989" s="149"/>
      <c r="N2989" s="149"/>
      <c r="O2989" s="149"/>
      <c r="P2989" s="149"/>
      <c r="Q2989" s="149"/>
      <c r="R2989" s="149"/>
      <c r="S2989" s="149"/>
      <c r="T2989" s="152"/>
      <c r="U2989" s="152"/>
      <c r="V2989" s="152"/>
      <c r="W2989" s="152"/>
      <c r="X2989" s="152"/>
      <c r="Y2989" s="152"/>
      <c r="Z2989" s="152"/>
    </row>
    <row r="2990" ht="15.75" customHeight="1">
      <c r="A2990" s="143" t="str">
        <f>VLOOKUP('POBLACIONAL BASE 2025'!AD2252,$A$15:$B$40,2,FALSE)</f>
        <v>#N/A</v>
      </c>
      <c r="B2990" s="149"/>
      <c r="C2990" s="149"/>
      <c r="D2990" s="149"/>
      <c r="E2990" s="149"/>
      <c r="F2990" s="149"/>
      <c r="G2990" s="149"/>
      <c r="H2990" s="149"/>
      <c r="I2990" s="143"/>
      <c r="J2990" s="143"/>
      <c r="K2990" s="149"/>
      <c r="L2990" s="149"/>
      <c r="M2990" s="149"/>
      <c r="N2990" s="149"/>
      <c r="O2990" s="149"/>
      <c r="P2990" s="149"/>
      <c r="Q2990" s="149"/>
      <c r="R2990" s="149"/>
      <c r="S2990" s="149"/>
      <c r="T2990" s="152"/>
      <c r="U2990" s="152"/>
      <c r="V2990" s="152"/>
      <c r="W2990" s="152"/>
      <c r="X2990" s="152"/>
      <c r="Y2990" s="152"/>
      <c r="Z2990" s="152"/>
    </row>
    <row r="2991" ht="15.75" customHeight="1">
      <c r="A2991" s="143" t="str">
        <f>VLOOKUP('POBLACIONAL BASE 2025'!AD2253,$A$15:$B$40,2,FALSE)</f>
        <v>#N/A</v>
      </c>
      <c r="B2991" s="149"/>
      <c r="C2991" s="149"/>
      <c r="D2991" s="149"/>
      <c r="E2991" s="149"/>
      <c r="F2991" s="149"/>
      <c r="G2991" s="149"/>
      <c r="H2991" s="149"/>
      <c r="I2991" s="143"/>
      <c r="J2991" s="143"/>
      <c r="K2991" s="149"/>
      <c r="L2991" s="149"/>
      <c r="M2991" s="149"/>
      <c r="N2991" s="149"/>
      <c r="O2991" s="149"/>
      <c r="P2991" s="149"/>
      <c r="Q2991" s="149"/>
      <c r="R2991" s="149"/>
      <c r="S2991" s="149"/>
      <c r="T2991" s="152"/>
      <c r="U2991" s="152"/>
      <c r="V2991" s="152"/>
      <c r="W2991" s="152"/>
      <c r="X2991" s="152"/>
      <c r="Y2991" s="152"/>
      <c r="Z2991" s="152"/>
    </row>
    <row r="2992" ht="15.75" customHeight="1">
      <c r="A2992" s="143" t="str">
        <f>VLOOKUP('POBLACIONAL BASE 2025'!AD2254,$A$15:$B$40,2,FALSE)</f>
        <v>#N/A</v>
      </c>
      <c r="B2992" s="149"/>
      <c r="C2992" s="149"/>
      <c r="D2992" s="149"/>
      <c r="E2992" s="149"/>
      <c r="F2992" s="149"/>
      <c r="G2992" s="149"/>
      <c r="H2992" s="149"/>
      <c r="I2992" s="143"/>
      <c r="J2992" s="143"/>
      <c r="K2992" s="149"/>
      <c r="L2992" s="149"/>
      <c r="M2992" s="149"/>
      <c r="N2992" s="149"/>
      <c r="O2992" s="149"/>
      <c r="P2992" s="149"/>
      <c r="Q2992" s="149"/>
      <c r="R2992" s="149"/>
      <c r="S2992" s="149"/>
      <c r="T2992" s="152"/>
      <c r="U2992" s="152"/>
      <c r="V2992" s="152"/>
      <c r="W2992" s="152"/>
      <c r="X2992" s="152"/>
      <c r="Y2992" s="152"/>
      <c r="Z2992" s="152"/>
    </row>
    <row r="2993" ht="15.75" customHeight="1">
      <c r="A2993" s="143" t="str">
        <f>VLOOKUP('POBLACIONAL BASE 2025'!AD2255,$A$15:$B$40,2,FALSE)</f>
        <v>#N/A</v>
      </c>
      <c r="B2993" s="149"/>
      <c r="C2993" s="149"/>
      <c r="D2993" s="149"/>
      <c r="E2993" s="149"/>
      <c r="F2993" s="149"/>
      <c r="G2993" s="149"/>
      <c r="H2993" s="149"/>
      <c r="I2993" s="143"/>
      <c r="J2993" s="143"/>
      <c r="K2993" s="149"/>
      <c r="L2993" s="149"/>
      <c r="M2993" s="149"/>
      <c r="N2993" s="149"/>
      <c r="O2993" s="149"/>
      <c r="P2993" s="149"/>
      <c r="Q2993" s="149"/>
      <c r="R2993" s="149"/>
      <c r="S2993" s="149"/>
      <c r="T2993" s="152"/>
      <c r="U2993" s="152"/>
      <c r="V2993" s="152"/>
      <c r="W2993" s="152"/>
      <c r="X2993" s="152"/>
      <c r="Y2993" s="152"/>
      <c r="Z2993" s="152"/>
    </row>
    <row r="2994" ht="15.75" customHeight="1">
      <c r="A2994" s="143" t="str">
        <f>VLOOKUP('POBLACIONAL BASE 2025'!AD2256,$A$15:$B$40,2,FALSE)</f>
        <v>#N/A</v>
      </c>
      <c r="B2994" s="149"/>
      <c r="C2994" s="149"/>
      <c r="D2994" s="149"/>
      <c r="E2994" s="149"/>
      <c r="F2994" s="149"/>
      <c r="G2994" s="149"/>
      <c r="H2994" s="149"/>
      <c r="I2994" s="143"/>
      <c r="J2994" s="143"/>
      <c r="K2994" s="149"/>
      <c r="L2994" s="149"/>
      <c r="M2994" s="149"/>
      <c r="N2994" s="149"/>
      <c r="O2994" s="149"/>
      <c r="P2994" s="149"/>
      <c r="Q2994" s="149"/>
      <c r="R2994" s="149"/>
      <c r="S2994" s="149"/>
      <c r="T2994" s="152"/>
      <c r="U2994" s="152"/>
      <c r="V2994" s="152"/>
      <c r="W2994" s="152"/>
      <c r="X2994" s="152"/>
      <c r="Y2994" s="152"/>
      <c r="Z2994" s="152"/>
    </row>
    <row r="2995" ht="15.75" customHeight="1">
      <c r="A2995" s="143" t="str">
        <f>VLOOKUP('POBLACIONAL BASE 2025'!AD2257,$A$15:$B$40,2,FALSE)</f>
        <v>#N/A</v>
      </c>
      <c r="B2995" s="149"/>
      <c r="C2995" s="149"/>
      <c r="D2995" s="149"/>
      <c r="E2995" s="149"/>
      <c r="F2995" s="149"/>
      <c r="G2995" s="149"/>
      <c r="H2995" s="149"/>
      <c r="I2995" s="143"/>
      <c r="J2995" s="143"/>
      <c r="K2995" s="149"/>
      <c r="L2995" s="149"/>
      <c r="M2995" s="149"/>
      <c r="N2995" s="149"/>
      <c r="O2995" s="149"/>
      <c r="P2995" s="149"/>
      <c r="Q2995" s="149"/>
      <c r="R2995" s="149"/>
      <c r="S2995" s="149"/>
      <c r="T2995" s="152"/>
      <c r="U2995" s="152"/>
      <c r="V2995" s="152"/>
      <c r="W2995" s="152"/>
      <c r="X2995" s="152"/>
      <c r="Y2995" s="152"/>
      <c r="Z2995" s="152"/>
    </row>
    <row r="2996" ht="15.75" customHeight="1">
      <c r="A2996" s="143" t="str">
        <f>VLOOKUP('POBLACIONAL BASE 2025'!AD2258,$A$15:$B$40,2,FALSE)</f>
        <v>#N/A</v>
      </c>
      <c r="B2996" s="149"/>
      <c r="C2996" s="149"/>
      <c r="D2996" s="149"/>
      <c r="E2996" s="149"/>
      <c r="F2996" s="149"/>
      <c r="G2996" s="149"/>
      <c r="H2996" s="149"/>
      <c r="I2996" s="143"/>
      <c r="J2996" s="143"/>
      <c r="K2996" s="149"/>
      <c r="L2996" s="149"/>
      <c r="M2996" s="149"/>
      <c r="N2996" s="149"/>
      <c r="O2996" s="149"/>
      <c r="P2996" s="149"/>
      <c r="Q2996" s="149"/>
      <c r="R2996" s="149"/>
      <c r="S2996" s="149"/>
      <c r="T2996" s="152"/>
      <c r="U2996" s="152"/>
      <c r="V2996" s="152"/>
      <c r="W2996" s="152"/>
      <c r="X2996" s="152"/>
      <c r="Y2996" s="152"/>
      <c r="Z2996" s="152"/>
    </row>
    <row r="2997" ht="15.75" customHeight="1">
      <c r="A2997" s="143" t="str">
        <f>VLOOKUP('POBLACIONAL BASE 2025'!AD2259,$A$15:$B$40,2,FALSE)</f>
        <v>#N/A</v>
      </c>
      <c r="B2997" s="149"/>
      <c r="C2997" s="149"/>
      <c r="D2997" s="149"/>
      <c r="E2997" s="149"/>
      <c r="F2997" s="149"/>
      <c r="G2997" s="149"/>
      <c r="H2997" s="149"/>
      <c r="I2997" s="143"/>
      <c r="J2997" s="143"/>
      <c r="K2997" s="149"/>
      <c r="L2997" s="149"/>
      <c r="M2997" s="149"/>
      <c r="N2997" s="149"/>
      <c r="O2997" s="149"/>
      <c r="P2997" s="149"/>
      <c r="Q2997" s="149"/>
      <c r="R2997" s="149"/>
      <c r="S2997" s="149"/>
      <c r="T2997" s="152"/>
      <c r="U2997" s="152"/>
      <c r="V2997" s="152"/>
      <c r="W2997" s="152"/>
      <c r="X2997" s="152"/>
      <c r="Y2997" s="152"/>
      <c r="Z2997" s="152"/>
    </row>
    <row r="2998" ht="15.75" customHeight="1">
      <c r="A2998" s="143" t="str">
        <f>VLOOKUP('POBLACIONAL BASE 2025'!AD2260,$A$15:$B$40,2,FALSE)</f>
        <v>#N/A</v>
      </c>
      <c r="B2998" s="149"/>
      <c r="C2998" s="149"/>
      <c r="D2998" s="149"/>
      <c r="E2998" s="149"/>
      <c r="F2998" s="149"/>
      <c r="G2998" s="149"/>
      <c r="H2998" s="149"/>
      <c r="I2998" s="143"/>
      <c r="J2998" s="143"/>
      <c r="K2998" s="149"/>
      <c r="L2998" s="149"/>
      <c r="M2998" s="149"/>
      <c r="N2998" s="149"/>
      <c r="O2998" s="149"/>
      <c r="P2998" s="149"/>
      <c r="Q2998" s="149"/>
      <c r="R2998" s="149"/>
      <c r="S2998" s="149"/>
      <c r="T2998" s="152"/>
      <c r="U2998" s="152"/>
      <c r="V2998" s="152"/>
      <c r="W2998" s="152"/>
      <c r="X2998" s="152"/>
      <c r="Y2998" s="152"/>
      <c r="Z2998" s="152"/>
    </row>
    <row r="2999" ht="15.75" customHeight="1">
      <c r="A2999" s="143" t="str">
        <f>VLOOKUP('POBLACIONAL BASE 2025'!AD2261,$A$15:$B$40,2,FALSE)</f>
        <v>#N/A</v>
      </c>
      <c r="B2999" s="149"/>
      <c r="C2999" s="149"/>
      <c r="D2999" s="149"/>
      <c r="E2999" s="149"/>
      <c r="F2999" s="149"/>
      <c r="G2999" s="149"/>
      <c r="H2999" s="149"/>
      <c r="I2999" s="143"/>
      <c r="J2999" s="143"/>
      <c r="K2999" s="149"/>
      <c r="L2999" s="149"/>
      <c r="M2999" s="149"/>
      <c r="N2999" s="149"/>
      <c r="O2999" s="149"/>
      <c r="P2999" s="149"/>
      <c r="Q2999" s="149"/>
      <c r="R2999" s="149"/>
      <c r="S2999" s="149"/>
      <c r="T2999" s="152"/>
      <c r="U2999" s="152"/>
      <c r="V2999" s="152"/>
      <c r="W2999" s="152"/>
      <c r="X2999" s="152"/>
      <c r="Y2999" s="152"/>
      <c r="Z2999" s="152"/>
    </row>
    <row r="3000" ht="15.75" customHeight="1">
      <c r="A3000" s="143" t="str">
        <f>VLOOKUP('POBLACIONAL BASE 2025'!AD2262,$A$15:$B$40,2,FALSE)</f>
        <v>#N/A</v>
      </c>
      <c r="B3000" s="149"/>
      <c r="C3000" s="149"/>
      <c r="D3000" s="149"/>
      <c r="E3000" s="149"/>
      <c r="F3000" s="149"/>
      <c r="G3000" s="149"/>
      <c r="H3000" s="149"/>
      <c r="I3000" s="143"/>
      <c r="J3000" s="143"/>
      <c r="K3000" s="149"/>
      <c r="L3000" s="149"/>
      <c r="M3000" s="149"/>
      <c r="N3000" s="149"/>
      <c r="O3000" s="149"/>
      <c r="P3000" s="149"/>
      <c r="Q3000" s="149"/>
      <c r="R3000" s="149"/>
      <c r="S3000" s="149"/>
      <c r="T3000" s="152"/>
      <c r="U3000" s="152"/>
      <c r="V3000" s="152"/>
      <c r="W3000" s="152"/>
      <c r="X3000" s="152"/>
      <c r="Y3000" s="152"/>
      <c r="Z3000" s="152"/>
    </row>
    <row r="3001" ht="15.75" customHeight="1">
      <c r="A3001" s="143" t="str">
        <f>VLOOKUP('POBLACIONAL BASE 2025'!AD2263,$A$15:$B$40,2,FALSE)</f>
        <v>#N/A</v>
      </c>
      <c r="B3001" s="149"/>
      <c r="C3001" s="149"/>
      <c r="D3001" s="149"/>
      <c r="E3001" s="149"/>
      <c r="F3001" s="149"/>
      <c r="G3001" s="149"/>
      <c r="H3001" s="149"/>
      <c r="I3001" s="143"/>
      <c r="J3001" s="143"/>
      <c r="K3001" s="149"/>
      <c r="L3001" s="149"/>
      <c r="M3001" s="149"/>
      <c r="N3001" s="149"/>
      <c r="O3001" s="149"/>
      <c r="P3001" s="149"/>
      <c r="Q3001" s="149"/>
      <c r="R3001" s="149"/>
      <c r="S3001" s="149"/>
      <c r="T3001" s="152"/>
      <c r="U3001" s="152"/>
      <c r="V3001" s="152"/>
      <c r="W3001" s="152"/>
      <c r="X3001" s="152"/>
      <c r="Y3001" s="152"/>
      <c r="Z3001" s="152"/>
    </row>
    <row r="3002" ht="15.75" customHeight="1">
      <c r="A3002" s="143" t="str">
        <f>VLOOKUP('POBLACIONAL BASE 2025'!AD2264,$A$15:$B$40,2,FALSE)</f>
        <v>#N/A</v>
      </c>
      <c r="B3002" s="149"/>
      <c r="C3002" s="149"/>
      <c r="D3002" s="149"/>
      <c r="E3002" s="149"/>
      <c r="F3002" s="149"/>
      <c r="G3002" s="149"/>
      <c r="H3002" s="149"/>
      <c r="I3002" s="143"/>
      <c r="J3002" s="143"/>
      <c r="K3002" s="149"/>
      <c r="L3002" s="149"/>
      <c r="M3002" s="149"/>
      <c r="N3002" s="149"/>
      <c r="O3002" s="149"/>
      <c r="P3002" s="149"/>
      <c r="Q3002" s="149"/>
      <c r="R3002" s="149"/>
      <c r="S3002" s="149"/>
      <c r="T3002" s="152"/>
      <c r="U3002" s="152"/>
      <c r="V3002" s="152"/>
      <c r="W3002" s="152"/>
      <c r="X3002" s="152"/>
      <c r="Y3002" s="152"/>
      <c r="Z3002" s="152"/>
    </row>
    <row r="3003" ht="15.75" customHeight="1">
      <c r="A3003" s="143" t="str">
        <f>VLOOKUP('POBLACIONAL BASE 2025'!AD2265,$A$15:$B$40,2,FALSE)</f>
        <v>#N/A</v>
      </c>
      <c r="B3003" s="149"/>
      <c r="C3003" s="149"/>
      <c r="D3003" s="149"/>
      <c r="E3003" s="149"/>
      <c r="F3003" s="149"/>
      <c r="G3003" s="149"/>
      <c r="H3003" s="149"/>
      <c r="I3003" s="143"/>
      <c r="J3003" s="143"/>
      <c r="K3003" s="149"/>
      <c r="L3003" s="149"/>
      <c r="M3003" s="149"/>
      <c r="N3003" s="149"/>
      <c r="O3003" s="149"/>
      <c r="P3003" s="149"/>
      <c r="Q3003" s="149"/>
      <c r="R3003" s="149"/>
      <c r="S3003" s="149"/>
      <c r="T3003" s="152"/>
      <c r="U3003" s="152"/>
      <c r="V3003" s="152"/>
      <c r="W3003" s="152"/>
      <c r="X3003" s="152"/>
      <c r="Y3003" s="152"/>
      <c r="Z3003" s="152"/>
    </row>
    <row r="3004" ht="15.75" customHeight="1">
      <c r="A3004" s="143" t="str">
        <f>VLOOKUP('POBLACIONAL BASE 2025'!AD2266,$A$15:$B$40,2,FALSE)</f>
        <v>#N/A</v>
      </c>
      <c r="B3004" s="149"/>
      <c r="C3004" s="149"/>
      <c r="D3004" s="149"/>
      <c r="E3004" s="149"/>
      <c r="F3004" s="149"/>
      <c r="G3004" s="149"/>
      <c r="H3004" s="149"/>
      <c r="I3004" s="143"/>
      <c r="J3004" s="143"/>
      <c r="K3004" s="149"/>
      <c r="L3004" s="149"/>
      <c r="M3004" s="149"/>
      <c r="N3004" s="149"/>
      <c r="O3004" s="149"/>
      <c r="P3004" s="149"/>
      <c r="Q3004" s="149"/>
      <c r="R3004" s="149"/>
      <c r="S3004" s="149"/>
      <c r="T3004" s="152"/>
      <c r="U3004" s="152"/>
      <c r="V3004" s="152"/>
      <c r="W3004" s="152"/>
      <c r="X3004" s="152"/>
      <c r="Y3004" s="152"/>
      <c r="Z3004" s="152"/>
    </row>
    <row r="3005" ht="15.75" customHeight="1">
      <c r="A3005" s="143" t="str">
        <f>VLOOKUP('POBLACIONAL BASE 2025'!AD2267,$A$15:$B$40,2,FALSE)</f>
        <v>#N/A</v>
      </c>
      <c r="B3005" s="149"/>
      <c r="C3005" s="149"/>
      <c r="D3005" s="149"/>
      <c r="E3005" s="149"/>
      <c r="F3005" s="149"/>
      <c r="G3005" s="149"/>
      <c r="H3005" s="149"/>
      <c r="I3005" s="143"/>
      <c r="J3005" s="143"/>
      <c r="K3005" s="149"/>
      <c r="L3005" s="149"/>
      <c r="M3005" s="149"/>
      <c r="N3005" s="149"/>
      <c r="O3005" s="149"/>
      <c r="P3005" s="149"/>
      <c r="Q3005" s="149"/>
      <c r="R3005" s="149"/>
      <c r="S3005" s="149"/>
      <c r="T3005" s="152"/>
      <c r="U3005" s="152"/>
      <c r="V3005" s="152"/>
      <c r="W3005" s="152"/>
      <c r="X3005" s="152"/>
      <c r="Y3005" s="152"/>
      <c r="Z3005" s="152"/>
    </row>
    <row r="3006" ht="15.75" customHeight="1">
      <c r="A3006" s="143" t="str">
        <f>VLOOKUP('POBLACIONAL BASE 2025'!AD2268,$A$15:$B$40,2,FALSE)</f>
        <v>#N/A</v>
      </c>
      <c r="B3006" s="149"/>
      <c r="C3006" s="149"/>
      <c r="D3006" s="149"/>
      <c r="E3006" s="149"/>
      <c r="F3006" s="149"/>
      <c r="G3006" s="149"/>
      <c r="H3006" s="149"/>
      <c r="I3006" s="143"/>
      <c r="J3006" s="143"/>
      <c r="K3006" s="149"/>
      <c r="L3006" s="149"/>
      <c r="M3006" s="149"/>
      <c r="N3006" s="149"/>
      <c r="O3006" s="149"/>
      <c r="P3006" s="149"/>
      <c r="Q3006" s="149"/>
      <c r="R3006" s="149"/>
      <c r="S3006" s="149"/>
      <c r="T3006" s="152"/>
      <c r="U3006" s="152"/>
      <c r="V3006" s="152"/>
      <c r="W3006" s="152"/>
      <c r="X3006" s="152"/>
      <c r="Y3006" s="152"/>
      <c r="Z3006" s="152"/>
    </row>
    <row r="3007" ht="15.75" customHeight="1">
      <c r="A3007" s="143" t="str">
        <f>VLOOKUP('POBLACIONAL BASE 2025'!AD2269,$A$15:$B$40,2,FALSE)</f>
        <v>#N/A</v>
      </c>
      <c r="B3007" s="149"/>
      <c r="C3007" s="149"/>
      <c r="D3007" s="149"/>
      <c r="E3007" s="149"/>
      <c r="F3007" s="149"/>
      <c r="G3007" s="149"/>
      <c r="H3007" s="149"/>
      <c r="I3007" s="143"/>
      <c r="J3007" s="143"/>
      <c r="K3007" s="149"/>
      <c r="L3007" s="149"/>
      <c r="M3007" s="149"/>
      <c r="N3007" s="149"/>
      <c r="O3007" s="149"/>
      <c r="P3007" s="149"/>
      <c r="Q3007" s="149"/>
      <c r="R3007" s="149"/>
      <c r="S3007" s="149"/>
      <c r="T3007" s="152"/>
      <c r="U3007" s="152"/>
      <c r="V3007" s="152"/>
      <c r="W3007" s="152"/>
      <c r="X3007" s="152"/>
      <c r="Y3007" s="152"/>
      <c r="Z3007" s="152"/>
    </row>
    <row r="3008" ht="15.75" customHeight="1">
      <c r="A3008" s="143" t="str">
        <f>VLOOKUP('POBLACIONAL BASE 2025'!AD2270,$A$15:$B$40,2,FALSE)</f>
        <v>#N/A</v>
      </c>
      <c r="B3008" s="149"/>
      <c r="C3008" s="149"/>
      <c r="D3008" s="149"/>
      <c r="E3008" s="149"/>
      <c r="F3008" s="149"/>
      <c r="G3008" s="149"/>
      <c r="H3008" s="149"/>
      <c r="I3008" s="143"/>
      <c r="J3008" s="143"/>
      <c r="K3008" s="149"/>
      <c r="L3008" s="149"/>
      <c r="M3008" s="149"/>
      <c r="N3008" s="149"/>
      <c r="O3008" s="149"/>
      <c r="P3008" s="149"/>
      <c r="Q3008" s="149"/>
      <c r="R3008" s="149"/>
      <c r="S3008" s="149"/>
      <c r="T3008" s="152"/>
      <c r="U3008" s="152"/>
      <c r="V3008" s="152"/>
      <c r="W3008" s="152"/>
      <c r="X3008" s="152"/>
      <c r="Y3008" s="152"/>
      <c r="Z3008" s="152"/>
    </row>
    <row r="3009" ht="15.75" customHeight="1">
      <c r="A3009" s="143" t="str">
        <f>VLOOKUP('POBLACIONAL BASE 2025'!AD2271,$A$15:$B$40,2,FALSE)</f>
        <v>#N/A</v>
      </c>
      <c r="B3009" s="149"/>
      <c r="C3009" s="149"/>
      <c r="D3009" s="149"/>
      <c r="E3009" s="149"/>
      <c r="F3009" s="149"/>
      <c r="G3009" s="149"/>
      <c r="H3009" s="149"/>
      <c r="I3009" s="143"/>
      <c r="J3009" s="143"/>
      <c r="K3009" s="149"/>
      <c r="L3009" s="149"/>
      <c r="M3009" s="149"/>
      <c r="N3009" s="149"/>
      <c r="O3009" s="149"/>
      <c r="P3009" s="149"/>
      <c r="Q3009" s="149"/>
      <c r="R3009" s="149"/>
      <c r="S3009" s="149"/>
      <c r="T3009" s="152"/>
      <c r="U3009" s="152"/>
      <c r="V3009" s="152"/>
      <c r="W3009" s="152"/>
      <c r="X3009" s="152"/>
      <c r="Y3009" s="152"/>
      <c r="Z3009" s="152"/>
    </row>
    <row r="3010" ht="15.75" customHeight="1">
      <c r="A3010" s="143" t="str">
        <f>VLOOKUP('POBLACIONAL BASE 2025'!AD2272,$A$15:$B$40,2,FALSE)</f>
        <v>#N/A</v>
      </c>
      <c r="B3010" s="149"/>
      <c r="C3010" s="149"/>
      <c r="D3010" s="149"/>
      <c r="E3010" s="149"/>
      <c r="F3010" s="149"/>
      <c r="G3010" s="149"/>
      <c r="H3010" s="149"/>
      <c r="I3010" s="143"/>
      <c r="J3010" s="143"/>
      <c r="K3010" s="149"/>
      <c r="L3010" s="149"/>
      <c r="M3010" s="149"/>
      <c r="N3010" s="149"/>
      <c r="O3010" s="149"/>
      <c r="P3010" s="149"/>
      <c r="Q3010" s="149"/>
      <c r="R3010" s="149"/>
      <c r="S3010" s="149"/>
      <c r="T3010" s="152"/>
      <c r="U3010" s="152"/>
      <c r="V3010" s="152"/>
      <c r="W3010" s="152"/>
      <c r="X3010" s="152"/>
      <c r="Y3010" s="152"/>
      <c r="Z3010" s="152"/>
    </row>
    <row r="3011" ht="15.75" customHeight="1">
      <c r="A3011" s="143" t="str">
        <f>VLOOKUP('POBLACIONAL BASE 2025'!AD2273,$A$15:$B$40,2,FALSE)</f>
        <v>#N/A</v>
      </c>
      <c r="B3011" s="149"/>
      <c r="C3011" s="149"/>
      <c r="D3011" s="149"/>
      <c r="E3011" s="149"/>
      <c r="F3011" s="149"/>
      <c r="G3011" s="149"/>
      <c r="H3011" s="149"/>
      <c r="I3011" s="143"/>
      <c r="J3011" s="143"/>
      <c r="K3011" s="149"/>
      <c r="L3011" s="149"/>
      <c r="M3011" s="149"/>
      <c r="N3011" s="149"/>
      <c r="O3011" s="149"/>
      <c r="P3011" s="149"/>
      <c r="Q3011" s="149"/>
      <c r="R3011" s="149"/>
      <c r="S3011" s="149"/>
      <c r="T3011" s="152"/>
      <c r="U3011" s="152"/>
      <c r="V3011" s="152"/>
      <c r="W3011" s="152"/>
      <c r="X3011" s="152"/>
      <c r="Y3011" s="152"/>
      <c r="Z3011" s="152"/>
    </row>
    <row r="3012" ht="15.75" customHeight="1">
      <c r="A3012" s="143" t="str">
        <f>VLOOKUP('POBLACIONAL BASE 2025'!AD2274,$A$15:$B$40,2,FALSE)</f>
        <v>#N/A</v>
      </c>
      <c r="B3012" s="149"/>
      <c r="C3012" s="149"/>
      <c r="D3012" s="149"/>
      <c r="E3012" s="149"/>
      <c r="F3012" s="149"/>
      <c r="G3012" s="149"/>
      <c r="H3012" s="149"/>
      <c r="I3012" s="143"/>
      <c r="J3012" s="143"/>
      <c r="K3012" s="149"/>
      <c r="L3012" s="149"/>
      <c r="M3012" s="149"/>
      <c r="N3012" s="149"/>
      <c r="O3012" s="149"/>
      <c r="P3012" s="149"/>
      <c r="Q3012" s="149"/>
      <c r="R3012" s="149"/>
      <c r="S3012" s="149"/>
      <c r="T3012" s="152"/>
      <c r="U3012" s="152"/>
      <c r="V3012" s="152"/>
      <c r="W3012" s="152"/>
      <c r="X3012" s="152"/>
      <c r="Y3012" s="152"/>
      <c r="Z3012" s="152"/>
    </row>
    <row r="3013" ht="15.75" customHeight="1">
      <c r="A3013" s="143" t="str">
        <f>VLOOKUP('POBLACIONAL BASE 2025'!AD2275,$A$15:$B$40,2,FALSE)</f>
        <v>#N/A</v>
      </c>
      <c r="B3013" s="149"/>
      <c r="C3013" s="149"/>
      <c r="D3013" s="149"/>
      <c r="E3013" s="149"/>
      <c r="F3013" s="149"/>
      <c r="G3013" s="149"/>
      <c r="H3013" s="149"/>
      <c r="I3013" s="143"/>
      <c r="J3013" s="143"/>
      <c r="K3013" s="149"/>
      <c r="L3013" s="149"/>
      <c r="M3013" s="149"/>
      <c r="N3013" s="149"/>
      <c r="O3013" s="149"/>
      <c r="P3013" s="149"/>
      <c r="Q3013" s="149"/>
      <c r="R3013" s="149"/>
      <c r="S3013" s="149"/>
      <c r="T3013" s="152"/>
      <c r="U3013" s="152"/>
      <c r="V3013" s="152"/>
      <c r="W3013" s="152"/>
      <c r="X3013" s="152"/>
      <c r="Y3013" s="152"/>
      <c r="Z3013" s="152"/>
    </row>
    <row r="3014" ht="15.75" customHeight="1">
      <c r="A3014" s="143" t="str">
        <f>VLOOKUP('POBLACIONAL BASE 2025'!AD2276,$A$15:$B$40,2,FALSE)</f>
        <v>#N/A</v>
      </c>
      <c r="B3014" s="149"/>
      <c r="C3014" s="149"/>
      <c r="D3014" s="149"/>
      <c r="E3014" s="149"/>
      <c r="F3014" s="149"/>
      <c r="G3014" s="149"/>
      <c r="H3014" s="149"/>
      <c r="I3014" s="143"/>
      <c r="J3014" s="143"/>
      <c r="K3014" s="149"/>
      <c r="L3014" s="149"/>
      <c r="M3014" s="149"/>
      <c r="N3014" s="149"/>
      <c r="O3014" s="149"/>
      <c r="P3014" s="149"/>
      <c r="Q3014" s="149"/>
      <c r="R3014" s="149"/>
      <c r="S3014" s="149"/>
      <c r="T3014" s="152"/>
      <c r="U3014" s="152"/>
      <c r="V3014" s="152"/>
      <c r="W3014" s="152"/>
      <c r="X3014" s="152"/>
      <c r="Y3014" s="152"/>
      <c r="Z3014" s="152"/>
    </row>
    <row r="3015" ht="15.75" customHeight="1">
      <c r="A3015" s="143" t="str">
        <f>VLOOKUP('POBLACIONAL BASE 2025'!AD2277,$A$15:$B$40,2,FALSE)</f>
        <v>#N/A</v>
      </c>
      <c r="B3015" s="149"/>
      <c r="C3015" s="149"/>
      <c r="D3015" s="149"/>
      <c r="E3015" s="149"/>
      <c r="F3015" s="149"/>
      <c r="G3015" s="149"/>
      <c r="H3015" s="149"/>
      <c r="I3015" s="143"/>
      <c r="J3015" s="143"/>
      <c r="K3015" s="149"/>
      <c r="L3015" s="149"/>
      <c r="M3015" s="149"/>
      <c r="N3015" s="149"/>
      <c r="O3015" s="149"/>
      <c r="P3015" s="149"/>
      <c r="Q3015" s="149"/>
      <c r="R3015" s="149"/>
      <c r="S3015" s="149"/>
      <c r="T3015" s="152"/>
      <c r="U3015" s="152"/>
      <c r="V3015" s="152"/>
      <c r="W3015" s="152"/>
      <c r="X3015" s="152"/>
      <c r="Y3015" s="152"/>
      <c r="Z3015" s="152"/>
    </row>
    <row r="3016" ht="15.75" customHeight="1">
      <c r="A3016" s="143" t="str">
        <f>VLOOKUP('POBLACIONAL BASE 2025'!AD2278,$A$15:$B$40,2,FALSE)</f>
        <v>#N/A</v>
      </c>
      <c r="B3016" s="149"/>
      <c r="C3016" s="149"/>
      <c r="D3016" s="149"/>
      <c r="E3016" s="149"/>
      <c r="F3016" s="149"/>
      <c r="G3016" s="149"/>
      <c r="H3016" s="149"/>
      <c r="I3016" s="143"/>
      <c r="J3016" s="143"/>
      <c r="K3016" s="149"/>
      <c r="L3016" s="149"/>
      <c r="M3016" s="149"/>
      <c r="N3016" s="149"/>
      <c r="O3016" s="149"/>
      <c r="P3016" s="149"/>
      <c r="Q3016" s="149"/>
      <c r="R3016" s="149"/>
      <c r="S3016" s="149"/>
      <c r="T3016" s="152"/>
      <c r="U3016" s="152"/>
      <c r="V3016" s="152"/>
      <c r="W3016" s="152"/>
      <c r="X3016" s="152"/>
      <c r="Y3016" s="152"/>
      <c r="Z3016" s="152"/>
    </row>
    <row r="3017" ht="15.75" customHeight="1">
      <c r="A3017" s="143" t="str">
        <f>VLOOKUP('POBLACIONAL BASE 2025'!AD2279,$A$15:$B$40,2,FALSE)</f>
        <v>#N/A</v>
      </c>
      <c r="B3017" s="149"/>
      <c r="C3017" s="149"/>
      <c r="D3017" s="149"/>
      <c r="E3017" s="149"/>
      <c r="F3017" s="149"/>
      <c r="G3017" s="149"/>
      <c r="H3017" s="149"/>
      <c r="I3017" s="143"/>
      <c r="J3017" s="143"/>
      <c r="K3017" s="149"/>
      <c r="L3017" s="149"/>
      <c r="M3017" s="149"/>
      <c r="N3017" s="149"/>
      <c r="O3017" s="149"/>
      <c r="P3017" s="149"/>
      <c r="Q3017" s="149"/>
      <c r="R3017" s="149"/>
      <c r="S3017" s="149"/>
      <c r="T3017" s="152"/>
      <c r="U3017" s="152"/>
      <c r="V3017" s="152"/>
      <c r="W3017" s="152"/>
      <c r="X3017" s="152"/>
      <c r="Y3017" s="152"/>
      <c r="Z3017" s="152"/>
    </row>
    <row r="3018" ht="15.75" customHeight="1">
      <c r="A3018" s="143" t="str">
        <f>VLOOKUP('POBLACIONAL BASE 2025'!AD2280,$A$15:$B$40,2,FALSE)</f>
        <v>#N/A</v>
      </c>
      <c r="B3018" s="149"/>
      <c r="C3018" s="149"/>
      <c r="D3018" s="149"/>
      <c r="E3018" s="149"/>
      <c r="F3018" s="149"/>
      <c r="G3018" s="149"/>
      <c r="H3018" s="149"/>
      <c r="I3018" s="143"/>
      <c r="J3018" s="143"/>
      <c r="K3018" s="149"/>
      <c r="L3018" s="149"/>
      <c r="M3018" s="149"/>
      <c r="N3018" s="149"/>
      <c r="O3018" s="149"/>
      <c r="P3018" s="149"/>
      <c r="Q3018" s="149"/>
      <c r="R3018" s="149"/>
      <c r="S3018" s="149"/>
      <c r="T3018" s="152"/>
      <c r="U3018" s="152"/>
      <c r="V3018" s="152"/>
      <c r="W3018" s="152"/>
      <c r="X3018" s="152"/>
      <c r="Y3018" s="152"/>
      <c r="Z3018" s="152"/>
    </row>
    <row r="3019" ht="15.75" customHeight="1">
      <c r="A3019" s="143" t="str">
        <f>VLOOKUP('POBLACIONAL BASE 2025'!AD2281,$A$15:$B$40,2,FALSE)</f>
        <v>#N/A</v>
      </c>
      <c r="B3019" s="149"/>
      <c r="C3019" s="149"/>
      <c r="D3019" s="149"/>
      <c r="E3019" s="149"/>
      <c r="F3019" s="149"/>
      <c r="G3019" s="149"/>
      <c r="H3019" s="149"/>
      <c r="I3019" s="143"/>
      <c r="J3019" s="143"/>
      <c r="K3019" s="149"/>
      <c r="L3019" s="149"/>
      <c r="M3019" s="149"/>
      <c r="N3019" s="149"/>
      <c r="O3019" s="149"/>
      <c r="P3019" s="149"/>
      <c r="Q3019" s="149"/>
      <c r="R3019" s="149"/>
      <c r="S3019" s="149"/>
      <c r="T3019" s="152"/>
      <c r="U3019" s="152"/>
      <c r="V3019" s="152"/>
      <c r="W3019" s="152"/>
      <c r="X3019" s="152"/>
      <c r="Y3019" s="152"/>
      <c r="Z3019" s="152"/>
    </row>
    <row r="3020" ht="15.75" customHeight="1">
      <c r="A3020" s="143" t="str">
        <f>VLOOKUP('POBLACIONAL BASE 2025'!AD2282,$A$15:$B$40,2,FALSE)</f>
        <v>#N/A</v>
      </c>
      <c r="B3020" s="149"/>
      <c r="C3020" s="149"/>
      <c r="D3020" s="149"/>
      <c r="E3020" s="149"/>
      <c r="F3020" s="149"/>
      <c r="G3020" s="149"/>
      <c r="H3020" s="149"/>
      <c r="I3020" s="143"/>
      <c r="J3020" s="143"/>
      <c r="K3020" s="149"/>
      <c r="L3020" s="149"/>
      <c r="M3020" s="149"/>
      <c r="N3020" s="149"/>
      <c r="O3020" s="149"/>
      <c r="P3020" s="149"/>
      <c r="Q3020" s="149"/>
      <c r="R3020" s="149"/>
      <c r="S3020" s="149"/>
      <c r="T3020" s="152"/>
      <c r="U3020" s="152"/>
      <c r="V3020" s="152"/>
      <c r="W3020" s="152"/>
      <c r="X3020" s="152"/>
      <c r="Y3020" s="152"/>
      <c r="Z3020" s="152"/>
    </row>
    <row r="3021" ht="15.75" customHeight="1">
      <c r="A3021" s="143" t="str">
        <f>VLOOKUP('POBLACIONAL BASE 2025'!AD2283,$A$15:$B$40,2,FALSE)</f>
        <v>#N/A</v>
      </c>
      <c r="B3021" s="149"/>
      <c r="C3021" s="149"/>
      <c r="D3021" s="149"/>
      <c r="E3021" s="149"/>
      <c r="F3021" s="149"/>
      <c r="G3021" s="149"/>
      <c r="H3021" s="149"/>
      <c r="I3021" s="143"/>
      <c r="J3021" s="143"/>
      <c r="K3021" s="149"/>
      <c r="L3021" s="149"/>
      <c r="M3021" s="149"/>
      <c r="N3021" s="149"/>
      <c r="O3021" s="149"/>
      <c r="P3021" s="149"/>
      <c r="Q3021" s="149"/>
      <c r="R3021" s="149"/>
      <c r="S3021" s="149"/>
      <c r="T3021" s="152"/>
      <c r="U3021" s="152"/>
      <c r="V3021" s="152"/>
      <c r="W3021" s="152"/>
      <c r="X3021" s="152"/>
      <c r="Y3021" s="152"/>
      <c r="Z3021" s="152"/>
    </row>
    <row r="3022" ht="15.75" customHeight="1">
      <c r="A3022" s="143" t="str">
        <f>VLOOKUP('POBLACIONAL BASE 2025'!AD2284,$A$15:$B$40,2,FALSE)</f>
        <v>#N/A</v>
      </c>
      <c r="B3022" s="149"/>
      <c r="C3022" s="149"/>
      <c r="D3022" s="149"/>
      <c r="E3022" s="149"/>
      <c r="F3022" s="149"/>
      <c r="G3022" s="149"/>
      <c r="H3022" s="149"/>
      <c r="I3022" s="143"/>
      <c r="J3022" s="143"/>
      <c r="K3022" s="149"/>
      <c r="L3022" s="149"/>
      <c r="M3022" s="149"/>
      <c r="N3022" s="149"/>
      <c r="O3022" s="149"/>
      <c r="P3022" s="149"/>
      <c r="Q3022" s="149"/>
      <c r="R3022" s="149"/>
      <c r="S3022" s="149"/>
      <c r="T3022" s="152"/>
      <c r="U3022" s="152"/>
      <c r="V3022" s="152"/>
      <c r="W3022" s="152"/>
      <c r="X3022" s="152"/>
      <c r="Y3022" s="152"/>
      <c r="Z3022" s="152"/>
    </row>
    <row r="3023" ht="15.75" customHeight="1">
      <c r="A3023" s="143" t="str">
        <f>VLOOKUP('POBLACIONAL BASE 2025'!AD2285,$A$15:$B$40,2,FALSE)</f>
        <v>#N/A</v>
      </c>
      <c r="B3023" s="149"/>
      <c r="C3023" s="149"/>
      <c r="D3023" s="149"/>
      <c r="E3023" s="149"/>
      <c r="F3023" s="149"/>
      <c r="G3023" s="149"/>
      <c r="H3023" s="149"/>
      <c r="I3023" s="143"/>
      <c r="J3023" s="143"/>
      <c r="K3023" s="149"/>
      <c r="L3023" s="149"/>
      <c r="M3023" s="149"/>
      <c r="N3023" s="149"/>
      <c r="O3023" s="149"/>
      <c r="P3023" s="149"/>
      <c r="Q3023" s="149"/>
      <c r="R3023" s="149"/>
      <c r="S3023" s="149"/>
      <c r="T3023" s="152"/>
      <c r="U3023" s="152"/>
      <c r="V3023" s="152"/>
      <c r="W3023" s="152"/>
      <c r="X3023" s="152"/>
      <c r="Y3023" s="152"/>
      <c r="Z3023" s="152"/>
    </row>
    <row r="3024" ht="15.75" customHeight="1">
      <c r="A3024" s="143" t="str">
        <f>VLOOKUP('POBLACIONAL BASE 2025'!AD2286,$A$15:$B$40,2,FALSE)</f>
        <v>#N/A</v>
      </c>
      <c r="B3024" s="149"/>
      <c r="C3024" s="149"/>
      <c r="D3024" s="149"/>
      <c r="E3024" s="149"/>
      <c r="F3024" s="149"/>
      <c r="G3024" s="149"/>
      <c r="H3024" s="149"/>
      <c r="I3024" s="143"/>
      <c r="J3024" s="143"/>
      <c r="K3024" s="149"/>
      <c r="L3024" s="149"/>
      <c r="M3024" s="149"/>
      <c r="N3024" s="149"/>
      <c r="O3024" s="149"/>
      <c r="P3024" s="149"/>
      <c r="Q3024" s="149"/>
      <c r="R3024" s="149"/>
      <c r="S3024" s="149"/>
      <c r="T3024" s="152"/>
      <c r="U3024" s="152"/>
      <c r="V3024" s="152"/>
      <c r="W3024" s="152"/>
      <c r="X3024" s="152"/>
      <c r="Y3024" s="152"/>
      <c r="Z3024" s="152"/>
    </row>
    <row r="3025" ht="15.75" customHeight="1">
      <c r="A3025" s="143" t="str">
        <f>VLOOKUP('POBLACIONAL BASE 2025'!AD2287,$A$15:$B$40,2,FALSE)</f>
        <v>#N/A</v>
      </c>
      <c r="B3025" s="149"/>
      <c r="C3025" s="149"/>
      <c r="D3025" s="149"/>
      <c r="E3025" s="149"/>
      <c r="F3025" s="149"/>
      <c r="G3025" s="149"/>
      <c r="H3025" s="149"/>
      <c r="I3025" s="143"/>
      <c r="J3025" s="143"/>
      <c r="K3025" s="149"/>
      <c r="L3025" s="149"/>
      <c r="M3025" s="149"/>
      <c r="N3025" s="149"/>
      <c r="O3025" s="149"/>
      <c r="P3025" s="149"/>
      <c r="Q3025" s="149"/>
      <c r="R3025" s="149"/>
      <c r="S3025" s="149"/>
      <c r="T3025" s="152"/>
      <c r="U3025" s="152"/>
      <c r="V3025" s="152"/>
      <c r="W3025" s="152"/>
      <c r="X3025" s="152"/>
      <c r="Y3025" s="152"/>
      <c r="Z3025" s="152"/>
    </row>
    <row r="3026" ht="15.75" customHeight="1">
      <c r="A3026" s="143" t="str">
        <f>VLOOKUP('POBLACIONAL BASE 2025'!AD2288,$A$15:$B$40,2,FALSE)</f>
        <v>#N/A</v>
      </c>
      <c r="B3026" s="149"/>
      <c r="C3026" s="149"/>
      <c r="D3026" s="149"/>
      <c r="E3026" s="149"/>
      <c r="F3026" s="149"/>
      <c r="G3026" s="149"/>
      <c r="H3026" s="149"/>
      <c r="I3026" s="143"/>
      <c r="J3026" s="143"/>
      <c r="K3026" s="149"/>
      <c r="L3026" s="149"/>
      <c r="M3026" s="149"/>
      <c r="N3026" s="149"/>
      <c r="O3026" s="149"/>
      <c r="P3026" s="149"/>
      <c r="Q3026" s="149"/>
      <c r="R3026" s="149"/>
      <c r="S3026" s="149"/>
      <c r="T3026" s="152"/>
      <c r="U3026" s="152"/>
      <c r="V3026" s="152"/>
      <c r="W3026" s="152"/>
      <c r="X3026" s="152"/>
      <c r="Y3026" s="152"/>
      <c r="Z3026" s="152"/>
    </row>
    <row r="3027" ht="15.75" customHeight="1">
      <c r="A3027" s="143" t="str">
        <f>VLOOKUP('POBLACIONAL BASE 2025'!AD2289,$A$15:$B$40,2,FALSE)</f>
        <v>#N/A</v>
      </c>
      <c r="B3027" s="149"/>
      <c r="C3027" s="149"/>
      <c r="D3027" s="149"/>
      <c r="E3027" s="149"/>
      <c r="F3027" s="149"/>
      <c r="G3027" s="149"/>
      <c r="H3027" s="149"/>
      <c r="I3027" s="143"/>
      <c r="J3027" s="143"/>
      <c r="K3027" s="149"/>
      <c r="L3027" s="149"/>
      <c r="M3027" s="149"/>
      <c r="N3027" s="149"/>
      <c r="O3027" s="149"/>
      <c r="P3027" s="149"/>
      <c r="Q3027" s="149"/>
      <c r="R3027" s="149"/>
      <c r="S3027" s="149"/>
      <c r="T3027" s="152"/>
      <c r="U3027" s="152"/>
      <c r="V3027" s="152"/>
      <c r="W3027" s="152"/>
      <c r="X3027" s="152"/>
      <c r="Y3027" s="152"/>
      <c r="Z3027" s="152"/>
    </row>
    <row r="3028" ht="15.75" customHeight="1">
      <c r="A3028" s="143" t="str">
        <f>VLOOKUP('POBLACIONAL BASE 2025'!AD2290,$A$15:$B$40,2,FALSE)</f>
        <v>#N/A</v>
      </c>
      <c r="B3028" s="149"/>
      <c r="C3028" s="149"/>
      <c r="D3028" s="149"/>
      <c r="E3028" s="149"/>
      <c r="F3028" s="149"/>
      <c r="G3028" s="149"/>
      <c r="H3028" s="149"/>
      <c r="I3028" s="143"/>
      <c r="J3028" s="143"/>
      <c r="K3028" s="149"/>
      <c r="L3028" s="149"/>
      <c r="M3028" s="149"/>
      <c r="N3028" s="149"/>
      <c r="O3028" s="149"/>
      <c r="P3028" s="149"/>
      <c r="Q3028" s="149"/>
      <c r="R3028" s="149"/>
      <c r="S3028" s="149"/>
      <c r="T3028" s="152"/>
      <c r="U3028" s="152"/>
      <c r="V3028" s="152"/>
      <c r="W3028" s="152"/>
      <c r="X3028" s="152"/>
      <c r="Y3028" s="152"/>
      <c r="Z3028" s="152"/>
    </row>
    <row r="3029" ht="15.75" customHeight="1">
      <c r="A3029" s="143" t="str">
        <f>VLOOKUP('POBLACIONAL BASE 2025'!AD2291,$A$15:$B$40,2,FALSE)</f>
        <v>#N/A</v>
      </c>
      <c r="B3029" s="149"/>
      <c r="C3029" s="149"/>
      <c r="D3029" s="149"/>
      <c r="E3029" s="149"/>
      <c r="F3029" s="149"/>
      <c r="G3029" s="149"/>
      <c r="H3029" s="149"/>
      <c r="I3029" s="143"/>
      <c r="J3029" s="143"/>
      <c r="K3029" s="149"/>
      <c r="L3029" s="149"/>
      <c r="M3029" s="149"/>
      <c r="N3029" s="149"/>
      <c r="O3029" s="149"/>
      <c r="P3029" s="149"/>
      <c r="Q3029" s="149"/>
      <c r="R3029" s="149"/>
      <c r="S3029" s="149"/>
      <c r="T3029" s="152"/>
      <c r="U3029" s="152"/>
      <c r="V3029" s="152"/>
      <c r="W3029" s="152"/>
      <c r="X3029" s="152"/>
      <c r="Y3029" s="152"/>
      <c r="Z3029" s="152"/>
    </row>
    <row r="3030" ht="15.75" customHeight="1">
      <c r="A3030" s="143" t="str">
        <f>VLOOKUP('POBLACIONAL BASE 2025'!AD2292,$A$15:$B$40,2,FALSE)</f>
        <v>#N/A</v>
      </c>
      <c r="B3030" s="149"/>
      <c r="C3030" s="149"/>
      <c r="D3030" s="149"/>
      <c r="E3030" s="149"/>
      <c r="F3030" s="149"/>
      <c r="G3030" s="149"/>
      <c r="H3030" s="149"/>
      <c r="I3030" s="143"/>
      <c r="J3030" s="143"/>
      <c r="K3030" s="149"/>
      <c r="L3030" s="149"/>
      <c r="M3030" s="149"/>
      <c r="N3030" s="149"/>
      <c r="O3030" s="149"/>
      <c r="P3030" s="149"/>
      <c r="Q3030" s="149"/>
      <c r="R3030" s="149"/>
      <c r="S3030" s="149"/>
      <c r="T3030" s="152"/>
      <c r="U3030" s="152"/>
      <c r="V3030" s="152"/>
      <c r="W3030" s="152"/>
      <c r="X3030" s="152"/>
      <c r="Y3030" s="152"/>
      <c r="Z3030" s="152"/>
    </row>
    <row r="3031" ht="15.75" customHeight="1">
      <c r="A3031" s="143" t="str">
        <f>VLOOKUP('POBLACIONAL BASE 2025'!AD2293,$A$15:$B$40,2,FALSE)</f>
        <v>#N/A</v>
      </c>
      <c r="B3031" s="149"/>
      <c r="C3031" s="149"/>
      <c r="D3031" s="149"/>
      <c r="E3031" s="149"/>
      <c r="F3031" s="149"/>
      <c r="G3031" s="149"/>
      <c r="H3031" s="149"/>
      <c r="I3031" s="143"/>
      <c r="J3031" s="143"/>
      <c r="K3031" s="149"/>
      <c r="L3031" s="149"/>
      <c r="M3031" s="149"/>
      <c r="N3031" s="149"/>
      <c r="O3031" s="149"/>
      <c r="P3031" s="149"/>
      <c r="Q3031" s="149"/>
      <c r="R3031" s="149"/>
      <c r="S3031" s="149"/>
      <c r="T3031" s="152"/>
      <c r="U3031" s="152"/>
      <c r="V3031" s="152"/>
      <c r="W3031" s="152"/>
      <c r="X3031" s="152"/>
      <c r="Y3031" s="152"/>
      <c r="Z3031" s="152"/>
    </row>
    <row r="3032" ht="15.75" customHeight="1">
      <c r="A3032" s="143" t="str">
        <f>VLOOKUP('POBLACIONAL BASE 2025'!AD2294,$A$15:$B$40,2,FALSE)</f>
        <v>#N/A</v>
      </c>
      <c r="B3032" s="149"/>
      <c r="C3032" s="149"/>
      <c r="D3032" s="149"/>
      <c r="E3032" s="149"/>
      <c r="F3032" s="149"/>
      <c r="G3032" s="149"/>
      <c r="H3032" s="149"/>
      <c r="I3032" s="143"/>
      <c r="J3032" s="143"/>
      <c r="K3032" s="149"/>
      <c r="L3032" s="149"/>
      <c r="M3032" s="149"/>
      <c r="N3032" s="149"/>
      <c r="O3032" s="149"/>
      <c r="P3032" s="149"/>
      <c r="Q3032" s="149"/>
      <c r="R3032" s="149"/>
      <c r="S3032" s="149"/>
      <c r="T3032" s="152"/>
      <c r="U3032" s="152"/>
      <c r="V3032" s="152"/>
      <c r="W3032" s="152"/>
      <c r="X3032" s="152"/>
      <c r="Y3032" s="152"/>
      <c r="Z3032" s="152"/>
    </row>
    <row r="3033" ht="15.75" customHeight="1">
      <c r="A3033" s="143" t="str">
        <f>VLOOKUP('POBLACIONAL BASE 2025'!AD2295,$A$15:$B$40,2,FALSE)</f>
        <v>#N/A</v>
      </c>
      <c r="B3033" s="149"/>
      <c r="C3033" s="149"/>
      <c r="D3033" s="149"/>
      <c r="E3033" s="149"/>
      <c r="F3033" s="149"/>
      <c r="G3033" s="149"/>
      <c r="H3033" s="149"/>
      <c r="I3033" s="143"/>
      <c r="J3033" s="143"/>
      <c r="K3033" s="149"/>
      <c r="L3033" s="149"/>
      <c r="M3033" s="149"/>
      <c r="N3033" s="149"/>
      <c r="O3033" s="149"/>
      <c r="P3033" s="149"/>
      <c r="Q3033" s="149"/>
      <c r="R3033" s="149"/>
      <c r="S3033" s="149"/>
      <c r="T3033" s="152"/>
      <c r="U3033" s="152"/>
      <c r="V3033" s="152"/>
      <c r="W3033" s="152"/>
      <c r="X3033" s="152"/>
      <c r="Y3033" s="152"/>
      <c r="Z3033" s="152"/>
    </row>
    <row r="3034" ht="15.75" customHeight="1">
      <c r="A3034" s="143" t="str">
        <f>VLOOKUP('POBLACIONAL BASE 2025'!AD2296,$A$15:$B$40,2,FALSE)</f>
        <v>#N/A</v>
      </c>
      <c r="B3034" s="149"/>
      <c r="C3034" s="149"/>
      <c r="D3034" s="149"/>
      <c r="E3034" s="149"/>
      <c r="F3034" s="149"/>
      <c r="G3034" s="149"/>
      <c r="H3034" s="149"/>
      <c r="I3034" s="143"/>
      <c r="J3034" s="143"/>
      <c r="K3034" s="149"/>
      <c r="L3034" s="149"/>
      <c r="M3034" s="149"/>
      <c r="N3034" s="149"/>
      <c r="O3034" s="149"/>
      <c r="P3034" s="149"/>
      <c r="Q3034" s="149"/>
      <c r="R3034" s="149"/>
      <c r="S3034" s="149"/>
      <c r="T3034" s="152"/>
      <c r="U3034" s="152"/>
      <c r="V3034" s="152"/>
      <c r="W3034" s="152"/>
      <c r="X3034" s="152"/>
      <c r="Y3034" s="152"/>
      <c r="Z3034" s="152"/>
    </row>
    <row r="3035" ht="15.75" customHeight="1">
      <c r="A3035" s="143" t="str">
        <f>VLOOKUP('POBLACIONAL BASE 2025'!AD2297,$A$15:$B$40,2,FALSE)</f>
        <v>#N/A</v>
      </c>
      <c r="B3035" s="149"/>
      <c r="C3035" s="149"/>
      <c r="D3035" s="149"/>
      <c r="E3035" s="149"/>
      <c r="F3035" s="149"/>
      <c r="G3035" s="149"/>
      <c r="H3035" s="149"/>
      <c r="I3035" s="143"/>
      <c r="J3035" s="143"/>
      <c r="K3035" s="149"/>
      <c r="L3035" s="149"/>
      <c r="M3035" s="149"/>
      <c r="N3035" s="149"/>
      <c r="O3035" s="149"/>
      <c r="P3035" s="149"/>
      <c r="Q3035" s="149"/>
      <c r="R3035" s="149"/>
      <c r="S3035" s="149"/>
      <c r="T3035" s="152"/>
      <c r="U3035" s="152"/>
      <c r="V3035" s="152"/>
      <c r="W3035" s="152"/>
      <c r="X3035" s="152"/>
      <c r="Y3035" s="152"/>
      <c r="Z3035" s="152"/>
    </row>
    <row r="3036" ht="15.75" customHeight="1">
      <c r="A3036" s="143" t="str">
        <f>VLOOKUP('POBLACIONAL BASE 2025'!AD2298,$A$15:$B$40,2,FALSE)</f>
        <v>#N/A</v>
      </c>
      <c r="B3036" s="149"/>
      <c r="C3036" s="149"/>
      <c r="D3036" s="149"/>
      <c r="E3036" s="149"/>
      <c r="F3036" s="149"/>
      <c r="G3036" s="149"/>
      <c r="H3036" s="149"/>
      <c r="I3036" s="143"/>
      <c r="J3036" s="143"/>
      <c r="K3036" s="149"/>
      <c r="L3036" s="149"/>
      <c r="M3036" s="149"/>
      <c r="N3036" s="149"/>
      <c r="O3036" s="149"/>
      <c r="P3036" s="149"/>
      <c r="Q3036" s="149"/>
      <c r="R3036" s="149"/>
      <c r="S3036" s="149"/>
      <c r="T3036" s="152"/>
      <c r="U3036" s="152"/>
      <c r="V3036" s="152"/>
      <c r="W3036" s="152"/>
      <c r="X3036" s="152"/>
      <c r="Y3036" s="152"/>
      <c r="Z3036" s="152"/>
    </row>
    <row r="3037" ht="15.75" customHeight="1">
      <c r="A3037" s="143" t="str">
        <f>VLOOKUP('POBLACIONAL BASE 2025'!AD2299,$A$15:$B$40,2,FALSE)</f>
        <v>#N/A</v>
      </c>
      <c r="B3037" s="149"/>
      <c r="C3037" s="149"/>
      <c r="D3037" s="149"/>
      <c r="E3037" s="149"/>
      <c r="F3037" s="149"/>
      <c r="G3037" s="149"/>
      <c r="H3037" s="149"/>
      <c r="I3037" s="143"/>
      <c r="J3037" s="143"/>
      <c r="K3037" s="149"/>
      <c r="L3037" s="149"/>
      <c r="M3037" s="149"/>
      <c r="N3037" s="149"/>
      <c r="O3037" s="149"/>
      <c r="P3037" s="149"/>
      <c r="Q3037" s="149"/>
      <c r="R3037" s="149"/>
      <c r="S3037" s="149"/>
      <c r="T3037" s="152"/>
      <c r="U3037" s="152"/>
      <c r="V3037" s="152"/>
      <c r="W3037" s="152"/>
      <c r="X3037" s="152"/>
      <c r="Y3037" s="152"/>
      <c r="Z3037" s="152"/>
    </row>
    <row r="3038" ht="15.75" customHeight="1">
      <c r="A3038" s="143" t="str">
        <f>VLOOKUP('POBLACIONAL BASE 2025'!AD2300,$A$15:$B$40,2,FALSE)</f>
        <v>#N/A</v>
      </c>
      <c r="B3038" s="149"/>
      <c r="C3038" s="149"/>
      <c r="D3038" s="149"/>
      <c r="E3038" s="149"/>
      <c r="F3038" s="149"/>
      <c r="G3038" s="149"/>
      <c r="H3038" s="149"/>
      <c r="I3038" s="143"/>
      <c r="J3038" s="143"/>
      <c r="K3038" s="149"/>
      <c r="L3038" s="149"/>
      <c r="M3038" s="149"/>
      <c r="N3038" s="149"/>
      <c r="O3038" s="149"/>
      <c r="P3038" s="149"/>
      <c r="Q3038" s="149"/>
      <c r="R3038" s="149"/>
      <c r="S3038" s="149"/>
      <c r="T3038" s="152"/>
      <c r="U3038" s="152"/>
      <c r="V3038" s="152"/>
      <c r="W3038" s="152"/>
      <c r="X3038" s="152"/>
      <c r="Y3038" s="152"/>
      <c r="Z3038" s="152"/>
    </row>
    <row r="3039" ht="15.75" customHeight="1">
      <c r="A3039" s="143" t="str">
        <f>VLOOKUP('POBLACIONAL BASE 2025'!AD2301,$A$15:$B$40,2,FALSE)</f>
        <v>#N/A</v>
      </c>
      <c r="B3039" s="149"/>
      <c r="C3039" s="149"/>
      <c r="D3039" s="149"/>
      <c r="E3039" s="149"/>
      <c r="F3039" s="149"/>
      <c r="G3039" s="149"/>
      <c r="H3039" s="149"/>
      <c r="I3039" s="143"/>
      <c r="J3039" s="143"/>
      <c r="K3039" s="149"/>
      <c r="L3039" s="149"/>
      <c r="M3039" s="149"/>
      <c r="N3039" s="149"/>
      <c r="O3039" s="149"/>
      <c r="P3039" s="149"/>
      <c r="Q3039" s="149"/>
      <c r="R3039" s="149"/>
      <c r="S3039" s="149"/>
      <c r="T3039" s="152"/>
      <c r="U3039" s="152"/>
      <c r="V3039" s="152"/>
      <c r="W3039" s="152"/>
      <c r="X3039" s="152"/>
      <c r="Y3039" s="152"/>
      <c r="Z3039" s="152"/>
    </row>
    <row r="3040" ht="15.75" customHeight="1">
      <c r="A3040" s="143" t="str">
        <f>VLOOKUP('POBLACIONAL BASE 2025'!AD2302,$A$15:$B$40,2,FALSE)</f>
        <v>#N/A</v>
      </c>
      <c r="B3040" s="149"/>
      <c r="C3040" s="149"/>
      <c r="D3040" s="149"/>
      <c r="E3040" s="149"/>
      <c r="F3040" s="149"/>
      <c r="G3040" s="149"/>
      <c r="H3040" s="149"/>
      <c r="I3040" s="143"/>
      <c r="J3040" s="143"/>
      <c r="K3040" s="149"/>
      <c r="L3040" s="149"/>
      <c r="M3040" s="149"/>
      <c r="N3040" s="149"/>
      <c r="O3040" s="149"/>
      <c r="P3040" s="149"/>
      <c r="Q3040" s="149"/>
      <c r="R3040" s="149"/>
      <c r="S3040" s="149"/>
      <c r="T3040" s="152"/>
      <c r="U3040" s="152"/>
      <c r="V3040" s="152"/>
      <c r="W3040" s="152"/>
      <c r="X3040" s="152"/>
      <c r="Y3040" s="152"/>
      <c r="Z3040" s="152"/>
    </row>
    <row r="3041" ht="15.75" customHeight="1">
      <c r="A3041" s="143" t="str">
        <f>VLOOKUP('POBLACIONAL BASE 2025'!AD2303,$A$15:$B$40,2,FALSE)</f>
        <v>#N/A</v>
      </c>
      <c r="B3041" s="149"/>
      <c r="C3041" s="149"/>
      <c r="D3041" s="149"/>
      <c r="E3041" s="149"/>
      <c r="F3041" s="149"/>
      <c r="G3041" s="149"/>
      <c r="H3041" s="149"/>
      <c r="I3041" s="143"/>
      <c r="J3041" s="143"/>
      <c r="K3041" s="149"/>
      <c r="L3041" s="149"/>
      <c r="M3041" s="149"/>
      <c r="N3041" s="149"/>
      <c r="O3041" s="149"/>
      <c r="P3041" s="149"/>
      <c r="Q3041" s="149"/>
      <c r="R3041" s="149"/>
      <c r="S3041" s="149"/>
      <c r="T3041" s="152"/>
      <c r="U3041" s="152"/>
      <c r="V3041" s="152"/>
      <c r="W3041" s="152"/>
      <c r="X3041" s="152"/>
      <c r="Y3041" s="152"/>
      <c r="Z3041" s="152"/>
    </row>
    <row r="3042" ht="15.75" customHeight="1">
      <c r="A3042" s="143" t="str">
        <f>VLOOKUP('POBLACIONAL BASE 2025'!AD2304,$A$15:$B$40,2,FALSE)</f>
        <v>#N/A</v>
      </c>
      <c r="B3042" s="149"/>
      <c r="C3042" s="149"/>
      <c r="D3042" s="149"/>
      <c r="E3042" s="149"/>
      <c r="F3042" s="149"/>
      <c r="G3042" s="149"/>
      <c r="H3042" s="149"/>
      <c r="I3042" s="143"/>
      <c r="J3042" s="143"/>
      <c r="K3042" s="149"/>
      <c r="L3042" s="149"/>
      <c r="M3042" s="149"/>
      <c r="N3042" s="149"/>
      <c r="O3042" s="149"/>
      <c r="P3042" s="149"/>
      <c r="Q3042" s="149"/>
      <c r="R3042" s="149"/>
      <c r="S3042" s="149"/>
      <c r="T3042" s="152"/>
      <c r="U3042" s="152"/>
      <c r="V3042" s="152"/>
      <c r="W3042" s="152"/>
      <c r="X3042" s="152"/>
      <c r="Y3042" s="152"/>
      <c r="Z3042" s="152"/>
    </row>
    <row r="3043" ht="15.75" customHeight="1">
      <c r="A3043" s="143" t="str">
        <f>VLOOKUP('POBLACIONAL BASE 2025'!AD2305,$A$15:$B$40,2,FALSE)</f>
        <v>#N/A</v>
      </c>
      <c r="B3043" s="149"/>
      <c r="C3043" s="149"/>
      <c r="D3043" s="149"/>
      <c r="E3043" s="149"/>
      <c r="F3043" s="149"/>
      <c r="G3043" s="149"/>
      <c r="H3043" s="149"/>
      <c r="I3043" s="143"/>
      <c r="J3043" s="143"/>
      <c r="K3043" s="149"/>
      <c r="L3043" s="149"/>
      <c r="M3043" s="149"/>
      <c r="N3043" s="149"/>
      <c r="O3043" s="149"/>
      <c r="P3043" s="149"/>
      <c r="Q3043" s="149"/>
      <c r="R3043" s="149"/>
      <c r="S3043" s="149"/>
      <c r="T3043" s="152"/>
      <c r="U3043" s="152"/>
      <c r="V3043" s="152"/>
      <c r="W3043" s="152"/>
      <c r="X3043" s="152"/>
      <c r="Y3043" s="152"/>
      <c r="Z3043" s="152"/>
    </row>
    <row r="3044" ht="15.75" customHeight="1">
      <c r="A3044" s="143" t="str">
        <f>VLOOKUP('POBLACIONAL BASE 2025'!AD2306,$A$15:$B$40,2,FALSE)</f>
        <v>#N/A</v>
      </c>
      <c r="B3044" s="149"/>
      <c r="C3044" s="149"/>
      <c r="D3044" s="149"/>
      <c r="E3044" s="149"/>
      <c r="F3044" s="149"/>
      <c r="G3044" s="149"/>
      <c r="H3044" s="149"/>
      <c r="I3044" s="143"/>
      <c r="J3044" s="143"/>
      <c r="K3044" s="149"/>
      <c r="L3044" s="149"/>
      <c r="M3044" s="149"/>
      <c r="N3044" s="149"/>
      <c r="O3044" s="149"/>
      <c r="P3044" s="149"/>
      <c r="Q3044" s="149"/>
      <c r="R3044" s="149"/>
      <c r="S3044" s="149"/>
      <c r="T3044" s="152"/>
      <c r="U3044" s="152"/>
      <c r="V3044" s="152"/>
      <c r="W3044" s="152"/>
      <c r="X3044" s="152"/>
      <c r="Y3044" s="152"/>
      <c r="Z3044" s="152"/>
    </row>
    <row r="3045" ht="15.75" customHeight="1">
      <c r="A3045" s="143" t="str">
        <f>VLOOKUP('POBLACIONAL BASE 2025'!AD2307,$A$15:$B$40,2,FALSE)</f>
        <v>#N/A</v>
      </c>
      <c r="B3045" s="149"/>
      <c r="C3045" s="149"/>
      <c r="D3045" s="149"/>
      <c r="E3045" s="149"/>
      <c r="F3045" s="149"/>
      <c r="G3045" s="149"/>
      <c r="H3045" s="149"/>
      <c r="I3045" s="143"/>
      <c r="J3045" s="143"/>
      <c r="K3045" s="149"/>
      <c r="L3045" s="149"/>
      <c r="M3045" s="149"/>
      <c r="N3045" s="149"/>
      <c r="O3045" s="149"/>
      <c r="P3045" s="149"/>
      <c r="Q3045" s="149"/>
      <c r="R3045" s="149"/>
      <c r="S3045" s="149"/>
      <c r="T3045" s="152"/>
      <c r="U3045" s="152"/>
      <c r="V3045" s="152"/>
      <c r="W3045" s="152"/>
      <c r="X3045" s="152"/>
      <c r="Y3045" s="152"/>
      <c r="Z3045" s="152"/>
    </row>
    <row r="3046" ht="15.75" customHeight="1">
      <c r="A3046" s="143" t="str">
        <f>VLOOKUP('POBLACIONAL BASE 2025'!AD2308,$A$15:$B$40,2,FALSE)</f>
        <v>#N/A</v>
      </c>
      <c r="B3046" s="149"/>
      <c r="C3046" s="149"/>
      <c r="D3046" s="149"/>
      <c r="E3046" s="149"/>
      <c r="F3046" s="149"/>
      <c r="G3046" s="149"/>
      <c r="H3046" s="149"/>
      <c r="I3046" s="143"/>
      <c r="J3046" s="143"/>
      <c r="K3046" s="149"/>
      <c r="L3046" s="149"/>
      <c r="M3046" s="149"/>
      <c r="N3046" s="149"/>
      <c r="O3046" s="149"/>
      <c r="P3046" s="149"/>
      <c r="Q3046" s="149"/>
      <c r="R3046" s="149"/>
      <c r="S3046" s="149"/>
      <c r="T3046" s="152"/>
      <c r="U3046" s="152"/>
      <c r="V3046" s="152"/>
      <c r="W3046" s="152"/>
      <c r="X3046" s="152"/>
      <c r="Y3046" s="152"/>
      <c r="Z3046" s="152"/>
    </row>
    <row r="3047" ht="15.75" customHeight="1">
      <c r="A3047" s="143" t="str">
        <f>VLOOKUP('POBLACIONAL BASE 2025'!AD2309,$A$15:$B$40,2,FALSE)</f>
        <v>#N/A</v>
      </c>
      <c r="B3047" s="149"/>
      <c r="C3047" s="149"/>
      <c r="D3047" s="149"/>
      <c r="E3047" s="149"/>
      <c r="F3047" s="149"/>
      <c r="G3047" s="149"/>
      <c r="H3047" s="149"/>
      <c r="I3047" s="143"/>
      <c r="J3047" s="143"/>
      <c r="K3047" s="149"/>
      <c r="L3047" s="149"/>
      <c r="M3047" s="149"/>
      <c r="N3047" s="149"/>
      <c r="O3047" s="149"/>
      <c r="P3047" s="149"/>
      <c r="Q3047" s="149"/>
      <c r="R3047" s="149"/>
      <c r="S3047" s="149"/>
      <c r="T3047" s="152"/>
      <c r="U3047" s="152"/>
      <c r="V3047" s="152"/>
      <c r="W3047" s="152"/>
      <c r="X3047" s="152"/>
      <c r="Y3047" s="152"/>
      <c r="Z3047" s="152"/>
    </row>
    <row r="3048" ht="15.75" customHeight="1">
      <c r="A3048" s="143" t="str">
        <f>VLOOKUP('POBLACIONAL BASE 2025'!AD2310,$A$15:$B$40,2,FALSE)</f>
        <v>#N/A</v>
      </c>
      <c r="B3048" s="149"/>
      <c r="C3048" s="149"/>
      <c r="D3048" s="149"/>
      <c r="E3048" s="149"/>
      <c r="F3048" s="149"/>
      <c r="G3048" s="149"/>
      <c r="H3048" s="149"/>
      <c r="I3048" s="143"/>
      <c r="J3048" s="143"/>
      <c r="K3048" s="149"/>
      <c r="L3048" s="149"/>
      <c r="M3048" s="149"/>
      <c r="N3048" s="149"/>
      <c r="O3048" s="149"/>
      <c r="P3048" s="149"/>
      <c r="Q3048" s="149"/>
      <c r="R3048" s="149"/>
      <c r="S3048" s="149"/>
      <c r="T3048" s="152"/>
      <c r="U3048" s="152"/>
      <c r="V3048" s="152"/>
      <c r="W3048" s="152"/>
      <c r="X3048" s="152"/>
      <c r="Y3048" s="152"/>
      <c r="Z3048" s="152"/>
    </row>
    <row r="3049" ht="15.75" customHeight="1">
      <c r="A3049" s="143" t="str">
        <f>VLOOKUP('POBLACIONAL BASE 2025'!AD2311,$A$15:$B$40,2,FALSE)</f>
        <v>#N/A</v>
      </c>
      <c r="B3049" s="149"/>
      <c r="C3049" s="149"/>
      <c r="D3049" s="149"/>
      <c r="E3049" s="149"/>
      <c r="F3049" s="149"/>
      <c r="G3049" s="149"/>
      <c r="H3049" s="149"/>
      <c r="I3049" s="143"/>
      <c r="J3049" s="143"/>
      <c r="K3049" s="149"/>
      <c r="L3049" s="149"/>
      <c r="M3049" s="149"/>
      <c r="N3049" s="149"/>
      <c r="O3049" s="149"/>
      <c r="P3049" s="149"/>
      <c r="Q3049" s="149"/>
      <c r="R3049" s="149"/>
      <c r="S3049" s="149"/>
      <c r="T3049" s="152"/>
      <c r="U3049" s="152"/>
      <c r="V3049" s="152"/>
      <c r="W3049" s="152"/>
      <c r="X3049" s="152"/>
      <c r="Y3049" s="152"/>
      <c r="Z3049" s="152"/>
    </row>
    <row r="3050" ht="15.75" customHeight="1">
      <c r="A3050" s="143" t="str">
        <f>VLOOKUP('POBLACIONAL BASE 2025'!AD2312,$A$15:$B$40,2,FALSE)</f>
        <v>#N/A</v>
      </c>
      <c r="B3050" s="149"/>
      <c r="C3050" s="149"/>
      <c r="D3050" s="149"/>
      <c r="E3050" s="149"/>
      <c r="F3050" s="149"/>
      <c r="G3050" s="149"/>
      <c r="H3050" s="149"/>
      <c r="I3050" s="143"/>
      <c r="J3050" s="143"/>
      <c r="K3050" s="149"/>
      <c r="L3050" s="149"/>
      <c r="M3050" s="149"/>
      <c r="N3050" s="149"/>
      <c r="O3050" s="149"/>
      <c r="P3050" s="149"/>
      <c r="Q3050" s="149"/>
      <c r="R3050" s="149"/>
      <c r="S3050" s="149"/>
      <c r="T3050" s="152"/>
      <c r="U3050" s="152"/>
      <c r="V3050" s="152"/>
      <c r="W3050" s="152"/>
      <c r="X3050" s="152"/>
      <c r="Y3050" s="152"/>
      <c r="Z3050" s="152"/>
    </row>
    <row r="3051" ht="15.75" customHeight="1">
      <c r="A3051" s="143" t="str">
        <f>VLOOKUP('POBLACIONAL BASE 2025'!AD2313,$A$15:$B$40,2,FALSE)</f>
        <v>#N/A</v>
      </c>
      <c r="B3051" s="149"/>
      <c r="C3051" s="149"/>
      <c r="D3051" s="149"/>
      <c r="E3051" s="149"/>
      <c r="F3051" s="149"/>
      <c r="G3051" s="149"/>
      <c r="H3051" s="149"/>
      <c r="I3051" s="143"/>
      <c r="J3051" s="143"/>
      <c r="K3051" s="149"/>
      <c r="L3051" s="149"/>
      <c r="M3051" s="149"/>
      <c r="N3051" s="149"/>
      <c r="O3051" s="149"/>
      <c r="P3051" s="149"/>
      <c r="Q3051" s="149"/>
      <c r="R3051" s="149"/>
      <c r="S3051" s="149"/>
      <c r="T3051" s="152"/>
      <c r="U3051" s="152"/>
      <c r="V3051" s="152"/>
      <c r="W3051" s="152"/>
      <c r="X3051" s="152"/>
      <c r="Y3051" s="152"/>
      <c r="Z3051" s="152"/>
    </row>
    <row r="3052" ht="15.75" customHeight="1">
      <c r="A3052" s="143" t="str">
        <f>VLOOKUP('POBLACIONAL BASE 2025'!AD2314,$A$15:$B$40,2,FALSE)</f>
        <v>#N/A</v>
      </c>
      <c r="B3052" s="149"/>
      <c r="C3052" s="149"/>
      <c r="D3052" s="149"/>
      <c r="E3052" s="149"/>
      <c r="F3052" s="149"/>
      <c r="G3052" s="149"/>
      <c r="H3052" s="149"/>
      <c r="I3052" s="143"/>
      <c r="J3052" s="143"/>
      <c r="K3052" s="149"/>
      <c r="L3052" s="149"/>
      <c r="M3052" s="149"/>
      <c r="N3052" s="149"/>
      <c r="O3052" s="149"/>
      <c r="P3052" s="149"/>
      <c r="Q3052" s="149"/>
      <c r="R3052" s="149"/>
      <c r="S3052" s="149"/>
      <c r="T3052" s="152"/>
      <c r="U3052" s="152"/>
      <c r="V3052" s="152"/>
      <c r="W3052" s="152"/>
      <c r="X3052" s="152"/>
      <c r="Y3052" s="152"/>
      <c r="Z3052" s="152"/>
    </row>
    <row r="3053" ht="15.75" customHeight="1">
      <c r="A3053" s="143" t="str">
        <f>VLOOKUP('POBLACIONAL BASE 2025'!AD2315,$A$15:$B$40,2,FALSE)</f>
        <v>#N/A</v>
      </c>
      <c r="B3053" s="149"/>
      <c r="C3053" s="149"/>
      <c r="D3053" s="149"/>
      <c r="E3053" s="149"/>
      <c r="F3053" s="149"/>
      <c r="G3053" s="149"/>
      <c r="H3053" s="149"/>
      <c r="I3053" s="143"/>
      <c r="J3053" s="143"/>
      <c r="K3053" s="149"/>
      <c r="L3053" s="149"/>
      <c r="M3053" s="149"/>
      <c r="N3053" s="149"/>
      <c r="O3053" s="149"/>
      <c r="P3053" s="149"/>
      <c r="Q3053" s="149"/>
      <c r="R3053" s="149"/>
      <c r="S3053" s="149"/>
      <c r="T3053" s="152"/>
      <c r="U3053" s="152"/>
      <c r="V3053" s="152"/>
      <c r="W3053" s="152"/>
      <c r="X3053" s="152"/>
      <c r="Y3053" s="152"/>
      <c r="Z3053" s="152"/>
    </row>
    <row r="3054" ht="15.75" customHeight="1">
      <c r="A3054" s="143" t="str">
        <f>VLOOKUP('POBLACIONAL BASE 2025'!AD2316,$A$15:$B$40,2,FALSE)</f>
        <v>#N/A</v>
      </c>
      <c r="B3054" s="149"/>
      <c r="C3054" s="149"/>
      <c r="D3054" s="149"/>
      <c r="E3054" s="149"/>
      <c r="F3054" s="149"/>
      <c r="G3054" s="149"/>
      <c r="H3054" s="149"/>
      <c r="I3054" s="143"/>
      <c r="J3054" s="143"/>
      <c r="K3054" s="149"/>
      <c r="L3054" s="149"/>
      <c r="M3054" s="149"/>
      <c r="N3054" s="149"/>
      <c r="O3054" s="149"/>
      <c r="P3054" s="149"/>
      <c r="Q3054" s="149"/>
      <c r="R3054" s="149"/>
      <c r="S3054" s="149"/>
      <c r="T3054" s="152"/>
      <c r="U3054" s="152"/>
      <c r="V3054" s="152"/>
      <c r="W3054" s="152"/>
      <c r="X3054" s="152"/>
      <c r="Y3054" s="152"/>
      <c r="Z3054" s="152"/>
    </row>
    <row r="3055" ht="15.75" customHeight="1">
      <c r="A3055" s="143" t="str">
        <f>VLOOKUP('POBLACIONAL BASE 2025'!AD2317,$A$15:$B$40,2,FALSE)</f>
        <v>#N/A</v>
      </c>
      <c r="B3055" s="149"/>
      <c r="C3055" s="149"/>
      <c r="D3055" s="149"/>
      <c r="E3055" s="149"/>
      <c r="F3055" s="149"/>
      <c r="G3055" s="149"/>
      <c r="H3055" s="149"/>
      <c r="I3055" s="143"/>
      <c r="J3055" s="143"/>
      <c r="K3055" s="149"/>
      <c r="L3055" s="149"/>
      <c r="M3055" s="149"/>
      <c r="N3055" s="149"/>
      <c r="O3055" s="149"/>
      <c r="P3055" s="149"/>
      <c r="Q3055" s="149"/>
      <c r="R3055" s="149"/>
      <c r="S3055" s="149"/>
      <c r="T3055" s="152"/>
      <c r="U3055" s="152"/>
      <c r="V3055" s="152"/>
      <c r="W3055" s="152"/>
      <c r="X3055" s="152"/>
      <c r="Y3055" s="152"/>
      <c r="Z3055" s="152"/>
    </row>
    <row r="3056" ht="15.75" customHeight="1">
      <c r="A3056" s="143" t="str">
        <f>VLOOKUP('POBLACIONAL BASE 2025'!AD2318,$A$15:$B$40,2,FALSE)</f>
        <v>#N/A</v>
      </c>
      <c r="B3056" s="149"/>
      <c r="C3056" s="149"/>
      <c r="D3056" s="149"/>
      <c r="E3056" s="149"/>
      <c r="F3056" s="149"/>
      <c r="G3056" s="149"/>
      <c r="H3056" s="149"/>
      <c r="I3056" s="143"/>
      <c r="J3056" s="143"/>
      <c r="K3056" s="149"/>
      <c r="L3056" s="149"/>
      <c r="M3056" s="149"/>
      <c r="N3056" s="149"/>
      <c r="O3056" s="149"/>
      <c r="P3056" s="149"/>
      <c r="Q3056" s="149"/>
      <c r="R3056" s="149"/>
      <c r="S3056" s="149"/>
      <c r="T3056" s="152"/>
      <c r="U3056" s="152"/>
      <c r="V3056" s="152"/>
      <c r="W3056" s="152"/>
      <c r="X3056" s="152"/>
      <c r="Y3056" s="152"/>
      <c r="Z3056" s="152"/>
    </row>
    <row r="3057" ht="15.75" customHeight="1">
      <c r="A3057" s="143" t="str">
        <f>VLOOKUP('POBLACIONAL BASE 2025'!AD2319,$A$15:$B$40,2,FALSE)</f>
        <v>#N/A</v>
      </c>
      <c r="B3057" s="149"/>
      <c r="C3057" s="149"/>
      <c r="D3057" s="149"/>
      <c r="E3057" s="149"/>
      <c r="F3057" s="149"/>
      <c r="G3057" s="149"/>
      <c r="H3057" s="149"/>
      <c r="I3057" s="143"/>
      <c r="J3057" s="143"/>
      <c r="K3057" s="149"/>
      <c r="L3057" s="149"/>
      <c r="M3057" s="149"/>
      <c r="N3057" s="149"/>
      <c r="O3057" s="149"/>
      <c r="P3057" s="149"/>
      <c r="Q3057" s="149"/>
      <c r="R3057" s="149"/>
      <c r="S3057" s="149"/>
      <c r="T3057" s="152"/>
      <c r="U3057" s="152"/>
      <c r="V3057" s="152"/>
      <c r="W3057" s="152"/>
      <c r="X3057" s="152"/>
      <c r="Y3057" s="152"/>
      <c r="Z3057" s="152"/>
    </row>
    <row r="3058" ht="15.75" customHeight="1">
      <c r="A3058" s="143" t="str">
        <f>VLOOKUP('POBLACIONAL BASE 2025'!AD2320,$A$15:$B$40,2,FALSE)</f>
        <v>#N/A</v>
      </c>
      <c r="B3058" s="149"/>
      <c r="C3058" s="149"/>
      <c r="D3058" s="149"/>
      <c r="E3058" s="149"/>
      <c r="F3058" s="149"/>
      <c r="G3058" s="149"/>
      <c r="H3058" s="149"/>
      <c r="I3058" s="143"/>
      <c r="J3058" s="143"/>
      <c r="K3058" s="149"/>
      <c r="L3058" s="149"/>
      <c r="M3058" s="149"/>
      <c r="N3058" s="149"/>
      <c r="O3058" s="149"/>
      <c r="P3058" s="149"/>
      <c r="Q3058" s="149"/>
      <c r="R3058" s="149"/>
      <c r="S3058" s="149"/>
      <c r="T3058" s="152"/>
      <c r="U3058" s="152"/>
      <c r="V3058" s="152"/>
      <c r="W3058" s="152"/>
      <c r="X3058" s="152"/>
      <c r="Y3058" s="152"/>
      <c r="Z3058" s="152"/>
    </row>
    <row r="3059" ht="15.75" customHeight="1">
      <c r="A3059" s="143" t="str">
        <f>VLOOKUP('POBLACIONAL BASE 2025'!AD2321,$A$15:$B$40,2,FALSE)</f>
        <v>#N/A</v>
      </c>
      <c r="B3059" s="149"/>
      <c r="C3059" s="149"/>
      <c r="D3059" s="149"/>
      <c r="E3059" s="149"/>
      <c r="F3059" s="149"/>
      <c r="G3059" s="149"/>
      <c r="H3059" s="149"/>
      <c r="I3059" s="143"/>
      <c r="J3059" s="143"/>
      <c r="K3059" s="149"/>
      <c r="L3059" s="149"/>
      <c r="M3059" s="149"/>
      <c r="N3059" s="149"/>
      <c r="O3059" s="149"/>
      <c r="P3059" s="149"/>
      <c r="Q3059" s="149"/>
      <c r="R3059" s="149"/>
      <c r="S3059" s="149"/>
      <c r="T3059" s="152"/>
      <c r="U3059" s="152"/>
      <c r="V3059" s="152"/>
      <c r="W3059" s="152"/>
      <c r="X3059" s="152"/>
      <c r="Y3059" s="152"/>
      <c r="Z3059" s="152"/>
    </row>
    <row r="3060" ht="15.75" customHeight="1">
      <c r="A3060" s="143" t="str">
        <f>VLOOKUP('POBLACIONAL BASE 2025'!AD2322,$A$15:$B$40,2,FALSE)</f>
        <v>#N/A</v>
      </c>
      <c r="B3060" s="149"/>
      <c r="C3060" s="149"/>
      <c r="D3060" s="149"/>
      <c r="E3060" s="149"/>
      <c r="F3060" s="149"/>
      <c r="G3060" s="149"/>
      <c r="H3060" s="149"/>
      <c r="I3060" s="143"/>
      <c r="J3060" s="143"/>
      <c r="K3060" s="149"/>
      <c r="L3060" s="149"/>
      <c r="M3060" s="149"/>
      <c r="N3060" s="149"/>
      <c r="O3060" s="149"/>
      <c r="P3060" s="149"/>
      <c r="Q3060" s="149"/>
      <c r="R3060" s="149"/>
      <c r="S3060" s="149"/>
      <c r="T3060" s="152"/>
      <c r="U3060" s="152"/>
      <c r="V3060" s="152"/>
      <c r="W3060" s="152"/>
      <c r="X3060" s="152"/>
      <c r="Y3060" s="152"/>
      <c r="Z3060" s="152"/>
    </row>
    <row r="3061" ht="15.75" customHeight="1">
      <c r="A3061" s="143" t="str">
        <f>VLOOKUP('POBLACIONAL BASE 2025'!AD2323,$A$15:$B$40,2,FALSE)</f>
        <v>#N/A</v>
      </c>
      <c r="B3061" s="149"/>
      <c r="C3061" s="149"/>
      <c r="D3061" s="149"/>
      <c r="E3061" s="149"/>
      <c r="F3061" s="149"/>
      <c r="G3061" s="149"/>
      <c r="H3061" s="149"/>
      <c r="I3061" s="143"/>
      <c r="J3061" s="143"/>
      <c r="K3061" s="149"/>
      <c r="L3061" s="149"/>
      <c r="M3061" s="149"/>
      <c r="N3061" s="149"/>
      <c r="O3061" s="149"/>
      <c r="P3061" s="149"/>
      <c r="Q3061" s="149"/>
      <c r="R3061" s="149"/>
      <c r="S3061" s="149"/>
      <c r="T3061" s="152"/>
      <c r="U3061" s="152"/>
      <c r="V3061" s="152"/>
      <c r="W3061" s="152"/>
      <c r="X3061" s="152"/>
      <c r="Y3061" s="152"/>
      <c r="Z3061" s="152"/>
    </row>
    <row r="3062" ht="15.75" customHeight="1">
      <c r="A3062" s="143" t="str">
        <f>VLOOKUP('POBLACIONAL BASE 2025'!AD2324,$A$15:$B$40,2,FALSE)</f>
        <v>#N/A</v>
      </c>
      <c r="B3062" s="149"/>
      <c r="C3062" s="149"/>
      <c r="D3062" s="149"/>
      <c r="E3062" s="149"/>
      <c r="F3062" s="149"/>
      <c r="G3062" s="149"/>
      <c r="H3062" s="149"/>
      <c r="I3062" s="143"/>
      <c r="J3062" s="143"/>
      <c r="K3062" s="149"/>
      <c r="L3062" s="149"/>
      <c r="M3062" s="149"/>
      <c r="N3062" s="149"/>
      <c r="O3062" s="149"/>
      <c r="P3062" s="149"/>
      <c r="Q3062" s="149"/>
      <c r="R3062" s="149"/>
      <c r="S3062" s="149"/>
      <c r="T3062" s="152"/>
      <c r="U3062" s="152"/>
      <c r="V3062" s="152"/>
      <c r="W3062" s="152"/>
      <c r="X3062" s="152"/>
      <c r="Y3062" s="152"/>
      <c r="Z3062" s="152"/>
    </row>
    <row r="3063" ht="15.75" customHeight="1">
      <c r="A3063" s="143" t="str">
        <f>VLOOKUP('POBLACIONAL BASE 2025'!AD2325,$A$15:$B$40,2,FALSE)</f>
        <v>#N/A</v>
      </c>
      <c r="B3063" s="149"/>
      <c r="C3063" s="149"/>
      <c r="D3063" s="149"/>
      <c r="E3063" s="149"/>
      <c r="F3063" s="149"/>
      <c r="G3063" s="149"/>
      <c r="H3063" s="149"/>
      <c r="I3063" s="143"/>
      <c r="J3063" s="143"/>
      <c r="K3063" s="149"/>
      <c r="L3063" s="149"/>
      <c r="M3063" s="149"/>
      <c r="N3063" s="149"/>
      <c r="O3063" s="149"/>
      <c r="P3063" s="149"/>
      <c r="Q3063" s="149"/>
      <c r="R3063" s="149"/>
      <c r="S3063" s="149"/>
      <c r="T3063" s="152"/>
      <c r="U3063" s="152"/>
      <c r="V3063" s="152"/>
      <c r="W3063" s="152"/>
      <c r="X3063" s="152"/>
      <c r="Y3063" s="152"/>
      <c r="Z3063" s="152"/>
    </row>
    <row r="3064" ht="15.75" customHeight="1">
      <c r="A3064" s="143" t="str">
        <f>VLOOKUP('POBLACIONAL BASE 2025'!AD2326,$A$15:$B$40,2,FALSE)</f>
        <v>#N/A</v>
      </c>
      <c r="B3064" s="149"/>
      <c r="C3064" s="149"/>
      <c r="D3064" s="149"/>
      <c r="E3064" s="149"/>
      <c r="F3064" s="149"/>
      <c r="G3064" s="149"/>
      <c r="H3064" s="149"/>
      <c r="I3064" s="143"/>
      <c r="J3064" s="143"/>
      <c r="K3064" s="149"/>
      <c r="L3064" s="149"/>
      <c r="M3064" s="149"/>
      <c r="N3064" s="149"/>
      <c r="O3064" s="149"/>
      <c r="P3064" s="149"/>
      <c r="Q3064" s="149"/>
      <c r="R3064" s="149"/>
      <c r="S3064" s="149"/>
      <c r="T3064" s="152"/>
      <c r="U3064" s="152"/>
      <c r="V3064" s="152"/>
      <c r="W3064" s="152"/>
      <c r="X3064" s="152"/>
      <c r="Y3064" s="152"/>
      <c r="Z3064" s="152"/>
    </row>
    <row r="3065" ht="15.75" customHeight="1">
      <c r="A3065" s="143" t="str">
        <f>VLOOKUP('POBLACIONAL BASE 2025'!AD2327,$A$15:$B$40,2,FALSE)</f>
        <v>#N/A</v>
      </c>
      <c r="B3065" s="149"/>
      <c r="C3065" s="149"/>
      <c r="D3065" s="149"/>
      <c r="E3065" s="149"/>
      <c r="F3065" s="149"/>
      <c r="G3065" s="149"/>
      <c r="H3065" s="149"/>
      <c r="I3065" s="143"/>
      <c r="J3065" s="143"/>
      <c r="K3065" s="149"/>
      <c r="L3065" s="149"/>
      <c r="M3065" s="149"/>
      <c r="N3065" s="149"/>
      <c r="O3065" s="149"/>
      <c r="P3065" s="149"/>
      <c r="Q3065" s="149"/>
      <c r="R3065" s="149"/>
      <c r="S3065" s="149"/>
      <c r="T3065" s="152"/>
      <c r="U3065" s="152"/>
      <c r="V3065" s="152"/>
      <c r="W3065" s="152"/>
      <c r="X3065" s="152"/>
      <c r="Y3065" s="152"/>
      <c r="Z3065" s="152"/>
    </row>
    <row r="3066" ht="15.75" customHeight="1">
      <c r="A3066" s="143" t="str">
        <f>VLOOKUP('POBLACIONAL BASE 2025'!AD2328,$A$15:$B$40,2,FALSE)</f>
        <v>#N/A</v>
      </c>
      <c r="B3066" s="149"/>
      <c r="C3066" s="149"/>
      <c r="D3066" s="149"/>
      <c r="E3066" s="149"/>
      <c r="F3066" s="149"/>
      <c r="G3066" s="149"/>
      <c r="H3066" s="149"/>
      <c r="I3066" s="143"/>
      <c r="J3066" s="143"/>
      <c r="K3066" s="149"/>
      <c r="L3066" s="149"/>
      <c r="M3066" s="149"/>
      <c r="N3066" s="149"/>
      <c r="O3066" s="149"/>
      <c r="P3066" s="149"/>
      <c r="Q3066" s="149"/>
      <c r="R3066" s="149"/>
      <c r="S3066" s="149"/>
      <c r="T3066" s="152"/>
      <c r="U3066" s="152"/>
      <c r="V3066" s="152"/>
      <c r="W3066" s="152"/>
      <c r="X3066" s="152"/>
      <c r="Y3066" s="152"/>
      <c r="Z3066" s="152"/>
    </row>
    <row r="3067" ht="15.75" customHeight="1">
      <c r="A3067" s="143" t="str">
        <f>VLOOKUP('POBLACIONAL BASE 2025'!AD2329,$A$15:$B$40,2,FALSE)</f>
        <v>#N/A</v>
      </c>
      <c r="B3067" s="149"/>
      <c r="C3067" s="149"/>
      <c r="D3067" s="149"/>
      <c r="E3067" s="149"/>
      <c r="F3067" s="149"/>
      <c r="G3067" s="149"/>
      <c r="H3067" s="149"/>
      <c r="I3067" s="143"/>
      <c r="J3067" s="143"/>
      <c r="K3067" s="149"/>
      <c r="L3067" s="149"/>
      <c r="M3067" s="149"/>
      <c r="N3067" s="149"/>
      <c r="O3067" s="149"/>
      <c r="P3067" s="149"/>
      <c r="Q3067" s="149"/>
      <c r="R3067" s="149"/>
      <c r="S3067" s="149"/>
      <c r="T3067" s="152"/>
      <c r="U3067" s="152"/>
      <c r="V3067" s="152"/>
      <c r="W3067" s="152"/>
      <c r="X3067" s="152"/>
      <c r="Y3067" s="152"/>
      <c r="Z3067" s="152"/>
    </row>
    <row r="3068" ht="15.75" customHeight="1">
      <c r="A3068" s="143" t="str">
        <f>VLOOKUP('POBLACIONAL BASE 2025'!AD2330,$A$15:$B$40,2,FALSE)</f>
        <v>#N/A</v>
      </c>
      <c r="B3068" s="149"/>
      <c r="C3068" s="149"/>
      <c r="D3068" s="149"/>
      <c r="E3068" s="149"/>
      <c r="F3068" s="149"/>
      <c r="G3068" s="149"/>
      <c r="H3068" s="149"/>
      <c r="I3068" s="143"/>
      <c r="J3068" s="143"/>
      <c r="K3068" s="149"/>
      <c r="L3068" s="149"/>
      <c r="M3068" s="149"/>
      <c r="N3068" s="149"/>
      <c r="O3068" s="149"/>
      <c r="P3068" s="149"/>
      <c r="Q3068" s="149"/>
      <c r="R3068" s="149"/>
      <c r="S3068" s="149"/>
      <c r="T3068" s="152"/>
      <c r="U3068" s="152"/>
      <c r="V3068" s="152"/>
      <c r="W3068" s="152"/>
      <c r="X3068" s="152"/>
      <c r="Y3068" s="152"/>
      <c r="Z3068" s="152"/>
    </row>
    <row r="3069" ht="15.75" customHeight="1">
      <c r="A3069" s="143" t="str">
        <f>VLOOKUP('POBLACIONAL BASE 2025'!AD2331,$A$15:$B$40,2,FALSE)</f>
        <v>#N/A</v>
      </c>
      <c r="B3069" s="149"/>
      <c r="C3069" s="149"/>
      <c r="D3069" s="149"/>
      <c r="E3069" s="149"/>
      <c r="F3069" s="149"/>
      <c r="G3069" s="149"/>
      <c r="H3069" s="149"/>
      <c r="I3069" s="143"/>
      <c r="J3069" s="143"/>
      <c r="K3069" s="149"/>
      <c r="L3069" s="149"/>
      <c r="M3069" s="149"/>
      <c r="N3069" s="149"/>
      <c r="O3069" s="149"/>
      <c r="P3069" s="149"/>
      <c r="Q3069" s="149"/>
      <c r="R3069" s="149"/>
      <c r="S3069" s="149"/>
      <c r="T3069" s="152"/>
      <c r="U3069" s="152"/>
      <c r="V3069" s="152"/>
      <c r="W3069" s="152"/>
      <c r="X3069" s="152"/>
      <c r="Y3069" s="152"/>
      <c r="Z3069" s="152"/>
    </row>
    <row r="3070" ht="15.75" customHeight="1">
      <c r="A3070" s="143" t="str">
        <f>VLOOKUP('POBLACIONAL BASE 2025'!AD2332,$A$15:$B$40,2,FALSE)</f>
        <v>#N/A</v>
      </c>
      <c r="B3070" s="149"/>
      <c r="C3070" s="149"/>
      <c r="D3070" s="149"/>
      <c r="E3070" s="149"/>
      <c r="F3070" s="149"/>
      <c r="G3070" s="149"/>
      <c r="H3070" s="149"/>
      <c r="I3070" s="143"/>
      <c r="J3070" s="143"/>
      <c r="K3070" s="149"/>
      <c r="L3070" s="149"/>
      <c r="M3070" s="149"/>
      <c r="N3070" s="149"/>
      <c r="O3070" s="149"/>
      <c r="P3070" s="149"/>
      <c r="Q3070" s="149"/>
      <c r="R3070" s="149"/>
      <c r="S3070" s="149"/>
      <c r="T3070" s="152"/>
      <c r="U3070" s="152"/>
      <c r="V3070" s="152"/>
      <c r="W3070" s="152"/>
      <c r="X3070" s="152"/>
      <c r="Y3070" s="152"/>
      <c r="Z3070" s="152"/>
    </row>
    <row r="3071" ht="15.75" customHeight="1">
      <c r="A3071" s="143" t="str">
        <f>VLOOKUP('POBLACIONAL BASE 2025'!AD2333,$A$15:$B$40,2,FALSE)</f>
        <v>#N/A</v>
      </c>
      <c r="B3071" s="149"/>
      <c r="C3071" s="149"/>
      <c r="D3071" s="149"/>
      <c r="E3071" s="149"/>
      <c r="F3071" s="149"/>
      <c r="G3071" s="149"/>
      <c r="H3071" s="149"/>
      <c r="I3071" s="143"/>
      <c r="J3071" s="143"/>
      <c r="K3071" s="149"/>
      <c r="L3071" s="149"/>
      <c r="M3071" s="149"/>
      <c r="N3071" s="149"/>
      <c r="O3071" s="149"/>
      <c r="P3071" s="149"/>
      <c r="Q3071" s="149"/>
      <c r="R3071" s="149"/>
      <c r="S3071" s="149"/>
      <c r="T3071" s="152"/>
      <c r="U3071" s="152"/>
      <c r="V3071" s="152"/>
      <c r="W3071" s="152"/>
      <c r="X3071" s="152"/>
      <c r="Y3071" s="152"/>
      <c r="Z3071" s="152"/>
    </row>
    <row r="3072" ht="15.75" customHeight="1">
      <c r="A3072" s="143" t="str">
        <f>VLOOKUP('POBLACIONAL BASE 2025'!AD2334,$A$15:$B$40,2,FALSE)</f>
        <v>#N/A</v>
      </c>
      <c r="B3072" s="149"/>
      <c r="C3072" s="149"/>
      <c r="D3072" s="149"/>
      <c r="E3072" s="149"/>
      <c r="F3072" s="149"/>
      <c r="G3072" s="149"/>
      <c r="H3072" s="149"/>
      <c r="I3072" s="143"/>
      <c r="J3072" s="143"/>
      <c r="K3072" s="149"/>
      <c r="L3072" s="149"/>
      <c r="M3072" s="149"/>
      <c r="N3072" s="149"/>
      <c r="O3072" s="149"/>
      <c r="P3072" s="149"/>
      <c r="Q3072" s="149"/>
      <c r="R3072" s="149"/>
      <c r="S3072" s="149"/>
      <c r="T3072" s="152"/>
      <c r="U3072" s="152"/>
      <c r="V3072" s="152"/>
      <c r="W3072" s="152"/>
      <c r="X3072" s="152"/>
      <c r="Y3072" s="152"/>
      <c r="Z3072" s="152"/>
    </row>
    <row r="3073" ht="15.75" customHeight="1">
      <c r="A3073" s="143" t="str">
        <f>VLOOKUP('POBLACIONAL BASE 2025'!AD2335,$A$15:$B$40,2,FALSE)</f>
        <v>#N/A</v>
      </c>
      <c r="B3073" s="149"/>
      <c r="C3073" s="149"/>
      <c r="D3073" s="149"/>
      <c r="E3073" s="149"/>
      <c r="F3073" s="149"/>
      <c r="G3073" s="149"/>
      <c r="H3073" s="149"/>
      <c r="I3073" s="143"/>
      <c r="J3073" s="143"/>
      <c r="K3073" s="149"/>
      <c r="L3073" s="149"/>
      <c r="M3073" s="149"/>
      <c r="N3073" s="149"/>
      <c r="O3073" s="149"/>
      <c r="P3073" s="149"/>
      <c r="Q3073" s="149"/>
      <c r="R3073" s="149"/>
      <c r="S3073" s="149"/>
      <c r="T3073" s="152"/>
      <c r="U3073" s="152"/>
      <c r="V3073" s="152"/>
      <c r="W3073" s="152"/>
      <c r="X3073" s="152"/>
      <c r="Y3073" s="152"/>
      <c r="Z3073" s="152"/>
    </row>
    <row r="3074" ht="15.75" customHeight="1">
      <c r="A3074" s="143" t="str">
        <f>VLOOKUP('POBLACIONAL BASE 2025'!AD2336,$A$15:$B$40,2,FALSE)</f>
        <v>#N/A</v>
      </c>
      <c r="B3074" s="149"/>
      <c r="C3074" s="149"/>
      <c r="D3074" s="149"/>
      <c r="E3074" s="149"/>
      <c r="F3074" s="149"/>
      <c r="G3074" s="149"/>
      <c r="H3074" s="149"/>
      <c r="I3074" s="143"/>
      <c r="J3074" s="143"/>
      <c r="K3074" s="149"/>
      <c r="L3074" s="149"/>
      <c r="M3074" s="149"/>
      <c r="N3074" s="149"/>
      <c r="O3074" s="149"/>
      <c r="P3074" s="149"/>
      <c r="Q3074" s="149"/>
      <c r="R3074" s="149"/>
      <c r="S3074" s="149"/>
      <c r="T3074" s="152"/>
      <c r="U3074" s="152"/>
      <c r="V3074" s="152"/>
      <c r="W3074" s="152"/>
      <c r="X3074" s="152"/>
      <c r="Y3074" s="152"/>
      <c r="Z3074" s="152"/>
    </row>
    <row r="3075" ht="15.75" customHeight="1">
      <c r="A3075" s="143" t="str">
        <f>VLOOKUP('POBLACIONAL BASE 2025'!AD2337,$A$15:$B$40,2,FALSE)</f>
        <v>#N/A</v>
      </c>
      <c r="B3075" s="149"/>
      <c r="C3075" s="149"/>
      <c r="D3075" s="149"/>
      <c r="E3075" s="149"/>
      <c r="F3075" s="149"/>
      <c r="G3075" s="149"/>
      <c r="H3075" s="149"/>
      <c r="I3075" s="143"/>
      <c r="J3075" s="143"/>
      <c r="K3075" s="149"/>
      <c r="L3075" s="149"/>
      <c r="M3075" s="149"/>
      <c r="N3075" s="149"/>
      <c r="O3075" s="149"/>
      <c r="P3075" s="149"/>
      <c r="Q3075" s="149"/>
      <c r="R3075" s="149"/>
      <c r="S3075" s="149"/>
      <c r="T3075" s="152"/>
      <c r="U3075" s="152"/>
      <c r="V3075" s="152"/>
      <c r="W3075" s="152"/>
      <c r="X3075" s="152"/>
      <c r="Y3075" s="152"/>
      <c r="Z3075" s="152"/>
    </row>
    <row r="3076" ht="15.75" customHeight="1">
      <c r="A3076" s="143" t="str">
        <f>VLOOKUP('POBLACIONAL BASE 2025'!AD2338,$A$15:$B$40,2,FALSE)</f>
        <v>#N/A</v>
      </c>
      <c r="B3076" s="149"/>
      <c r="C3076" s="149"/>
      <c r="D3076" s="149"/>
      <c r="E3076" s="149"/>
      <c r="F3076" s="149"/>
      <c r="G3076" s="149"/>
      <c r="H3076" s="149"/>
      <c r="I3076" s="143"/>
      <c r="J3076" s="143"/>
      <c r="K3076" s="149"/>
      <c r="L3076" s="149"/>
      <c r="M3076" s="149"/>
      <c r="N3076" s="149"/>
      <c r="O3076" s="149"/>
      <c r="P3076" s="149"/>
      <c r="Q3076" s="149"/>
      <c r="R3076" s="149"/>
      <c r="S3076" s="149"/>
      <c r="T3076" s="152"/>
      <c r="U3076" s="152"/>
      <c r="V3076" s="152"/>
      <c r="W3076" s="152"/>
      <c r="X3076" s="152"/>
      <c r="Y3076" s="152"/>
      <c r="Z3076" s="152"/>
    </row>
    <row r="3077" ht="15.75" customHeight="1">
      <c r="A3077" s="143" t="str">
        <f>VLOOKUP('POBLACIONAL BASE 2025'!AD2339,$A$15:$B$40,2,FALSE)</f>
        <v>#N/A</v>
      </c>
      <c r="B3077" s="149"/>
      <c r="C3077" s="149"/>
      <c r="D3077" s="149"/>
      <c r="E3077" s="149"/>
      <c r="F3077" s="149"/>
      <c r="G3077" s="149"/>
      <c r="H3077" s="149"/>
      <c r="I3077" s="143"/>
      <c r="J3077" s="143"/>
      <c r="K3077" s="149"/>
      <c r="L3077" s="149"/>
      <c r="M3077" s="149"/>
      <c r="N3077" s="149"/>
      <c r="O3077" s="149"/>
      <c r="P3077" s="149"/>
      <c r="Q3077" s="149"/>
      <c r="R3077" s="149"/>
      <c r="S3077" s="149"/>
      <c r="T3077" s="152"/>
      <c r="U3077" s="152"/>
      <c r="V3077" s="152"/>
      <c r="W3077" s="152"/>
      <c r="X3077" s="152"/>
      <c r="Y3077" s="152"/>
      <c r="Z3077" s="152"/>
    </row>
    <row r="3078" ht="15.75" customHeight="1">
      <c r="A3078" s="143" t="str">
        <f>VLOOKUP('POBLACIONAL BASE 2025'!AD2340,$A$15:$B$40,2,FALSE)</f>
        <v>#N/A</v>
      </c>
      <c r="B3078" s="149"/>
      <c r="C3078" s="149"/>
      <c r="D3078" s="149"/>
      <c r="E3078" s="149"/>
      <c r="F3078" s="149"/>
      <c r="G3078" s="149"/>
      <c r="H3078" s="149"/>
      <c r="I3078" s="143"/>
      <c r="J3078" s="143"/>
      <c r="K3078" s="149"/>
      <c r="L3078" s="149"/>
      <c r="M3078" s="149"/>
      <c r="N3078" s="149"/>
      <c r="O3078" s="149"/>
      <c r="P3078" s="149"/>
      <c r="Q3078" s="149"/>
      <c r="R3078" s="149"/>
      <c r="S3078" s="149"/>
      <c r="T3078" s="152"/>
      <c r="U3078" s="152"/>
      <c r="V3078" s="152"/>
      <c r="W3078" s="152"/>
      <c r="X3078" s="152"/>
      <c r="Y3078" s="152"/>
      <c r="Z3078" s="152"/>
    </row>
    <row r="3079" ht="15.75" customHeight="1">
      <c r="A3079" s="143" t="str">
        <f>VLOOKUP('POBLACIONAL BASE 2025'!AD2341,$A$15:$B$40,2,FALSE)</f>
        <v>#N/A</v>
      </c>
      <c r="B3079" s="149"/>
      <c r="C3079" s="149"/>
      <c r="D3079" s="149"/>
      <c r="E3079" s="149"/>
      <c r="F3079" s="149"/>
      <c r="G3079" s="149"/>
      <c r="H3079" s="149"/>
      <c r="I3079" s="143"/>
      <c r="J3079" s="143"/>
      <c r="K3079" s="149"/>
      <c r="L3079" s="149"/>
      <c r="M3079" s="149"/>
      <c r="N3079" s="149"/>
      <c r="O3079" s="149"/>
      <c r="P3079" s="149"/>
      <c r="Q3079" s="149"/>
      <c r="R3079" s="149"/>
      <c r="S3079" s="149"/>
      <c r="T3079" s="152"/>
      <c r="U3079" s="152"/>
      <c r="V3079" s="152"/>
      <c r="W3079" s="152"/>
      <c r="X3079" s="152"/>
      <c r="Y3079" s="152"/>
      <c r="Z3079" s="152"/>
    </row>
    <row r="3080" ht="15.75" customHeight="1">
      <c r="A3080" s="143" t="str">
        <f>VLOOKUP('POBLACIONAL BASE 2025'!AD2342,$A$15:$B$40,2,FALSE)</f>
        <v>#N/A</v>
      </c>
      <c r="B3080" s="149"/>
      <c r="C3080" s="149"/>
      <c r="D3080" s="149"/>
      <c r="E3080" s="149"/>
      <c r="F3080" s="149"/>
      <c r="G3080" s="149"/>
      <c r="H3080" s="149"/>
      <c r="I3080" s="143"/>
      <c r="J3080" s="143"/>
      <c r="K3080" s="149"/>
      <c r="L3080" s="149"/>
      <c r="M3080" s="149"/>
      <c r="N3080" s="149"/>
      <c r="O3080" s="149"/>
      <c r="P3080" s="149"/>
      <c r="Q3080" s="149"/>
      <c r="R3080" s="149"/>
      <c r="S3080" s="149"/>
      <c r="T3080" s="152"/>
      <c r="U3080" s="152"/>
      <c r="V3080" s="152"/>
      <c r="W3080" s="152"/>
      <c r="X3080" s="152"/>
      <c r="Y3080" s="152"/>
      <c r="Z3080" s="152"/>
    </row>
    <row r="3081" ht="15.75" customHeight="1">
      <c r="A3081" s="143" t="str">
        <f>VLOOKUP('POBLACIONAL BASE 2025'!AD2343,$A$15:$B$40,2,FALSE)</f>
        <v>#N/A</v>
      </c>
      <c r="B3081" s="149"/>
      <c r="C3081" s="149"/>
      <c r="D3081" s="149"/>
      <c r="E3081" s="149"/>
      <c r="F3081" s="149"/>
      <c r="G3081" s="149"/>
      <c r="H3081" s="149"/>
      <c r="I3081" s="143"/>
      <c r="J3081" s="143"/>
      <c r="K3081" s="149"/>
      <c r="L3081" s="149"/>
      <c r="M3081" s="149"/>
      <c r="N3081" s="149"/>
      <c r="O3081" s="149"/>
      <c r="P3081" s="149"/>
      <c r="Q3081" s="149"/>
      <c r="R3081" s="149"/>
      <c r="S3081" s="149"/>
      <c r="T3081" s="152"/>
      <c r="U3081" s="152"/>
      <c r="V3081" s="152"/>
      <c r="W3081" s="152"/>
      <c r="X3081" s="152"/>
      <c r="Y3081" s="152"/>
      <c r="Z3081" s="152"/>
    </row>
    <row r="3082" ht="15.75" customHeight="1">
      <c r="A3082" s="143" t="str">
        <f>VLOOKUP('POBLACIONAL BASE 2025'!AD2344,$A$15:$B$40,2,FALSE)</f>
        <v>#N/A</v>
      </c>
      <c r="B3082" s="149"/>
      <c r="C3082" s="149"/>
      <c r="D3082" s="149"/>
      <c r="E3082" s="149"/>
      <c r="F3082" s="149"/>
      <c r="G3082" s="149"/>
      <c r="H3082" s="149"/>
      <c r="I3082" s="143"/>
      <c r="J3082" s="143"/>
      <c r="K3082" s="149"/>
      <c r="L3082" s="149"/>
      <c r="M3082" s="149"/>
      <c r="N3082" s="149"/>
      <c r="O3082" s="149"/>
      <c r="P3082" s="149"/>
      <c r="Q3082" s="149"/>
      <c r="R3082" s="149"/>
      <c r="S3082" s="149"/>
      <c r="T3082" s="152"/>
      <c r="U3082" s="152"/>
      <c r="V3082" s="152"/>
      <c r="W3082" s="152"/>
      <c r="X3082" s="152"/>
      <c r="Y3082" s="152"/>
      <c r="Z3082" s="152"/>
    </row>
    <row r="3083" ht="15.75" customHeight="1">
      <c r="A3083" s="143" t="str">
        <f>VLOOKUP('POBLACIONAL BASE 2025'!AD2345,$A$15:$B$40,2,FALSE)</f>
        <v>#N/A</v>
      </c>
      <c r="B3083" s="149"/>
      <c r="C3083" s="149"/>
      <c r="D3083" s="149"/>
      <c r="E3083" s="149"/>
      <c r="F3083" s="149"/>
      <c r="G3083" s="149"/>
      <c r="H3083" s="149"/>
      <c r="I3083" s="143"/>
      <c r="J3083" s="143"/>
      <c r="K3083" s="149"/>
      <c r="L3083" s="149"/>
      <c r="M3083" s="149"/>
      <c r="N3083" s="149"/>
      <c r="O3083" s="149"/>
      <c r="P3083" s="149"/>
      <c r="Q3083" s="149"/>
      <c r="R3083" s="149"/>
      <c r="S3083" s="149"/>
      <c r="T3083" s="152"/>
      <c r="U3083" s="152"/>
      <c r="V3083" s="152"/>
      <c r="W3083" s="152"/>
      <c r="X3083" s="152"/>
      <c r="Y3083" s="152"/>
      <c r="Z3083" s="152"/>
    </row>
    <row r="3084" ht="15.75" customHeight="1">
      <c r="A3084" s="143" t="str">
        <f>VLOOKUP('POBLACIONAL BASE 2025'!AD2346,$A$15:$B$40,2,FALSE)</f>
        <v>#N/A</v>
      </c>
      <c r="B3084" s="149"/>
      <c r="C3084" s="149"/>
      <c r="D3084" s="149"/>
      <c r="E3084" s="149"/>
      <c r="F3084" s="149"/>
      <c r="G3084" s="149"/>
      <c r="H3084" s="149"/>
      <c r="I3084" s="143"/>
      <c r="J3084" s="143"/>
      <c r="K3084" s="149"/>
      <c r="L3084" s="149"/>
      <c r="M3084" s="149"/>
      <c r="N3084" s="149"/>
      <c r="O3084" s="149"/>
      <c r="P3084" s="149"/>
      <c r="Q3084" s="149"/>
      <c r="R3084" s="149"/>
      <c r="S3084" s="149"/>
      <c r="T3084" s="152"/>
      <c r="U3084" s="152"/>
      <c r="V3084" s="152"/>
      <c r="W3084" s="152"/>
      <c r="X3084" s="152"/>
      <c r="Y3084" s="152"/>
      <c r="Z3084" s="152"/>
    </row>
    <row r="3085" ht="15.75" customHeight="1">
      <c r="A3085" s="143" t="str">
        <f>VLOOKUP('POBLACIONAL BASE 2025'!AD2347,$A$15:$B$40,2,FALSE)</f>
        <v>#N/A</v>
      </c>
      <c r="B3085" s="149"/>
      <c r="C3085" s="149"/>
      <c r="D3085" s="149"/>
      <c r="E3085" s="149"/>
      <c r="F3085" s="149"/>
      <c r="G3085" s="149"/>
      <c r="H3085" s="149"/>
      <c r="I3085" s="143"/>
      <c r="J3085" s="143"/>
      <c r="K3085" s="149"/>
      <c r="L3085" s="149"/>
      <c r="M3085" s="149"/>
      <c r="N3085" s="149"/>
      <c r="O3085" s="149"/>
      <c r="P3085" s="149"/>
      <c r="Q3085" s="149"/>
      <c r="R3085" s="149"/>
      <c r="S3085" s="149"/>
      <c r="T3085" s="152"/>
      <c r="U3085" s="152"/>
      <c r="V3085" s="152"/>
      <c r="W3085" s="152"/>
      <c r="X3085" s="152"/>
      <c r="Y3085" s="152"/>
      <c r="Z3085" s="152"/>
    </row>
    <row r="3086" ht="15.75" customHeight="1">
      <c r="A3086" s="143" t="str">
        <f>VLOOKUP('POBLACIONAL BASE 2025'!AD2348,$A$15:$B$40,2,FALSE)</f>
        <v>#N/A</v>
      </c>
      <c r="B3086" s="149"/>
      <c r="C3086" s="149"/>
      <c r="D3086" s="149"/>
      <c r="E3086" s="149"/>
      <c r="F3086" s="149"/>
      <c r="G3086" s="149"/>
      <c r="H3086" s="149"/>
      <c r="I3086" s="143"/>
      <c r="J3086" s="143"/>
      <c r="K3086" s="149"/>
      <c r="L3086" s="149"/>
      <c r="M3086" s="149"/>
      <c r="N3086" s="149"/>
      <c r="O3086" s="149"/>
      <c r="P3086" s="149"/>
      <c r="Q3086" s="149"/>
      <c r="R3086" s="149"/>
      <c r="S3086" s="149"/>
      <c r="T3086" s="152"/>
      <c r="U3086" s="152"/>
      <c r="V3086" s="152"/>
      <c r="W3086" s="152"/>
      <c r="X3086" s="152"/>
      <c r="Y3086" s="152"/>
      <c r="Z3086" s="152"/>
    </row>
    <row r="3087" ht="15.75" customHeight="1">
      <c r="A3087" s="143" t="str">
        <f>VLOOKUP('POBLACIONAL BASE 2025'!AD2349,$A$15:$B$40,2,FALSE)</f>
        <v>#N/A</v>
      </c>
      <c r="B3087" s="149"/>
      <c r="C3087" s="149"/>
      <c r="D3087" s="149"/>
      <c r="E3087" s="149"/>
      <c r="F3087" s="149"/>
      <c r="G3087" s="149"/>
      <c r="H3087" s="149"/>
      <c r="I3087" s="143"/>
      <c r="J3087" s="143"/>
      <c r="K3087" s="149"/>
      <c r="L3087" s="149"/>
      <c r="M3087" s="149"/>
      <c r="N3087" s="149"/>
      <c r="O3087" s="149"/>
      <c r="P3087" s="149"/>
      <c r="Q3087" s="149"/>
      <c r="R3087" s="149"/>
      <c r="S3087" s="149"/>
      <c r="T3087" s="152"/>
      <c r="U3087" s="152"/>
      <c r="V3087" s="152"/>
      <c r="W3087" s="152"/>
      <c r="X3087" s="152"/>
      <c r="Y3087" s="152"/>
      <c r="Z3087" s="152"/>
    </row>
    <row r="3088" ht="15.75" customHeight="1">
      <c r="A3088" s="143" t="str">
        <f>VLOOKUP('POBLACIONAL BASE 2025'!AD2350,$A$15:$B$40,2,FALSE)</f>
        <v>#N/A</v>
      </c>
      <c r="B3088" s="149"/>
      <c r="C3088" s="149"/>
      <c r="D3088" s="149"/>
      <c r="E3088" s="149"/>
      <c r="F3088" s="149"/>
      <c r="G3088" s="149"/>
      <c r="H3088" s="149"/>
      <c r="I3088" s="143"/>
      <c r="J3088" s="143"/>
      <c r="K3088" s="149"/>
      <c r="L3088" s="149"/>
      <c r="M3088" s="149"/>
      <c r="N3088" s="149"/>
      <c r="O3088" s="149"/>
      <c r="P3088" s="149"/>
      <c r="Q3088" s="149"/>
      <c r="R3088" s="149"/>
      <c r="S3088" s="149"/>
      <c r="T3088" s="152"/>
      <c r="U3088" s="152"/>
      <c r="V3088" s="152"/>
      <c r="W3088" s="152"/>
      <c r="X3088" s="152"/>
      <c r="Y3088" s="152"/>
      <c r="Z3088" s="152"/>
    </row>
    <row r="3089" ht="15.75" customHeight="1">
      <c r="A3089" s="143" t="str">
        <f>VLOOKUP('POBLACIONAL BASE 2025'!AD2351,$A$15:$B$40,2,FALSE)</f>
        <v>#N/A</v>
      </c>
      <c r="B3089" s="149"/>
      <c r="C3089" s="149"/>
      <c r="D3089" s="149"/>
      <c r="E3089" s="149"/>
      <c r="F3089" s="149"/>
      <c r="G3089" s="149"/>
      <c r="H3089" s="149"/>
      <c r="I3089" s="143"/>
      <c r="J3089" s="143"/>
      <c r="K3089" s="149"/>
      <c r="L3089" s="149"/>
      <c r="M3089" s="149"/>
      <c r="N3089" s="149"/>
      <c r="O3089" s="149"/>
      <c r="P3089" s="149"/>
      <c r="Q3089" s="149"/>
      <c r="R3089" s="149"/>
      <c r="S3089" s="149"/>
      <c r="T3089" s="152"/>
      <c r="U3089" s="152"/>
      <c r="V3089" s="152"/>
      <c r="W3089" s="152"/>
      <c r="X3089" s="152"/>
      <c r="Y3089" s="152"/>
      <c r="Z3089" s="152"/>
    </row>
    <row r="3090" ht="15.75" customHeight="1">
      <c r="A3090" s="143" t="str">
        <f>VLOOKUP('POBLACIONAL BASE 2025'!AD2352,$A$15:$B$40,2,FALSE)</f>
        <v>#N/A</v>
      </c>
      <c r="B3090" s="149"/>
      <c r="C3090" s="149"/>
      <c r="D3090" s="149"/>
      <c r="E3090" s="149"/>
      <c r="F3090" s="149"/>
      <c r="G3090" s="149"/>
      <c r="H3090" s="149"/>
      <c r="I3090" s="143"/>
      <c r="J3090" s="143"/>
      <c r="K3090" s="149"/>
      <c r="L3090" s="149"/>
      <c r="M3090" s="149"/>
      <c r="N3090" s="149"/>
      <c r="O3090" s="149"/>
      <c r="P3090" s="149"/>
      <c r="Q3090" s="149"/>
      <c r="R3090" s="149"/>
      <c r="S3090" s="149"/>
      <c r="T3090" s="152"/>
      <c r="U3090" s="152"/>
      <c r="V3090" s="152"/>
      <c r="W3090" s="152"/>
      <c r="X3090" s="152"/>
      <c r="Y3090" s="152"/>
      <c r="Z3090" s="152"/>
    </row>
    <row r="3091" ht="15.75" customHeight="1">
      <c r="A3091" s="143" t="str">
        <f>VLOOKUP('POBLACIONAL BASE 2025'!AD2353,$A$15:$B$40,2,FALSE)</f>
        <v>#N/A</v>
      </c>
      <c r="B3091" s="149"/>
      <c r="C3091" s="149"/>
      <c r="D3091" s="149"/>
      <c r="E3091" s="149"/>
      <c r="F3091" s="149"/>
      <c r="G3091" s="149"/>
      <c r="H3091" s="149"/>
      <c r="I3091" s="143"/>
      <c r="J3091" s="143"/>
      <c r="K3091" s="149"/>
      <c r="L3091" s="149"/>
      <c r="M3091" s="149"/>
      <c r="N3091" s="149"/>
      <c r="O3091" s="149"/>
      <c r="P3091" s="149"/>
      <c r="Q3091" s="149"/>
      <c r="R3091" s="149"/>
      <c r="S3091" s="149"/>
      <c r="T3091" s="152"/>
      <c r="U3091" s="152"/>
      <c r="V3091" s="152"/>
      <c r="W3091" s="152"/>
      <c r="X3091" s="152"/>
      <c r="Y3091" s="152"/>
      <c r="Z3091" s="152"/>
    </row>
    <row r="3092" ht="15.75" customHeight="1">
      <c r="A3092" s="143" t="str">
        <f>VLOOKUP('POBLACIONAL BASE 2025'!AD2354,$A$15:$B$40,2,FALSE)</f>
        <v>#N/A</v>
      </c>
      <c r="B3092" s="149"/>
      <c r="C3092" s="149"/>
      <c r="D3092" s="149"/>
      <c r="E3092" s="149"/>
      <c r="F3092" s="149"/>
      <c r="G3092" s="149"/>
      <c r="H3092" s="149"/>
      <c r="I3092" s="143"/>
      <c r="J3092" s="143"/>
      <c r="K3092" s="149"/>
      <c r="L3092" s="149"/>
      <c r="M3092" s="149"/>
      <c r="N3092" s="149"/>
      <c r="O3092" s="149"/>
      <c r="P3092" s="149"/>
      <c r="Q3092" s="149"/>
      <c r="R3092" s="149"/>
      <c r="S3092" s="149"/>
      <c r="T3092" s="152"/>
      <c r="U3092" s="152"/>
      <c r="V3092" s="152"/>
      <c r="W3092" s="152"/>
      <c r="X3092" s="152"/>
      <c r="Y3092" s="152"/>
      <c r="Z3092" s="152"/>
    </row>
    <row r="3093" ht="15.75" customHeight="1">
      <c r="A3093" s="143" t="str">
        <f>VLOOKUP('POBLACIONAL BASE 2025'!AD2355,$A$15:$B$40,2,FALSE)</f>
        <v>#N/A</v>
      </c>
      <c r="B3093" s="149"/>
      <c r="C3093" s="149"/>
      <c r="D3093" s="149"/>
      <c r="E3093" s="149"/>
      <c r="F3093" s="149"/>
      <c r="G3093" s="149"/>
      <c r="H3093" s="149"/>
      <c r="I3093" s="143"/>
      <c r="J3093" s="143"/>
      <c r="K3093" s="149"/>
      <c r="L3093" s="149"/>
      <c r="M3093" s="149"/>
      <c r="N3093" s="149"/>
      <c r="O3093" s="149"/>
      <c r="P3093" s="149"/>
      <c r="Q3093" s="149"/>
      <c r="R3093" s="149"/>
      <c r="S3093" s="149"/>
      <c r="T3093" s="152"/>
      <c r="U3093" s="152"/>
      <c r="V3093" s="152"/>
      <c r="W3093" s="152"/>
      <c r="X3093" s="152"/>
      <c r="Y3093" s="152"/>
      <c r="Z3093" s="152"/>
    </row>
    <row r="3094" ht="15.75" customHeight="1">
      <c r="A3094" s="143" t="str">
        <f>VLOOKUP('POBLACIONAL BASE 2025'!AD2356,$A$15:$B$40,2,FALSE)</f>
        <v>#N/A</v>
      </c>
      <c r="B3094" s="149"/>
      <c r="C3094" s="149"/>
      <c r="D3094" s="149"/>
      <c r="E3094" s="149"/>
      <c r="F3094" s="149"/>
      <c r="G3094" s="149"/>
      <c r="H3094" s="149"/>
      <c r="I3094" s="143"/>
      <c r="J3094" s="143"/>
      <c r="K3094" s="149"/>
      <c r="L3094" s="149"/>
      <c r="M3094" s="149"/>
      <c r="N3094" s="149"/>
      <c r="O3094" s="149"/>
      <c r="P3094" s="149"/>
      <c r="Q3094" s="149"/>
      <c r="R3094" s="149"/>
      <c r="S3094" s="149"/>
      <c r="T3094" s="152"/>
      <c r="U3094" s="152"/>
      <c r="V3094" s="152"/>
      <c r="W3094" s="152"/>
      <c r="X3094" s="152"/>
      <c r="Y3094" s="152"/>
      <c r="Z3094" s="152"/>
    </row>
    <row r="3095" ht="15.75" customHeight="1">
      <c r="A3095" s="143" t="str">
        <f>VLOOKUP('POBLACIONAL BASE 2025'!AD2357,$A$15:$B$40,2,FALSE)</f>
        <v>#N/A</v>
      </c>
      <c r="B3095" s="149"/>
      <c r="C3095" s="149"/>
      <c r="D3095" s="149"/>
      <c r="E3095" s="149"/>
      <c r="F3095" s="149"/>
      <c r="G3095" s="149"/>
      <c r="H3095" s="149"/>
      <c r="I3095" s="143"/>
      <c r="J3095" s="143"/>
      <c r="K3095" s="149"/>
      <c r="L3095" s="149"/>
      <c r="M3095" s="149"/>
      <c r="N3095" s="149"/>
      <c r="O3095" s="149"/>
      <c r="P3095" s="149"/>
      <c r="Q3095" s="149"/>
      <c r="R3095" s="149"/>
      <c r="S3095" s="149"/>
      <c r="T3095" s="152"/>
      <c r="U3095" s="152"/>
      <c r="V3095" s="152"/>
      <c r="W3095" s="152"/>
      <c r="X3095" s="152"/>
      <c r="Y3095" s="152"/>
      <c r="Z3095" s="152"/>
    </row>
    <row r="3096" ht="15.75" customHeight="1">
      <c r="A3096" s="143" t="str">
        <f>VLOOKUP('POBLACIONAL BASE 2025'!AD2358,$A$15:$B$40,2,FALSE)</f>
        <v>#N/A</v>
      </c>
      <c r="B3096" s="149"/>
      <c r="C3096" s="149"/>
      <c r="D3096" s="149"/>
      <c r="E3096" s="149"/>
      <c r="F3096" s="149"/>
      <c r="G3096" s="149"/>
      <c r="H3096" s="149"/>
      <c r="I3096" s="143"/>
      <c r="J3096" s="143"/>
      <c r="K3096" s="149"/>
      <c r="L3096" s="149"/>
      <c r="M3096" s="149"/>
      <c r="N3096" s="149"/>
      <c r="O3096" s="149"/>
      <c r="P3096" s="149"/>
      <c r="Q3096" s="149"/>
      <c r="R3096" s="149"/>
      <c r="S3096" s="149"/>
      <c r="T3096" s="152"/>
      <c r="U3096" s="152"/>
      <c r="V3096" s="152"/>
      <c r="W3096" s="152"/>
      <c r="X3096" s="152"/>
      <c r="Y3096" s="152"/>
      <c r="Z3096" s="152"/>
    </row>
    <row r="3097" ht="15.75" customHeight="1">
      <c r="A3097" s="143" t="str">
        <f>VLOOKUP('POBLACIONAL BASE 2025'!AD2359,$A$15:$B$40,2,FALSE)</f>
        <v>#N/A</v>
      </c>
      <c r="B3097" s="149"/>
      <c r="C3097" s="149"/>
      <c r="D3097" s="149"/>
      <c r="E3097" s="149"/>
      <c r="F3097" s="149"/>
      <c r="G3097" s="149"/>
      <c r="H3097" s="149"/>
      <c r="I3097" s="143"/>
      <c r="J3097" s="143"/>
      <c r="K3097" s="149"/>
      <c r="L3097" s="149"/>
      <c r="M3097" s="149"/>
      <c r="N3097" s="149"/>
      <c r="O3097" s="149"/>
      <c r="P3097" s="149"/>
      <c r="Q3097" s="149"/>
      <c r="R3097" s="149"/>
      <c r="S3097" s="149"/>
      <c r="T3097" s="152"/>
      <c r="U3097" s="152"/>
      <c r="V3097" s="152"/>
      <c r="W3097" s="152"/>
      <c r="X3097" s="152"/>
      <c r="Y3097" s="152"/>
      <c r="Z3097" s="152"/>
    </row>
    <row r="3098" ht="15.75" customHeight="1">
      <c r="A3098" s="143" t="str">
        <f>VLOOKUP('POBLACIONAL BASE 2025'!AD2360,$A$15:$B$40,2,FALSE)</f>
        <v>#N/A</v>
      </c>
      <c r="B3098" s="149"/>
      <c r="C3098" s="149"/>
      <c r="D3098" s="149"/>
      <c r="E3098" s="149"/>
      <c r="F3098" s="149"/>
      <c r="G3098" s="149"/>
      <c r="H3098" s="149"/>
      <c r="I3098" s="143"/>
      <c r="J3098" s="143"/>
      <c r="K3098" s="149"/>
      <c r="L3098" s="149"/>
      <c r="M3098" s="149"/>
      <c r="N3098" s="149"/>
      <c r="O3098" s="149"/>
      <c r="P3098" s="149"/>
      <c r="Q3098" s="149"/>
      <c r="R3098" s="149"/>
      <c r="S3098" s="149"/>
      <c r="T3098" s="152"/>
      <c r="U3098" s="152"/>
      <c r="V3098" s="152"/>
      <c r="W3098" s="152"/>
      <c r="X3098" s="152"/>
      <c r="Y3098" s="152"/>
      <c r="Z3098" s="152"/>
    </row>
    <row r="3099" ht="15.75" customHeight="1">
      <c r="A3099" s="143" t="str">
        <f>VLOOKUP('POBLACIONAL BASE 2025'!AD2361,$A$15:$B$40,2,FALSE)</f>
        <v>#N/A</v>
      </c>
      <c r="B3099" s="149"/>
      <c r="C3099" s="149"/>
      <c r="D3099" s="149"/>
      <c r="E3099" s="149"/>
      <c r="F3099" s="149"/>
      <c r="G3099" s="149"/>
      <c r="H3099" s="149"/>
      <c r="I3099" s="143"/>
      <c r="J3099" s="143"/>
      <c r="K3099" s="149"/>
      <c r="L3099" s="149"/>
      <c r="M3099" s="149"/>
      <c r="N3099" s="149"/>
      <c r="O3099" s="149"/>
      <c r="P3099" s="149"/>
      <c r="Q3099" s="149"/>
      <c r="R3099" s="149"/>
      <c r="S3099" s="149"/>
      <c r="T3099" s="152"/>
      <c r="U3099" s="152"/>
      <c r="V3099" s="152"/>
      <c r="W3099" s="152"/>
      <c r="X3099" s="152"/>
      <c r="Y3099" s="152"/>
      <c r="Z3099" s="152"/>
    </row>
    <row r="3100" ht="15.75" customHeight="1">
      <c r="A3100" s="143" t="str">
        <f>VLOOKUP('POBLACIONAL BASE 2025'!AD2362,$A$15:$B$40,2,FALSE)</f>
        <v>#N/A</v>
      </c>
      <c r="B3100" s="149"/>
      <c r="C3100" s="149"/>
      <c r="D3100" s="149"/>
      <c r="E3100" s="149"/>
      <c r="F3100" s="149"/>
      <c r="G3100" s="149"/>
      <c r="H3100" s="149"/>
      <c r="I3100" s="143"/>
      <c r="J3100" s="143"/>
      <c r="K3100" s="149"/>
      <c r="L3100" s="149"/>
      <c r="M3100" s="149"/>
      <c r="N3100" s="149"/>
      <c r="O3100" s="149"/>
      <c r="P3100" s="149"/>
      <c r="Q3100" s="149"/>
      <c r="R3100" s="149"/>
      <c r="S3100" s="149"/>
      <c r="T3100" s="152"/>
      <c r="U3100" s="152"/>
      <c r="V3100" s="152"/>
      <c r="W3100" s="152"/>
      <c r="X3100" s="152"/>
      <c r="Y3100" s="152"/>
      <c r="Z3100" s="152"/>
    </row>
    <row r="3101" ht="15.75" customHeight="1">
      <c r="A3101" s="143" t="str">
        <f>VLOOKUP('POBLACIONAL BASE 2025'!AD2363,$A$15:$B$40,2,FALSE)</f>
        <v>#N/A</v>
      </c>
      <c r="B3101" s="149"/>
      <c r="C3101" s="149"/>
      <c r="D3101" s="149"/>
      <c r="E3101" s="149"/>
      <c r="F3101" s="149"/>
      <c r="G3101" s="149"/>
      <c r="H3101" s="149"/>
      <c r="I3101" s="143"/>
      <c r="J3101" s="143"/>
      <c r="K3101" s="149"/>
      <c r="L3101" s="149"/>
      <c r="M3101" s="149"/>
      <c r="N3101" s="149"/>
      <c r="O3101" s="149"/>
      <c r="P3101" s="149"/>
      <c r="Q3101" s="149"/>
      <c r="R3101" s="149"/>
      <c r="S3101" s="149"/>
      <c r="T3101" s="152"/>
      <c r="U3101" s="152"/>
      <c r="V3101" s="152"/>
      <c r="W3101" s="152"/>
      <c r="X3101" s="152"/>
      <c r="Y3101" s="152"/>
      <c r="Z3101" s="152"/>
    </row>
    <row r="3102" ht="15.75" customHeight="1">
      <c r="A3102" s="143" t="str">
        <f>VLOOKUP('POBLACIONAL BASE 2025'!AD2364,$A$15:$B$40,2,FALSE)</f>
        <v>#N/A</v>
      </c>
      <c r="B3102" s="149"/>
      <c r="C3102" s="149"/>
      <c r="D3102" s="149"/>
      <c r="E3102" s="149"/>
      <c r="F3102" s="149"/>
      <c r="G3102" s="149"/>
      <c r="H3102" s="149"/>
      <c r="I3102" s="143"/>
      <c r="J3102" s="143"/>
      <c r="K3102" s="149"/>
      <c r="L3102" s="149"/>
      <c r="M3102" s="149"/>
      <c r="N3102" s="149"/>
      <c r="O3102" s="149"/>
      <c r="P3102" s="149"/>
      <c r="Q3102" s="149"/>
      <c r="R3102" s="149"/>
      <c r="S3102" s="149"/>
      <c r="T3102" s="152"/>
      <c r="U3102" s="152"/>
      <c r="V3102" s="152"/>
      <c r="W3102" s="152"/>
      <c r="X3102" s="152"/>
      <c r="Y3102" s="152"/>
      <c r="Z3102" s="152"/>
    </row>
    <row r="3103" ht="15.75" customHeight="1">
      <c r="A3103" s="143" t="str">
        <f>VLOOKUP('POBLACIONAL BASE 2025'!AD2365,$A$15:$B$40,2,FALSE)</f>
        <v>#N/A</v>
      </c>
      <c r="B3103" s="149"/>
      <c r="C3103" s="149"/>
      <c r="D3103" s="149"/>
      <c r="E3103" s="149"/>
      <c r="F3103" s="149"/>
      <c r="G3103" s="149"/>
      <c r="H3103" s="149"/>
      <c r="I3103" s="143"/>
      <c r="J3103" s="143"/>
      <c r="K3103" s="149"/>
      <c r="L3103" s="149"/>
      <c r="M3103" s="149"/>
      <c r="N3103" s="149"/>
      <c r="O3103" s="149"/>
      <c r="P3103" s="149"/>
      <c r="Q3103" s="149"/>
      <c r="R3103" s="149"/>
      <c r="S3103" s="149"/>
      <c r="T3103" s="152"/>
      <c r="U3103" s="152"/>
      <c r="V3103" s="152"/>
      <c r="W3103" s="152"/>
      <c r="X3103" s="152"/>
      <c r="Y3103" s="152"/>
      <c r="Z3103" s="152"/>
    </row>
    <row r="3104" ht="15.75" customHeight="1">
      <c r="A3104" s="143" t="str">
        <f>VLOOKUP('POBLACIONAL BASE 2025'!AD2366,$A$15:$B$40,2,FALSE)</f>
        <v>#N/A</v>
      </c>
      <c r="B3104" s="149"/>
      <c r="C3104" s="149"/>
      <c r="D3104" s="149"/>
      <c r="E3104" s="149"/>
      <c r="F3104" s="149"/>
      <c r="G3104" s="149"/>
      <c r="H3104" s="149"/>
      <c r="I3104" s="143"/>
      <c r="J3104" s="143"/>
      <c r="K3104" s="149"/>
      <c r="L3104" s="149"/>
      <c r="M3104" s="149"/>
      <c r="N3104" s="149"/>
      <c r="O3104" s="149"/>
      <c r="P3104" s="149"/>
      <c r="Q3104" s="149"/>
      <c r="R3104" s="149"/>
      <c r="S3104" s="149"/>
      <c r="T3104" s="152"/>
      <c r="U3104" s="152"/>
      <c r="V3104" s="152"/>
      <c r="W3104" s="152"/>
      <c r="X3104" s="152"/>
      <c r="Y3104" s="152"/>
      <c r="Z3104" s="152"/>
    </row>
    <row r="3105" ht="15.75" customHeight="1">
      <c r="A3105" s="143" t="str">
        <f>VLOOKUP('POBLACIONAL BASE 2025'!AD2367,$A$15:$B$40,2,FALSE)</f>
        <v>#N/A</v>
      </c>
      <c r="B3105" s="149"/>
      <c r="C3105" s="149"/>
      <c r="D3105" s="149"/>
      <c r="E3105" s="149"/>
      <c r="F3105" s="149"/>
      <c r="G3105" s="149"/>
      <c r="H3105" s="149"/>
      <c r="I3105" s="143"/>
      <c r="J3105" s="143"/>
      <c r="K3105" s="149"/>
      <c r="L3105" s="149"/>
      <c r="M3105" s="149"/>
      <c r="N3105" s="149"/>
      <c r="O3105" s="149"/>
      <c r="P3105" s="149"/>
      <c r="Q3105" s="149"/>
      <c r="R3105" s="149"/>
      <c r="S3105" s="149"/>
      <c r="T3105" s="152"/>
      <c r="U3105" s="152"/>
      <c r="V3105" s="152"/>
      <c r="W3105" s="152"/>
      <c r="X3105" s="152"/>
      <c r="Y3105" s="152"/>
      <c r="Z3105" s="152"/>
    </row>
    <row r="3106" ht="15.75" customHeight="1">
      <c r="A3106" s="143" t="str">
        <f>VLOOKUP('POBLACIONAL BASE 2025'!AD2368,$A$15:$B$40,2,FALSE)</f>
        <v>#N/A</v>
      </c>
      <c r="B3106" s="149"/>
      <c r="C3106" s="149"/>
      <c r="D3106" s="149"/>
      <c r="E3106" s="149"/>
      <c r="F3106" s="149"/>
      <c r="G3106" s="149"/>
      <c r="H3106" s="149"/>
      <c r="I3106" s="143"/>
      <c r="J3106" s="143"/>
      <c r="K3106" s="149"/>
      <c r="L3106" s="149"/>
      <c r="M3106" s="149"/>
      <c r="N3106" s="149"/>
      <c r="O3106" s="149"/>
      <c r="P3106" s="149"/>
      <c r="Q3106" s="149"/>
      <c r="R3106" s="149"/>
      <c r="S3106" s="149"/>
      <c r="T3106" s="152"/>
      <c r="U3106" s="152"/>
      <c r="V3106" s="152"/>
      <c r="W3106" s="152"/>
      <c r="X3106" s="152"/>
      <c r="Y3106" s="152"/>
      <c r="Z3106" s="152"/>
    </row>
    <row r="3107" ht="15.75" customHeight="1">
      <c r="A3107" s="143" t="str">
        <f>VLOOKUP('POBLACIONAL BASE 2025'!AD2369,$A$15:$B$40,2,FALSE)</f>
        <v>#N/A</v>
      </c>
      <c r="B3107" s="149"/>
      <c r="C3107" s="149"/>
      <c r="D3107" s="149"/>
      <c r="E3107" s="149"/>
      <c r="F3107" s="149"/>
      <c r="G3107" s="149"/>
      <c r="H3107" s="149"/>
      <c r="I3107" s="143"/>
      <c r="J3107" s="143"/>
      <c r="K3107" s="149"/>
      <c r="L3107" s="149"/>
      <c r="M3107" s="149"/>
      <c r="N3107" s="149"/>
      <c r="O3107" s="149"/>
      <c r="P3107" s="149"/>
      <c r="Q3107" s="149"/>
      <c r="R3107" s="149"/>
      <c r="S3107" s="149"/>
      <c r="T3107" s="152"/>
      <c r="U3107" s="152"/>
      <c r="V3107" s="152"/>
      <c r="W3107" s="152"/>
      <c r="X3107" s="152"/>
      <c r="Y3107" s="152"/>
      <c r="Z3107" s="152"/>
    </row>
    <row r="3108" ht="15.75" customHeight="1">
      <c r="A3108" s="143" t="str">
        <f>VLOOKUP('POBLACIONAL BASE 2025'!AD2370,$A$15:$B$40,2,FALSE)</f>
        <v>#N/A</v>
      </c>
      <c r="B3108" s="149"/>
      <c r="C3108" s="149"/>
      <c r="D3108" s="149"/>
      <c r="E3108" s="149"/>
      <c r="F3108" s="149"/>
      <c r="G3108" s="149"/>
      <c r="H3108" s="149"/>
      <c r="I3108" s="143"/>
      <c r="J3108" s="143"/>
      <c r="K3108" s="149"/>
      <c r="L3108" s="149"/>
      <c r="M3108" s="149"/>
      <c r="N3108" s="149"/>
      <c r="O3108" s="149"/>
      <c r="P3108" s="149"/>
      <c r="Q3108" s="149"/>
      <c r="R3108" s="149"/>
      <c r="S3108" s="149"/>
      <c r="T3108" s="152"/>
      <c r="U3108" s="152"/>
      <c r="V3108" s="152"/>
      <c r="W3108" s="152"/>
      <c r="X3108" s="152"/>
      <c r="Y3108" s="152"/>
      <c r="Z3108" s="152"/>
    </row>
    <row r="3109" ht="15.75" customHeight="1">
      <c r="A3109" s="143" t="str">
        <f>VLOOKUP('POBLACIONAL BASE 2025'!AD2371,$A$15:$B$40,2,FALSE)</f>
        <v>#N/A</v>
      </c>
      <c r="B3109" s="149"/>
      <c r="C3109" s="149"/>
      <c r="D3109" s="149"/>
      <c r="E3109" s="149"/>
      <c r="F3109" s="149"/>
      <c r="G3109" s="149"/>
      <c r="H3109" s="149"/>
      <c r="I3109" s="143"/>
      <c r="J3109" s="143"/>
      <c r="K3109" s="149"/>
      <c r="L3109" s="149"/>
      <c r="M3109" s="149"/>
      <c r="N3109" s="149"/>
      <c r="O3109" s="149"/>
      <c r="P3109" s="149"/>
      <c r="Q3109" s="149"/>
      <c r="R3109" s="149"/>
      <c r="S3109" s="149"/>
      <c r="T3109" s="152"/>
      <c r="U3109" s="152"/>
      <c r="V3109" s="152"/>
      <c r="W3109" s="152"/>
      <c r="X3109" s="152"/>
      <c r="Y3109" s="152"/>
      <c r="Z3109" s="152"/>
    </row>
    <row r="3110" ht="15.75" customHeight="1">
      <c r="A3110" s="143" t="str">
        <f>VLOOKUP('POBLACIONAL BASE 2025'!AD2372,$A$15:$B$40,2,FALSE)</f>
        <v>#N/A</v>
      </c>
      <c r="B3110" s="149"/>
      <c r="C3110" s="149"/>
      <c r="D3110" s="149"/>
      <c r="E3110" s="149"/>
      <c r="F3110" s="149"/>
      <c r="G3110" s="149"/>
      <c r="H3110" s="149"/>
      <c r="I3110" s="143"/>
      <c r="J3110" s="143"/>
      <c r="K3110" s="149"/>
      <c r="L3110" s="149"/>
      <c r="M3110" s="149"/>
      <c r="N3110" s="149"/>
      <c r="O3110" s="149"/>
      <c r="P3110" s="149"/>
      <c r="Q3110" s="149"/>
      <c r="R3110" s="149"/>
      <c r="S3110" s="149"/>
      <c r="T3110" s="152"/>
      <c r="U3110" s="152"/>
      <c r="V3110" s="152"/>
      <c r="W3110" s="152"/>
      <c r="X3110" s="152"/>
      <c r="Y3110" s="152"/>
      <c r="Z3110" s="152"/>
    </row>
    <row r="3111" ht="15.75" customHeight="1">
      <c r="A3111" s="143" t="str">
        <f>VLOOKUP('POBLACIONAL BASE 2025'!AD2373,$A$15:$B$40,2,FALSE)</f>
        <v>#N/A</v>
      </c>
      <c r="B3111" s="149"/>
      <c r="C3111" s="149"/>
      <c r="D3111" s="149"/>
      <c r="E3111" s="149"/>
      <c r="F3111" s="149"/>
      <c r="G3111" s="149"/>
      <c r="H3111" s="149"/>
      <c r="I3111" s="143"/>
      <c r="J3111" s="143"/>
      <c r="K3111" s="149"/>
      <c r="L3111" s="149"/>
      <c r="M3111" s="149"/>
      <c r="N3111" s="149"/>
      <c r="O3111" s="149"/>
      <c r="P3111" s="149"/>
      <c r="Q3111" s="149"/>
      <c r="R3111" s="149"/>
      <c r="S3111" s="149"/>
      <c r="T3111" s="152"/>
      <c r="U3111" s="152"/>
      <c r="V3111" s="152"/>
      <c r="W3111" s="152"/>
      <c r="X3111" s="152"/>
      <c r="Y3111" s="152"/>
      <c r="Z3111" s="152"/>
    </row>
    <row r="3112" ht="15.75" customHeight="1">
      <c r="A3112" s="143" t="str">
        <f>VLOOKUP('POBLACIONAL BASE 2025'!AD2374,$A$15:$B$40,2,FALSE)</f>
        <v>#N/A</v>
      </c>
      <c r="B3112" s="149"/>
      <c r="C3112" s="149"/>
      <c r="D3112" s="149"/>
      <c r="E3112" s="149"/>
      <c r="F3112" s="149"/>
      <c r="G3112" s="149"/>
      <c r="H3112" s="149"/>
      <c r="I3112" s="143"/>
      <c r="J3112" s="143"/>
      <c r="K3112" s="149"/>
      <c r="L3112" s="149"/>
      <c r="M3112" s="149"/>
      <c r="N3112" s="149"/>
      <c r="O3112" s="149"/>
      <c r="P3112" s="149"/>
      <c r="Q3112" s="149"/>
      <c r="R3112" s="149"/>
      <c r="S3112" s="149"/>
      <c r="T3112" s="152"/>
      <c r="U3112" s="152"/>
      <c r="V3112" s="152"/>
      <c r="W3112" s="152"/>
      <c r="X3112" s="152"/>
      <c r="Y3112" s="152"/>
      <c r="Z3112" s="152"/>
    </row>
    <row r="3113" ht="15.75" customHeight="1">
      <c r="A3113" s="143" t="str">
        <f>VLOOKUP('POBLACIONAL BASE 2025'!AD2375,$A$15:$B$40,2,FALSE)</f>
        <v>#N/A</v>
      </c>
      <c r="B3113" s="149"/>
      <c r="C3113" s="149"/>
      <c r="D3113" s="149"/>
      <c r="E3113" s="149"/>
      <c r="F3113" s="149"/>
      <c r="G3113" s="149"/>
      <c r="H3113" s="149"/>
      <c r="I3113" s="143"/>
      <c r="J3113" s="143"/>
      <c r="K3113" s="149"/>
      <c r="L3113" s="149"/>
      <c r="M3113" s="149"/>
      <c r="N3113" s="149"/>
      <c r="O3113" s="149"/>
      <c r="P3113" s="149"/>
      <c r="Q3113" s="149"/>
      <c r="R3113" s="149"/>
      <c r="S3113" s="149"/>
      <c r="T3113" s="152"/>
      <c r="U3113" s="152"/>
      <c r="V3113" s="152"/>
      <c r="W3113" s="152"/>
      <c r="X3113" s="152"/>
      <c r="Y3113" s="152"/>
      <c r="Z3113" s="152"/>
    </row>
    <row r="3114" ht="15.75" customHeight="1">
      <c r="A3114" s="143" t="str">
        <f>VLOOKUP('POBLACIONAL BASE 2025'!AD2376,$A$15:$B$40,2,FALSE)</f>
        <v>#N/A</v>
      </c>
      <c r="B3114" s="149"/>
      <c r="C3114" s="149"/>
      <c r="D3114" s="149"/>
      <c r="E3114" s="149"/>
      <c r="F3114" s="149"/>
      <c r="G3114" s="149"/>
      <c r="H3114" s="149"/>
      <c r="I3114" s="143"/>
      <c r="J3114" s="143"/>
      <c r="K3114" s="149"/>
      <c r="L3114" s="149"/>
      <c r="M3114" s="149"/>
      <c r="N3114" s="149"/>
      <c r="O3114" s="149"/>
      <c r="P3114" s="149"/>
      <c r="Q3114" s="149"/>
      <c r="R3114" s="149"/>
      <c r="S3114" s="149"/>
      <c r="T3114" s="152"/>
      <c r="U3114" s="152"/>
      <c r="V3114" s="152"/>
      <c r="W3114" s="152"/>
      <c r="X3114" s="152"/>
      <c r="Y3114" s="152"/>
      <c r="Z3114" s="152"/>
    </row>
    <row r="3115" ht="15.75" customHeight="1">
      <c r="A3115" s="143" t="str">
        <f>VLOOKUP('POBLACIONAL BASE 2025'!AD2377,$A$15:$B$40,2,FALSE)</f>
        <v>#N/A</v>
      </c>
      <c r="B3115" s="149"/>
      <c r="C3115" s="149"/>
      <c r="D3115" s="149"/>
      <c r="E3115" s="149"/>
      <c r="F3115" s="149"/>
      <c r="G3115" s="149"/>
      <c r="H3115" s="149"/>
      <c r="I3115" s="143"/>
      <c r="J3115" s="143"/>
      <c r="K3115" s="149"/>
      <c r="L3115" s="149"/>
      <c r="M3115" s="149"/>
      <c r="N3115" s="149"/>
      <c r="O3115" s="149"/>
      <c r="P3115" s="149"/>
      <c r="Q3115" s="149"/>
      <c r="R3115" s="149"/>
      <c r="S3115" s="149"/>
      <c r="T3115" s="152"/>
      <c r="U3115" s="152"/>
      <c r="V3115" s="152"/>
      <c r="W3115" s="152"/>
      <c r="X3115" s="152"/>
      <c r="Y3115" s="152"/>
      <c r="Z3115" s="152"/>
    </row>
    <row r="3116" ht="15.75" customHeight="1">
      <c r="A3116" s="143" t="str">
        <f>VLOOKUP('POBLACIONAL BASE 2025'!AD2378,$A$15:$B$40,2,FALSE)</f>
        <v>#N/A</v>
      </c>
      <c r="B3116" s="149"/>
      <c r="C3116" s="149"/>
      <c r="D3116" s="149"/>
      <c r="E3116" s="149"/>
      <c r="F3116" s="149"/>
      <c r="G3116" s="149"/>
      <c r="H3116" s="149"/>
      <c r="I3116" s="143"/>
      <c r="J3116" s="143"/>
      <c r="K3116" s="149"/>
      <c r="L3116" s="149"/>
      <c r="M3116" s="149"/>
      <c r="N3116" s="149"/>
      <c r="O3116" s="149"/>
      <c r="P3116" s="149"/>
      <c r="Q3116" s="149"/>
      <c r="R3116" s="149"/>
      <c r="S3116" s="149"/>
      <c r="T3116" s="152"/>
      <c r="U3116" s="152"/>
      <c r="V3116" s="152"/>
      <c r="W3116" s="152"/>
      <c r="X3116" s="152"/>
      <c r="Y3116" s="152"/>
      <c r="Z3116" s="152"/>
    </row>
    <row r="3117" ht="15.75" customHeight="1">
      <c r="A3117" s="143" t="str">
        <f>VLOOKUP('POBLACIONAL BASE 2025'!AD2379,$A$15:$B$40,2,FALSE)</f>
        <v>#N/A</v>
      </c>
      <c r="B3117" s="149"/>
      <c r="C3117" s="149"/>
      <c r="D3117" s="149"/>
      <c r="E3117" s="149"/>
      <c r="F3117" s="149"/>
      <c r="G3117" s="149"/>
      <c r="H3117" s="149"/>
      <c r="I3117" s="143"/>
      <c r="J3117" s="143"/>
      <c r="K3117" s="149"/>
      <c r="L3117" s="149"/>
      <c r="M3117" s="149"/>
      <c r="N3117" s="149"/>
      <c r="O3117" s="149"/>
      <c r="P3117" s="149"/>
      <c r="Q3117" s="149"/>
      <c r="R3117" s="149"/>
      <c r="S3117" s="149"/>
      <c r="T3117" s="152"/>
      <c r="U3117" s="152"/>
      <c r="V3117" s="152"/>
      <c r="W3117" s="152"/>
      <c r="X3117" s="152"/>
      <c r="Y3117" s="152"/>
      <c r="Z3117" s="152"/>
    </row>
    <row r="3118" ht="15.75" customHeight="1">
      <c r="A3118" s="143" t="str">
        <f>VLOOKUP('POBLACIONAL BASE 2025'!AD2380,$A$15:$B$40,2,FALSE)</f>
        <v>#N/A</v>
      </c>
      <c r="B3118" s="149"/>
      <c r="C3118" s="149"/>
      <c r="D3118" s="149"/>
      <c r="E3118" s="149"/>
      <c r="F3118" s="149"/>
      <c r="G3118" s="149"/>
      <c r="H3118" s="149"/>
      <c r="I3118" s="143"/>
      <c r="J3118" s="143"/>
      <c r="K3118" s="149"/>
      <c r="L3118" s="149"/>
      <c r="M3118" s="149"/>
      <c r="N3118" s="149"/>
      <c r="O3118" s="149"/>
      <c r="P3118" s="149"/>
      <c r="Q3118" s="149"/>
      <c r="R3118" s="149"/>
      <c r="S3118" s="149"/>
      <c r="T3118" s="152"/>
      <c r="U3118" s="152"/>
      <c r="V3118" s="152"/>
      <c r="W3118" s="152"/>
      <c r="X3118" s="152"/>
      <c r="Y3118" s="152"/>
      <c r="Z3118" s="152"/>
    </row>
    <row r="3119" ht="15.75" customHeight="1">
      <c r="A3119" s="143" t="str">
        <f>VLOOKUP('POBLACIONAL BASE 2025'!AD2381,$A$15:$B$40,2,FALSE)</f>
        <v>#N/A</v>
      </c>
      <c r="B3119" s="149"/>
      <c r="C3119" s="149"/>
      <c r="D3119" s="149"/>
      <c r="E3119" s="149"/>
      <c r="F3119" s="149"/>
      <c r="G3119" s="149"/>
      <c r="H3119" s="149"/>
      <c r="I3119" s="143"/>
      <c r="J3119" s="143"/>
      <c r="K3119" s="149"/>
      <c r="L3119" s="149"/>
      <c r="M3119" s="149"/>
      <c r="N3119" s="149"/>
      <c r="O3119" s="149"/>
      <c r="P3119" s="149"/>
      <c r="Q3119" s="149"/>
      <c r="R3119" s="149"/>
      <c r="S3119" s="149"/>
      <c r="T3119" s="152"/>
      <c r="U3119" s="152"/>
      <c r="V3119" s="152"/>
      <c r="W3119" s="152"/>
      <c r="X3119" s="152"/>
      <c r="Y3119" s="152"/>
      <c r="Z3119" s="152"/>
    </row>
    <row r="3120" ht="15.75" customHeight="1">
      <c r="A3120" s="143" t="str">
        <f>VLOOKUP('POBLACIONAL BASE 2025'!AD2382,$A$15:$B$40,2,FALSE)</f>
        <v>#N/A</v>
      </c>
      <c r="B3120" s="149"/>
      <c r="C3120" s="149"/>
      <c r="D3120" s="149"/>
      <c r="E3120" s="149"/>
      <c r="F3120" s="149"/>
      <c r="G3120" s="149"/>
      <c r="H3120" s="149"/>
      <c r="I3120" s="143"/>
      <c r="J3120" s="143"/>
      <c r="K3120" s="149"/>
      <c r="L3120" s="149"/>
      <c r="M3120" s="149"/>
      <c r="N3120" s="149"/>
      <c r="O3120" s="149"/>
      <c r="P3120" s="149"/>
      <c r="Q3120" s="149"/>
      <c r="R3120" s="149"/>
      <c r="S3120" s="149"/>
      <c r="T3120" s="152"/>
      <c r="U3120" s="152"/>
      <c r="V3120" s="152"/>
      <c r="W3120" s="152"/>
      <c r="X3120" s="152"/>
      <c r="Y3120" s="152"/>
      <c r="Z3120" s="152"/>
    </row>
    <row r="3121" ht="15.75" customHeight="1">
      <c r="A3121" s="143" t="str">
        <f>VLOOKUP('POBLACIONAL BASE 2025'!AD2383,$A$15:$B$40,2,FALSE)</f>
        <v>#N/A</v>
      </c>
      <c r="B3121" s="149"/>
      <c r="C3121" s="149"/>
      <c r="D3121" s="149"/>
      <c r="E3121" s="149"/>
      <c r="F3121" s="149"/>
      <c r="G3121" s="149"/>
      <c r="H3121" s="149"/>
      <c r="I3121" s="143"/>
      <c r="J3121" s="143"/>
      <c r="K3121" s="149"/>
      <c r="L3121" s="149"/>
      <c r="M3121" s="149"/>
      <c r="N3121" s="149"/>
      <c r="O3121" s="149"/>
      <c r="P3121" s="149"/>
      <c r="Q3121" s="149"/>
      <c r="R3121" s="149"/>
      <c r="S3121" s="149"/>
      <c r="T3121" s="152"/>
      <c r="U3121" s="152"/>
      <c r="V3121" s="152"/>
      <c r="W3121" s="152"/>
      <c r="X3121" s="152"/>
      <c r="Y3121" s="152"/>
      <c r="Z3121" s="152"/>
    </row>
    <row r="3122" ht="15.75" customHeight="1">
      <c r="A3122" s="143" t="str">
        <f>VLOOKUP('POBLACIONAL BASE 2025'!AD2384,$A$15:$B$40,2,FALSE)</f>
        <v>#N/A</v>
      </c>
      <c r="B3122" s="149"/>
      <c r="C3122" s="149"/>
      <c r="D3122" s="149"/>
      <c r="E3122" s="149"/>
      <c r="F3122" s="149"/>
      <c r="G3122" s="149"/>
      <c r="H3122" s="149"/>
      <c r="I3122" s="143"/>
      <c r="J3122" s="143"/>
      <c r="K3122" s="149"/>
      <c r="L3122" s="149"/>
      <c r="M3122" s="149"/>
      <c r="N3122" s="149"/>
      <c r="O3122" s="149"/>
      <c r="P3122" s="149"/>
      <c r="Q3122" s="149"/>
      <c r="R3122" s="149"/>
      <c r="S3122" s="149"/>
      <c r="T3122" s="152"/>
      <c r="U3122" s="152"/>
      <c r="V3122" s="152"/>
      <c r="W3122" s="152"/>
      <c r="X3122" s="152"/>
      <c r="Y3122" s="152"/>
      <c r="Z3122" s="152"/>
    </row>
    <row r="3123" ht="15.75" customHeight="1">
      <c r="A3123" s="143" t="str">
        <f>VLOOKUP('POBLACIONAL BASE 2025'!AD2385,$A$15:$B$40,2,FALSE)</f>
        <v>#N/A</v>
      </c>
      <c r="B3123" s="149"/>
      <c r="C3123" s="149"/>
      <c r="D3123" s="149"/>
      <c r="E3123" s="149"/>
      <c r="F3123" s="149"/>
      <c r="G3123" s="149"/>
      <c r="H3123" s="149"/>
      <c r="I3123" s="143"/>
      <c r="J3123" s="143"/>
      <c r="K3123" s="149"/>
      <c r="L3123" s="149"/>
      <c r="M3123" s="149"/>
      <c r="N3123" s="149"/>
      <c r="O3123" s="149"/>
      <c r="P3123" s="149"/>
      <c r="Q3123" s="149"/>
      <c r="R3123" s="149"/>
      <c r="S3123" s="149"/>
      <c r="T3123" s="152"/>
      <c r="U3123" s="152"/>
      <c r="V3123" s="152"/>
      <c r="W3123" s="152"/>
      <c r="X3123" s="152"/>
      <c r="Y3123" s="152"/>
      <c r="Z3123" s="152"/>
    </row>
    <row r="3124" ht="15.75" customHeight="1">
      <c r="A3124" s="143" t="str">
        <f>VLOOKUP('POBLACIONAL BASE 2025'!AD2386,$A$15:$B$40,2,FALSE)</f>
        <v>#N/A</v>
      </c>
      <c r="B3124" s="149"/>
      <c r="C3124" s="149"/>
      <c r="D3124" s="149"/>
      <c r="E3124" s="149"/>
      <c r="F3124" s="149"/>
      <c r="G3124" s="149"/>
      <c r="H3124" s="149"/>
      <c r="I3124" s="143"/>
      <c r="J3124" s="143"/>
      <c r="K3124" s="149"/>
      <c r="L3124" s="149"/>
      <c r="M3124" s="149"/>
      <c r="N3124" s="149"/>
      <c r="O3124" s="149"/>
      <c r="P3124" s="149"/>
      <c r="Q3124" s="149"/>
      <c r="R3124" s="149"/>
      <c r="S3124" s="149"/>
      <c r="T3124" s="152"/>
      <c r="U3124" s="152"/>
      <c r="V3124" s="152"/>
      <c r="W3124" s="152"/>
      <c r="X3124" s="152"/>
      <c r="Y3124" s="152"/>
      <c r="Z3124" s="152"/>
    </row>
    <row r="3125" ht="15.75" customHeight="1">
      <c r="A3125" s="143" t="str">
        <f>VLOOKUP('POBLACIONAL BASE 2025'!AD2387,$A$15:$B$40,2,FALSE)</f>
        <v>#N/A</v>
      </c>
      <c r="B3125" s="149"/>
      <c r="C3125" s="149"/>
      <c r="D3125" s="149"/>
      <c r="E3125" s="149"/>
      <c r="F3125" s="149"/>
      <c r="G3125" s="149"/>
      <c r="H3125" s="149"/>
      <c r="I3125" s="143"/>
      <c r="J3125" s="143"/>
      <c r="K3125" s="149"/>
      <c r="L3125" s="149"/>
      <c r="M3125" s="149"/>
      <c r="N3125" s="149"/>
      <c r="O3125" s="149"/>
      <c r="P3125" s="149"/>
      <c r="Q3125" s="149"/>
      <c r="R3125" s="149"/>
      <c r="S3125" s="149"/>
      <c r="T3125" s="152"/>
      <c r="U3125" s="152"/>
      <c r="V3125" s="152"/>
      <c r="W3125" s="152"/>
      <c r="X3125" s="152"/>
      <c r="Y3125" s="152"/>
      <c r="Z3125" s="152"/>
    </row>
    <row r="3126" ht="15.75" customHeight="1">
      <c r="A3126" s="143" t="str">
        <f>VLOOKUP('POBLACIONAL BASE 2025'!AD2388,$A$15:$B$40,2,FALSE)</f>
        <v>#N/A</v>
      </c>
      <c r="B3126" s="149"/>
      <c r="C3126" s="149"/>
      <c r="D3126" s="149"/>
      <c r="E3126" s="149"/>
      <c r="F3126" s="149"/>
      <c r="G3126" s="149"/>
      <c r="H3126" s="149"/>
      <c r="I3126" s="143"/>
      <c r="J3126" s="143"/>
      <c r="K3126" s="149"/>
      <c r="L3126" s="149"/>
      <c r="M3126" s="149"/>
      <c r="N3126" s="149"/>
      <c r="O3126" s="149"/>
      <c r="P3126" s="149"/>
      <c r="Q3126" s="149"/>
      <c r="R3126" s="149"/>
      <c r="S3126" s="149"/>
      <c r="T3126" s="152"/>
      <c r="U3126" s="152"/>
      <c r="V3126" s="152"/>
      <c r="W3126" s="152"/>
      <c r="X3126" s="152"/>
      <c r="Y3126" s="152"/>
      <c r="Z3126" s="152"/>
    </row>
    <row r="3127" ht="15.75" customHeight="1">
      <c r="A3127" s="143" t="str">
        <f>VLOOKUP('POBLACIONAL BASE 2025'!AD2389,$A$15:$B$40,2,FALSE)</f>
        <v>#N/A</v>
      </c>
      <c r="B3127" s="149"/>
      <c r="C3127" s="149"/>
      <c r="D3127" s="149"/>
      <c r="E3127" s="149"/>
      <c r="F3127" s="149"/>
      <c r="G3127" s="149"/>
      <c r="H3127" s="149"/>
      <c r="I3127" s="143"/>
      <c r="J3127" s="143"/>
      <c r="K3127" s="149"/>
      <c r="L3127" s="149"/>
      <c r="M3127" s="149"/>
      <c r="N3127" s="149"/>
      <c r="O3127" s="149"/>
      <c r="P3127" s="149"/>
      <c r="Q3127" s="149"/>
      <c r="R3127" s="149"/>
      <c r="S3127" s="149"/>
      <c r="T3127" s="152"/>
      <c r="U3127" s="152"/>
      <c r="V3127" s="152"/>
      <c r="W3127" s="152"/>
      <c r="X3127" s="152"/>
      <c r="Y3127" s="152"/>
      <c r="Z3127" s="152"/>
    </row>
    <row r="3128" ht="15.75" customHeight="1">
      <c r="A3128" s="143" t="str">
        <f>VLOOKUP('POBLACIONAL BASE 2025'!AD2390,$A$15:$B$40,2,FALSE)</f>
        <v>#N/A</v>
      </c>
      <c r="B3128" s="149"/>
      <c r="C3128" s="149"/>
      <c r="D3128" s="149"/>
      <c r="E3128" s="149"/>
      <c r="F3128" s="149"/>
      <c r="G3128" s="149"/>
      <c r="H3128" s="149"/>
      <c r="I3128" s="143"/>
      <c r="J3128" s="143"/>
      <c r="K3128" s="149"/>
      <c r="L3128" s="149"/>
      <c r="M3128" s="149"/>
      <c r="N3128" s="149"/>
      <c r="O3128" s="149"/>
      <c r="P3128" s="149"/>
      <c r="Q3128" s="149"/>
      <c r="R3128" s="149"/>
      <c r="S3128" s="149"/>
      <c r="T3128" s="152"/>
      <c r="U3128" s="152"/>
      <c r="V3128" s="152"/>
      <c r="W3128" s="152"/>
      <c r="X3128" s="152"/>
      <c r="Y3128" s="152"/>
      <c r="Z3128" s="152"/>
    </row>
    <row r="3129" ht="15.75" customHeight="1">
      <c r="A3129" s="143" t="str">
        <f>VLOOKUP('POBLACIONAL BASE 2025'!AD2391,$A$15:$B$40,2,FALSE)</f>
        <v>#N/A</v>
      </c>
      <c r="B3129" s="149"/>
      <c r="C3129" s="149"/>
      <c r="D3129" s="149"/>
      <c r="E3129" s="149"/>
      <c r="F3129" s="149"/>
      <c r="G3129" s="149"/>
      <c r="H3129" s="149"/>
      <c r="I3129" s="143"/>
      <c r="J3129" s="143"/>
      <c r="K3129" s="149"/>
      <c r="L3129" s="149"/>
      <c r="M3129" s="149"/>
      <c r="N3129" s="149"/>
      <c r="O3129" s="149"/>
      <c r="P3129" s="149"/>
      <c r="Q3129" s="149"/>
      <c r="R3129" s="149"/>
      <c r="S3129" s="149"/>
      <c r="T3129" s="152"/>
      <c r="U3129" s="152"/>
      <c r="V3129" s="152"/>
      <c r="W3129" s="152"/>
      <c r="X3129" s="152"/>
      <c r="Y3129" s="152"/>
      <c r="Z3129" s="152"/>
    </row>
    <row r="3130" ht="15.75" customHeight="1">
      <c r="A3130" s="143" t="str">
        <f>VLOOKUP('POBLACIONAL BASE 2025'!AD2392,$A$15:$B$40,2,FALSE)</f>
        <v>#N/A</v>
      </c>
      <c r="B3130" s="149"/>
      <c r="C3130" s="149"/>
      <c r="D3130" s="149"/>
      <c r="E3130" s="149"/>
      <c r="F3130" s="149"/>
      <c r="G3130" s="149"/>
      <c r="H3130" s="149"/>
      <c r="I3130" s="143"/>
      <c r="J3130" s="143"/>
      <c r="K3130" s="149"/>
      <c r="L3130" s="149"/>
      <c r="M3130" s="149"/>
      <c r="N3130" s="149"/>
      <c r="O3130" s="149"/>
      <c r="P3130" s="149"/>
      <c r="Q3130" s="149"/>
      <c r="R3130" s="149"/>
      <c r="S3130" s="149"/>
      <c r="T3130" s="152"/>
      <c r="U3130" s="152"/>
      <c r="V3130" s="152"/>
      <c r="W3130" s="152"/>
      <c r="X3130" s="152"/>
      <c r="Y3130" s="152"/>
      <c r="Z3130" s="152"/>
    </row>
    <row r="3131" ht="15.75" customHeight="1">
      <c r="A3131" s="143" t="str">
        <f>VLOOKUP('POBLACIONAL BASE 2025'!AD2393,$A$15:$B$40,2,FALSE)</f>
        <v>#N/A</v>
      </c>
      <c r="B3131" s="149"/>
      <c r="C3131" s="149"/>
      <c r="D3131" s="149"/>
      <c r="E3131" s="149"/>
      <c r="F3131" s="149"/>
      <c r="G3131" s="149"/>
      <c r="H3131" s="149"/>
      <c r="I3131" s="143"/>
      <c r="J3131" s="143"/>
      <c r="K3131" s="149"/>
      <c r="L3131" s="149"/>
      <c r="M3131" s="149"/>
      <c r="N3131" s="149"/>
      <c r="O3131" s="149"/>
      <c r="P3131" s="149"/>
      <c r="Q3131" s="149"/>
      <c r="R3131" s="149"/>
      <c r="S3131" s="149"/>
      <c r="T3131" s="152"/>
      <c r="U3131" s="152"/>
      <c r="V3131" s="152"/>
      <c r="W3131" s="152"/>
      <c r="X3131" s="152"/>
      <c r="Y3131" s="152"/>
      <c r="Z3131" s="152"/>
    </row>
    <row r="3132" ht="15.75" customHeight="1">
      <c r="A3132" s="143" t="str">
        <f>VLOOKUP('POBLACIONAL BASE 2025'!AD2394,$A$15:$B$40,2,FALSE)</f>
        <v>#N/A</v>
      </c>
      <c r="B3132" s="149"/>
      <c r="C3132" s="149"/>
      <c r="D3132" s="149"/>
      <c r="E3132" s="149"/>
      <c r="F3132" s="149"/>
      <c r="G3132" s="149"/>
      <c r="H3132" s="149"/>
      <c r="I3132" s="143"/>
      <c r="J3132" s="143"/>
      <c r="K3132" s="149"/>
      <c r="L3132" s="149"/>
      <c r="M3132" s="149"/>
      <c r="N3132" s="149"/>
      <c r="O3132" s="149"/>
      <c r="P3132" s="149"/>
      <c r="Q3132" s="149"/>
      <c r="R3132" s="149"/>
      <c r="S3132" s="149"/>
      <c r="T3132" s="152"/>
      <c r="U3132" s="152"/>
      <c r="V3132" s="152"/>
      <c r="W3132" s="152"/>
      <c r="X3132" s="152"/>
      <c r="Y3132" s="152"/>
      <c r="Z3132" s="152"/>
    </row>
    <row r="3133" ht="15.75" customHeight="1">
      <c r="A3133" s="143" t="str">
        <f>VLOOKUP('POBLACIONAL BASE 2025'!AD2395,$A$15:$B$40,2,FALSE)</f>
        <v>#N/A</v>
      </c>
      <c r="B3133" s="149"/>
      <c r="C3133" s="149"/>
      <c r="D3133" s="149"/>
      <c r="E3133" s="149"/>
      <c r="F3133" s="149"/>
      <c r="G3133" s="149"/>
      <c r="H3133" s="149"/>
      <c r="I3133" s="143"/>
      <c r="J3133" s="143"/>
      <c r="K3133" s="149"/>
      <c r="L3133" s="149"/>
      <c r="M3133" s="149"/>
      <c r="N3133" s="149"/>
      <c r="O3133" s="149"/>
      <c r="P3133" s="149"/>
      <c r="Q3133" s="149"/>
      <c r="R3133" s="149"/>
      <c r="S3133" s="149"/>
      <c r="T3133" s="152"/>
      <c r="U3133" s="152"/>
      <c r="V3133" s="152"/>
      <c r="W3133" s="152"/>
      <c r="X3133" s="152"/>
      <c r="Y3133" s="152"/>
      <c r="Z3133" s="152"/>
    </row>
    <row r="3134" ht="15.75" customHeight="1">
      <c r="A3134" s="143" t="str">
        <f>VLOOKUP('POBLACIONAL BASE 2025'!AD2396,$A$15:$B$40,2,FALSE)</f>
        <v>#N/A</v>
      </c>
      <c r="B3134" s="149"/>
      <c r="C3134" s="149"/>
      <c r="D3134" s="149"/>
      <c r="E3134" s="149"/>
      <c r="F3134" s="149"/>
      <c r="G3134" s="149"/>
      <c r="H3134" s="149"/>
      <c r="I3134" s="143"/>
      <c r="J3134" s="143"/>
      <c r="K3134" s="149"/>
      <c r="L3134" s="149"/>
      <c r="M3134" s="149"/>
      <c r="N3134" s="149"/>
      <c r="O3134" s="149"/>
      <c r="P3134" s="149"/>
      <c r="Q3134" s="149"/>
      <c r="R3134" s="149"/>
      <c r="S3134" s="149"/>
      <c r="T3134" s="152"/>
      <c r="U3134" s="152"/>
      <c r="V3134" s="152"/>
      <c r="W3134" s="152"/>
      <c r="X3134" s="152"/>
      <c r="Y3134" s="152"/>
      <c r="Z3134" s="152"/>
    </row>
    <row r="3135" ht="15.75" customHeight="1">
      <c r="A3135" s="143" t="str">
        <f>VLOOKUP('POBLACIONAL BASE 2025'!AD2397,$A$15:$B$40,2,FALSE)</f>
        <v>#N/A</v>
      </c>
      <c r="B3135" s="149"/>
      <c r="C3135" s="149"/>
      <c r="D3135" s="149"/>
      <c r="E3135" s="149"/>
      <c r="F3135" s="149"/>
      <c r="G3135" s="149"/>
      <c r="H3135" s="149"/>
      <c r="I3135" s="143"/>
      <c r="J3135" s="143"/>
      <c r="K3135" s="149"/>
      <c r="L3135" s="149"/>
      <c r="M3135" s="149"/>
      <c r="N3135" s="149"/>
      <c r="O3135" s="149"/>
      <c r="P3135" s="149"/>
      <c r="Q3135" s="149"/>
      <c r="R3135" s="149"/>
      <c r="S3135" s="149"/>
      <c r="T3135" s="152"/>
      <c r="U3135" s="152"/>
      <c r="V3135" s="152"/>
      <c r="W3135" s="152"/>
      <c r="X3135" s="152"/>
      <c r="Y3135" s="152"/>
      <c r="Z3135" s="152"/>
    </row>
    <row r="3136" ht="15.75" customHeight="1">
      <c r="A3136" s="143" t="str">
        <f>VLOOKUP('POBLACIONAL BASE 2025'!AD2398,$A$15:$B$40,2,FALSE)</f>
        <v>#N/A</v>
      </c>
      <c r="B3136" s="149"/>
      <c r="C3136" s="149"/>
      <c r="D3136" s="149"/>
      <c r="E3136" s="149"/>
      <c r="F3136" s="149"/>
      <c r="G3136" s="149"/>
      <c r="H3136" s="149"/>
      <c r="I3136" s="143"/>
      <c r="J3136" s="143"/>
      <c r="K3136" s="149"/>
      <c r="L3136" s="149"/>
      <c r="M3136" s="149"/>
      <c r="N3136" s="149"/>
      <c r="O3136" s="149"/>
      <c r="P3136" s="149"/>
      <c r="Q3136" s="149"/>
      <c r="R3136" s="149"/>
      <c r="S3136" s="149"/>
      <c r="T3136" s="152"/>
      <c r="U3136" s="152"/>
      <c r="V3136" s="152"/>
      <c r="W3136" s="152"/>
      <c r="X3136" s="152"/>
      <c r="Y3136" s="152"/>
      <c r="Z3136" s="152"/>
    </row>
    <row r="3137" ht="15.75" customHeight="1">
      <c r="A3137" s="143" t="str">
        <f>VLOOKUP('POBLACIONAL BASE 2025'!AD2399,$A$15:$B$40,2,FALSE)</f>
        <v>#N/A</v>
      </c>
      <c r="B3137" s="149"/>
      <c r="C3137" s="149"/>
      <c r="D3137" s="149"/>
      <c r="E3137" s="149"/>
      <c r="F3137" s="149"/>
      <c r="G3137" s="149"/>
      <c r="H3137" s="149"/>
      <c r="I3137" s="143"/>
      <c r="J3137" s="143"/>
      <c r="K3137" s="149"/>
      <c r="L3137" s="149"/>
      <c r="M3137" s="149"/>
      <c r="N3137" s="149"/>
      <c r="O3137" s="149"/>
      <c r="P3137" s="149"/>
      <c r="Q3137" s="149"/>
      <c r="R3137" s="149"/>
      <c r="S3137" s="149"/>
      <c r="T3137" s="152"/>
      <c r="U3137" s="152"/>
      <c r="V3137" s="152"/>
      <c r="W3137" s="152"/>
      <c r="X3137" s="152"/>
      <c r="Y3137" s="152"/>
      <c r="Z3137" s="152"/>
    </row>
    <row r="3138" ht="15.75" customHeight="1">
      <c r="A3138" s="143" t="str">
        <f>VLOOKUP('POBLACIONAL BASE 2025'!AD2400,$A$15:$B$40,2,FALSE)</f>
        <v>#N/A</v>
      </c>
      <c r="B3138" s="149"/>
      <c r="C3138" s="149"/>
      <c r="D3138" s="149"/>
      <c r="E3138" s="149"/>
      <c r="F3138" s="149"/>
      <c r="G3138" s="149"/>
      <c r="H3138" s="149"/>
      <c r="I3138" s="143"/>
      <c r="J3138" s="143"/>
      <c r="K3138" s="149"/>
      <c r="L3138" s="149"/>
      <c r="M3138" s="149"/>
      <c r="N3138" s="149"/>
      <c r="O3138" s="149"/>
      <c r="P3138" s="149"/>
      <c r="Q3138" s="149"/>
      <c r="R3138" s="149"/>
      <c r="S3138" s="149"/>
      <c r="T3138" s="152"/>
      <c r="U3138" s="152"/>
      <c r="V3138" s="152"/>
      <c r="W3138" s="152"/>
      <c r="X3138" s="152"/>
      <c r="Y3138" s="152"/>
      <c r="Z3138" s="152"/>
    </row>
    <row r="3139" ht="15.75" customHeight="1">
      <c r="A3139" s="143" t="str">
        <f>VLOOKUP('POBLACIONAL BASE 2025'!AD2401,$A$15:$B$40,2,FALSE)</f>
        <v>#N/A</v>
      </c>
      <c r="B3139" s="149"/>
      <c r="C3139" s="149"/>
      <c r="D3139" s="149"/>
      <c r="E3139" s="149"/>
      <c r="F3139" s="149"/>
      <c r="G3139" s="149"/>
      <c r="H3139" s="149"/>
      <c r="I3139" s="143"/>
      <c r="J3139" s="143"/>
      <c r="K3139" s="149"/>
      <c r="L3139" s="149"/>
      <c r="M3139" s="149"/>
      <c r="N3139" s="149"/>
      <c r="O3139" s="149"/>
      <c r="P3139" s="149"/>
      <c r="Q3139" s="149"/>
      <c r="R3139" s="149"/>
      <c r="S3139" s="149"/>
      <c r="T3139" s="152"/>
      <c r="U3139" s="152"/>
      <c r="V3139" s="152"/>
      <c r="W3139" s="152"/>
      <c r="X3139" s="152"/>
      <c r="Y3139" s="152"/>
      <c r="Z3139" s="152"/>
    </row>
    <row r="3140" ht="15.75" customHeight="1">
      <c r="A3140" s="143" t="str">
        <f>VLOOKUP('POBLACIONAL BASE 2025'!AD2402,$A$15:$B$40,2,FALSE)</f>
        <v>#N/A</v>
      </c>
      <c r="B3140" s="149"/>
      <c r="C3140" s="149"/>
      <c r="D3140" s="149"/>
      <c r="E3140" s="149"/>
      <c r="F3140" s="149"/>
      <c r="G3140" s="149"/>
      <c r="H3140" s="149"/>
      <c r="I3140" s="143"/>
      <c r="J3140" s="143"/>
      <c r="K3140" s="149"/>
      <c r="L3140" s="149"/>
      <c r="M3140" s="149"/>
      <c r="N3140" s="149"/>
      <c r="O3140" s="149"/>
      <c r="P3140" s="149"/>
      <c r="Q3140" s="149"/>
      <c r="R3140" s="149"/>
      <c r="S3140" s="149"/>
      <c r="T3140" s="152"/>
      <c r="U3140" s="152"/>
      <c r="V3140" s="152"/>
      <c r="W3140" s="152"/>
      <c r="X3140" s="152"/>
      <c r="Y3140" s="152"/>
      <c r="Z3140" s="152"/>
    </row>
    <row r="3141" ht="15.75" customHeight="1">
      <c r="A3141" s="143" t="str">
        <f>VLOOKUP('POBLACIONAL BASE 2025'!AD2403,$A$15:$B$40,2,FALSE)</f>
        <v>#N/A</v>
      </c>
      <c r="B3141" s="149"/>
      <c r="C3141" s="149"/>
      <c r="D3141" s="149"/>
      <c r="E3141" s="149"/>
      <c r="F3141" s="149"/>
      <c r="G3141" s="149"/>
      <c r="H3141" s="149"/>
      <c r="I3141" s="143"/>
      <c r="J3141" s="143"/>
      <c r="K3141" s="149"/>
      <c r="L3141" s="149"/>
      <c r="M3141" s="149"/>
      <c r="N3141" s="149"/>
      <c r="O3141" s="149"/>
      <c r="P3141" s="149"/>
      <c r="Q3141" s="149"/>
      <c r="R3141" s="149"/>
      <c r="S3141" s="149"/>
      <c r="T3141" s="152"/>
      <c r="U3141" s="152"/>
      <c r="V3141" s="152"/>
      <c r="W3141" s="152"/>
      <c r="X3141" s="152"/>
      <c r="Y3141" s="152"/>
      <c r="Z3141" s="152"/>
    </row>
    <row r="3142" ht="15.75" customHeight="1">
      <c r="A3142" s="143" t="str">
        <f>VLOOKUP('POBLACIONAL BASE 2025'!AD2404,$A$15:$B$40,2,FALSE)</f>
        <v>#N/A</v>
      </c>
      <c r="B3142" s="149"/>
      <c r="C3142" s="149"/>
      <c r="D3142" s="149"/>
      <c r="E3142" s="149"/>
      <c r="F3142" s="149"/>
      <c r="G3142" s="149"/>
      <c r="H3142" s="149"/>
      <c r="I3142" s="143"/>
      <c r="J3142" s="143"/>
      <c r="K3142" s="149"/>
      <c r="L3142" s="149"/>
      <c r="M3142" s="149"/>
      <c r="N3142" s="149"/>
      <c r="O3142" s="149"/>
      <c r="P3142" s="149"/>
      <c r="Q3142" s="149"/>
      <c r="R3142" s="149"/>
      <c r="S3142" s="149"/>
      <c r="T3142" s="152"/>
      <c r="U3142" s="152"/>
      <c r="V3142" s="152"/>
      <c r="W3142" s="152"/>
      <c r="X3142" s="152"/>
      <c r="Y3142" s="152"/>
      <c r="Z3142" s="152"/>
    </row>
    <row r="3143" ht="15.75" customHeight="1">
      <c r="A3143" s="143" t="str">
        <f>VLOOKUP('POBLACIONAL BASE 2025'!AD2405,$A$15:$B$40,2,FALSE)</f>
        <v>#N/A</v>
      </c>
      <c r="B3143" s="149"/>
      <c r="C3143" s="149"/>
      <c r="D3143" s="149"/>
      <c r="E3143" s="149"/>
      <c r="F3143" s="149"/>
      <c r="G3143" s="149"/>
      <c r="H3143" s="149"/>
      <c r="I3143" s="143"/>
      <c r="J3143" s="143"/>
      <c r="K3143" s="149"/>
      <c r="L3143" s="149"/>
      <c r="M3143" s="149"/>
      <c r="N3143" s="149"/>
      <c r="O3143" s="149"/>
      <c r="P3143" s="149"/>
      <c r="Q3143" s="149"/>
      <c r="R3143" s="149"/>
      <c r="S3143" s="149"/>
      <c r="T3143" s="152"/>
      <c r="U3143" s="152"/>
      <c r="V3143" s="152"/>
      <c r="W3143" s="152"/>
      <c r="X3143" s="152"/>
      <c r="Y3143" s="152"/>
      <c r="Z3143" s="152"/>
    </row>
    <row r="3144" ht="15.75" customHeight="1">
      <c r="A3144" s="143" t="str">
        <f>VLOOKUP('POBLACIONAL BASE 2025'!AD2406,$A$15:$B$40,2,FALSE)</f>
        <v>#N/A</v>
      </c>
      <c r="B3144" s="149"/>
      <c r="C3144" s="149"/>
      <c r="D3144" s="149"/>
      <c r="E3144" s="149"/>
      <c r="F3144" s="149"/>
      <c r="G3144" s="149"/>
      <c r="H3144" s="149"/>
      <c r="I3144" s="143"/>
      <c r="J3144" s="143"/>
      <c r="K3144" s="149"/>
      <c r="L3144" s="149"/>
      <c r="M3144" s="149"/>
      <c r="N3144" s="149"/>
      <c r="O3144" s="149"/>
      <c r="P3144" s="149"/>
      <c r="Q3144" s="149"/>
      <c r="R3144" s="149"/>
      <c r="S3144" s="149"/>
      <c r="T3144" s="152"/>
      <c r="U3144" s="152"/>
      <c r="V3144" s="152"/>
      <c r="W3144" s="152"/>
      <c r="X3144" s="152"/>
      <c r="Y3144" s="152"/>
      <c r="Z3144" s="152"/>
    </row>
    <row r="3145" ht="15.75" customHeight="1">
      <c r="A3145" s="143" t="str">
        <f>VLOOKUP('POBLACIONAL BASE 2025'!AD2407,$A$15:$B$40,2,FALSE)</f>
        <v>#N/A</v>
      </c>
      <c r="B3145" s="149"/>
      <c r="C3145" s="149"/>
      <c r="D3145" s="149"/>
      <c r="E3145" s="149"/>
      <c r="F3145" s="149"/>
      <c r="G3145" s="149"/>
      <c r="H3145" s="149"/>
      <c r="I3145" s="143"/>
      <c r="J3145" s="143"/>
      <c r="K3145" s="149"/>
      <c r="L3145" s="149"/>
      <c r="M3145" s="149"/>
      <c r="N3145" s="149"/>
      <c r="O3145" s="149"/>
      <c r="P3145" s="149"/>
      <c r="Q3145" s="149"/>
      <c r="R3145" s="149"/>
      <c r="S3145" s="149"/>
      <c r="T3145" s="152"/>
      <c r="U3145" s="152"/>
      <c r="V3145" s="152"/>
      <c r="W3145" s="152"/>
      <c r="X3145" s="152"/>
      <c r="Y3145" s="152"/>
      <c r="Z3145" s="152"/>
    </row>
    <row r="3146" ht="15.75" customHeight="1">
      <c r="A3146" s="143" t="str">
        <f>VLOOKUP('POBLACIONAL BASE 2025'!AD2408,$A$15:$B$40,2,FALSE)</f>
        <v>#N/A</v>
      </c>
      <c r="B3146" s="149"/>
      <c r="C3146" s="149"/>
      <c r="D3146" s="149"/>
      <c r="E3146" s="149"/>
      <c r="F3146" s="149"/>
      <c r="G3146" s="149"/>
      <c r="H3146" s="149"/>
      <c r="I3146" s="143"/>
      <c r="J3146" s="143"/>
      <c r="K3146" s="149"/>
      <c r="L3146" s="149"/>
      <c r="M3146" s="149"/>
      <c r="N3146" s="149"/>
      <c r="O3146" s="149"/>
      <c r="P3146" s="149"/>
      <c r="Q3146" s="149"/>
      <c r="R3146" s="149"/>
      <c r="S3146" s="149"/>
      <c r="T3146" s="152"/>
      <c r="U3146" s="152"/>
      <c r="V3146" s="152"/>
      <c r="W3146" s="152"/>
      <c r="X3146" s="152"/>
      <c r="Y3146" s="152"/>
      <c r="Z3146" s="152"/>
    </row>
    <row r="3147" ht="15.75" customHeight="1">
      <c r="A3147" s="143" t="str">
        <f>VLOOKUP('POBLACIONAL BASE 2025'!AD2409,$A$15:$B$40,2,FALSE)</f>
        <v>#N/A</v>
      </c>
      <c r="B3147" s="149"/>
      <c r="C3147" s="149"/>
      <c r="D3147" s="149"/>
      <c r="E3147" s="149"/>
      <c r="F3147" s="149"/>
      <c r="G3147" s="149"/>
      <c r="H3147" s="149"/>
      <c r="I3147" s="143"/>
      <c r="J3147" s="143"/>
      <c r="K3147" s="149"/>
      <c r="L3147" s="149"/>
      <c r="M3147" s="149"/>
      <c r="N3147" s="149"/>
      <c r="O3147" s="149"/>
      <c r="P3147" s="149"/>
      <c r="Q3147" s="149"/>
      <c r="R3147" s="149"/>
      <c r="S3147" s="149"/>
      <c r="T3147" s="152"/>
      <c r="U3147" s="152"/>
      <c r="V3147" s="152"/>
      <c r="W3147" s="152"/>
      <c r="X3147" s="152"/>
      <c r="Y3147" s="152"/>
      <c r="Z3147" s="152"/>
    </row>
    <row r="3148" ht="15.75" customHeight="1">
      <c r="A3148" s="143" t="str">
        <f>VLOOKUP('POBLACIONAL BASE 2025'!AD2410,$A$15:$B$40,2,FALSE)</f>
        <v>#N/A</v>
      </c>
      <c r="B3148" s="149"/>
      <c r="C3148" s="149"/>
      <c r="D3148" s="149"/>
      <c r="E3148" s="149"/>
      <c r="F3148" s="149"/>
      <c r="G3148" s="149"/>
      <c r="H3148" s="149"/>
      <c r="I3148" s="143"/>
      <c r="J3148" s="143"/>
      <c r="K3148" s="149"/>
      <c r="L3148" s="149"/>
      <c r="M3148" s="149"/>
      <c r="N3148" s="149"/>
      <c r="O3148" s="149"/>
      <c r="P3148" s="149"/>
      <c r="Q3148" s="149"/>
      <c r="R3148" s="149"/>
      <c r="S3148" s="149"/>
      <c r="T3148" s="152"/>
      <c r="U3148" s="152"/>
      <c r="V3148" s="152"/>
      <c r="W3148" s="152"/>
      <c r="X3148" s="152"/>
      <c r="Y3148" s="152"/>
      <c r="Z3148" s="152"/>
    </row>
    <row r="3149" ht="15.75" customHeight="1">
      <c r="A3149" s="143" t="str">
        <f>VLOOKUP('POBLACIONAL BASE 2025'!AD2411,$A$15:$B$40,2,FALSE)</f>
        <v>#N/A</v>
      </c>
      <c r="B3149" s="149"/>
      <c r="C3149" s="149"/>
      <c r="D3149" s="149"/>
      <c r="E3149" s="149"/>
      <c r="F3149" s="149"/>
      <c r="G3149" s="149"/>
      <c r="H3149" s="149"/>
      <c r="I3149" s="143"/>
      <c r="J3149" s="143"/>
      <c r="K3149" s="149"/>
      <c r="L3149" s="149"/>
      <c r="M3149" s="149"/>
      <c r="N3149" s="149"/>
      <c r="O3149" s="149"/>
      <c r="P3149" s="149"/>
      <c r="Q3149" s="149"/>
      <c r="R3149" s="149"/>
      <c r="S3149" s="149"/>
      <c r="T3149" s="152"/>
      <c r="U3149" s="152"/>
      <c r="V3149" s="152"/>
      <c r="W3149" s="152"/>
      <c r="X3149" s="152"/>
      <c r="Y3149" s="152"/>
      <c r="Z3149" s="152"/>
    </row>
    <row r="3150" ht="15.75" customHeight="1">
      <c r="A3150" s="143" t="str">
        <f>VLOOKUP('POBLACIONAL BASE 2025'!AD2412,$A$15:$B$40,2,FALSE)</f>
        <v>#N/A</v>
      </c>
      <c r="B3150" s="149"/>
      <c r="C3150" s="149"/>
      <c r="D3150" s="149"/>
      <c r="E3150" s="149"/>
      <c r="F3150" s="149"/>
      <c r="G3150" s="149"/>
      <c r="H3150" s="149"/>
      <c r="I3150" s="143"/>
      <c r="J3150" s="143"/>
      <c r="K3150" s="149"/>
      <c r="L3150" s="149"/>
      <c r="M3150" s="149"/>
      <c r="N3150" s="149"/>
      <c r="O3150" s="149"/>
      <c r="P3150" s="149"/>
      <c r="Q3150" s="149"/>
      <c r="R3150" s="149"/>
      <c r="S3150" s="149"/>
      <c r="T3150" s="152"/>
      <c r="U3150" s="152"/>
      <c r="V3150" s="152"/>
      <c r="W3150" s="152"/>
      <c r="X3150" s="152"/>
      <c r="Y3150" s="152"/>
      <c r="Z3150" s="152"/>
    </row>
    <row r="3151" ht="15.75" customHeight="1">
      <c r="A3151" s="143" t="str">
        <f>VLOOKUP('POBLACIONAL BASE 2025'!AD2413,$A$15:$B$40,2,FALSE)</f>
        <v>#N/A</v>
      </c>
      <c r="B3151" s="149"/>
      <c r="C3151" s="149"/>
      <c r="D3151" s="149"/>
      <c r="E3151" s="149"/>
      <c r="F3151" s="149"/>
      <c r="G3151" s="149"/>
      <c r="H3151" s="149"/>
      <c r="I3151" s="143"/>
      <c r="J3151" s="143"/>
      <c r="K3151" s="149"/>
      <c r="L3151" s="149"/>
      <c r="M3151" s="149"/>
      <c r="N3151" s="149"/>
      <c r="O3151" s="149"/>
      <c r="P3151" s="149"/>
      <c r="Q3151" s="149"/>
      <c r="R3151" s="149"/>
      <c r="S3151" s="149"/>
      <c r="T3151" s="152"/>
      <c r="U3151" s="152"/>
      <c r="V3151" s="152"/>
      <c r="W3151" s="152"/>
      <c r="X3151" s="152"/>
      <c r="Y3151" s="152"/>
      <c r="Z3151" s="152"/>
    </row>
    <row r="3152" ht="15.75" customHeight="1">
      <c r="A3152" s="143" t="str">
        <f>VLOOKUP('POBLACIONAL BASE 2025'!AD2414,$A$15:$B$40,2,FALSE)</f>
        <v>#N/A</v>
      </c>
      <c r="B3152" s="149"/>
      <c r="C3152" s="149"/>
      <c r="D3152" s="149"/>
      <c r="E3152" s="149"/>
      <c r="F3152" s="149"/>
      <c r="G3152" s="149"/>
      <c r="H3152" s="149"/>
      <c r="I3152" s="143"/>
      <c r="J3152" s="143"/>
      <c r="K3152" s="149"/>
      <c r="L3152" s="149"/>
      <c r="M3152" s="149"/>
      <c r="N3152" s="149"/>
      <c r="O3152" s="149"/>
      <c r="P3152" s="149"/>
      <c r="Q3152" s="149"/>
      <c r="R3152" s="149"/>
      <c r="S3152" s="149"/>
      <c r="T3152" s="152"/>
      <c r="U3152" s="152"/>
      <c r="V3152" s="152"/>
      <c r="W3152" s="152"/>
      <c r="X3152" s="152"/>
      <c r="Y3152" s="152"/>
      <c r="Z3152" s="152"/>
    </row>
    <row r="3153" ht="15.75" customHeight="1">
      <c r="A3153" s="143" t="str">
        <f>VLOOKUP('POBLACIONAL BASE 2025'!AD2415,$A$15:$B$40,2,FALSE)</f>
        <v>#N/A</v>
      </c>
      <c r="B3153" s="149"/>
      <c r="C3153" s="149"/>
      <c r="D3153" s="149"/>
      <c r="E3153" s="149"/>
      <c r="F3153" s="149"/>
      <c r="G3153" s="149"/>
      <c r="H3153" s="149"/>
      <c r="I3153" s="143"/>
      <c r="J3153" s="143"/>
      <c r="K3153" s="149"/>
      <c r="L3153" s="149"/>
      <c r="M3153" s="149"/>
      <c r="N3153" s="149"/>
      <c r="O3153" s="149"/>
      <c r="P3153" s="149"/>
      <c r="Q3153" s="149"/>
      <c r="R3153" s="149"/>
      <c r="S3153" s="149"/>
      <c r="T3153" s="152"/>
      <c r="U3153" s="152"/>
      <c r="V3153" s="152"/>
      <c r="W3153" s="152"/>
      <c r="X3153" s="152"/>
      <c r="Y3153" s="152"/>
      <c r="Z3153" s="152"/>
    </row>
    <row r="3154" ht="15.75" customHeight="1">
      <c r="A3154" s="143" t="str">
        <f>VLOOKUP('POBLACIONAL BASE 2025'!AD2416,$A$15:$B$40,2,FALSE)</f>
        <v>#N/A</v>
      </c>
      <c r="B3154" s="149"/>
      <c r="C3154" s="149"/>
      <c r="D3154" s="149"/>
      <c r="E3154" s="149"/>
      <c r="F3154" s="149"/>
      <c r="G3154" s="149"/>
      <c r="H3154" s="149"/>
      <c r="I3154" s="143"/>
      <c r="J3154" s="143"/>
      <c r="K3154" s="149"/>
      <c r="L3154" s="149"/>
      <c r="M3154" s="149"/>
      <c r="N3154" s="149"/>
      <c r="O3154" s="149"/>
      <c r="P3154" s="149"/>
      <c r="Q3154" s="149"/>
      <c r="R3154" s="149"/>
      <c r="S3154" s="149"/>
      <c r="T3154" s="152"/>
      <c r="U3154" s="152"/>
      <c r="V3154" s="152"/>
      <c r="W3154" s="152"/>
      <c r="X3154" s="152"/>
      <c r="Y3154" s="152"/>
      <c r="Z3154" s="152"/>
    </row>
    <row r="3155" ht="15.75" customHeight="1">
      <c r="A3155" s="143" t="str">
        <f>VLOOKUP('POBLACIONAL BASE 2025'!AD2417,$A$15:$B$40,2,FALSE)</f>
        <v>#N/A</v>
      </c>
      <c r="B3155" s="149"/>
      <c r="C3155" s="149"/>
      <c r="D3155" s="149"/>
      <c r="E3155" s="149"/>
      <c r="F3155" s="149"/>
      <c r="G3155" s="149"/>
      <c r="H3155" s="149"/>
      <c r="I3155" s="143"/>
      <c r="J3155" s="143"/>
      <c r="K3155" s="149"/>
      <c r="L3155" s="149"/>
      <c r="M3155" s="149"/>
      <c r="N3155" s="149"/>
      <c r="O3155" s="149"/>
      <c r="P3155" s="149"/>
      <c r="Q3155" s="149"/>
      <c r="R3155" s="149"/>
      <c r="S3155" s="149"/>
      <c r="T3155" s="152"/>
      <c r="U3155" s="152"/>
      <c r="V3155" s="152"/>
      <c r="W3155" s="152"/>
      <c r="X3155" s="152"/>
      <c r="Y3155" s="152"/>
      <c r="Z3155" s="152"/>
    </row>
    <row r="3156" ht="15.75" customHeight="1">
      <c r="A3156" s="143" t="str">
        <f>VLOOKUP('POBLACIONAL BASE 2025'!AD2418,$A$15:$B$40,2,FALSE)</f>
        <v>#N/A</v>
      </c>
      <c r="B3156" s="149"/>
      <c r="C3156" s="149"/>
      <c r="D3156" s="149"/>
      <c r="E3156" s="149"/>
      <c r="F3156" s="149"/>
      <c r="G3156" s="149"/>
      <c r="H3156" s="149"/>
      <c r="I3156" s="143"/>
      <c r="J3156" s="143"/>
      <c r="K3156" s="149"/>
      <c r="L3156" s="149"/>
      <c r="M3156" s="149"/>
      <c r="N3156" s="149"/>
      <c r="O3156" s="149"/>
      <c r="P3156" s="149"/>
      <c r="Q3156" s="149"/>
      <c r="R3156" s="149"/>
      <c r="S3156" s="149"/>
      <c r="T3156" s="152"/>
      <c r="U3156" s="152"/>
      <c r="V3156" s="152"/>
      <c r="W3156" s="152"/>
      <c r="X3156" s="152"/>
      <c r="Y3156" s="152"/>
      <c r="Z3156" s="152"/>
    </row>
    <row r="3157" ht="15.75" customHeight="1">
      <c r="A3157" s="143" t="str">
        <f>VLOOKUP('POBLACIONAL BASE 2025'!AD2419,$A$15:$B$40,2,FALSE)</f>
        <v>#N/A</v>
      </c>
      <c r="B3157" s="149"/>
      <c r="C3157" s="149"/>
      <c r="D3157" s="149"/>
      <c r="E3157" s="149"/>
      <c r="F3157" s="149"/>
      <c r="G3157" s="149"/>
      <c r="H3157" s="149"/>
      <c r="I3157" s="143"/>
      <c r="J3157" s="143"/>
      <c r="K3157" s="149"/>
      <c r="L3157" s="149"/>
      <c r="M3157" s="149"/>
      <c r="N3157" s="149"/>
      <c r="O3157" s="149"/>
      <c r="P3157" s="149"/>
      <c r="Q3157" s="149"/>
      <c r="R3157" s="149"/>
      <c r="S3157" s="149"/>
      <c r="T3157" s="152"/>
      <c r="U3157" s="152"/>
      <c r="V3157" s="152"/>
      <c r="W3157" s="152"/>
      <c r="X3157" s="152"/>
      <c r="Y3157" s="152"/>
      <c r="Z3157" s="152"/>
    </row>
    <row r="3158" ht="15.75" customHeight="1">
      <c r="A3158" s="143" t="str">
        <f>VLOOKUP('POBLACIONAL BASE 2025'!AD2420,$A$15:$B$40,2,FALSE)</f>
        <v>#N/A</v>
      </c>
      <c r="B3158" s="149"/>
      <c r="C3158" s="149"/>
      <c r="D3158" s="149"/>
      <c r="E3158" s="149"/>
      <c r="F3158" s="149"/>
      <c r="G3158" s="149"/>
      <c r="H3158" s="149"/>
      <c r="I3158" s="143"/>
      <c r="J3158" s="143"/>
      <c r="K3158" s="149"/>
      <c r="L3158" s="149"/>
      <c r="M3158" s="149"/>
      <c r="N3158" s="149"/>
      <c r="O3158" s="149"/>
      <c r="P3158" s="149"/>
      <c r="Q3158" s="149"/>
      <c r="R3158" s="149"/>
      <c r="S3158" s="149"/>
      <c r="T3158" s="152"/>
      <c r="U3158" s="152"/>
      <c r="V3158" s="152"/>
      <c r="W3158" s="152"/>
      <c r="X3158" s="152"/>
      <c r="Y3158" s="152"/>
      <c r="Z3158" s="152"/>
    </row>
    <row r="3159" ht="15.75" customHeight="1">
      <c r="A3159" s="143" t="str">
        <f>VLOOKUP('POBLACIONAL BASE 2025'!AD2421,$A$15:$B$40,2,FALSE)</f>
        <v>#N/A</v>
      </c>
      <c r="B3159" s="149"/>
      <c r="C3159" s="149"/>
      <c r="D3159" s="149"/>
      <c r="E3159" s="149"/>
      <c r="F3159" s="149"/>
      <c r="G3159" s="149"/>
      <c r="H3159" s="149"/>
      <c r="I3159" s="143"/>
      <c r="J3159" s="143"/>
      <c r="K3159" s="149"/>
      <c r="L3159" s="149"/>
      <c r="M3159" s="149"/>
      <c r="N3159" s="149"/>
      <c r="O3159" s="149"/>
      <c r="P3159" s="149"/>
      <c r="Q3159" s="149"/>
      <c r="R3159" s="149"/>
      <c r="S3159" s="149"/>
      <c r="T3159" s="152"/>
      <c r="U3159" s="152"/>
      <c r="V3159" s="152"/>
      <c r="W3159" s="152"/>
      <c r="X3159" s="152"/>
      <c r="Y3159" s="152"/>
      <c r="Z3159" s="152"/>
    </row>
    <row r="3160" ht="15.75" customHeight="1">
      <c r="A3160" s="143" t="str">
        <f>VLOOKUP('POBLACIONAL BASE 2025'!AD2422,$A$15:$B$40,2,FALSE)</f>
        <v>#N/A</v>
      </c>
      <c r="B3160" s="149"/>
      <c r="C3160" s="149"/>
      <c r="D3160" s="149"/>
      <c r="E3160" s="149"/>
      <c r="F3160" s="149"/>
      <c r="G3160" s="149"/>
      <c r="H3160" s="149"/>
      <c r="I3160" s="143"/>
      <c r="J3160" s="143"/>
      <c r="K3160" s="149"/>
      <c r="L3160" s="149"/>
      <c r="M3160" s="149"/>
      <c r="N3160" s="149"/>
      <c r="O3160" s="149"/>
      <c r="P3160" s="149"/>
      <c r="Q3160" s="149"/>
      <c r="R3160" s="149"/>
      <c r="S3160" s="149"/>
      <c r="T3160" s="152"/>
      <c r="U3160" s="152"/>
      <c r="V3160" s="152"/>
      <c r="W3160" s="152"/>
      <c r="X3160" s="152"/>
      <c r="Y3160" s="152"/>
      <c r="Z3160" s="152"/>
    </row>
    <row r="3161" ht="15.75" customHeight="1">
      <c r="A3161" s="143" t="str">
        <f>VLOOKUP('POBLACIONAL BASE 2025'!AD2423,$A$15:$B$40,2,FALSE)</f>
        <v>#N/A</v>
      </c>
      <c r="B3161" s="149"/>
      <c r="C3161" s="149"/>
      <c r="D3161" s="149"/>
      <c r="E3161" s="149"/>
      <c r="F3161" s="149"/>
      <c r="G3161" s="149"/>
      <c r="H3161" s="149"/>
      <c r="I3161" s="143"/>
      <c r="J3161" s="143"/>
      <c r="K3161" s="149"/>
      <c r="L3161" s="149"/>
      <c r="M3161" s="149"/>
      <c r="N3161" s="149"/>
      <c r="O3161" s="149"/>
      <c r="P3161" s="149"/>
      <c r="Q3161" s="149"/>
      <c r="R3161" s="149"/>
      <c r="S3161" s="149"/>
      <c r="T3161" s="152"/>
      <c r="U3161" s="152"/>
      <c r="V3161" s="152"/>
      <c r="W3161" s="152"/>
      <c r="X3161" s="152"/>
      <c r="Y3161" s="152"/>
      <c r="Z3161" s="152"/>
    </row>
    <row r="3162" ht="15.75" customHeight="1">
      <c r="A3162" s="143" t="str">
        <f>VLOOKUP('POBLACIONAL BASE 2025'!AD2424,$A$15:$B$40,2,FALSE)</f>
        <v>#N/A</v>
      </c>
      <c r="B3162" s="149"/>
      <c r="C3162" s="149"/>
      <c r="D3162" s="149"/>
      <c r="E3162" s="149"/>
      <c r="F3162" s="149"/>
      <c r="G3162" s="149"/>
      <c r="H3162" s="149"/>
      <c r="I3162" s="143"/>
      <c r="J3162" s="143"/>
      <c r="K3162" s="149"/>
      <c r="L3162" s="149"/>
      <c r="M3162" s="149"/>
      <c r="N3162" s="149"/>
      <c r="O3162" s="149"/>
      <c r="P3162" s="149"/>
      <c r="Q3162" s="149"/>
      <c r="R3162" s="149"/>
      <c r="S3162" s="149"/>
      <c r="T3162" s="152"/>
      <c r="U3162" s="152"/>
      <c r="V3162" s="152"/>
      <c r="W3162" s="152"/>
      <c r="X3162" s="152"/>
      <c r="Y3162" s="152"/>
      <c r="Z3162" s="152"/>
    </row>
    <row r="3163" ht="15.75" customHeight="1">
      <c r="A3163" s="143" t="str">
        <f>VLOOKUP('POBLACIONAL BASE 2025'!AD2425,$A$15:$B$40,2,FALSE)</f>
        <v>#N/A</v>
      </c>
      <c r="B3163" s="149"/>
      <c r="C3163" s="149"/>
      <c r="D3163" s="149"/>
      <c r="E3163" s="149"/>
      <c r="F3163" s="149"/>
      <c r="G3163" s="149"/>
      <c r="H3163" s="149"/>
      <c r="I3163" s="143"/>
      <c r="J3163" s="143"/>
      <c r="K3163" s="149"/>
      <c r="L3163" s="149"/>
      <c r="M3163" s="149"/>
      <c r="N3163" s="149"/>
      <c r="O3163" s="149"/>
      <c r="P3163" s="149"/>
      <c r="Q3163" s="149"/>
      <c r="R3163" s="149"/>
      <c r="S3163" s="149"/>
      <c r="T3163" s="152"/>
      <c r="U3163" s="152"/>
      <c r="V3163" s="152"/>
      <c r="W3163" s="152"/>
      <c r="X3163" s="152"/>
      <c r="Y3163" s="152"/>
      <c r="Z3163" s="152"/>
    </row>
    <row r="3164" ht="15.75" customHeight="1">
      <c r="A3164" s="143" t="str">
        <f>VLOOKUP('POBLACIONAL BASE 2025'!AD2426,$A$15:$B$40,2,FALSE)</f>
        <v>#N/A</v>
      </c>
      <c r="B3164" s="149"/>
      <c r="C3164" s="149"/>
      <c r="D3164" s="149"/>
      <c r="E3164" s="149"/>
      <c r="F3164" s="149"/>
      <c r="G3164" s="149"/>
      <c r="H3164" s="149"/>
      <c r="I3164" s="143"/>
      <c r="J3164" s="143"/>
      <c r="K3164" s="149"/>
      <c r="L3164" s="149"/>
      <c r="M3164" s="149"/>
      <c r="N3164" s="149"/>
      <c r="O3164" s="149"/>
      <c r="P3164" s="149"/>
      <c r="Q3164" s="149"/>
      <c r="R3164" s="149"/>
      <c r="S3164" s="149"/>
      <c r="T3164" s="152"/>
      <c r="U3164" s="152"/>
      <c r="V3164" s="152"/>
      <c r="W3164" s="152"/>
      <c r="X3164" s="152"/>
      <c r="Y3164" s="152"/>
      <c r="Z3164" s="152"/>
    </row>
    <row r="3165" ht="15.75" customHeight="1">
      <c r="A3165" s="143" t="str">
        <f>VLOOKUP('POBLACIONAL BASE 2025'!AD2427,$A$15:$B$40,2,FALSE)</f>
        <v>#N/A</v>
      </c>
      <c r="B3165" s="149"/>
      <c r="C3165" s="149"/>
      <c r="D3165" s="149"/>
      <c r="E3165" s="149"/>
      <c r="F3165" s="149"/>
      <c r="G3165" s="149"/>
      <c r="H3165" s="149"/>
      <c r="I3165" s="143"/>
      <c r="J3165" s="143"/>
      <c r="K3165" s="149"/>
      <c r="L3165" s="149"/>
      <c r="M3165" s="149"/>
      <c r="N3165" s="149"/>
      <c r="O3165" s="149"/>
      <c r="P3165" s="149"/>
      <c r="Q3165" s="149"/>
      <c r="R3165" s="149"/>
      <c r="S3165" s="149"/>
      <c r="T3165" s="152"/>
      <c r="U3165" s="152"/>
      <c r="V3165" s="152"/>
      <c r="W3165" s="152"/>
      <c r="X3165" s="152"/>
      <c r="Y3165" s="152"/>
      <c r="Z3165" s="152"/>
    </row>
    <row r="3166" ht="15.75" customHeight="1">
      <c r="A3166" s="143" t="str">
        <f>VLOOKUP('POBLACIONAL BASE 2025'!AD2428,$A$15:$B$40,2,FALSE)</f>
        <v>#N/A</v>
      </c>
      <c r="B3166" s="149"/>
      <c r="C3166" s="149"/>
      <c r="D3166" s="149"/>
      <c r="E3166" s="149"/>
      <c r="F3166" s="149"/>
      <c r="G3166" s="149"/>
      <c r="H3166" s="149"/>
      <c r="I3166" s="143"/>
      <c r="J3166" s="143"/>
      <c r="K3166" s="149"/>
      <c r="L3166" s="149"/>
      <c r="M3166" s="149"/>
      <c r="N3166" s="149"/>
      <c r="O3166" s="149"/>
      <c r="P3166" s="149"/>
      <c r="Q3166" s="149"/>
      <c r="R3166" s="149"/>
      <c r="S3166" s="149"/>
      <c r="T3166" s="152"/>
      <c r="U3166" s="152"/>
      <c r="V3166" s="152"/>
      <c r="W3166" s="152"/>
      <c r="X3166" s="152"/>
      <c r="Y3166" s="152"/>
      <c r="Z3166" s="152"/>
    </row>
    <row r="3167" ht="15.75" customHeight="1">
      <c r="A3167" s="143" t="str">
        <f>VLOOKUP('POBLACIONAL BASE 2025'!AD2429,$A$15:$B$40,2,FALSE)</f>
        <v>#N/A</v>
      </c>
      <c r="B3167" s="149"/>
      <c r="C3167" s="149"/>
      <c r="D3167" s="149"/>
      <c r="E3167" s="149"/>
      <c r="F3167" s="149"/>
      <c r="G3167" s="149"/>
      <c r="H3167" s="149"/>
      <c r="I3167" s="143"/>
      <c r="J3167" s="143"/>
      <c r="K3167" s="149"/>
      <c r="L3167" s="149"/>
      <c r="M3167" s="149"/>
      <c r="N3167" s="149"/>
      <c r="O3167" s="149"/>
      <c r="P3167" s="149"/>
      <c r="Q3167" s="149"/>
      <c r="R3167" s="149"/>
      <c r="S3167" s="149"/>
      <c r="T3167" s="152"/>
      <c r="U3167" s="152"/>
      <c r="V3167" s="152"/>
      <c r="W3167" s="152"/>
      <c r="X3167" s="152"/>
      <c r="Y3167" s="152"/>
      <c r="Z3167" s="152"/>
    </row>
    <row r="3168" ht="15.75" customHeight="1">
      <c r="A3168" s="143" t="str">
        <f>VLOOKUP('POBLACIONAL BASE 2025'!AD2430,$A$15:$B$40,2,FALSE)</f>
        <v>#N/A</v>
      </c>
      <c r="B3168" s="149"/>
      <c r="C3168" s="149"/>
      <c r="D3168" s="149"/>
      <c r="E3168" s="149"/>
      <c r="F3168" s="149"/>
      <c r="G3168" s="149"/>
      <c r="H3168" s="149"/>
      <c r="I3168" s="143"/>
      <c r="J3168" s="143"/>
      <c r="K3168" s="149"/>
      <c r="L3168" s="149"/>
      <c r="M3168" s="149"/>
      <c r="N3168" s="149"/>
      <c r="O3168" s="149"/>
      <c r="P3168" s="149"/>
      <c r="Q3168" s="149"/>
      <c r="R3168" s="149"/>
      <c r="S3168" s="149"/>
      <c r="T3168" s="152"/>
      <c r="U3168" s="152"/>
      <c r="V3168" s="152"/>
      <c r="W3168" s="152"/>
      <c r="X3168" s="152"/>
      <c r="Y3168" s="152"/>
      <c r="Z3168" s="152"/>
    </row>
    <row r="3169" ht="15.75" customHeight="1">
      <c r="A3169" s="143" t="str">
        <f>VLOOKUP('POBLACIONAL BASE 2025'!AD2431,$A$15:$B$40,2,FALSE)</f>
        <v>#N/A</v>
      </c>
      <c r="B3169" s="149"/>
      <c r="C3169" s="149"/>
      <c r="D3169" s="149"/>
      <c r="E3169" s="149"/>
      <c r="F3169" s="149"/>
      <c r="G3169" s="149"/>
      <c r="H3169" s="149"/>
      <c r="I3169" s="143"/>
      <c r="J3169" s="143"/>
      <c r="K3169" s="149"/>
      <c r="L3169" s="149"/>
      <c r="M3169" s="149"/>
      <c r="N3169" s="149"/>
      <c r="O3169" s="149"/>
      <c r="P3169" s="149"/>
      <c r="Q3169" s="149"/>
      <c r="R3169" s="149"/>
      <c r="S3169" s="149"/>
      <c r="T3169" s="152"/>
      <c r="U3169" s="152"/>
      <c r="V3169" s="152"/>
      <c r="W3169" s="152"/>
      <c r="X3169" s="152"/>
      <c r="Y3169" s="152"/>
      <c r="Z3169" s="152"/>
    </row>
    <row r="3170" ht="15.75" customHeight="1">
      <c r="A3170" s="143" t="str">
        <f>VLOOKUP('POBLACIONAL BASE 2025'!AD2432,$A$15:$B$40,2,FALSE)</f>
        <v>#N/A</v>
      </c>
      <c r="B3170" s="149"/>
      <c r="C3170" s="149"/>
      <c r="D3170" s="149"/>
      <c r="E3170" s="149"/>
      <c r="F3170" s="149"/>
      <c r="G3170" s="149"/>
      <c r="H3170" s="149"/>
      <c r="I3170" s="143"/>
      <c r="J3170" s="143"/>
      <c r="K3170" s="149"/>
      <c r="L3170" s="149"/>
      <c r="M3170" s="149"/>
      <c r="N3170" s="149"/>
      <c r="O3170" s="149"/>
      <c r="P3170" s="149"/>
      <c r="Q3170" s="149"/>
      <c r="R3170" s="149"/>
      <c r="S3170" s="149"/>
      <c r="T3170" s="152"/>
      <c r="U3170" s="152"/>
      <c r="V3170" s="152"/>
      <c r="W3170" s="152"/>
      <c r="X3170" s="152"/>
      <c r="Y3170" s="152"/>
      <c r="Z3170" s="152"/>
    </row>
    <row r="3171" ht="15.75" customHeight="1">
      <c r="A3171" s="143" t="str">
        <f>VLOOKUP('POBLACIONAL BASE 2025'!AD2433,$A$15:$B$40,2,FALSE)</f>
        <v>#N/A</v>
      </c>
      <c r="B3171" s="149"/>
      <c r="C3171" s="149"/>
      <c r="D3171" s="149"/>
      <c r="E3171" s="149"/>
      <c r="F3171" s="149"/>
      <c r="G3171" s="149"/>
      <c r="H3171" s="149"/>
      <c r="I3171" s="143"/>
      <c r="J3171" s="143"/>
      <c r="K3171" s="149"/>
      <c r="L3171" s="149"/>
      <c r="M3171" s="149"/>
      <c r="N3171" s="149"/>
      <c r="O3171" s="149"/>
      <c r="P3171" s="149"/>
      <c r="Q3171" s="149"/>
      <c r="R3171" s="149"/>
      <c r="S3171" s="149"/>
      <c r="T3171" s="152"/>
      <c r="U3171" s="152"/>
      <c r="V3171" s="152"/>
      <c r="W3171" s="152"/>
      <c r="X3171" s="152"/>
      <c r="Y3171" s="152"/>
      <c r="Z3171" s="152"/>
    </row>
    <row r="3172" ht="15.75" customHeight="1">
      <c r="A3172" s="143" t="str">
        <f>VLOOKUP('POBLACIONAL BASE 2025'!AD2434,$A$15:$B$40,2,FALSE)</f>
        <v>#N/A</v>
      </c>
      <c r="B3172" s="149"/>
      <c r="C3172" s="149"/>
      <c r="D3172" s="149"/>
      <c r="E3172" s="149"/>
      <c r="F3172" s="149"/>
      <c r="G3172" s="149"/>
      <c r="H3172" s="149"/>
      <c r="I3172" s="143"/>
      <c r="J3172" s="143"/>
      <c r="K3172" s="149"/>
      <c r="L3172" s="149"/>
      <c r="M3172" s="149"/>
      <c r="N3172" s="149"/>
      <c r="O3172" s="149"/>
      <c r="P3172" s="149"/>
      <c r="Q3172" s="149"/>
      <c r="R3172" s="149"/>
      <c r="S3172" s="149"/>
      <c r="T3172" s="152"/>
      <c r="U3172" s="152"/>
      <c r="V3172" s="152"/>
      <c r="W3172" s="152"/>
      <c r="X3172" s="152"/>
      <c r="Y3172" s="152"/>
      <c r="Z3172" s="152"/>
    </row>
    <row r="3173" ht="15.75" customHeight="1">
      <c r="A3173" s="143" t="str">
        <f>VLOOKUP('POBLACIONAL BASE 2025'!AD2435,$A$15:$B$40,2,FALSE)</f>
        <v>#N/A</v>
      </c>
      <c r="B3173" s="149"/>
      <c r="C3173" s="149"/>
      <c r="D3173" s="149"/>
      <c r="E3173" s="149"/>
      <c r="F3173" s="149"/>
      <c r="G3173" s="149"/>
      <c r="H3173" s="149"/>
      <c r="I3173" s="143"/>
      <c r="J3173" s="143"/>
      <c r="K3173" s="149"/>
      <c r="L3173" s="149"/>
      <c r="M3173" s="149"/>
      <c r="N3173" s="149"/>
      <c r="O3173" s="149"/>
      <c r="P3173" s="149"/>
      <c r="Q3173" s="149"/>
      <c r="R3173" s="149"/>
      <c r="S3173" s="149"/>
      <c r="T3173" s="152"/>
      <c r="U3173" s="152"/>
      <c r="V3173" s="152"/>
      <c r="W3173" s="152"/>
      <c r="X3173" s="152"/>
      <c r="Y3173" s="152"/>
      <c r="Z3173" s="152"/>
    </row>
    <row r="3174" ht="15.75" customHeight="1">
      <c r="A3174" s="143" t="str">
        <f>VLOOKUP('POBLACIONAL BASE 2025'!AD2436,$A$15:$B$40,2,FALSE)</f>
        <v>#N/A</v>
      </c>
      <c r="B3174" s="149"/>
      <c r="C3174" s="149"/>
      <c r="D3174" s="149"/>
      <c r="E3174" s="149"/>
      <c r="F3174" s="149"/>
      <c r="G3174" s="149"/>
      <c r="H3174" s="149"/>
      <c r="I3174" s="143"/>
      <c r="J3174" s="143"/>
      <c r="K3174" s="149"/>
      <c r="L3174" s="149"/>
      <c r="M3174" s="149"/>
      <c r="N3174" s="149"/>
      <c r="O3174" s="149"/>
      <c r="P3174" s="149"/>
      <c r="Q3174" s="149"/>
      <c r="R3174" s="149"/>
      <c r="S3174" s="149"/>
      <c r="T3174" s="152"/>
      <c r="U3174" s="152"/>
      <c r="V3174" s="152"/>
      <c r="W3174" s="152"/>
      <c r="X3174" s="152"/>
      <c r="Y3174" s="152"/>
      <c r="Z3174" s="152"/>
    </row>
    <row r="3175" ht="15.75" customHeight="1">
      <c r="A3175" s="143" t="str">
        <f>VLOOKUP('POBLACIONAL BASE 2025'!AD2437,$A$15:$B$40,2,FALSE)</f>
        <v>#N/A</v>
      </c>
      <c r="B3175" s="149"/>
      <c r="C3175" s="149"/>
      <c r="D3175" s="149"/>
      <c r="E3175" s="149"/>
      <c r="F3175" s="149"/>
      <c r="G3175" s="149"/>
      <c r="H3175" s="149"/>
      <c r="I3175" s="143"/>
      <c r="J3175" s="143"/>
      <c r="K3175" s="149"/>
      <c r="L3175" s="149"/>
      <c r="M3175" s="149"/>
      <c r="N3175" s="149"/>
      <c r="O3175" s="149"/>
      <c r="P3175" s="149"/>
      <c r="Q3175" s="149"/>
      <c r="R3175" s="149"/>
      <c r="S3175" s="149"/>
      <c r="T3175" s="152"/>
      <c r="U3175" s="152"/>
      <c r="V3175" s="152"/>
      <c r="W3175" s="152"/>
      <c r="X3175" s="152"/>
      <c r="Y3175" s="152"/>
      <c r="Z3175" s="152"/>
    </row>
    <row r="3176" ht="15.75" customHeight="1">
      <c r="A3176" s="143" t="str">
        <f>VLOOKUP('POBLACIONAL BASE 2025'!AD2438,$A$15:$B$40,2,FALSE)</f>
        <v>#N/A</v>
      </c>
      <c r="B3176" s="149"/>
      <c r="C3176" s="149"/>
      <c r="D3176" s="149"/>
      <c r="E3176" s="149"/>
      <c r="F3176" s="149"/>
      <c r="G3176" s="149"/>
      <c r="H3176" s="149"/>
      <c r="I3176" s="143"/>
      <c r="J3176" s="143"/>
      <c r="K3176" s="149"/>
      <c r="L3176" s="149"/>
      <c r="M3176" s="149"/>
      <c r="N3176" s="149"/>
      <c r="O3176" s="149"/>
      <c r="P3176" s="149"/>
      <c r="Q3176" s="149"/>
      <c r="R3176" s="149"/>
      <c r="S3176" s="149"/>
      <c r="T3176" s="152"/>
      <c r="U3176" s="152"/>
      <c r="V3176" s="152"/>
      <c r="W3176" s="152"/>
      <c r="X3176" s="152"/>
      <c r="Y3176" s="152"/>
      <c r="Z3176" s="152"/>
    </row>
    <row r="3177" ht="15.75" customHeight="1">
      <c r="A3177" s="143" t="str">
        <f>VLOOKUP('POBLACIONAL BASE 2025'!AD2439,$A$15:$B$40,2,FALSE)</f>
        <v>#N/A</v>
      </c>
      <c r="B3177" s="149"/>
      <c r="C3177" s="149"/>
      <c r="D3177" s="149"/>
      <c r="E3177" s="149"/>
      <c r="F3177" s="149"/>
      <c r="G3177" s="149"/>
      <c r="H3177" s="149"/>
      <c r="I3177" s="143"/>
      <c r="J3177" s="143"/>
      <c r="K3177" s="149"/>
      <c r="L3177" s="149"/>
      <c r="M3177" s="149"/>
      <c r="N3177" s="149"/>
      <c r="O3177" s="149"/>
      <c r="P3177" s="149"/>
      <c r="Q3177" s="149"/>
      <c r="R3177" s="149"/>
      <c r="S3177" s="149"/>
      <c r="T3177" s="152"/>
      <c r="U3177" s="152"/>
      <c r="V3177" s="152"/>
      <c r="W3177" s="152"/>
      <c r="X3177" s="152"/>
      <c r="Y3177" s="152"/>
      <c r="Z3177" s="152"/>
    </row>
    <row r="3178" ht="15.75" customHeight="1">
      <c r="A3178" s="143" t="str">
        <f>VLOOKUP('POBLACIONAL BASE 2025'!AD2440,$A$15:$B$40,2,FALSE)</f>
        <v>#N/A</v>
      </c>
      <c r="B3178" s="149"/>
      <c r="C3178" s="149"/>
      <c r="D3178" s="149"/>
      <c r="E3178" s="149"/>
      <c r="F3178" s="149"/>
      <c r="G3178" s="149"/>
      <c r="H3178" s="149"/>
      <c r="I3178" s="143"/>
      <c r="J3178" s="143"/>
      <c r="K3178" s="149"/>
      <c r="L3178" s="149"/>
      <c r="M3178" s="149"/>
      <c r="N3178" s="149"/>
      <c r="O3178" s="149"/>
      <c r="P3178" s="149"/>
      <c r="Q3178" s="149"/>
      <c r="R3178" s="149"/>
      <c r="S3178" s="149"/>
      <c r="T3178" s="152"/>
      <c r="U3178" s="152"/>
      <c r="V3178" s="152"/>
      <c r="W3178" s="152"/>
      <c r="X3178" s="152"/>
      <c r="Y3178" s="152"/>
      <c r="Z3178" s="152"/>
    </row>
    <row r="3179" ht="15.75" customHeight="1">
      <c r="A3179" s="143" t="str">
        <f>VLOOKUP('POBLACIONAL BASE 2025'!AD2441,$A$15:$B$40,2,FALSE)</f>
        <v>#N/A</v>
      </c>
      <c r="B3179" s="149"/>
      <c r="C3179" s="149"/>
      <c r="D3179" s="149"/>
      <c r="E3179" s="149"/>
      <c r="F3179" s="149"/>
      <c r="G3179" s="149"/>
      <c r="H3179" s="149"/>
      <c r="I3179" s="143"/>
      <c r="J3179" s="143"/>
      <c r="K3179" s="149"/>
      <c r="L3179" s="149"/>
      <c r="M3179" s="149"/>
      <c r="N3179" s="149"/>
      <c r="O3179" s="149"/>
      <c r="P3179" s="149"/>
      <c r="Q3179" s="149"/>
      <c r="R3179" s="149"/>
      <c r="S3179" s="149"/>
      <c r="T3179" s="152"/>
      <c r="U3179" s="152"/>
      <c r="V3179" s="152"/>
      <c r="W3179" s="152"/>
      <c r="X3179" s="152"/>
      <c r="Y3179" s="152"/>
      <c r="Z3179" s="152"/>
    </row>
    <row r="3180" ht="15.75" customHeight="1">
      <c r="A3180" s="143" t="str">
        <f>VLOOKUP('POBLACIONAL BASE 2025'!AD2442,$A$15:$B$40,2,FALSE)</f>
        <v>#N/A</v>
      </c>
      <c r="B3180" s="149"/>
      <c r="C3180" s="149"/>
      <c r="D3180" s="149"/>
      <c r="E3180" s="149"/>
      <c r="F3180" s="149"/>
      <c r="G3180" s="149"/>
      <c r="H3180" s="149"/>
      <c r="I3180" s="143"/>
      <c r="J3180" s="143"/>
      <c r="K3180" s="149"/>
      <c r="L3180" s="149"/>
      <c r="M3180" s="149"/>
      <c r="N3180" s="149"/>
      <c r="O3180" s="149"/>
      <c r="P3180" s="149"/>
      <c r="Q3180" s="149"/>
      <c r="R3180" s="149"/>
      <c r="S3180" s="149"/>
      <c r="T3180" s="152"/>
      <c r="U3180" s="152"/>
      <c r="V3180" s="152"/>
      <c r="W3180" s="152"/>
      <c r="X3180" s="152"/>
      <c r="Y3180" s="152"/>
      <c r="Z3180" s="152"/>
    </row>
    <row r="3181" ht="15.75" customHeight="1">
      <c r="A3181" s="143" t="str">
        <f>VLOOKUP('POBLACIONAL BASE 2025'!AD2443,$A$15:$B$40,2,FALSE)</f>
        <v>#N/A</v>
      </c>
      <c r="B3181" s="149"/>
      <c r="C3181" s="149"/>
      <c r="D3181" s="149"/>
      <c r="E3181" s="149"/>
      <c r="F3181" s="149"/>
      <c r="G3181" s="149"/>
      <c r="H3181" s="149"/>
      <c r="I3181" s="143"/>
      <c r="J3181" s="143"/>
      <c r="K3181" s="149"/>
      <c r="L3181" s="149"/>
      <c r="M3181" s="149"/>
      <c r="N3181" s="149"/>
      <c r="O3181" s="149"/>
      <c r="P3181" s="149"/>
      <c r="Q3181" s="149"/>
      <c r="R3181" s="149"/>
      <c r="S3181" s="149"/>
      <c r="T3181" s="152"/>
      <c r="U3181" s="152"/>
      <c r="V3181" s="152"/>
      <c r="W3181" s="152"/>
      <c r="X3181" s="152"/>
      <c r="Y3181" s="152"/>
      <c r="Z3181" s="152"/>
    </row>
    <row r="3182" ht="15.75" customHeight="1">
      <c r="A3182" s="143" t="str">
        <f>VLOOKUP('POBLACIONAL BASE 2025'!AD2444,$A$15:$B$40,2,FALSE)</f>
        <v>#N/A</v>
      </c>
      <c r="B3182" s="149"/>
      <c r="C3182" s="149"/>
      <c r="D3182" s="149"/>
      <c r="E3182" s="149"/>
      <c r="F3182" s="149"/>
      <c r="G3182" s="149"/>
      <c r="H3182" s="149"/>
      <c r="I3182" s="143"/>
      <c r="J3182" s="143"/>
      <c r="K3182" s="149"/>
      <c r="L3182" s="149"/>
      <c r="M3182" s="149"/>
      <c r="N3182" s="149"/>
      <c r="O3182" s="149"/>
      <c r="P3182" s="149"/>
      <c r="Q3182" s="149"/>
      <c r="R3182" s="149"/>
      <c r="S3182" s="149"/>
      <c r="T3182" s="152"/>
      <c r="U3182" s="152"/>
      <c r="V3182" s="152"/>
      <c r="W3182" s="152"/>
      <c r="X3182" s="152"/>
      <c r="Y3182" s="152"/>
      <c r="Z3182" s="152"/>
    </row>
    <row r="3183" ht="15.75" customHeight="1">
      <c r="A3183" s="143" t="str">
        <f>VLOOKUP('POBLACIONAL BASE 2025'!AD2445,$A$15:$B$40,2,FALSE)</f>
        <v>#N/A</v>
      </c>
      <c r="B3183" s="149"/>
      <c r="C3183" s="149"/>
      <c r="D3183" s="149"/>
      <c r="E3183" s="149"/>
      <c r="F3183" s="149"/>
      <c r="G3183" s="149"/>
      <c r="H3183" s="149"/>
      <c r="I3183" s="143"/>
      <c r="J3183" s="143"/>
      <c r="K3183" s="149"/>
      <c r="L3183" s="149"/>
      <c r="M3183" s="149"/>
      <c r="N3183" s="149"/>
      <c r="O3183" s="149"/>
      <c r="P3183" s="149"/>
      <c r="Q3183" s="149"/>
      <c r="R3183" s="149"/>
      <c r="S3183" s="149"/>
      <c r="T3183" s="152"/>
      <c r="U3183" s="152"/>
      <c r="V3183" s="152"/>
      <c r="W3183" s="152"/>
      <c r="X3183" s="152"/>
      <c r="Y3183" s="152"/>
      <c r="Z3183" s="152"/>
    </row>
    <row r="3184" ht="15.75" customHeight="1">
      <c r="A3184" s="143" t="str">
        <f>VLOOKUP('POBLACIONAL BASE 2025'!AD2446,$A$15:$B$40,2,FALSE)</f>
        <v>#N/A</v>
      </c>
      <c r="B3184" s="149"/>
      <c r="C3184" s="149"/>
      <c r="D3184" s="149"/>
      <c r="E3184" s="149"/>
      <c r="F3184" s="149"/>
      <c r="G3184" s="149"/>
      <c r="H3184" s="149"/>
      <c r="I3184" s="143"/>
      <c r="J3184" s="143"/>
      <c r="K3184" s="149"/>
      <c r="L3184" s="149"/>
      <c r="M3184" s="149"/>
      <c r="N3184" s="149"/>
      <c r="O3184" s="149"/>
      <c r="P3184" s="149"/>
      <c r="Q3184" s="149"/>
      <c r="R3184" s="149"/>
      <c r="S3184" s="149"/>
      <c r="T3184" s="152"/>
      <c r="U3184" s="152"/>
      <c r="V3184" s="152"/>
      <c r="W3184" s="152"/>
      <c r="X3184" s="152"/>
      <c r="Y3184" s="152"/>
      <c r="Z3184" s="152"/>
    </row>
    <row r="3185" ht="15.75" customHeight="1">
      <c r="A3185" s="143" t="str">
        <f>VLOOKUP('POBLACIONAL BASE 2025'!AD2447,$A$15:$B$40,2,FALSE)</f>
        <v>#N/A</v>
      </c>
      <c r="B3185" s="149"/>
      <c r="C3185" s="149"/>
      <c r="D3185" s="149"/>
      <c r="E3185" s="149"/>
      <c r="F3185" s="149"/>
      <c r="G3185" s="149"/>
      <c r="H3185" s="149"/>
      <c r="I3185" s="143"/>
      <c r="J3185" s="143"/>
      <c r="K3185" s="149"/>
      <c r="L3185" s="149"/>
      <c r="M3185" s="149"/>
      <c r="N3185" s="149"/>
      <c r="O3185" s="149"/>
      <c r="P3185" s="149"/>
      <c r="Q3185" s="149"/>
      <c r="R3185" s="149"/>
      <c r="S3185" s="149"/>
      <c r="T3185" s="152"/>
      <c r="U3185" s="152"/>
      <c r="V3185" s="152"/>
      <c r="W3185" s="152"/>
      <c r="X3185" s="152"/>
      <c r="Y3185" s="152"/>
      <c r="Z3185" s="152"/>
    </row>
    <row r="3186" ht="15.75" customHeight="1">
      <c r="A3186" s="143" t="str">
        <f>VLOOKUP('POBLACIONAL BASE 2025'!AD2448,$A$15:$B$40,2,FALSE)</f>
        <v>#N/A</v>
      </c>
      <c r="B3186" s="149"/>
      <c r="C3186" s="149"/>
      <c r="D3186" s="149"/>
      <c r="E3186" s="149"/>
      <c r="F3186" s="149"/>
      <c r="G3186" s="149"/>
      <c r="H3186" s="149"/>
      <c r="I3186" s="143"/>
      <c r="J3186" s="143"/>
      <c r="K3186" s="149"/>
      <c r="L3186" s="149"/>
      <c r="M3186" s="149"/>
      <c r="N3186" s="149"/>
      <c r="O3186" s="149"/>
      <c r="P3186" s="149"/>
      <c r="Q3186" s="149"/>
      <c r="R3186" s="149"/>
      <c r="S3186" s="149"/>
      <c r="T3186" s="152"/>
      <c r="U3186" s="152"/>
      <c r="V3186" s="152"/>
      <c r="W3186" s="152"/>
      <c r="X3186" s="152"/>
      <c r="Y3186" s="152"/>
      <c r="Z3186" s="152"/>
    </row>
    <row r="3187" ht="15.75" customHeight="1">
      <c r="A3187" s="143" t="str">
        <f>VLOOKUP('POBLACIONAL BASE 2025'!AD2449,$A$15:$B$40,2,FALSE)</f>
        <v>#N/A</v>
      </c>
      <c r="B3187" s="149"/>
      <c r="C3187" s="149"/>
      <c r="D3187" s="149"/>
      <c r="E3187" s="149"/>
      <c r="F3187" s="149"/>
      <c r="G3187" s="149"/>
      <c r="H3187" s="149"/>
      <c r="I3187" s="143"/>
      <c r="J3187" s="143"/>
      <c r="K3187" s="149"/>
      <c r="L3187" s="149"/>
      <c r="M3187" s="149"/>
      <c r="N3187" s="149"/>
      <c r="O3187" s="149"/>
      <c r="P3187" s="149"/>
      <c r="Q3187" s="149"/>
      <c r="R3187" s="149"/>
      <c r="S3187" s="149"/>
      <c r="T3187" s="152"/>
      <c r="U3187" s="152"/>
      <c r="V3187" s="152"/>
      <c r="W3187" s="152"/>
      <c r="X3187" s="152"/>
      <c r="Y3187" s="152"/>
      <c r="Z3187" s="152"/>
    </row>
    <row r="3188" ht="15.75" customHeight="1">
      <c r="A3188" s="143" t="str">
        <f>VLOOKUP('POBLACIONAL BASE 2025'!AD2450,$A$15:$B$40,2,FALSE)</f>
        <v>#N/A</v>
      </c>
      <c r="B3188" s="149"/>
      <c r="C3188" s="149"/>
      <c r="D3188" s="149"/>
      <c r="E3188" s="149"/>
      <c r="F3188" s="149"/>
      <c r="G3188" s="149"/>
      <c r="H3188" s="149"/>
      <c r="I3188" s="143"/>
      <c r="J3188" s="143"/>
      <c r="K3188" s="149"/>
      <c r="L3188" s="149"/>
      <c r="M3188" s="149"/>
      <c r="N3188" s="149"/>
      <c r="O3188" s="149"/>
      <c r="P3188" s="149"/>
      <c r="Q3188" s="149"/>
      <c r="R3188" s="149"/>
      <c r="S3188" s="149"/>
      <c r="T3188" s="152"/>
      <c r="U3188" s="152"/>
      <c r="V3188" s="152"/>
      <c r="W3188" s="152"/>
      <c r="X3188" s="152"/>
      <c r="Y3188" s="152"/>
      <c r="Z3188" s="152"/>
    </row>
    <row r="3189" ht="15.75" customHeight="1">
      <c r="A3189" s="143" t="str">
        <f>VLOOKUP('POBLACIONAL BASE 2025'!AD2451,$A$15:$B$40,2,FALSE)</f>
        <v>#N/A</v>
      </c>
      <c r="B3189" s="149"/>
      <c r="C3189" s="149"/>
      <c r="D3189" s="149"/>
      <c r="E3189" s="149"/>
      <c r="F3189" s="149"/>
      <c r="G3189" s="149"/>
      <c r="H3189" s="149"/>
      <c r="I3189" s="143"/>
      <c r="J3189" s="143"/>
      <c r="K3189" s="149"/>
      <c r="L3189" s="149"/>
      <c r="M3189" s="149"/>
      <c r="N3189" s="149"/>
      <c r="O3189" s="149"/>
      <c r="P3189" s="149"/>
      <c r="Q3189" s="149"/>
      <c r="R3189" s="149"/>
      <c r="S3189" s="149"/>
      <c r="T3189" s="152"/>
      <c r="U3189" s="152"/>
      <c r="V3189" s="152"/>
      <c r="W3189" s="152"/>
      <c r="X3189" s="152"/>
      <c r="Y3189" s="152"/>
      <c r="Z3189" s="152"/>
    </row>
    <row r="3190" ht="15.75" customHeight="1">
      <c r="A3190" s="143" t="str">
        <f>VLOOKUP('POBLACIONAL BASE 2025'!AD2452,$A$15:$B$40,2,FALSE)</f>
        <v>#N/A</v>
      </c>
      <c r="B3190" s="149"/>
      <c r="C3190" s="149"/>
      <c r="D3190" s="149"/>
      <c r="E3190" s="149"/>
      <c r="F3190" s="149"/>
      <c r="G3190" s="149"/>
      <c r="H3190" s="149"/>
      <c r="I3190" s="143"/>
      <c r="J3190" s="143"/>
      <c r="K3190" s="149"/>
      <c r="L3190" s="149"/>
      <c r="M3190" s="149"/>
      <c r="N3190" s="149"/>
      <c r="O3190" s="149"/>
      <c r="P3190" s="149"/>
      <c r="Q3190" s="149"/>
      <c r="R3190" s="149"/>
      <c r="S3190" s="149"/>
      <c r="T3190" s="152"/>
      <c r="U3190" s="152"/>
      <c r="V3190" s="152"/>
      <c r="W3190" s="152"/>
      <c r="X3190" s="152"/>
      <c r="Y3190" s="152"/>
      <c r="Z3190" s="152"/>
    </row>
    <row r="3191" ht="15.75" customHeight="1">
      <c r="A3191" s="143" t="str">
        <f>VLOOKUP('POBLACIONAL BASE 2025'!AD2453,$A$15:$B$40,2,FALSE)</f>
        <v>#N/A</v>
      </c>
      <c r="B3191" s="149"/>
      <c r="C3191" s="149"/>
      <c r="D3191" s="149"/>
      <c r="E3191" s="149"/>
      <c r="F3191" s="149"/>
      <c r="G3191" s="149"/>
      <c r="H3191" s="149"/>
      <c r="I3191" s="143"/>
      <c r="J3191" s="143"/>
      <c r="K3191" s="149"/>
      <c r="L3191" s="149"/>
      <c r="M3191" s="149"/>
      <c r="N3191" s="149"/>
      <c r="O3191" s="149"/>
      <c r="P3191" s="149"/>
      <c r="Q3191" s="149"/>
      <c r="R3191" s="149"/>
      <c r="S3191" s="149"/>
      <c r="T3191" s="152"/>
      <c r="U3191" s="152"/>
      <c r="V3191" s="152"/>
      <c r="W3191" s="152"/>
      <c r="X3191" s="152"/>
      <c r="Y3191" s="152"/>
      <c r="Z3191" s="152"/>
    </row>
    <row r="3192" ht="15.75" customHeight="1">
      <c r="A3192" s="143" t="str">
        <f>VLOOKUP('POBLACIONAL BASE 2025'!AD2454,$A$15:$B$40,2,FALSE)</f>
        <v>#N/A</v>
      </c>
      <c r="B3192" s="149"/>
      <c r="C3192" s="149"/>
      <c r="D3192" s="149"/>
      <c r="E3192" s="149"/>
      <c r="F3192" s="149"/>
      <c r="G3192" s="149"/>
      <c r="H3192" s="149"/>
      <c r="I3192" s="143"/>
      <c r="J3192" s="143"/>
      <c r="K3192" s="149"/>
      <c r="L3192" s="149"/>
      <c r="M3192" s="149"/>
      <c r="N3192" s="149"/>
      <c r="O3192" s="149"/>
      <c r="P3192" s="149"/>
      <c r="Q3192" s="149"/>
      <c r="R3192" s="149"/>
      <c r="S3192" s="149"/>
      <c r="T3192" s="152"/>
      <c r="U3192" s="152"/>
      <c r="V3192" s="152"/>
      <c r="W3192" s="152"/>
      <c r="X3192" s="152"/>
      <c r="Y3192" s="152"/>
      <c r="Z3192" s="152"/>
    </row>
    <row r="3193" ht="15.75" customHeight="1">
      <c r="A3193" s="143" t="str">
        <f>VLOOKUP('POBLACIONAL BASE 2025'!AD2455,$A$15:$B$40,2,FALSE)</f>
        <v>#N/A</v>
      </c>
      <c r="B3193" s="149"/>
      <c r="C3193" s="149"/>
      <c r="D3193" s="149"/>
      <c r="E3193" s="149"/>
      <c r="F3193" s="149"/>
      <c r="G3193" s="149"/>
      <c r="H3193" s="149"/>
      <c r="I3193" s="143"/>
      <c r="J3193" s="143"/>
      <c r="K3193" s="149"/>
      <c r="L3193" s="149"/>
      <c r="M3193" s="149"/>
      <c r="N3193" s="149"/>
      <c r="O3193" s="149"/>
      <c r="P3193" s="149"/>
      <c r="Q3193" s="149"/>
      <c r="R3193" s="149"/>
      <c r="S3193" s="149"/>
      <c r="T3193" s="152"/>
      <c r="U3193" s="152"/>
      <c r="V3193" s="152"/>
      <c r="W3193" s="152"/>
      <c r="X3193" s="152"/>
      <c r="Y3193" s="152"/>
      <c r="Z3193" s="152"/>
    </row>
    <row r="3194" ht="15.75" customHeight="1">
      <c r="A3194" s="143" t="str">
        <f>VLOOKUP('POBLACIONAL BASE 2025'!AD2456,$A$15:$B$40,2,FALSE)</f>
        <v>#N/A</v>
      </c>
      <c r="B3194" s="149"/>
      <c r="C3194" s="149"/>
      <c r="D3194" s="149"/>
      <c r="E3194" s="149"/>
      <c r="F3194" s="149"/>
      <c r="G3194" s="149"/>
      <c r="H3194" s="149"/>
      <c r="I3194" s="143"/>
      <c r="J3194" s="143"/>
      <c r="K3194" s="149"/>
      <c r="L3194" s="149"/>
      <c r="M3194" s="149"/>
      <c r="N3194" s="149"/>
      <c r="O3194" s="149"/>
      <c r="P3194" s="149"/>
      <c r="Q3194" s="149"/>
      <c r="R3194" s="149"/>
      <c r="S3194" s="149"/>
      <c r="T3194" s="152"/>
      <c r="U3194" s="152"/>
      <c r="V3194" s="152"/>
      <c r="W3194" s="152"/>
      <c r="X3194" s="152"/>
      <c r="Y3194" s="152"/>
      <c r="Z3194" s="152"/>
    </row>
    <row r="3195" ht="15.75" customHeight="1">
      <c r="A3195" s="143" t="str">
        <f>VLOOKUP('POBLACIONAL BASE 2025'!AD2457,$A$15:$B$40,2,FALSE)</f>
        <v>#N/A</v>
      </c>
      <c r="B3195" s="149"/>
      <c r="C3195" s="149"/>
      <c r="D3195" s="149"/>
      <c r="E3195" s="149"/>
      <c r="F3195" s="149"/>
      <c r="G3195" s="149"/>
      <c r="H3195" s="149"/>
      <c r="I3195" s="143"/>
      <c r="J3195" s="143"/>
      <c r="K3195" s="149"/>
      <c r="L3195" s="149"/>
      <c r="M3195" s="149"/>
      <c r="N3195" s="149"/>
      <c r="O3195" s="149"/>
      <c r="P3195" s="149"/>
      <c r="Q3195" s="149"/>
      <c r="R3195" s="149"/>
      <c r="S3195" s="149"/>
      <c r="T3195" s="152"/>
      <c r="U3195" s="152"/>
      <c r="V3195" s="152"/>
      <c r="W3195" s="152"/>
      <c r="X3195" s="152"/>
      <c r="Y3195" s="152"/>
      <c r="Z3195" s="152"/>
    </row>
    <row r="3196" ht="15.75" customHeight="1">
      <c r="A3196" s="143" t="str">
        <f>VLOOKUP('POBLACIONAL BASE 2025'!AD2458,$A$15:$B$40,2,FALSE)</f>
        <v>#N/A</v>
      </c>
      <c r="B3196" s="149"/>
      <c r="C3196" s="149"/>
      <c r="D3196" s="149"/>
      <c r="E3196" s="149"/>
      <c r="F3196" s="149"/>
      <c r="G3196" s="149"/>
      <c r="H3196" s="149"/>
      <c r="I3196" s="143"/>
      <c r="J3196" s="143"/>
      <c r="K3196" s="149"/>
      <c r="L3196" s="149"/>
      <c r="M3196" s="149"/>
      <c r="N3196" s="149"/>
      <c r="O3196" s="149"/>
      <c r="P3196" s="149"/>
      <c r="Q3196" s="149"/>
      <c r="R3196" s="149"/>
      <c r="S3196" s="149"/>
      <c r="T3196" s="152"/>
      <c r="U3196" s="152"/>
      <c r="V3196" s="152"/>
      <c r="W3196" s="152"/>
      <c r="X3196" s="152"/>
      <c r="Y3196" s="152"/>
      <c r="Z3196" s="152"/>
    </row>
    <row r="3197" ht="15.75" customHeight="1">
      <c r="A3197" s="143" t="str">
        <f>VLOOKUP('POBLACIONAL BASE 2025'!AD2459,$A$15:$B$40,2,FALSE)</f>
        <v>#N/A</v>
      </c>
      <c r="B3197" s="149"/>
      <c r="C3197" s="149"/>
      <c r="D3197" s="149"/>
      <c r="E3197" s="149"/>
      <c r="F3197" s="149"/>
      <c r="G3197" s="149"/>
      <c r="H3197" s="149"/>
      <c r="I3197" s="143"/>
      <c r="J3197" s="143"/>
      <c r="K3197" s="149"/>
      <c r="L3197" s="149"/>
      <c r="M3197" s="149"/>
      <c r="N3197" s="149"/>
      <c r="O3197" s="149"/>
      <c r="P3197" s="149"/>
      <c r="Q3197" s="149"/>
      <c r="R3197" s="149"/>
      <c r="S3197" s="149"/>
      <c r="T3197" s="152"/>
      <c r="U3197" s="152"/>
      <c r="V3197" s="152"/>
      <c r="W3197" s="152"/>
      <c r="X3197" s="152"/>
      <c r="Y3197" s="152"/>
      <c r="Z3197" s="152"/>
    </row>
    <row r="3198" ht="15.75" customHeight="1">
      <c r="A3198" s="143" t="str">
        <f>VLOOKUP('POBLACIONAL BASE 2025'!AD2460,$A$15:$B$40,2,FALSE)</f>
        <v>#N/A</v>
      </c>
      <c r="B3198" s="149"/>
      <c r="C3198" s="149"/>
      <c r="D3198" s="149"/>
      <c r="E3198" s="149"/>
      <c r="F3198" s="149"/>
      <c r="G3198" s="149"/>
      <c r="H3198" s="149"/>
      <c r="I3198" s="143"/>
      <c r="J3198" s="143"/>
      <c r="K3198" s="149"/>
      <c r="L3198" s="149"/>
      <c r="M3198" s="149"/>
      <c r="N3198" s="149"/>
      <c r="O3198" s="149"/>
      <c r="P3198" s="149"/>
      <c r="Q3198" s="149"/>
      <c r="R3198" s="149"/>
      <c r="S3198" s="149"/>
      <c r="T3198" s="152"/>
      <c r="U3198" s="152"/>
      <c r="V3198" s="152"/>
      <c r="W3198" s="152"/>
      <c r="X3198" s="152"/>
      <c r="Y3198" s="152"/>
      <c r="Z3198" s="152"/>
    </row>
    <row r="3199" ht="15.75" customHeight="1">
      <c r="A3199" s="143" t="str">
        <f>VLOOKUP('POBLACIONAL BASE 2025'!AD2461,$A$15:$B$40,2,FALSE)</f>
        <v>#N/A</v>
      </c>
      <c r="B3199" s="149"/>
      <c r="C3199" s="149"/>
      <c r="D3199" s="149"/>
      <c r="E3199" s="149"/>
      <c r="F3199" s="149"/>
      <c r="G3199" s="149"/>
      <c r="H3199" s="149"/>
      <c r="I3199" s="143"/>
      <c r="J3199" s="143"/>
      <c r="K3199" s="149"/>
      <c r="L3199" s="149"/>
      <c r="M3199" s="149"/>
      <c r="N3199" s="149"/>
      <c r="O3199" s="149"/>
      <c r="P3199" s="149"/>
      <c r="Q3199" s="149"/>
      <c r="R3199" s="149"/>
      <c r="S3199" s="149"/>
      <c r="T3199" s="152"/>
      <c r="U3199" s="152"/>
      <c r="V3199" s="152"/>
      <c r="W3199" s="152"/>
      <c r="X3199" s="152"/>
      <c r="Y3199" s="152"/>
      <c r="Z3199" s="152"/>
    </row>
    <row r="3200" ht="15.75" customHeight="1">
      <c r="A3200" s="143" t="str">
        <f>VLOOKUP('POBLACIONAL BASE 2025'!AD2462,$A$15:$B$40,2,FALSE)</f>
        <v>#N/A</v>
      </c>
      <c r="B3200" s="149"/>
      <c r="C3200" s="149"/>
      <c r="D3200" s="149"/>
      <c r="E3200" s="149"/>
      <c r="F3200" s="149"/>
      <c r="G3200" s="149"/>
      <c r="H3200" s="149"/>
      <c r="I3200" s="143"/>
      <c r="J3200" s="143"/>
      <c r="K3200" s="149"/>
      <c r="L3200" s="149"/>
      <c r="M3200" s="149"/>
      <c r="N3200" s="149"/>
      <c r="O3200" s="149"/>
      <c r="P3200" s="149"/>
      <c r="Q3200" s="149"/>
      <c r="R3200" s="149"/>
      <c r="S3200" s="149"/>
      <c r="T3200" s="152"/>
      <c r="U3200" s="152"/>
      <c r="V3200" s="152"/>
      <c r="W3200" s="152"/>
      <c r="X3200" s="152"/>
      <c r="Y3200" s="152"/>
      <c r="Z3200" s="152"/>
    </row>
    <row r="3201" ht="15.75" customHeight="1">
      <c r="A3201" s="143" t="str">
        <f>VLOOKUP('POBLACIONAL BASE 2025'!AD2463,$A$15:$B$40,2,FALSE)</f>
        <v>#N/A</v>
      </c>
      <c r="B3201" s="149"/>
      <c r="C3201" s="149"/>
      <c r="D3201" s="149"/>
      <c r="E3201" s="149"/>
      <c r="F3201" s="149"/>
      <c r="G3201" s="149"/>
      <c r="H3201" s="149"/>
      <c r="I3201" s="143"/>
      <c r="J3201" s="143"/>
      <c r="K3201" s="149"/>
      <c r="L3201" s="149"/>
      <c r="M3201" s="149"/>
      <c r="N3201" s="149"/>
      <c r="O3201" s="149"/>
      <c r="P3201" s="149"/>
      <c r="Q3201" s="149"/>
      <c r="R3201" s="149"/>
      <c r="S3201" s="149"/>
      <c r="T3201" s="152"/>
      <c r="U3201" s="152"/>
      <c r="V3201" s="152"/>
      <c r="W3201" s="152"/>
      <c r="X3201" s="152"/>
      <c r="Y3201" s="152"/>
      <c r="Z3201" s="152"/>
    </row>
    <row r="3202" ht="15.75" customHeight="1">
      <c r="A3202" s="143" t="str">
        <f>VLOOKUP('POBLACIONAL BASE 2025'!AD2464,$A$15:$B$40,2,FALSE)</f>
        <v>#N/A</v>
      </c>
      <c r="B3202" s="149"/>
      <c r="C3202" s="149"/>
      <c r="D3202" s="149"/>
      <c r="E3202" s="149"/>
      <c r="F3202" s="149"/>
      <c r="G3202" s="149"/>
      <c r="H3202" s="149"/>
      <c r="I3202" s="143"/>
      <c r="J3202" s="143"/>
      <c r="K3202" s="149"/>
      <c r="L3202" s="149"/>
      <c r="M3202" s="149"/>
      <c r="N3202" s="149"/>
      <c r="O3202" s="149"/>
      <c r="P3202" s="149"/>
      <c r="Q3202" s="149"/>
      <c r="R3202" s="149"/>
      <c r="S3202" s="149"/>
      <c r="T3202" s="152"/>
      <c r="U3202" s="152"/>
      <c r="V3202" s="152"/>
      <c r="W3202" s="152"/>
      <c r="X3202" s="152"/>
      <c r="Y3202" s="152"/>
      <c r="Z3202" s="152"/>
    </row>
    <row r="3203" ht="15.75" customHeight="1">
      <c r="A3203" s="143" t="str">
        <f>VLOOKUP('POBLACIONAL BASE 2025'!AD2465,$A$15:$B$40,2,FALSE)</f>
        <v>#N/A</v>
      </c>
      <c r="B3203" s="149"/>
      <c r="C3203" s="149"/>
      <c r="D3203" s="149"/>
      <c r="E3203" s="149"/>
      <c r="F3203" s="149"/>
      <c r="G3203" s="149"/>
      <c r="H3203" s="149"/>
      <c r="I3203" s="143"/>
      <c r="J3203" s="143"/>
      <c r="K3203" s="149"/>
      <c r="L3203" s="149"/>
      <c r="M3203" s="149"/>
      <c r="N3203" s="149"/>
      <c r="O3203" s="149"/>
      <c r="P3203" s="149"/>
      <c r="Q3203" s="149"/>
      <c r="R3203" s="149"/>
      <c r="S3203" s="149"/>
      <c r="T3203" s="152"/>
      <c r="U3203" s="152"/>
      <c r="V3203" s="152"/>
      <c r="W3203" s="152"/>
      <c r="X3203" s="152"/>
      <c r="Y3203" s="152"/>
      <c r="Z3203" s="152"/>
    </row>
    <row r="3204" ht="15.75" customHeight="1">
      <c r="A3204" s="143" t="str">
        <f>VLOOKUP('POBLACIONAL BASE 2025'!AD2466,$A$15:$B$40,2,FALSE)</f>
        <v>#N/A</v>
      </c>
      <c r="B3204" s="149"/>
      <c r="C3204" s="149"/>
      <c r="D3204" s="149"/>
      <c r="E3204" s="149"/>
      <c r="F3204" s="149"/>
      <c r="G3204" s="149"/>
      <c r="H3204" s="149"/>
      <c r="I3204" s="143"/>
      <c r="J3204" s="143"/>
      <c r="K3204" s="149"/>
      <c r="L3204" s="149"/>
      <c r="M3204" s="149"/>
      <c r="N3204" s="149"/>
      <c r="O3204" s="149"/>
      <c r="P3204" s="149"/>
      <c r="Q3204" s="149"/>
      <c r="R3204" s="149"/>
      <c r="S3204" s="149"/>
      <c r="T3204" s="152"/>
      <c r="U3204" s="152"/>
      <c r="V3204" s="152"/>
      <c r="W3204" s="152"/>
      <c r="X3204" s="152"/>
      <c r="Y3204" s="152"/>
      <c r="Z3204" s="152"/>
    </row>
    <row r="3205" ht="15.75" customHeight="1">
      <c r="A3205" s="143" t="str">
        <f>VLOOKUP('POBLACIONAL BASE 2025'!AD2467,$A$15:$B$40,2,FALSE)</f>
        <v>#N/A</v>
      </c>
      <c r="B3205" s="149"/>
      <c r="C3205" s="149"/>
      <c r="D3205" s="149"/>
      <c r="E3205" s="149"/>
      <c r="F3205" s="149"/>
      <c r="G3205" s="149"/>
      <c r="H3205" s="149"/>
      <c r="I3205" s="143"/>
      <c r="J3205" s="143"/>
      <c r="K3205" s="149"/>
      <c r="L3205" s="149"/>
      <c r="M3205" s="149"/>
      <c r="N3205" s="149"/>
      <c r="O3205" s="149"/>
      <c r="P3205" s="149"/>
      <c r="Q3205" s="149"/>
      <c r="R3205" s="149"/>
      <c r="S3205" s="149"/>
      <c r="T3205" s="152"/>
      <c r="U3205" s="152"/>
      <c r="V3205" s="152"/>
      <c r="W3205" s="152"/>
      <c r="X3205" s="152"/>
      <c r="Y3205" s="152"/>
      <c r="Z3205" s="152"/>
    </row>
    <row r="3206" ht="15.75" customHeight="1">
      <c r="A3206" s="143" t="str">
        <f>VLOOKUP('POBLACIONAL BASE 2025'!AD2468,$A$15:$B$40,2,FALSE)</f>
        <v>#N/A</v>
      </c>
      <c r="B3206" s="149"/>
      <c r="C3206" s="149"/>
      <c r="D3206" s="149"/>
      <c r="E3206" s="149"/>
      <c r="F3206" s="149"/>
      <c r="G3206" s="149"/>
      <c r="H3206" s="149"/>
      <c r="I3206" s="143"/>
      <c r="J3206" s="143"/>
      <c r="K3206" s="149"/>
      <c r="L3206" s="149"/>
      <c r="M3206" s="149"/>
      <c r="N3206" s="149"/>
      <c r="O3206" s="149"/>
      <c r="P3206" s="149"/>
      <c r="Q3206" s="149"/>
      <c r="R3206" s="149"/>
      <c r="S3206" s="149"/>
      <c r="T3206" s="152"/>
      <c r="U3206" s="152"/>
      <c r="V3206" s="152"/>
      <c r="W3206" s="152"/>
      <c r="X3206" s="152"/>
      <c r="Y3206" s="152"/>
      <c r="Z3206" s="152"/>
    </row>
    <row r="3207" ht="15.75" customHeight="1">
      <c r="A3207" s="143" t="str">
        <f>VLOOKUP('POBLACIONAL BASE 2025'!AD2469,$A$15:$B$40,2,FALSE)</f>
        <v>#N/A</v>
      </c>
      <c r="B3207" s="149"/>
      <c r="C3207" s="149"/>
      <c r="D3207" s="149"/>
      <c r="E3207" s="149"/>
      <c r="F3207" s="149"/>
      <c r="G3207" s="149"/>
      <c r="H3207" s="149"/>
      <c r="I3207" s="143"/>
      <c r="J3207" s="143"/>
      <c r="K3207" s="149"/>
      <c r="L3207" s="149"/>
      <c r="M3207" s="149"/>
      <c r="N3207" s="149"/>
      <c r="O3207" s="149"/>
      <c r="P3207" s="149"/>
      <c r="Q3207" s="149"/>
      <c r="R3207" s="149"/>
      <c r="S3207" s="149"/>
      <c r="T3207" s="152"/>
      <c r="U3207" s="152"/>
      <c r="V3207" s="152"/>
      <c r="W3207" s="152"/>
      <c r="X3207" s="152"/>
      <c r="Y3207" s="152"/>
      <c r="Z3207" s="152"/>
    </row>
    <row r="3208" ht="15.75" customHeight="1">
      <c r="A3208" s="143" t="str">
        <f>VLOOKUP('POBLACIONAL BASE 2025'!AD2470,$A$15:$B$40,2,FALSE)</f>
        <v>#N/A</v>
      </c>
      <c r="B3208" s="149"/>
      <c r="C3208" s="149"/>
      <c r="D3208" s="149"/>
      <c r="E3208" s="149"/>
      <c r="F3208" s="149"/>
      <c r="G3208" s="149"/>
      <c r="H3208" s="149"/>
      <c r="I3208" s="143"/>
      <c r="J3208" s="143"/>
      <c r="K3208" s="149"/>
      <c r="L3208" s="149"/>
      <c r="M3208" s="149"/>
      <c r="N3208" s="149"/>
      <c r="O3208" s="149"/>
      <c r="P3208" s="149"/>
      <c r="Q3208" s="149"/>
      <c r="R3208" s="149"/>
      <c r="S3208" s="149"/>
      <c r="T3208" s="152"/>
      <c r="U3208" s="152"/>
      <c r="V3208" s="152"/>
      <c r="W3208" s="152"/>
      <c r="X3208" s="152"/>
      <c r="Y3208" s="152"/>
      <c r="Z3208" s="152"/>
    </row>
    <row r="3209" ht="15.75" customHeight="1">
      <c r="A3209" s="143" t="str">
        <f>VLOOKUP('POBLACIONAL BASE 2025'!AD2471,$A$15:$B$40,2,FALSE)</f>
        <v>#N/A</v>
      </c>
      <c r="B3209" s="149"/>
      <c r="C3209" s="149"/>
      <c r="D3209" s="149"/>
      <c r="E3209" s="149"/>
      <c r="F3209" s="149"/>
      <c r="G3209" s="149"/>
      <c r="H3209" s="149"/>
      <c r="I3209" s="143"/>
      <c r="J3209" s="143"/>
      <c r="K3209" s="149"/>
      <c r="L3209" s="149"/>
      <c r="M3209" s="149"/>
      <c r="N3209" s="149"/>
      <c r="O3209" s="149"/>
      <c r="P3209" s="149"/>
      <c r="Q3209" s="149"/>
      <c r="R3209" s="149"/>
      <c r="S3209" s="149"/>
      <c r="T3209" s="152"/>
      <c r="U3209" s="152"/>
      <c r="V3209" s="152"/>
      <c r="W3209" s="152"/>
      <c r="X3209" s="152"/>
      <c r="Y3209" s="152"/>
      <c r="Z3209" s="152"/>
    </row>
    <row r="3210" ht="15.75" customHeight="1">
      <c r="A3210" s="143" t="str">
        <f>VLOOKUP('POBLACIONAL BASE 2025'!AD2472,$A$15:$B$40,2,FALSE)</f>
        <v>#N/A</v>
      </c>
      <c r="B3210" s="149"/>
      <c r="C3210" s="149"/>
      <c r="D3210" s="149"/>
      <c r="E3210" s="149"/>
      <c r="F3210" s="149"/>
      <c r="G3210" s="149"/>
      <c r="H3210" s="149"/>
      <c r="I3210" s="143"/>
      <c r="J3210" s="143"/>
      <c r="K3210" s="149"/>
      <c r="L3210" s="149"/>
      <c r="M3210" s="149"/>
      <c r="N3210" s="149"/>
      <c r="O3210" s="149"/>
      <c r="P3210" s="149"/>
      <c r="Q3210" s="149"/>
      <c r="R3210" s="149"/>
      <c r="S3210" s="149"/>
      <c r="T3210" s="152"/>
      <c r="U3210" s="152"/>
      <c r="V3210" s="152"/>
      <c r="W3210" s="152"/>
      <c r="X3210" s="152"/>
      <c r="Y3210" s="152"/>
      <c r="Z3210" s="152"/>
    </row>
    <row r="3211" ht="15.75" customHeight="1">
      <c r="A3211" s="143" t="str">
        <f>VLOOKUP('POBLACIONAL BASE 2025'!AD2473,$A$15:$B$40,2,FALSE)</f>
        <v>#N/A</v>
      </c>
      <c r="B3211" s="149"/>
      <c r="C3211" s="149"/>
      <c r="D3211" s="149"/>
      <c r="E3211" s="149"/>
      <c r="F3211" s="149"/>
      <c r="G3211" s="149"/>
      <c r="H3211" s="149"/>
      <c r="I3211" s="143"/>
      <c r="J3211" s="143"/>
      <c r="K3211" s="149"/>
      <c r="L3211" s="149"/>
      <c r="M3211" s="149"/>
      <c r="N3211" s="149"/>
      <c r="O3211" s="149"/>
      <c r="P3211" s="149"/>
      <c r="Q3211" s="149"/>
      <c r="R3211" s="149"/>
      <c r="S3211" s="149"/>
      <c r="T3211" s="152"/>
      <c r="U3211" s="152"/>
      <c r="V3211" s="152"/>
      <c r="W3211" s="152"/>
      <c r="X3211" s="152"/>
      <c r="Y3211" s="152"/>
      <c r="Z3211" s="152"/>
    </row>
    <row r="3212" ht="15.75" customHeight="1">
      <c r="A3212" s="143" t="str">
        <f>VLOOKUP('POBLACIONAL BASE 2025'!AD2474,$A$15:$B$40,2,FALSE)</f>
        <v>#N/A</v>
      </c>
      <c r="B3212" s="149"/>
      <c r="C3212" s="149"/>
      <c r="D3212" s="149"/>
      <c r="E3212" s="149"/>
      <c r="F3212" s="149"/>
      <c r="G3212" s="149"/>
      <c r="H3212" s="149"/>
      <c r="I3212" s="143"/>
      <c r="J3212" s="143"/>
      <c r="K3212" s="149"/>
      <c r="L3212" s="149"/>
      <c r="M3212" s="149"/>
      <c r="N3212" s="149"/>
      <c r="O3212" s="149"/>
      <c r="P3212" s="149"/>
      <c r="Q3212" s="149"/>
      <c r="R3212" s="149"/>
      <c r="S3212" s="149"/>
      <c r="T3212" s="152"/>
      <c r="U3212" s="152"/>
      <c r="V3212" s="152"/>
      <c r="W3212" s="152"/>
      <c r="X3212" s="152"/>
      <c r="Y3212" s="152"/>
      <c r="Z3212" s="152"/>
    </row>
    <row r="3213" ht="15.75" customHeight="1">
      <c r="A3213" s="143" t="str">
        <f>VLOOKUP('POBLACIONAL BASE 2025'!AD2475,$A$15:$B$40,2,FALSE)</f>
        <v>#N/A</v>
      </c>
      <c r="B3213" s="149"/>
      <c r="C3213" s="149"/>
      <c r="D3213" s="149"/>
      <c r="E3213" s="149"/>
      <c r="F3213" s="149"/>
      <c r="G3213" s="149"/>
      <c r="H3213" s="149"/>
      <c r="I3213" s="143"/>
      <c r="J3213" s="143"/>
      <c r="K3213" s="149"/>
      <c r="L3213" s="149"/>
      <c r="M3213" s="149"/>
      <c r="N3213" s="149"/>
      <c r="O3213" s="149"/>
      <c r="P3213" s="149"/>
      <c r="Q3213" s="149"/>
      <c r="R3213" s="149"/>
      <c r="S3213" s="149"/>
      <c r="T3213" s="152"/>
      <c r="U3213" s="152"/>
      <c r="V3213" s="152"/>
      <c r="W3213" s="152"/>
      <c r="X3213" s="152"/>
      <c r="Y3213" s="152"/>
      <c r="Z3213" s="152"/>
    </row>
    <row r="3214" ht="15.75" customHeight="1">
      <c r="A3214" s="143" t="str">
        <f>VLOOKUP('POBLACIONAL BASE 2025'!AD2476,$A$15:$B$40,2,FALSE)</f>
        <v>#N/A</v>
      </c>
      <c r="B3214" s="149"/>
      <c r="C3214" s="149"/>
      <c r="D3214" s="149"/>
      <c r="E3214" s="149"/>
      <c r="F3214" s="149"/>
      <c r="G3214" s="149"/>
      <c r="H3214" s="149"/>
      <c r="I3214" s="143"/>
      <c r="J3214" s="143"/>
      <c r="K3214" s="149"/>
      <c r="L3214" s="149"/>
      <c r="M3214" s="149"/>
      <c r="N3214" s="149"/>
      <c r="O3214" s="149"/>
      <c r="P3214" s="149"/>
      <c r="Q3214" s="149"/>
      <c r="R3214" s="149"/>
      <c r="S3214" s="149"/>
      <c r="T3214" s="152"/>
      <c r="U3214" s="152"/>
      <c r="V3214" s="152"/>
      <c r="W3214" s="152"/>
      <c r="X3214" s="152"/>
      <c r="Y3214" s="152"/>
      <c r="Z3214" s="152"/>
    </row>
    <row r="3215" ht="15.75" customHeight="1">
      <c r="A3215" s="143" t="str">
        <f>VLOOKUP('POBLACIONAL BASE 2025'!AD2477,$A$15:$B$40,2,FALSE)</f>
        <v>#N/A</v>
      </c>
      <c r="B3215" s="149"/>
      <c r="C3215" s="149"/>
      <c r="D3215" s="149"/>
      <c r="E3215" s="149"/>
      <c r="F3215" s="149"/>
      <c r="G3215" s="149"/>
      <c r="H3215" s="149"/>
      <c r="I3215" s="143"/>
      <c r="J3215" s="143"/>
      <c r="K3215" s="149"/>
      <c r="L3215" s="149"/>
      <c r="M3215" s="149"/>
      <c r="N3215" s="149"/>
      <c r="O3215" s="149"/>
      <c r="P3215" s="149"/>
      <c r="Q3215" s="149"/>
      <c r="R3215" s="149"/>
      <c r="S3215" s="149"/>
      <c r="T3215" s="152"/>
      <c r="U3215" s="152"/>
      <c r="V3215" s="152"/>
      <c r="W3215" s="152"/>
      <c r="X3215" s="152"/>
      <c r="Y3215" s="152"/>
      <c r="Z3215" s="152"/>
    </row>
    <row r="3216" ht="15.75" customHeight="1">
      <c r="A3216" s="143" t="str">
        <f>VLOOKUP('POBLACIONAL BASE 2025'!AD2478,$A$15:$B$40,2,FALSE)</f>
        <v>#N/A</v>
      </c>
      <c r="B3216" s="149"/>
      <c r="C3216" s="149"/>
      <c r="D3216" s="149"/>
      <c r="E3216" s="149"/>
      <c r="F3216" s="149"/>
      <c r="G3216" s="149"/>
      <c r="H3216" s="149"/>
      <c r="I3216" s="143"/>
      <c r="J3216" s="143"/>
      <c r="K3216" s="149"/>
      <c r="L3216" s="149"/>
      <c r="M3216" s="149"/>
      <c r="N3216" s="149"/>
      <c r="O3216" s="149"/>
      <c r="P3216" s="149"/>
      <c r="Q3216" s="149"/>
      <c r="R3216" s="149"/>
      <c r="S3216" s="149"/>
      <c r="T3216" s="152"/>
      <c r="U3216" s="152"/>
      <c r="V3216" s="152"/>
      <c r="W3216" s="152"/>
      <c r="X3216" s="152"/>
      <c r="Y3216" s="152"/>
      <c r="Z3216" s="152"/>
    </row>
    <row r="3217" ht="15.75" customHeight="1">
      <c r="A3217" s="143" t="str">
        <f>VLOOKUP('POBLACIONAL BASE 2025'!AD2479,$A$15:$B$40,2,FALSE)</f>
        <v>#N/A</v>
      </c>
      <c r="B3217" s="149"/>
      <c r="C3217" s="149"/>
      <c r="D3217" s="149"/>
      <c r="E3217" s="149"/>
      <c r="F3217" s="149"/>
      <c r="G3217" s="149"/>
      <c r="H3217" s="149"/>
      <c r="I3217" s="143"/>
      <c r="J3217" s="143"/>
      <c r="K3217" s="149"/>
      <c r="L3217" s="149"/>
      <c r="M3217" s="149"/>
      <c r="N3217" s="149"/>
      <c r="O3217" s="149"/>
      <c r="P3217" s="149"/>
      <c r="Q3217" s="149"/>
      <c r="R3217" s="149"/>
      <c r="S3217" s="149"/>
      <c r="T3217" s="152"/>
      <c r="U3217" s="152"/>
      <c r="V3217" s="152"/>
      <c r="W3217" s="152"/>
      <c r="X3217" s="152"/>
      <c r="Y3217" s="152"/>
      <c r="Z3217" s="152"/>
    </row>
    <row r="3218" ht="15.75" customHeight="1">
      <c r="A3218" s="143" t="str">
        <f>VLOOKUP('POBLACIONAL BASE 2025'!AD2480,$A$15:$B$40,2,FALSE)</f>
        <v>#N/A</v>
      </c>
      <c r="B3218" s="149"/>
      <c r="C3218" s="149"/>
      <c r="D3218" s="149"/>
      <c r="E3218" s="149"/>
      <c r="F3218" s="149"/>
      <c r="G3218" s="149"/>
      <c r="H3218" s="149"/>
      <c r="I3218" s="143"/>
      <c r="J3218" s="143"/>
      <c r="K3218" s="149"/>
      <c r="L3218" s="149"/>
      <c r="M3218" s="149"/>
      <c r="N3218" s="149"/>
      <c r="O3218" s="149"/>
      <c r="P3218" s="149"/>
      <c r="Q3218" s="149"/>
      <c r="R3218" s="149"/>
      <c r="S3218" s="149"/>
      <c r="T3218" s="152"/>
      <c r="U3218" s="152"/>
      <c r="V3218" s="152"/>
      <c r="W3218" s="152"/>
      <c r="X3218" s="152"/>
      <c r="Y3218" s="152"/>
      <c r="Z3218" s="152"/>
    </row>
    <row r="3219" ht="15.75" customHeight="1">
      <c r="A3219" s="143" t="str">
        <f>VLOOKUP('POBLACIONAL BASE 2025'!AD2481,$A$15:$B$40,2,FALSE)</f>
        <v>#N/A</v>
      </c>
      <c r="B3219" s="149"/>
      <c r="C3219" s="149"/>
      <c r="D3219" s="149"/>
      <c r="E3219" s="149"/>
      <c r="F3219" s="149"/>
      <c r="G3219" s="149"/>
      <c r="H3219" s="149"/>
      <c r="I3219" s="143"/>
      <c r="J3219" s="143"/>
      <c r="K3219" s="149"/>
      <c r="L3219" s="149"/>
      <c r="M3219" s="149"/>
      <c r="N3219" s="149"/>
      <c r="O3219" s="149"/>
      <c r="P3219" s="149"/>
      <c r="Q3219" s="149"/>
      <c r="R3219" s="149"/>
      <c r="S3219" s="149"/>
      <c r="T3219" s="152"/>
      <c r="U3219" s="152"/>
      <c r="V3219" s="152"/>
      <c r="W3219" s="152"/>
      <c r="X3219" s="152"/>
      <c r="Y3219" s="152"/>
      <c r="Z3219" s="152"/>
    </row>
    <row r="3220" ht="15.75" customHeight="1">
      <c r="A3220" s="143" t="str">
        <f>VLOOKUP('POBLACIONAL BASE 2025'!AD2482,$A$15:$B$40,2,FALSE)</f>
        <v>#N/A</v>
      </c>
      <c r="B3220" s="149"/>
      <c r="C3220" s="149"/>
      <c r="D3220" s="149"/>
      <c r="E3220" s="149"/>
      <c r="F3220" s="149"/>
      <c r="G3220" s="149"/>
      <c r="H3220" s="149"/>
      <c r="I3220" s="143"/>
      <c r="J3220" s="143"/>
      <c r="K3220" s="149"/>
      <c r="L3220" s="149"/>
      <c r="M3220" s="149"/>
      <c r="N3220" s="149"/>
      <c r="O3220" s="149"/>
      <c r="P3220" s="149"/>
      <c r="Q3220" s="149"/>
      <c r="R3220" s="149"/>
      <c r="S3220" s="149"/>
      <c r="T3220" s="152"/>
      <c r="U3220" s="152"/>
      <c r="V3220" s="152"/>
      <c r="W3220" s="152"/>
      <c r="X3220" s="152"/>
      <c r="Y3220" s="152"/>
      <c r="Z3220" s="152"/>
    </row>
    <row r="3221" ht="15.75" customHeight="1">
      <c r="A3221" s="143" t="str">
        <f>VLOOKUP('POBLACIONAL BASE 2025'!AD2483,$A$15:$B$40,2,FALSE)</f>
        <v>#N/A</v>
      </c>
      <c r="B3221" s="149"/>
      <c r="C3221" s="149"/>
      <c r="D3221" s="149"/>
      <c r="E3221" s="149"/>
      <c r="F3221" s="149"/>
      <c r="G3221" s="149"/>
      <c r="H3221" s="149"/>
      <c r="I3221" s="143"/>
      <c r="J3221" s="143"/>
      <c r="K3221" s="149"/>
      <c r="L3221" s="149"/>
      <c r="M3221" s="149"/>
      <c r="N3221" s="149"/>
      <c r="O3221" s="149"/>
      <c r="P3221" s="149"/>
      <c r="Q3221" s="149"/>
      <c r="R3221" s="149"/>
      <c r="S3221" s="149"/>
      <c r="T3221" s="152"/>
      <c r="U3221" s="152"/>
      <c r="V3221" s="152"/>
      <c r="W3221" s="152"/>
      <c r="X3221" s="152"/>
      <c r="Y3221" s="152"/>
      <c r="Z3221" s="152"/>
    </row>
    <row r="3222" ht="15.75" customHeight="1">
      <c r="A3222" s="143" t="str">
        <f>VLOOKUP('POBLACIONAL BASE 2025'!AD2484,$A$15:$B$40,2,FALSE)</f>
        <v>#N/A</v>
      </c>
      <c r="B3222" s="149"/>
      <c r="C3222" s="149"/>
      <c r="D3222" s="149"/>
      <c r="E3222" s="149"/>
      <c r="F3222" s="149"/>
      <c r="G3222" s="149"/>
      <c r="H3222" s="149"/>
      <c r="I3222" s="143"/>
      <c r="J3222" s="143"/>
      <c r="K3222" s="149"/>
      <c r="L3222" s="149"/>
      <c r="M3222" s="149"/>
      <c r="N3222" s="149"/>
      <c r="O3222" s="149"/>
      <c r="P3222" s="149"/>
      <c r="Q3222" s="149"/>
      <c r="R3222" s="149"/>
      <c r="S3222" s="149"/>
      <c r="T3222" s="152"/>
      <c r="U3222" s="152"/>
      <c r="V3222" s="152"/>
      <c r="W3222" s="152"/>
      <c r="X3222" s="152"/>
      <c r="Y3222" s="152"/>
      <c r="Z3222" s="152"/>
    </row>
    <row r="3223" ht="15.75" customHeight="1">
      <c r="A3223" s="143" t="str">
        <f>VLOOKUP('POBLACIONAL BASE 2025'!AD2485,$A$15:$B$40,2,FALSE)</f>
        <v>#N/A</v>
      </c>
      <c r="B3223" s="149"/>
      <c r="C3223" s="149"/>
      <c r="D3223" s="149"/>
      <c r="E3223" s="149"/>
      <c r="F3223" s="149"/>
      <c r="G3223" s="149"/>
      <c r="H3223" s="149"/>
      <c r="I3223" s="143"/>
      <c r="J3223" s="143"/>
      <c r="K3223" s="149"/>
      <c r="L3223" s="149"/>
      <c r="M3223" s="149"/>
      <c r="N3223" s="149"/>
      <c r="O3223" s="149"/>
      <c r="P3223" s="149"/>
      <c r="Q3223" s="149"/>
      <c r="R3223" s="149"/>
      <c r="S3223" s="149"/>
      <c r="T3223" s="152"/>
      <c r="U3223" s="152"/>
      <c r="V3223" s="152"/>
      <c r="W3223" s="152"/>
      <c r="X3223" s="152"/>
      <c r="Y3223" s="152"/>
      <c r="Z3223" s="152"/>
    </row>
    <row r="3224" ht="15.75" customHeight="1">
      <c r="A3224" s="143" t="str">
        <f>VLOOKUP('POBLACIONAL BASE 2025'!AD2486,$A$15:$B$40,2,FALSE)</f>
        <v>#N/A</v>
      </c>
      <c r="B3224" s="149"/>
      <c r="C3224" s="149"/>
      <c r="D3224" s="149"/>
      <c r="E3224" s="149"/>
      <c r="F3224" s="149"/>
      <c r="G3224" s="149"/>
      <c r="H3224" s="149"/>
      <c r="I3224" s="143"/>
      <c r="J3224" s="143"/>
      <c r="K3224" s="149"/>
      <c r="L3224" s="149"/>
      <c r="M3224" s="149"/>
      <c r="N3224" s="149"/>
      <c r="O3224" s="149"/>
      <c r="P3224" s="149"/>
      <c r="Q3224" s="149"/>
      <c r="R3224" s="149"/>
      <c r="S3224" s="149"/>
      <c r="T3224" s="152"/>
      <c r="U3224" s="152"/>
      <c r="V3224" s="152"/>
      <c r="W3224" s="152"/>
      <c r="X3224" s="152"/>
      <c r="Y3224" s="152"/>
      <c r="Z3224" s="152"/>
    </row>
    <row r="3225" ht="15.75" customHeight="1">
      <c r="A3225" s="143" t="str">
        <f>VLOOKUP('POBLACIONAL BASE 2025'!AD2487,$A$15:$B$40,2,FALSE)</f>
        <v>#N/A</v>
      </c>
      <c r="B3225" s="149"/>
      <c r="C3225" s="149"/>
      <c r="D3225" s="149"/>
      <c r="E3225" s="149"/>
      <c r="F3225" s="149"/>
      <c r="G3225" s="149"/>
      <c r="H3225" s="149"/>
      <c r="I3225" s="143"/>
      <c r="J3225" s="143"/>
      <c r="K3225" s="149"/>
      <c r="L3225" s="149"/>
      <c r="M3225" s="149"/>
      <c r="N3225" s="149"/>
      <c r="O3225" s="149"/>
      <c r="P3225" s="149"/>
      <c r="Q3225" s="149"/>
      <c r="R3225" s="149"/>
      <c r="S3225" s="149"/>
      <c r="T3225" s="152"/>
      <c r="U3225" s="152"/>
      <c r="V3225" s="152"/>
      <c r="W3225" s="152"/>
      <c r="X3225" s="152"/>
      <c r="Y3225" s="152"/>
      <c r="Z3225" s="152"/>
    </row>
    <row r="3226" ht="15.75" customHeight="1">
      <c r="A3226" s="143" t="str">
        <f>VLOOKUP('POBLACIONAL BASE 2025'!AD2488,$A$15:$B$40,2,FALSE)</f>
        <v>#N/A</v>
      </c>
      <c r="B3226" s="149"/>
      <c r="C3226" s="149"/>
      <c r="D3226" s="149"/>
      <c r="E3226" s="149"/>
      <c r="F3226" s="149"/>
      <c r="G3226" s="149"/>
      <c r="H3226" s="149"/>
      <c r="I3226" s="143"/>
      <c r="J3226" s="143"/>
      <c r="K3226" s="149"/>
      <c r="L3226" s="149"/>
      <c r="M3226" s="149"/>
      <c r="N3226" s="149"/>
      <c r="O3226" s="149"/>
      <c r="P3226" s="149"/>
      <c r="Q3226" s="149"/>
      <c r="R3226" s="149"/>
      <c r="S3226" s="149"/>
      <c r="T3226" s="152"/>
      <c r="U3226" s="152"/>
      <c r="V3226" s="152"/>
      <c r="W3226" s="152"/>
      <c r="X3226" s="152"/>
      <c r="Y3226" s="152"/>
      <c r="Z3226" s="152"/>
    </row>
    <row r="3227" ht="15.75" customHeight="1">
      <c r="A3227" s="143" t="str">
        <f>VLOOKUP('POBLACIONAL BASE 2025'!AD2489,$A$15:$B$40,2,FALSE)</f>
        <v>#N/A</v>
      </c>
      <c r="B3227" s="149"/>
      <c r="C3227" s="149"/>
      <c r="D3227" s="149"/>
      <c r="E3227" s="149"/>
      <c r="F3227" s="149"/>
      <c r="G3227" s="149"/>
      <c r="H3227" s="149"/>
      <c r="I3227" s="143"/>
      <c r="J3227" s="143"/>
      <c r="K3227" s="149"/>
      <c r="L3227" s="149"/>
      <c r="M3227" s="149"/>
      <c r="N3227" s="149"/>
      <c r="O3227" s="149"/>
      <c r="P3227" s="149"/>
      <c r="Q3227" s="149"/>
      <c r="R3227" s="149"/>
      <c r="S3227" s="149"/>
      <c r="T3227" s="152"/>
      <c r="U3227" s="152"/>
      <c r="V3227" s="152"/>
      <c r="W3227" s="152"/>
      <c r="X3227" s="152"/>
      <c r="Y3227" s="152"/>
      <c r="Z3227" s="152"/>
    </row>
    <row r="3228" ht="15.75" customHeight="1">
      <c r="A3228" s="143" t="str">
        <f>VLOOKUP('POBLACIONAL BASE 2025'!AD2490,$A$15:$B$40,2,FALSE)</f>
        <v>#N/A</v>
      </c>
      <c r="B3228" s="149"/>
      <c r="C3228" s="149"/>
      <c r="D3228" s="149"/>
      <c r="E3228" s="149"/>
      <c r="F3228" s="149"/>
      <c r="G3228" s="149"/>
      <c r="H3228" s="149"/>
      <c r="I3228" s="143"/>
      <c r="J3228" s="143"/>
      <c r="K3228" s="149"/>
      <c r="L3228" s="149"/>
      <c r="M3228" s="149"/>
      <c r="N3228" s="149"/>
      <c r="O3228" s="149"/>
      <c r="P3228" s="149"/>
      <c r="Q3228" s="149"/>
      <c r="R3228" s="149"/>
      <c r="S3228" s="149"/>
      <c r="T3228" s="152"/>
      <c r="U3228" s="152"/>
      <c r="V3228" s="152"/>
      <c r="W3228" s="152"/>
      <c r="X3228" s="152"/>
      <c r="Y3228" s="152"/>
      <c r="Z3228" s="152"/>
    </row>
    <row r="3229" ht="15.75" customHeight="1">
      <c r="A3229" s="143" t="str">
        <f>VLOOKUP('POBLACIONAL BASE 2025'!AD2491,$A$15:$B$40,2,FALSE)</f>
        <v>#N/A</v>
      </c>
      <c r="B3229" s="149"/>
      <c r="C3229" s="149"/>
      <c r="D3229" s="149"/>
      <c r="E3229" s="149"/>
      <c r="F3229" s="149"/>
      <c r="G3229" s="149"/>
      <c r="H3229" s="149"/>
      <c r="I3229" s="143"/>
      <c r="J3229" s="143"/>
      <c r="K3229" s="149"/>
      <c r="L3229" s="149"/>
      <c r="M3229" s="149"/>
      <c r="N3229" s="149"/>
      <c r="O3229" s="149"/>
      <c r="P3229" s="149"/>
      <c r="Q3229" s="149"/>
      <c r="R3229" s="149"/>
      <c r="S3229" s="149"/>
      <c r="T3229" s="152"/>
      <c r="U3229" s="152"/>
      <c r="V3229" s="152"/>
      <c r="W3229" s="152"/>
      <c r="X3229" s="152"/>
      <c r="Y3229" s="152"/>
      <c r="Z3229" s="152"/>
    </row>
    <row r="3230" ht="15.75" customHeight="1">
      <c r="A3230" s="143" t="str">
        <f>VLOOKUP('POBLACIONAL BASE 2025'!AD2492,$A$15:$B$40,2,FALSE)</f>
        <v>#N/A</v>
      </c>
      <c r="B3230" s="149"/>
      <c r="C3230" s="149"/>
      <c r="D3230" s="149"/>
      <c r="E3230" s="149"/>
      <c r="F3230" s="149"/>
      <c r="G3230" s="149"/>
      <c r="H3230" s="149"/>
      <c r="I3230" s="143"/>
      <c r="J3230" s="143"/>
      <c r="K3230" s="149"/>
      <c r="L3230" s="149"/>
      <c r="M3230" s="149"/>
      <c r="N3230" s="149"/>
      <c r="O3230" s="149"/>
      <c r="P3230" s="149"/>
      <c r="Q3230" s="149"/>
      <c r="R3230" s="149"/>
      <c r="S3230" s="149"/>
      <c r="T3230" s="152"/>
      <c r="U3230" s="152"/>
      <c r="V3230" s="152"/>
      <c r="W3230" s="152"/>
      <c r="X3230" s="152"/>
      <c r="Y3230" s="152"/>
      <c r="Z3230" s="152"/>
    </row>
    <row r="3231" ht="15.75" customHeight="1">
      <c r="A3231" s="143" t="str">
        <f>VLOOKUP('POBLACIONAL BASE 2025'!AD2493,$A$15:$B$40,2,FALSE)</f>
        <v>#N/A</v>
      </c>
      <c r="B3231" s="149"/>
      <c r="C3231" s="149"/>
      <c r="D3231" s="149"/>
      <c r="E3231" s="149"/>
      <c r="F3231" s="149"/>
      <c r="G3231" s="149"/>
      <c r="H3231" s="149"/>
      <c r="I3231" s="143"/>
      <c r="J3231" s="143"/>
      <c r="K3231" s="149"/>
      <c r="L3231" s="149"/>
      <c r="M3231" s="149"/>
      <c r="N3231" s="149"/>
      <c r="O3231" s="149"/>
      <c r="P3231" s="149"/>
      <c r="Q3231" s="149"/>
      <c r="R3231" s="149"/>
      <c r="S3231" s="149"/>
      <c r="T3231" s="152"/>
      <c r="U3231" s="152"/>
      <c r="V3231" s="152"/>
      <c r="W3231" s="152"/>
      <c r="X3231" s="152"/>
      <c r="Y3231" s="152"/>
      <c r="Z3231" s="152"/>
    </row>
    <row r="3232" ht="15.75" customHeight="1">
      <c r="A3232" s="143" t="str">
        <f>VLOOKUP('POBLACIONAL BASE 2025'!AD2494,$A$15:$B$40,2,FALSE)</f>
        <v>#N/A</v>
      </c>
      <c r="B3232" s="149"/>
      <c r="C3232" s="149"/>
      <c r="D3232" s="149"/>
      <c r="E3232" s="149"/>
      <c r="F3232" s="149"/>
      <c r="G3232" s="149"/>
      <c r="H3232" s="149"/>
      <c r="I3232" s="143"/>
      <c r="J3232" s="143"/>
      <c r="K3232" s="149"/>
      <c r="L3232" s="149"/>
      <c r="M3232" s="149"/>
      <c r="N3232" s="149"/>
      <c r="O3232" s="149"/>
      <c r="P3232" s="149"/>
      <c r="Q3232" s="149"/>
      <c r="R3232" s="149"/>
      <c r="S3232" s="149"/>
      <c r="T3232" s="152"/>
      <c r="U3232" s="152"/>
      <c r="V3232" s="152"/>
      <c r="W3232" s="152"/>
      <c r="X3232" s="152"/>
      <c r="Y3232" s="152"/>
      <c r="Z3232" s="152"/>
    </row>
    <row r="3233" ht="15.75" customHeight="1">
      <c r="A3233" s="143" t="str">
        <f>VLOOKUP('POBLACIONAL BASE 2025'!AD2495,$A$15:$B$40,2,FALSE)</f>
        <v>#N/A</v>
      </c>
      <c r="B3233" s="149"/>
      <c r="C3233" s="149"/>
      <c r="D3233" s="149"/>
      <c r="E3233" s="149"/>
      <c r="F3233" s="149"/>
      <c r="G3233" s="149"/>
      <c r="H3233" s="149"/>
      <c r="I3233" s="143"/>
      <c r="J3233" s="143"/>
      <c r="K3233" s="149"/>
      <c r="L3233" s="149"/>
      <c r="M3233" s="149"/>
      <c r="N3233" s="149"/>
      <c r="O3233" s="149"/>
      <c r="P3233" s="149"/>
      <c r="Q3233" s="149"/>
      <c r="R3233" s="149"/>
      <c r="S3233" s="149"/>
      <c r="T3233" s="152"/>
      <c r="U3233" s="152"/>
      <c r="V3233" s="152"/>
      <c r="W3233" s="152"/>
      <c r="X3233" s="152"/>
      <c r="Y3233" s="152"/>
      <c r="Z3233" s="152"/>
    </row>
    <row r="3234" ht="15.75" customHeight="1">
      <c r="A3234" s="143" t="str">
        <f>VLOOKUP('POBLACIONAL BASE 2025'!AD2496,$A$15:$B$40,2,FALSE)</f>
        <v>#N/A</v>
      </c>
      <c r="B3234" s="149"/>
      <c r="C3234" s="149"/>
      <c r="D3234" s="149"/>
      <c r="E3234" s="149"/>
      <c r="F3234" s="149"/>
      <c r="G3234" s="149"/>
      <c r="H3234" s="149"/>
      <c r="I3234" s="143"/>
      <c r="J3234" s="143"/>
      <c r="K3234" s="149"/>
      <c r="L3234" s="149"/>
      <c r="M3234" s="149"/>
      <c r="N3234" s="149"/>
      <c r="O3234" s="149"/>
      <c r="P3234" s="149"/>
      <c r="Q3234" s="149"/>
      <c r="R3234" s="149"/>
      <c r="S3234" s="149"/>
      <c r="T3234" s="152"/>
      <c r="U3234" s="152"/>
      <c r="V3234" s="152"/>
      <c r="W3234" s="152"/>
      <c r="X3234" s="152"/>
      <c r="Y3234" s="152"/>
      <c r="Z3234" s="152"/>
    </row>
    <row r="3235" ht="15.75" customHeight="1">
      <c r="A3235" s="143" t="str">
        <f>VLOOKUP('POBLACIONAL BASE 2025'!AD2497,$A$15:$B$40,2,FALSE)</f>
        <v>#N/A</v>
      </c>
      <c r="B3235" s="149"/>
      <c r="C3235" s="149"/>
      <c r="D3235" s="149"/>
      <c r="E3235" s="149"/>
      <c r="F3235" s="149"/>
      <c r="G3235" s="149"/>
      <c r="H3235" s="149"/>
      <c r="I3235" s="143"/>
      <c r="J3235" s="143"/>
      <c r="K3235" s="149"/>
      <c r="L3235" s="149"/>
      <c r="M3235" s="149"/>
      <c r="N3235" s="149"/>
      <c r="O3235" s="149"/>
      <c r="P3235" s="149"/>
      <c r="Q3235" s="149"/>
      <c r="R3235" s="149"/>
      <c r="S3235" s="149"/>
      <c r="T3235" s="152"/>
      <c r="U3235" s="152"/>
      <c r="V3235" s="152"/>
      <c r="W3235" s="152"/>
      <c r="X3235" s="152"/>
      <c r="Y3235" s="152"/>
      <c r="Z3235" s="152"/>
    </row>
    <row r="3236" ht="15.75" customHeight="1">
      <c r="A3236" s="143" t="str">
        <f>VLOOKUP('POBLACIONAL BASE 2025'!AD2498,$A$15:$B$40,2,FALSE)</f>
        <v>#N/A</v>
      </c>
      <c r="B3236" s="149"/>
      <c r="C3236" s="149"/>
      <c r="D3236" s="149"/>
      <c r="E3236" s="149"/>
      <c r="F3236" s="149"/>
      <c r="G3236" s="149"/>
      <c r="H3236" s="149"/>
      <c r="I3236" s="143"/>
      <c r="J3236" s="143"/>
      <c r="K3236" s="149"/>
      <c r="L3236" s="149"/>
      <c r="M3236" s="149"/>
      <c r="N3236" s="149"/>
      <c r="O3236" s="149"/>
      <c r="P3236" s="149"/>
      <c r="Q3236" s="149"/>
      <c r="R3236" s="149"/>
      <c r="S3236" s="149"/>
      <c r="T3236" s="152"/>
      <c r="U3236" s="152"/>
      <c r="V3236" s="152"/>
      <c r="W3236" s="152"/>
      <c r="X3236" s="152"/>
      <c r="Y3236" s="152"/>
      <c r="Z3236" s="152"/>
    </row>
    <row r="3237" ht="15.75" customHeight="1">
      <c r="A3237" s="143" t="str">
        <f>VLOOKUP('POBLACIONAL BASE 2025'!AD2499,$A$15:$B$40,2,FALSE)</f>
        <v>#N/A</v>
      </c>
      <c r="B3237" s="149"/>
      <c r="C3237" s="149"/>
      <c r="D3237" s="149"/>
      <c r="E3237" s="149"/>
      <c r="F3237" s="149"/>
      <c r="G3237" s="149"/>
      <c r="H3237" s="149"/>
      <c r="I3237" s="143"/>
      <c r="J3237" s="143"/>
      <c r="K3237" s="149"/>
      <c r="L3237" s="149"/>
      <c r="M3237" s="149"/>
      <c r="N3237" s="149"/>
      <c r="O3237" s="149"/>
      <c r="P3237" s="149"/>
      <c r="Q3237" s="149"/>
      <c r="R3237" s="149"/>
      <c r="S3237" s="149"/>
      <c r="T3237" s="152"/>
      <c r="U3237" s="152"/>
      <c r="V3237" s="152"/>
      <c r="W3237" s="152"/>
      <c r="X3237" s="152"/>
      <c r="Y3237" s="152"/>
      <c r="Z3237" s="152"/>
    </row>
    <row r="3238" ht="15.75" customHeight="1">
      <c r="A3238" s="143" t="str">
        <f>VLOOKUP('POBLACIONAL BASE 2025'!AD2500,$A$15:$B$40,2,FALSE)</f>
        <v>#N/A</v>
      </c>
      <c r="B3238" s="149"/>
      <c r="C3238" s="149"/>
      <c r="D3238" s="149"/>
      <c r="E3238" s="149"/>
      <c r="F3238" s="149"/>
      <c r="G3238" s="149"/>
      <c r="H3238" s="149"/>
      <c r="I3238" s="143"/>
      <c r="J3238" s="143"/>
      <c r="K3238" s="149"/>
      <c r="L3238" s="149"/>
      <c r="M3238" s="149"/>
      <c r="N3238" s="149"/>
      <c r="O3238" s="149"/>
      <c r="P3238" s="149"/>
      <c r="Q3238" s="149"/>
      <c r="R3238" s="149"/>
      <c r="S3238" s="149"/>
      <c r="T3238" s="152"/>
      <c r="U3238" s="152"/>
      <c r="V3238" s="152"/>
      <c r="W3238" s="152"/>
      <c r="X3238" s="152"/>
      <c r="Y3238" s="152"/>
      <c r="Z3238" s="152"/>
    </row>
    <row r="3239" ht="15.75" customHeight="1">
      <c r="A3239" s="143" t="str">
        <f>VLOOKUP('POBLACIONAL BASE 2025'!AD2501,$A$15:$B$40,2,FALSE)</f>
        <v>#N/A</v>
      </c>
      <c r="B3239" s="149"/>
      <c r="C3239" s="149"/>
      <c r="D3239" s="149"/>
      <c r="E3239" s="149"/>
      <c r="F3239" s="149"/>
      <c r="G3239" s="149"/>
      <c r="H3239" s="149"/>
      <c r="I3239" s="143"/>
      <c r="J3239" s="143"/>
      <c r="K3239" s="149"/>
      <c r="L3239" s="149"/>
      <c r="M3239" s="149"/>
      <c r="N3239" s="149"/>
      <c r="O3239" s="149"/>
      <c r="P3239" s="149"/>
      <c r="Q3239" s="149"/>
      <c r="R3239" s="149"/>
      <c r="S3239" s="149"/>
      <c r="T3239" s="152"/>
      <c r="U3239" s="152"/>
      <c r="V3239" s="152"/>
      <c r="W3239" s="152"/>
      <c r="X3239" s="152"/>
      <c r="Y3239" s="152"/>
      <c r="Z3239" s="152"/>
    </row>
    <row r="3240" ht="15.75" customHeight="1">
      <c r="A3240" s="143" t="str">
        <f>VLOOKUP('POBLACIONAL BASE 2025'!AD2502,$A$15:$B$40,2,FALSE)</f>
        <v>#N/A</v>
      </c>
      <c r="B3240" s="149"/>
      <c r="C3240" s="149"/>
      <c r="D3240" s="149"/>
      <c r="E3240" s="149"/>
      <c r="F3240" s="149"/>
      <c r="G3240" s="149"/>
      <c r="H3240" s="149"/>
      <c r="I3240" s="143"/>
      <c r="J3240" s="143"/>
      <c r="K3240" s="149"/>
      <c r="L3240" s="149"/>
      <c r="M3240" s="149"/>
      <c r="N3240" s="149"/>
      <c r="O3240" s="149"/>
      <c r="P3240" s="149"/>
      <c r="Q3240" s="149"/>
      <c r="R3240" s="149"/>
      <c r="S3240" s="149"/>
      <c r="T3240" s="152"/>
      <c r="U3240" s="152"/>
      <c r="V3240" s="152"/>
      <c r="W3240" s="152"/>
      <c r="X3240" s="152"/>
      <c r="Y3240" s="152"/>
      <c r="Z3240" s="152"/>
    </row>
    <row r="3241" ht="15.75" customHeight="1">
      <c r="A3241" s="143" t="str">
        <f>VLOOKUP('POBLACIONAL BASE 2025'!AD2503,$A$15:$B$40,2,FALSE)</f>
        <v>#N/A</v>
      </c>
      <c r="B3241" s="149"/>
      <c r="C3241" s="149"/>
      <c r="D3241" s="149"/>
      <c r="E3241" s="149"/>
      <c r="F3241" s="149"/>
      <c r="G3241" s="149"/>
      <c r="H3241" s="149"/>
      <c r="I3241" s="143"/>
      <c r="J3241" s="143"/>
      <c r="K3241" s="149"/>
      <c r="L3241" s="149"/>
      <c r="M3241" s="149"/>
      <c r="N3241" s="149"/>
      <c r="O3241" s="149"/>
      <c r="P3241" s="149"/>
      <c r="Q3241" s="149"/>
      <c r="R3241" s="149"/>
      <c r="S3241" s="149"/>
      <c r="T3241" s="152"/>
      <c r="U3241" s="152"/>
      <c r="V3241" s="152"/>
      <c r="W3241" s="152"/>
      <c r="X3241" s="152"/>
      <c r="Y3241" s="152"/>
      <c r="Z3241" s="152"/>
    </row>
    <row r="3242" ht="15.75" customHeight="1">
      <c r="A3242" s="143" t="str">
        <f>VLOOKUP('POBLACIONAL BASE 2025'!AD2504,$A$15:$B$40,2,FALSE)</f>
        <v>#N/A</v>
      </c>
      <c r="B3242" s="149"/>
      <c r="C3242" s="149"/>
      <c r="D3242" s="149"/>
      <c r="E3242" s="149"/>
      <c r="F3242" s="149"/>
      <c r="G3242" s="149"/>
      <c r="H3242" s="149"/>
      <c r="I3242" s="143"/>
      <c r="J3242" s="143"/>
      <c r="K3242" s="149"/>
      <c r="L3242" s="149"/>
      <c r="M3242" s="149"/>
      <c r="N3242" s="149"/>
      <c r="O3242" s="149"/>
      <c r="P3242" s="149"/>
      <c r="Q3242" s="149"/>
      <c r="R3242" s="149"/>
      <c r="S3242" s="149"/>
      <c r="T3242" s="152"/>
      <c r="U3242" s="152"/>
      <c r="V3242" s="152"/>
      <c r="W3242" s="152"/>
      <c r="X3242" s="152"/>
      <c r="Y3242" s="152"/>
      <c r="Z3242" s="152"/>
    </row>
    <row r="3243" ht="15.75" customHeight="1">
      <c r="A3243" s="143" t="str">
        <f>VLOOKUP('POBLACIONAL BASE 2025'!AD2505,$A$15:$B$40,2,FALSE)</f>
        <v>#N/A</v>
      </c>
      <c r="B3243" s="149"/>
      <c r="C3243" s="149"/>
      <c r="D3243" s="149"/>
      <c r="E3243" s="149"/>
      <c r="F3243" s="149"/>
      <c r="G3243" s="149"/>
      <c r="H3243" s="149"/>
      <c r="I3243" s="143"/>
      <c r="J3243" s="143"/>
      <c r="K3243" s="149"/>
      <c r="L3243" s="149"/>
      <c r="M3243" s="149"/>
      <c r="N3243" s="149"/>
      <c r="O3243" s="149"/>
      <c r="P3243" s="149"/>
      <c r="Q3243" s="149"/>
      <c r="R3243" s="149"/>
      <c r="S3243" s="149"/>
      <c r="T3243" s="152"/>
      <c r="U3243" s="152"/>
      <c r="V3243" s="152"/>
      <c r="W3243" s="152"/>
      <c r="X3243" s="152"/>
      <c r="Y3243" s="152"/>
      <c r="Z3243" s="152"/>
    </row>
    <row r="3244" ht="15.75" customHeight="1">
      <c r="A3244" s="143" t="str">
        <f>VLOOKUP('POBLACIONAL BASE 2025'!AD2506,$A$15:$B$40,2,FALSE)</f>
        <v>#N/A</v>
      </c>
      <c r="B3244" s="149"/>
      <c r="C3244" s="149"/>
      <c r="D3244" s="149"/>
      <c r="E3244" s="149"/>
      <c r="F3244" s="149"/>
      <c r="G3244" s="149"/>
      <c r="H3244" s="149"/>
      <c r="I3244" s="143"/>
      <c r="J3244" s="143"/>
      <c r="K3244" s="149"/>
      <c r="L3244" s="149"/>
      <c r="M3244" s="149"/>
      <c r="N3244" s="149"/>
      <c r="O3244" s="149"/>
      <c r="P3244" s="149"/>
      <c r="Q3244" s="149"/>
      <c r="R3244" s="149"/>
      <c r="S3244" s="149"/>
      <c r="T3244" s="152"/>
      <c r="U3244" s="152"/>
      <c r="V3244" s="152"/>
      <c r="W3244" s="152"/>
      <c r="X3244" s="152"/>
      <c r="Y3244" s="152"/>
      <c r="Z3244" s="152"/>
    </row>
    <row r="3245" ht="15.75" customHeight="1">
      <c r="A3245" s="143" t="str">
        <f>VLOOKUP('POBLACIONAL BASE 2025'!AD2507,$A$15:$B$40,2,FALSE)</f>
        <v>#N/A</v>
      </c>
      <c r="B3245" s="149"/>
      <c r="C3245" s="149"/>
      <c r="D3245" s="149"/>
      <c r="E3245" s="149"/>
      <c r="F3245" s="149"/>
      <c r="G3245" s="149"/>
      <c r="H3245" s="149"/>
      <c r="I3245" s="143"/>
      <c r="J3245" s="143"/>
      <c r="K3245" s="149"/>
      <c r="L3245" s="149"/>
      <c r="M3245" s="149"/>
      <c r="N3245" s="149"/>
      <c r="O3245" s="149"/>
      <c r="P3245" s="149"/>
      <c r="Q3245" s="149"/>
      <c r="R3245" s="149"/>
      <c r="S3245" s="149"/>
      <c r="T3245" s="152"/>
      <c r="U3245" s="152"/>
      <c r="V3245" s="152"/>
      <c r="W3245" s="152"/>
      <c r="X3245" s="152"/>
      <c r="Y3245" s="152"/>
      <c r="Z3245" s="152"/>
    </row>
    <row r="3246" ht="15.75" customHeight="1">
      <c r="A3246" s="143" t="str">
        <f>VLOOKUP('POBLACIONAL BASE 2025'!AD2508,$A$15:$B$40,2,FALSE)</f>
        <v>#N/A</v>
      </c>
      <c r="B3246" s="149"/>
      <c r="C3246" s="149"/>
      <c r="D3246" s="149"/>
      <c r="E3246" s="149"/>
      <c r="F3246" s="149"/>
      <c r="G3246" s="149"/>
      <c r="H3246" s="149"/>
      <c r="I3246" s="143"/>
      <c r="J3246" s="143"/>
      <c r="K3246" s="149"/>
      <c r="L3246" s="149"/>
      <c r="M3246" s="149"/>
      <c r="N3246" s="149"/>
      <c r="O3246" s="149"/>
      <c r="P3246" s="149"/>
      <c r="Q3246" s="149"/>
      <c r="R3246" s="149"/>
      <c r="S3246" s="149"/>
      <c r="T3246" s="152"/>
      <c r="U3246" s="152"/>
      <c r="V3246" s="152"/>
      <c r="W3246" s="152"/>
      <c r="X3246" s="152"/>
      <c r="Y3246" s="152"/>
      <c r="Z3246" s="152"/>
    </row>
    <row r="3247" ht="15.75" customHeight="1">
      <c r="A3247" s="143" t="str">
        <f>VLOOKUP('POBLACIONAL BASE 2025'!AD2509,$A$15:$B$40,2,FALSE)</f>
        <v>#N/A</v>
      </c>
      <c r="B3247" s="149"/>
      <c r="C3247" s="149"/>
      <c r="D3247" s="149"/>
      <c r="E3247" s="149"/>
      <c r="F3247" s="149"/>
      <c r="G3247" s="149"/>
      <c r="H3247" s="149"/>
      <c r="I3247" s="143"/>
      <c r="J3247" s="143"/>
      <c r="K3247" s="149"/>
      <c r="L3247" s="149"/>
      <c r="M3247" s="149"/>
      <c r="N3247" s="149"/>
      <c r="O3247" s="149"/>
      <c r="P3247" s="149"/>
      <c r="Q3247" s="149"/>
      <c r="R3247" s="149"/>
      <c r="S3247" s="149"/>
      <c r="T3247" s="152"/>
      <c r="U3247" s="152"/>
      <c r="V3247" s="152"/>
      <c r="W3247" s="152"/>
      <c r="X3247" s="152"/>
      <c r="Y3247" s="152"/>
      <c r="Z3247" s="152"/>
    </row>
    <row r="3248" ht="15.75" customHeight="1">
      <c r="A3248" s="143" t="str">
        <f>VLOOKUP('POBLACIONAL BASE 2025'!AD2510,$A$15:$B$40,2,FALSE)</f>
        <v>#N/A</v>
      </c>
      <c r="B3248" s="149"/>
      <c r="C3248" s="149"/>
      <c r="D3248" s="149"/>
      <c r="E3248" s="149"/>
      <c r="F3248" s="149"/>
      <c r="G3248" s="149"/>
      <c r="H3248" s="149"/>
      <c r="I3248" s="143"/>
      <c r="J3248" s="143"/>
      <c r="K3248" s="149"/>
      <c r="L3248" s="149"/>
      <c r="M3248" s="149"/>
      <c r="N3248" s="149"/>
      <c r="O3248" s="149"/>
      <c r="P3248" s="149"/>
      <c r="Q3248" s="149"/>
      <c r="R3248" s="149"/>
      <c r="S3248" s="149"/>
      <c r="T3248" s="152"/>
      <c r="U3248" s="152"/>
      <c r="V3248" s="152"/>
      <c r="W3248" s="152"/>
      <c r="X3248" s="152"/>
      <c r="Y3248" s="152"/>
      <c r="Z3248" s="152"/>
    </row>
    <row r="3249" ht="15.75" customHeight="1">
      <c r="A3249" s="143" t="str">
        <f>VLOOKUP('POBLACIONAL BASE 2025'!AD2511,$A$15:$B$40,2,FALSE)</f>
        <v>#N/A</v>
      </c>
      <c r="B3249" s="149"/>
      <c r="C3249" s="149"/>
      <c r="D3249" s="149"/>
      <c r="E3249" s="149"/>
      <c r="F3249" s="149"/>
      <c r="G3249" s="149"/>
      <c r="H3249" s="149"/>
      <c r="I3249" s="143"/>
      <c r="J3249" s="143"/>
      <c r="K3249" s="149"/>
      <c r="L3249" s="149"/>
      <c r="M3249" s="149"/>
      <c r="N3249" s="149"/>
      <c r="O3249" s="149"/>
      <c r="P3249" s="149"/>
      <c r="Q3249" s="149"/>
      <c r="R3249" s="149"/>
      <c r="S3249" s="149"/>
      <c r="T3249" s="152"/>
      <c r="U3249" s="152"/>
      <c r="V3249" s="152"/>
      <c r="W3249" s="152"/>
      <c r="X3249" s="152"/>
      <c r="Y3249" s="152"/>
      <c r="Z3249" s="152"/>
    </row>
    <row r="3250" ht="15.75" customHeight="1">
      <c r="A3250" s="143" t="str">
        <f>VLOOKUP('POBLACIONAL BASE 2025'!AD2512,$A$15:$B$40,2,FALSE)</f>
        <v>#N/A</v>
      </c>
      <c r="B3250" s="149"/>
      <c r="C3250" s="149"/>
      <c r="D3250" s="149"/>
      <c r="E3250" s="149"/>
      <c r="F3250" s="149"/>
      <c r="G3250" s="149"/>
      <c r="H3250" s="149"/>
      <c r="I3250" s="143"/>
      <c r="J3250" s="143"/>
      <c r="K3250" s="149"/>
      <c r="L3250" s="149"/>
      <c r="M3250" s="149"/>
      <c r="N3250" s="149"/>
      <c r="O3250" s="149"/>
      <c r="P3250" s="149"/>
      <c r="Q3250" s="149"/>
      <c r="R3250" s="149"/>
      <c r="S3250" s="149"/>
      <c r="T3250" s="152"/>
      <c r="U3250" s="152"/>
      <c r="V3250" s="152"/>
      <c r="W3250" s="152"/>
      <c r="X3250" s="152"/>
      <c r="Y3250" s="152"/>
      <c r="Z3250" s="152"/>
    </row>
    <row r="3251" ht="15.75" customHeight="1">
      <c r="A3251" s="143" t="str">
        <f>VLOOKUP('POBLACIONAL BASE 2025'!AD2513,$A$15:$B$40,2,FALSE)</f>
        <v>#N/A</v>
      </c>
      <c r="B3251" s="149"/>
      <c r="C3251" s="149"/>
      <c r="D3251" s="149"/>
      <c r="E3251" s="149"/>
      <c r="F3251" s="149"/>
      <c r="G3251" s="149"/>
      <c r="H3251" s="149"/>
      <c r="I3251" s="143"/>
      <c r="J3251" s="143"/>
      <c r="K3251" s="149"/>
      <c r="L3251" s="149"/>
      <c r="M3251" s="149"/>
      <c r="N3251" s="149"/>
      <c r="O3251" s="149"/>
      <c r="P3251" s="149"/>
      <c r="Q3251" s="149"/>
      <c r="R3251" s="149"/>
      <c r="S3251" s="149"/>
      <c r="T3251" s="152"/>
      <c r="U3251" s="152"/>
      <c r="V3251" s="152"/>
      <c r="W3251" s="152"/>
      <c r="X3251" s="152"/>
      <c r="Y3251" s="152"/>
      <c r="Z3251" s="152"/>
    </row>
    <row r="3252" ht="15.75" customHeight="1">
      <c r="A3252" s="143" t="str">
        <f>VLOOKUP('POBLACIONAL BASE 2025'!AD2514,$A$15:$B$40,2,FALSE)</f>
        <v>#N/A</v>
      </c>
      <c r="B3252" s="149"/>
      <c r="C3252" s="149"/>
      <c r="D3252" s="149"/>
      <c r="E3252" s="149"/>
      <c r="F3252" s="149"/>
      <c r="G3252" s="149"/>
      <c r="H3252" s="149"/>
      <c r="I3252" s="143"/>
      <c r="J3252" s="143"/>
      <c r="K3252" s="149"/>
      <c r="L3252" s="149"/>
      <c r="M3252" s="149"/>
      <c r="N3252" s="149"/>
      <c r="O3252" s="149"/>
      <c r="P3252" s="149"/>
      <c r="Q3252" s="149"/>
      <c r="R3252" s="149"/>
      <c r="S3252" s="149"/>
      <c r="T3252" s="152"/>
      <c r="U3252" s="152"/>
      <c r="V3252" s="152"/>
      <c r="W3252" s="152"/>
      <c r="X3252" s="152"/>
      <c r="Y3252" s="152"/>
      <c r="Z3252" s="152"/>
    </row>
    <row r="3253" ht="15.75" customHeight="1">
      <c r="A3253" s="143" t="str">
        <f>VLOOKUP('POBLACIONAL BASE 2025'!AD2515,$A$15:$B$40,2,FALSE)</f>
        <v>#N/A</v>
      </c>
      <c r="B3253" s="149"/>
      <c r="C3253" s="149"/>
      <c r="D3253" s="149"/>
      <c r="E3253" s="149"/>
      <c r="F3253" s="149"/>
      <c r="G3253" s="149"/>
      <c r="H3253" s="149"/>
      <c r="I3253" s="143"/>
      <c r="J3253" s="143"/>
      <c r="K3253" s="149"/>
      <c r="L3253" s="149"/>
      <c r="M3253" s="149"/>
      <c r="N3253" s="149"/>
      <c r="O3253" s="149"/>
      <c r="P3253" s="149"/>
      <c r="Q3253" s="149"/>
      <c r="R3253" s="149"/>
      <c r="S3253" s="149"/>
      <c r="T3253" s="152"/>
      <c r="U3253" s="152"/>
      <c r="V3253" s="152"/>
      <c r="W3253" s="152"/>
      <c r="X3253" s="152"/>
      <c r="Y3253" s="152"/>
      <c r="Z3253" s="152"/>
    </row>
    <row r="3254" ht="15.75" customHeight="1">
      <c r="A3254" s="143" t="str">
        <f>VLOOKUP('POBLACIONAL BASE 2025'!AD2516,$A$15:$B$40,2,FALSE)</f>
        <v>#N/A</v>
      </c>
      <c r="B3254" s="149"/>
      <c r="C3254" s="149"/>
      <c r="D3254" s="149"/>
      <c r="E3254" s="149"/>
      <c r="F3254" s="149"/>
      <c r="G3254" s="149"/>
      <c r="H3254" s="149"/>
      <c r="I3254" s="143"/>
      <c r="J3254" s="143"/>
      <c r="K3254" s="149"/>
      <c r="L3254" s="149"/>
      <c r="M3254" s="149"/>
      <c r="N3254" s="149"/>
      <c r="O3254" s="149"/>
      <c r="P3254" s="149"/>
      <c r="Q3254" s="149"/>
      <c r="R3254" s="149"/>
      <c r="S3254" s="149"/>
      <c r="T3254" s="152"/>
      <c r="U3254" s="152"/>
      <c r="V3254" s="152"/>
      <c r="W3254" s="152"/>
      <c r="X3254" s="152"/>
      <c r="Y3254" s="152"/>
      <c r="Z3254" s="152"/>
    </row>
    <row r="3255" ht="15.75" customHeight="1">
      <c r="A3255" s="143" t="str">
        <f>VLOOKUP('POBLACIONAL BASE 2025'!AD2517,$A$15:$B$40,2,FALSE)</f>
        <v>#N/A</v>
      </c>
      <c r="B3255" s="149"/>
      <c r="C3255" s="149"/>
      <c r="D3255" s="149"/>
      <c r="E3255" s="149"/>
      <c r="F3255" s="149"/>
      <c r="G3255" s="149"/>
      <c r="H3255" s="149"/>
      <c r="I3255" s="143"/>
      <c r="J3255" s="143"/>
      <c r="K3255" s="149"/>
      <c r="L3255" s="149"/>
      <c r="M3255" s="149"/>
      <c r="N3255" s="149"/>
      <c r="O3255" s="149"/>
      <c r="P3255" s="149"/>
      <c r="Q3255" s="149"/>
      <c r="R3255" s="149"/>
      <c r="S3255" s="149"/>
      <c r="T3255" s="152"/>
      <c r="U3255" s="152"/>
      <c r="V3255" s="152"/>
      <c r="W3255" s="152"/>
      <c r="X3255" s="152"/>
      <c r="Y3255" s="152"/>
      <c r="Z3255" s="152"/>
    </row>
    <row r="3256" ht="15.75" customHeight="1">
      <c r="A3256" s="143" t="str">
        <f>VLOOKUP('POBLACIONAL BASE 2025'!AD2518,$A$15:$B$40,2,FALSE)</f>
        <v>#N/A</v>
      </c>
      <c r="B3256" s="149"/>
      <c r="C3256" s="149"/>
      <c r="D3256" s="149"/>
      <c r="E3256" s="149"/>
      <c r="F3256" s="149"/>
      <c r="G3256" s="149"/>
      <c r="H3256" s="149"/>
      <c r="I3256" s="143"/>
      <c r="J3256" s="143"/>
      <c r="K3256" s="149"/>
      <c r="L3256" s="149"/>
      <c r="M3256" s="149"/>
      <c r="N3256" s="149"/>
      <c r="O3256" s="149"/>
      <c r="P3256" s="149"/>
      <c r="Q3256" s="149"/>
      <c r="R3256" s="149"/>
      <c r="S3256" s="149"/>
      <c r="T3256" s="152"/>
      <c r="U3256" s="152"/>
      <c r="V3256" s="152"/>
      <c r="W3256" s="152"/>
      <c r="X3256" s="152"/>
      <c r="Y3256" s="152"/>
      <c r="Z3256" s="152"/>
    </row>
    <row r="3257" ht="15.75" customHeight="1">
      <c r="A3257" s="143" t="str">
        <f>VLOOKUP('POBLACIONAL BASE 2025'!AD2519,$A$15:$B$40,2,FALSE)</f>
        <v>#N/A</v>
      </c>
      <c r="B3257" s="149"/>
      <c r="C3257" s="149"/>
      <c r="D3257" s="149"/>
      <c r="E3257" s="149"/>
      <c r="F3257" s="149"/>
      <c r="G3257" s="149"/>
      <c r="H3257" s="149"/>
      <c r="I3257" s="143"/>
      <c r="J3257" s="143"/>
      <c r="K3257" s="149"/>
      <c r="L3257" s="149"/>
      <c r="M3257" s="149"/>
      <c r="N3257" s="149"/>
      <c r="O3257" s="149"/>
      <c r="P3257" s="149"/>
      <c r="Q3257" s="149"/>
      <c r="R3257" s="149"/>
      <c r="S3257" s="149"/>
      <c r="T3257" s="152"/>
      <c r="U3257" s="152"/>
      <c r="V3257" s="152"/>
      <c r="W3257" s="152"/>
      <c r="X3257" s="152"/>
      <c r="Y3257" s="152"/>
      <c r="Z3257" s="152"/>
    </row>
    <row r="3258" ht="15.75" customHeight="1">
      <c r="A3258" s="143" t="str">
        <f>VLOOKUP('POBLACIONAL BASE 2025'!AD2520,$A$15:$B$40,2,FALSE)</f>
        <v>#N/A</v>
      </c>
      <c r="B3258" s="149"/>
      <c r="C3258" s="149"/>
      <c r="D3258" s="149"/>
      <c r="E3258" s="149"/>
      <c r="F3258" s="149"/>
      <c r="G3258" s="149"/>
      <c r="H3258" s="149"/>
      <c r="I3258" s="143"/>
      <c r="J3258" s="143"/>
      <c r="K3258" s="149"/>
      <c r="L3258" s="149"/>
      <c r="M3258" s="149"/>
      <c r="N3258" s="149"/>
      <c r="O3258" s="149"/>
      <c r="P3258" s="149"/>
      <c r="Q3258" s="149"/>
      <c r="R3258" s="149"/>
      <c r="S3258" s="149"/>
      <c r="T3258" s="152"/>
      <c r="U3258" s="152"/>
      <c r="V3258" s="152"/>
      <c r="W3258" s="152"/>
      <c r="X3258" s="152"/>
      <c r="Y3258" s="152"/>
      <c r="Z3258" s="152"/>
    </row>
    <row r="3259" ht="15.75" customHeight="1">
      <c r="A3259" s="143" t="str">
        <f>VLOOKUP('POBLACIONAL BASE 2025'!AD2521,$A$15:$B$40,2,FALSE)</f>
        <v>#N/A</v>
      </c>
      <c r="B3259" s="149"/>
      <c r="C3259" s="149"/>
      <c r="D3259" s="149"/>
      <c r="E3259" s="149"/>
      <c r="F3259" s="149"/>
      <c r="G3259" s="149"/>
      <c r="H3259" s="149"/>
      <c r="I3259" s="143"/>
      <c r="J3259" s="143"/>
      <c r="K3259" s="149"/>
      <c r="L3259" s="149"/>
      <c r="M3259" s="149"/>
      <c r="N3259" s="149"/>
      <c r="O3259" s="149"/>
      <c r="P3259" s="149"/>
      <c r="Q3259" s="149"/>
      <c r="R3259" s="149"/>
      <c r="S3259" s="149"/>
      <c r="T3259" s="152"/>
      <c r="U3259" s="152"/>
      <c r="V3259" s="152"/>
      <c r="W3259" s="152"/>
      <c r="X3259" s="152"/>
      <c r="Y3259" s="152"/>
      <c r="Z3259" s="152"/>
    </row>
    <row r="3260" ht="15.75" customHeight="1">
      <c r="A3260" s="143" t="str">
        <f>VLOOKUP('POBLACIONAL BASE 2025'!AD2522,$A$15:$B$40,2,FALSE)</f>
        <v>#N/A</v>
      </c>
      <c r="B3260" s="149"/>
      <c r="C3260" s="149"/>
      <c r="D3260" s="149"/>
      <c r="E3260" s="149"/>
      <c r="F3260" s="149"/>
      <c r="G3260" s="149"/>
      <c r="H3260" s="149"/>
      <c r="I3260" s="143"/>
      <c r="J3260" s="143"/>
      <c r="K3260" s="149"/>
      <c r="L3260" s="149"/>
      <c r="M3260" s="149"/>
      <c r="N3260" s="149"/>
      <c r="O3260" s="149"/>
      <c r="P3260" s="149"/>
      <c r="Q3260" s="149"/>
      <c r="R3260" s="149"/>
      <c r="S3260" s="149"/>
      <c r="T3260" s="152"/>
      <c r="U3260" s="152"/>
      <c r="V3260" s="152"/>
      <c r="W3260" s="152"/>
      <c r="X3260" s="152"/>
      <c r="Y3260" s="152"/>
      <c r="Z3260" s="152"/>
    </row>
    <row r="3261" ht="15.75" customHeight="1">
      <c r="A3261" s="143" t="str">
        <f>VLOOKUP('POBLACIONAL BASE 2025'!AD2523,$A$15:$B$40,2,FALSE)</f>
        <v>#N/A</v>
      </c>
      <c r="B3261" s="149"/>
      <c r="C3261" s="149"/>
      <c r="D3261" s="149"/>
      <c r="E3261" s="149"/>
      <c r="F3261" s="149"/>
      <c r="G3261" s="149"/>
      <c r="H3261" s="149"/>
      <c r="I3261" s="143"/>
      <c r="J3261" s="143"/>
      <c r="K3261" s="149"/>
      <c r="L3261" s="149"/>
      <c r="M3261" s="149"/>
      <c r="N3261" s="149"/>
      <c r="O3261" s="149"/>
      <c r="P3261" s="149"/>
      <c r="Q3261" s="149"/>
      <c r="R3261" s="149"/>
      <c r="S3261" s="149"/>
      <c r="T3261" s="152"/>
      <c r="U3261" s="152"/>
      <c r="V3261" s="152"/>
      <c r="W3261" s="152"/>
      <c r="X3261" s="152"/>
      <c r="Y3261" s="152"/>
      <c r="Z3261" s="152"/>
    </row>
    <row r="3262" ht="15.75" customHeight="1">
      <c r="A3262" s="143" t="str">
        <f>VLOOKUP('POBLACIONAL BASE 2025'!AD2524,$A$15:$B$40,2,FALSE)</f>
        <v>#N/A</v>
      </c>
      <c r="B3262" s="149"/>
      <c r="C3262" s="149"/>
      <c r="D3262" s="149"/>
      <c r="E3262" s="149"/>
      <c r="F3262" s="149"/>
      <c r="G3262" s="149"/>
      <c r="H3262" s="149"/>
      <c r="I3262" s="143"/>
      <c r="J3262" s="143"/>
      <c r="K3262" s="149"/>
      <c r="L3262" s="149"/>
      <c r="M3262" s="149"/>
      <c r="N3262" s="149"/>
      <c r="O3262" s="149"/>
      <c r="P3262" s="149"/>
      <c r="Q3262" s="149"/>
      <c r="R3262" s="149"/>
      <c r="S3262" s="149"/>
      <c r="T3262" s="152"/>
      <c r="U3262" s="152"/>
      <c r="V3262" s="152"/>
      <c r="W3262" s="152"/>
      <c r="X3262" s="152"/>
      <c r="Y3262" s="152"/>
      <c r="Z3262" s="152"/>
    </row>
    <row r="3263" ht="15.75" customHeight="1">
      <c r="A3263" s="143" t="str">
        <f>VLOOKUP('POBLACIONAL BASE 2025'!AD2525,$A$15:$B$40,2,FALSE)</f>
        <v>#N/A</v>
      </c>
      <c r="B3263" s="149"/>
      <c r="C3263" s="149"/>
      <c r="D3263" s="149"/>
      <c r="E3263" s="149"/>
      <c r="F3263" s="149"/>
      <c r="G3263" s="149"/>
      <c r="H3263" s="149"/>
      <c r="I3263" s="143"/>
      <c r="J3263" s="143"/>
      <c r="K3263" s="149"/>
      <c r="L3263" s="149"/>
      <c r="M3263" s="149"/>
      <c r="N3263" s="149"/>
      <c r="O3263" s="149"/>
      <c r="P3263" s="149"/>
      <c r="Q3263" s="149"/>
      <c r="R3263" s="149"/>
      <c r="S3263" s="149"/>
      <c r="T3263" s="152"/>
      <c r="U3263" s="152"/>
      <c r="V3263" s="152"/>
      <c r="W3263" s="152"/>
      <c r="X3263" s="152"/>
      <c r="Y3263" s="152"/>
      <c r="Z3263" s="152"/>
    </row>
    <row r="3264" ht="15.75" customHeight="1">
      <c r="A3264" s="143" t="str">
        <f>VLOOKUP('POBLACIONAL BASE 2025'!AD2526,$A$15:$B$40,2,FALSE)</f>
        <v>#N/A</v>
      </c>
      <c r="B3264" s="149"/>
      <c r="C3264" s="149"/>
      <c r="D3264" s="149"/>
      <c r="E3264" s="149"/>
      <c r="F3264" s="149"/>
      <c r="G3264" s="149"/>
      <c r="H3264" s="149"/>
      <c r="I3264" s="143"/>
      <c r="J3264" s="143"/>
      <c r="K3264" s="149"/>
      <c r="L3264" s="149"/>
      <c r="M3264" s="149"/>
      <c r="N3264" s="149"/>
      <c r="O3264" s="149"/>
      <c r="P3264" s="149"/>
      <c r="Q3264" s="149"/>
      <c r="R3264" s="149"/>
      <c r="S3264" s="149"/>
      <c r="T3264" s="152"/>
      <c r="U3264" s="152"/>
      <c r="V3264" s="152"/>
      <c r="W3264" s="152"/>
      <c r="X3264" s="152"/>
      <c r="Y3264" s="152"/>
      <c r="Z3264" s="152"/>
    </row>
    <row r="3265" ht="15.75" customHeight="1">
      <c r="A3265" s="143" t="str">
        <f>VLOOKUP('POBLACIONAL BASE 2025'!AD2527,$A$15:$B$40,2,FALSE)</f>
        <v>#N/A</v>
      </c>
      <c r="B3265" s="149"/>
      <c r="C3265" s="149"/>
      <c r="D3265" s="149"/>
      <c r="E3265" s="149"/>
      <c r="F3265" s="149"/>
      <c r="G3265" s="149"/>
      <c r="H3265" s="149"/>
      <c r="I3265" s="143"/>
      <c r="J3265" s="143"/>
      <c r="K3265" s="149"/>
      <c r="L3265" s="149"/>
      <c r="M3265" s="149"/>
      <c r="N3265" s="149"/>
      <c r="O3265" s="149"/>
      <c r="P3265" s="149"/>
      <c r="Q3265" s="149"/>
      <c r="R3265" s="149"/>
      <c r="S3265" s="149"/>
      <c r="T3265" s="152"/>
      <c r="U3265" s="152"/>
      <c r="V3265" s="152"/>
      <c r="W3265" s="152"/>
      <c r="X3265" s="152"/>
      <c r="Y3265" s="152"/>
      <c r="Z3265" s="152"/>
    </row>
    <row r="3266" ht="15.75" customHeight="1">
      <c r="A3266" s="143" t="str">
        <f>VLOOKUP('POBLACIONAL BASE 2025'!AD2528,$A$15:$B$40,2,FALSE)</f>
        <v>#N/A</v>
      </c>
      <c r="B3266" s="149"/>
      <c r="C3266" s="149"/>
      <c r="D3266" s="149"/>
      <c r="E3266" s="149"/>
      <c r="F3266" s="149"/>
      <c r="G3266" s="149"/>
      <c r="H3266" s="149"/>
      <c r="I3266" s="143"/>
      <c r="J3266" s="143"/>
      <c r="K3266" s="149"/>
      <c r="L3266" s="149"/>
      <c r="M3266" s="149"/>
      <c r="N3266" s="149"/>
      <c r="O3266" s="149"/>
      <c r="P3266" s="149"/>
      <c r="Q3266" s="149"/>
      <c r="R3266" s="149"/>
      <c r="S3266" s="149"/>
      <c r="T3266" s="152"/>
      <c r="U3266" s="152"/>
      <c r="V3266" s="152"/>
      <c r="W3266" s="152"/>
      <c r="X3266" s="152"/>
      <c r="Y3266" s="152"/>
      <c r="Z3266" s="152"/>
    </row>
    <row r="3267" ht="15.75" customHeight="1">
      <c r="A3267" s="143" t="str">
        <f>VLOOKUP('POBLACIONAL BASE 2025'!AD2529,$A$15:$B$40,2,FALSE)</f>
        <v>#N/A</v>
      </c>
      <c r="B3267" s="149"/>
      <c r="C3267" s="149"/>
      <c r="D3267" s="149"/>
      <c r="E3267" s="149"/>
      <c r="F3267" s="149"/>
      <c r="G3267" s="149"/>
      <c r="H3267" s="149"/>
      <c r="I3267" s="143"/>
      <c r="J3267" s="143"/>
      <c r="K3267" s="149"/>
      <c r="L3267" s="149"/>
      <c r="M3267" s="149"/>
      <c r="N3267" s="149"/>
      <c r="O3267" s="149"/>
      <c r="P3267" s="149"/>
      <c r="Q3267" s="149"/>
      <c r="R3267" s="149"/>
      <c r="S3267" s="149"/>
      <c r="T3267" s="152"/>
      <c r="U3267" s="152"/>
      <c r="V3267" s="152"/>
      <c r="W3267" s="152"/>
      <c r="X3267" s="152"/>
      <c r="Y3267" s="152"/>
      <c r="Z3267" s="152"/>
    </row>
    <row r="3268" ht="15.75" customHeight="1">
      <c r="A3268" s="143" t="str">
        <f>VLOOKUP('POBLACIONAL BASE 2025'!AD2530,$A$15:$B$40,2,FALSE)</f>
        <v>#N/A</v>
      </c>
      <c r="B3268" s="149"/>
      <c r="C3268" s="149"/>
      <c r="D3268" s="149"/>
      <c r="E3268" s="149"/>
      <c r="F3268" s="149"/>
      <c r="G3268" s="149"/>
      <c r="H3268" s="149"/>
      <c r="I3268" s="143"/>
      <c r="J3268" s="143"/>
      <c r="K3268" s="149"/>
      <c r="L3268" s="149"/>
      <c r="M3268" s="149"/>
      <c r="N3268" s="149"/>
      <c r="O3268" s="149"/>
      <c r="P3268" s="149"/>
      <c r="Q3268" s="149"/>
      <c r="R3268" s="149"/>
      <c r="S3268" s="149"/>
      <c r="T3268" s="152"/>
      <c r="U3268" s="152"/>
      <c r="V3268" s="152"/>
      <c r="W3268" s="152"/>
      <c r="X3268" s="152"/>
      <c r="Y3268" s="152"/>
      <c r="Z3268" s="152"/>
    </row>
  </sheetData>
  <autoFilter ref="$A$1:$Z$13"/>
  <printOptions/>
  <pageMargins bottom="0.75" footer="0.0" header="0.0" left="0.7" right="0.7" top="0.75"/>
  <pageSetup orientation="portrait"/>
  <drawing r:id="rId1"/>
</worksheet>
</file>