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 DEL USUARIO\Desktop\ULTIMA ENTREGA\FLORESTA\"/>
    </mc:Choice>
  </mc:AlternateContent>
  <xr:revisionPtr revIDLastSave="0" documentId="13_ncr:1_{80B5860D-0CA7-4533-9819-7D573A916799}" xr6:coauthVersionLast="47" xr6:coauthVersionMax="47" xr10:uidLastSave="{00000000-0000-0000-0000-000000000000}"/>
  <bookViews>
    <workbookView xWindow="-120" yWindow="-120" windowWidth="24240" windowHeight="13140" xr2:uid="{6E034403-BB50-46BE-9BE0-D577C4E0BE20}"/>
  </bookViews>
  <sheets>
    <sheet name="VALOR INTERVENTORIA" sheetId="1" r:id="rId1"/>
    <sheet name="FM" sheetId="2" r:id="rId2"/>
    <sheet name="PRESTACIONES SOCIALES" sheetId="3" r:id="rId3"/>
  </sheets>
  <definedNames>
    <definedName name="_xlnm.Print_Area" localSheetId="1">FM!$A$1:$H$7</definedName>
    <definedName name="_xlnm.Print_Area" localSheetId="2">'PRESTACIONES SOCIALES'!$A$1:$D$14</definedName>
    <definedName name="_xlnm.Print_Area" localSheetId="0">'VALOR INTERVENTORIA'!$A$1:$K$44</definedName>
    <definedName name="_xlnm.Print_Titles" localSheetId="1">FM!#REF!</definedName>
    <definedName name="_xlnm.Print_Titles" localSheetId="2">'PRESTACIONES SOCIALES'!#REF!</definedName>
    <definedName name="_xlnm.Print_Titles" localSheetId="0">'VALOR INTERVENTORIA'!#REF!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8" i="1" l="1"/>
  <c r="G20" i="1" l="1"/>
  <c r="J20" i="1" s="1"/>
  <c r="J24" i="1"/>
  <c r="G25" i="1"/>
  <c r="J25" i="1" s="1"/>
  <c r="J22" i="1"/>
  <c r="J26" i="1"/>
  <c r="J23" i="1"/>
  <c r="J21" i="1"/>
  <c r="J29" i="1" l="1"/>
  <c r="I13" i="1"/>
  <c r="D13" i="3" l="1"/>
  <c r="I14" i="1"/>
  <c r="F6" i="2"/>
  <c r="G6" i="2" s="1"/>
  <c r="G13" i="1" s="1"/>
  <c r="F7" i="2"/>
  <c r="G7" i="2" s="1"/>
  <c r="G14" i="1" s="1"/>
  <c r="J33" i="1" l="1"/>
  <c r="J14" i="1"/>
  <c r="J13" i="1"/>
  <c r="J15" i="1" l="1"/>
  <c r="J32" i="1" l="1"/>
  <c r="J34" i="1" s="1"/>
  <c r="J37" i="1" s="1"/>
  <c r="J40" i="1" l="1"/>
</calcChain>
</file>

<file path=xl/sharedStrings.xml><?xml version="1.0" encoding="utf-8"?>
<sst xmlns="http://schemas.openxmlformats.org/spreadsheetml/2006/main" count="66" uniqueCount="58">
  <si>
    <t>PROYECTO:</t>
  </si>
  <si>
    <t>CALCULO ADMINISTRACION Y UTILIDAD CONTRATO OBRA CIVIL</t>
  </si>
  <si>
    <t>CONSIDERACIONES GENERALES</t>
  </si>
  <si>
    <t>TERMINO  DE EJECUCIÓN DE OBRA (MESES)</t>
  </si>
  <si>
    <t>A. ADMINISTRACIÓN</t>
  </si>
  <si>
    <t xml:space="preserve">A1.1 PERSONAL PROFESIONAL Y ESPECIALISTAS </t>
  </si>
  <si>
    <t>CANT.</t>
  </si>
  <si>
    <t xml:space="preserve">DESCRIPCION DEL CARGO </t>
  </si>
  <si>
    <t>MES 1</t>
  </si>
  <si>
    <t>DEDICACIÓN MES</t>
  </si>
  <si>
    <t>VALOR MENSUAL INC. PRESTACIONES</t>
  </si>
  <si>
    <t>TOTAL H/MES</t>
  </si>
  <si>
    <t>VALOR TOTAL</t>
  </si>
  <si>
    <t>VALOR ($)</t>
  </si>
  <si>
    <t>A3. IMPUESTOS TASAS Y CONTRIBUCIONES</t>
  </si>
  <si>
    <t>DESCRIPCIÓN</t>
  </si>
  <si>
    <t>VR. BASE</t>
  </si>
  <si>
    <t>IMPUESTO %</t>
  </si>
  <si>
    <t>SUBTOTAL IMPUESTOS</t>
  </si>
  <si>
    <t>FACTOR DE ADMINISTRACION DISCRIMINADO</t>
  </si>
  <si>
    <t>PERSONAL</t>
  </si>
  <si>
    <t>IMPUESTOS  TASAS  Y CONTRIBUCIONES</t>
  </si>
  <si>
    <t>TOTAL EN PORCENTAJE DEL COSTO DIRECTO</t>
  </si>
  <si>
    <t xml:space="preserve">Elaboró: </t>
  </si>
  <si>
    <t>VALOR MENSUAL DEVENGADO</t>
  </si>
  <si>
    <t>PRESTACIONES SOCIALES PERSONAL</t>
  </si>
  <si>
    <t>Salarios</t>
  </si>
  <si>
    <t>Prima Anual (legal)</t>
  </si>
  <si>
    <t>Cesantías</t>
  </si>
  <si>
    <t>Intereses de Cesantías</t>
  </si>
  <si>
    <t>Vacaciones</t>
  </si>
  <si>
    <t>Seguridad Social (Salud + Pensión)</t>
  </si>
  <si>
    <t>Caja de Compensación familiar</t>
  </si>
  <si>
    <t>ARL</t>
  </si>
  <si>
    <t>SENA</t>
  </si>
  <si>
    <t>ICBF</t>
  </si>
  <si>
    <t>SUBTOTAL</t>
  </si>
  <si>
    <t>SALARIOS Y PRESTACIONES SOCIALES PERSONAL PROFESIONAL</t>
  </si>
  <si>
    <t>A1. ADMINISTRACIÓN</t>
  </si>
  <si>
    <t>Director de Interventoría (Cat. 2)</t>
  </si>
  <si>
    <t>Cat II</t>
  </si>
  <si>
    <t>Ingenieros o arquitecto/ residente de Interventoría  (Cat. 5)</t>
  </si>
  <si>
    <t>Cat Ii</t>
  </si>
  <si>
    <t>COSTOS DE INTERVENTORIA</t>
  </si>
  <si>
    <t xml:space="preserve">COSTO TOTAL </t>
  </si>
  <si>
    <t>IVA (19%)</t>
  </si>
  <si>
    <t>SUMATORIA TOTAL</t>
  </si>
  <si>
    <t xml:space="preserve"> ESE IMSALUD</t>
  </si>
  <si>
    <t>FRANK IVAN CASTELLANOS</t>
  </si>
  <si>
    <t>No. T.P. 25202-00305 CUNDINAMARCA</t>
  </si>
  <si>
    <t xml:space="preserve">Estampilla Pro-Cultura </t>
  </si>
  <si>
    <t>Estampilla, para el Bienestar del adulto mayor</t>
  </si>
  <si>
    <t>estampilla Pro-Hospital Erasmo Meoz</t>
  </si>
  <si>
    <t xml:space="preserve">Tasa Prodeportes </t>
  </si>
  <si>
    <t>ICA</t>
  </si>
  <si>
    <t>RETEIVA</t>
  </si>
  <si>
    <t xml:space="preserve">RETEFUENTE </t>
  </si>
  <si>
    <t>ADECUACION DEL PUESTO DE SALUD LA FLORESTA CORREGIMIENTO BUENA ESPERANZA  DE LA ESE IMSALUD DEL DEPARTAMENTO DE NORTE DE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</si>
</sst>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-[$$-240A]\ * #,##0.00_-;\-[$$-240A]\ * #,##0.00_-;_-[$$-240A]\ * &quot;-&quot;??_-;_-@_-"/>
    <numFmt numFmtId="167" formatCode="0.0"/>
    <numFmt numFmtId="168" formatCode="_-&quot;$&quot;* #,##0_-;\-&quot;$&quot;* #,##0_-;_-&quot;$&quot;* &quot;-&quot;_-;_-@_-"/>
    <numFmt numFmtId="169" formatCode="#,##0.00;[Red]#,##0.00"/>
    <numFmt numFmtId="170" formatCode="_-[$$-240A]\ * #,##0_-;\-[$$-240A]\ * #,##0_-;_-[$$-240A]\ * &quot;-&quot;??_-;_-@_-"/>
    <numFmt numFmtId="171" formatCode="_-&quot;$&quot;* #,##0.00_-;\-&quot;$&quot;* #,##0.00_-;_-&quot;$&quot;* &quot;-&quot;_-;_-@_-"/>
    <numFmt numFmtId="172" formatCode="#,##0.0;[Red]#,##0.0"/>
    <numFmt numFmtId="173" formatCode="[$$-240A]\ #,##0.00"/>
    <numFmt numFmtId="174" formatCode="_(* #,##0.00_);_(* \(#,##0.00\);_(* &quot;-&quot;??_);_(@_)"/>
    <numFmt numFmtId="175" formatCode="_-&quot;$&quot;* #,##0.000_-;\-&quot;$&quot;* #,##0.000_-;_-&quot;$&quot;* &quot;-&quot;_-;_-@_-"/>
    <numFmt numFmtId="176" formatCode="_-[$$-240A]\ * #,##0.000000_-;\-[$$-240A]\ * #,##0.000000_-;_-[$$-240A]\ * &quot;-&quot;??_-;_-@_-"/>
  </numFmts>
  <fonts count="17" x14ac:knownFonts="1"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</font>
    <font>
      <b/>
      <sz val="9"/>
      <color theme="4" tint="-0.249977111117893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70C0"/>
      <name val="Arial"/>
      <family val="2"/>
    </font>
    <font>
      <b/>
      <sz val="9"/>
      <color theme="0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9" fontId="3" fillId="0" borderId="0" applyFont="0" applyFill="0" applyBorder="0" applyAlignment="0" applyProtection="0"/>
    <xf numFmtId="0" fontId="6" fillId="0" borderId="0" applyBorder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6" fillId="0" borderId="0"/>
    <xf numFmtId="9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6" fillId="0" borderId="0" applyFill="0" applyBorder="0" applyAlignment="0" applyProtection="0"/>
    <xf numFmtId="0" fontId="1" fillId="0" borderId="0"/>
    <xf numFmtId="174" fontId="1" fillId="0" borderId="0" applyFont="0" applyFill="0" applyBorder="0" applyAlignment="0" applyProtection="0"/>
    <xf numFmtId="0" fontId="6" fillId="0" borderId="0" applyBorder="0"/>
    <xf numFmtId="9" fontId="1" fillId="0" borderId="0" applyFont="0" applyFill="0" applyBorder="0" applyAlignment="0" applyProtection="0"/>
    <xf numFmtId="0" fontId="1" fillId="0" borderId="0"/>
    <xf numFmtId="42" fontId="3" fillId="0" borderId="0" applyFont="0" applyFill="0" applyBorder="0" applyAlignment="0" applyProtection="0"/>
    <xf numFmtId="0" fontId="6" fillId="0" borderId="0"/>
  </cellStyleXfs>
  <cellXfs count="192">
    <xf numFmtId="0" fontId="0" fillId="0" borderId="0" xfId="0"/>
    <xf numFmtId="3" fontId="5" fillId="0" borderId="0" xfId="0" applyNumberFormat="1" applyFont="1"/>
    <xf numFmtId="0" fontId="4" fillId="0" borderId="0" xfId="0" applyFont="1"/>
    <xf numFmtId="0" fontId="5" fillId="0" borderId="0" xfId="0" applyFont="1" applyAlignment="1">
      <alignment vertical="center" wrapText="1"/>
    </xf>
    <xf numFmtId="0" fontId="4" fillId="0" borderId="0" xfId="2" applyFont="1" applyAlignment="1">
      <alignment vertical="center"/>
    </xf>
    <xf numFmtId="0" fontId="4" fillId="0" borderId="2" xfId="2" applyFont="1" applyBorder="1" applyAlignment="1">
      <alignment vertical="center"/>
    </xf>
    <xf numFmtId="0" fontId="5" fillId="0" borderId="3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4" fillId="0" borderId="4" xfId="2" applyFont="1" applyBorder="1" applyAlignment="1">
      <alignment vertical="center"/>
    </xf>
    <xf numFmtId="0" fontId="7" fillId="0" borderId="2" xfId="2" applyFont="1" applyBorder="1" applyAlignment="1">
      <alignment horizontal="left" vertical="center"/>
    </xf>
    <xf numFmtId="0" fontId="4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left" vertical="center" wrapText="1"/>
    </xf>
    <xf numFmtId="165" fontId="5" fillId="0" borderId="5" xfId="3" applyNumberFormat="1" applyFont="1" applyFill="1" applyBorder="1" applyAlignment="1" applyProtection="1">
      <alignment horizontal="right" vertical="center"/>
    </xf>
    <xf numFmtId="0" fontId="4" fillId="0" borderId="0" xfId="2" applyFont="1" applyBorder="1" applyAlignment="1">
      <alignment vertical="center"/>
    </xf>
    <xf numFmtId="3" fontId="5" fillId="0" borderId="0" xfId="3" applyNumberFormat="1" applyFont="1" applyFill="1" applyBorder="1" applyAlignment="1" applyProtection="1">
      <alignment horizontal="right" vertical="center"/>
    </xf>
    <xf numFmtId="0" fontId="4" fillId="0" borderId="6" xfId="2" applyFont="1" applyBorder="1" applyAlignment="1">
      <alignment vertical="center"/>
    </xf>
    <xf numFmtId="0" fontId="5" fillId="0" borderId="0" xfId="2" applyFont="1" applyBorder="1" applyAlignment="1">
      <alignment vertical="center"/>
    </xf>
    <xf numFmtId="0" fontId="4" fillId="0" borderId="7" xfId="2" applyFont="1" applyBorder="1" applyAlignment="1">
      <alignment vertical="center"/>
    </xf>
    <xf numFmtId="0" fontId="7" fillId="0" borderId="6" xfId="2" applyFont="1" applyBorder="1" applyAlignment="1">
      <alignment vertical="center"/>
    </xf>
    <xf numFmtId="0" fontId="4" fillId="0" borderId="0" xfId="2" applyFont="1" applyBorder="1" applyAlignment="1">
      <alignment horizontal="center" vertical="center"/>
    </xf>
    <xf numFmtId="0" fontId="5" fillId="0" borderId="7" xfId="2" applyFont="1" applyBorder="1" applyAlignment="1">
      <alignment vertical="center" wrapText="1"/>
    </xf>
    <xf numFmtId="3" fontId="4" fillId="0" borderId="0" xfId="2" applyNumberFormat="1" applyFont="1" applyBorder="1" applyAlignment="1">
      <alignment horizontal="right" vertical="center"/>
    </xf>
    <xf numFmtId="0" fontId="4" fillId="0" borderId="8" xfId="2" applyFont="1" applyBorder="1" applyAlignment="1">
      <alignment vertical="center"/>
    </xf>
    <xf numFmtId="0" fontId="4" fillId="0" borderId="9" xfId="2" applyFont="1" applyBorder="1" applyAlignment="1">
      <alignment vertical="center"/>
    </xf>
    <xf numFmtId="164" fontId="4" fillId="0" borderId="9" xfId="2" applyNumberFormat="1" applyFont="1" applyBorder="1" applyAlignment="1">
      <alignment vertical="center"/>
    </xf>
    <xf numFmtId="0" fontId="4" fillId="0" borderId="10" xfId="2" applyFont="1" applyBorder="1" applyAlignment="1">
      <alignment vertical="center"/>
    </xf>
    <xf numFmtId="0" fontId="7" fillId="0" borderId="8" xfId="2" applyFont="1" applyBorder="1" applyAlignment="1">
      <alignment vertical="center"/>
    </xf>
    <xf numFmtId="0" fontId="4" fillId="0" borderId="9" xfId="2" applyFont="1" applyBorder="1" applyAlignment="1">
      <alignment horizontal="center" vertical="center"/>
    </xf>
    <xf numFmtId="0" fontId="5" fillId="0" borderId="10" xfId="2" applyFont="1" applyBorder="1" applyAlignment="1">
      <alignment vertical="center" wrapText="1"/>
    </xf>
    <xf numFmtId="0" fontId="5" fillId="0" borderId="5" xfId="2" applyFont="1" applyBorder="1" applyAlignment="1">
      <alignment horizontal="center" vertical="center"/>
    </xf>
    <xf numFmtId="3" fontId="9" fillId="0" borderId="0" xfId="2" applyNumberFormat="1" applyFont="1" applyBorder="1" applyAlignment="1">
      <alignment vertical="center"/>
    </xf>
    <xf numFmtId="164" fontId="4" fillId="0" borderId="0" xfId="2" applyNumberFormat="1" applyFont="1" applyBorder="1" applyAlignment="1">
      <alignment vertical="center"/>
    </xf>
    <xf numFmtId="0" fontId="5" fillId="0" borderId="0" xfId="2" applyFont="1" applyBorder="1" applyAlignment="1">
      <alignment vertical="center" wrapText="1"/>
    </xf>
    <xf numFmtId="0" fontId="5" fillId="0" borderId="0" xfId="2" applyFont="1" applyBorder="1" applyAlignment="1">
      <alignment horizontal="center" vertical="center"/>
    </xf>
    <xf numFmtId="0" fontId="4" fillId="0" borderId="0" xfId="2" applyFont="1" applyAlignment="1">
      <alignment vertical="center" wrapText="1"/>
    </xf>
    <xf numFmtId="0" fontId="5" fillId="2" borderId="11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 wrapText="1"/>
    </xf>
    <xf numFmtId="0" fontId="5" fillId="2" borderId="12" xfId="2" applyFont="1" applyFill="1" applyBorder="1" applyAlignment="1">
      <alignment horizontal="center" vertical="center"/>
    </xf>
    <xf numFmtId="166" fontId="5" fillId="2" borderId="5" xfId="4" applyNumberFormat="1" applyFont="1" applyFill="1" applyBorder="1" applyAlignment="1">
      <alignment vertical="center"/>
    </xf>
    <xf numFmtId="0" fontId="4" fillId="0" borderId="0" xfId="2" applyFont="1" applyBorder="1" applyAlignment="1">
      <alignment vertical="center" wrapText="1"/>
    </xf>
    <xf numFmtId="165" fontId="4" fillId="0" borderId="0" xfId="2" applyNumberFormat="1" applyFont="1" applyBorder="1" applyAlignment="1">
      <alignment vertical="center" wrapText="1"/>
    </xf>
    <xf numFmtId="0" fontId="5" fillId="3" borderId="11" xfId="2" applyFont="1" applyFill="1" applyBorder="1" applyAlignment="1">
      <alignment vertical="center"/>
    </xf>
    <xf numFmtId="0" fontId="5" fillId="3" borderId="12" xfId="2" applyFont="1" applyFill="1" applyBorder="1" applyAlignment="1">
      <alignment vertical="center"/>
    </xf>
    <xf numFmtId="0" fontId="5" fillId="3" borderId="12" xfId="2" applyFont="1" applyFill="1" applyBorder="1" applyAlignment="1">
      <alignment vertical="center" wrapText="1"/>
    </xf>
    <xf numFmtId="0" fontId="5" fillId="3" borderId="12" xfId="2" applyFont="1" applyFill="1" applyBorder="1" applyAlignment="1">
      <alignment horizontal="center" vertical="center"/>
    </xf>
    <xf numFmtId="166" fontId="5" fillId="3" borderId="5" xfId="4" applyNumberFormat="1" applyFont="1" applyFill="1" applyBorder="1" applyAlignment="1" applyProtection="1">
      <alignment vertical="center"/>
    </xf>
    <xf numFmtId="0" fontId="4" fillId="5" borderId="0" xfId="2" applyFont="1" applyFill="1" applyAlignment="1">
      <alignment vertical="center" wrapText="1"/>
    </xf>
    <xf numFmtId="0" fontId="4" fillId="0" borderId="0" xfId="6" applyFont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left" vertical="center" wrapText="1"/>
    </xf>
    <xf numFmtId="167" fontId="4" fillId="0" borderId="1" xfId="7" applyNumberFormat="1" applyFont="1" applyFill="1" applyBorder="1" applyAlignment="1" applyProtection="1">
      <alignment horizontal="center" vertical="center" wrapText="1"/>
    </xf>
    <xf numFmtId="9" fontId="4" fillId="0" borderId="1" xfId="7" applyFont="1" applyFill="1" applyBorder="1" applyAlignment="1" applyProtection="1">
      <alignment horizontal="center" vertical="center"/>
    </xf>
    <xf numFmtId="169" fontId="4" fillId="0" borderId="1" xfId="2" applyNumberFormat="1" applyFont="1" applyBorder="1" applyAlignment="1">
      <alignment horizontal="center" vertical="center"/>
    </xf>
    <xf numFmtId="170" fontId="4" fillId="0" borderId="1" xfId="4" applyNumberFormat="1" applyFont="1" applyFill="1" applyBorder="1" applyAlignment="1" applyProtection="1">
      <alignment horizontal="center" vertical="center"/>
    </xf>
    <xf numFmtId="0" fontId="4" fillId="0" borderId="0" xfId="9" applyFont="1" applyAlignment="1">
      <alignment vertical="center"/>
    </xf>
    <xf numFmtId="9" fontId="5" fillId="3" borderId="12" xfId="7" applyFont="1" applyFill="1" applyBorder="1" applyAlignment="1">
      <alignment horizontal="center" vertical="center" wrapText="1"/>
    </xf>
    <xf numFmtId="169" fontId="5" fillId="3" borderId="12" xfId="2" applyNumberFormat="1" applyFont="1" applyFill="1" applyBorder="1" applyAlignment="1">
      <alignment horizontal="center" vertical="center"/>
    </xf>
    <xf numFmtId="171" fontId="5" fillId="3" borderId="12" xfId="8" applyNumberFormat="1" applyFont="1" applyFill="1" applyBorder="1" applyAlignment="1">
      <alignment horizontal="center" vertical="center"/>
    </xf>
    <xf numFmtId="4" fontId="5" fillId="3" borderId="12" xfId="2" applyNumberFormat="1" applyFont="1" applyFill="1" applyBorder="1" applyAlignment="1">
      <alignment horizontal="center" vertical="center"/>
    </xf>
    <xf numFmtId="10" fontId="5" fillId="3" borderId="5" xfId="1" applyNumberFormat="1" applyFont="1" applyFill="1" applyBorder="1" applyAlignment="1">
      <alignment vertical="center"/>
    </xf>
    <xf numFmtId="37" fontId="5" fillId="0" borderId="11" xfId="2" applyNumberFormat="1" applyFont="1" applyBorder="1" applyAlignment="1">
      <alignment horizontal="left" vertical="center"/>
    </xf>
    <xf numFmtId="37" fontId="5" fillId="0" borderId="12" xfId="2" applyNumberFormat="1" applyFont="1" applyBorder="1" applyAlignment="1">
      <alignment horizontal="left" vertical="center"/>
    </xf>
    <xf numFmtId="166" fontId="5" fillId="0" borderId="5" xfId="4" applyNumberFormat="1" applyFont="1" applyFill="1" applyBorder="1" applyAlignment="1" applyProtection="1">
      <alignment horizontal="center" vertical="center"/>
    </xf>
    <xf numFmtId="0" fontId="4" fillId="0" borderId="0" xfId="2" applyFont="1" applyAlignment="1">
      <alignment horizontal="center" vertical="center" wrapText="1"/>
    </xf>
    <xf numFmtId="164" fontId="5" fillId="3" borderId="1" xfId="3" applyFont="1" applyFill="1" applyBorder="1" applyAlignment="1">
      <alignment horizontal="centerContinuous" vertical="center" wrapText="1"/>
    </xf>
    <xf numFmtId="0" fontId="4" fillId="0" borderId="0" xfId="2" applyFont="1" applyBorder="1" applyAlignment="1">
      <alignment horizontal="center" vertical="center" wrapText="1"/>
    </xf>
    <xf numFmtId="0" fontId="4" fillId="0" borderId="0" xfId="9" applyFont="1"/>
    <xf numFmtId="170" fontId="5" fillId="3" borderId="1" xfId="4" applyNumberFormat="1" applyFont="1" applyFill="1" applyBorder="1" applyAlignment="1" applyProtection="1">
      <alignment horizontal="center" vertical="center"/>
    </xf>
    <xf numFmtId="170" fontId="5" fillId="2" borderId="5" xfId="4" applyNumberFormat="1" applyFont="1" applyFill="1" applyBorder="1" applyAlignment="1">
      <alignment vertical="center"/>
    </xf>
    <xf numFmtId="164" fontId="4" fillId="3" borderId="1" xfId="3" applyFont="1" applyFill="1" applyBorder="1" applyAlignment="1">
      <alignment horizontal="centerContinuous" vertical="center" wrapText="1"/>
    </xf>
    <xf numFmtId="164" fontId="4" fillId="3" borderId="1" xfId="3" applyFont="1" applyFill="1" applyBorder="1" applyAlignment="1">
      <alignment horizontal="center" vertical="center" wrapText="1"/>
    </xf>
    <xf numFmtId="164" fontId="4" fillId="3" borderId="1" xfId="3" applyFont="1" applyFill="1" applyBorder="1" applyAlignment="1">
      <alignment horizontal="center" vertical="center"/>
    </xf>
    <xf numFmtId="170" fontId="4" fillId="3" borderId="1" xfId="3" applyNumberFormat="1" applyFont="1" applyFill="1" applyBorder="1" applyAlignment="1">
      <alignment horizontal="centerContinuous" vertical="center" wrapText="1"/>
    </xf>
    <xf numFmtId="0" fontId="4" fillId="0" borderId="1" xfId="2" applyFont="1" applyBorder="1" applyAlignment="1">
      <alignment horizontal="center" vertical="center" wrapText="1"/>
    </xf>
    <xf numFmtId="10" fontId="4" fillId="0" borderId="1" xfId="10" applyNumberFormat="1" applyFont="1" applyBorder="1" applyAlignment="1">
      <alignment horizontal="center" vertical="center" wrapText="1"/>
    </xf>
    <xf numFmtId="170" fontId="4" fillId="0" borderId="1" xfId="4" applyNumberFormat="1" applyFont="1" applyFill="1" applyBorder="1" applyAlignment="1">
      <alignment horizontal="center" vertical="center" wrapText="1"/>
    </xf>
    <xf numFmtId="0" fontId="5" fillId="0" borderId="3" xfId="2" applyFont="1" applyBorder="1" applyAlignment="1">
      <alignment vertical="center" wrapText="1"/>
    </xf>
    <xf numFmtId="9" fontId="5" fillId="0" borderId="3" xfId="7" applyFont="1" applyFill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/>
    </xf>
    <xf numFmtId="171" fontId="5" fillId="0" borderId="3" xfId="8" applyNumberFormat="1" applyFont="1" applyFill="1" applyBorder="1" applyAlignment="1">
      <alignment horizontal="center" vertical="center"/>
    </xf>
    <xf numFmtId="4" fontId="5" fillId="0" borderId="3" xfId="2" applyNumberFormat="1" applyFont="1" applyBorder="1" applyAlignment="1">
      <alignment horizontal="center" vertical="center"/>
    </xf>
    <xf numFmtId="169" fontId="5" fillId="0" borderId="3" xfId="2" applyNumberFormat="1" applyFont="1" applyBorder="1" applyAlignment="1">
      <alignment horizontal="center" vertical="center"/>
    </xf>
    <xf numFmtId="10" fontId="5" fillId="0" borderId="0" xfId="1" applyNumberFormat="1" applyFont="1" applyFill="1" applyBorder="1" applyAlignment="1">
      <alignment vertical="center"/>
    </xf>
    <xf numFmtId="0" fontId="12" fillId="5" borderId="0" xfId="2" applyFont="1" applyFill="1" applyAlignment="1">
      <alignment vertical="center"/>
    </xf>
    <xf numFmtId="0" fontId="12" fillId="0" borderId="0" xfId="2" applyFont="1" applyBorder="1" applyAlignment="1">
      <alignment vertical="center"/>
    </xf>
    <xf numFmtId="0" fontId="4" fillId="6" borderId="2" xfId="2" applyFont="1" applyFill="1" applyBorder="1" applyAlignment="1">
      <alignment horizontal="left" vertical="center"/>
    </xf>
    <xf numFmtId="0" fontId="4" fillId="6" borderId="3" xfId="2" applyFont="1" applyFill="1" applyBorder="1" applyAlignment="1">
      <alignment horizontal="left" vertical="center"/>
    </xf>
    <xf numFmtId="0" fontId="4" fillId="6" borderId="3" xfId="2" applyFont="1" applyFill="1" applyBorder="1" applyAlignment="1">
      <alignment horizontal="left" vertical="center" wrapText="1"/>
    </xf>
    <xf numFmtId="9" fontId="4" fillId="6" borderId="3" xfId="11" applyFont="1" applyFill="1" applyBorder="1" applyAlignment="1" applyProtection="1">
      <alignment horizontal="center" vertical="center"/>
    </xf>
    <xf numFmtId="173" fontId="4" fillId="6" borderId="3" xfId="2" applyNumberFormat="1" applyFont="1" applyFill="1" applyBorder="1" applyAlignment="1">
      <alignment horizontal="center" vertical="center"/>
    </xf>
    <xf numFmtId="0" fontId="4" fillId="6" borderId="3" xfId="2" applyFont="1" applyFill="1" applyBorder="1" applyAlignment="1">
      <alignment horizontal="center" vertical="center"/>
    </xf>
    <xf numFmtId="170" fontId="4" fillId="6" borderId="4" xfId="4" applyNumberFormat="1" applyFont="1" applyFill="1" applyBorder="1" applyAlignment="1" applyProtection="1">
      <alignment horizontal="center" vertical="center"/>
    </xf>
    <xf numFmtId="0" fontId="5" fillId="5" borderId="11" xfId="2" applyFont="1" applyFill="1" applyBorder="1" applyAlignment="1">
      <alignment horizontal="left" vertical="center"/>
    </xf>
    <xf numFmtId="0" fontId="5" fillId="5" borderId="12" xfId="2" applyFont="1" applyFill="1" applyBorder="1" applyAlignment="1">
      <alignment horizontal="left" vertical="center"/>
    </xf>
    <xf numFmtId="0" fontId="5" fillId="5" borderId="12" xfId="2" applyFont="1" applyFill="1" applyBorder="1" applyAlignment="1">
      <alignment horizontal="left" vertical="center" wrapText="1"/>
    </xf>
    <xf numFmtId="0" fontId="5" fillId="5" borderId="12" xfId="2" applyFont="1" applyFill="1" applyBorder="1" applyAlignment="1">
      <alignment horizontal="center" vertical="center"/>
    </xf>
    <xf numFmtId="10" fontId="5" fillId="5" borderId="12" xfId="2" applyNumberFormat="1" applyFont="1" applyFill="1" applyBorder="1" applyAlignment="1">
      <alignment horizontal="center" vertical="center"/>
    </xf>
    <xf numFmtId="173" fontId="5" fillId="5" borderId="5" xfId="2" applyNumberFormat="1" applyFont="1" applyFill="1" applyBorder="1" applyAlignment="1">
      <alignment horizontal="center" vertical="center"/>
    </xf>
    <xf numFmtId="0" fontId="5" fillId="0" borderId="0" xfId="2" applyFont="1" applyAlignment="1">
      <alignment vertical="center"/>
    </xf>
    <xf numFmtId="173" fontId="5" fillId="5" borderId="12" xfId="2" applyNumberFormat="1" applyFont="1" applyFill="1" applyBorder="1" applyAlignment="1">
      <alignment horizontal="center" vertical="center"/>
    </xf>
    <xf numFmtId="10" fontId="5" fillId="5" borderId="1" xfId="7" applyNumberFormat="1" applyFont="1" applyFill="1" applyBorder="1" applyAlignment="1" applyProtection="1">
      <alignment horizontal="center" vertical="center"/>
    </xf>
    <xf numFmtId="170" fontId="5" fillId="5" borderId="1" xfId="7" applyNumberFormat="1" applyFont="1" applyFill="1" applyBorder="1" applyAlignment="1" applyProtection="1">
      <alignment horizontal="center" vertical="center"/>
    </xf>
    <xf numFmtId="0" fontId="15" fillId="7" borderId="11" xfId="2" applyFont="1" applyFill="1" applyBorder="1" applyAlignment="1">
      <alignment horizontal="left" vertical="center"/>
    </xf>
    <xf numFmtId="0" fontId="15" fillId="7" borderId="12" xfId="2" applyFont="1" applyFill="1" applyBorder="1" applyAlignment="1">
      <alignment horizontal="left" vertical="center"/>
    </xf>
    <xf numFmtId="0" fontId="15" fillId="7" borderId="12" xfId="2" applyFont="1" applyFill="1" applyBorder="1" applyAlignment="1">
      <alignment horizontal="left" vertical="center" wrapText="1"/>
    </xf>
    <xf numFmtId="0" fontId="15" fillId="7" borderId="12" xfId="2" applyFont="1" applyFill="1" applyBorder="1" applyAlignment="1">
      <alignment horizontal="center" vertical="center"/>
    </xf>
    <xf numFmtId="173" fontId="15" fillId="7" borderId="5" xfId="2" applyNumberFormat="1" applyFont="1" applyFill="1" applyBorder="1" applyAlignment="1">
      <alignment horizontal="right" vertical="center"/>
    </xf>
    <xf numFmtId="10" fontId="15" fillId="7" borderId="1" xfId="7" applyNumberFormat="1" applyFont="1" applyFill="1" applyBorder="1" applyAlignment="1" applyProtection="1">
      <alignment horizontal="center" vertical="center"/>
    </xf>
    <xf numFmtId="170" fontId="15" fillId="7" borderId="1" xfId="7" applyNumberFormat="1" applyFont="1" applyFill="1" applyBorder="1" applyAlignment="1" applyProtection="1">
      <alignment horizontal="center" vertical="center"/>
    </xf>
    <xf numFmtId="170" fontId="4" fillId="0" borderId="0" xfId="2" applyNumberFormat="1" applyFont="1" applyBorder="1" applyAlignment="1">
      <alignment vertical="center"/>
    </xf>
    <xf numFmtId="0" fontId="4" fillId="0" borderId="0" xfId="2" applyFont="1" applyAlignment="1">
      <alignment horizontal="center" vertical="center"/>
    </xf>
    <xf numFmtId="166" fontId="4" fillId="0" borderId="0" xfId="4" applyNumberFormat="1" applyFont="1" applyFill="1" applyAlignment="1">
      <alignment vertical="center"/>
    </xf>
    <xf numFmtId="0" fontId="4" fillId="0" borderId="9" xfId="2" applyFont="1" applyBorder="1" applyAlignment="1">
      <alignment horizontal="left" vertical="top" wrapText="1"/>
    </xf>
    <xf numFmtId="0" fontId="5" fillId="0" borderId="0" xfId="2" applyFont="1" applyAlignment="1">
      <alignment horizontal="center" vertical="center" wrapText="1"/>
    </xf>
    <xf numFmtId="168" fontId="4" fillId="0" borderId="1" xfId="8" applyFont="1" applyFill="1" applyBorder="1" applyAlignment="1" applyProtection="1">
      <alignment vertical="center"/>
    </xf>
    <xf numFmtId="10" fontId="4" fillId="0" borderId="1" xfId="1" applyNumberFormat="1" applyFont="1" applyFill="1" applyBorder="1" applyAlignment="1" applyProtection="1">
      <alignment vertical="center"/>
    </xf>
    <xf numFmtId="0" fontId="5" fillId="0" borderId="0" xfId="2" applyFont="1" applyAlignment="1">
      <alignment horizontal="right" vertical="center" wrapText="1"/>
    </xf>
    <xf numFmtId="10" fontId="5" fillId="0" borderId="1" xfId="2" applyNumberFormat="1" applyFont="1" applyBorder="1" applyAlignment="1">
      <alignment horizontal="center" vertical="center"/>
    </xf>
    <xf numFmtId="168" fontId="4" fillId="0" borderId="0" xfId="2" applyNumberFormat="1" applyFont="1" applyBorder="1" applyAlignment="1">
      <alignment vertical="center"/>
    </xf>
    <xf numFmtId="175" fontId="4" fillId="0" borderId="0" xfId="2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176" fontId="4" fillId="0" borderId="0" xfId="2" applyNumberFormat="1" applyFont="1" applyBorder="1" applyAlignment="1">
      <alignment vertical="center"/>
    </xf>
    <xf numFmtId="37" fontId="5" fillId="3" borderId="11" xfId="2" applyNumberFormat="1" applyFont="1" applyFill="1" applyBorder="1" applyAlignment="1">
      <alignment horizontal="left" vertical="center"/>
    </xf>
    <xf numFmtId="37" fontId="5" fillId="3" borderId="12" xfId="2" applyNumberFormat="1" applyFont="1" applyFill="1" applyBorder="1" applyAlignment="1">
      <alignment horizontal="left" vertical="center"/>
    </xf>
    <xf numFmtId="170" fontId="5" fillId="3" borderId="5" xfId="1" applyNumberFormat="1" applyFont="1" applyFill="1" applyBorder="1" applyAlignment="1">
      <alignment vertical="center"/>
    </xf>
    <xf numFmtId="165" fontId="14" fillId="3" borderId="1" xfId="10" applyNumberFormat="1" applyFont="1" applyFill="1" applyBorder="1" applyAlignment="1" applyProtection="1">
      <alignment horizontal="right" vertical="center"/>
    </xf>
    <xf numFmtId="170" fontId="14" fillId="3" borderId="1" xfId="10" applyNumberFormat="1" applyFont="1" applyFill="1" applyBorder="1" applyAlignment="1" applyProtection="1">
      <alignment horizontal="right" vertical="center"/>
    </xf>
    <xf numFmtId="42" fontId="13" fillId="3" borderId="1" xfId="17" applyFont="1" applyFill="1" applyBorder="1" applyAlignment="1" applyProtection="1">
      <alignment horizontal="right" vertical="center"/>
    </xf>
    <xf numFmtId="42" fontId="5" fillId="0" borderId="1" xfId="17" applyFont="1" applyFill="1" applyBorder="1" applyAlignment="1" applyProtection="1">
      <alignment horizontal="center" vertical="center"/>
    </xf>
    <xf numFmtId="172" fontId="4" fillId="0" borderId="1" xfId="2" applyNumberFormat="1" applyFont="1" applyBorder="1" applyAlignment="1">
      <alignment horizontal="center" vertical="center"/>
    </xf>
    <xf numFmtId="0" fontId="4" fillId="5" borderId="0" xfId="2" applyFont="1" applyFill="1" applyAlignment="1">
      <alignment horizontal="center" vertical="center" wrapText="1"/>
    </xf>
    <xf numFmtId="164" fontId="5" fillId="5" borderId="1" xfId="3" applyFont="1" applyFill="1" applyBorder="1" applyAlignment="1">
      <alignment horizontal="centerContinuous" vertical="center" wrapText="1"/>
    </xf>
    <xf numFmtId="164" fontId="4" fillId="5" borderId="1" xfId="3" applyFont="1" applyFill="1" applyBorder="1" applyAlignment="1">
      <alignment horizontal="centerContinuous" vertical="center" wrapText="1"/>
    </xf>
    <xf numFmtId="164" fontId="4" fillId="5" borderId="1" xfId="3" applyFont="1" applyFill="1" applyBorder="1" applyAlignment="1">
      <alignment horizontal="center" vertical="center" wrapText="1"/>
    </xf>
    <xf numFmtId="164" fontId="4" fillId="5" borderId="1" xfId="3" applyFont="1" applyFill="1" applyBorder="1" applyAlignment="1">
      <alignment horizontal="center" vertical="center"/>
    </xf>
    <xf numFmtId="170" fontId="4" fillId="5" borderId="1" xfId="3" applyNumberFormat="1" applyFont="1" applyFill="1" applyBorder="1" applyAlignment="1">
      <alignment horizontal="centerContinuous" vertical="center" wrapText="1"/>
    </xf>
    <xf numFmtId="0" fontId="4" fillId="5" borderId="0" xfId="2" applyFont="1" applyFill="1" applyBorder="1" applyAlignment="1">
      <alignment horizontal="center" vertical="center" wrapText="1"/>
    </xf>
    <xf numFmtId="0" fontId="4" fillId="5" borderId="0" xfId="9" applyFont="1" applyFill="1"/>
    <xf numFmtId="9" fontId="4" fillId="5" borderId="1" xfId="3" applyNumberFormat="1" applyFont="1" applyFill="1" applyBorder="1" applyAlignment="1">
      <alignment horizontal="centerContinuous" vertical="center" wrapText="1"/>
    </xf>
    <xf numFmtId="10" fontId="4" fillId="5" borderId="1" xfId="3" applyNumberFormat="1" applyFont="1" applyFill="1" applyBorder="1" applyAlignment="1">
      <alignment horizontal="centerContinuous" vertical="center" wrapText="1"/>
    </xf>
    <xf numFmtId="168" fontId="4" fillId="5" borderId="0" xfId="9" applyNumberFormat="1" applyFont="1" applyFill="1"/>
    <xf numFmtId="165" fontId="4" fillId="5" borderId="0" xfId="9" applyNumberFormat="1" applyFont="1" applyFill="1"/>
    <xf numFmtId="165" fontId="4" fillId="0" borderId="0" xfId="2" applyNumberFormat="1" applyFont="1" applyBorder="1" applyAlignment="1">
      <alignment vertical="center"/>
    </xf>
    <xf numFmtId="9" fontId="4" fillId="0" borderId="0" xfId="1" applyFont="1" applyBorder="1" applyAlignment="1">
      <alignment vertical="center"/>
    </xf>
    <xf numFmtId="9" fontId="4" fillId="0" borderId="0" xfId="2" applyNumberFormat="1" applyFont="1" applyBorder="1" applyAlignment="1">
      <alignment vertical="center"/>
    </xf>
    <xf numFmtId="168" fontId="4" fillId="0" borderId="0" xfId="2" applyNumberFormat="1" applyFont="1" applyBorder="1" applyAlignment="1">
      <alignment vertical="center" wrapText="1"/>
    </xf>
    <xf numFmtId="0" fontId="5" fillId="5" borderId="2" xfId="3" applyNumberFormat="1" applyFont="1" applyFill="1" applyBorder="1" applyAlignment="1">
      <alignment horizontal="center" vertical="center" wrapText="1"/>
    </xf>
    <xf numFmtId="0" fontId="5" fillId="5" borderId="4" xfId="3" applyNumberFormat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left" vertical="center" wrapText="1"/>
    </xf>
    <xf numFmtId="164" fontId="4" fillId="5" borderId="1" xfId="3" applyFont="1" applyFill="1" applyBorder="1" applyAlignment="1">
      <alignment horizontal="left" vertical="center" wrapText="1"/>
    </xf>
    <xf numFmtId="168" fontId="4" fillId="0" borderId="1" xfId="8" applyFont="1" applyFill="1" applyBorder="1" applyAlignment="1">
      <alignment horizontal="center" vertical="center" wrapText="1"/>
    </xf>
    <xf numFmtId="164" fontId="4" fillId="5" borderId="11" xfId="3" applyFont="1" applyFill="1" applyBorder="1" applyAlignment="1">
      <alignment horizontal="left" vertical="center" wrapText="1"/>
    </xf>
    <xf numFmtId="164" fontId="4" fillId="5" borderId="5" xfId="3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3" fontId="16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8" fontId="4" fillId="0" borderId="1" xfId="8" applyFont="1" applyFill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0" fillId="4" borderId="1" xfId="5" applyFont="1" applyFill="1" applyBorder="1" applyAlignment="1">
      <alignment horizontal="center" vertical="center" wrapText="1"/>
    </xf>
    <xf numFmtId="0" fontId="11" fillId="4" borderId="1" xfId="2" applyFont="1" applyFill="1" applyBorder="1" applyAlignment="1">
      <alignment horizontal="center" vertical="center"/>
    </xf>
    <xf numFmtId="164" fontId="10" fillId="4" borderId="1" xfId="3" applyFont="1" applyFill="1" applyBorder="1" applyAlignment="1">
      <alignment horizontal="center" vertical="center" wrapText="1"/>
    </xf>
    <xf numFmtId="166" fontId="10" fillId="4" borderId="1" xfId="3" applyNumberFormat="1" applyFont="1" applyFill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37" fontId="13" fillId="3" borderId="2" xfId="2" applyNumberFormat="1" applyFont="1" applyFill="1" applyBorder="1" applyAlignment="1">
      <alignment horizontal="center" vertical="center"/>
    </xf>
    <xf numFmtId="37" fontId="13" fillId="3" borderId="3" xfId="2" applyNumberFormat="1" applyFont="1" applyFill="1" applyBorder="1" applyAlignment="1">
      <alignment horizontal="center" vertical="center"/>
    </xf>
    <xf numFmtId="37" fontId="13" fillId="3" borderId="4" xfId="2" applyNumberFormat="1" applyFont="1" applyFill="1" applyBorder="1" applyAlignment="1">
      <alignment horizontal="center" vertical="center"/>
    </xf>
    <xf numFmtId="37" fontId="13" fillId="3" borderId="8" xfId="2" applyNumberFormat="1" applyFont="1" applyFill="1" applyBorder="1" applyAlignment="1">
      <alignment horizontal="center" vertical="center"/>
    </xf>
    <xf numFmtId="37" fontId="13" fillId="3" borderId="9" xfId="2" applyNumberFormat="1" applyFont="1" applyFill="1" applyBorder="1" applyAlignment="1">
      <alignment horizontal="center" vertical="center"/>
    </xf>
    <xf numFmtId="37" fontId="13" fillId="3" borderId="10" xfId="2" applyNumberFormat="1" applyFont="1" applyFill="1" applyBorder="1" applyAlignment="1">
      <alignment horizontal="center" vertical="center"/>
    </xf>
    <xf numFmtId="37" fontId="13" fillId="3" borderId="11" xfId="2" applyNumberFormat="1" applyFont="1" applyFill="1" applyBorder="1" applyAlignment="1">
      <alignment horizontal="center" vertical="center"/>
    </xf>
    <xf numFmtId="37" fontId="13" fillId="3" borderId="12" xfId="2" applyNumberFormat="1" applyFont="1" applyFill="1" applyBorder="1" applyAlignment="1">
      <alignment horizontal="center" vertical="center"/>
    </xf>
    <xf numFmtId="37" fontId="13" fillId="3" borderId="5" xfId="2" applyNumberFormat="1" applyFont="1" applyFill="1" applyBorder="1" applyAlignment="1">
      <alignment horizontal="center" vertical="center"/>
    </xf>
    <xf numFmtId="37" fontId="5" fillId="3" borderId="1" xfId="2" applyNumberFormat="1" applyFont="1" applyFill="1" applyBorder="1" applyAlignment="1">
      <alignment horizontal="left" vertical="center"/>
    </xf>
    <xf numFmtId="37" fontId="13" fillId="3" borderId="1" xfId="2" applyNumberFormat="1" applyFont="1" applyFill="1" applyBorder="1" applyAlignment="1">
      <alignment horizontal="left" vertical="center"/>
    </xf>
    <xf numFmtId="0" fontId="4" fillId="0" borderId="0" xfId="2" applyFont="1" applyBorder="1" applyAlignment="1">
      <alignment horizontal="left" vertical="top"/>
    </xf>
    <xf numFmtId="0" fontId="5" fillId="3" borderId="11" xfId="2" applyFont="1" applyFill="1" applyBorder="1" applyAlignment="1">
      <alignment horizontal="center" vertical="center"/>
    </xf>
    <xf numFmtId="0" fontId="5" fillId="3" borderId="12" xfId="2" applyFont="1" applyFill="1" applyBorder="1" applyAlignment="1">
      <alignment horizontal="center" vertical="center"/>
    </xf>
    <xf numFmtId="9" fontId="4" fillId="0" borderId="1" xfId="7" applyNumberFormat="1" applyFont="1" applyFill="1" applyBorder="1" applyAlignment="1" applyProtection="1">
      <alignment horizontal="center" vertical="center"/>
    </xf>
  </cellXfs>
  <cellStyles count="19">
    <cellStyle name="Millares 128" xfId="4" xr:uid="{ECFA10C3-F512-4E9E-8E9A-E2CE4C430264}"/>
    <cellStyle name="Millares 2 77" xfId="13" xr:uid="{00C01F5E-0D8B-4D9E-B956-51EDF54FF8D6}"/>
    <cellStyle name="Moneda [0]" xfId="17" builtinId="7"/>
    <cellStyle name="Moneda [0] 7" xfId="8" xr:uid="{B4F31A9B-CAC9-4E70-B0F9-69BB3C9B8ABB}"/>
    <cellStyle name="Moneda 10" xfId="3" xr:uid="{CCDF5FB7-A261-47C2-8B70-5FA2DA29567D}"/>
    <cellStyle name="Normal" xfId="0" builtinId="0"/>
    <cellStyle name="Normal 10 10" xfId="6" xr:uid="{3F837CC5-C702-425A-8922-8DC8E39B44DA}"/>
    <cellStyle name="Normal 2" xfId="18" xr:uid="{43D66656-5C33-3040-9AE5-C89136DC28F0}"/>
    <cellStyle name="Normal 2 2 4" xfId="14" xr:uid="{7D75A415-64FB-4F8F-BDE1-E61B06FE1C11}"/>
    <cellStyle name="Normal 3" xfId="12" xr:uid="{6AB451CE-F8E7-4B91-A8AF-A1BD203D80CC}"/>
    <cellStyle name="Normal 3 10" xfId="9" xr:uid="{6A98D4A9-C593-44E0-ACD0-DDE575B6C8F2}"/>
    <cellStyle name="Normal 3 10 2" xfId="16" xr:uid="{20783978-E79A-401B-99A1-B9A2AF9181CD}"/>
    <cellStyle name="Normal 31" xfId="5" xr:uid="{49D4A322-1EC3-4FA0-9ACB-A2B1C25740C9}"/>
    <cellStyle name="Normal_Libro1" xfId="2" xr:uid="{5049ACD9-E84A-468C-BE50-987333921848}"/>
    <cellStyle name="Porcentaje" xfId="1" builtinId="5"/>
    <cellStyle name="Porcentaje 2" xfId="10" xr:uid="{30E7C56F-DC26-4EF4-8A17-C1292EC2F83D}"/>
    <cellStyle name="Porcentaje 2 2" xfId="15" xr:uid="{F7087010-9416-4C15-A3B0-82F851C758A3}"/>
    <cellStyle name="Porcentaje 5" xfId="7" xr:uid="{3A2B4FA6-E826-47AD-8224-59F0BD9E965C}"/>
    <cellStyle name="Porcentual_AIU 2008 SESAC JULIO 42" xfId="11" xr:uid="{7ED6256D-1EB2-4EBE-9B70-63457FEC97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1150938</xdr:colOff>
      <xdr:row>40</xdr:row>
      <xdr:rowOff>156928</xdr:rowOff>
    </xdr:from>
    <xdr:to>
      <xdr:col>3</xdr:col>
      <xdr:colOff>2222500</xdr:colOff>
      <xdr:row>41</xdr:row>
      <xdr:rowOff>543844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2302C70-6051-4347-8EFA-440610B241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20157" y="6219194"/>
          <a:ext cx="1071562" cy="5754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98045-59C5-4743-BDD5-B2527A683EDB}">
  <sheetPr>
    <tabColor theme="4"/>
    <pageSetUpPr fitToPage="1"/>
  </sheetPr>
  <dimension ref="A1:V57"/>
  <sheetViews>
    <sheetView tabSelected="1" view="pageBreakPreview" topLeftCell="A4" zoomScale="78" zoomScaleNormal="100" zoomScaleSheetLayoutView="78" workbookViewId="0">
      <selection activeCell="F13" sqref="F13"/>
    </sheetView>
  </sheetViews>
  <sheetFormatPr baseColWidth="10" defaultColWidth="8.85546875" defaultRowHeight="15" customHeight="1" x14ac:dyDescent="0.2"/>
  <cols>
    <col min="1" max="1" width="3.140625" style="4" customWidth="1"/>
    <col min="2" max="2" width="7.85546875" style="4" customWidth="1"/>
    <col min="3" max="3" width="9.5703125" style="4" customWidth="1"/>
    <col min="4" max="4" width="52.85546875" style="34" customWidth="1"/>
    <col min="5" max="5" width="8" style="34" customWidth="1"/>
    <col min="6" max="7" width="15.5703125" style="111" customWidth="1"/>
    <col min="8" max="8" width="19.140625" style="111" customWidth="1"/>
    <col min="9" max="9" width="15.5703125" style="111" bestFit="1" customWidth="1"/>
    <col min="10" max="10" width="23.5703125" style="112" customWidth="1"/>
    <col min="11" max="11" width="4.5703125" style="13" customWidth="1"/>
    <col min="12" max="12" width="21.140625" style="13" customWidth="1"/>
    <col min="13" max="13" width="1.5703125" style="13" customWidth="1"/>
    <col min="14" max="14" width="14.5703125" style="13" customWidth="1"/>
    <col min="15" max="15" width="8.85546875" style="13"/>
    <col min="16" max="16" width="13.42578125" style="13" bestFit="1" customWidth="1"/>
    <col min="17" max="17" width="8.85546875" style="13"/>
    <col min="18" max="18" width="11.5703125" style="13" bestFit="1" customWidth="1"/>
    <col min="19" max="19" width="8.85546875" style="13"/>
    <col min="20" max="20" width="11.85546875" style="13" bestFit="1" customWidth="1"/>
    <col min="21" max="16384" width="8.85546875" style="13"/>
  </cols>
  <sheetData>
    <row r="1" spans="1:14" s="2" customFormat="1" ht="15" customHeight="1" x14ac:dyDescent="0.2">
      <c r="A1" s="154"/>
      <c r="B1" s="154"/>
      <c r="C1" s="155" t="s">
        <v>47</v>
      </c>
      <c r="D1" s="155"/>
      <c r="E1" s="155"/>
      <c r="F1" s="155"/>
      <c r="G1" s="155"/>
      <c r="H1" s="155"/>
      <c r="I1" s="155"/>
      <c r="J1" s="155"/>
      <c r="K1" s="1"/>
    </row>
    <row r="2" spans="1:14" s="121" customFormat="1" ht="22.5" customHeight="1" x14ac:dyDescent="0.2">
      <c r="A2" s="154"/>
      <c r="B2" s="154"/>
      <c r="C2" s="156" t="s">
        <v>0</v>
      </c>
      <c r="D2" s="157"/>
      <c r="E2" s="158"/>
      <c r="F2" s="162" t="s">
        <v>57</v>
      </c>
      <c r="G2" s="163"/>
      <c r="H2" s="163"/>
      <c r="I2" s="163"/>
      <c r="J2" s="164"/>
      <c r="K2" s="3"/>
    </row>
    <row r="3" spans="1:14" s="2" customFormat="1" ht="15" customHeight="1" x14ac:dyDescent="0.2">
      <c r="A3" s="154"/>
      <c r="B3" s="154"/>
      <c r="C3" s="159"/>
      <c r="D3" s="160"/>
      <c r="E3" s="161"/>
      <c r="F3" s="165"/>
      <c r="G3" s="166"/>
      <c r="H3" s="166"/>
      <c r="I3" s="166"/>
      <c r="J3" s="167"/>
      <c r="K3" s="3"/>
    </row>
    <row r="4" spans="1:14" s="2" customFormat="1" ht="15" customHeight="1" x14ac:dyDescent="0.2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3"/>
    </row>
    <row r="5" spans="1:14" ht="15" customHeight="1" x14ac:dyDescent="0.2">
      <c r="B5" s="5"/>
      <c r="C5" s="6" t="s">
        <v>1</v>
      </c>
      <c r="D5" s="7"/>
      <c r="E5" s="7"/>
      <c r="F5" s="8"/>
      <c r="G5" s="9" t="s">
        <v>43</v>
      </c>
      <c r="H5" s="10"/>
      <c r="I5" s="11"/>
      <c r="J5" s="12">
        <v>20366155</v>
      </c>
      <c r="L5" s="14"/>
      <c r="N5" s="14"/>
    </row>
    <row r="6" spans="1:14" ht="15" customHeight="1" x14ac:dyDescent="0.2">
      <c r="B6" s="15"/>
      <c r="C6" s="16" t="s">
        <v>2</v>
      </c>
      <c r="D6" s="13"/>
      <c r="E6" s="13"/>
      <c r="F6" s="17"/>
      <c r="G6" s="18"/>
      <c r="H6" s="19"/>
      <c r="I6" s="20"/>
      <c r="J6" s="12"/>
      <c r="L6" s="21"/>
    </row>
    <row r="7" spans="1:14" ht="15" customHeight="1" x14ac:dyDescent="0.2">
      <c r="B7" s="22"/>
      <c r="C7" s="23"/>
      <c r="D7" s="24"/>
      <c r="E7" s="24"/>
      <c r="F7" s="25"/>
      <c r="G7" s="26" t="s">
        <v>3</v>
      </c>
      <c r="H7" s="27"/>
      <c r="I7" s="28"/>
      <c r="J7" s="29">
        <v>3</v>
      </c>
      <c r="N7" s="30"/>
    </row>
    <row r="8" spans="1:14" ht="4.5" customHeight="1" x14ac:dyDescent="0.2">
      <c r="B8" s="13"/>
      <c r="C8" s="13"/>
      <c r="D8" s="31"/>
      <c r="E8" s="31"/>
      <c r="F8" s="13"/>
      <c r="G8" s="16"/>
      <c r="H8" s="19"/>
      <c r="I8" s="32"/>
      <c r="J8" s="33"/>
    </row>
    <row r="9" spans="1:14" s="40" customFormat="1" ht="15" customHeight="1" x14ac:dyDescent="0.2">
      <c r="A9" s="34"/>
      <c r="B9" s="35" t="s">
        <v>38</v>
      </c>
      <c r="C9" s="36"/>
      <c r="D9" s="37"/>
      <c r="E9" s="37"/>
      <c r="F9" s="38"/>
      <c r="G9" s="38"/>
      <c r="H9" s="38"/>
      <c r="I9" s="38"/>
      <c r="J9" s="39"/>
      <c r="N9" s="41"/>
    </row>
    <row r="10" spans="1:14" s="40" customFormat="1" ht="15" customHeight="1" x14ac:dyDescent="0.2">
      <c r="A10" s="34"/>
      <c r="B10" s="42" t="s">
        <v>5</v>
      </c>
      <c r="C10" s="43"/>
      <c r="D10" s="44"/>
      <c r="E10" s="44"/>
      <c r="F10" s="45"/>
      <c r="G10" s="45"/>
      <c r="H10" s="45"/>
      <c r="I10" s="45"/>
      <c r="J10" s="46"/>
    </row>
    <row r="11" spans="1:14" ht="11.25" customHeight="1" x14ac:dyDescent="0.2">
      <c r="B11" s="170" t="s">
        <v>6</v>
      </c>
      <c r="C11" s="171"/>
      <c r="D11" s="170" t="s">
        <v>7</v>
      </c>
      <c r="E11" s="172" t="s">
        <v>8</v>
      </c>
      <c r="F11" s="172" t="s">
        <v>9</v>
      </c>
      <c r="G11" s="172" t="s">
        <v>10</v>
      </c>
      <c r="H11" s="172"/>
      <c r="I11" s="172" t="s">
        <v>11</v>
      </c>
      <c r="J11" s="173" t="s">
        <v>12</v>
      </c>
    </row>
    <row r="12" spans="1:14" s="40" customFormat="1" ht="11.25" customHeight="1" x14ac:dyDescent="0.2">
      <c r="A12" s="47"/>
      <c r="B12" s="170"/>
      <c r="C12" s="171"/>
      <c r="D12" s="170"/>
      <c r="E12" s="172"/>
      <c r="F12" s="172"/>
      <c r="G12" s="172"/>
      <c r="H12" s="172"/>
      <c r="I12" s="172"/>
      <c r="J12" s="173"/>
    </row>
    <row r="13" spans="1:14" ht="15" customHeight="1" x14ac:dyDescent="0.2">
      <c r="A13" s="48"/>
      <c r="B13" s="49">
        <v>1</v>
      </c>
      <c r="C13" s="49" t="s">
        <v>40</v>
      </c>
      <c r="D13" s="50" t="s">
        <v>39</v>
      </c>
      <c r="E13" s="51">
        <v>3</v>
      </c>
      <c r="F13" s="191">
        <v>0.435</v>
      </c>
      <c r="G13" s="168">
        <f>FM!G6</f>
        <v>3957250</v>
      </c>
      <c r="H13" s="168">
        <v>4</v>
      </c>
      <c r="I13" s="53">
        <f>+B13*E13*F13</f>
        <v>1.3049999999999999</v>
      </c>
      <c r="J13" s="54">
        <f>ROUND((G13*I13),0)</f>
        <v>5164211</v>
      </c>
    </row>
    <row r="14" spans="1:14" ht="12" x14ac:dyDescent="0.2">
      <c r="A14" s="48"/>
      <c r="B14" s="49">
        <v>1</v>
      </c>
      <c r="C14" s="49" t="s">
        <v>40</v>
      </c>
      <c r="D14" s="50" t="s">
        <v>41</v>
      </c>
      <c r="E14" s="51">
        <v>3</v>
      </c>
      <c r="F14" s="52">
        <v>1</v>
      </c>
      <c r="G14" s="168">
        <f>FM!G7</f>
        <v>3007510</v>
      </c>
      <c r="H14" s="168">
        <v>5</v>
      </c>
      <c r="I14" s="130">
        <f t="shared" ref="I14" si="0">+B14*E14*F14</f>
        <v>3</v>
      </c>
      <c r="J14" s="54">
        <f t="shared" ref="J14" si="1">ROUND((G14*I14),0)</f>
        <v>9022530</v>
      </c>
    </row>
    <row r="15" spans="1:14" s="40" customFormat="1" ht="15" customHeight="1" x14ac:dyDescent="0.2">
      <c r="A15" s="34"/>
      <c r="B15" s="42"/>
      <c r="C15" s="43"/>
      <c r="D15" s="44"/>
      <c r="E15" s="56"/>
      <c r="F15" s="45"/>
      <c r="G15" s="58"/>
      <c r="H15" s="59"/>
      <c r="I15" s="57"/>
      <c r="J15" s="125">
        <f>SUM(J13:J14)</f>
        <v>14186741</v>
      </c>
    </row>
    <row r="16" spans="1:14" s="40" customFormat="1" ht="15" customHeight="1" x14ac:dyDescent="0.2">
      <c r="A16" s="34"/>
      <c r="B16" s="42"/>
      <c r="C16" s="43"/>
      <c r="D16" s="44"/>
      <c r="E16" s="56"/>
      <c r="F16" s="45"/>
      <c r="G16" s="58"/>
      <c r="H16" s="59"/>
      <c r="I16" s="57"/>
      <c r="J16" s="60"/>
      <c r="L16" s="146"/>
    </row>
    <row r="17" spans="1:22" ht="15" customHeight="1" x14ac:dyDescent="0.2">
      <c r="B17" s="61"/>
      <c r="C17" s="62"/>
      <c r="D17" s="62"/>
      <c r="E17" s="62"/>
      <c r="F17" s="62"/>
      <c r="G17" s="62"/>
      <c r="H17" s="62"/>
      <c r="I17" s="62"/>
      <c r="J17" s="63"/>
      <c r="L17" s="119"/>
    </row>
    <row r="18" spans="1:22" s="40" customFormat="1" ht="15" customHeight="1" x14ac:dyDescent="0.2">
      <c r="A18" s="34"/>
      <c r="B18" s="35" t="s">
        <v>14</v>
      </c>
      <c r="C18" s="36"/>
      <c r="D18" s="37"/>
      <c r="E18" s="37"/>
      <c r="F18" s="38"/>
      <c r="G18" s="38"/>
      <c r="H18" s="38"/>
      <c r="I18" s="38"/>
      <c r="J18" s="69"/>
      <c r="L18" s="67"/>
      <c r="N18" s="67"/>
      <c r="V18" s="67"/>
    </row>
    <row r="19" spans="1:22" s="66" customFormat="1" ht="15" customHeight="1" x14ac:dyDescent="0.2">
      <c r="A19" s="64"/>
      <c r="B19" s="65" t="s">
        <v>15</v>
      </c>
      <c r="C19" s="70"/>
      <c r="D19" s="70"/>
      <c r="E19" s="70"/>
      <c r="F19" s="71"/>
      <c r="G19" s="70" t="s">
        <v>16</v>
      </c>
      <c r="H19" s="70"/>
      <c r="I19" s="72" t="s">
        <v>17</v>
      </c>
      <c r="J19" s="73" t="s">
        <v>13</v>
      </c>
      <c r="L19" s="67"/>
    </row>
    <row r="20" spans="1:22" s="137" customFormat="1" ht="15" customHeight="1" x14ac:dyDescent="0.2">
      <c r="A20" s="131"/>
      <c r="B20" s="147">
        <v>1</v>
      </c>
      <c r="C20" s="148"/>
      <c r="D20" s="152" t="s">
        <v>50</v>
      </c>
      <c r="E20" s="153"/>
      <c r="F20" s="134"/>
      <c r="G20" s="151">
        <f>J5-G25</f>
        <v>16496585.550000001</v>
      </c>
      <c r="H20" s="151"/>
      <c r="I20" s="139">
        <v>0.01</v>
      </c>
      <c r="J20" s="136">
        <f>I20*G20</f>
        <v>164965.85550000001</v>
      </c>
      <c r="L20" s="141"/>
    </row>
    <row r="21" spans="1:22" s="137" customFormat="1" ht="15" customHeight="1" x14ac:dyDescent="0.2">
      <c r="A21" s="131"/>
      <c r="B21" s="147">
        <v>2</v>
      </c>
      <c r="C21" s="148"/>
      <c r="D21" s="152" t="s">
        <v>51</v>
      </c>
      <c r="E21" s="153"/>
      <c r="F21" s="134"/>
      <c r="G21" s="151">
        <v>16496585.550000001</v>
      </c>
      <c r="H21" s="151"/>
      <c r="I21" s="139">
        <v>0.02</v>
      </c>
      <c r="J21" s="136">
        <f t="shared" ref="J21:J26" si="2">I21*G21</f>
        <v>329931.71100000001</v>
      </c>
      <c r="L21" s="138"/>
    </row>
    <row r="22" spans="1:22" s="137" customFormat="1" ht="15" customHeight="1" x14ac:dyDescent="0.2">
      <c r="A22" s="131"/>
      <c r="B22" s="147">
        <v>3</v>
      </c>
      <c r="C22" s="148"/>
      <c r="D22" s="149" t="s">
        <v>52</v>
      </c>
      <c r="E22" s="150"/>
      <c r="F22" s="134"/>
      <c r="G22" s="151">
        <v>16496585.550000001</v>
      </c>
      <c r="H22" s="151"/>
      <c r="I22" s="139">
        <v>0.02</v>
      </c>
      <c r="J22" s="136">
        <f t="shared" si="2"/>
        <v>329931.71100000001</v>
      </c>
      <c r="L22" s="141"/>
    </row>
    <row r="23" spans="1:22" s="137" customFormat="1" ht="15" customHeight="1" x14ac:dyDescent="0.2">
      <c r="A23" s="131"/>
      <c r="B23" s="147">
        <v>4</v>
      </c>
      <c r="C23" s="148"/>
      <c r="D23" s="149" t="s">
        <v>53</v>
      </c>
      <c r="E23" s="150"/>
      <c r="F23" s="134"/>
      <c r="G23" s="151">
        <v>16496585.550000001</v>
      </c>
      <c r="H23" s="151"/>
      <c r="I23" s="139">
        <v>0.02</v>
      </c>
      <c r="J23" s="136">
        <f t="shared" si="2"/>
        <v>329931.71100000001</v>
      </c>
      <c r="L23" s="138"/>
    </row>
    <row r="24" spans="1:22" s="137" customFormat="1" ht="15" customHeight="1" x14ac:dyDescent="0.2">
      <c r="A24" s="131"/>
      <c r="B24" s="147">
        <v>5</v>
      </c>
      <c r="C24" s="148"/>
      <c r="D24" s="149" t="s">
        <v>54</v>
      </c>
      <c r="E24" s="150"/>
      <c r="F24" s="134"/>
      <c r="G24" s="151">
        <v>16496585.550000001</v>
      </c>
      <c r="H24" s="151"/>
      <c r="I24" s="139">
        <v>0.01</v>
      </c>
      <c r="J24" s="136">
        <f t="shared" si="2"/>
        <v>164965.85550000001</v>
      </c>
      <c r="L24" s="142"/>
    </row>
    <row r="25" spans="1:22" s="137" customFormat="1" ht="15" customHeight="1" x14ac:dyDescent="0.2">
      <c r="A25" s="131"/>
      <c r="B25" s="147">
        <v>6</v>
      </c>
      <c r="C25" s="148"/>
      <c r="D25" s="149" t="s">
        <v>55</v>
      </c>
      <c r="E25" s="150"/>
      <c r="F25" s="134"/>
      <c r="G25" s="151">
        <f>J5*19%</f>
        <v>3869569.45</v>
      </c>
      <c r="H25" s="151"/>
      <c r="I25" s="139">
        <v>0.15</v>
      </c>
      <c r="J25" s="136">
        <f t="shared" si="2"/>
        <v>580435.41749999998</v>
      </c>
      <c r="L25" s="138"/>
    </row>
    <row r="26" spans="1:22" s="137" customFormat="1" ht="15" customHeight="1" x14ac:dyDescent="0.2">
      <c r="A26" s="131"/>
      <c r="B26" s="147">
        <v>7</v>
      </c>
      <c r="C26" s="148"/>
      <c r="D26" s="149" t="s">
        <v>56</v>
      </c>
      <c r="E26" s="150"/>
      <c r="F26" s="134"/>
      <c r="G26" s="151">
        <v>16496585.550000001</v>
      </c>
      <c r="H26" s="151"/>
      <c r="I26" s="140">
        <v>2.5000000000000001E-2</v>
      </c>
      <c r="J26" s="136">
        <f t="shared" si="2"/>
        <v>412414.63875000004</v>
      </c>
      <c r="L26" s="142"/>
    </row>
    <row r="27" spans="1:22" s="137" customFormat="1" ht="15" customHeight="1" x14ac:dyDescent="0.2">
      <c r="A27" s="131"/>
      <c r="B27" s="132"/>
      <c r="C27" s="133"/>
      <c r="D27" s="133"/>
      <c r="E27" s="133"/>
      <c r="F27" s="134"/>
      <c r="G27" s="133"/>
      <c r="H27" s="133"/>
      <c r="I27" s="135"/>
      <c r="J27" s="136"/>
      <c r="L27" s="141"/>
    </row>
    <row r="28" spans="1:22" ht="15.75" customHeight="1" x14ac:dyDescent="0.2">
      <c r="B28" s="49"/>
      <c r="C28" s="49"/>
      <c r="D28" s="149"/>
      <c r="E28" s="149"/>
      <c r="F28" s="74"/>
      <c r="G28" s="151"/>
      <c r="H28" s="151"/>
      <c r="I28" s="75"/>
      <c r="J28" s="76"/>
      <c r="L28" s="67"/>
      <c r="N28" s="145"/>
    </row>
    <row r="29" spans="1:22" ht="15" customHeight="1" x14ac:dyDescent="0.2">
      <c r="B29" s="186" t="s">
        <v>18</v>
      </c>
      <c r="C29" s="186"/>
      <c r="D29" s="186"/>
      <c r="E29" s="186"/>
      <c r="F29" s="186"/>
      <c r="G29" s="186"/>
      <c r="H29" s="186"/>
      <c r="I29" s="186"/>
      <c r="J29" s="68">
        <f>SUM(J20:J26)</f>
        <v>2312576.9002499999</v>
      </c>
      <c r="L29" s="143"/>
      <c r="N29" s="144"/>
    </row>
    <row r="30" spans="1:22" ht="15" customHeight="1" x14ac:dyDescent="0.2">
      <c r="B30" s="123"/>
      <c r="C30" s="124"/>
      <c r="D30" s="124"/>
      <c r="E30" s="124"/>
      <c r="F30" s="124"/>
      <c r="G30" s="124"/>
      <c r="H30" s="124"/>
      <c r="I30" s="124"/>
      <c r="J30" s="60"/>
    </row>
    <row r="31" spans="1:22" s="40" customFormat="1" ht="15" customHeight="1" x14ac:dyDescent="0.2">
      <c r="B31" s="6"/>
      <c r="C31" s="6"/>
      <c r="D31" s="77"/>
      <c r="E31" s="78"/>
      <c r="F31" s="79"/>
      <c r="G31" s="80"/>
      <c r="H31" s="81"/>
      <c r="I31" s="82"/>
      <c r="J31" s="83"/>
    </row>
    <row r="32" spans="1:22" s="85" customFormat="1" ht="15" customHeight="1" x14ac:dyDescent="0.2">
      <c r="A32" s="84"/>
      <c r="B32" s="177" t="s">
        <v>19</v>
      </c>
      <c r="C32" s="178"/>
      <c r="D32" s="178"/>
      <c r="E32" s="179"/>
      <c r="F32" s="183" t="s">
        <v>20</v>
      </c>
      <c r="G32" s="184"/>
      <c r="H32" s="184"/>
      <c r="I32" s="185"/>
      <c r="J32" s="126">
        <f>+J15</f>
        <v>14186741</v>
      </c>
    </row>
    <row r="33" spans="1:14" s="85" customFormat="1" ht="15" customHeight="1" x14ac:dyDescent="0.2">
      <c r="A33" s="84"/>
      <c r="B33" s="180"/>
      <c r="C33" s="181"/>
      <c r="D33" s="181"/>
      <c r="E33" s="182"/>
      <c r="F33" s="183" t="s">
        <v>21</v>
      </c>
      <c r="G33" s="184"/>
      <c r="H33" s="184"/>
      <c r="I33" s="185"/>
      <c r="J33" s="127">
        <f>+J29</f>
        <v>2312576.9002499999</v>
      </c>
    </row>
    <row r="34" spans="1:14" s="85" customFormat="1" ht="15" customHeight="1" x14ac:dyDescent="0.2">
      <c r="A34" s="84"/>
      <c r="B34" s="187" t="s">
        <v>22</v>
      </c>
      <c r="C34" s="187"/>
      <c r="D34" s="187"/>
      <c r="E34" s="187"/>
      <c r="F34" s="187"/>
      <c r="G34" s="187"/>
      <c r="H34" s="187"/>
      <c r="I34" s="187"/>
      <c r="J34" s="128">
        <f>ROUND(SUM(J32:J33),4)</f>
        <v>16499317.9003</v>
      </c>
    </row>
    <row r="35" spans="1:14" ht="15" customHeight="1" x14ac:dyDescent="0.2">
      <c r="B35" s="86"/>
      <c r="C35" s="87"/>
      <c r="D35" s="88"/>
      <c r="E35" s="88"/>
      <c r="F35" s="89"/>
      <c r="G35" s="90"/>
      <c r="H35" s="91"/>
      <c r="I35" s="91"/>
      <c r="J35" s="92"/>
    </row>
    <row r="37" spans="1:14" ht="15" customHeight="1" x14ac:dyDescent="0.2">
      <c r="B37" s="93" t="s">
        <v>44</v>
      </c>
      <c r="C37" s="94"/>
      <c r="D37" s="95"/>
      <c r="E37" s="95"/>
      <c r="F37" s="96"/>
      <c r="G37" s="97"/>
      <c r="H37" s="98"/>
      <c r="I37" s="98"/>
      <c r="J37" s="129">
        <f>+J34</f>
        <v>16499317.9003</v>
      </c>
    </row>
    <row r="38" spans="1:14" ht="15" customHeight="1" x14ac:dyDescent="0.2">
      <c r="B38" s="93" t="s">
        <v>45</v>
      </c>
      <c r="C38" s="94"/>
      <c r="D38" s="95"/>
      <c r="E38" s="95"/>
      <c r="F38" s="96"/>
      <c r="G38" s="97"/>
      <c r="H38" s="98"/>
      <c r="I38" s="98"/>
      <c r="J38" s="129">
        <f>J5*19%</f>
        <v>3869569.45</v>
      </c>
    </row>
    <row r="39" spans="1:14" s="16" customFormat="1" ht="15" customHeight="1" x14ac:dyDescent="0.2">
      <c r="A39" s="99"/>
      <c r="B39" s="93"/>
      <c r="C39" s="94"/>
      <c r="D39" s="95"/>
      <c r="E39" s="95"/>
      <c r="F39" s="96"/>
      <c r="G39" s="100"/>
      <c r="H39" s="98"/>
      <c r="I39" s="101"/>
      <c r="J39" s="102"/>
    </row>
    <row r="40" spans="1:14" ht="15" customHeight="1" x14ac:dyDescent="0.2">
      <c r="B40" s="103"/>
      <c r="C40" s="104"/>
      <c r="D40" s="105"/>
      <c r="E40" s="105"/>
      <c r="F40" s="106"/>
      <c r="G40" s="106"/>
      <c r="H40" s="107" t="s">
        <v>46</v>
      </c>
      <c r="I40" s="108"/>
      <c r="J40" s="109">
        <f>ROUND(SUM(J37:J39),0)</f>
        <v>20368887</v>
      </c>
      <c r="L40" s="110"/>
      <c r="N40" s="122"/>
    </row>
    <row r="41" spans="1:14" ht="15" customHeight="1" x14ac:dyDescent="0.2">
      <c r="K41" s="112"/>
    </row>
    <row r="42" spans="1:14" ht="45" customHeight="1" x14ac:dyDescent="0.2">
      <c r="D42" s="113" t="s">
        <v>23</v>
      </c>
      <c r="G42" s="188"/>
      <c r="H42" s="188"/>
      <c r="I42" s="188"/>
      <c r="K42" s="112"/>
    </row>
    <row r="43" spans="1:14" ht="26.1" customHeight="1" x14ac:dyDescent="0.2">
      <c r="D43" s="114" t="s">
        <v>48</v>
      </c>
      <c r="G43" s="174"/>
      <c r="H43" s="175"/>
      <c r="I43" s="175"/>
      <c r="K43" s="112"/>
    </row>
    <row r="44" spans="1:14" ht="27" customHeight="1" x14ac:dyDescent="0.2">
      <c r="D44" s="64" t="s">
        <v>49</v>
      </c>
      <c r="G44" s="176"/>
      <c r="H44" s="176"/>
      <c r="I44" s="176"/>
      <c r="K44" s="112"/>
    </row>
    <row r="45" spans="1:14" ht="15" customHeight="1" x14ac:dyDescent="0.2">
      <c r="K45" s="112"/>
    </row>
    <row r="46" spans="1:14" ht="15" customHeight="1" x14ac:dyDescent="0.2">
      <c r="K46" s="112"/>
    </row>
    <row r="47" spans="1:14" ht="15" customHeight="1" x14ac:dyDescent="0.2">
      <c r="K47" s="112"/>
    </row>
    <row r="48" spans="1:14" ht="15" customHeight="1" x14ac:dyDescent="0.2">
      <c r="K48" s="112"/>
    </row>
    <row r="49" spans="11:11" ht="15" customHeight="1" x14ac:dyDescent="0.2">
      <c r="K49" s="112"/>
    </row>
    <row r="50" spans="11:11" ht="15" customHeight="1" x14ac:dyDescent="0.2">
      <c r="K50" s="112"/>
    </row>
    <row r="51" spans="11:11" ht="15" customHeight="1" x14ac:dyDescent="0.2">
      <c r="K51" s="112"/>
    </row>
    <row r="52" spans="11:11" ht="15" customHeight="1" x14ac:dyDescent="0.2">
      <c r="K52" s="112"/>
    </row>
    <row r="53" spans="11:11" ht="15" customHeight="1" x14ac:dyDescent="0.2">
      <c r="K53" s="112"/>
    </row>
    <row r="54" spans="11:11" ht="15" customHeight="1" x14ac:dyDescent="0.2">
      <c r="K54" s="112"/>
    </row>
    <row r="55" spans="11:11" ht="15" customHeight="1" x14ac:dyDescent="0.2">
      <c r="K55" s="112"/>
    </row>
    <row r="56" spans="11:11" ht="15" customHeight="1" x14ac:dyDescent="0.2">
      <c r="K56" s="112"/>
    </row>
    <row r="57" spans="11:11" ht="15" customHeight="1" x14ac:dyDescent="0.2">
      <c r="K57" s="112"/>
    </row>
  </sheetData>
  <mergeCells count="46">
    <mergeCell ref="D28:E28"/>
    <mergeCell ref="G28:H28"/>
    <mergeCell ref="G43:I43"/>
    <mergeCell ref="G44:I44"/>
    <mergeCell ref="B32:E33"/>
    <mergeCell ref="F32:I32"/>
    <mergeCell ref="F33:I33"/>
    <mergeCell ref="B29:I29"/>
    <mergeCell ref="B34:I34"/>
    <mergeCell ref="G42:I42"/>
    <mergeCell ref="G14:H14"/>
    <mergeCell ref="A4:J4"/>
    <mergeCell ref="B11:B12"/>
    <mergeCell ref="C11:C12"/>
    <mergeCell ref="D11:D12"/>
    <mergeCell ref="E11:E12"/>
    <mergeCell ref="F11:F12"/>
    <mergeCell ref="G11:H12"/>
    <mergeCell ref="I11:I12"/>
    <mergeCell ref="J11:J12"/>
    <mergeCell ref="A1:B3"/>
    <mergeCell ref="C1:J1"/>
    <mergeCell ref="C2:E3"/>
    <mergeCell ref="F2:J3"/>
    <mergeCell ref="G13:H13"/>
    <mergeCell ref="B20:C20"/>
    <mergeCell ref="D20:E20"/>
    <mergeCell ref="G20:H20"/>
    <mergeCell ref="B21:C21"/>
    <mergeCell ref="D21:E21"/>
    <mergeCell ref="G21:H21"/>
    <mergeCell ref="B22:C22"/>
    <mergeCell ref="D22:E22"/>
    <mergeCell ref="G22:H22"/>
    <mergeCell ref="B23:C23"/>
    <mergeCell ref="D23:E23"/>
    <mergeCell ref="G23:H23"/>
    <mergeCell ref="B26:C26"/>
    <mergeCell ref="D26:E26"/>
    <mergeCell ref="G26:H26"/>
    <mergeCell ref="B24:C24"/>
    <mergeCell ref="D24:E24"/>
    <mergeCell ref="G24:H24"/>
    <mergeCell ref="B25:C25"/>
    <mergeCell ref="D25:E25"/>
    <mergeCell ref="G25:H25"/>
  </mergeCells>
  <pageMargins left="0.39370078740157483" right="0.39370078740157483" top="0.39370078740157483" bottom="0.78740157480314965" header="0.31496062992125984" footer="0.43307086614173229"/>
  <pageSetup scale="58" fitToHeight="0" orientation="portrait" r:id="rId1"/>
  <headerFooter>
    <oddFooter>&amp;R&amp;A&amp;P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942F7-132E-4523-BA2B-A06419F9E0E1}">
  <sheetPr>
    <tabColor theme="4"/>
    <pageSetUpPr fitToPage="1"/>
  </sheetPr>
  <dimension ref="A1:L16"/>
  <sheetViews>
    <sheetView zoomScale="78" zoomScaleNormal="78" workbookViewId="0">
      <selection activeCell="E8" sqref="E8"/>
    </sheetView>
  </sheetViews>
  <sheetFormatPr baseColWidth="10" defaultColWidth="8.85546875" defaultRowHeight="15" customHeight="1" x14ac:dyDescent="0.2"/>
  <cols>
    <col min="1" max="1" width="3.140625" style="4" customWidth="1"/>
    <col min="2" max="2" width="7.85546875" style="4" customWidth="1"/>
    <col min="3" max="3" width="9.5703125" style="4" customWidth="1"/>
    <col min="4" max="4" width="49.5703125" style="34" customWidth="1"/>
    <col min="5" max="5" width="30.42578125" style="34" bestFit="1" customWidth="1"/>
    <col min="6" max="6" width="15.5703125" style="111" customWidth="1"/>
    <col min="7" max="7" width="11.5703125" style="111" customWidth="1"/>
    <col min="8" max="8" width="15" style="111" customWidth="1"/>
    <col min="9" max="9" width="4.5703125" style="13" customWidth="1"/>
    <col min="10" max="10" width="15.42578125" style="13" bestFit="1" customWidth="1"/>
    <col min="11" max="11" width="1.5703125" style="13" customWidth="1"/>
    <col min="12" max="12" width="14.5703125" style="13" customWidth="1"/>
    <col min="13" max="16384" width="8.85546875" style="13"/>
  </cols>
  <sheetData>
    <row r="1" spans="1:12" ht="4.5" customHeight="1" x14ac:dyDescent="0.2">
      <c r="B1" s="13"/>
      <c r="C1" s="13"/>
      <c r="D1" s="31"/>
      <c r="E1" s="31"/>
      <c r="F1" s="13"/>
      <c r="G1" s="16"/>
      <c r="H1" s="19"/>
    </row>
    <row r="2" spans="1:12" s="40" customFormat="1" ht="15" customHeight="1" x14ac:dyDescent="0.2">
      <c r="A2" s="34"/>
      <c r="B2" s="35" t="s">
        <v>4</v>
      </c>
      <c r="C2" s="36"/>
      <c r="D2" s="37"/>
      <c r="E2" s="37"/>
      <c r="F2" s="38"/>
      <c r="G2" s="38"/>
      <c r="H2" s="38"/>
      <c r="L2" s="41"/>
    </row>
    <row r="3" spans="1:12" s="40" customFormat="1" ht="15" customHeight="1" x14ac:dyDescent="0.2">
      <c r="A3" s="34"/>
      <c r="B3" s="42" t="s">
        <v>5</v>
      </c>
      <c r="C3" s="43"/>
      <c r="D3" s="44"/>
      <c r="E3" s="44"/>
      <c r="F3" s="45"/>
      <c r="G3" s="45"/>
      <c r="H3" s="45"/>
    </row>
    <row r="4" spans="1:12" ht="11.25" customHeight="1" x14ac:dyDescent="0.2">
      <c r="B4" s="170" t="s">
        <v>6</v>
      </c>
      <c r="C4" s="171"/>
      <c r="D4" s="170" t="s">
        <v>7</v>
      </c>
      <c r="E4" s="172" t="s">
        <v>24</v>
      </c>
      <c r="F4" s="172" t="s">
        <v>25</v>
      </c>
      <c r="G4" s="172" t="s">
        <v>10</v>
      </c>
      <c r="H4" s="172"/>
    </row>
    <row r="5" spans="1:12" s="40" customFormat="1" ht="22.5" customHeight="1" x14ac:dyDescent="0.2">
      <c r="A5" s="47"/>
      <c r="B5" s="170"/>
      <c r="C5" s="171"/>
      <c r="D5" s="170"/>
      <c r="E5" s="172"/>
      <c r="F5" s="172"/>
      <c r="G5" s="172"/>
      <c r="H5" s="172"/>
    </row>
    <row r="6" spans="1:12" ht="15" customHeight="1" x14ac:dyDescent="0.2">
      <c r="A6" s="48"/>
      <c r="B6" s="49">
        <v>1</v>
      </c>
      <c r="C6" s="49" t="s">
        <v>42</v>
      </c>
      <c r="D6" s="50" t="s">
        <v>39</v>
      </c>
      <c r="E6" s="115">
        <v>2500000</v>
      </c>
      <c r="F6" s="116">
        <f>+'PRESTACIONES SOCIALES'!$D$13</f>
        <v>1.5829000000000002</v>
      </c>
      <c r="G6" s="168">
        <f t="shared" ref="G6:G7" si="0">ROUND((E6*F6),0)</f>
        <v>3957250</v>
      </c>
      <c r="H6" s="168">
        <v>4</v>
      </c>
      <c r="J6" s="120"/>
      <c r="L6" s="119"/>
    </row>
    <row r="7" spans="1:12" ht="15" customHeight="1" x14ac:dyDescent="0.2">
      <c r="A7" s="48"/>
      <c r="B7" s="49">
        <v>1</v>
      </c>
      <c r="C7" s="49" t="s">
        <v>40</v>
      </c>
      <c r="D7" s="50" t="s">
        <v>41</v>
      </c>
      <c r="E7" s="115">
        <v>1900000</v>
      </c>
      <c r="F7" s="116">
        <f>+'PRESTACIONES SOCIALES'!$D$13</f>
        <v>1.5829000000000002</v>
      </c>
      <c r="G7" s="168">
        <f t="shared" si="0"/>
        <v>3007510</v>
      </c>
      <c r="H7" s="168">
        <v>5</v>
      </c>
      <c r="J7" s="120"/>
      <c r="L7" s="119"/>
    </row>
    <row r="8" spans="1:12" ht="15" customHeight="1" x14ac:dyDescent="0.2">
      <c r="I8" s="112"/>
    </row>
    <row r="9" spans="1:12" ht="15" customHeight="1" x14ac:dyDescent="0.2">
      <c r="I9" s="112"/>
    </row>
    <row r="10" spans="1:12" ht="15" customHeight="1" x14ac:dyDescent="0.2">
      <c r="I10" s="112"/>
    </row>
    <row r="11" spans="1:12" ht="15" customHeight="1" x14ac:dyDescent="0.2">
      <c r="I11" s="112"/>
    </row>
    <row r="12" spans="1:12" ht="15" customHeight="1" x14ac:dyDescent="0.2">
      <c r="I12" s="112"/>
    </row>
    <row r="13" spans="1:12" ht="15" customHeight="1" x14ac:dyDescent="0.2">
      <c r="I13" s="112"/>
    </row>
    <row r="14" spans="1:12" ht="15" customHeight="1" x14ac:dyDescent="0.2">
      <c r="I14" s="112"/>
    </row>
    <row r="15" spans="1:12" ht="15" customHeight="1" x14ac:dyDescent="0.2">
      <c r="I15" s="112"/>
    </row>
    <row r="16" spans="1:12" ht="15" customHeight="1" x14ac:dyDescent="0.2">
      <c r="I16" s="112"/>
    </row>
  </sheetData>
  <mergeCells count="8">
    <mergeCell ref="G4:H5"/>
    <mergeCell ref="G6:H6"/>
    <mergeCell ref="G7:H7"/>
    <mergeCell ref="B4:B5"/>
    <mergeCell ref="C4:C5"/>
    <mergeCell ref="D4:D5"/>
    <mergeCell ref="E4:E5"/>
    <mergeCell ref="F4:F5"/>
  </mergeCells>
  <pageMargins left="0.39370078740157483" right="0.39370078740157483" top="0.39370078740157483" bottom="0.78740157480314965" header="0.31496062992125984" footer="0.43307086614173229"/>
  <pageSetup scale="72" fitToHeight="0" orientation="portrait" r:id="rId1"/>
  <headerFooter>
    <oddFooter>&amp;R&amp;A&amp;P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8B800-A489-4674-A1D7-5227F6B8AE3B}">
  <sheetPr>
    <tabColor theme="4"/>
    <pageSetUpPr fitToPage="1"/>
  </sheetPr>
  <dimension ref="A1:E21"/>
  <sheetViews>
    <sheetView zoomScale="77" zoomScaleNormal="77" workbookViewId="0">
      <selection activeCell="D13" sqref="D13"/>
    </sheetView>
  </sheetViews>
  <sheetFormatPr baseColWidth="10" defaultColWidth="8.85546875" defaultRowHeight="15" customHeight="1" x14ac:dyDescent="0.2"/>
  <cols>
    <col min="1" max="1" width="3.140625" style="4" customWidth="1"/>
    <col min="2" max="2" width="7.85546875" style="4" customWidth="1"/>
    <col min="3" max="3" width="44" style="34" customWidth="1"/>
    <col min="4" max="4" width="15.5703125" style="111" customWidth="1"/>
    <col min="5" max="5" width="4.5703125" style="13" customWidth="1"/>
    <col min="6" max="6" width="14" style="13" customWidth="1"/>
    <col min="7" max="7" width="1.5703125" style="13" customWidth="1"/>
    <col min="8" max="8" width="14.5703125" style="13" customWidth="1"/>
    <col min="9" max="16384" width="8.85546875" style="13"/>
  </cols>
  <sheetData>
    <row r="1" spans="1:5" ht="4.5" customHeight="1" x14ac:dyDescent="0.2">
      <c r="B1" s="13"/>
      <c r="C1" s="31"/>
      <c r="D1" s="13"/>
    </row>
    <row r="2" spans="1:5" s="40" customFormat="1" ht="15" customHeight="1" x14ac:dyDescent="0.2">
      <c r="A2" s="34"/>
      <c r="B2" s="189" t="s">
        <v>37</v>
      </c>
      <c r="C2" s="190"/>
      <c r="D2" s="190"/>
    </row>
    <row r="3" spans="1:5" ht="15" customHeight="1" x14ac:dyDescent="0.2">
      <c r="A3" s="48"/>
      <c r="B3" s="49">
        <v>1</v>
      </c>
      <c r="C3" s="50" t="s">
        <v>26</v>
      </c>
      <c r="D3" s="116">
        <v>1</v>
      </c>
    </row>
    <row r="4" spans="1:5" ht="15" customHeight="1" x14ac:dyDescent="0.2">
      <c r="A4" s="48"/>
      <c r="B4" s="49">
        <v>2</v>
      </c>
      <c r="C4" s="50" t="s">
        <v>27</v>
      </c>
      <c r="D4" s="116">
        <v>8.3299999999999999E-2</v>
      </c>
    </row>
    <row r="5" spans="1:5" ht="15" customHeight="1" x14ac:dyDescent="0.2">
      <c r="A5" s="48"/>
      <c r="B5" s="49">
        <v>3</v>
      </c>
      <c r="C5" s="50" t="s">
        <v>28</v>
      </c>
      <c r="D5" s="116">
        <v>8.3299999999999999E-2</v>
      </c>
    </row>
    <row r="6" spans="1:5" ht="15" customHeight="1" x14ac:dyDescent="0.2">
      <c r="A6" s="48"/>
      <c r="B6" s="49">
        <v>4</v>
      </c>
      <c r="C6" s="50" t="s">
        <v>29</v>
      </c>
      <c r="D6" s="116">
        <v>0.01</v>
      </c>
    </row>
    <row r="7" spans="1:5" ht="15" customHeight="1" x14ac:dyDescent="0.2">
      <c r="A7" s="48"/>
      <c r="B7" s="49">
        <v>5</v>
      </c>
      <c r="C7" s="50" t="s">
        <v>30</v>
      </c>
      <c r="D7" s="116">
        <v>4.1700000000000001E-2</v>
      </c>
    </row>
    <row r="8" spans="1:5" ht="15" customHeight="1" x14ac:dyDescent="0.2">
      <c r="A8" s="48"/>
      <c r="B8" s="49">
        <v>6</v>
      </c>
      <c r="C8" s="50" t="s">
        <v>31</v>
      </c>
      <c r="D8" s="116">
        <v>0.20499999999999999</v>
      </c>
    </row>
    <row r="9" spans="1:5" ht="15" customHeight="1" x14ac:dyDescent="0.2">
      <c r="A9" s="48"/>
      <c r="B9" s="49">
        <v>7</v>
      </c>
      <c r="C9" s="50" t="s">
        <v>32</v>
      </c>
      <c r="D9" s="116">
        <v>0.04</v>
      </c>
    </row>
    <row r="10" spans="1:5" ht="15" customHeight="1" x14ac:dyDescent="0.2">
      <c r="A10" s="48"/>
      <c r="B10" s="49">
        <v>8</v>
      </c>
      <c r="C10" s="50" t="s">
        <v>33</v>
      </c>
      <c r="D10" s="116">
        <v>6.9599999999999995E-2</v>
      </c>
    </row>
    <row r="11" spans="1:5" ht="15" customHeight="1" x14ac:dyDescent="0.2">
      <c r="A11" s="55"/>
      <c r="B11" s="49">
        <v>9</v>
      </c>
      <c r="C11" s="50" t="s">
        <v>34</v>
      </c>
      <c r="D11" s="116">
        <v>0.02</v>
      </c>
    </row>
    <row r="12" spans="1:5" ht="15" customHeight="1" x14ac:dyDescent="0.2">
      <c r="A12" s="48"/>
      <c r="B12" s="49">
        <v>10</v>
      </c>
      <c r="C12" s="50" t="s">
        <v>35</v>
      </c>
      <c r="D12" s="116">
        <v>0.03</v>
      </c>
    </row>
    <row r="13" spans="1:5" ht="15" customHeight="1" x14ac:dyDescent="0.2">
      <c r="C13" s="117" t="s">
        <v>36</v>
      </c>
      <c r="D13" s="118">
        <f>SUM(D3:D12)</f>
        <v>1.5829000000000002</v>
      </c>
      <c r="E13" s="112"/>
    </row>
    <row r="14" spans="1:5" ht="15" customHeight="1" x14ac:dyDescent="0.2">
      <c r="E14" s="112"/>
    </row>
    <row r="15" spans="1:5" ht="15" customHeight="1" x14ac:dyDescent="0.2">
      <c r="E15" s="112"/>
    </row>
    <row r="16" spans="1:5" ht="15" customHeight="1" x14ac:dyDescent="0.2">
      <c r="E16" s="112"/>
    </row>
    <row r="17" spans="5:5" ht="15" customHeight="1" x14ac:dyDescent="0.2">
      <c r="E17" s="112"/>
    </row>
    <row r="18" spans="5:5" ht="15" customHeight="1" x14ac:dyDescent="0.2">
      <c r="E18" s="112"/>
    </row>
    <row r="19" spans="5:5" ht="15" customHeight="1" x14ac:dyDescent="0.2">
      <c r="E19" s="112"/>
    </row>
    <row r="20" spans="5:5" ht="15" customHeight="1" x14ac:dyDescent="0.2">
      <c r="E20" s="112"/>
    </row>
    <row r="21" spans="5:5" ht="15" customHeight="1" x14ac:dyDescent="0.2">
      <c r="E21" s="112"/>
    </row>
  </sheetData>
  <mergeCells count="1">
    <mergeCell ref="B2:D2"/>
  </mergeCells>
  <pageMargins left="0.39370078740157483" right="0.39370078740157483" top="0.39370078740157483" bottom="0.78740157480314965" header="0.31496062992125984" footer="0.43307086614173229"/>
  <pageSetup fitToHeight="0" orientation="portrait" r:id="rId1"/>
  <headerFooter>
    <oddFooter>&amp;R&amp;A&amp;P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VALOR INTERVENTORIA</vt:lpstr>
      <vt:lpstr>FM</vt:lpstr>
      <vt:lpstr>PRESTACIONES SOCIALES</vt:lpstr>
      <vt:lpstr>FM!Área_de_impresión</vt:lpstr>
      <vt:lpstr>'PRESTACIONES SOCIALES'!Área_de_impresión</vt:lpstr>
      <vt:lpstr>'VALOR INTERVENTORIA'!Área_de_impresión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PEREZ</dc:creator>
  <cp:lastModifiedBy>USUARIO 1</cp:lastModifiedBy>
  <dcterms:created xsi:type="dcterms:W3CDTF">2023-11-23T20:08:35Z</dcterms:created>
  <dcterms:modified xsi:type="dcterms:W3CDTF">2024-12-17T19:24:09Z</dcterms:modified>
</cp:coreProperties>
</file>