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bliotecas\Descargas\SASI MENAJE\SASI MENAJE\"/>
    </mc:Choice>
  </mc:AlternateContent>
  <xr:revisionPtr revIDLastSave="0" documentId="13_ncr:1_{1EF86866-E172-4614-B8A0-916DC8B4E27A}" xr6:coauthVersionLast="47" xr6:coauthVersionMax="47" xr10:uidLastSave="{00000000-0000-0000-0000-000000000000}"/>
  <bookViews>
    <workbookView xWindow="-120" yWindow="-120" windowWidth="29040" windowHeight="15720" xr2:uid="{DA194B2C-3475-4FB3-9076-2F86D855B9F9}"/>
  </bookViews>
  <sheets>
    <sheet name="Hoja1" sheetId="1" r:id="rId1"/>
    <sheet name="Hoja1 (2)" sheetId="2" r:id="rId2"/>
    <sheet name="Hoja1 (3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37" i="2" l="1"/>
  <c r="W37" i="2"/>
  <c r="X36" i="2"/>
  <c r="X35" i="2"/>
  <c r="X34" i="2"/>
  <c r="X33" i="2"/>
  <c r="X32" i="2"/>
  <c r="X31" i="2"/>
  <c r="X30" i="2"/>
  <c r="X29" i="2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X8" i="2"/>
  <c r="X7" i="2"/>
  <c r="X6" i="2"/>
  <c r="X5" i="2"/>
  <c r="X4" i="2"/>
  <c r="X3" i="2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E37" i="3"/>
  <c r="U37" i="2"/>
  <c r="F36" i="2"/>
  <c r="F35" i="2"/>
  <c r="G35" i="2" s="1"/>
  <c r="F34" i="2"/>
  <c r="F33" i="2"/>
  <c r="F32" i="2"/>
  <c r="F31" i="2"/>
  <c r="F30" i="2"/>
  <c r="F29" i="2"/>
  <c r="G29" i="2" s="1"/>
  <c r="F28" i="2"/>
  <c r="F27" i="2"/>
  <c r="G27" i="2" s="1"/>
  <c r="F26" i="2"/>
  <c r="F25" i="2"/>
  <c r="F24" i="2"/>
  <c r="F23" i="2"/>
  <c r="G23" i="2" s="1"/>
  <c r="F22" i="2"/>
  <c r="F21" i="2"/>
  <c r="G21" i="2" s="1"/>
  <c r="F20" i="2"/>
  <c r="G20" i="2" s="1"/>
  <c r="F19" i="2"/>
  <c r="F18" i="2"/>
  <c r="F17" i="2"/>
  <c r="G17" i="2" s="1"/>
  <c r="F16" i="2"/>
  <c r="F15" i="2"/>
  <c r="G15" i="2" s="1"/>
  <c r="F14" i="2"/>
  <c r="F13" i="2"/>
  <c r="G13" i="2" s="1"/>
  <c r="M13" i="2" s="1"/>
  <c r="O13" i="2" s="1"/>
  <c r="F12" i="2"/>
  <c r="F11" i="2"/>
  <c r="G11" i="2" s="1"/>
  <c r="F10" i="2"/>
  <c r="F9" i="2"/>
  <c r="F8" i="2"/>
  <c r="G8" i="2" s="1"/>
  <c r="F7" i="2"/>
  <c r="F6" i="2"/>
  <c r="F5" i="2"/>
  <c r="F4" i="2"/>
  <c r="F3" i="2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G4" i="1"/>
  <c r="G3" i="1"/>
  <c r="F3" i="1"/>
  <c r="N3" i="1"/>
  <c r="M3" i="1"/>
  <c r="L3" i="1"/>
  <c r="K3" i="1"/>
  <c r="J4" i="1"/>
  <c r="I3" i="1"/>
  <c r="H3" i="1"/>
  <c r="E37" i="2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I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P35" i="1"/>
  <c r="P34" i="1"/>
  <c r="P29" i="1"/>
  <c r="P28" i="1"/>
  <c r="P23" i="1"/>
  <c r="P22" i="1"/>
  <c r="P17" i="1"/>
  <c r="P16" i="1"/>
  <c r="P11" i="1"/>
  <c r="P10" i="1"/>
  <c r="P5" i="1"/>
  <c r="P4" i="1"/>
  <c r="O35" i="1"/>
  <c r="O34" i="1"/>
  <c r="O33" i="1"/>
  <c r="O32" i="1"/>
  <c r="O29" i="1"/>
  <c r="O28" i="1"/>
  <c r="O23" i="1"/>
  <c r="O22" i="1"/>
  <c r="O21" i="1"/>
  <c r="O20" i="1"/>
  <c r="O17" i="1"/>
  <c r="O16" i="1"/>
  <c r="O11" i="1"/>
  <c r="O10" i="1"/>
  <c r="O9" i="1"/>
  <c r="O8" i="1"/>
  <c r="O5" i="1"/>
  <c r="O4" i="1"/>
  <c r="N36" i="1"/>
  <c r="O36" i="1" s="1"/>
  <c r="N35" i="1"/>
  <c r="N34" i="1"/>
  <c r="N33" i="1"/>
  <c r="P33" i="1" s="1"/>
  <c r="N32" i="1"/>
  <c r="P32" i="1" s="1"/>
  <c r="N31" i="1"/>
  <c r="P31" i="1" s="1"/>
  <c r="N30" i="1"/>
  <c r="O30" i="1" s="1"/>
  <c r="N29" i="1"/>
  <c r="N28" i="1"/>
  <c r="N27" i="1"/>
  <c r="O27" i="1" s="1"/>
  <c r="N26" i="1"/>
  <c r="O26" i="1" s="1"/>
  <c r="N25" i="1"/>
  <c r="O25" i="1" s="1"/>
  <c r="N24" i="1"/>
  <c r="O24" i="1" s="1"/>
  <c r="N23" i="1"/>
  <c r="N22" i="1"/>
  <c r="N21" i="1"/>
  <c r="P21" i="1" s="1"/>
  <c r="N20" i="1"/>
  <c r="P20" i="1" s="1"/>
  <c r="N19" i="1"/>
  <c r="O19" i="1" s="1"/>
  <c r="N18" i="1"/>
  <c r="O18" i="1" s="1"/>
  <c r="N17" i="1"/>
  <c r="N16" i="1"/>
  <c r="N15" i="1"/>
  <c r="O15" i="1" s="1"/>
  <c r="N14" i="1"/>
  <c r="O14" i="1" s="1"/>
  <c r="N13" i="1"/>
  <c r="O13" i="1" s="1"/>
  <c r="N12" i="1"/>
  <c r="O12" i="1" s="1"/>
  <c r="N11" i="1"/>
  <c r="N10" i="1"/>
  <c r="N9" i="1"/>
  <c r="P9" i="1" s="1"/>
  <c r="N8" i="1"/>
  <c r="P8" i="1" s="1"/>
  <c r="N7" i="1"/>
  <c r="P7" i="1" s="1"/>
  <c r="N6" i="1"/>
  <c r="O6" i="1" s="1"/>
  <c r="N5" i="1"/>
  <c r="N4" i="1"/>
  <c r="O3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37" i="1" s="1"/>
  <c r="K4" i="1"/>
  <c r="J36" i="1"/>
  <c r="J35" i="1"/>
  <c r="J34" i="1"/>
  <c r="J33" i="1"/>
  <c r="J32" i="1"/>
  <c r="J31" i="1"/>
  <c r="J30" i="1"/>
  <c r="J29" i="1"/>
  <c r="J28" i="1"/>
  <c r="R28" i="1" s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3" i="1"/>
  <c r="J37" i="1" s="1"/>
  <c r="I36" i="1"/>
  <c r="I35" i="1"/>
  <c r="I34" i="1"/>
  <c r="I33" i="1"/>
  <c r="I32" i="1"/>
  <c r="I31" i="1"/>
  <c r="I30" i="1"/>
  <c r="I29" i="1"/>
  <c r="R29" i="1" s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R11" i="1" s="1"/>
  <c r="I10" i="1"/>
  <c r="I9" i="1"/>
  <c r="I8" i="1"/>
  <c r="I7" i="1"/>
  <c r="I6" i="1"/>
  <c r="I5" i="1"/>
  <c r="I4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E37" i="1"/>
  <c r="W25" i="2" l="1"/>
  <c r="W14" i="2"/>
  <c r="W26" i="2"/>
  <c r="W13" i="2"/>
  <c r="W3" i="2"/>
  <c r="W15" i="2"/>
  <c r="W27" i="2"/>
  <c r="W4" i="2"/>
  <c r="W16" i="2"/>
  <c r="W28" i="2"/>
  <c r="W5" i="2"/>
  <c r="W17" i="2"/>
  <c r="W29" i="2"/>
  <c r="W6" i="2"/>
  <c r="W18" i="2"/>
  <c r="W30" i="2"/>
  <c r="W7" i="2"/>
  <c r="W19" i="2"/>
  <c r="W31" i="2"/>
  <c r="W8" i="2"/>
  <c r="W20" i="2"/>
  <c r="W32" i="2"/>
  <c r="W9" i="2"/>
  <c r="W21" i="2"/>
  <c r="W33" i="2"/>
  <c r="W10" i="2"/>
  <c r="W22" i="2"/>
  <c r="W34" i="2"/>
  <c r="W23" i="2"/>
  <c r="W35" i="2"/>
  <c r="W11" i="2"/>
  <c r="W12" i="2"/>
  <c r="W24" i="2"/>
  <c r="W36" i="2"/>
  <c r="F37" i="3"/>
  <c r="G32" i="2"/>
  <c r="J32" i="2" s="1"/>
  <c r="G9" i="2"/>
  <c r="H9" i="2" s="1"/>
  <c r="G19" i="2"/>
  <c r="H19" i="2" s="1"/>
  <c r="G33" i="2"/>
  <c r="I33" i="2" s="1"/>
  <c r="G25" i="2"/>
  <c r="H25" i="2" s="1"/>
  <c r="G5" i="2"/>
  <c r="K5" i="2" s="1"/>
  <c r="G16" i="2"/>
  <c r="H16" i="2" s="1"/>
  <c r="G4" i="2"/>
  <c r="M4" i="2" s="1"/>
  <c r="O4" i="2" s="1"/>
  <c r="G24" i="2"/>
  <c r="J24" i="2" s="1"/>
  <c r="G7" i="2"/>
  <c r="H7" i="2" s="1"/>
  <c r="G28" i="2"/>
  <c r="H28" i="2" s="1"/>
  <c r="G31" i="2"/>
  <c r="H31" i="2" s="1"/>
  <c r="G12" i="2"/>
  <c r="J12" i="2" s="1"/>
  <c r="G36" i="2"/>
  <c r="M36" i="2" s="1"/>
  <c r="O36" i="2" s="1"/>
  <c r="H29" i="2"/>
  <c r="R23" i="1"/>
  <c r="R34" i="1"/>
  <c r="S34" i="1" s="1"/>
  <c r="T34" i="1" s="1"/>
  <c r="R17" i="1"/>
  <c r="S17" i="1" s="1"/>
  <c r="T17" i="1" s="1"/>
  <c r="R5" i="1"/>
  <c r="S5" i="1" s="1"/>
  <c r="T5" i="1" s="1"/>
  <c r="H15" i="2"/>
  <c r="J15" i="2"/>
  <c r="I15" i="2"/>
  <c r="M15" i="2"/>
  <c r="N15" i="2" s="1"/>
  <c r="K15" i="2"/>
  <c r="L15" i="2"/>
  <c r="J20" i="2"/>
  <c r="I20" i="2"/>
  <c r="K20" i="2"/>
  <c r="L20" i="2"/>
  <c r="M20" i="2"/>
  <c r="O20" i="2" s="1"/>
  <c r="H20" i="2"/>
  <c r="M27" i="2"/>
  <c r="H27" i="2"/>
  <c r="J27" i="2"/>
  <c r="I27" i="2"/>
  <c r="K27" i="2"/>
  <c r="L27" i="2"/>
  <c r="L11" i="2"/>
  <c r="M11" i="2"/>
  <c r="I11" i="2"/>
  <c r="H11" i="2"/>
  <c r="J11" i="2"/>
  <c r="K11" i="2"/>
  <c r="K21" i="2"/>
  <c r="L21" i="2"/>
  <c r="M21" i="2"/>
  <c r="O21" i="2" s="1"/>
  <c r="J21" i="2"/>
  <c r="I21" i="2"/>
  <c r="H21" i="2"/>
  <c r="H17" i="2"/>
  <c r="J17" i="2"/>
  <c r="I17" i="2"/>
  <c r="K17" i="2"/>
  <c r="L17" i="2"/>
  <c r="M17" i="2"/>
  <c r="O17" i="2" s="1"/>
  <c r="L23" i="2"/>
  <c r="M23" i="2"/>
  <c r="J23" i="2"/>
  <c r="I23" i="2"/>
  <c r="H23" i="2"/>
  <c r="K23" i="2"/>
  <c r="J8" i="2"/>
  <c r="I8" i="2"/>
  <c r="K8" i="2"/>
  <c r="L8" i="2"/>
  <c r="M8" i="2"/>
  <c r="O8" i="2" s="1"/>
  <c r="H8" i="2"/>
  <c r="L35" i="2"/>
  <c r="M35" i="2"/>
  <c r="I35" i="2"/>
  <c r="J35" i="2"/>
  <c r="H35" i="2"/>
  <c r="K35" i="2"/>
  <c r="F37" i="2"/>
  <c r="M29" i="2"/>
  <c r="O29" i="2" s="1"/>
  <c r="I13" i="2"/>
  <c r="J13" i="2"/>
  <c r="H13" i="2"/>
  <c r="L29" i="2"/>
  <c r="K13" i="2"/>
  <c r="G3" i="2"/>
  <c r="K29" i="2"/>
  <c r="L13" i="2"/>
  <c r="I29" i="2"/>
  <c r="J29" i="2"/>
  <c r="G6" i="2"/>
  <c r="G10" i="2"/>
  <c r="G18" i="2"/>
  <c r="G22" i="2"/>
  <c r="G26" i="2"/>
  <c r="G30" i="2"/>
  <c r="G34" i="2"/>
  <c r="N13" i="2"/>
  <c r="G14" i="2"/>
  <c r="R22" i="1"/>
  <c r="S22" i="1" s="1"/>
  <c r="T22" i="1" s="1"/>
  <c r="R10" i="1"/>
  <c r="S10" i="1" s="1"/>
  <c r="T10" i="1" s="1"/>
  <c r="O37" i="1"/>
  <c r="R35" i="1"/>
  <c r="S35" i="1" s="1"/>
  <c r="T35" i="1" s="1"/>
  <c r="R12" i="1"/>
  <c r="P19" i="1"/>
  <c r="O7" i="1"/>
  <c r="O31" i="1"/>
  <c r="G37" i="1"/>
  <c r="P12" i="1"/>
  <c r="P24" i="1"/>
  <c r="R20" i="1"/>
  <c r="S20" i="1" s="1"/>
  <c r="T20" i="1" s="1"/>
  <c r="R32" i="1"/>
  <c r="S32" i="1" s="1"/>
  <c r="T32" i="1" s="1"/>
  <c r="P36" i="1"/>
  <c r="P13" i="1"/>
  <c r="P25" i="1"/>
  <c r="R33" i="1"/>
  <c r="S33" i="1" s="1"/>
  <c r="T33" i="1" s="1"/>
  <c r="P14" i="1"/>
  <c r="P26" i="1"/>
  <c r="R26" i="1" s="1"/>
  <c r="S26" i="1" s="1"/>
  <c r="T26" i="1" s="1"/>
  <c r="P3" i="1"/>
  <c r="P15" i="1"/>
  <c r="P27" i="1"/>
  <c r="P6" i="1"/>
  <c r="R6" i="1" s="1"/>
  <c r="S6" i="1" s="1"/>
  <c r="T6" i="1" s="1"/>
  <c r="P18" i="1"/>
  <c r="R18" i="1" s="1"/>
  <c r="S18" i="1" s="1"/>
  <c r="T18" i="1" s="1"/>
  <c r="P30" i="1"/>
  <c r="R30" i="1" s="1"/>
  <c r="S30" i="1" s="1"/>
  <c r="T30" i="1" s="1"/>
  <c r="N37" i="1"/>
  <c r="R9" i="1"/>
  <c r="S9" i="1" s="1"/>
  <c r="T9" i="1" s="1"/>
  <c r="R21" i="1"/>
  <c r="S21" i="1" s="1"/>
  <c r="T21" i="1" s="1"/>
  <c r="R8" i="1"/>
  <c r="S8" i="1" s="1"/>
  <c r="T8" i="1" s="1"/>
  <c r="R16" i="1"/>
  <c r="S16" i="1" s="1"/>
  <c r="T16" i="1" s="1"/>
  <c r="S23" i="1"/>
  <c r="T23" i="1" s="1"/>
  <c r="S11" i="1"/>
  <c r="T11" i="1" s="1"/>
  <c r="S28" i="1"/>
  <c r="T28" i="1" s="1"/>
  <c r="S29" i="1"/>
  <c r="T29" i="1" s="1"/>
  <c r="F37" i="1"/>
  <c r="L3" i="2" l="1"/>
  <c r="M3" i="2"/>
  <c r="J3" i="2"/>
  <c r="I3" i="2"/>
  <c r="H3" i="2"/>
  <c r="K3" i="2"/>
  <c r="L32" i="2"/>
  <c r="N20" i="2"/>
  <c r="P20" i="2" s="1"/>
  <c r="Q20" i="2" s="1"/>
  <c r="H5" i="2"/>
  <c r="I25" i="2"/>
  <c r="J25" i="2"/>
  <c r="J5" i="2"/>
  <c r="I5" i="2"/>
  <c r="L25" i="2"/>
  <c r="M24" i="2"/>
  <c r="O24" i="2" s="1"/>
  <c r="M9" i="2"/>
  <c r="O9" i="2" s="1"/>
  <c r="I9" i="2"/>
  <c r="J9" i="2"/>
  <c r="H32" i="2"/>
  <c r="M31" i="2"/>
  <c r="O31" i="2" s="1"/>
  <c r="M25" i="2"/>
  <c r="O25" i="2" s="1"/>
  <c r="M32" i="2"/>
  <c r="O32" i="2" s="1"/>
  <c r="K4" i="2"/>
  <c r="I32" i="2"/>
  <c r="O15" i="2"/>
  <c r="P15" i="2" s="1"/>
  <c r="Q15" i="2" s="1"/>
  <c r="K12" i="2"/>
  <c r="I7" i="2"/>
  <c r="K32" i="2"/>
  <c r="K9" i="2"/>
  <c r="I19" i="2"/>
  <c r="L9" i="2"/>
  <c r="M19" i="2"/>
  <c r="N19" i="2" s="1"/>
  <c r="J4" i="2"/>
  <c r="K19" i="2"/>
  <c r="K16" i="2"/>
  <c r="K31" i="2"/>
  <c r="J33" i="2"/>
  <c r="M28" i="2"/>
  <c r="O28" i="2" s="1"/>
  <c r="H33" i="2"/>
  <c r="I28" i="2"/>
  <c r="M33" i="2"/>
  <c r="J28" i="2"/>
  <c r="H4" i="2"/>
  <c r="L33" i="2"/>
  <c r="K33" i="2"/>
  <c r="L19" i="2"/>
  <c r="M16" i="2"/>
  <c r="O16" i="2" s="1"/>
  <c r="L16" i="2"/>
  <c r="H24" i="2"/>
  <c r="J19" i="2"/>
  <c r="K24" i="2"/>
  <c r="K7" i="2"/>
  <c r="I4" i="2"/>
  <c r="J7" i="2"/>
  <c r="J16" i="2"/>
  <c r="M12" i="2"/>
  <c r="O12" i="2" s="1"/>
  <c r="M5" i="2"/>
  <c r="O5" i="2" s="1"/>
  <c r="I16" i="2"/>
  <c r="L28" i="2"/>
  <c r="L5" i="2"/>
  <c r="K25" i="2"/>
  <c r="L24" i="2"/>
  <c r="K28" i="2"/>
  <c r="M7" i="2"/>
  <c r="O7" i="2" s="1"/>
  <c r="L4" i="2"/>
  <c r="L7" i="2"/>
  <c r="H12" i="2"/>
  <c r="L36" i="2"/>
  <c r="H36" i="2"/>
  <c r="I36" i="2"/>
  <c r="J36" i="2"/>
  <c r="L31" i="2"/>
  <c r="J31" i="2"/>
  <c r="N8" i="2"/>
  <c r="P8" i="2" s="1"/>
  <c r="Q8" i="2" s="1"/>
  <c r="I31" i="2"/>
  <c r="K36" i="2"/>
  <c r="L12" i="2"/>
  <c r="I24" i="2"/>
  <c r="I12" i="2"/>
  <c r="P13" i="2"/>
  <c r="Q13" i="2" s="1"/>
  <c r="N17" i="2"/>
  <c r="P17" i="2" s="1"/>
  <c r="Q17" i="2" s="1"/>
  <c r="N36" i="2"/>
  <c r="G37" i="2"/>
  <c r="O27" i="2"/>
  <c r="N27" i="2"/>
  <c r="N4" i="2"/>
  <c r="O23" i="2"/>
  <c r="N23" i="2"/>
  <c r="H26" i="2"/>
  <c r="J26" i="2"/>
  <c r="I26" i="2"/>
  <c r="L26" i="2"/>
  <c r="K26" i="2"/>
  <c r="M26" i="2"/>
  <c r="K22" i="2"/>
  <c r="L22" i="2"/>
  <c r="H22" i="2"/>
  <c r="J22" i="2"/>
  <c r="M22" i="2"/>
  <c r="I22" i="2"/>
  <c r="N35" i="2"/>
  <c r="O35" i="2"/>
  <c r="N11" i="2"/>
  <c r="O11" i="2"/>
  <c r="K34" i="2"/>
  <c r="H34" i="2"/>
  <c r="L34" i="2"/>
  <c r="M34" i="2"/>
  <c r="J34" i="2"/>
  <c r="I34" i="2"/>
  <c r="N29" i="2"/>
  <c r="P29" i="2" s="1"/>
  <c r="H30" i="2"/>
  <c r="J30" i="2"/>
  <c r="I30" i="2"/>
  <c r="K30" i="2"/>
  <c r="L30" i="2"/>
  <c r="M30" i="2"/>
  <c r="H18" i="2"/>
  <c r="J18" i="2"/>
  <c r="I18" i="2"/>
  <c r="K18" i="2"/>
  <c r="L18" i="2"/>
  <c r="M18" i="2"/>
  <c r="K10" i="2"/>
  <c r="L10" i="2"/>
  <c r="I10" i="2"/>
  <c r="M10" i="2"/>
  <c r="J10" i="2"/>
  <c r="H10" i="2"/>
  <c r="L14" i="2"/>
  <c r="H14" i="2"/>
  <c r="J14" i="2"/>
  <c r="I14" i="2"/>
  <c r="K14" i="2"/>
  <c r="M14" i="2"/>
  <c r="H6" i="2"/>
  <c r="J6" i="2"/>
  <c r="I6" i="2"/>
  <c r="K6" i="2"/>
  <c r="L6" i="2"/>
  <c r="M6" i="2"/>
  <c r="N21" i="2"/>
  <c r="P21" i="2" s="1"/>
  <c r="R4" i="1"/>
  <c r="S4" i="1" s="1"/>
  <c r="T4" i="1" s="1"/>
  <c r="R24" i="1"/>
  <c r="S24" i="1"/>
  <c r="T24" i="1" s="1"/>
  <c r="R36" i="1"/>
  <c r="S36" i="1" s="1"/>
  <c r="T36" i="1" s="1"/>
  <c r="R27" i="1"/>
  <c r="S27" i="1" s="1"/>
  <c r="T27" i="1" s="1"/>
  <c r="R15" i="1"/>
  <c r="S15" i="1"/>
  <c r="T15" i="1" s="1"/>
  <c r="R25" i="1"/>
  <c r="S25" i="1"/>
  <c r="T25" i="1" s="1"/>
  <c r="R13" i="1"/>
  <c r="S13" i="1" s="1"/>
  <c r="T13" i="1" s="1"/>
  <c r="R14" i="1"/>
  <c r="S14" i="1" s="1"/>
  <c r="T14" i="1" s="1"/>
  <c r="P37" i="1"/>
  <c r="R31" i="1"/>
  <c r="S31" i="1" s="1"/>
  <c r="T31" i="1" s="1"/>
  <c r="S12" i="1"/>
  <c r="T12" i="1" s="1"/>
  <c r="R19" i="1"/>
  <c r="S19" i="1" s="1"/>
  <c r="T19" i="1" s="1"/>
  <c r="R7" i="1"/>
  <c r="S7" i="1" s="1"/>
  <c r="T7" i="1" s="1"/>
  <c r="O3" i="2" l="1"/>
  <c r="N3" i="2"/>
  <c r="P11" i="2"/>
  <c r="Q11" i="2" s="1"/>
  <c r="N31" i="2"/>
  <c r="P31" i="2" s="1"/>
  <c r="Q31" i="2" s="1"/>
  <c r="O19" i="2"/>
  <c r="P19" i="2" s="1"/>
  <c r="Q19" i="2" s="1"/>
  <c r="N32" i="2"/>
  <c r="P32" i="2" s="1"/>
  <c r="Q32" i="2" s="1"/>
  <c r="N25" i="2"/>
  <c r="P25" i="2" s="1"/>
  <c r="Q25" i="2" s="1"/>
  <c r="N9" i="2"/>
  <c r="P9" i="2" s="1"/>
  <c r="Q9" i="2" s="1"/>
  <c r="P35" i="2"/>
  <c r="Q35" i="2" s="1"/>
  <c r="N24" i="2"/>
  <c r="P24" i="2" s="1"/>
  <c r="Q24" i="2" s="1"/>
  <c r="P23" i="2"/>
  <c r="Q23" i="2" s="1"/>
  <c r="N28" i="2"/>
  <c r="P28" i="2" s="1"/>
  <c r="Q28" i="2" s="1"/>
  <c r="N12" i="2"/>
  <c r="P12" i="2" s="1"/>
  <c r="Q12" i="2" s="1"/>
  <c r="O33" i="2"/>
  <c r="N33" i="2"/>
  <c r="N16" i="2"/>
  <c r="P16" i="2" s="1"/>
  <c r="N7" i="2"/>
  <c r="P7" i="2" s="1"/>
  <c r="Q7" i="2" s="1"/>
  <c r="P4" i="2"/>
  <c r="Q4" i="2" s="1"/>
  <c r="P36" i="2"/>
  <c r="Q36" i="2" s="1"/>
  <c r="N5" i="2"/>
  <c r="P5" i="2" s="1"/>
  <c r="Q5" i="2" s="1"/>
  <c r="R17" i="2"/>
  <c r="S17" i="2" s="1"/>
  <c r="R15" i="2"/>
  <c r="S15" i="2" s="1"/>
  <c r="R20" i="2"/>
  <c r="S20" i="2" s="1"/>
  <c r="R8" i="2"/>
  <c r="S8" i="2" s="1"/>
  <c r="R13" i="2"/>
  <c r="S13" i="2" s="1"/>
  <c r="P27" i="2"/>
  <c r="Q27" i="2" s="1"/>
  <c r="Q29" i="2"/>
  <c r="Q21" i="2"/>
  <c r="H37" i="2"/>
  <c r="N34" i="2"/>
  <c r="O34" i="2"/>
  <c r="N30" i="2"/>
  <c r="O30" i="2"/>
  <c r="L37" i="2"/>
  <c r="K37" i="2"/>
  <c r="N6" i="2"/>
  <c r="O6" i="2"/>
  <c r="M37" i="2"/>
  <c r="N14" i="2"/>
  <c r="O14" i="2"/>
  <c r="N18" i="2"/>
  <c r="O18" i="2"/>
  <c r="N22" i="2"/>
  <c r="O22" i="2"/>
  <c r="N10" i="2"/>
  <c r="O10" i="2"/>
  <c r="N26" i="2"/>
  <c r="O26" i="2"/>
  <c r="I37" i="2"/>
  <c r="J37" i="2"/>
  <c r="R3" i="1"/>
  <c r="R37" i="1" s="1"/>
  <c r="Q37" i="1"/>
  <c r="P3" i="2" l="1"/>
  <c r="R32" i="2"/>
  <c r="S32" i="2" s="1"/>
  <c r="P10" i="2"/>
  <c r="Q10" i="2" s="1"/>
  <c r="Q16" i="2"/>
  <c r="R24" i="2"/>
  <c r="S24" i="2" s="1"/>
  <c r="R25" i="2"/>
  <c r="S25" i="2" s="1"/>
  <c r="P33" i="2"/>
  <c r="P26" i="2"/>
  <c r="Q26" i="2" s="1"/>
  <c r="P22" i="2"/>
  <c r="Q22" i="2" s="1"/>
  <c r="R5" i="2"/>
  <c r="S5" i="2" s="1"/>
  <c r="R4" i="2"/>
  <c r="S4" i="2" s="1"/>
  <c r="R36" i="2"/>
  <c r="S36" i="2" s="1"/>
  <c r="R21" i="2"/>
  <c r="S21" i="2" s="1"/>
  <c r="R35" i="2"/>
  <c r="S35" i="2" s="1"/>
  <c r="R29" i="2"/>
  <c r="S29" i="2" s="1"/>
  <c r="R9" i="2"/>
  <c r="S9" i="2" s="1"/>
  <c r="R19" i="2"/>
  <c r="S19" i="2" s="1"/>
  <c r="R12" i="2"/>
  <c r="S12" i="2" s="1"/>
  <c r="R23" i="2"/>
  <c r="S23" i="2" s="1"/>
  <c r="R27" i="2"/>
  <c r="S27" i="2" s="1"/>
  <c r="R28" i="2"/>
  <c r="S28" i="2" s="1"/>
  <c r="P30" i="2"/>
  <c r="Q30" i="2" s="1"/>
  <c r="P18" i="2"/>
  <c r="Q18" i="2" s="1"/>
  <c r="R11" i="2"/>
  <c r="S11" i="2" s="1"/>
  <c r="P6" i="2"/>
  <c r="Q6" i="2" s="1"/>
  <c r="R31" i="2"/>
  <c r="S31" i="2" s="1"/>
  <c r="P14" i="2"/>
  <c r="Q14" i="2" s="1"/>
  <c r="R7" i="2"/>
  <c r="S7" i="2" s="1"/>
  <c r="P34" i="2"/>
  <c r="Q34" i="2" s="1"/>
  <c r="N37" i="2"/>
  <c r="O37" i="2"/>
  <c r="S3" i="1"/>
  <c r="T3" i="1" s="1"/>
  <c r="T37" i="1" s="1"/>
  <c r="R26" i="2" l="1"/>
  <c r="S26" i="2" s="1"/>
  <c r="Q3" i="2"/>
  <c r="R3" i="2"/>
  <c r="S3" i="2" s="1"/>
  <c r="R16" i="2"/>
  <c r="S16" i="2" s="1"/>
  <c r="Q33" i="2"/>
  <c r="R6" i="2"/>
  <c r="S6" i="2" s="1"/>
  <c r="R14" i="2"/>
  <c r="S14" i="2" s="1"/>
  <c r="R18" i="2"/>
  <c r="S18" i="2" s="1"/>
  <c r="R30" i="2"/>
  <c r="S30" i="2" s="1"/>
  <c r="R22" i="2"/>
  <c r="S22" i="2" s="1"/>
  <c r="R10" i="2"/>
  <c r="S10" i="2" s="1"/>
  <c r="R34" i="2"/>
  <c r="S34" i="2" s="1"/>
  <c r="P37" i="2"/>
  <c r="S37" i="1"/>
  <c r="R33" i="2" l="1"/>
  <c r="S33" i="2" s="1"/>
  <c r="S37" i="2" s="1"/>
  <c r="Q37" i="2"/>
  <c r="R37" i="2" l="1"/>
</calcChain>
</file>

<file path=xl/sharedStrings.xml><?xml version="1.0" encoding="utf-8"?>
<sst xmlns="http://schemas.openxmlformats.org/spreadsheetml/2006/main" count="190" uniqueCount="57">
  <si>
    <t>ITEM</t>
  </si>
  <si>
    <t>CANTIDAD</t>
  </si>
  <si>
    <t>DETALLE</t>
  </si>
  <si>
    <t>Valor unitario</t>
  </si>
  <si>
    <t>Valor Total</t>
  </si>
  <si>
    <t xml:space="preserve">Plato hondo pasta melanina sencillo </t>
  </si>
  <si>
    <t xml:space="preserve">Plato pando pasta melanina sencillos </t>
  </si>
  <si>
    <t xml:space="preserve">Pocillo melanina chocolateros </t>
  </si>
  <si>
    <t xml:space="preserve">Vaso para jugo pasta melanina </t>
  </si>
  <si>
    <t xml:space="preserve">Cuchara de acero inoxidables </t>
  </si>
  <si>
    <t xml:space="preserve">Licuadora capacidad 1.25 litros </t>
  </si>
  <si>
    <t xml:space="preserve">Chocolatera de 5 litros </t>
  </si>
  <si>
    <t xml:space="preserve">Molinillo manual de plástico </t>
  </si>
  <si>
    <t xml:space="preserve">Olla presión de 10 litros </t>
  </si>
  <si>
    <t xml:space="preserve">Cuchillo de cocina en acero inoxidable </t>
  </si>
  <si>
    <t>Olla número 30 cm</t>
  </si>
  <si>
    <t>Olla número 34 cm</t>
  </si>
  <si>
    <t>Olla número 36cm</t>
  </si>
  <si>
    <t>Caldero número 26 cm</t>
  </si>
  <si>
    <t>Caldero número 36 cm</t>
  </si>
  <si>
    <t xml:space="preserve">Jarra mezcladora grande de plástico 4 Lts </t>
  </si>
  <si>
    <t>Colador grande en acero inoxidable 24 cm</t>
  </si>
  <si>
    <t xml:space="preserve">Rallador grande en acero inoxidable </t>
  </si>
  <si>
    <t xml:space="preserve">Tabla de picar en acrilico grande </t>
  </si>
  <si>
    <t xml:space="preserve">Escurridor de loza grande </t>
  </si>
  <si>
    <t xml:space="preserve">Tina plástica grande </t>
  </si>
  <si>
    <t xml:space="preserve">Filtro de agua para 4 litros </t>
  </si>
  <si>
    <t xml:space="preserve">Estufas Industriales de 6 puestos </t>
  </si>
  <si>
    <t>Regulador gas para calefactor con manguera 80 cm garrafa</t>
  </si>
  <si>
    <t>Nevera 313 Lts</t>
  </si>
  <si>
    <t>Ventilador de Pared Industrial 30″ Uso Pesado</t>
  </si>
  <si>
    <t xml:space="preserve">Ensaladera plástica grande </t>
  </si>
  <si>
    <t>Plancha para asar carne grande 50X50cm</t>
  </si>
  <si>
    <t>Cucharones en acero inoxidable</t>
  </si>
  <si>
    <t xml:space="preserve">Molino manual para moler maíz </t>
  </si>
  <si>
    <t>Cucharero plástico con tapa grande en rattan</t>
  </si>
  <si>
    <t>Paila grande para el arroz 35 cm</t>
  </si>
  <si>
    <t>Recipiente en plástico ecológico 55 lts</t>
  </si>
  <si>
    <t xml:space="preserve">Enfriador 249 lts </t>
  </si>
  <si>
    <t xml:space="preserve">TOTAL </t>
  </si>
  <si>
    <t>Valor Unt</t>
  </si>
  <si>
    <t>Utilidad</t>
  </si>
  <si>
    <t>u</t>
  </si>
  <si>
    <t>adulto</t>
  </si>
  <si>
    <t>cultura</t>
  </si>
  <si>
    <t>deporte</t>
  </si>
  <si>
    <t>justicia</t>
  </si>
  <si>
    <t>electrificación</t>
  </si>
  <si>
    <t>ICA</t>
  </si>
  <si>
    <t>Avisos y tableros</t>
  </si>
  <si>
    <t>Bomberil</t>
  </si>
  <si>
    <t>Total Costo</t>
  </si>
  <si>
    <t>IVA</t>
  </si>
  <si>
    <t>Total + IVA</t>
  </si>
  <si>
    <t>Total Venta</t>
  </si>
  <si>
    <t>total</t>
  </si>
  <si>
    <t>Valor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</si>
</sst>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6" fontId="3" fillId="0" borderId="4" xfId="0" applyNumberFormat="1" applyFont="1" applyBorder="1" applyAlignment="1">
      <alignment horizontal="center" vertical="center" wrapText="1"/>
    </xf>
    <xf numFmtId="6" fontId="3" fillId="0" borderId="4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4" fontId="0" fillId="0" borderId="7" xfId="0" applyNumberFormat="1" applyBorder="1" applyAlignment="1">
      <alignment vertical="center"/>
    </xf>
    <xf numFmtId="0" fontId="1" fillId="0" borderId="0" xfId="0" applyFont="1"/>
    <xf numFmtId="4" fontId="1" fillId="0" borderId="7" xfId="0" applyNumberFormat="1" applyFont="1" applyBorder="1" applyAlignment="1">
      <alignment vertical="center"/>
    </xf>
    <xf numFmtId="4" fontId="1" fillId="0" borderId="0" xfId="0" applyNumberFormat="1" applyFont="1"/>
    <xf numFmtId="4" fontId="0" fillId="0" borderId="7" xfId="0" applyNumberFormat="1" applyBorder="1"/>
    <xf numFmtId="4" fontId="1" fillId="0" borderId="7" xfId="0" applyNumberFormat="1" applyFont="1" applyBorder="1"/>
    <xf numFmtId="0" fontId="1" fillId="0" borderId="7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ECDDF-30A4-46FF-83E0-39EB66338C96}">
  <sheetPr>
    <pageSetUpPr fitToPage="1"/>
  </sheetPr>
  <dimension ref="A2:T76"/>
  <sheetViews>
    <sheetView tabSelected="1" workbookViewId="0">
      <selection activeCell="T37" sqref="T37"/>
    </sheetView>
  </sheetViews>
  <sheetFormatPr baseColWidth="10" defaultRowHeight="15" x14ac:dyDescent="0.25"/>
  <cols>
    <col min="1" max="1" width="5" customWidth="1"/>
    <col min="4" max="4" width="30.28515625" customWidth="1"/>
    <col min="5" max="5" width="11.7109375" style="10" bestFit="1" customWidth="1"/>
    <col min="6" max="6" width="12.7109375" style="10" bestFit="1" customWidth="1"/>
    <col min="7" max="7" width="11.7109375" bestFit="1" customWidth="1"/>
    <col min="8" max="8" width="11.7109375" customWidth="1"/>
    <col min="9" max="9" width="11.85546875" bestFit="1" customWidth="1"/>
    <col min="13" max="13" width="13.42578125" customWidth="1"/>
    <col min="15" max="15" width="10" customWidth="1"/>
    <col min="17" max="17" width="13" customWidth="1"/>
    <col min="18" max="18" width="11.7109375" bestFit="1" customWidth="1"/>
    <col min="19" max="19" width="12.85546875" bestFit="1" customWidth="1"/>
    <col min="20" max="20" width="13.7109375" bestFit="1" customWidth="1"/>
  </cols>
  <sheetData>
    <row r="2" spans="2:20" s="22" customFormat="1" ht="30" x14ac:dyDescent="0.25">
      <c r="B2" s="11" t="s">
        <v>0</v>
      </c>
      <c r="C2" s="11" t="s">
        <v>1</v>
      </c>
      <c r="D2" s="11" t="s">
        <v>2</v>
      </c>
      <c r="E2" s="20" t="s">
        <v>40</v>
      </c>
      <c r="F2" s="20" t="s">
        <v>4</v>
      </c>
      <c r="G2" s="20" t="s">
        <v>41</v>
      </c>
      <c r="H2" s="20" t="s">
        <v>55</v>
      </c>
      <c r="I2" s="20" t="s">
        <v>43</v>
      </c>
      <c r="J2" s="20" t="s">
        <v>44</v>
      </c>
      <c r="K2" s="20" t="s">
        <v>45</v>
      </c>
      <c r="L2" s="20" t="s">
        <v>46</v>
      </c>
      <c r="M2" s="20" t="s">
        <v>47</v>
      </c>
      <c r="N2" s="20" t="s">
        <v>48</v>
      </c>
      <c r="O2" s="20" t="s">
        <v>49</v>
      </c>
      <c r="P2" s="20" t="s">
        <v>50</v>
      </c>
      <c r="Q2" s="20" t="s">
        <v>51</v>
      </c>
      <c r="R2" s="21" t="s">
        <v>52</v>
      </c>
      <c r="S2" s="21" t="s">
        <v>53</v>
      </c>
      <c r="T2" s="21" t="s">
        <v>54</v>
      </c>
    </row>
    <row r="3" spans="2:20" x14ac:dyDescent="0.25">
      <c r="B3" s="12">
        <v>1</v>
      </c>
      <c r="C3" s="12">
        <v>160</v>
      </c>
      <c r="D3" s="13" t="s">
        <v>5</v>
      </c>
      <c r="E3" s="14">
        <v>4800</v>
      </c>
      <c r="F3" s="14">
        <f t="shared" ref="F3:F36" si="0">+C3*E3</f>
        <v>768000</v>
      </c>
      <c r="G3" s="18">
        <f>+E3*25/100</f>
        <v>1200</v>
      </c>
      <c r="H3" s="18">
        <f>+E3+G3</f>
        <v>6000</v>
      </c>
      <c r="I3" s="18">
        <f>+E3*0.04</f>
        <v>192</v>
      </c>
      <c r="J3" s="18">
        <f>+$E$3*2/100</f>
        <v>96</v>
      </c>
      <c r="K3" s="18">
        <f>+$E$3*2/100</f>
        <v>96</v>
      </c>
      <c r="L3" s="18">
        <f>+$E$3*2/100</f>
        <v>96</v>
      </c>
      <c r="M3" s="18">
        <f>+$E$3*1/100</f>
        <v>48</v>
      </c>
      <c r="N3" s="18">
        <f>+$E$3*1/100</f>
        <v>48</v>
      </c>
      <c r="O3" s="18">
        <f>+N3*15/100</f>
        <v>7.2</v>
      </c>
      <c r="P3" s="18">
        <f>+N3*5/100</f>
        <v>2.4</v>
      </c>
      <c r="Q3" s="18">
        <f>+SUM(H3:P3)</f>
        <v>6585.5999999999995</v>
      </c>
      <c r="R3" s="18">
        <f>+Q3*19/100</f>
        <v>1251.2639999999999</v>
      </c>
      <c r="S3" s="18">
        <f>+Q3+R3</f>
        <v>7836.8639999999996</v>
      </c>
      <c r="T3" s="18">
        <f>+S3*C3</f>
        <v>1253898.24</v>
      </c>
    </row>
    <row r="4" spans="2:20" ht="24" x14ac:dyDescent="0.25">
      <c r="B4" s="12">
        <v>2</v>
      </c>
      <c r="C4" s="12">
        <v>160</v>
      </c>
      <c r="D4" s="13" t="s">
        <v>6</v>
      </c>
      <c r="E4" s="14">
        <v>6000</v>
      </c>
      <c r="F4" s="14">
        <f t="shared" si="0"/>
        <v>960000</v>
      </c>
      <c r="G4" s="18">
        <f>+E4*25/100</f>
        <v>1500</v>
      </c>
      <c r="H4" s="18">
        <f t="shared" ref="H4:H36" si="1">+E4+G4</f>
        <v>7500</v>
      </c>
      <c r="I4" s="18">
        <f>+E4*4/100</f>
        <v>240</v>
      </c>
      <c r="J4" s="18">
        <f>+$E$4*2/100</f>
        <v>120</v>
      </c>
      <c r="K4" s="18">
        <f>+$E$4*2/100</f>
        <v>120</v>
      </c>
      <c r="L4" s="18">
        <f>+$E$4*2/100</f>
        <v>120</v>
      </c>
      <c r="M4" s="18">
        <f>+$E$4*1/100</f>
        <v>60</v>
      </c>
      <c r="N4" s="18">
        <f>+$E$4*1/100</f>
        <v>60</v>
      </c>
      <c r="O4" s="18">
        <f t="shared" ref="O4:O36" si="2">+N4*15/100</f>
        <v>9</v>
      </c>
      <c r="P4" s="18">
        <f t="shared" ref="P4:P36" si="3">+N4*5/100</f>
        <v>3</v>
      </c>
      <c r="Q4" s="18">
        <f t="shared" ref="Q4:Q36" si="4">+SUM(H4:P4)</f>
        <v>8232</v>
      </c>
      <c r="R4" s="18">
        <f t="shared" ref="R4:R36" si="5">+Q4*19/100</f>
        <v>1564.08</v>
      </c>
      <c r="S4" s="18">
        <f>+Q4+R4</f>
        <v>9796.08</v>
      </c>
      <c r="T4" s="18">
        <f t="shared" ref="T4:T36" si="6">+S4*C4</f>
        <v>1567372.8</v>
      </c>
    </row>
    <row r="5" spans="2:20" x14ac:dyDescent="0.25">
      <c r="B5" s="12">
        <v>3</v>
      </c>
      <c r="C5" s="12">
        <v>160</v>
      </c>
      <c r="D5" s="13" t="s">
        <v>7</v>
      </c>
      <c r="E5" s="14">
        <v>6000</v>
      </c>
      <c r="F5" s="14">
        <f t="shared" si="0"/>
        <v>960000</v>
      </c>
      <c r="G5" s="18">
        <f t="shared" ref="G5:G36" si="7">+E5*25/100</f>
        <v>1500</v>
      </c>
      <c r="H5" s="18">
        <f t="shared" si="1"/>
        <v>7500</v>
      </c>
      <c r="I5" s="18">
        <f>+E5*4/100</f>
        <v>240</v>
      </c>
      <c r="J5" s="18">
        <f>+$E$5*2/100</f>
        <v>120</v>
      </c>
      <c r="K5" s="18">
        <f>+$E$5*2/100</f>
        <v>120</v>
      </c>
      <c r="L5" s="18">
        <f>+$E$5*2/100</f>
        <v>120</v>
      </c>
      <c r="M5" s="18">
        <f>+$E$5*1/100</f>
        <v>60</v>
      </c>
      <c r="N5" s="18">
        <f>+$E$5*1/100</f>
        <v>60</v>
      </c>
      <c r="O5" s="18">
        <f t="shared" si="2"/>
        <v>9</v>
      </c>
      <c r="P5" s="18">
        <f t="shared" si="3"/>
        <v>3</v>
      </c>
      <c r="Q5" s="18">
        <f t="shared" si="4"/>
        <v>8232</v>
      </c>
      <c r="R5" s="18">
        <f t="shared" si="5"/>
        <v>1564.08</v>
      </c>
      <c r="S5" s="18">
        <f t="shared" ref="S5:S36" si="8">+Q5+R5</f>
        <v>9796.08</v>
      </c>
      <c r="T5" s="18">
        <f t="shared" si="6"/>
        <v>1567372.8</v>
      </c>
    </row>
    <row r="6" spans="2:20" x14ac:dyDescent="0.25">
      <c r="B6" s="12">
        <v>4</v>
      </c>
      <c r="C6" s="12">
        <v>160</v>
      </c>
      <c r="D6" s="13" t="s">
        <v>8</v>
      </c>
      <c r="E6" s="14">
        <v>5000</v>
      </c>
      <c r="F6" s="14">
        <f t="shared" si="0"/>
        <v>800000</v>
      </c>
      <c r="G6" s="18">
        <f t="shared" si="7"/>
        <v>1250</v>
      </c>
      <c r="H6" s="18">
        <f t="shared" si="1"/>
        <v>6250</v>
      </c>
      <c r="I6" s="18">
        <f t="shared" ref="I6:I36" si="9">+E6*4/100</f>
        <v>200</v>
      </c>
      <c r="J6" s="18">
        <f>+$E$6*2/100</f>
        <v>100</v>
      </c>
      <c r="K6" s="18">
        <f>+$E$6*2/100</f>
        <v>100</v>
      </c>
      <c r="L6" s="18">
        <f>+$E$6*2/100</f>
        <v>100</v>
      </c>
      <c r="M6" s="18">
        <f>+$E$6*1/100</f>
        <v>50</v>
      </c>
      <c r="N6" s="18">
        <f>+$E$6*1/100</f>
        <v>50</v>
      </c>
      <c r="O6" s="18">
        <f t="shared" si="2"/>
        <v>7.5</v>
      </c>
      <c r="P6" s="18">
        <f t="shared" si="3"/>
        <v>2.5</v>
      </c>
      <c r="Q6" s="18">
        <f t="shared" si="4"/>
        <v>6860</v>
      </c>
      <c r="R6" s="18">
        <f t="shared" si="5"/>
        <v>1303.4000000000001</v>
      </c>
      <c r="S6" s="18">
        <f t="shared" si="8"/>
        <v>8163.4</v>
      </c>
      <c r="T6" s="18">
        <f t="shared" si="6"/>
        <v>1306144</v>
      </c>
    </row>
    <row r="7" spans="2:20" x14ac:dyDescent="0.25">
      <c r="B7" s="12">
        <v>5</v>
      </c>
      <c r="C7" s="12">
        <v>160</v>
      </c>
      <c r="D7" s="13" t="s">
        <v>9</v>
      </c>
      <c r="E7" s="14">
        <v>1300</v>
      </c>
      <c r="F7" s="14">
        <f t="shared" si="0"/>
        <v>208000</v>
      </c>
      <c r="G7" s="18">
        <f t="shared" si="7"/>
        <v>325</v>
      </c>
      <c r="H7" s="18">
        <f t="shared" si="1"/>
        <v>1625</v>
      </c>
      <c r="I7" s="18">
        <f t="shared" si="9"/>
        <v>52</v>
      </c>
      <c r="J7" s="18">
        <f>+$E$7*2/100</f>
        <v>26</v>
      </c>
      <c r="K7" s="18">
        <f>+$E$7*2/100</f>
        <v>26</v>
      </c>
      <c r="L7" s="18">
        <f>+$E$7*2/100</f>
        <v>26</v>
      </c>
      <c r="M7" s="18">
        <f>+$E$7*1/100</f>
        <v>13</v>
      </c>
      <c r="N7" s="18">
        <f>+$E$7*1/100</f>
        <v>13</v>
      </c>
      <c r="O7" s="18">
        <f t="shared" si="2"/>
        <v>1.95</v>
      </c>
      <c r="P7" s="18">
        <f t="shared" si="3"/>
        <v>0.65</v>
      </c>
      <c r="Q7" s="18">
        <f t="shared" si="4"/>
        <v>1783.6000000000001</v>
      </c>
      <c r="R7" s="18">
        <f t="shared" si="5"/>
        <v>338.88400000000001</v>
      </c>
      <c r="S7" s="18">
        <f t="shared" si="8"/>
        <v>2122.4840000000004</v>
      </c>
      <c r="T7" s="18">
        <f t="shared" si="6"/>
        <v>339597.44000000006</v>
      </c>
    </row>
    <row r="8" spans="2:20" x14ac:dyDescent="0.25">
      <c r="B8" s="12">
        <v>6</v>
      </c>
      <c r="C8" s="12">
        <v>24</v>
      </c>
      <c r="D8" s="13" t="s">
        <v>10</v>
      </c>
      <c r="E8" s="14">
        <v>260000</v>
      </c>
      <c r="F8" s="14">
        <f t="shared" si="0"/>
        <v>6240000</v>
      </c>
      <c r="G8" s="18">
        <f t="shared" si="7"/>
        <v>65000</v>
      </c>
      <c r="H8" s="18">
        <f t="shared" si="1"/>
        <v>325000</v>
      </c>
      <c r="I8" s="18">
        <f t="shared" si="9"/>
        <v>10400</v>
      </c>
      <c r="J8" s="18">
        <f>+$E$8*2/100</f>
        <v>5200</v>
      </c>
      <c r="K8" s="18">
        <f>+$E$8*2/100</f>
        <v>5200</v>
      </c>
      <c r="L8" s="18">
        <f>+$E$8*2/100</f>
        <v>5200</v>
      </c>
      <c r="M8" s="18">
        <f>+$E$8*1/100</f>
        <v>2600</v>
      </c>
      <c r="N8" s="18">
        <f>+$E$8*1/100</f>
        <v>2600</v>
      </c>
      <c r="O8" s="18">
        <f t="shared" si="2"/>
        <v>390</v>
      </c>
      <c r="P8" s="18">
        <f t="shared" si="3"/>
        <v>130</v>
      </c>
      <c r="Q8" s="18">
        <f t="shared" si="4"/>
        <v>356720</v>
      </c>
      <c r="R8" s="18">
        <f t="shared" si="5"/>
        <v>67776.800000000003</v>
      </c>
      <c r="S8" s="18">
        <f t="shared" si="8"/>
        <v>424496.8</v>
      </c>
      <c r="T8" s="18">
        <f t="shared" si="6"/>
        <v>10187923.199999999</v>
      </c>
    </row>
    <row r="9" spans="2:20" x14ac:dyDescent="0.25">
      <c r="B9" s="12">
        <v>7</v>
      </c>
      <c r="C9" s="12">
        <v>12</v>
      </c>
      <c r="D9" s="13" t="s">
        <v>11</v>
      </c>
      <c r="E9" s="14">
        <v>15000</v>
      </c>
      <c r="F9" s="14">
        <f t="shared" si="0"/>
        <v>180000</v>
      </c>
      <c r="G9" s="18">
        <f t="shared" si="7"/>
        <v>3750</v>
      </c>
      <c r="H9" s="18">
        <f t="shared" si="1"/>
        <v>18750</v>
      </c>
      <c r="I9" s="18">
        <f t="shared" si="9"/>
        <v>600</v>
      </c>
      <c r="J9" s="18">
        <f>+$E$9*2/100</f>
        <v>300</v>
      </c>
      <c r="K9" s="18">
        <f>+$E$9*2/100</f>
        <v>300</v>
      </c>
      <c r="L9" s="18">
        <f>+$E$9*2/100</f>
        <v>300</v>
      </c>
      <c r="M9" s="18">
        <f>+$E$9*1/100</f>
        <v>150</v>
      </c>
      <c r="N9" s="18">
        <f>+$E$9*1/100</f>
        <v>150</v>
      </c>
      <c r="O9" s="18">
        <f t="shared" si="2"/>
        <v>22.5</v>
      </c>
      <c r="P9" s="18">
        <f t="shared" si="3"/>
        <v>7.5</v>
      </c>
      <c r="Q9" s="18">
        <f t="shared" si="4"/>
        <v>20580</v>
      </c>
      <c r="R9" s="18">
        <f t="shared" si="5"/>
        <v>3910.2</v>
      </c>
      <c r="S9" s="18">
        <f t="shared" si="8"/>
        <v>24490.2</v>
      </c>
      <c r="T9" s="18">
        <f t="shared" si="6"/>
        <v>293882.40000000002</v>
      </c>
    </row>
    <row r="10" spans="2:20" x14ac:dyDescent="0.25">
      <c r="B10" s="12">
        <v>8</v>
      </c>
      <c r="C10" s="12">
        <v>16</v>
      </c>
      <c r="D10" s="13" t="s">
        <v>12</v>
      </c>
      <c r="E10" s="14">
        <v>2600</v>
      </c>
      <c r="F10" s="14">
        <f t="shared" si="0"/>
        <v>41600</v>
      </c>
      <c r="G10" s="18">
        <f t="shared" si="7"/>
        <v>650</v>
      </c>
      <c r="H10" s="18">
        <f t="shared" si="1"/>
        <v>3250</v>
      </c>
      <c r="I10" s="18">
        <f t="shared" si="9"/>
        <v>104</v>
      </c>
      <c r="J10" s="18">
        <f>+$E$10*2/100</f>
        <v>52</v>
      </c>
      <c r="K10" s="18">
        <f>+$E$10*2/100</f>
        <v>52</v>
      </c>
      <c r="L10" s="18">
        <f>+$E$10*2/100</f>
        <v>52</v>
      </c>
      <c r="M10" s="18">
        <f>+$E$10*1/100</f>
        <v>26</v>
      </c>
      <c r="N10" s="18">
        <f>+$E$10*1/100</f>
        <v>26</v>
      </c>
      <c r="O10" s="18">
        <f t="shared" si="2"/>
        <v>3.9</v>
      </c>
      <c r="P10" s="18">
        <f t="shared" si="3"/>
        <v>1.3</v>
      </c>
      <c r="Q10" s="18">
        <f t="shared" si="4"/>
        <v>3567.2000000000003</v>
      </c>
      <c r="R10" s="18">
        <f t="shared" si="5"/>
        <v>677.76800000000003</v>
      </c>
      <c r="S10" s="18">
        <f t="shared" si="8"/>
        <v>4244.9680000000008</v>
      </c>
      <c r="T10" s="18">
        <f t="shared" si="6"/>
        <v>67919.488000000012</v>
      </c>
    </row>
    <row r="11" spans="2:20" x14ac:dyDescent="0.25">
      <c r="B11" s="12">
        <v>9</v>
      </c>
      <c r="C11" s="12">
        <v>8</v>
      </c>
      <c r="D11" s="13" t="s">
        <v>13</v>
      </c>
      <c r="E11" s="14">
        <v>200000</v>
      </c>
      <c r="F11" s="14">
        <f t="shared" si="0"/>
        <v>1600000</v>
      </c>
      <c r="G11" s="18">
        <f t="shared" si="7"/>
        <v>50000</v>
      </c>
      <c r="H11" s="18">
        <f t="shared" si="1"/>
        <v>250000</v>
      </c>
      <c r="I11" s="18">
        <f t="shared" si="9"/>
        <v>8000</v>
      </c>
      <c r="J11" s="18">
        <f>+$E$11*2/100</f>
        <v>4000</v>
      </c>
      <c r="K11" s="18">
        <f>+$E$11*2/100</f>
        <v>4000</v>
      </c>
      <c r="L11" s="18">
        <f>+$E$11*2/100</f>
        <v>4000</v>
      </c>
      <c r="M11" s="18">
        <f>+$E$11*1/100</f>
        <v>2000</v>
      </c>
      <c r="N11" s="18">
        <f>+$E$11*1/100</f>
        <v>2000</v>
      </c>
      <c r="O11" s="18">
        <f t="shared" si="2"/>
        <v>300</v>
      </c>
      <c r="P11" s="18">
        <f t="shared" si="3"/>
        <v>100</v>
      </c>
      <c r="Q11" s="18">
        <f t="shared" si="4"/>
        <v>274400</v>
      </c>
      <c r="R11" s="18">
        <f t="shared" si="5"/>
        <v>52136</v>
      </c>
      <c r="S11" s="18">
        <f t="shared" si="8"/>
        <v>326536</v>
      </c>
      <c r="T11" s="18">
        <f t="shared" si="6"/>
        <v>2612288</v>
      </c>
    </row>
    <row r="12" spans="2:20" ht="24" x14ac:dyDescent="0.25">
      <c r="B12" s="12">
        <v>10</v>
      </c>
      <c r="C12" s="12">
        <v>16</v>
      </c>
      <c r="D12" s="13" t="s">
        <v>14</v>
      </c>
      <c r="E12" s="14">
        <v>13500</v>
      </c>
      <c r="F12" s="14">
        <f t="shared" si="0"/>
        <v>216000</v>
      </c>
      <c r="G12" s="18">
        <f t="shared" si="7"/>
        <v>3375</v>
      </c>
      <c r="H12" s="18">
        <f t="shared" si="1"/>
        <v>16875</v>
      </c>
      <c r="I12" s="18">
        <f t="shared" si="9"/>
        <v>540</v>
      </c>
      <c r="J12" s="18">
        <f>+$E$12*2/100</f>
        <v>270</v>
      </c>
      <c r="K12" s="18">
        <f>+$E$12*2/100</f>
        <v>270</v>
      </c>
      <c r="L12" s="18">
        <f>+$E$12*2/100</f>
        <v>270</v>
      </c>
      <c r="M12" s="18">
        <f>+$E$12*1/100</f>
        <v>135</v>
      </c>
      <c r="N12" s="18">
        <f>+$E$12*1/100</f>
        <v>135</v>
      </c>
      <c r="O12" s="18">
        <f t="shared" si="2"/>
        <v>20.25</v>
      </c>
      <c r="P12" s="18">
        <f t="shared" si="3"/>
        <v>6.75</v>
      </c>
      <c r="Q12" s="18">
        <f t="shared" si="4"/>
        <v>18522</v>
      </c>
      <c r="R12" s="18">
        <f t="shared" si="5"/>
        <v>3519.18</v>
      </c>
      <c r="S12" s="18">
        <f t="shared" si="8"/>
        <v>22041.18</v>
      </c>
      <c r="T12" s="18">
        <f t="shared" si="6"/>
        <v>352658.88</v>
      </c>
    </row>
    <row r="13" spans="2:20" x14ac:dyDescent="0.25">
      <c r="B13" s="12">
        <v>11</v>
      </c>
      <c r="C13" s="12">
        <v>12</v>
      </c>
      <c r="D13" s="13" t="s">
        <v>15</v>
      </c>
      <c r="E13" s="14">
        <v>36000</v>
      </c>
      <c r="F13" s="14">
        <f t="shared" si="0"/>
        <v>432000</v>
      </c>
      <c r="G13" s="18">
        <f t="shared" si="7"/>
        <v>9000</v>
      </c>
      <c r="H13" s="18">
        <f t="shared" si="1"/>
        <v>45000</v>
      </c>
      <c r="I13" s="18">
        <f t="shared" si="9"/>
        <v>1440</v>
      </c>
      <c r="J13" s="18">
        <f>+$E$13*2/100</f>
        <v>720</v>
      </c>
      <c r="K13" s="18">
        <f>+$E$13*2/100</f>
        <v>720</v>
      </c>
      <c r="L13" s="18">
        <f>+$E$13*2/100</f>
        <v>720</v>
      </c>
      <c r="M13" s="18">
        <f>+$E$13*1/100</f>
        <v>360</v>
      </c>
      <c r="N13" s="18">
        <f>+$E$13*1/100</f>
        <v>360</v>
      </c>
      <c r="O13" s="18">
        <f t="shared" si="2"/>
        <v>54</v>
      </c>
      <c r="P13" s="18">
        <f t="shared" si="3"/>
        <v>18</v>
      </c>
      <c r="Q13" s="18">
        <f t="shared" si="4"/>
        <v>49392</v>
      </c>
      <c r="R13" s="18">
        <f t="shared" si="5"/>
        <v>9384.48</v>
      </c>
      <c r="S13" s="18">
        <f t="shared" si="8"/>
        <v>58776.479999999996</v>
      </c>
      <c r="T13" s="18">
        <f t="shared" si="6"/>
        <v>705317.76</v>
      </c>
    </row>
    <row r="14" spans="2:20" x14ac:dyDescent="0.25">
      <c r="B14" s="12">
        <v>12</v>
      </c>
      <c r="C14" s="12">
        <v>12</v>
      </c>
      <c r="D14" s="13" t="s">
        <v>16</v>
      </c>
      <c r="E14" s="14">
        <v>42000</v>
      </c>
      <c r="F14" s="14">
        <f t="shared" si="0"/>
        <v>504000</v>
      </c>
      <c r="G14" s="18">
        <f t="shared" si="7"/>
        <v>10500</v>
      </c>
      <c r="H14" s="18">
        <f t="shared" si="1"/>
        <v>52500</v>
      </c>
      <c r="I14" s="18">
        <f t="shared" si="9"/>
        <v>1680</v>
      </c>
      <c r="J14" s="18">
        <f>+$E$14*2/100</f>
        <v>840</v>
      </c>
      <c r="K14" s="18">
        <f>+$E$14*2/100</f>
        <v>840</v>
      </c>
      <c r="L14" s="18">
        <f>+$E$14*2/100</f>
        <v>840</v>
      </c>
      <c r="M14" s="18">
        <f>+$E$14*1/100</f>
        <v>420</v>
      </c>
      <c r="N14" s="18">
        <f>+$E$14*1/100</f>
        <v>420</v>
      </c>
      <c r="O14" s="18">
        <f t="shared" si="2"/>
        <v>63</v>
      </c>
      <c r="P14" s="18">
        <f t="shared" si="3"/>
        <v>21</v>
      </c>
      <c r="Q14" s="18">
        <f t="shared" si="4"/>
        <v>57624</v>
      </c>
      <c r="R14" s="18">
        <f t="shared" si="5"/>
        <v>10948.56</v>
      </c>
      <c r="S14" s="18">
        <f t="shared" si="8"/>
        <v>68572.56</v>
      </c>
      <c r="T14" s="18">
        <f t="shared" si="6"/>
        <v>822870.72</v>
      </c>
    </row>
    <row r="15" spans="2:20" x14ac:dyDescent="0.25">
      <c r="B15" s="12">
        <v>13</v>
      </c>
      <c r="C15" s="12">
        <v>12</v>
      </c>
      <c r="D15" s="13" t="s">
        <v>17</v>
      </c>
      <c r="E15" s="14">
        <v>46500</v>
      </c>
      <c r="F15" s="14">
        <f t="shared" si="0"/>
        <v>558000</v>
      </c>
      <c r="G15" s="18">
        <f t="shared" si="7"/>
        <v>11625</v>
      </c>
      <c r="H15" s="18">
        <f t="shared" si="1"/>
        <v>58125</v>
      </c>
      <c r="I15" s="18">
        <f t="shared" si="9"/>
        <v>1860</v>
      </c>
      <c r="J15" s="18">
        <f>+$E$15*2/100</f>
        <v>930</v>
      </c>
      <c r="K15" s="18">
        <f>+$E$15*2/100</f>
        <v>930</v>
      </c>
      <c r="L15" s="18">
        <f>+$E$15*2/100</f>
        <v>930</v>
      </c>
      <c r="M15" s="18">
        <f>+$E$15*1/100</f>
        <v>465</v>
      </c>
      <c r="N15" s="18">
        <f>+$E$15*1/100</f>
        <v>465</v>
      </c>
      <c r="O15" s="18">
        <f t="shared" si="2"/>
        <v>69.75</v>
      </c>
      <c r="P15" s="18">
        <f t="shared" si="3"/>
        <v>23.25</v>
      </c>
      <c r="Q15" s="18">
        <f t="shared" si="4"/>
        <v>63798</v>
      </c>
      <c r="R15" s="18">
        <f t="shared" si="5"/>
        <v>12121.62</v>
      </c>
      <c r="S15" s="18">
        <f t="shared" si="8"/>
        <v>75919.62</v>
      </c>
      <c r="T15" s="18">
        <f t="shared" si="6"/>
        <v>911035.44</v>
      </c>
    </row>
    <row r="16" spans="2:20" x14ac:dyDescent="0.25">
      <c r="B16" s="12">
        <v>14</v>
      </c>
      <c r="C16" s="12">
        <v>8</v>
      </c>
      <c r="D16" s="13" t="s">
        <v>18</v>
      </c>
      <c r="E16" s="14">
        <v>32000</v>
      </c>
      <c r="F16" s="14">
        <f t="shared" si="0"/>
        <v>256000</v>
      </c>
      <c r="G16" s="18">
        <f t="shared" si="7"/>
        <v>8000</v>
      </c>
      <c r="H16" s="18">
        <f t="shared" si="1"/>
        <v>40000</v>
      </c>
      <c r="I16" s="18">
        <f t="shared" si="9"/>
        <v>1280</v>
      </c>
      <c r="J16" s="18">
        <f>+$E$16*2/100</f>
        <v>640</v>
      </c>
      <c r="K16" s="18">
        <f>+$E$16*2/100</f>
        <v>640</v>
      </c>
      <c r="L16" s="18">
        <f>+$E$16*2/100</f>
        <v>640</v>
      </c>
      <c r="M16" s="18">
        <f>+$E$16*1/100</f>
        <v>320</v>
      </c>
      <c r="N16" s="18">
        <f>+$E$16*1/100</f>
        <v>320</v>
      </c>
      <c r="O16" s="18">
        <f t="shared" si="2"/>
        <v>48</v>
      </c>
      <c r="P16" s="18">
        <f t="shared" si="3"/>
        <v>16</v>
      </c>
      <c r="Q16" s="18">
        <f t="shared" si="4"/>
        <v>43904</v>
      </c>
      <c r="R16" s="18">
        <f t="shared" si="5"/>
        <v>8341.76</v>
      </c>
      <c r="S16" s="18">
        <f t="shared" si="8"/>
        <v>52245.760000000002</v>
      </c>
      <c r="T16" s="18">
        <f t="shared" si="6"/>
        <v>417966.08000000002</v>
      </c>
    </row>
    <row r="17" spans="2:20" x14ac:dyDescent="0.25">
      <c r="B17" s="12">
        <v>15</v>
      </c>
      <c r="C17" s="12">
        <v>9</v>
      </c>
      <c r="D17" s="13" t="s">
        <v>19</v>
      </c>
      <c r="E17" s="14">
        <v>60000</v>
      </c>
      <c r="F17" s="14">
        <f t="shared" si="0"/>
        <v>540000</v>
      </c>
      <c r="G17" s="18">
        <f t="shared" si="7"/>
        <v>15000</v>
      </c>
      <c r="H17" s="18">
        <f t="shared" si="1"/>
        <v>75000</v>
      </c>
      <c r="I17" s="18">
        <f t="shared" si="9"/>
        <v>2400</v>
      </c>
      <c r="J17" s="18">
        <f>+$E$17*2/100</f>
        <v>1200</v>
      </c>
      <c r="K17" s="18">
        <f>+$E$17*2/100</f>
        <v>1200</v>
      </c>
      <c r="L17" s="18">
        <f>+$E$17*2/100</f>
        <v>1200</v>
      </c>
      <c r="M17" s="18">
        <f>+$E$17*1/100</f>
        <v>600</v>
      </c>
      <c r="N17" s="18">
        <f>+$E$17*1/100</f>
        <v>600</v>
      </c>
      <c r="O17" s="18">
        <f t="shared" si="2"/>
        <v>90</v>
      </c>
      <c r="P17" s="18">
        <f t="shared" si="3"/>
        <v>30</v>
      </c>
      <c r="Q17" s="18">
        <f t="shared" si="4"/>
        <v>82320</v>
      </c>
      <c r="R17" s="18">
        <f t="shared" si="5"/>
        <v>15640.8</v>
      </c>
      <c r="S17" s="18">
        <f t="shared" si="8"/>
        <v>97960.8</v>
      </c>
      <c r="T17" s="18">
        <f t="shared" si="6"/>
        <v>881647.20000000007</v>
      </c>
    </row>
    <row r="18" spans="2:20" ht="24" x14ac:dyDescent="0.25">
      <c r="B18" s="12">
        <v>16</v>
      </c>
      <c r="C18" s="12">
        <v>16</v>
      </c>
      <c r="D18" s="13" t="s">
        <v>20</v>
      </c>
      <c r="E18" s="14">
        <v>7000</v>
      </c>
      <c r="F18" s="14">
        <f t="shared" si="0"/>
        <v>112000</v>
      </c>
      <c r="G18" s="18">
        <f t="shared" si="7"/>
        <v>1750</v>
      </c>
      <c r="H18" s="18">
        <f t="shared" si="1"/>
        <v>8750</v>
      </c>
      <c r="I18" s="18">
        <f t="shared" si="9"/>
        <v>280</v>
      </c>
      <c r="J18" s="18">
        <f>+$E$18*2/100</f>
        <v>140</v>
      </c>
      <c r="K18" s="18">
        <f>+$E$18*2/100</f>
        <v>140</v>
      </c>
      <c r="L18" s="18">
        <f>+$E$18*2/100</f>
        <v>140</v>
      </c>
      <c r="M18" s="18">
        <f>+$E$18*1/100</f>
        <v>70</v>
      </c>
      <c r="N18" s="18">
        <f>+$E$18*1/100</f>
        <v>70</v>
      </c>
      <c r="O18" s="18">
        <f t="shared" si="2"/>
        <v>10.5</v>
      </c>
      <c r="P18" s="18">
        <f t="shared" si="3"/>
        <v>3.5</v>
      </c>
      <c r="Q18" s="18">
        <f t="shared" si="4"/>
        <v>9604</v>
      </c>
      <c r="R18" s="18">
        <f t="shared" si="5"/>
        <v>1824.76</v>
      </c>
      <c r="S18" s="18">
        <f t="shared" si="8"/>
        <v>11428.76</v>
      </c>
      <c r="T18" s="18">
        <f t="shared" si="6"/>
        <v>182860.16</v>
      </c>
    </row>
    <row r="19" spans="2:20" ht="24" x14ac:dyDescent="0.25">
      <c r="B19" s="12">
        <v>17</v>
      </c>
      <c r="C19" s="12">
        <v>10</v>
      </c>
      <c r="D19" s="13" t="s">
        <v>21</v>
      </c>
      <c r="E19" s="14">
        <v>19000</v>
      </c>
      <c r="F19" s="14">
        <f t="shared" si="0"/>
        <v>190000</v>
      </c>
      <c r="G19" s="18">
        <f t="shared" si="7"/>
        <v>4750</v>
      </c>
      <c r="H19" s="18">
        <f t="shared" si="1"/>
        <v>23750</v>
      </c>
      <c r="I19" s="18">
        <f t="shared" si="9"/>
        <v>760</v>
      </c>
      <c r="J19" s="18">
        <f>+$E$19*2/100</f>
        <v>380</v>
      </c>
      <c r="K19" s="18">
        <f>+$E$19*2/100</f>
        <v>380</v>
      </c>
      <c r="L19" s="18">
        <f>+$E$19*2/100</f>
        <v>380</v>
      </c>
      <c r="M19" s="18">
        <f>+$E$19*1/100</f>
        <v>190</v>
      </c>
      <c r="N19" s="18">
        <f>+$E$19*1/100</f>
        <v>190</v>
      </c>
      <c r="O19" s="18">
        <f t="shared" si="2"/>
        <v>28.5</v>
      </c>
      <c r="P19" s="18">
        <f t="shared" si="3"/>
        <v>9.5</v>
      </c>
      <c r="Q19" s="18">
        <f t="shared" si="4"/>
        <v>26068</v>
      </c>
      <c r="R19" s="18">
        <f t="shared" si="5"/>
        <v>4952.92</v>
      </c>
      <c r="S19" s="18">
        <f t="shared" si="8"/>
        <v>31020.92</v>
      </c>
      <c r="T19" s="18">
        <f t="shared" si="6"/>
        <v>310209.19999999995</v>
      </c>
    </row>
    <row r="20" spans="2:20" x14ac:dyDescent="0.25">
      <c r="B20" s="12">
        <v>18</v>
      </c>
      <c r="C20" s="12">
        <v>12</v>
      </c>
      <c r="D20" s="13" t="s">
        <v>22</v>
      </c>
      <c r="E20" s="14">
        <v>15500</v>
      </c>
      <c r="F20" s="14">
        <f t="shared" si="0"/>
        <v>186000</v>
      </c>
      <c r="G20" s="18">
        <f t="shared" si="7"/>
        <v>3875</v>
      </c>
      <c r="H20" s="18">
        <f t="shared" si="1"/>
        <v>19375</v>
      </c>
      <c r="I20" s="18">
        <f t="shared" si="9"/>
        <v>620</v>
      </c>
      <c r="J20" s="18">
        <f>+$E$20*2/100</f>
        <v>310</v>
      </c>
      <c r="K20" s="18">
        <f>+$E$20*2/100</f>
        <v>310</v>
      </c>
      <c r="L20" s="18">
        <f>+$E$20*2/100</f>
        <v>310</v>
      </c>
      <c r="M20" s="18">
        <f>+$E$20*1/100</f>
        <v>155</v>
      </c>
      <c r="N20" s="18">
        <f>+$E$20*1/100</f>
        <v>155</v>
      </c>
      <c r="O20" s="18">
        <f t="shared" si="2"/>
        <v>23.25</v>
      </c>
      <c r="P20" s="18">
        <f t="shared" si="3"/>
        <v>7.75</v>
      </c>
      <c r="Q20" s="18">
        <f t="shared" si="4"/>
        <v>21266</v>
      </c>
      <c r="R20" s="18">
        <f t="shared" si="5"/>
        <v>4040.54</v>
      </c>
      <c r="S20" s="18">
        <f t="shared" si="8"/>
        <v>25306.54</v>
      </c>
      <c r="T20" s="18">
        <f t="shared" si="6"/>
        <v>303678.48</v>
      </c>
    </row>
    <row r="21" spans="2:20" x14ac:dyDescent="0.25">
      <c r="B21" s="12">
        <v>19</v>
      </c>
      <c r="C21" s="12">
        <v>16</v>
      </c>
      <c r="D21" s="13" t="s">
        <v>23</v>
      </c>
      <c r="E21" s="14">
        <v>7000</v>
      </c>
      <c r="F21" s="14">
        <f t="shared" si="0"/>
        <v>112000</v>
      </c>
      <c r="G21" s="18">
        <f t="shared" si="7"/>
        <v>1750</v>
      </c>
      <c r="H21" s="18">
        <f t="shared" si="1"/>
        <v>8750</v>
      </c>
      <c r="I21" s="18">
        <f t="shared" si="9"/>
        <v>280</v>
      </c>
      <c r="J21" s="18">
        <f>+$E$21*2/100</f>
        <v>140</v>
      </c>
      <c r="K21" s="18">
        <f>+$E$21*2/100</f>
        <v>140</v>
      </c>
      <c r="L21" s="18">
        <f>+$E$21*2/100</f>
        <v>140</v>
      </c>
      <c r="M21" s="18">
        <f>+$E$21*1/100</f>
        <v>70</v>
      </c>
      <c r="N21" s="18">
        <f>+$E$21*1/100</f>
        <v>70</v>
      </c>
      <c r="O21" s="18">
        <f t="shared" si="2"/>
        <v>10.5</v>
      </c>
      <c r="P21" s="18">
        <f t="shared" si="3"/>
        <v>3.5</v>
      </c>
      <c r="Q21" s="18">
        <f t="shared" si="4"/>
        <v>9604</v>
      </c>
      <c r="R21" s="18">
        <f t="shared" si="5"/>
        <v>1824.76</v>
      </c>
      <c r="S21" s="18">
        <f t="shared" si="8"/>
        <v>11428.76</v>
      </c>
      <c r="T21" s="18">
        <f t="shared" si="6"/>
        <v>182860.16</v>
      </c>
    </row>
    <row r="22" spans="2:20" x14ac:dyDescent="0.25">
      <c r="B22" s="12">
        <v>20</v>
      </c>
      <c r="C22" s="12">
        <v>12</v>
      </c>
      <c r="D22" s="13" t="s">
        <v>24</v>
      </c>
      <c r="E22" s="14">
        <v>29000</v>
      </c>
      <c r="F22" s="14">
        <f t="shared" si="0"/>
        <v>348000</v>
      </c>
      <c r="G22" s="18">
        <f t="shared" si="7"/>
        <v>7250</v>
      </c>
      <c r="H22" s="18">
        <f t="shared" si="1"/>
        <v>36250</v>
      </c>
      <c r="I22" s="18">
        <f t="shared" si="9"/>
        <v>1160</v>
      </c>
      <c r="J22" s="18">
        <f>+$E$22*2/100</f>
        <v>580</v>
      </c>
      <c r="K22" s="18">
        <f>+$E$22*2/100</f>
        <v>580</v>
      </c>
      <c r="L22" s="18">
        <f>+$E$22*2/100</f>
        <v>580</v>
      </c>
      <c r="M22" s="18">
        <f>+$E$22*1/100</f>
        <v>290</v>
      </c>
      <c r="N22" s="18">
        <f>+$E$22*1/100</f>
        <v>290</v>
      </c>
      <c r="O22" s="18">
        <f t="shared" si="2"/>
        <v>43.5</v>
      </c>
      <c r="P22" s="18">
        <f t="shared" si="3"/>
        <v>14.5</v>
      </c>
      <c r="Q22" s="18">
        <f t="shared" si="4"/>
        <v>39788</v>
      </c>
      <c r="R22" s="18">
        <f t="shared" si="5"/>
        <v>7559.72</v>
      </c>
      <c r="S22" s="18">
        <f t="shared" si="8"/>
        <v>47347.72</v>
      </c>
      <c r="T22" s="18">
        <f t="shared" si="6"/>
        <v>568172.64</v>
      </c>
    </row>
    <row r="23" spans="2:20" x14ac:dyDescent="0.25">
      <c r="B23" s="12">
        <v>21</v>
      </c>
      <c r="C23" s="12">
        <v>12</v>
      </c>
      <c r="D23" s="13" t="s">
        <v>25</v>
      </c>
      <c r="E23" s="14">
        <v>24000</v>
      </c>
      <c r="F23" s="14">
        <f t="shared" si="0"/>
        <v>288000</v>
      </c>
      <c r="G23" s="18">
        <f t="shared" si="7"/>
        <v>6000</v>
      </c>
      <c r="H23" s="18">
        <f t="shared" si="1"/>
        <v>30000</v>
      </c>
      <c r="I23" s="18">
        <f t="shared" si="9"/>
        <v>960</v>
      </c>
      <c r="J23" s="18">
        <f>+$E$23*2/100</f>
        <v>480</v>
      </c>
      <c r="K23" s="18">
        <f>+$E$23*2/100</f>
        <v>480</v>
      </c>
      <c r="L23" s="18">
        <f>+$E$23*2/100</f>
        <v>480</v>
      </c>
      <c r="M23" s="18">
        <f>+$E$23*1/100</f>
        <v>240</v>
      </c>
      <c r="N23" s="18">
        <f>+$E$23*1/100</f>
        <v>240</v>
      </c>
      <c r="O23" s="18">
        <f t="shared" si="2"/>
        <v>36</v>
      </c>
      <c r="P23" s="18">
        <f t="shared" si="3"/>
        <v>12</v>
      </c>
      <c r="Q23" s="18">
        <f t="shared" si="4"/>
        <v>32928</v>
      </c>
      <c r="R23" s="18">
        <f t="shared" si="5"/>
        <v>6256.32</v>
      </c>
      <c r="S23" s="18">
        <f t="shared" si="8"/>
        <v>39184.32</v>
      </c>
      <c r="T23" s="18">
        <f t="shared" si="6"/>
        <v>470211.83999999997</v>
      </c>
    </row>
    <row r="24" spans="2:20" x14ac:dyDescent="0.25">
      <c r="B24" s="12">
        <v>22</v>
      </c>
      <c r="C24" s="12">
        <v>5</v>
      </c>
      <c r="D24" s="13" t="s">
        <v>26</v>
      </c>
      <c r="E24" s="14">
        <v>125000</v>
      </c>
      <c r="F24" s="14">
        <f t="shared" si="0"/>
        <v>625000</v>
      </c>
      <c r="G24" s="18">
        <f t="shared" si="7"/>
        <v>31250</v>
      </c>
      <c r="H24" s="18">
        <f t="shared" si="1"/>
        <v>156250</v>
      </c>
      <c r="I24" s="18">
        <f t="shared" si="9"/>
        <v>5000</v>
      </c>
      <c r="J24" s="18">
        <f>+$E$24*2/100</f>
        <v>2500</v>
      </c>
      <c r="K24" s="18">
        <f>+$E$24*2/100</f>
        <v>2500</v>
      </c>
      <c r="L24" s="18">
        <f>+$E$24*2/100</f>
        <v>2500</v>
      </c>
      <c r="M24" s="18">
        <f>+$E$24*1/100</f>
        <v>1250</v>
      </c>
      <c r="N24" s="18">
        <f>+$E$24*1/100</f>
        <v>1250</v>
      </c>
      <c r="O24" s="18">
        <f t="shared" si="2"/>
        <v>187.5</v>
      </c>
      <c r="P24" s="18">
        <f t="shared" si="3"/>
        <v>62.5</v>
      </c>
      <c r="Q24" s="18">
        <f t="shared" si="4"/>
        <v>171500</v>
      </c>
      <c r="R24" s="18">
        <f t="shared" si="5"/>
        <v>32585</v>
      </c>
      <c r="S24" s="18">
        <f t="shared" si="8"/>
        <v>204085</v>
      </c>
      <c r="T24" s="18">
        <f t="shared" si="6"/>
        <v>1020425</v>
      </c>
    </row>
    <row r="25" spans="2:20" x14ac:dyDescent="0.25">
      <c r="B25" s="12">
        <v>23</v>
      </c>
      <c r="C25" s="12">
        <v>4</v>
      </c>
      <c r="D25" s="13" t="s">
        <v>27</v>
      </c>
      <c r="E25" s="14">
        <v>2000000</v>
      </c>
      <c r="F25" s="14">
        <f t="shared" si="0"/>
        <v>8000000</v>
      </c>
      <c r="G25" s="18">
        <f t="shared" si="7"/>
        <v>500000</v>
      </c>
      <c r="H25" s="18">
        <f t="shared" si="1"/>
        <v>2500000</v>
      </c>
      <c r="I25" s="18">
        <f t="shared" si="9"/>
        <v>80000</v>
      </c>
      <c r="J25" s="18">
        <f>+$E$25*2/100</f>
        <v>40000</v>
      </c>
      <c r="K25" s="18">
        <f>+$E$25*2/100</f>
        <v>40000</v>
      </c>
      <c r="L25" s="18">
        <f>+$E$25*2/100</f>
        <v>40000</v>
      </c>
      <c r="M25" s="18">
        <f>+$E$25*1/100</f>
        <v>20000</v>
      </c>
      <c r="N25" s="18">
        <f>+$E$25*1/100</f>
        <v>20000</v>
      </c>
      <c r="O25" s="18">
        <f t="shared" si="2"/>
        <v>3000</v>
      </c>
      <c r="P25" s="18">
        <f t="shared" si="3"/>
        <v>1000</v>
      </c>
      <c r="Q25" s="18">
        <f t="shared" si="4"/>
        <v>2744000</v>
      </c>
      <c r="R25" s="18">
        <f t="shared" si="5"/>
        <v>521360</v>
      </c>
      <c r="S25" s="18">
        <f t="shared" si="8"/>
        <v>3265360</v>
      </c>
      <c r="T25" s="18">
        <f t="shared" si="6"/>
        <v>13061440</v>
      </c>
    </row>
    <row r="26" spans="2:20" ht="24" x14ac:dyDescent="0.25">
      <c r="B26" s="12">
        <v>24</v>
      </c>
      <c r="C26" s="12">
        <v>5</v>
      </c>
      <c r="D26" s="13" t="s">
        <v>28</v>
      </c>
      <c r="E26" s="14">
        <v>15000</v>
      </c>
      <c r="F26" s="14">
        <f t="shared" si="0"/>
        <v>75000</v>
      </c>
      <c r="G26" s="18">
        <f t="shared" si="7"/>
        <v>3750</v>
      </c>
      <c r="H26" s="18">
        <f t="shared" si="1"/>
        <v>18750</v>
      </c>
      <c r="I26" s="18">
        <f t="shared" si="9"/>
        <v>600</v>
      </c>
      <c r="J26" s="18">
        <f>+$E$26*2/100</f>
        <v>300</v>
      </c>
      <c r="K26" s="18">
        <f>+$E$26*2/100</f>
        <v>300</v>
      </c>
      <c r="L26" s="18">
        <f>+$E$26*2/100</f>
        <v>300</v>
      </c>
      <c r="M26" s="18">
        <f>+$E$26*1/100</f>
        <v>150</v>
      </c>
      <c r="N26" s="18">
        <f>+$E$26*1/100</f>
        <v>150</v>
      </c>
      <c r="O26" s="18">
        <f t="shared" si="2"/>
        <v>22.5</v>
      </c>
      <c r="P26" s="18">
        <f t="shared" si="3"/>
        <v>7.5</v>
      </c>
      <c r="Q26" s="18">
        <f t="shared" si="4"/>
        <v>20580</v>
      </c>
      <c r="R26" s="18">
        <f t="shared" si="5"/>
        <v>3910.2</v>
      </c>
      <c r="S26" s="18">
        <f t="shared" si="8"/>
        <v>24490.2</v>
      </c>
      <c r="T26" s="18">
        <f t="shared" si="6"/>
        <v>122451</v>
      </c>
    </row>
    <row r="27" spans="2:20" x14ac:dyDescent="0.25">
      <c r="B27" s="12">
        <v>25</v>
      </c>
      <c r="C27" s="12">
        <v>6</v>
      </c>
      <c r="D27" s="13" t="s">
        <v>29</v>
      </c>
      <c r="E27" s="14">
        <v>1740000</v>
      </c>
      <c r="F27" s="14">
        <f t="shared" si="0"/>
        <v>10440000</v>
      </c>
      <c r="G27" s="18">
        <f t="shared" si="7"/>
        <v>435000</v>
      </c>
      <c r="H27" s="18">
        <f t="shared" si="1"/>
        <v>2175000</v>
      </c>
      <c r="I27" s="18">
        <f t="shared" si="9"/>
        <v>69600</v>
      </c>
      <c r="J27" s="18">
        <f>+$E$27*2/100</f>
        <v>34800</v>
      </c>
      <c r="K27" s="18">
        <f>+$E$27*2/100</f>
        <v>34800</v>
      </c>
      <c r="L27" s="18">
        <f>+$E$27*2/100</f>
        <v>34800</v>
      </c>
      <c r="M27" s="18">
        <f>+$E$27*1/100</f>
        <v>17400</v>
      </c>
      <c r="N27" s="18">
        <f>+$E$27*1/100</f>
        <v>17400</v>
      </c>
      <c r="O27" s="18">
        <f t="shared" si="2"/>
        <v>2610</v>
      </c>
      <c r="P27" s="18">
        <f t="shared" si="3"/>
        <v>870</v>
      </c>
      <c r="Q27" s="18">
        <f t="shared" si="4"/>
        <v>2387280</v>
      </c>
      <c r="R27" s="18">
        <f t="shared" si="5"/>
        <v>453583.2</v>
      </c>
      <c r="S27" s="18">
        <f t="shared" si="8"/>
        <v>2840863.2</v>
      </c>
      <c r="T27" s="18">
        <f t="shared" si="6"/>
        <v>17045179.200000003</v>
      </c>
    </row>
    <row r="28" spans="2:20" ht="24" x14ac:dyDescent="0.25">
      <c r="B28" s="12">
        <v>26</v>
      </c>
      <c r="C28" s="12">
        <v>4</v>
      </c>
      <c r="D28" s="13" t="s">
        <v>30</v>
      </c>
      <c r="E28" s="14">
        <v>300000</v>
      </c>
      <c r="F28" s="14">
        <f t="shared" si="0"/>
        <v>1200000</v>
      </c>
      <c r="G28" s="18">
        <f t="shared" si="7"/>
        <v>75000</v>
      </c>
      <c r="H28" s="18">
        <f t="shared" si="1"/>
        <v>375000</v>
      </c>
      <c r="I28" s="18">
        <f t="shared" si="9"/>
        <v>12000</v>
      </c>
      <c r="J28" s="18">
        <f>+$E$28*2/100</f>
        <v>6000</v>
      </c>
      <c r="K28" s="18">
        <f>+$E$28*2/100</f>
        <v>6000</v>
      </c>
      <c r="L28" s="18">
        <f>+$E$28*2/100</f>
        <v>6000</v>
      </c>
      <c r="M28" s="18">
        <f>+$E$28*1/100</f>
        <v>3000</v>
      </c>
      <c r="N28" s="18">
        <f>+$E$28*1/100</f>
        <v>3000</v>
      </c>
      <c r="O28" s="18">
        <f t="shared" si="2"/>
        <v>450</v>
      </c>
      <c r="P28" s="18">
        <f t="shared" si="3"/>
        <v>150</v>
      </c>
      <c r="Q28" s="18">
        <f t="shared" si="4"/>
        <v>411600</v>
      </c>
      <c r="R28" s="18">
        <f t="shared" si="5"/>
        <v>78204</v>
      </c>
      <c r="S28" s="18">
        <f t="shared" si="8"/>
        <v>489804</v>
      </c>
      <c r="T28" s="18">
        <f t="shared" si="6"/>
        <v>1959216</v>
      </c>
    </row>
    <row r="29" spans="2:20" x14ac:dyDescent="0.25">
      <c r="B29" s="12">
        <v>27</v>
      </c>
      <c r="C29" s="12">
        <v>12</v>
      </c>
      <c r="D29" s="13" t="s">
        <v>31</v>
      </c>
      <c r="E29" s="14">
        <v>18000</v>
      </c>
      <c r="F29" s="14">
        <f t="shared" si="0"/>
        <v>216000</v>
      </c>
      <c r="G29" s="18">
        <f t="shared" si="7"/>
        <v>4500</v>
      </c>
      <c r="H29" s="18">
        <f t="shared" si="1"/>
        <v>22500</v>
      </c>
      <c r="I29" s="18">
        <f t="shared" si="9"/>
        <v>720</v>
      </c>
      <c r="J29" s="18">
        <f>+$E$29*2/100</f>
        <v>360</v>
      </c>
      <c r="K29" s="18">
        <f>+$E$29*2/100</f>
        <v>360</v>
      </c>
      <c r="L29" s="18">
        <f>+$E$29*2/100</f>
        <v>360</v>
      </c>
      <c r="M29" s="18">
        <f>+$E$29*1/100</f>
        <v>180</v>
      </c>
      <c r="N29" s="18">
        <f>+$E$29*1/100</f>
        <v>180</v>
      </c>
      <c r="O29" s="18">
        <f t="shared" si="2"/>
        <v>27</v>
      </c>
      <c r="P29" s="18">
        <f t="shared" si="3"/>
        <v>9</v>
      </c>
      <c r="Q29" s="18">
        <f t="shared" si="4"/>
        <v>24696</v>
      </c>
      <c r="R29" s="18">
        <f t="shared" si="5"/>
        <v>4692.24</v>
      </c>
      <c r="S29" s="18">
        <f t="shared" si="8"/>
        <v>29388.239999999998</v>
      </c>
      <c r="T29" s="18">
        <f t="shared" si="6"/>
        <v>352658.88</v>
      </c>
    </row>
    <row r="30" spans="2:20" ht="24" x14ac:dyDescent="0.25">
      <c r="B30" s="12">
        <v>28</v>
      </c>
      <c r="C30" s="12">
        <v>4</v>
      </c>
      <c r="D30" s="13" t="s">
        <v>32</v>
      </c>
      <c r="E30" s="14">
        <v>82000</v>
      </c>
      <c r="F30" s="14">
        <f t="shared" si="0"/>
        <v>328000</v>
      </c>
      <c r="G30" s="18">
        <f t="shared" si="7"/>
        <v>20500</v>
      </c>
      <c r="H30" s="18">
        <f t="shared" si="1"/>
        <v>102500</v>
      </c>
      <c r="I30" s="18">
        <f t="shared" si="9"/>
        <v>3280</v>
      </c>
      <c r="J30" s="18">
        <f>+$E$30*2/100</f>
        <v>1640</v>
      </c>
      <c r="K30" s="18">
        <f>+$E$30*2/100</f>
        <v>1640</v>
      </c>
      <c r="L30" s="18">
        <f>+$E$30*2/100</f>
        <v>1640</v>
      </c>
      <c r="M30" s="18">
        <f>+$E$30*1/100</f>
        <v>820</v>
      </c>
      <c r="N30" s="18">
        <f>+$E$30*1/100</f>
        <v>820</v>
      </c>
      <c r="O30" s="18">
        <f t="shared" si="2"/>
        <v>123</v>
      </c>
      <c r="P30" s="18">
        <f t="shared" si="3"/>
        <v>41</v>
      </c>
      <c r="Q30" s="18">
        <f t="shared" si="4"/>
        <v>112504</v>
      </c>
      <c r="R30" s="18">
        <f t="shared" si="5"/>
        <v>21375.759999999998</v>
      </c>
      <c r="S30" s="18">
        <f t="shared" si="8"/>
        <v>133879.76</v>
      </c>
      <c r="T30" s="18">
        <f t="shared" si="6"/>
        <v>535519.04</v>
      </c>
    </row>
    <row r="31" spans="2:20" x14ac:dyDescent="0.25">
      <c r="B31" s="12">
        <v>29</v>
      </c>
      <c r="C31" s="12">
        <v>16</v>
      </c>
      <c r="D31" s="13" t="s">
        <v>33</v>
      </c>
      <c r="E31" s="14">
        <v>19000</v>
      </c>
      <c r="F31" s="14">
        <f t="shared" si="0"/>
        <v>304000</v>
      </c>
      <c r="G31" s="18">
        <f t="shared" si="7"/>
        <v>4750</v>
      </c>
      <c r="H31" s="18">
        <f t="shared" si="1"/>
        <v>23750</v>
      </c>
      <c r="I31" s="18">
        <f t="shared" si="9"/>
        <v>760</v>
      </c>
      <c r="J31" s="18">
        <f>+$E$31*2/100</f>
        <v>380</v>
      </c>
      <c r="K31" s="18">
        <f>+$E$31*2/100</f>
        <v>380</v>
      </c>
      <c r="L31" s="18">
        <f>+$E$31*2/100</f>
        <v>380</v>
      </c>
      <c r="M31" s="18">
        <f>+$E$31*1/100</f>
        <v>190</v>
      </c>
      <c r="N31" s="18">
        <f>+$E$31*1/100</f>
        <v>190</v>
      </c>
      <c r="O31" s="18">
        <f t="shared" si="2"/>
        <v>28.5</v>
      </c>
      <c r="P31" s="18">
        <f t="shared" si="3"/>
        <v>9.5</v>
      </c>
      <c r="Q31" s="18">
        <f t="shared" si="4"/>
        <v>26068</v>
      </c>
      <c r="R31" s="18">
        <f t="shared" si="5"/>
        <v>4952.92</v>
      </c>
      <c r="S31" s="18">
        <f t="shared" si="8"/>
        <v>31020.92</v>
      </c>
      <c r="T31" s="18">
        <f t="shared" si="6"/>
        <v>496334.72</v>
      </c>
    </row>
    <row r="32" spans="2:20" x14ac:dyDescent="0.25">
      <c r="B32" s="12">
        <v>30</v>
      </c>
      <c r="C32" s="12">
        <v>3</v>
      </c>
      <c r="D32" s="13" t="s">
        <v>34</v>
      </c>
      <c r="E32" s="14">
        <v>170000</v>
      </c>
      <c r="F32" s="14">
        <f t="shared" si="0"/>
        <v>510000</v>
      </c>
      <c r="G32" s="18">
        <f t="shared" si="7"/>
        <v>42500</v>
      </c>
      <c r="H32" s="18">
        <f t="shared" si="1"/>
        <v>212500</v>
      </c>
      <c r="I32" s="18">
        <f t="shared" si="9"/>
        <v>6800</v>
      </c>
      <c r="J32" s="18">
        <f>+$E$32*2/100</f>
        <v>3400</v>
      </c>
      <c r="K32" s="18">
        <f>+$E$32*2/100</f>
        <v>3400</v>
      </c>
      <c r="L32" s="18">
        <f>+$E$32*2/100</f>
        <v>3400</v>
      </c>
      <c r="M32" s="18">
        <f>+$E$32*1/100</f>
        <v>1700</v>
      </c>
      <c r="N32" s="18">
        <f>+$E$32*1/100</f>
        <v>1700</v>
      </c>
      <c r="O32" s="18">
        <f t="shared" si="2"/>
        <v>255</v>
      </c>
      <c r="P32" s="18">
        <f t="shared" si="3"/>
        <v>85</v>
      </c>
      <c r="Q32" s="18">
        <f t="shared" si="4"/>
        <v>233240</v>
      </c>
      <c r="R32" s="18">
        <f t="shared" si="5"/>
        <v>44315.6</v>
      </c>
      <c r="S32" s="18">
        <f t="shared" si="8"/>
        <v>277555.59999999998</v>
      </c>
      <c r="T32" s="18">
        <f t="shared" si="6"/>
        <v>832666.79999999993</v>
      </c>
    </row>
    <row r="33" spans="1:20" ht="24" x14ac:dyDescent="0.25">
      <c r="B33" s="12">
        <v>31</v>
      </c>
      <c r="C33" s="12">
        <v>9</v>
      </c>
      <c r="D33" s="13" t="s">
        <v>35</v>
      </c>
      <c r="E33" s="14">
        <v>8500</v>
      </c>
      <c r="F33" s="14">
        <f t="shared" si="0"/>
        <v>76500</v>
      </c>
      <c r="G33" s="18">
        <f t="shared" si="7"/>
        <v>2125</v>
      </c>
      <c r="H33" s="18">
        <f t="shared" si="1"/>
        <v>10625</v>
      </c>
      <c r="I33" s="18">
        <f t="shared" si="9"/>
        <v>340</v>
      </c>
      <c r="J33" s="18">
        <f>+$E$33*2/100</f>
        <v>170</v>
      </c>
      <c r="K33" s="18">
        <f>+$E$33*2/100</f>
        <v>170</v>
      </c>
      <c r="L33" s="18">
        <f>+$E$33*2/100</f>
        <v>170</v>
      </c>
      <c r="M33" s="18">
        <f>+$E$33*1/100</f>
        <v>85</v>
      </c>
      <c r="N33" s="18">
        <f>+$E$33*1/100</f>
        <v>85</v>
      </c>
      <c r="O33" s="18">
        <f t="shared" si="2"/>
        <v>12.75</v>
      </c>
      <c r="P33" s="18">
        <f t="shared" si="3"/>
        <v>4.25</v>
      </c>
      <c r="Q33" s="18">
        <f t="shared" si="4"/>
        <v>11662</v>
      </c>
      <c r="R33" s="18">
        <f t="shared" si="5"/>
        <v>2215.7800000000002</v>
      </c>
      <c r="S33" s="18">
        <f t="shared" si="8"/>
        <v>13877.78</v>
      </c>
      <c r="T33" s="18">
        <f t="shared" si="6"/>
        <v>124900.02</v>
      </c>
    </row>
    <row r="34" spans="1:20" x14ac:dyDescent="0.25">
      <c r="B34" s="12">
        <v>32</v>
      </c>
      <c r="C34" s="12">
        <v>3</v>
      </c>
      <c r="D34" s="13" t="s">
        <v>36</v>
      </c>
      <c r="E34" s="14">
        <v>60000</v>
      </c>
      <c r="F34" s="14">
        <f t="shared" si="0"/>
        <v>180000</v>
      </c>
      <c r="G34" s="18">
        <f t="shared" si="7"/>
        <v>15000</v>
      </c>
      <c r="H34" s="18">
        <f t="shared" si="1"/>
        <v>75000</v>
      </c>
      <c r="I34" s="18">
        <f t="shared" si="9"/>
        <v>2400</v>
      </c>
      <c r="J34" s="18">
        <f>+$E$34*2/100</f>
        <v>1200</v>
      </c>
      <c r="K34" s="18">
        <f>+$E$34*2/100</f>
        <v>1200</v>
      </c>
      <c r="L34" s="18">
        <f>+$E$34*2/100</f>
        <v>1200</v>
      </c>
      <c r="M34" s="18">
        <f>+$E$34*1/100</f>
        <v>600</v>
      </c>
      <c r="N34" s="18">
        <f>+$E$34*1/100</f>
        <v>600</v>
      </c>
      <c r="O34" s="18">
        <f t="shared" si="2"/>
        <v>90</v>
      </c>
      <c r="P34" s="18">
        <f t="shared" si="3"/>
        <v>30</v>
      </c>
      <c r="Q34" s="18">
        <f t="shared" si="4"/>
        <v>82320</v>
      </c>
      <c r="R34" s="18">
        <f t="shared" si="5"/>
        <v>15640.8</v>
      </c>
      <c r="S34" s="18">
        <f t="shared" si="8"/>
        <v>97960.8</v>
      </c>
      <c r="T34" s="18">
        <f t="shared" si="6"/>
        <v>293882.40000000002</v>
      </c>
    </row>
    <row r="35" spans="1:20" ht="24" x14ac:dyDescent="0.25">
      <c r="B35" s="12">
        <v>33</v>
      </c>
      <c r="C35" s="12">
        <v>6</v>
      </c>
      <c r="D35" s="13" t="s">
        <v>37</v>
      </c>
      <c r="E35" s="14">
        <v>38000</v>
      </c>
      <c r="F35" s="14">
        <f t="shared" si="0"/>
        <v>228000</v>
      </c>
      <c r="G35" s="18">
        <f t="shared" si="7"/>
        <v>9500</v>
      </c>
      <c r="H35" s="18">
        <f t="shared" si="1"/>
        <v>47500</v>
      </c>
      <c r="I35" s="18">
        <f t="shared" si="9"/>
        <v>1520</v>
      </c>
      <c r="J35" s="18">
        <f>+$E$35*2/100</f>
        <v>760</v>
      </c>
      <c r="K35" s="18">
        <f>+$E$35*2/100</f>
        <v>760</v>
      </c>
      <c r="L35" s="18">
        <f>+$E$35*2/100</f>
        <v>760</v>
      </c>
      <c r="M35" s="18">
        <f>+$E$35*1/100</f>
        <v>380</v>
      </c>
      <c r="N35" s="18">
        <f>+$E$35*1/100</f>
        <v>380</v>
      </c>
      <c r="O35" s="18">
        <f t="shared" si="2"/>
        <v>57</v>
      </c>
      <c r="P35" s="18">
        <f t="shared" si="3"/>
        <v>19</v>
      </c>
      <c r="Q35" s="18">
        <f t="shared" si="4"/>
        <v>52136</v>
      </c>
      <c r="R35" s="18">
        <f t="shared" si="5"/>
        <v>9905.84</v>
      </c>
      <c r="S35" s="18">
        <f>+Q35+R35</f>
        <v>62041.84</v>
      </c>
      <c r="T35" s="18">
        <f t="shared" si="6"/>
        <v>372251.04</v>
      </c>
    </row>
    <row r="36" spans="1:20" x14ac:dyDescent="0.25">
      <c r="B36" s="12">
        <v>33</v>
      </c>
      <c r="C36" s="12">
        <v>2</v>
      </c>
      <c r="D36" s="13" t="s">
        <v>38</v>
      </c>
      <c r="E36" s="14">
        <v>1150000</v>
      </c>
      <c r="F36" s="14">
        <f t="shared" si="0"/>
        <v>2300000</v>
      </c>
      <c r="G36" s="18">
        <f t="shared" si="7"/>
        <v>287500</v>
      </c>
      <c r="H36" s="18">
        <f t="shared" si="1"/>
        <v>1437500</v>
      </c>
      <c r="I36" s="18">
        <f t="shared" si="9"/>
        <v>46000</v>
      </c>
      <c r="J36" s="18">
        <f>+$E$36*2/100</f>
        <v>23000</v>
      </c>
      <c r="K36" s="18">
        <f>+$E$36*2/100</f>
        <v>23000</v>
      </c>
      <c r="L36" s="18">
        <f>+$E$36*2/100</f>
        <v>23000</v>
      </c>
      <c r="M36" s="18">
        <f>+$E$36*1/100</f>
        <v>11500</v>
      </c>
      <c r="N36" s="18">
        <f>+$E$36*1/100</f>
        <v>11500</v>
      </c>
      <c r="O36" s="18">
        <f t="shared" si="2"/>
        <v>1725</v>
      </c>
      <c r="P36" s="18">
        <f t="shared" si="3"/>
        <v>575</v>
      </c>
      <c r="Q36" s="18">
        <f t="shared" si="4"/>
        <v>1577800</v>
      </c>
      <c r="R36" s="18">
        <f t="shared" si="5"/>
        <v>299782</v>
      </c>
      <c r="S36" s="18">
        <f t="shared" si="8"/>
        <v>1877582</v>
      </c>
      <c r="T36" s="18">
        <f t="shared" si="6"/>
        <v>3755164</v>
      </c>
    </row>
    <row r="37" spans="1:20" s="15" customFormat="1" x14ac:dyDescent="0.25">
      <c r="A37" s="15" t="s">
        <v>42</v>
      </c>
      <c r="B37" s="24" t="s">
        <v>39</v>
      </c>
      <c r="C37" s="24"/>
      <c r="D37" s="24"/>
      <c r="E37" s="16">
        <f>+SUM(E3:E36)</f>
        <v>6557700</v>
      </c>
      <c r="F37" s="16">
        <f>+SUM(F3:F36)</f>
        <v>39982100</v>
      </c>
      <c r="G37" s="19">
        <f>+SUM(G3:G36)</f>
        <v>1639425</v>
      </c>
      <c r="H37" s="19"/>
      <c r="I37" s="19">
        <f t="shared" ref="I37:N37" si="10">+SUM(I3:I36)</f>
        <v>262308</v>
      </c>
      <c r="J37" s="19">
        <f t="shared" si="10"/>
        <v>131154</v>
      </c>
      <c r="K37" s="19">
        <f t="shared" si="10"/>
        <v>131154</v>
      </c>
      <c r="L37" s="19">
        <f t="shared" si="10"/>
        <v>131154</v>
      </c>
      <c r="M37" s="19">
        <f t="shared" si="10"/>
        <v>65577</v>
      </c>
      <c r="N37" s="19">
        <f t="shared" si="10"/>
        <v>65577</v>
      </c>
      <c r="O37" s="19">
        <f t="shared" ref="O37" si="11">+SUM(O3:O36)</f>
        <v>9836.5499999999993</v>
      </c>
      <c r="P37" s="19">
        <f t="shared" ref="P37:Q37" si="12">+SUM(P3:P36)</f>
        <v>3278.85</v>
      </c>
      <c r="Q37" s="19">
        <f t="shared" si="12"/>
        <v>8997164.4000000004</v>
      </c>
      <c r="R37" s="19">
        <f>+SUM(R3:R36)</f>
        <v>1709461.2360000003</v>
      </c>
      <c r="S37" s="19">
        <f>+SUM(S3:S36)</f>
        <v>10706625.636</v>
      </c>
      <c r="T37" s="19">
        <f>+SUM(T3:T36)</f>
        <v>65277975.028000005</v>
      </c>
    </row>
    <row r="40" spans="1:20" ht="15.75" thickBot="1" x14ac:dyDescent="0.3"/>
    <row r="41" spans="1:20" ht="24.75" thickBot="1" x14ac:dyDescent="0.3">
      <c r="B41" s="1" t="s">
        <v>0</v>
      </c>
      <c r="C41" s="2" t="s">
        <v>1</v>
      </c>
      <c r="D41" s="2" t="s">
        <v>2</v>
      </c>
      <c r="E41" s="2" t="s">
        <v>3</v>
      </c>
      <c r="F41" s="2" t="s">
        <v>4</v>
      </c>
    </row>
    <row r="42" spans="1:20" ht="15.75" thickBot="1" x14ac:dyDescent="0.3">
      <c r="B42" s="3">
        <v>1</v>
      </c>
      <c r="C42" s="4">
        <v>160</v>
      </c>
      <c r="D42" s="5" t="s">
        <v>5</v>
      </c>
      <c r="E42" s="6">
        <v>4800</v>
      </c>
      <c r="F42" s="7">
        <v>768000</v>
      </c>
    </row>
    <row r="43" spans="1:20" ht="24.75" thickBot="1" x14ac:dyDescent="0.3">
      <c r="B43" s="3">
        <v>2</v>
      </c>
      <c r="C43" s="4">
        <v>160</v>
      </c>
      <c r="D43" s="5" t="s">
        <v>6</v>
      </c>
      <c r="E43" s="6">
        <v>6000</v>
      </c>
      <c r="F43" s="7">
        <v>960000</v>
      </c>
    </row>
    <row r="44" spans="1:20" ht="15.75" thickBot="1" x14ac:dyDescent="0.3">
      <c r="B44" s="3">
        <v>3</v>
      </c>
      <c r="C44" s="4">
        <v>160</v>
      </c>
      <c r="D44" s="5" t="s">
        <v>7</v>
      </c>
      <c r="E44" s="6">
        <v>6000</v>
      </c>
      <c r="F44" s="7">
        <v>960000</v>
      </c>
    </row>
    <row r="45" spans="1:20" ht="15.75" thickBot="1" x14ac:dyDescent="0.3">
      <c r="B45" s="3">
        <v>4</v>
      </c>
      <c r="C45" s="4">
        <v>160</v>
      </c>
      <c r="D45" s="5" t="s">
        <v>8</v>
      </c>
      <c r="E45" s="6">
        <v>5000</v>
      </c>
      <c r="F45" s="7">
        <v>800000</v>
      </c>
    </row>
    <row r="46" spans="1:20" ht="15.75" thickBot="1" x14ac:dyDescent="0.3">
      <c r="B46" s="3">
        <v>5</v>
      </c>
      <c r="C46" s="4">
        <v>160</v>
      </c>
      <c r="D46" s="5" t="s">
        <v>9</v>
      </c>
      <c r="E46" s="6">
        <v>1300</v>
      </c>
      <c r="F46" s="7">
        <v>208000</v>
      </c>
    </row>
    <row r="47" spans="1:20" ht="15.75" thickBot="1" x14ac:dyDescent="0.3">
      <c r="B47" s="3">
        <v>6</v>
      </c>
      <c r="C47" s="4">
        <v>24</v>
      </c>
      <c r="D47" s="5" t="s">
        <v>10</v>
      </c>
      <c r="E47" s="6">
        <v>260000</v>
      </c>
      <c r="F47" s="7">
        <v>6240000</v>
      </c>
    </row>
    <row r="48" spans="1:20" ht="15.75" thickBot="1" x14ac:dyDescent="0.3">
      <c r="B48" s="3">
        <v>7</v>
      </c>
      <c r="C48" s="4">
        <v>12</v>
      </c>
      <c r="D48" s="5" t="s">
        <v>11</v>
      </c>
      <c r="E48" s="6">
        <v>15000</v>
      </c>
      <c r="F48" s="7">
        <v>180000</v>
      </c>
    </row>
    <row r="49" spans="2:6" ht="15.75" thickBot="1" x14ac:dyDescent="0.3">
      <c r="B49" s="3">
        <v>8</v>
      </c>
      <c r="C49" s="4">
        <v>16</v>
      </c>
      <c r="D49" s="5" t="s">
        <v>12</v>
      </c>
      <c r="E49" s="6">
        <v>2600</v>
      </c>
      <c r="F49" s="7">
        <v>31200</v>
      </c>
    </row>
    <row r="50" spans="2:6" ht="15.75" thickBot="1" x14ac:dyDescent="0.3">
      <c r="B50" s="3">
        <v>9</v>
      </c>
      <c r="C50" s="4">
        <v>8</v>
      </c>
      <c r="D50" s="5" t="s">
        <v>13</v>
      </c>
      <c r="E50" s="6">
        <v>200000</v>
      </c>
      <c r="F50" s="7">
        <v>1600000</v>
      </c>
    </row>
    <row r="51" spans="2:6" ht="24.75" thickBot="1" x14ac:dyDescent="0.3">
      <c r="B51" s="3">
        <v>10</v>
      </c>
      <c r="C51" s="4">
        <v>16</v>
      </c>
      <c r="D51" s="5" t="s">
        <v>14</v>
      </c>
      <c r="E51" s="6">
        <v>13500</v>
      </c>
      <c r="F51" s="7">
        <v>162000</v>
      </c>
    </row>
    <row r="52" spans="2:6" ht="15.75" thickBot="1" x14ac:dyDescent="0.3">
      <c r="B52" s="3">
        <v>11</v>
      </c>
      <c r="C52" s="4">
        <v>12</v>
      </c>
      <c r="D52" s="5" t="s">
        <v>15</v>
      </c>
      <c r="E52" s="6">
        <v>36000</v>
      </c>
      <c r="F52" s="7">
        <v>432000</v>
      </c>
    </row>
    <row r="53" spans="2:6" ht="15.75" thickBot="1" x14ac:dyDescent="0.3">
      <c r="B53" s="3">
        <v>12</v>
      </c>
      <c r="C53" s="4">
        <v>12</v>
      </c>
      <c r="D53" s="5" t="s">
        <v>16</v>
      </c>
      <c r="E53" s="6">
        <v>42000</v>
      </c>
      <c r="F53" s="7">
        <v>504000</v>
      </c>
    </row>
    <row r="54" spans="2:6" ht="15.75" thickBot="1" x14ac:dyDescent="0.3">
      <c r="B54" s="3">
        <v>13</v>
      </c>
      <c r="C54" s="4">
        <v>12</v>
      </c>
      <c r="D54" s="5" t="s">
        <v>17</v>
      </c>
      <c r="E54" s="6">
        <v>46500</v>
      </c>
      <c r="F54" s="7">
        <v>558000</v>
      </c>
    </row>
    <row r="55" spans="2:6" ht="15.75" thickBot="1" x14ac:dyDescent="0.3">
      <c r="B55" s="3">
        <v>14</v>
      </c>
      <c r="C55" s="4">
        <v>8</v>
      </c>
      <c r="D55" s="5" t="s">
        <v>18</v>
      </c>
      <c r="E55" s="6">
        <v>32000</v>
      </c>
      <c r="F55" s="7">
        <v>256000</v>
      </c>
    </row>
    <row r="56" spans="2:6" ht="15.75" thickBot="1" x14ac:dyDescent="0.3">
      <c r="B56" s="3">
        <v>15</v>
      </c>
      <c r="C56" s="4">
        <v>9</v>
      </c>
      <c r="D56" s="5" t="s">
        <v>19</v>
      </c>
      <c r="E56" s="6">
        <v>60000</v>
      </c>
      <c r="F56" s="7">
        <v>540000</v>
      </c>
    </row>
    <row r="57" spans="2:6" ht="24.75" thickBot="1" x14ac:dyDescent="0.3">
      <c r="B57" s="3">
        <v>16</v>
      </c>
      <c r="C57" s="4">
        <v>16</v>
      </c>
      <c r="D57" s="5" t="s">
        <v>20</v>
      </c>
      <c r="E57" s="6">
        <v>7000</v>
      </c>
      <c r="F57" s="7">
        <v>112000</v>
      </c>
    </row>
    <row r="58" spans="2:6" ht="24.75" thickBot="1" x14ac:dyDescent="0.3">
      <c r="B58" s="3">
        <v>17</v>
      </c>
      <c r="C58" s="4">
        <v>10</v>
      </c>
      <c r="D58" s="5" t="s">
        <v>21</v>
      </c>
      <c r="E58" s="6">
        <v>19000</v>
      </c>
      <c r="F58" s="7">
        <v>190000</v>
      </c>
    </row>
    <row r="59" spans="2:6" ht="15.75" thickBot="1" x14ac:dyDescent="0.3">
      <c r="B59" s="3">
        <v>18</v>
      </c>
      <c r="C59" s="4">
        <v>12</v>
      </c>
      <c r="D59" s="5" t="s">
        <v>22</v>
      </c>
      <c r="E59" s="6">
        <v>15500</v>
      </c>
      <c r="F59" s="7">
        <v>186000</v>
      </c>
    </row>
    <row r="60" spans="2:6" ht="15.75" thickBot="1" x14ac:dyDescent="0.3">
      <c r="B60" s="3">
        <v>19</v>
      </c>
      <c r="C60" s="4">
        <v>16</v>
      </c>
      <c r="D60" s="5" t="s">
        <v>23</v>
      </c>
      <c r="E60" s="6">
        <v>7000</v>
      </c>
      <c r="F60" s="7">
        <v>112000</v>
      </c>
    </row>
    <row r="61" spans="2:6" ht="15.75" thickBot="1" x14ac:dyDescent="0.3">
      <c r="B61" s="3">
        <v>20</v>
      </c>
      <c r="C61" s="4">
        <v>12</v>
      </c>
      <c r="D61" s="5" t="s">
        <v>24</v>
      </c>
      <c r="E61" s="6">
        <v>29000</v>
      </c>
      <c r="F61" s="7">
        <v>348000</v>
      </c>
    </row>
    <row r="62" spans="2:6" ht="15.75" thickBot="1" x14ac:dyDescent="0.3">
      <c r="B62" s="3">
        <v>21</v>
      </c>
      <c r="C62" s="4">
        <v>12</v>
      </c>
      <c r="D62" s="5" t="s">
        <v>25</v>
      </c>
      <c r="E62" s="6">
        <v>24000</v>
      </c>
      <c r="F62" s="7">
        <v>288000</v>
      </c>
    </row>
    <row r="63" spans="2:6" ht="15.75" thickBot="1" x14ac:dyDescent="0.3">
      <c r="B63" s="3">
        <v>22</v>
      </c>
      <c r="C63" s="4">
        <v>5</v>
      </c>
      <c r="D63" s="5" t="s">
        <v>26</v>
      </c>
      <c r="E63" s="6">
        <v>125000</v>
      </c>
      <c r="F63" s="7">
        <v>500000</v>
      </c>
    </row>
    <row r="64" spans="2:6" ht="15.75" thickBot="1" x14ac:dyDescent="0.3">
      <c r="B64" s="3">
        <v>23</v>
      </c>
      <c r="C64" s="4">
        <v>4</v>
      </c>
      <c r="D64" s="5" t="s">
        <v>27</v>
      </c>
      <c r="E64" s="6">
        <v>2000000</v>
      </c>
      <c r="F64" s="7">
        <v>8000000</v>
      </c>
    </row>
    <row r="65" spans="2:6" ht="24.75" thickBot="1" x14ac:dyDescent="0.3">
      <c r="B65" s="3">
        <v>24</v>
      </c>
      <c r="C65" s="4">
        <v>5</v>
      </c>
      <c r="D65" s="5" t="s">
        <v>28</v>
      </c>
      <c r="E65" s="6">
        <v>15000</v>
      </c>
      <c r="F65" s="7">
        <v>75000</v>
      </c>
    </row>
    <row r="66" spans="2:6" ht="15.75" thickBot="1" x14ac:dyDescent="0.3">
      <c r="B66" s="3">
        <v>25</v>
      </c>
      <c r="C66" s="4">
        <v>6</v>
      </c>
      <c r="D66" s="5" t="s">
        <v>29</v>
      </c>
      <c r="E66" s="6">
        <v>1740000</v>
      </c>
      <c r="F66" s="7">
        <v>10440000</v>
      </c>
    </row>
    <row r="67" spans="2:6" ht="24.75" thickBot="1" x14ac:dyDescent="0.3">
      <c r="B67" s="3">
        <v>26</v>
      </c>
      <c r="C67" s="4">
        <v>4</v>
      </c>
      <c r="D67" s="5" t="s">
        <v>30</v>
      </c>
      <c r="E67" s="6">
        <v>300000</v>
      </c>
      <c r="F67" s="7">
        <v>1200000</v>
      </c>
    </row>
    <row r="68" spans="2:6" ht="15.75" thickBot="1" x14ac:dyDescent="0.3">
      <c r="B68" s="3">
        <v>27</v>
      </c>
      <c r="C68" s="4">
        <v>12</v>
      </c>
      <c r="D68" s="5" t="s">
        <v>31</v>
      </c>
      <c r="E68" s="6">
        <v>18000</v>
      </c>
      <c r="F68" s="7">
        <v>216000</v>
      </c>
    </row>
    <row r="69" spans="2:6" ht="24.75" thickBot="1" x14ac:dyDescent="0.3">
      <c r="B69" s="3">
        <v>28</v>
      </c>
      <c r="C69" s="4">
        <v>4</v>
      </c>
      <c r="D69" s="5" t="s">
        <v>32</v>
      </c>
      <c r="E69" s="6">
        <v>82000</v>
      </c>
      <c r="F69" s="7">
        <v>328000</v>
      </c>
    </row>
    <row r="70" spans="2:6" ht="15.75" thickBot="1" x14ac:dyDescent="0.3">
      <c r="B70" s="3">
        <v>29</v>
      </c>
      <c r="C70" s="4">
        <v>16</v>
      </c>
      <c r="D70" s="5" t="s">
        <v>33</v>
      </c>
      <c r="E70" s="6">
        <v>19000</v>
      </c>
      <c r="F70" s="7">
        <v>304000</v>
      </c>
    </row>
    <row r="71" spans="2:6" ht="15.75" thickBot="1" x14ac:dyDescent="0.3">
      <c r="B71" s="3">
        <v>30</v>
      </c>
      <c r="C71" s="4">
        <v>3</v>
      </c>
      <c r="D71" s="5" t="s">
        <v>34</v>
      </c>
      <c r="E71" s="6">
        <v>170000</v>
      </c>
      <c r="F71" s="7">
        <v>510000</v>
      </c>
    </row>
    <row r="72" spans="2:6" ht="24.75" thickBot="1" x14ac:dyDescent="0.3">
      <c r="B72" s="3">
        <v>31</v>
      </c>
      <c r="C72" s="4">
        <v>9</v>
      </c>
      <c r="D72" s="5" t="s">
        <v>35</v>
      </c>
      <c r="E72" s="6">
        <v>8500</v>
      </c>
      <c r="F72" s="7">
        <v>76500</v>
      </c>
    </row>
    <row r="73" spans="2:6" ht="15.75" thickBot="1" x14ac:dyDescent="0.3">
      <c r="B73" s="3">
        <v>32</v>
      </c>
      <c r="C73" s="4">
        <v>3</v>
      </c>
      <c r="D73" s="5" t="s">
        <v>36</v>
      </c>
      <c r="E73" s="6">
        <v>60000</v>
      </c>
      <c r="F73" s="7">
        <v>180000</v>
      </c>
    </row>
    <row r="74" spans="2:6" ht="24.75" thickBot="1" x14ac:dyDescent="0.3">
      <c r="B74" s="3">
        <v>33</v>
      </c>
      <c r="C74" s="4">
        <v>6</v>
      </c>
      <c r="D74" s="5" t="s">
        <v>37</v>
      </c>
      <c r="E74" s="6">
        <v>38000</v>
      </c>
      <c r="F74" s="7">
        <v>228000</v>
      </c>
    </row>
    <row r="75" spans="2:6" ht="15.75" thickBot="1" x14ac:dyDescent="0.3">
      <c r="B75" s="3">
        <v>33</v>
      </c>
      <c r="C75" s="4">
        <v>2</v>
      </c>
      <c r="D75" s="5" t="s">
        <v>38</v>
      </c>
      <c r="E75" s="6">
        <v>1150000</v>
      </c>
      <c r="F75" s="7">
        <v>2300000</v>
      </c>
    </row>
    <row r="76" spans="2:6" ht="15.75" thickBot="1" x14ac:dyDescent="0.3">
      <c r="B76" s="25" t="s">
        <v>39</v>
      </c>
      <c r="C76" s="26"/>
      <c r="D76" s="26"/>
      <c r="E76" s="27"/>
      <c r="F76" s="8">
        <v>39792700</v>
      </c>
    </row>
  </sheetData>
  <mergeCells count="2">
    <mergeCell ref="B37:D37"/>
    <mergeCell ref="B76:E76"/>
  </mergeCells>
  <pageMargins left="0.7" right="0.7" top="0.75" bottom="0.75" header="0.3" footer="0.3"/>
  <pageSetup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2836F-D353-45C1-A097-5C689B3CAE32}">
  <sheetPr>
    <pageSetUpPr fitToPage="1"/>
  </sheetPr>
  <dimension ref="A2:X37"/>
  <sheetViews>
    <sheetView topLeftCell="E1" workbookViewId="0">
      <selection activeCell="S37" sqref="S37"/>
    </sheetView>
  </sheetViews>
  <sheetFormatPr baseColWidth="10" defaultRowHeight="15" x14ac:dyDescent="0.25"/>
  <cols>
    <col min="1" max="1" width="3.28515625" customWidth="1"/>
    <col min="4" max="4" width="30.28515625" customWidth="1"/>
    <col min="5" max="5" width="11.7109375" style="10" bestFit="1" customWidth="1"/>
    <col min="6" max="6" width="11.7109375" bestFit="1" customWidth="1"/>
    <col min="7" max="7" width="11.7109375" customWidth="1"/>
    <col min="8" max="8" width="11.85546875" bestFit="1" customWidth="1"/>
    <col min="12" max="12" width="13.42578125" customWidth="1"/>
    <col min="14" max="14" width="10" customWidth="1"/>
    <col min="16" max="16" width="13" customWidth="1"/>
    <col min="17" max="17" width="11.7109375" bestFit="1" customWidth="1"/>
    <col min="18" max="18" width="12.85546875" bestFit="1" customWidth="1"/>
    <col min="19" max="19" width="13.7109375" bestFit="1" customWidth="1"/>
    <col min="20" max="20" width="6.140625" customWidth="1"/>
    <col min="21" max="21" width="12.7109375" style="9" bestFit="1" customWidth="1"/>
    <col min="23" max="23" width="11.7109375" style="9" bestFit="1" customWidth="1"/>
    <col min="24" max="24" width="12.7109375" style="9" bestFit="1" customWidth="1"/>
  </cols>
  <sheetData>
    <row r="2" spans="2:24" s="22" customFormat="1" ht="30" x14ac:dyDescent="0.25">
      <c r="B2" s="11" t="s">
        <v>0</v>
      </c>
      <c r="C2" s="11" t="s">
        <v>1</v>
      </c>
      <c r="D2" s="11" t="s">
        <v>2</v>
      </c>
      <c r="E2" s="20" t="s">
        <v>40</v>
      </c>
      <c r="F2" s="20" t="s">
        <v>41</v>
      </c>
      <c r="G2" s="20" t="s">
        <v>55</v>
      </c>
      <c r="H2" s="20" t="s">
        <v>43</v>
      </c>
      <c r="I2" s="20" t="s">
        <v>44</v>
      </c>
      <c r="J2" s="20" t="s">
        <v>45</v>
      </c>
      <c r="K2" s="20" t="s">
        <v>46</v>
      </c>
      <c r="L2" s="20" t="s">
        <v>47</v>
      </c>
      <c r="M2" s="20" t="s">
        <v>48</v>
      </c>
      <c r="N2" s="20" t="s">
        <v>49</v>
      </c>
      <c r="O2" s="20" t="s">
        <v>50</v>
      </c>
      <c r="P2" s="20" t="s">
        <v>51</v>
      </c>
      <c r="Q2" s="21" t="s">
        <v>52</v>
      </c>
      <c r="R2" s="21" t="s">
        <v>53</v>
      </c>
      <c r="S2" s="21" t="s">
        <v>54</v>
      </c>
      <c r="U2" s="23"/>
      <c r="W2" s="23"/>
      <c r="X2" s="23"/>
    </row>
    <row r="3" spans="2:24" x14ac:dyDescent="0.25">
      <c r="B3" s="12">
        <v>1</v>
      </c>
      <c r="C3" s="12">
        <v>160</v>
      </c>
      <c r="D3" s="13" t="s">
        <v>5</v>
      </c>
      <c r="E3" s="14">
        <v>4800</v>
      </c>
      <c r="F3" s="18">
        <f>+E3*20/100</f>
        <v>960</v>
      </c>
      <c r="G3" s="18">
        <f t="shared" ref="G3:G36" si="0">+E3+F3</f>
        <v>5760</v>
      </c>
      <c r="H3" s="18">
        <f>+G3*0.04</f>
        <v>230.4</v>
      </c>
      <c r="I3" s="18">
        <f>+$G$3*2/100</f>
        <v>115.2</v>
      </c>
      <c r="J3" s="18">
        <f>+$G$3*2/100</f>
        <v>115.2</v>
      </c>
      <c r="K3" s="18">
        <f>+$G$3*2/100</f>
        <v>115.2</v>
      </c>
      <c r="L3" s="18">
        <f>+G3*1/100</f>
        <v>57.6</v>
      </c>
      <c r="M3" s="18">
        <f>+G3*1/100</f>
        <v>57.6</v>
      </c>
      <c r="N3" s="18">
        <f>+M3*15/100</f>
        <v>8.64</v>
      </c>
      <c r="O3" s="18">
        <f>+M3*5/100</f>
        <v>2.88</v>
      </c>
      <c r="P3" s="18">
        <f>+SUM(G3:O3)</f>
        <v>6462.72</v>
      </c>
      <c r="Q3" s="18">
        <f>+P3*19/100</f>
        <v>1227.9168</v>
      </c>
      <c r="R3" s="18">
        <f>+P3+Q3</f>
        <v>7690.6368000000002</v>
      </c>
      <c r="S3" s="18">
        <f t="shared" ref="S3:S36" si="1">+R3*C3</f>
        <v>1230501.888</v>
      </c>
      <c r="U3" s="9">
        <v>1230501</v>
      </c>
      <c r="W3" s="9">
        <f>+F3*C3</f>
        <v>153600</v>
      </c>
      <c r="X3" s="9">
        <f>+Q3*C3</f>
        <v>196466.68799999999</v>
      </c>
    </row>
    <row r="4" spans="2:24" ht="24" x14ac:dyDescent="0.25">
      <c r="B4" s="12">
        <v>2</v>
      </c>
      <c r="C4" s="12">
        <v>160</v>
      </c>
      <c r="D4" s="13" t="s">
        <v>6</v>
      </c>
      <c r="E4" s="14">
        <v>6000</v>
      </c>
      <c r="F4" s="18">
        <f t="shared" ref="F4:F36" si="2">+E4*20/100</f>
        <v>1200</v>
      </c>
      <c r="G4" s="18">
        <f t="shared" si="0"/>
        <v>7200</v>
      </c>
      <c r="H4" s="18">
        <f t="shared" ref="H4:H36" si="3">+G4*0.04</f>
        <v>288</v>
      </c>
      <c r="I4" s="18">
        <f>+$G$4*2/100</f>
        <v>144</v>
      </c>
      <c r="J4" s="18">
        <f>+$G$4*2/100</f>
        <v>144</v>
      </c>
      <c r="K4" s="18">
        <f>+$G$4*2/100</f>
        <v>144</v>
      </c>
      <c r="L4" s="18">
        <f t="shared" ref="L4:L36" si="4">+G4*1/100</f>
        <v>72</v>
      </c>
      <c r="M4" s="18">
        <f t="shared" ref="M4:M36" si="5">+G4*1/100</f>
        <v>72</v>
      </c>
      <c r="N4" s="18">
        <f t="shared" ref="N4:N36" si="6">+M4*15/100</f>
        <v>10.8</v>
      </c>
      <c r="O4" s="18">
        <f t="shared" ref="O4:O36" si="7">+M4*5/100</f>
        <v>3.6</v>
      </c>
      <c r="P4" s="18">
        <f t="shared" ref="P4:P36" si="8">+SUM(G4:O4)</f>
        <v>8078.4000000000005</v>
      </c>
      <c r="Q4" s="18">
        <f t="shared" ref="Q4:Q36" si="9">+P4*19/100</f>
        <v>1534.896</v>
      </c>
      <c r="R4" s="18">
        <f>+P4+Q4</f>
        <v>9613.2960000000003</v>
      </c>
      <c r="S4" s="18">
        <f t="shared" si="1"/>
        <v>1538127.36</v>
      </c>
      <c r="U4" s="9">
        <v>1538127</v>
      </c>
      <c r="W4" s="9">
        <f t="shared" ref="W4:W36" si="10">+F4*C4</f>
        <v>192000</v>
      </c>
      <c r="X4" s="9">
        <f t="shared" ref="X4:X36" si="11">+Q4*C4</f>
        <v>245583.35999999999</v>
      </c>
    </row>
    <row r="5" spans="2:24" x14ac:dyDescent="0.25">
      <c r="B5" s="12">
        <v>3</v>
      </c>
      <c r="C5" s="12">
        <v>160</v>
      </c>
      <c r="D5" s="13" t="s">
        <v>7</v>
      </c>
      <c r="E5" s="14">
        <v>6000</v>
      </c>
      <c r="F5" s="18">
        <f t="shared" si="2"/>
        <v>1200</v>
      </c>
      <c r="G5" s="18">
        <f t="shared" si="0"/>
        <v>7200</v>
      </c>
      <c r="H5" s="18">
        <f t="shared" si="3"/>
        <v>288</v>
      </c>
      <c r="I5" s="18">
        <f>+$G$5*2/100</f>
        <v>144</v>
      </c>
      <c r="J5" s="18">
        <f>+$G$5*2/100</f>
        <v>144</v>
      </c>
      <c r="K5" s="18">
        <f>+$G$5*2/100</f>
        <v>144</v>
      </c>
      <c r="L5" s="18">
        <f t="shared" si="4"/>
        <v>72</v>
      </c>
      <c r="M5" s="18">
        <f t="shared" si="5"/>
        <v>72</v>
      </c>
      <c r="N5" s="18">
        <f t="shared" si="6"/>
        <v>10.8</v>
      </c>
      <c r="O5" s="18">
        <f t="shared" si="7"/>
        <v>3.6</v>
      </c>
      <c r="P5" s="18">
        <f t="shared" si="8"/>
        <v>8078.4000000000005</v>
      </c>
      <c r="Q5" s="18">
        <f t="shared" si="9"/>
        <v>1534.896</v>
      </c>
      <c r="R5" s="18">
        <f t="shared" ref="R5:R36" si="12">+P5+Q5</f>
        <v>9613.2960000000003</v>
      </c>
      <c r="S5" s="18">
        <f t="shared" si="1"/>
        <v>1538127.36</v>
      </c>
      <c r="U5" s="9">
        <v>1538127</v>
      </c>
      <c r="W5" s="9">
        <f t="shared" si="10"/>
        <v>192000</v>
      </c>
      <c r="X5" s="9">
        <f t="shared" si="11"/>
        <v>245583.35999999999</v>
      </c>
    </row>
    <row r="6" spans="2:24" x14ac:dyDescent="0.25">
      <c r="B6" s="12">
        <v>4</v>
      </c>
      <c r="C6" s="12">
        <v>160</v>
      </c>
      <c r="D6" s="13" t="s">
        <v>8</v>
      </c>
      <c r="E6" s="14">
        <v>5000</v>
      </c>
      <c r="F6" s="18">
        <f t="shared" si="2"/>
        <v>1000</v>
      </c>
      <c r="G6" s="18">
        <f t="shared" si="0"/>
        <v>6000</v>
      </c>
      <c r="H6" s="18">
        <f t="shared" si="3"/>
        <v>240</v>
      </c>
      <c r="I6" s="18">
        <f>+$G$6*2/100</f>
        <v>120</v>
      </c>
      <c r="J6" s="18">
        <f>+$G$6*2/100</f>
        <v>120</v>
      </c>
      <c r="K6" s="18">
        <f>+$G$6*2/100</f>
        <v>120</v>
      </c>
      <c r="L6" s="18">
        <f t="shared" si="4"/>
        <v>60</v>
      </c>
      <c r="M6" s="18">
        <f t="shared" si="5"/>
        <v>60</v>
      </c>
      <c r="N6" s="18">
        <f t="shared" si="6"/>
        <v>9</v>
      </c>
      <c r="O6" s="18">
        <f t="shared" si="7"/>
        <v>3</v>
      </c>
      <c r="P6" s="18">
        <f t="shared" si="8"/>
        <v>6732</v>
      </c>
      <c r="Q6" s="18">
        <f t="shared" si="9"/>
        <v>1279.08</v>
      </c>
      <c r="R6" s="18">
        <f t="shared" si="12"/>
        <v>8011.08</v>
      </c>
      <c r="S6" s="18">
        <f t="shared" si="1"/>
        <v>1281772.8</v>
      </c>
      <c r="U6" s="9">
        <v>1281772</v>
      </c>
      <c r="W6" s="9">
        <f t="shared" si="10"/>
        <v>160000</v>
      </c>
      <c r="X6" s="9">
        <f t="shared" si="11"/>
        <v>204652.79999999999</v>
      </c>
    </row>
    <row r="7" spans="2:24" x14ac:dyDescent="0.25">
      <c r="B7" s="12">
        <v>5</v>
      </c>
      <c r="C7" s="12">
        <v>160</v>
      </c>
      <c r="D7" s="13" t="s">
        <v>9</v>
      </c>
      <c r="E7" s="14">
        <v>1300</v>
      </c>
      <c r="F7" s="18">
        <f t="shared" si="2"/>
        <v>260</v>
      </c>
      <c r="G7" s="18">
        <f t="shared" si="0"/>
        <v>1560</v>
      </c>
      <c r="H7" s="18">
        <f t="shared" si="3"/>
        <v>62.4</v>
      </c>
      <c r="I7" s="18">
        <f>+$G$7*2/100</f>
        <v>31.2</v>
      </c>
      <c r="J7" s="18">
        <f>+$G$7*2/100</f>
        <v>31.2</v>
      </c>
      <c r="K7" s="18">
        <f>+$G$7*2/100</f>
        <v>31.2</v>
      </c>
      <c r="L7" s="18">
        <f t="shared" si="4"/>
        <v>15.6</v>
      </c>
      <c r="M7" s="18">
        <f t="shared" si="5"/>
        <v>15.6</v>
      </c>
      <c r="N7" s="18">
        <f t="shared" si="6"/>
        <v>2.34</v>
      </c>
      <c r="O7" s="18">
        <f t="shared" si="7"/>
        <v>0.78</v>
      </c>
      <c r="P7" s="18">
        <f t="shared" si="8"/>
        <v>1750.32</v>
      </c>
      <c r="Q7" s="18">
        <f t="shared" si="9"/>
        <v>332.56080000000003</v>
      </c>
      <c r="R7" s="18">
        <f t="shared" si="12"/>
        <v>2082.8807999999999</v>
      </c>
      <c r="S7" s="18">
        <f t="shared" si="1"/>
        <v>333260.92799999996</v>
      </c>
      <c r="U7" s="9">
        <v>333260</v>
      </c>
      <c r="W7" s="9">
        <f t="shared" si="10"/>
        <v>41600</v>
      </c>
      <c r="X7" s="9">
        <f t="shared" si="11"/>
        <v>53209.728000000003</v>
      </c>
    </row>
    <row r="8" spans="2:24" x14ac:dyDescent="0.25">
      <c r="B8" s="12">
        <v>6</v>
      </c>
      <c r="C8" s="12">
        <v>24</v>
      </c>
      <c r="D8" s="13" t="s">
        <v>10</v>
      </c>
      <c r="E8" s="14">
        <v>260000</v>
      </c>
      <c r="F8" s="18">
        <f t="shared" si="2"/>
        <v>52000</v>
      </c>
      <c r="G8" s="18">
        <f t="shared" si="0"/>
        <v>312000</v>
      </c>
      <c r="H8" s="18">
        <f t="shared" si="3"/>
        <v>12480</v>
      </c>
      <c r="I8" s="18">
        <f>+$G$8*2/100</f>
        <v>6240</v>
      </c>
      <c r="J8" s="18">
        <f>+$G$8*2/100</f>
        <v>6240</v>
      </c>
      <c r="K8" s="18">
        <f>+$G$8*2/100</f>
        <v>6240</v>
      </c>
      <c r="L8" s="18">
        <f t="shared" si="4"/>
        <v>3120</v>
      </c>
      <c r="M8" s="18">
        <f t="shared" si="5"/>
        <v>3120</v>
      </c>
      <c r="N8" s="18">
        <f t="shared" si="6"/>
        <v>468</v>
      </c>
      <c r="O8" s="18">
        <f t="shared" si="7"/>
        <v>156</v>
      </c>
      <c r="P8" s="18">
        <f t="shared" si="8"/>
        <v>350064</v>
      </c>
      <c r="Q8" s="18">
        <f t="shared" si="9"/>
        <v>66512.160000000003</v>
      </c>
      <c r="R8" s="18">
        <f t="shared" si="12"/>
        <v>416576.16000000003</v>
      </c>
      <c r="S8" s="18">
        <f t="shared" si="1"/>
        <v>9997827.8399999999</v>
      </c>
      <c r="U8" s="9">
        <v>9997827</v>
      </c>
      <c r="W8" s="9">
        <f t="shared" si="10"/>
        <v>1248000</v>
      </c>
      <c r="X8" s="9">
        <f t="shared" si="11"/>
        <v>1596291.84</v>
      </c>
    </row>
    <row r="9" spans="2:24" x14ac:dyDescent="0.25">
      <c r="B9" s="12">
        <v>7</v>
      </c>
      <c r="C9" s="12">
        <v>12</v>
      </c>
      <c r="D9" s="13" t="s">
        <v>11</v>
      </c>
      <c r="E9" s="14">
        <v>15000</v>
      </c>
      <c r="F9" s="18">
        <f t="shared" si="2"/>
        <v>3000</v>
      </c>
      <c r="G9" s="18">
        <f t="shared" si="0"/>
        <v>18000</v>
      </c>
      <c r="H9" s="18">
        <f t="shared" si="3"/>
        <v>720</v>
      </c>
      <c r="I9" s="18">
        <f>+$G$9*2/100</f>
        <v>360</v>
      </c>
      <c r="J9" s="18">
        <f>+$G$9*2/100</f>
        <v>360</v>
      </c>
      <c r="K9" s="18">
        <f>+$G$9*2/100</f>
        <v>360</v>
      </c>
      <c r="L9" s="18">
        <f t="shared" si="4"/>
        <v>180</v>
      </c>
      <c r="M9" s="18">
        <f t="shared" si="5"/>
        <v>180</v>
      </c>
      <c r="N9" s="18">
        <f t="shared" si="6"/>
        <v>27</v>
      </c>
      <c r="O9" s="18">
        <f t="shared" si="7"/>
        <v>9</v>
      </c>
      <c r="P9" s="18">
        <f t="shared" si="8"/>
        <v>20196</v>
      </c>
      <c r="Q9" s="18">
        <f t="shared" si="9"/>
        <v>3837.24</v>
      </c>
      <c r="R9" s="18">
        <f t="shared" si="12"/>
        <v>24033.239999999998</v>
      </c>
      <c r="S9" s="18">
        <f t="shared" si="1"/>
        <v>288398.88</v>
      </c>
      <c r="U9" s="9">
        <v>288398</v>
      </c>
      <c r="W9" s="9">
        <f t="shared" si="10"/>
        <v>36000</v>
      </c>
      <c r="X9" s="9">
        <f t="shared" si="11"/>
        <v>46046.879999999997</v>
      </c>
    </row>
    <row r="10" spans="2:24" x14ac:dyDescent="0.25">
      <c r="B10" s="12">
        <v>8</v>
      </c>
      <c r="C10" s="12">
        <v>16</v>
      </c>
      <c r="D10" s="13" t="s">
        <v>12</v>
      </c>
      <c r="E10" s="14">
        <v>2600</v>
      </c>
      <c r="F10" s="18">
        <f t="shared" si="2"/>
        <v>520</v>
      </c>
      <c r="G10" s="18">
        <f t="shared" si="0"/>
        <v>3120</v>
      </c>
      <c r="H10" s="18">
        <f t="shared" si="3"/>
        <v>124.8</v>
      </c>
      <c r="I10" s="18">
        <f>+$G$10*2/100</f>
        <v>62.4</v>
      </c>
      <c r="J10" s="18">
        <f>+$G$10*2/100</f>
        <v>62.4</v>
      </c>
      <c r="K10" s="18">
        <f>+$G$10*2/100</f>
        <v>62.4</v>
      </c>
      <c r="L10" s="18">
        <f t="shared" si="4"/>
        <v>31.2</v>
      </c>
      <c r="M10" s="18">
        <f t="shared" si="5"/>
        <v>31.2</v>
      </c>
      <c r="N10" s="18">
        <f t="shared" si="6"/>
        <v>4.68</v>
      </c>
      <c r="O10" s="18">
        <f t="shared" si="7"/>
        <v>1.56</v>
      </c>
      <c r="P10" s="18">
        <f t="shared" si="8"/>
        <v>3500.64</v>
      </c>
      <c r="Q10" s="18">
        <f t="shared" si="9"/>
        <v>665.12160000000006</v>
      </c>
      <c r="R10" s="18">
        <f t="shared" si="12"/>
        <v>4165.7615999999998</v>
      </c>
      <c r="S10" s="18">
        <f t="shared" si="1"/>
        <v>66652.185599999997</v>
      </c>
      <c r="U10" s="9">
        <v>66652</v>
      </c>
      <c r="W10" s="9">
        <f t="shared" si="10"/>
        <v>8320</v>
      </c>
      <c r="X10" s="9">
        <f t="shared" si="11"/>
        <v>10641.945600000001</v>
      </c>
    </row>
    <row r="11" spans="2:24" x14ac:dyDescent="0.25">
      <c r="B11" s="12">
        <v>9</v>
      </c>
      <c r="C11" s="12">
        <v>8</v>
      </c>
      <c r="D11" s="13" t="s">
        <v>13</v>
      </c>
      <c r="E11" s="14">
        <v>200000</v>
      </c>
      <c r="F11" s="18">
        <f t="shared" si="2"/>
        <v>40000</v>
      </c>
      <c r="G11" s="18">
        <f t="shared" si="0"/>
        <v>240000</v>
      </c>
      <c r="H11" s="18">
        <f t="shared" si="3"/>
        <v>9600</v>
      </c>
      <c r="I11" s="18">
        <f>+$G$11*2/100</f>
        <v>4800</v>
      </c>
      <c r="J11" s="18">
        <f>+$G$11*2/100</f>
        <v>4800</v>
      </c>
      <c r="K11" s="18">
        <f>+$G$11*2/100</f>
        <v>4800</v>
      </c>
      <c r="L11" s="18">
        <f t="shared" si="4"/>
        <v>2400</v>
      </c>
      <c r="M11" s="18">
        <f t="shared" si="5"/>
        <v>2400</v>
      </c>
      <c r="N11" s="18">
        <f t="shared" si="6"/>
        <v>360</v>
      </c>
      <c r="O11" s="18">
        <f t="shared" si="7"/>
        <v>120</v>
      </c>
      <c r="P11" s="18">
        <f t="shared" si="8"/>
        <v>269280</v>
      </c>
      <c r="Q11" s="18">
        <f t="shared" si="9"/>
        <v>51163.199999999997</v>
      </c>
      <c r="R11" s="18">
        <f t="shared" si="12"/>
        <v>320443.2</v>
      </c>
      <c r="S11" s="18">
        <f t="shared" si="1"/>
        <v>2563545.6</v>
      </c>
      <c r="U11" s="9">
        <v>2563545</v>
      </c>
      <c r="W11" s="9">
        <f t="shared" si="10"/>
        <v>320000</v>
      </c>
      <c r="X11" s="9">
        <f t="shared" si="11"/>
        <v>409305.59999999998</v>
      </c>
    </row>
    <row r="12" spans="2:24" ht="24" x14ac:dyDescent="0.25">
      <c r="B12" s="12">
        <v>10</v>
      </c>
      <c r="C12" s="12">
        <v>16</v>
      </c>
      <c r="D12" s="13" t="s">
        <v>14</v>
      </c>
      <c r="E12" s="14">
        <v>13500</v>
      </c>
      <c r="F12" s="18">
        <f t="shared" si="2"/>
        <v>2700</v>
      </c>
      <c r="G12" s="18">
        <f t="shared" si="0"/>
        <v>16200</v>
      </c>
      <c r="H12" s="18">
        <f t="shared" si="3"/>
        <v>648</v>
      </c>
      <c r="I12" s="18">
        <f>+$G$12*2/100</f>
        <v>324</v>
      </c>
      <c r="J12" s="18">
        <f>+$G$12*2/100</f>
        <v>324</v>
      </c>
      <c r="K12" s="18">
        <f>+$G$12*2/100</f>
        <v>324</v>
      </c>
      <c r="L12" s="18">
        <f t="shared" si="4"/>
        <v>162</v>
      </c>
      <c r="M12" s="18">
        <f t="shared" si="5"/>
        <v>162</v>
      </c>
      <c r="N12" s="18">
        <f t="shared" si="6"/>
        <v>24.3</v>
      </c>
      <c r="O12" s="18">
        <f t="shared" si="7"/>
        <v>8.1</v>
      </c>
      <c r="P12" s="18">
        <f t="shared" si="8"/>
        <v>18176.399999999998</v>
      </c>
      <c r="Q12" s="18">
        <f t="shared" si="9"/>
        <v>3453.5159999999996</v>
      </c>
      <c r="R12" s="18">
        <f t="shared" si="12"/>
        <v>21629.915999999997</v>
      </c>
      <c r="S12" s="18">
        <f t="shared" si="1"/>
        <v>346078.65599999996</v>
      </c>
      <c r="U12" s="9">
        <v>346078</v>
      </c>
      <c r="W12" s="9">
        <f t="shared" si="10"/>
        <v>43200</v>
      </c>
      <c r="X12" s="9">
        <f t="shared" si="11"/>
        <v>55256.255999999994</v>
      </c>
    </row>
    <row r="13" spans="2:24" x14ac:dyDescent="0.25">
      <c r="B13" s="12">
        <v>11</v>
      </c>
      <c r="C13" s="12">
        <v>12</v>
      </c>
      <c r="D13" s="13" t="s">
        <v>15</v>
      </c>
      <c r="E13" s="14">
        <v>36000</v>
      </c>
      <c r="F13" s="18">
        <f t="shared" si="2"/>
        <v>7200</v>
      </c>
      <c r="G13" s="18">
        <f t="shared" si="0"/>
        <v>43200</v>
      </c>
      <c r="H13" s="18">
        <f t="shared" si="3"/>
        <v>1728</v>
      </c>
      <c r="I13" s="18">
        <f>+$G$13*2/100</f>
        <v>864</v>
      </c>
      <c r="J13" s="18">
        <f>+$G$13*2/100</f>
        <v>864</v>
      </c>
      <c r="K13" s="18">
        <f>+$G$13*2/100</f>
        <v>864</v>
      </c>
      <c r="L13" s="18">
        <f t="shared" si="4"/>
        <v>432</v>
      </c>
      <c r="M13" s="18">
        <f t="shared" si="5"/>
        <v>432</v>
      </c>
      <c r="N13" s="18">
        <f t="shared" si="6"/>
        <v>64.8</v>
      </c>
      <c r="O13" s="18">
        <f t="shared" si="7"/>
        <v>21.6</v>
      </c>
      <c r="P13" s="18">
        <f t="shared" si="8"/>
        <v>48470.400000000001</v>
      </c>
      <c r="Q13" s="18">
        <f t="shared" si="9"/>
        <v>9209.3760000000002</v>
      </c>
      <c r="R13" s="18">
        <f t="shared" si="12"/>
        <v>57679.775999999998</v>
      </c>
      <c r="S13" s="18">
        <f t="shared" si="1"/>
        <v>692157.31199999992</v>
      </c>
      <c r="U13" s="9">
        <v>692157</v>
      </c>
      <c r="W13" s="9">
        <f t="shared" si="10"/>
        <v>86400</v>
      </c>
      <c r="X13" s="9">
        <f t="shared" si="11"/>
        <v>110512.512</v>
      </c>
    </row>
    <row r="14" spans="2:24" x14ac:dyDescent="0.25">
      <c r="B14" s="12">
        <v>12</v>
      </c>
      <c r="C14" s="12">
        <v>12</v>
      </c>
      <c r="D14" s="13" t="s">
        <v>16</v>
      </c>
      <c r="E14" s="14">
        <v>42000</v>
      </c>
      <c r="F14" s="18">
        <f t="shared" si="2"/>
        <v>8400</v>
      </c>
      <c r="G14" s="18">
        <f t="shared" si="0"/>
        <v>50400</v>
      </c>
      <c r="H14" s="18">
        <f t="shared" si="3"/>
        <v>2016</v>
      </c>
      <c r="I14" s="18">
        <f>+$G$14*2/100</f>
        <v>1008</v>
      </c>
      <c r="J14" s="18">
        <f>+$G$14*2/100</f>
        <v>1008</v>
      </c>
      <c r="K14" s="18">
        <f>+$G$14*2/100</f>
        <v>1008</v>
      </c>
      <c r="L14" s="18">
        <f t="shared" si="4"/>
        <v>504</v>
      </c>
      <c r="M14" s="18">
        <f t="shared" si="5"/>
        <v>504</v>
      </c>
      <c r="N14" s="18">
        <f t="shared" si="6"/>
        <v>75.599999999999994</v>
      </c>
      <c r="O14" s="18">
        <f t="shared" si="7"/>
        <v>25.2</v>
      </c>
      <c r="P14" s="18">
        <f t="shared" si="8"/>
        <v>56548.799999999996</v>
      </c>
      <c r="Q14" s="18">
        <f t="shared" si="9"/>
        <v>10744.271999999999</v>
      </c>
      <c r="R14" s="18">
        <f t="shared" si="12"/>
        <v>67293.072</v>
      </c>
      <c r="S14" s="18">
        <f t="shared" si="1"/>
        <v>807516.86400000006</v>
      </c>
      <c r="U14" s="9">
        <v>807516</v>
      </c>
      <c r="W14" s="9">
        <f t="shared" si="10"/>
        <v>100800</v>
      </c>
      <c r="X14" s="9">
        <f t="shared" si="11"/>
        <v>128931.264</v>
      </c>
    </row>
    <row r="15" spans="2:24" x14ac:dyDescent="0.25">
      <c r="B15" s="12">
        <v>13</v>
      </c>
      <c r="C15" s="12">
        <v>12</v>
      </c>
      <c r="D15" s="13" t="s">
        <v>17</v>
      </c>
      <c r="E15" s="14">
        <v>46500</v>
      </c>
      <c r="F15" s="18">
        <f t="shared" si="2"/>
        <v>9300</v>
      </c>
      <c r="G15" s="18">
        <f t="shared" si="0"/>
        <v>55800</v>
      </c>
      <c r="H15" s="18">
        <f t="shared" si="3"/>
        <v>2232</v>
      </c>
      <c r="I15" s="18">
        <f>+$G$15*2/100</f>
        <v>1116</v>
      </c>
      <c r="J15" s="18">
        <f>+$G$15*2/100</f>
        <v>1116</v>
      </c>
      <c r="K15" s="18">
        <f>+$G$15*2/100</f>
        <v>1116</v>
      </c>
      <c r="L15" s="18">
        <f t="shared" si="4"/>
        <v>558</v>
      </c>
      <c r="M15" s="18">
        <f t="shared" si="5"/>
        <v>558</v>
      </c>
      <c r="N15" s="18">
        <f t="shared" si="6"/>
        <v>83.7</v>
      </c>
      <c r="O15" s="18">
        <f t="shared" si="7"/>
        <v>27.9</v>
      </c>
      <c r="P15" s="18">
        <f t="shared" si="8"/>
        <v>62607.6</v>
      </c>
      <c r="Q15" s="18">
        <f t="shared" si="9"/>
        <v>11895.444</v>
      </c>
      <c r="R15" s="18">
        <f t="shared" si="12"/>
        <v>74503.043999999994</v>
      </c>
      <c r="S15" s="18">
        <f t="shared" si="1"/>
        <v>894036.52799999993</v>
      </c>
      <c r="U15" s="9">
        <v>894036</v>
      </c>
      <c r="W15" s="9">
        <f t="shared" si="10"/>
        <v>111600</v>
      </c>
      <c r="X15" s="9">
        <f t="shared" si="11"/>
        <v>142745.32799999998</v>
      </c>
    </row>
    <row r="16" spans="2:24" x14ac:dyDescent="0.25">
      <c r="B16" s="12">
        <v>14</v>
      </c>
      <c r="C16" s="12">
        <v>8</v>
      </c>
      <c r="D16" s="13" t="s">
        <v>18</v>
      </c>
      <c r="E16" s="14">
        <v>32000</v>
      </c>
      <c r="F16" s="18">
        <f t="shared" si="2"/>
        <v>6400</v>
      </c>
      <c r="G16" s="18">
        <f t="shared" si="0"/>
        <v>38400</v>
      </c>
      <c r="H16" s="18">
        <f t="shared" si="3"/>
        <v>1536</v>
      </c>
      <c r="I16" s="18">
        <f>+$G$16*2/100</f>
        <v>768</v>
      </c>
      <c r="J16" s="18">
        <f>+$G$16*2/100</f>
        <v>768</v>
      </c>
      <c r="K16" s="18">
        <f>+$G$16*2/100</f>
        <v>768</v>
      </c>
      <c r="L16" s="18">
        <f t="shared" si="4"/>
        <v>384</v>
      </c>
      <c r="M16" s="18">
        <f t="shared" si="5"/>
        <v>384</v>
      </c>
      <c r="N16" s="18">
        <f t="shared" si="6"/>
        <v>57.6</v>
      </c>
      <c r="O16" s="18">
        <f t="shared" si="7"/>
        <v>19.2</v>
      </c>
      <c r="P16" s="18">
        <f t="shared" si="8"/>
        <v>43084.799999999996</v>
      </c>
      <c r="Q16" s="18">
        <f t="shared" si="9"/>
        <v>8186.1119999999992</v>
      </c>
      <c r="R16" s="18">
        <f t="shared" si="12"/>
        <v>51270.911999999997</v>
      </c>
      <c r="S16" s="18">
        <f t="shared" si="1"/>
        <v>410167.29599999997</v>
      </c>
      <c r="U16" s="9">
        <v>410167</v>
      </c>
      <c r="W16" s="9">
        <f t="shared" si="10"/>
        <v>51200</v>
      </c>
      <c r="X16" s="9">
        <f t="shared" si="11"/>
        <v>65488.895999999993</v>
      </c>
    </row>
    <row r="17" spans="2:24" x14ac:dyDescent="0.25">
      <c r="B17" s="12">
        <v>15</v>
      </c>
      <c r="C17" s="12">
        <v>9</v>
      </c>
      <c r="D17" s="13" t="s">
        <v>19</v>
      </c>
      <c r="E17" s="14">
        <v>60000</v>
      </c>
      <c r="F17" s="18">
        <f t="shared" si="2"/>
        <v>12000</v>
      </c>
      <c r="G17" s="18">
        <f t="shared" si="0"/>
        <v>72000</v>
      </c>
      <c r="H17" s="18">
        <f t="shared" si="3"/>
        <v>2880</v>
      </c>
      <c r="I17" s="18">
        <f>+$G$17*2/100</f>
        <v>1440</v>
      </c>
      <c r="J17" s="18">
        <f>+$G$17*2/100</f>
        <v>1440</v>
      </c>
      <c r="K17" s="18">
        <f>+$G$17*2/100</f>
        <v>1440</v>
      </c>
      <c r="L17" s="18">
        <f t="shared" si="4"/>
        <v>720</v>
      </c>
      <c r="M17" s="18">
        <f t="shared" si="5"/>
        <v>720</v>
      </c>
      <c r="N17" s="18">
        <f t="shared" si="6"/>
        <v>108</v>
      </c>
      <c r="O17" s="18">
        <f t="shared" si="7"/>
        <v>36</v>
      </c>
      <c r="P17" s="18">
        <f t="shared" si="8"/>
        <v>80784</v>
      </c>
      <c r="Q17" s="18">
        <f t="shared" si="9"/>
        <v>15348.96</v>
      </c>
      <c r="R17" s="18">
        <f t="shared" si="12"/>
        <v>96132.959999999992</v>
      </c>
      <c r="S17" s="18">
        <f t="shared" si="1"/>
        <v>865196.6399999999</v>
      </c>
      <c r="U17" s="9">
        <v>865196</v>
      </c>
      <c r="W17" s="9">
        <f t="shared" si="10"/>
        <v>108000</v>
      </c>
      <c r="X17" s="9">
        <f t="shared" si="11"/>
        <v>138140.63999999998</v>
      </c>
    </row>
    <row r="18" spans="2:24" ht="24" x14ac:dyDescent="0.25">
      <c r="B18" s="12">
        <v>16</v>
      </c>
      <c r="C18" s="12">
        <v>16</v>
      </c>
      <c r="D18" s="13" t="s">
        <v>20</v>
      </c>
      <c r="E18" s="14">
        <v>7000</v>
      </c>
      <c r="F18" s="18">
        <f t="shared" si="2"/>
        <v>1400</v>
      </c>
      <c r="G18" s="18">
        <f t="shared" si="0"/>
        <v>8400</v>
      </c>
      <c r="H18" s="18">
        <f t="shared" si="3"/>
        <v>336</v>
      </c>
      <c r="I18" s="18">
        <f>+$G$18*2/100</f>
        <v>168</v>
      </c>
      <c r="J18" s="18">
        <f>+$G$18*2/100</f>
        <v>168</v>
      </c>
      <c r="K18" s="18">
        <f>+$G$18*2/100</f>
        <v>168</v>
      </c>
      <c r="L18" s="18">
        <f t="shared" si="4"/>
        <v>84</v>
      </c>
      <c r="M18" s="18">
        <f t="shared" si="5"/>
        <v>84</v>
      </c>
      <c r="N18" s="18">
        <f t="shared" si="6"/>
        <v>12.6</v>
      </c>
      <c r="O18" s="18">
        <f t="shared" si="7"/>
        <v>4.2</v>
      </c>
      <c r="P18" s="18">
        <f t="shared" si="8"/>
        <v>9424.8000000000011</v>
      </c>
      <c r="Q18" s="18">
        <f t="shared" si="9"/>
        <v>1790.7120000000002</v>
      </c>
      <c r="R18" s="18">
        <f t="shared" si="12"/>
        <v>11215.512000000001</v>
      </c>
      <c r="S18" s="18">
        <f t="shared" si="1"/>
        <v>179448.19200000001</v>
      </c>
      <c r="U18" s="9">
        <v>179448</v>
      </c>
      <c r="W18" s="9">
        <f t="shared" si="10"/>
        <v>22400</v>
      </c>
      <c r="X18" s="9">
        <f t="shared" si="11"/>
        <v>28651.392000000003</v>
      </c>
    </row>
    <row r="19" spans="2:24" ht="24" x14ac:dyDescent="0.25">
      <c r="B19" s="12">
        <v>17</v>
      </c>
      <c r="C19" s="12">
        <v>10</v>
      </c>
      <c r="D19" s="13" t="s">
        <v>21</v>
      </c>
      <c r="E19" s="14">
        <v>19000</v>
      </c>
      <c r="F19" s="18">
        <f t="shared" si="2"/>
        <v>3800</v>
      </c>
      <c r="G19" s="18">
        <f t="shared" si="0"/>
        <v>22800</v>
      </c>
      <c r="H19" s="18">
        <f t="shared" si="3"/>
        <v>912</v>
      </c>
      <c r="I19" s="18">
        <f>+$G$19*2/100</f>
        <v>456</v>
      </c>
      <c r="J19" s="18">
        <f>+$G$19*2/100</f>
        <v>456</v>
      </c>
      <c r="K19" s="18">
        <f>+$G$19*2/100</f>
        <v>456</v>
      </c>
      <c r="L19" s="18">
        <f t="shared" si="4"/>
        <v>228</v>
      </c>
      <c r="M19" s="18">
        <f t="shared" si="5"/>
        <v>228</v>
      </c>
      <c r="N19" s="18">
        <f t="shared" si="6"/>
        <v>34.200000000000003</v>
      </c>
      <c r="O19" s="18">
        <f t="shared" si="7"/>
        <v>11.4</v>
      </c>
      <c r="P19" s="18">
        <f t="shared" si="8"/>
        <v>25581.600000000002</v>
      </c>
      <c r="Q19" s="18">
        <f t="shared" si="9"/>
        <v>4860.5039999999999</v>
      </c>
      <c r="R19" s="18">
        <f t="shared" si="12"/>
        <v>30442.104000000003</v>
      </c>
      <c r="S19" s="18">
        <f t="shared" si="1"/>
        <v>304421.04000000004</v>
      </c>
      <c r="U19" s="9">
        <v>304421</v>
      </c>
      <c r="W19" s="9">
        <f t="shared" si="10"/>
        <v>38000</v>
      </c>
      <c r="X19" s="9">
        <f t="shared" si="11"/>
        <v>48605.04</v>
      </c>
    </row>
    <row r="20" spans="2:24" x14ac:dyDescent="0.25">
      <c r="B20" s="12">
        <v>18</v>
      </c>
      <c r="C20" s="12">
        <v>12</v>
      </c>
      <c r="D20" s="13" t="s">
        <v>22</v>
      </c>
      <c r="E20" s="14">
        <v>15500</v>
      </c>
      <c r="F20" s="18">
        <f t="shared" si="2"/>
        <v>3100</v>
      </c>
      <c r="G20" s="18">
        <f t="shared" si="0"/>
        <v>18600</v>
      </c>
      <c r="H20" s="18">
        <f t="shared" si="3"/>
        <v>744</v>
      </c>
      <c r="I20" s="18">
        <f>+$G$20*2/100</f>
        <v>372</v>
      </c>
      <c r="J20" s="18">
        <f>+$G$20*2/100</f>
        <v>372</v>
      </c>
      <c r="K20" s="18">
        <f>+$G$20*2/100</f>
        <v>372</v>
      </c>
      <c r="L20" s="18">
        <f t="shared" si="4"/>
        <v>186</v>
      </c>
      <c r="M20" s="18">
        <f t="shared" si="5"/>
        <v>186</v>
      </c>
      <c r="N20" s="18">
        <f t="shared" si="6"/>
        <v>27.9</v>
      </c>
      <c r="O20" s="18">
        <f t="shared" si="7"/>
        <v>9.3000000000000007</v>
      </c>
      <c r="P20" s="18">
        <f t="shared" si="8"/>
        <v>20869.2</v>
      </c>
      <c r="Q20" s="18">
        <f t="shared" si="9"/>
        <v>3965.1479999999997</v>
      </c>
      <c r="R20" s="18">
        <f t="shared" si="12"/>
        <v>24834.348000000002</v>
      </c>
      <c r="S20" s="18">
        <f t="shared" si="1"/>
        <v>298012.17600000004</v>
      </c>
      <c r="U20" s="9">
        <v>298012</v>
      </c>
      <c r="W20" s="9">
        <f t="shared" si="10"/>
        <v>37200</v>
      </c>
      <c r="X20" s="9">
        <f t="shared" si="11"/>
        <v>47581.775999999998</v>
      </c>
    </row>
    <row r="21" spans="2:24" x14ac:dyDescent="0.25">
      <c r="B21" s="12">
        <v>19</v>
      </c>
      <c r="C21" s="12">
        <v>16</v>
      </c>
      <c r="D21" s="13" t="s">
        <v>23</v>
      </c>
      <c r="E21" s="14">
        <v>7000</v>
      </c>
      <c r="F21" s="18">
        <f t="shared" si="2"/>
        <v>1400</v>
      </c>
      <c r="G21" s="18">
        <f t="shared" si="0"/>
        <v>8400</v>
      </c>
      <c r="H21" s="18">
        <f t="shared" si="3"/>
        <v>336</v>
      </c>
      <c r="I21" s="18">
        <f>+$G$21*2/100</f>
        <v>168</v>
      </c>
      <c r="J21" s="18">
        <f>+$G$21*2/100</f>
        <v>168</v>
      </c>
      <c r="K21" s="18">
        <f>+$G$21*2/100</f>
        <v>168</v>
      </c>
      <c r="L21" s="18">
        <f t="shared" si="4"/>
        <v>84</v>
      </c>
      <c r="M21" s="18">
        <f t="shared" si="5"/>
        <v>84</v>
      </c>
      <c r="N21" s="18">
        <f t="shared" si="6"/>
        <v>12.6</v>
      </c>
      <c r="O21" s="18">
        <f t="shared" si="7"/>
        <v>4.2</v>
      </c>
      <c r="P21" s="18">
        <f t="shared" si="8"/>
        <v>9424.8000000000011</v>
      </c>
      <c r="Q21" s="18">
        <f t="shared" si="9"/>
        <v>1790.7120000000002</v>
      </c>
      <c r="R21" s="18">
        <f t="shared" si="12"/>
        <v>11215.512000000001</v>
      </c>
      <c r="S21" s="18">
        <f t="shared" si="1"/>
        <v>179448.19200000001</v>
      </c>
      <c r="U21" s="9">
        <v>179448</v>
      </c>
      <c r="W21" s="9">
        <f t="shared" si="10"/>
        <v>22400</v>
      </c>
      <c r="X21" s="9">
        <f t="shared" si="11"/>
        <v>28651.392000000003</v>
      </c>
    </row>
    <row r="22" spans="2:24" x14ac:dyDescent="0.25">
      <c r="B22" s="12">
        <v>20</v>
      </c>
      <c r="C22" s="12">
        <v>12</v>
      </c>
      <c r="D22" s="13" t="s">
        <v>24</v>
      </c>
      <c r="E22" s="14">
        <v>29000</v>
      </c>
      <c r="F22" s="18">
        <f t="shared" si="2"/>
        <v>5800</v>
      </c>
      <c r="G22" s="18">
        <f t="shared" si="0"/>
        <v>34800</v>
      </c>
      <c r="H22" s="18">
        <f t="shared" si="3"/>
        <v>1392</v>
      </c>
      <c r="I22" s="18">
        <f>+$G$22*2/100</f>
        <v>696</v>
      </c>
      <c r="J22" s="18">
        <f>+$G$22*2/100</f>
        <v>696</v>
      </c>
      <c r="K22" s="18">
        <f>+$G$22*2/100</f>
        <v>696</v>
      </c>
      <c r="L22" s="18">
        <f t="shared" si="4"/>
        <v>348</v>
      </c>
      <c r="M22" s="18">
        <f t="shared" si="5"/>
        <v>348</v>
      </c>
      <c r="N22" s="18">
        <f t="shared" si="6"/>
        <v>52.2</v>
      </c>
      <c r="O22" s="18">
        <f t="shared" si="7"/>
        <v>17.399999999999999</v>
      </c>
      <c r="P22" s="18">
        <f t="shared" si="8"/>
        <v>39045.599999999999</v>
      </c>
      <c r="Q22" s="18">
        <f t="shared" si="9"/>
        <v>7418.6640000000007</v>
      </c>
      <c r="R22" s="18">
        <f t="shared" si="12"/>
        <v>46464.263999999996</v>
      </c>
      <c r="S22" s="18">
        <f t="shared" si="1"/>
        <v>557571.16799999995</v>
      </c>
      <c r="U22" s="9">
        <v>557571</v>
      </c>
      <c r="W22" s="9">
        <f t="shared" si="10"/>
        <v>69600</v>
      </c>
      <c r="X22" s="9">
        <f t="shared" si="11"/>
        <v>89023.968000000008</v>
      </c>
    </row>
    <row r="23" spans="2:24" x14ac:dyDescent="0.25">
      <c r="B23" s="12">
        <v>21</v>
      </c>
      <c r="C23" s="12">
        <v>12</v>
      </c>
      <c r="D23" s="13" t="s">
        <v>25</v>
      </c>
      <c r="E23" s="14">
        <v>24000</v>
      </c>
      <c r="F23" s="18">
        <f t="shared" si="2"/>
        <v>4800</v>
      </c>
      <c r="G23" s="18">
        <f t="shared" si="0"/>
        <v>28800</v>
      </c>
      <c r="H23" s="18">
        <f t="shared" si="3"/>
        <v>1152</v>
      </c>
      <c r="I23" s="18">
        <f>+$G$23*2/100</f>
        <v>576</v>
      </c>
      <c r="J23" s="18">
        <f>+$G$23*2/100</f>
        <v>576</v>
      </c>
      <c r="K23" s="18">
        <f>+$G$23*2/100</f>
        <v>576</v>
      </c>
      <c r="L23" s="18">
        <f t="shared" si="4"/>
        <v>288</v>
      </c>
      <c r="M23" s="18">
        <f t="shared" si="5"/>
        <v>288</v>
      </c>
      <c r="N23" s="18">
        <f t="shared" si="6"/>
        <v>43.2</v>
      </c>
      <c r="O23" s="18">
        <f t="shared" si="7"/>
        <v>14.4</v>
      </c>
      <c r="P23" s="18">
        <f t="shared" si="8"/>
        <v>32313.600000000002</v>
      </c>
      <c r="Q23" s="18">
        <f t="shared" si="9"/>
        <v>6139.5839999999998</v>
      </c>
      <c r="R23" s="18">
        <f t="shared" si="12"/>
        <v>38453.184000000001</v>
      </c>
      <c r="S23" s="18">
        <f t="shared" si="1"/>
        <v>461438.20799999998</v>
      </c>
      <c r="U23" s="9">
        <v>461438</v>
      </c>
      <c r="W23" s="9">
        <f t="shared" si="10"/>
        <v>57600</v>
      </c>
      <c r="X23" s="9">
        <f t="shared" si="11"/>
        <v>73675.008000000002</v>
      </c>
    </row>
    <row r="24" spans="2:24" x14ac:dyDescent="0.25">
      <c r="B24" s="12">
        <v>22</v>
      </c>
      <c r="C24" s="12">
        <v>5</v>
      </c>
      <c r="D24" s="13" t="s">
        <v>26</v>
      </c>
      <c r="E24" s="14">
        <v>125000</v>
      </c>
      <c r="F24" s="18">
        <f t="shared" si="2"/>
        <v>25000</v>
      </c>
      <c r="G24" s="18">
        <f t="shared" si="0"/>
        <v>150000</v>
      </c>
      <c r="H24" s="18">
        <f t="shared" si="3"/>
        <v>6000</v>
      </c>
      <c r="I24" s="18">
        <f>+$G$24*2/100</f>
        <v>3000</v>
      </c>
      <c r="J24" s="18">
        <f>+$G$24*2/100</f>
        <v>3000</v>
      </c>
      <c r="K24" s="18">
        <f>+$G$24*2/100</f>
        <v>3000</v>
      </c>
      <c r="L24" s="18">
        <f t="shared" si="4"/>
        <v>1500</v>
      </c>
      <c r="M24" s="18">
        <f t="shared" si="5"/>
        <v>1500</v>
      </c>
      <c r="N24" s="18">
        <f t="shared" si="6"/>
        <v>225</v>
      </c>
      <c r="O24" s="18">
        <f t="shared" si="7"/>
        <v>75</v>
      </c>
      <c r="P24" s="18">
        <f t="shared" si="8"/>
        <v>168300</v>
      </c>
      <c r="Q24" s="18">
        <f t="shared" si="9"/>
        <v>31977</v>
      </c>
      <c r="R24" s="18">
        <f t="shared" si="12"/>
        <v>200277</v>
      </c>
      <c r="S24" s="18">
        <f t="shared" si="1"/>
        <v>1001385</v>
      </c>
      <c r="U24" s="9">
        <v>1001385</v>
      </c>
      <c r="W24" s="9">
        <f t="shared" si="10"/>
        <v>125000</v>
      </c>
      <c r="X24" s="9">
        <f t="shared" si="11"/>
        <v>159885</v>
      </c>
    </row>
    <row r="25" spans="2:24" x14ac:dyDescent="0.25">
      <c r="B25" s="12">
        <v>23</v>
      </c>
      <c r="C25" s="12">
        <v>4</v>
      </c>
      <c r="D25" s="13" t="s">
        <v>27</v>
      </c>
      <c r="E25" s="14">
        <v>2000000</v>
      </c>
      <c r="F25" s="18">
        <f t="shared" si="2"/>
        <v>400000</v>
      </c>
      <c r="G25" s="18">
        <f t="shared" si="0"/>
        <v>2400000</v>
      </c>
      <c r="H25" s="18">
        <f t="shared" si="3"/>
        <v>96000</v>
      </c>
      <c r="I25" s="18">
        <f>+$G$25*2/100</f>
        <v>48000</v>
      </c>
      <c r="J25" s="18">
        <f>+$G$25*2/100</f>
        <v>48000</v>
      </c>
      <c r="K25" s="18">
        <f>+$G$25*2/100</f>
        <v>48000</v>
      </c>
      <c r="L25" s="18">
        <f t="shared" si="4"/>
        <v>24000</v>
      </c>
      <c r="M25" s="18">
        <f t="shared" si="5"/>
        <v>24000</v>
      </c>
      <c r="N25" s="18">
        <f t="shared" si="6"/>
        <v>3600</v>
      </c>
      <c r="O25" s="18">
        <f t="shared" si="7"/>
        <v>1200</v>
      </c>
      <c r="P25" s="18">
        <f t="shared" si="8"/>
        <v>2692800</v>
      </c>
      <c r="Q25" s="18">
        <f t="shared" si="9"/>
        <v>511632</v>
      </c>
      <c r="R25" s="18">
        <f t="shared" si="12"/>
        <v>3204432</v>
      </c>
      <c r="S25" s="18">
        <f t="shared" si="1"/>
        <v>12817728</v>
      </c>
      <c r="U25" s="9">
        <v>12817728</v>
      </c>
      <c r="W25" s="9">
        <f t="shared" si="10"/>
        <v>1600000</v>
      </c>
      <c r="X25" s="9">
        <f t="shared" si="11"/>
        <v>2046528</v>
      </c>
    </row>
    <row r="26" spans="2:24" ht="24" x14ac:dyDescent="0.25">
      <c r="B26" s="12">
        <v>24</v>
      </c>
      <c r="C26" s="12">
        <v>5</v>
      </c>
      <c r="D26" s="13" t="s">
        <v>28</v>
      </c>
      <c r="E26" s="14">
        <v>15000</v>
      </c>
      <c r="F26" s="18">
        <f t="shared" si="2"/>
        <v>3000</v>
      </c>
      <c r="G26" s="18">
        <f t="shared" si="0"/>
        <v>18000</v>
      </c>
      <c r="H26" s="18">
        <f t="shared" si="3"/>
        <v>720</v>
      </c>
      <c r="I26" s="18">
        <f>+$G$26*2/100</f>
        <v>360</v>
      </c>
      <c r="J26" s="18">
        <f>+$G$26*2/100</f>
        <v>360</v>
      </c>
      <c r="K26" s="18">
        <f>+$G$26*2/100</f>
        <v>360</v>
      </c>
      <c r="L26" s="18">
        <f t="shared" si="4"/>
        <v>180</v>
      </c>
      <c r="M26" s="18">
        <f t="shared" si="5"/>
        <v>180</v>
      </c>
      <c r="N26" s="18">
        <f t="shared" si="6"/>
        <v>27</v>
      </c>
      <c r="O26" s="18">
        <f t="shared" si="7"/>
        <v>9</v>
      </c>
      <c r="P26" s="18">
        <f t="shared" si="8"/>
        <v>20196</v>
      </c>
      <c r="Q26" s="18">
        <f t="shared" si="9"/>
        <v>3837.24</v>
      </c>
      <c r="R26" s="18">
        <f t="shared" si="12"/>
        <v>24033.239999999998</v>
      </c>
      <c r="S26" s="18">
        <f t="shared" si="1"/>
        <v>120166.19999999998</v>
      </c>
      <c r="U26" s="9">
        <v>120166</v>
      </c>
      <c r="W26" s="9">
        <f t="shared" si="10"/>
        <v>15000</v>
      </c>
      <c r="X26" s="9">
        <f t="shared" si="11"/>
        <v>19186.199999999997</v>
      </c>
    </row>
    <row r="27" spans="2:24" x14ac:dyDescent="0.25">
      <c r="B27" s="12">
        <v>25</v>
      </c>
      <c r="C27" s="12">
        <v>6</v>
      </c>
      <c r="D27" s="13" t="s">
        <v>29</v>
      </c>
      <c r="E27" s="14">
        <v>1740000</v>
      </c>
      <c r="F27" s="18">
        <f t="shared" si="2"/>
        <v>348000</v>
      </c>
      <c r="G27" s="18">
        <f t="shared" si="0"/>
        <v>2088000</v>
      </c>
      <c r="H27" s="18">
        <f t="shared" si="3"/>
        <v>83520</v>
      </c>
      <c r="I27" s="18">
        <f>+$G$27*2/100</f>
        <v>41760</v>
      </c>
      <c r="J27" s="18">
        <f>+$G$27*2/100</f>
        <v>41760</v>
      </c>
      <c r="K27" s="18">
        <f>+$G$27*2/100</f>
        <v>41760</v>
      </c>
      <c r="L27" s="18">
        <f t="shared" si="4"/>
        <v>20880</v>
      </c>
      <c r="M27" s="18">
        <f t="shared" si="5"/>
        <v>20880</v>
      </c>
      <c r="N27" s="18">
        <f t="shared" si="6"/>
        <v>3132</v>
      </c>
      <c r="O27" s="18">
        <f t="shared" si="7"/>
        <v>1044</v>
      </c>
      <c r="P27" s="18">
        <f t="shared" si="8"/>
        <v>2342736</v>
      </c>
      <c r="Q27" s="18">
        <f t="shared" si="9"/>
        <v>445119.84</v>
      </c>
      <c r="R27" s="18">
        <f t="shared" si="12"/>
        <v>2787855.84</v>
      </c>
      <c r="S27" s="18">
        <f t="shared" si="1"/>
        <v>16727135.039999999</v>
      </c>
      <c r="U27" s="9">
        <v>16727135</v>
      </c>
      <c r="W27" s="9">
        <f t="shared" si="10"/>
        <v>2088000</v>
      </c>
      <c r="X27" s="9">
        <f t="shared" si="11"/>
        <v>2670719.04</v>
      </c>
    </row>
    <row r="28" spans="2:24" ht="24" x14ac:dyDescent="0.25">
      <c r="B28" s="12">
        <v>26</v>
      </c>
      <c r="C28" s="12">
        <v>4</v>
      </c>
      <c r="D28" s="13" t="s">
        <v>30</v>
      </c>
      <c r="E28" s="14">
        <v>300000</v>
      </c>
      <c r="F28" s="18">
        <f t="shared" si="2"/>
        <v>60000</v>
      </c>
      <c r="G28" s="18">
        <f t="shared" si="0"/>
        <v>360000</v>
      </c>
      <c r="H28" s="18">
        <f t="shared" si="3"/>
        <v>14400</v>
      </c>
      <c r="I28" s="18">
        <f>+$G$28*2/100</f>
        <v>7200</v>
      </c>
      <c r="J28" s="18">
        <f>+$G$28*2/100</f>
        <v>7200</v>
      </c>
      <c r="K28" s="18">
        <f>+$G$28*2/100</f>
        <v>7200</v>
      </c>
      <c r="L28" s="18">
        <f t="shared" si="4"/>
        <v>3600</v>
      </c>
      <c r="M28" s="18">
        <f t="shared" si="5"/>
        <v>3600</v>
      </c>
      <c r="N28" s="18">
        <f t="shared" si="6"/>
        <v>540</v>
      </c>
      <c r="O28" s="18">
        <f t="shared" si="7"/>
        <v>180</v>
      </c>
      <c r="P28" s="18">
        <f t="shared" si="8"/>
        <v>403920</v>
      </c>
      <c r="Q28" s="18">
        <f t="shared" si="9"/>
        <v>76744.800000000003</v>
      </c>
      <c r="R28" s="18">
        <f t="shared" si="12"/>
        <v>480664.8</v>
      </c>
      <c r="S28" s="18">
        <f t="shared" si="1"/>
        <v>1922659.2</v>
      </c>
      <c r="U28" s="9">
        <v>1922659</v>
      </c>
      <c r="W28" s="9">
        <f t="shared" si="10"/>
        <v>240000</v>
      </c>
      <c r="X28" s="9">
        <f t="shared" si="11"/>
        <v>306979.20000000001</v>
      </c>
    </row>
    <row r="29" spans="2:24" x14ac:dyDescent="0.25">
      <c r="B29" s="12">
        <v>27</v>
      </c>
      <c r="C29" s="12">
        <v>12</v>
      </c>
      <c r="D29" s="13" t="s">
        <v>31</v>
      </c>
      <c r="E29" s="14">
        <v>18000</v>
      </c>
      <c r="F29" s="18">
        <f t="shared" si="2"/>
        <v>3600</v>
      </c>
      <c r="G29" s="18">
        <f t="shared" si="0"/>
        <v>21600</v>
      </c>
      <c r="H29" s="18">
        <f t="shared" si="3"/>
        <v>864</v>
      </c>
      <c r="I29" s="18">
        <f>+$G$29*2/100</f>
        <v>432</v>
      </c>
      <c r="J29" s="18">
        <f>+$G$29*2/100</f>
        <v>432</v>
      </c>
      <c r="K29" s="18">
        <f>+$G$29*2/100</f>
        <v>432</v>
      </c>
      <c r="L29" s="18">
        <f t="shared" si="4"/>
        <v>216</v>
      </c>
      <c r="M29" s="18">
        <f t="shared" si="5"/>
        <v>216</v>
      </c>
      <c r="N29" s="18">
        <f t="shared" si="6"/>
        <v>32.4</v>
      </c>
      <c r="O29" s="18">
        <f t="shared" si="7"/>
        <v>10.8</v>
      </c>
      <c r="P29" s="18">
        <f t="shared" si="8"/>
        <v>24235.200000000001</v>
      </c>
      <c r="Q29" s="18">
        <f t="shared" si="9"/>
        <v>4604.6880000000001</v>
      </c>
      <c r="R29" s="18">
        <f t="shared" si="12"/>
        <v>28839.887999999999</v>
      </c>
      <c r="S29" s="18">
        <f t="shared" si="1"/>
        <v>346078.65599999996</v>
      </c>
      <c r="U29" s="9">
        <v>346078</v>
      </c>
      <c r="W29" s="9">
        <f t="shared" si="10"/>
        <v>43200</v>
      </c>
      <c r="X29" s="9">
        <f t="shared" si="11"/>
        <v>55256.256000000001</v>
      </c>
    </row>
    <row r="30" spans="2:24" ht="24" x14ac:dyDescent="0.25">
      <c r="B30" s="12">
        <v>28</v>
      </c>
      <c r="C30" s="12">
        <v>4</v>
      </c>
      <c r="D30" s="13" t="s">
        <v>32</v>
      </c>
      <c r="E30" s="14">
        <v>82000</v>
      </c>
      <c r="F30" s="18">
        <f t="shared" si="2"/>
        <v>16400</v>
      </c>
      <c r="G30" s="18">
        <f t="shared" si="0"/>
        <v>98400</v>
      </c>
      <c r="H30" s="18">
        <f t="shared" si="3"/>
        <v>3936</v>
      </c>
      <c r="I30" s="18">
        <f>+$G$30*2/100</f>
        <v>1968</v>
      </c>
      <c r="J30" s="18">
        <f>+$G$30*2/100</f>
        <v>1968</v>
      </c>
      <c r="K30" s="18">
        <f>+$G$30*2/100</f>
        <v>1968</v>
      </c>
      <c r="L30" s="18">
        <f t="shared" si="4"/>
        <v>984</v>
      </c>
      <c r="M30" s="18">
        <f t="shared" si="5"/>
        <v>984</v>
      </c>
      <c r="N30" s="18">
        <f t="shared" si="6"/>
        <v>147.6</v>
      </c>
      <c r="O30" s="18">
        <f t="shared" si="7"/>
        <v>49.2</v>
      </c>
      <c r="P30" s="18">
        <f t="shared" si="8"/>
        <v>110404.8</v>
      </c>
      <c r="Q30" s="18">
        <f t="shared" si="9"/>
        <v>20976.912</v>
      </c>
      <c r="R30" s="18">
        <f t="shared" si="12"/>
        <v>131381.712</v>
      </c>
      <c r="S30" s="18">
        <f t="shared" si="1"/>
        <v>525526.848</v>
      </c>
      <c r="U30" s="9">
        <v>525526</v>
      </c>
      <c r="W30" s="9">
        <f t="shared" si="10"/>
        <v>65600</v>
      </c>
      <c r="X30" s="9">
        <f t="shared" si="11"/>
        <v>83907.648000000001</v>
      </c>
    </row>
    <row r="31" spans="2:24" x14ac:dyDescent="0.25">
      <c r="B31" s="12">
        <v>29</v>
      </c>
      <c r="C31" s="12">
        <v>16</v>
      </c>
      <c r="D31" s="13" t="s">
        <v>33</v>
      </c>
      <c r="E31" s="14">
        <v>19000</v>
      </c>
      <c r="F31" s="18">
        <f t="shared" si="2"/>
        <v>3800</v>
      </c>
      <c r="G31" s="18">
        <f t="shared" si="0"/>
        <v>22800</v>
      </c>
      <c r="H31" s="18">
        <f t="shared" si="3"/>
        <v>912</v>
      </c>
      <c r="I31" s="18">
        <f>+$G$31*2/100</f>
        <v>456</v>
      </c>
      <c r="J31" s="18">
        <f>+$G$31*2/100</f>
        <v>456</v>
      </c>
      <c r="K31" s="18">
        <f>+$G$31*2/100</f>
        <v>456</v>
      </c>
      <c r="L31" s="18">
        <f t="shared" si="4"/>
        <v>228</v>
      </c>
      <c r="M31" s="18">
        <f t="shared" si="5"/>
        <v>228</v>
      </c>
      <c r="N31" s="18">
        <f t="shared" si="6"/>
        <v>34.200000000000003</v>
      </c>
      <c r="O31" s="18">
        <f t="shared" si="7"/>
        <v>11.4</v>
      </c>
      <c r="P31" s="18">
        <f t="shared" si="8"/>
        <v>25581.600000000002</v>
      </c>
      <c r="Q31" s="18">
        <f t="shared" si="9"/>
        <v>4860.5039999999999</v>
      </c>
      <c r="R31" s="18">
        <f t="shared" si="12"/>
        <v>30442.104000000003</v>
      </c>
      <c r="S31" s="18">
        <f t="shared" si="1"/>
        <v>487073.66400000005</v>
      </c>
      <c r="U31" s="9">
        <v>487073</v>
      </c>
      <c r="W31" s="9">
        <f t="shared" si="10"/>
        <v>60800</v>
      </c>
      <c r="X31" s="9">
        <f t="shared" si="11"/>
        <v>77768.063999999998</v>
      </c>
    </row>
    <row r="32" spans="2:24" x14ac:dyDescent="0.25">
      <c r="B32" s="12">
        <v>30</v>
      </c>
      <c r="C32" s="12">
        <v>3</v>
      </c>
      <c r="D32" s="13" t="s">
        <v>34</v>
      </c>
      <c r="E32" s="14">
        <v>170000</v>
      </c>
      <c r="F32" s="18">
        <f t="shared" si="2"/>
        <v>34000</v>
      </c>
      <c r="G32" s="18">
        <f t="shared" si="0"/>
        <v>204000</v>
      </c>
      <c r="H32" s="18">
        <f t="shared" si="3"/>
        <v>8160</v>
      </c>
      <c r="I32" s="18">
        <f>+$G$32*2/100</f>
        <v>4080</v>
      </c>
      <c r="J32" s="18">
        <f>+$G$32*2/100</f>
        <v>4080</v>
      </c>
      <c r="K32" s="18">
        <f>+$G$32*2/100</f>
        <v>4080</v>
      </c>
      <c r="L32" s="18">
        <f t="shared" si="4"/>
        <v>2040</v>
      </c>
      <c r="M32" s="18">
        <f t="shared" si="5"/>
        <v>2040</v>
      </c>
      <c r="N32" s="18">
        <f t="shared" si="6"/>
        <v>306</v>
      </c>
      <c r="O32" s="18">
        <f t="shared" si="7"/>
        <v>102</v>
      </c>
      <c r="P32" s="18">
        <f t="shared" si="8"/>
        <v>228888</v>
      </c>
      <c r="Q32" s="18">
        <f t="shared" si="9"/>
        <v>43488.72</v>
      </c>
      <c r="R32" s="18">
        <f t="shared" si="12"/>
        <v>272376.71999999997</v>
      </c>
      <c r="S32" s="18">
        <f t="shared" si="1"/>
        <v>817130.15999999992</v>
      </c>
      <c r="U32" s="9">
        <v>817130</v>
      </c>
      <c r="W32" s="9">
        <f t="shared" si="10"/>
        <v>102000</v>
      </c>
      <c r="X32" s="9">
        <f t="shared" si="11"/>
        <v>130466.16</v>
      </c>
    </row>
    <row r="33" spans="1:24" ht="24" x14ac:dyDescent="0.25">
      <c r="B33" s="12">
        <v>31</v>
      </c>
      <c r="C33" s="12">
        <v>9</v>
      </c>
      <c r="D33" s="13" t="s">
        <v>35</v>
      </c>
      <c r="E33" s="14">
        <v>8500</v>
      </c>
      <c r="F33" s="18">
        <f t="shared" si="2"/>
        <v>1700</v>
      </c>
      <c r="G33" s="18">
        <f t="shared" si="0"/>
        <v>10200</v>
      </c>
      <c r="H33" s="18">
        <f t="shared" si="3"/>
        <v>408</v>
      </c>
      <c r="I33" s="18">
        <f>+$G$33*2/100</f>
        <v>204</v>
      </c>
      <c r="J33" s="18">
        <f>+$G$33*2/100</f>
        <v>204</v>
      </c>
      <c r="K33" s="18">
        <f>+$G$33*2/100</f>
        <v>204</v>
      </c>
      <c r="L33" s="18">
        <f t="shared" si="4"/>
        <v>102</v>
      </c>
      <c r="M33" s="18">
        <f t="shared" si="5"/>
        <v>102</v>
      </c>
      <c r="N33" s="18">
        <f t="shared" si="6"/>
        <v>15.3</v>
      </c>
      <c r="O33" s="18">
        <f t="shared" si="7"/>
        <v>5.0999999999999996</v>
      </c>
      <c r="P33" s="18">
        <f t="shared" si="8"/>
        <v>11444.4</v>
      </c>
      <c r="Q33" s="18">
        <f t="shared" si="9"/>
        <v>2174.4360000000001</v>
      </c>
      <c r="R33" s="18">
        <f t="shared" si="12"/>
        <v>13618.835999999999</v>
      </c>
      <c r="S33" s="18">
        <f t="shared" si="1"/>
        <v>122569.52399999999</v>
      </c>
      <c r="U33" s="9">
        <v>122569</v>
      </c>
      <c r="W33" s="9">
        <f t="shared" si="10"/>
        <v>15300</v>
      </c>
      <c r="X33" s="9">
        <f t="shared" si="11"/>
        <v>19569.924000000003</v>
      </c>
    </row>
    <row r="34" spans="1:24" x14ac:dyDescent="0.25">
      <c r="B34" s="12">
        <v>32</v>
      </c>
      <c r="C34" s="12">
        <v>3</v>
      </c>
      <c r="D34" s="13" t="s">
        <v>36</v>
      </c>
      <c r="E34" s="14">
        <v>60000</v>
      </c>
      <c r="F34" s="18">
        <f t="shared" si="2"/>
        <v>12000</v>
      </c>
      <c r="G34" s="18">
        <f t="shared" si="0"/>
        <v>72000</v>
      </c>
      <c r="H34" s="18">
        <f t="shared" si="3"/>
        <v>2880</v>
      </c>
      <c r="I34" s="18">
        <f>+$G$34*2/100</f>
        <v>1440</v>
      </c>
      <c r="J34" s="18">
        <f>+$G$34*2/100</f>
        <v>1440</v>
      </c>
      <c r="K34" s="18">
        <f>+$G$34*2/100</f>
        <v>1440</v>
      </c>
      <c r="L34" s="18">
        <f t="shared" si="4"/>
        <v>720</v>
      </c>
      <c r="M34" s="18">
        <f t="shared" si="5"/>
        <v>720</v>
      </c>
      <c r="N34" s="18">
        <f t="shared" si="6"/>
        <v>108</v>
      </c>
      <c r="O34" s="18">
        <f t="shared" si="7"/>
        <v>36</v>
      </c>
      <c r="P34" s="18">
        <f t="shared" si="8"/>
        <v>80784</v>
      </c>
      <c r="Q34" s="18">
        <f t="shared" si="9"/>
        <v>15348.96</v>
      </c>
      <c r="R34" s="18">
        <f t="shared" si="12"/>
        <v>96132.959999999992</v>
      </c>
      <c r="S34" s="18">
        <f t="shared" si="1"/>
        <v>288398.88</v>
      </c>
      <c r="U34" s="9">
        <v>288398</v>
      </c>
      <c r="W34" s="9">
        <f t="shared" si="10"/>
        <v>36000</v>
      </c>
      <c r="X34" s="9">
        <f t="shared" si="11"/>
        <v>46046.879999999997</v>
      </c>
    </row>
    <row r="35" spans="1:24" ht="24" x14ac:dyDescent="0.25">
      <c r="B35" s="12">
        <v>33</v>
      </c>
      <c r="C35" s="12">
        <v>6</v>
      </c>
      <c r="D35" s="13" t="s">
        <v>37</v>
      </c>
      <c r="E35" s="14">
        <v>38000</v>
      </c>
      <c r="F35" s="18">
        <f t="shared" si="2"/>
        <v>7600</v>
      </c>
      <c r="G35" s="18">
        <f t="shared" si="0"/>
        <v>45600</v>
      </c>
      <c r="H35" s="18">
        <f t="shared" si="3"/>
        <v>1824</v>
      </c>
      <c r="I35" s="18">
        <f>+$G$35*2/100</f>
        <v>912</v>
      </c>
      <c r="J35" s="18">
        <f>+$G$35*2/100</f>
        <v>912</v>
      </c>
      <c r="K35" s="18">
        <f>+$G$35*2/100</f>
        <v>912</v>
      </c>
      <c r="L35" s="18">
        <f t="shared" si="4"/>
        <v>456</v>
      </c>
      <c r="M35" s="18">
        <f t="shared" si="5"/>
        <v>456</v>
      </c>
      <c r="N35" s="18">
        <f t="shared" si="6"/>
        <v>68.400000000000006</v>
      </c>
      <c r="O35" s="18">
        <f t="shared" si="7"/>
        <v>22.8</v>
      </c>
      <c r="P35" s="18">
        <f t="shared" si="8"/>
        <v>51163.200000000004</v>
      </c>
      <c r="Q35" s="18">
        <f t="shared" si="9"/>
        <v>9721.0079999999998</v>
      </c>
      <c r="R35" s="18">
        <f>+P35+Q35</f>
        <v>60884.208000000006</v>
      </c>
      <c r="S35" s="18">
        <f t="shared" si="1"/>
        <v>365305.24800000002</v>
      </c>
      <c r="U35" s="9">
        <v>365305</v>
      </c>
      <c r="W35" s="9">
        <f t="shared" si="10"/>
        <v>45600</v>
      </c>
      <c r="X35" s="9">
        <f t="shared" si="11"/>
        <v>58326.047999999995</v>
      </c>
    </row>
    <row r="36" spans="1:24" x14ac:dyDescent="0.25">
      <c r="B36" s="12">
        <v>33</v>
      </c>
      <c r="C36" s="12">
        <v>2</v>
      </c>
      <c r="D36" s="13" t="s">
        <v>38</v>
      </c>
      <c r="E36" s="14">
        <v>1150000</v>
      </c>
      <c r="F36" s="18">
        <f t="shared" si="2"/>
        <v>230000</v>
      </c>
      <c r="G36" s="18">
        <f t="shared" si="0"/>
        <v>1380000</v>
      </c>
      <c r="H36" s="18">
        <f t="shared" si="3"/>
        <v>55200</v>
      </c>
      <c r="I36" s="18">
        <f>+$G$36*2/100</f>
        <v>27600</v>
      </c>
      <c r="J36" s="18">
        <f>+$G$36*2/100</f>
        <v>27600</v>
      </c>
      <c r="K36" s="18">
        <f>+$G$36*2/100</f>
        <v>27600</v>
      </c>
      <c r="L36" s="18">
        <f t="shared" si="4"/>
        <v>13800</v>
      </c>
      <c r="M36" s="18">
        <f t="shared" si="5"/>
        <v>13800</v>
      </c>
      <c r="N36" s="18">
        <f t="shared" si="6"/>
        <v>2070</v>
      </c>
      <c r="O36" s="18">
        <f t="shared" si="7"/>
        <v>690</v>
      </c>
      <c r="P36" s="18">
        <f t="shared" si="8"/>
        <v>1548360</v>
      </c>
      <c r="Q36" s="18">
        <f t="shared" si="9"/>
        <v>294188.40000000002</v>
      </c>
      <c r="R36" s="18">
        <f t="shared" si="12"/>
        <v>1842548.4</v>
      </c>
      <c r="S36" s="18">
        <f t="shared" si="1"/>
        <v>3685096.8</v>
      </c>
      <c r="U36" s="9">
        <v>3685096</v>
      </c>
      <c r="W36" s="9">
        <f t="shared" si="10"/>
        <v>460000</v>
      </c>
      <c r="X36" s="9">
        <f t="shared" si="11"/>
        <v>588376.80000000005</v>
      </c>
    </row>
    <row r="37" spans="1:24" s="15" customFormat="1" x14ac:dyDescent="0.25">
      <c r="A37" s="15" t="s">
        <v>42</v>
      </c>
      <c r="B37" s="24" t="s">
        <v>39</v>
      </c>
      <c r="C37" s="24"/>
      <c r="D37" s="24"/>
      <c r="E37" s="16">
        <f>+SUM(E3:E36)</f>
        <v>6557700</v>
      </c>
      <c r="F37" s="19">
        <f>+SUM(F3:F36)</f>
        <v>1311540</v>
      </c>
      <c r="G37" s="19">
        <f>+SUM(G3:G36)</f>
        <v>7869240</v>
      </c>
      <c r="H37" s="19">
        <f>+SUM(H3:H36)</f>
        <v>314769.59999999998</v>
      </c>
      <c r="I37" s="19">
        <f>+SUM(I3:I36)</f>
        <v>157384.79999999999</v>
      </c>
      <c r="J37" s="19">
        <f t="shared" ref="J37:P37" si="13">+SUM(J3:J36)</f>
        <v>157384.79999999999</v>
      </c>
      <c r="K37" s="19">
        <f t="shared" si="13"/>
        <v>157384.79999999999</v>
      </c>
      <c r="L37" s="19">
        <f t="shared" si="13"/>
        <v>78692.399999999994</v>
      </c>
      <c r="M37" s="19">
        <f t="shared" si="13"/>
        <v>78692.399999999994</v>
      </c>
      <c r="N37" s="19">
        <f t="shared" si="13"/>
        <v>11803.859999999999</v>
      </c>
      <c r="O37" s="19">
        <f t="shared" si="13"/>
        <v>3934.62</v>
      </c>
      <c r="P37" s="19">
        <f t="shared" si="13"/>
        <v>8829287.2800000012</v>
      </c>
      <c r="Q37" s="19">
        <f>+SUM(Q3:Q36)</f>
        <v>1677564.5831999998</v>
      </c>
      <c r="R37" s="19">
        <f>+SUM(R3:R36)</f>
        <v>10506851.863200001</v>
      </c>
      <c r="S37" s="19">
        <f>+SUM(S3:S36)</f>
        <v>64059960.3336</v>
      </c>
      <c r="U37" s="19">
        <f>+SUM(U3:U36)</f>
        <v>64059945</v>
      </c>
      <c r="W37" s="17">
        <f>+SUM(W3:W36)</f>
        <v>7996420</v>
      </c>
      <c r="X37" s="17">
        <f>+SUM(X3:X36)</f>
        <v>10228060.893600002</v>
      </c>
    </row>
  </sheetData>
  <mergeCells count="1">
    <mergeCell ref="B37:D37"/>
  </mergeCells>
  <pageMargins left="0.7" right="0.7" top="0.75" bottom="0.75" header="0.3" footer="0.3"/>
  <pageSetup scale="7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49C90-686E-44AE-A7AA-A35F6C2C2077}">
  <dimension ref="A2:F37"/>
  <sheetViews>
    <sheetView workbookViewId="0">
      <selection activeCell="H16" sqref="H16"/>
    </sheetView>
  </sheetViews>
  <sheetFormatPr baseColWidth="10" defaultRowHeight="15" x14ac:dyDescent="0.25"/>
  <cols>
    <col min="1" max="1" width="3.28515625" customWidth="1"/>
    <col min="2" max="2" width="4.85546875" bestFit="1" customWidth="1"/>
    <col min="4" max="4" width="30.28515625" customWidth="1"/>
    <col min="5" max="5" width="12.85546875" bestFit="1" customWidth="1"/>
    <col min="6" max="6" width="13.7109375" bestFit="1" customWidth="1"/>
    <col min="7" max="7" width="6.140625" customWidth="1"/>
  </cols>
  <sheetData>
    <row r="2" spans="2:6" s="22" customFormat="1" x14ac:dyDescent="0.25">
      <c r="B2" s="11" t="s">
        <v>0</v>
      </c>
      <c r="C2" s="11" t="s">
        <v>1</v>
      </c>
      <c r="D2" s="11" t="s">
        <v>2</v>
      </c>
      <c r="E2" s="21" t="s">
        <v>56</v>
      </c>
      <c r="F2" s="21" t="s">
        <v>51</v>
      </c>
    </row>
    <row r="3" spans="2:6" x14ac:dyDescent="0.25">
      <c r="B3" s="12">
        <v>1</v>
      </c>
      <c r="C3" s="12">
        <v>160</v>
      </c>
      <c r="D3" s="13" t="s">
        <v>5</v>
      </c>
      <c r="E3" s="18">
        <v>7700</v>
      </c>
      <c r="F3" s="18">
        <f>+C3*E3</f>
        <v>1232000</v>
      </c>
    </row>
    <row r="4" spans="2:6" ht="24" x14ac:dyDescent="0.25">
      <c r="B4" s="12">
        <v>2</v>
      </c>
      <c r="C4" s="12">
        <v>160</v>
      </c>
      <c r="D4" s="13" t="s">
        <v>6</v>
      </c>
      <c r="E4" s="18">
        <v>9600</v>
      </c>
      <c r="F4" s="18">
        <f t="shared" ref="F4:F36" si="0">+C4*E4</f>
        <v>1536000</v>
      </c>
    </row>
    <row r="5" spans="2:6" x14ac:dyDescent="0.25">
      <c r="B5" s="12">
        <v>3</v>
      </c>
      <c r="C5" s="12">
        <v>160</v>
      </c>
      <c r="D5" s="13" t="s">
        <v>7</v>
      </c>
      <c r="E5" s="18">
        <v>9600</v>
      </c>
      <c r="F5" s="18">
        <f t="shared" si="0"/>
        <v>1536000</v>
      </c>
    </row>
    <row r="6" spans="2:6" x14ac:dyDescent="0.25">
      <c r="B6" s="12">
        <v>4</v>
      </c>
      <c r="C6" s="12">
        <v>160</v>
      </c>
      <c r="D6" s="13" t="s">
        <v>8</v>
      </c>
      <c r="E6" s="18">
        <v>8000</v>
      </c>
      <c r="F6" s="18">
        <f t="shared" si="0"/>
        <v>1280000</v>
      </c>
    </row>
    <row r="7" spans="2:6" x14ac:dyDescent="0.25">
      <c r="B7" s="12">
        <v>5</v>
      </c>
      <c r="C7" s="12">
        <v>160</v>
      </c>
      <c r="D7" s="13" t="s">
        <v>9</v>
      </c>
      <c r="E7" s="18">
        <v>2100</v>
      </c>
      <c r="F7" s="18">
        <f t="shared" si="0"/>
        <v>336000</v>
      </c>
    </row>
    <row r="8" spans="2:6" x14ac:dyDescent="0.25">
      <c r="B8" s="12">
        <v>6</v>
      </c>
      <c r="C8" s="12">
        <v>24</v>
      </c>
      <c r="D8" s="13" t="s">
        <v>10</v>
      </c>
      <c r="E8" s="18">
        <v>416600</v>
      </c>
      <c r="F8" s="18">
        <f t="shared" si="0"/>
        <v>9998400</v>
      </c>
    </row>
    <row r="9" spans="2:6" x14ac:dyDescent="0.25">
      <c r="B9" s="12">
        <v>7</v>
      </c>
      <c r="C9" s="12">
        <v>12</v>
      </c>
      <c r="D9" s="13" t="s">
        <v>11</v>
      </c>
      <c r="E9" s="18">
        <v>24000</v>
      </c>
      <c r="F9" s="18">
        <f t="shared" si="0"/>
        <v>288000</v>
      </c>
    </row>
    <row r="10" spans="2:6" x14ac:dyDescent="0.25">
      <c r="B10" s="12">
        <v>8</v>
      </c>
      <c r="C10" s="12">
        <v>16</v>
      </c>
      <c r="D10" s="13" t="s">
        <v>12</v>
      </c>
      <c r="E10" s="18">
        <v>4200</v>
      </c>
      <c r="F10" s="18">
        <f t="shared" si="0"/>
        <v>67200</v>
      </c>
    </row>
    <row r="11" spans="2:6" x14ac:dyDescent="0.25">
      <c r="B11" s="12">
        <v>9</v>
      </c>
      <c r="C11" s="12">
        <v>8</v>
      </c>
      <c r="D11" s="13" t="s">
        <v>13</v>
      </c>
      <c r="E11" s="18">
        <v>320450</v>
      </c>
      <c r="F11" s="18">
        <f t="shared" si="0"/>
        <v>2563600</v>
      </c>
    </row>
    <row r="12" spans="2:6" ht="24" x14ac:dyDescent="0.25">
      <c r="B12" s="12">
        <v>10</v>
      </c>
      <c r="C12" s="12">
        <v>16</v>
      </c>
      <c r="D12" s="13" t="s">
        <v>14</v>
      </c>
      <c r="E12" s="18">
        <v>21650</v>
      </c>
      <c r="F12" s="18">
        <f t="shared" si="0"/>
        <v>346400</v>
      </c>
    </row>
    <row r="13" spans="2:6" x14ac:dyDescent="0.25">
      <c r="B13" s="12">
        <v>11</v>
      </c>
      <c r="C13" s="12">
        <v>12</v>
      </c>
      <c r="D13" s="13" t="s">
        <v>15</v>
      </c>
      <c r="E13" s="18">
        <v>57700</v>
      </c>
      <c r="F13" s="18">
        <f t="shared" si="0"/>
        <v>692400</v>
      </c>
    </row>
    <row r="14" spans="2:6" x14ac:dyDescent="0.25">
      <c r="B14" s="12">
        <v>12</v>
      </c>
      <c r="C14" s="12">
        <v>12</v>
      </c>
      <c r="D14" s="13" t="s">
        <v>16</v>
      </c>
      <c r="E14" s="18">
        <v>67300</v>
      </c>
      <c r="F14" s="18">
        <f t="shared" si="0"/>
        <v>807600</v>
      </c>
    </row>
    <row r="15" spans="2:6" x14ac:dyDescent="0.25">
      <c r="B15" s="12">
        <v>13</v>
      </c>
      <c r="C15" s="12">
        <v>12</v>
      </c>
      <c r="D15" s="13" t="s">
        <v>17</v>
      </c>
      <c r="E15" s="18">
        <v>74500</v>
      </c>
      <c r="F15" s="18">
        <f t="shared" si="0"/>
        <v>894000</v>
      </c>
    </row>
    <row r="16" spans="2:6" x14ac:dyDescent="0.25">
      <c r="B16" s="12">
        <v>14</v>
      </c>
      <c r="C16" s="12">
        <v>8</v>
      </c>
      <c r="D16" s="13" t="s">
        <v>18</v>
      </c>
      <c r="E16" s="18">
        <v>51300</v>
      </c>
      <c r="F16" s="18">
        <f t="shared" si="0"/>
        <v>410400</v>
      </c>
    </row>
    <row r="17" spans="2:6" x14ac:dyDescent="0.25">
      <c r="B17" s="12">
        <v>15</v>
      </c>
      <c r="C17" s="12">
        <v>9</v>
      </c>
      <c r="D17" s="13" t="s">
        <v>19</v>
      </c>
      <c r="E17" s="18">
        <v>96100</v>
      </c>
      <c r="F17" s="18">
        <f t="shared" si="0"/>
        <v>864900</v>
      </c>
    </row>
    <row r="18" spans="2:6" ht="24" x14ac:dyDescent="0.25">
      <c r="B18" s="12">
        <v>16</v>
      </c>
      <c r="C18" s="12">
        <v>16</v>
      </c>
      <c r="D18" s="13" t="s">
        <v>20</v>
      </c>
      <c r="E18" s="18">
        <v>11250</v>
      </c>
      <c r="F18" s="18">
        <f t="shared" si="0"/>
        <v>180000</v>
      </c>
    </row>
    <row r="19" spans="2:6" ht="24" x14ac:dyDescent="0.25">
      <c r="B19" s="12">
        <v>17</v>
      </c>
      <c r="C19" s="12">
        <v>10</v>
      </c>
      <c r="D19" s="13" t="s">
        <v>21</v>
      </c>
      <c r="E19" s="18">
        <v>30450</v>
      </c>
      <c r="F19" s="18">
        <f t="shared" si="0"/>
        <v>304500</v>
      </c>
    </row>
    <row r="20" spans="2:6" x14ac:dyDescent="0.25">
      <c r="B20" s="12">
        <v>18</v>
      </c>
      <c r="C20" s="12">
        <v>12</v>
      </c>
      <c r="D20" s="13" t="s">
        <v>22</v>
      </c>
      <c r="E20" s="18">
        <v>24850</v>
      </c>
      <c r="F20" s="18">
        <f t="shared" si="0"/>
        <v>298200</v>
      </c>
    </row>
    <row r="21" spans="2:6" x14ac:dyDescent="0.25">
      <c r="B21" s="12">
        <v>19</v>
      </c>
      <c r="C21" s="12">
        <v>16</v>
      </c>
      <c r="D21" s="13" t="s">
        <v>23</v>
      </c>
      <c r="E21" s="18">
        <v>11200</v>
      </c>
      <c r="F21" s="18">
        <f t="shared" si="0"/>
        <v>179200</v>
      </c>
    </row>
    <row r="22" spans="2:6" x14ac:dyDescent="0.25">
      <c r="B22" s="12">
        <v>20</v>
      </c>
      <c r="C22" s="12">
        <v>12</v>
      </c>
      <c r="D22" s="13" t="s">
        <v>24</v>
      </c>
      <c r="E22" s="18">
        <v>46500</v>
      </c>
      <c r="F22" s="18">
        <f t="shared" si="0"/>
        <v>558000</v>
      </c>
    </row>
    <row r="23" spans="2:6" x14ac:dyDescent="0.25">
      <c r="B23" s="12">
        <v>21</v>
      </c>
      <c r="C23" s="12">
        <v>12</v>
      </c>
      <c r="D23" s="13" t="s">
        <v>25</v>
      </c>
      <c r="E23" s="18">
        <v>38450</v>
      </c>
      <c r="F23" s="18">
        <f t="shared" si="0"/>
        <v>461400</v>
      </c>
    </row>
    <row r="24" spans="2:6" x14ac:dyDescent="0.25">
      <c r="B24" s="12">
        <v>22</v>
      </c>
      <c r="C24" s="12">
        <v>5</v>
      </c>
      <c r="D24" s="13" t="s">
        <v>26</v>
      </c>
      <c r="E24" s="18">
        <v>200300</v>
      </c>
      <c r="F24" s="18">
        <f t="shared" si="0"/>
        <v>1001500</v>
      </c>
    </row>
    <row r="25" spans="2:6" x14ac:dyDescent="0.25">
      <c r="B25" s="12">
        <v>23</v>
      </c>
      <c r="C25" s="12">
        <v>4</v>
      </c>
      <c r="D25" s="13" t="s">
        <v>27</v>
      </c>
      <c r="E25" s="18">
        <v>3204400</v>
      </c>
      <c r="F25" s="18">
        <f t="shared" si="0"/>
        <v>12817600</v>
      </c>
    </row>
    <row r="26" spans="2:6" ht="24" x14ac:dyDescent="0.25">
      <c r="B26" s="12">
        <v>24</v>
      </c>
      <c r="C26" s="12">
        <v>5</v>
      </c>
      <c r="D26" s="13" t="s">
        <v>28</v>
      </c>
      <c r="E26" s="18">
        <v>24000</v>
      </c>
      <c r="F26" s="18">
        <f t="shared" si="0"/>
        <v>120000</v>
      </c>
    </row>
    <row r="27" spans="2:6" x14ac:dyDescent="0.25">
      <c r="B27" s="12">
        <v>25</v>
      </c>
      <c r="C27" s="12">
        <v>6</v>
      </c>
      <c r="D27" s="13" t="s">
        <v>29</v>
      </c>
      <c r="E27" s="18">
        <v>2787850</v>
      </c>
      <c r="F27" s="18">
        <f t="shared" si="0"/>
        <v>16727100</v>
      </c>
    </row>
    <row r="28" spans="2:6" ht="24" x14ac:dyDescent="0.25">
      <c r="B28" s="12">
        <v>26</v>
      </c>
      <c r="C28" s="12">
        <v>4</v>
      </c>
      <c r="D28" s="13" t="s">
        <v>30</v>
      </c>
      <c r="E28" s="18">
        <v>480700</v>
      </c>
      <c r="F28" s="18">
        <f t="shared" si="0"/>
        <v>1922800</v>
      </c>
    </row>
    <row r="29" spans="2:6" x14ac:dyDescent="0.25">
      <c r="B29" s="12">
        <v>27</v>
      </c>
      <c r="C29" s="12">
        <v>12</v>
      </c>
      <c r="D29" s="13" t="s">
        <v>31</v>
      </c>
      <c r="E29" s="18">
        <v>28850</v>
      </c>
      <c r="F29" s="18">
        <f t="shared" si="0"/>
        <v>346200</v>
      </c>
    </row>
    <row r="30" spans="2:6" ht="24" x14ac:dyDescent="0.25">
      <c r="B30" s="12">
        <v>28</v>
      </c>
      <c r="C30" s="12">
        <v>4</v>
      </c>
      <c r="D30" s="13" t="s">
        <v>32</v>
      </c>
      <c r="E30" s="18">
        <v>131400</v>
      </c>
      <c r="F30" s="18">
        <f t="shared" si="0"/>
        <v>525600</v>
      </c>
    </row>
    <row r="31" spans="2:6" x14ac:dyDescent="0.25">
      <c r="B31" s="12">
        <v>29</v>
      </c>
      <c r="C31" s="12">
        <v>16</v>
      </c>
      <c r="D31" s="13" t="s">
        <v>33</v>
      </c>
      <c r="E31" s="18">
        <v>30450</v>
      </c>
      <c r="F31" s="18">
        <f t="shared" si="0"/>
        <v>487200</v>
      </c>
    </row>
    <row r="32" spans="2:6" x14ac:dyDescent="0.25">
      <c r="B32" s="12">
        <v>30</v>
      </c>
      <c r="C32" s="12">
        <v>3</v>
      </c>
      <c r="D32" s="13" t="s">
        <v>34</v>
      </c>
      <c r="E32" s="18">
        <v>272400</v>
      </c>
      <c r="F32" s="18">
        <f t="shared" si="0"/>
        <v>817200</v>
      </c>
    </row>
    <row r="33" spans="1:6" ht="24" x14ac:dyDescent="0.25">
      <c r="B33" s="12">
        <v>31</v>
      </c>
      <c r="C33" s="12">
        <v>9</v>
      </c>
      <c r="D33" s="13" t="s">
        <v>35</v>
      </c>
      <c r="E33" s="18">
        <v>13600</v>
      </c>
      <c r="F33" s="18">
        <f t="shared" si="0"/>
        <v>122400</v>
      </c>
    </row>
    <row r="34" spans="1:6" x14ac:dyDescent="0.25">
      <c r="B34" s="12">
        <v>32</v>
      </c>
      <c r="C34" s="12">
        <v>3</v>
      </c>
      <c r="D34" s="13" t="s">
        <v>36</v>
      </c>
      <c r="E34" s="18">
        <v>96100</v>
      </c>
      <c r="F34" s="18">
        <f t="shared" si="0"/>
        <v>288300</v>
      </c>
    </row>
    <row r="35" spans="1:6" ht="24" x14ac:dyDescent="0.25">
      <c r="B35" s="12">
        <v>33</v>
      </c>
      <c r="C35" s="12">
        <v>6</v>
      </c>
      <c r="D35" s="13" t="s">
        <v>37</v>
      </c>
      <c r="E35" s="18">
        <v>60900</v>
      </c>
      <c r="F35" s="18">
        <f t="shared" si="0"/>
        <v>365400</v>
      </c>
    </row>
    <row r="36" spans="1:6" x14ac:dyDescent="0.25">
      <c r="B36" s="12">
        <v>33</v>
      </c>
      <c r="C36" s="12">
        <v>2</v>
      </c>
      <c r="D36" s="13" t="s">
        <v>38</v>
      </c>
      <c r="E36" s="18">
        <v>1842550</v>
      </c>
      <c r="F36" s="18">
        <f t="shared" si="0"/>
        <v>3685100</v>
      </c>
    </row>
    <row r="37" spans="1:6" s="15" customFormat="1" x14ac:dyDescent="0.25">
      <c r="A37" s="15" t="s">
        <v>42</v>
      </c>
      <c r="B37" s="24" t="s">
        <v>39</v>
      </c>
      <c r="C37" s="24"/>
      <c r="D37" s="24"/>
      <c r="E37" s="19">
        <f>+SUM(E3:E36)</f>
        <v>10507000</v>
      </c>
      <c r="F37" s="19">
        <f>+SUM(F3:F36)</f>
        <v>64060600</v>
      </c>
    </row>
  </sheetData>
  <mergeCells count="1">
    <mergeCell ref="B37:D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Hoja1 (2)</vt:lpstr>
      <vt:lpstr>Hoja1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CONTRATACION</cp:lastModifiedBy>
  <cp:lastPrinted>2025-08-27T23:00:38Z</cp:lastPrinted>
  <dcterms:created xsi:type="dcterms:W3CDTF">2025-07-29T14:12:33Z</dcterms:created>
  <dcterms:modified xsi:type="dcterms:W3CDTF">2025-08-27T23:07:52Z</dcterms:modified>
</cp:coreProperties>
</file>