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oasd.sharepoint.com/sites/ADRES-ProyectoAuditoriadeReclamaciones/Documentos compartidos/General/Adres_Contrato_1004/3. Dirección de Control Interno/4. Dirección/3. Facturación/20. PQT_20_Z4/1. Información para pago PQT_20_Z4/"/>
    </mc:Choice>
  </mc:AlternateContent>
  <xr:revisionPtr revIDLastSave="2" documentId="14_{3009EA47-8446-4E7C-9D2E-189B04106389}" xr6:coauthVersionLast="47" xr6:coauthVersionMax="47" xr10:uidLastSave="{1D569B85-9D67-458A-89C6-A29281F59262}"/>
  <bookViews>
    <workbookView xWindow="20370" yWindow="-120" windowWidth="29040" windowHeight="15720" tabRatio="721" firstSheet="1" activeTab="1" xr2:uid="{E2F758C9-62A6-40E9-9A23-8B513FD41844}"/>
  </bookViews>
  <sheets>
    <sheet name="PQT_20_ZONA_4...." sheetId="1" state="hidden" r:id="rId1"/>
    <sheet name="Validacion Decimales" sheetId="3" r:id="rId2"/>
    <sheet name="Validacion Decimales UTR2023" sheetId="6" r:id="rId3"/>
  </sheets>
  <definedNames>
    <definedName name="_xlnm.Print_Area" localSheetId="0">'PQT_20_ZONA_4....'!$B$2:$F$25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6" l="1"/>
  <c r="L8" i="6"/>
  <c r="M7" i="6"/>
  <c r="L7" i="6"/>
  <c r="M6" i="6"/>
  <c r="L6" i="6"/>
  <c r="N6" i="6" s="1"/>
  <c r="M5" i="6"/>
  <c r="M9" i="6" s="1"/>
  <c r="L5" i="6"/>
  <c r="L9" i="6" s="1"/>
  <c r="N7" i="6" l="1"/>
  <c r="N8" i="6"/>
  <c r="N5" i="6"/>
  <c r="N9" i="6" l="1"/>
  <c r="N24" i="1" l="1"/>
  <c r="M24" i="1"/>
  <c r="L24" i="1"/>
  <c r="Q24" i="1" s="1"/>
  <c r="K24" i="1"/>
  <c r="P24" i="1" s="1"/>
  <c r="P23" i="1"/>
  <c r="P22" i="1"/>
  <c r="P21" i="1"/>
  <c r="P20" i="1"/>
  <c r="M17" i="1"/>
  <c r="N17" i="1" s="1"/>
  <c r="K17" i="1"/>
  <c r="P17" i="1" s="1"/>
  <c r="J17" i="1"/>
  <c r="I17" i="1"/>
  <c r="K16" i="1"/>
  <c r="P16" i="1" s="1"/>
  <c r="J16" i="1"/>
  <c r="M16" i="1" s="1"/>
  <c r="N16" i="1" s="1"/>
  <c r="I16" i="1"/>
  <c r="J15" i="1"/>
  <c r="M15" i="1" s="1"/>
  <c r="N15" i="1" s="1"/>
  <c r="I15" i="1"/>
  <c r="K15" i="1" s="1"/>
  <c r="J14" i="1"/>
  <c r="M14" i="1" s="1"/>
  <c r="I14" i="1"/>
  <c r="K14" i="1" s="1"/>
  <c r="M18" i="1" l="1"/>
  <c r="N14" i="1"/>
  <c r="N18" i="1" s="1"/>
  <c r="L15" i="1"/>
  <c r="P15" i="1"/>
  <c r="K18" i="1"/>
  <c r="L14" i="1"/>
  <c r="P14" i="1"/>
  <c r="P18" i="1" s="1"/>
  <c r="R24" i="1"/>
  <c r="L17" i="1"/>
  <c r="L16" i="1"/>
  <c r="R18" i="1" l="1"/>
  <c r="Q18" i="1"/>
  <c r="L18" i="1"/>
  <c r="F17" i="1" l="1"/>
  <c r="F7" i="3" l="1"/>
  <c r="F6" i="3"/>
  <c r="F5" i="3"/>
  <c r="F16" i="1" l="1"/>
  <c r="F15" i="1"/>
  <c r="F14" i="1"/>
  <c r="F18" i="1" l="1"/>
  <c r="F19" i="1" s="1"/>
  <c r="F4" i="3"/>
  <c r="F8" i="3" s="1"/>
  <c r="F9" i="3" l="1"/>
  <c r="F10" i="3" s="1"/>
  <c r="F20" i="1"/>
</calcChain>
</file>

<file path=xl/sharedStrings.xml><?xml version="1.0" encoding="utf-8"?>
<sst xmlns="http://schemas.openxmlformats.org/spreadsheetml/2006/main" count="102" uniqueCount="58">
  <si>
    <t>REPORTE PARA PAGO DE TARIFAS UNITARIAS</t>
  </si>
  <si>
    <t>Factura No.:______________________</t>
  </si>
  <si>
    <t>N° Paquete SII_ECAT</t>
  </si>
  <si>
    <t>Fecha Factura:_____  /_____  /_____</t>
  </si>
  <si>
    <t>Linea de Radicación</t>
  </si>
  <si>
    <t xml:space="preserve">                             DD    /  MM    /  AAAA</t>
  </si>
  <si>
    <t>Número de días adicionales (generados por retrasos o reprocesos)</t>
  </si>
  <si>
    <t>1. TARIFA DE REVISION Y VERIFICACION</t>
  </si>
  <si>
    <t>N° Paquete Entrega</t>
  </si>
  <si>
    <t>Estado de Aprobación</t>
  </si>
  <si>
    <t>Cantidad Reclamaciones</t>
  </si>
  <si>
    <t>Valor Unitario
antes de IVA</t>
  </si>
  <si>
    <t>Valor Total</t>
  </si>
  <si>
    <t>Aprobadas</t>
  </si>
  <si>
    <t>Aprobado Parcial</t>
  </si>
  <si>
    <t>No Aprobadas</t>
  </si>
  <si>
    <t>Total Tarifa de Revisión y Verificación</t>
  </si>
  <si>
    <t>Iva</t>
  </si>
  <si>
    <t>TOTAL A PAGAR</t>
  </si>
  <si>
    <t>Firma:</t>
  </si>
  <si>
    <t>Contrato No. 1004 de 2023</t>
  </si>
  <si>
    <t>Valor Unitario antes de IVA</t>
  </si>
  <si>
    <t>Valor Total antes de IVA</t>
  </si>
  <si>
    <t>IVA 19%</t>
  </si>
  <si>
    <t xml:space="preserve">                </t>
  </si>
  <si>
    <t xml:space="preserve"> </t>
  </si>
  <si>
    <t>PQT_20</t>
  </si>
  <si>
    <t>UNION TEMPORAL RECLAMACIONES - ZONA 4</t>
  </si>
  <si>
    <t>Suspendidas</t>
  </si>
  <si>
    <t>Nota 1: Por instrucción de la Adres en la BDT de cierre del PQT_20_Z4 se excluyen 2.556 reclamaciones que corresponden a IPS con presuntas situaciones anómalas, relacionadas a continuación:</t>
  </si>
  <si>
    <r>
      <t>El día veintiocho (28) de julio del año 2025, la firma auditora UNIÓN TEMPORAL RECLAMACIONES 2023, mediante correo electrónico, reportó a la firma interventora AGS COLOMBIA S.A.S. el cargue de la BDT de cierre del paquete 20 de la zona 4 (PQT_20_Z4) al servidor FTP, con el nombre “</t>
    </r>
    <r>
      <rPr>
        <i/>
        <sz val="12"/>
        <color rgb="FF242424"/>
        <rFont val="Aptos"/>
        <family val="2"/>
      </rPr>
      <t>BDT_CIERRE_UTR2023_PQT_20_Z4_28072025.bak</t>
    </r>
    <r>
      <rPr>
        <sz val="12"/>
        <color rgb="FF242424"/>
        <rFont val="Aptos"/>
        <family val="2"/>
      </rPr>
      <t>”.</t>
    </r>
  </si>
  <si>
    <t>Una vez verificada la estructura, calidad de los datos y la lógica del negocio aplicada en la conformación de la BDT de cierre del paquete 20 de la zona 4 (PQT_20_Z4) denominada “BDT_CIERRE_UTR2023_PQT_20_Z4_28072025.bak”, el día cinco (05) de agosto del año 2025, a través de correo electrónico, la firma interventora AGS COLOMBIA S.A.S. le indicó a la firma auditora UNIÓN TEMPORAL RECLAMACIONES 2023 que dicha BDT de cierre no cumple con los parámetros definidos, debido a que no fueron excluidas las reclamaciones radicadas por IPS que se encuentran bajo seguimiento por situaciones anómalas.</t>
  </si>
  <si>
    <t>El día cinco (05) de agosto del año 2025, la firma auditora UNIÓN TEMPORAL RECLAMACIONES 2023, remitió a la firma interventora AGS COLOMBIA S.A.S. la notificación del cargue de la BDT de cierre con nombre BDT_CIERRE_UTR2023_PQT_20_Z4_05082025.bak</t>
  </si>
  <si>
    <r>
      <t>Por esta razón se justifica la aplicación </t>
    </r>
    <r>
      <rPr>
        <b/>
        <sz val="12"/>
        <color rgb="FF242424"/>
        <rFont val="Aptos"/>
        <family val="2"/>
      </rPr>
      <t>de ANS correspondiente a 1 día.</t>
    </r>
  </si>
  <si>
    <t>Nota 2: Aplicación de ANS:</t>
  </si>
  <si>
    <t>ASD</t>
  </si>
  <si>
    <t>SERVIS</t>
  </si>
  <si>
    <t>ASD IVA</t>
  </si>
  <si>
    <t>SERVIS IVA</t>
  </si>
  <si>
    <t>TOTAL SIN IVA</t>
  </si>
  <si>
    <t>IVA</t>
  </si>
  <si>
    <t>TOTAL</t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</si>
  <si>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Tarifa valor unitario Grupo ASD (Columna F)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</si>
  <si>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</t>
    </r>
    <r>
      <rPr>
        <b/>
        <u/>
        <sz val="9"/>
        <color theme="5"/>
        <rFont val="Aptos Narrow"/>
        <family val="2"/>
        <scheme val="minor"/>
      </rPr>
      <t>Tarifa valor unitario Servis (Columna G)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</si>
  <si>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 xml:space="preserve">Valor total antes de IVA Tarifa Grupo ASD (Columna H)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</si>
  <si>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5"/>
        <rFont val="Aptos Narrow"/>
        <family val="2"/>
        <scheme val="minor"/>
      </rPr>
      <t>Valor total antes de IVA Tarifa SERVIS (Columna I)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</si>
  <si>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>Valor total antes de IVA Tarifa Grupo ASD (Columna H)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Valor total antes de IVA Tarifa SERVIS (Columna I)</t>
    </r>
  </si>
  <si>
    <r>
      <rPr>
        <b/>
        <u/>
        <sz val="9"/>
        <color theme="4" tint="0.39997558519241921"/>
        <rFont val="Aptos Narrow"/>
        <family val="2"/>
        <scheme val="minor"/>
      </rPr>
      <t>IVA Tarifa Grupo ASD (Columna J)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IVA Tarifa SERVIS (Columna K)</t>
    </r>
  </si>
  <si>
    <r>
      <rPr>
        <b/>
        <u/>
        <sz val="9"/>
        <color rgb="FF00B050"/>
        <rFont val="Aptos Narrow"/>
        <family val="2"/>
        <scheme val="minor"/>
      </rPr>
      <t>Valor total antes de IVA</t>
    </r>
    <r>
      <rPr>
        <b/>
        <u/>
        <sz val="9"/>
        <color theme="1"/>
        <rFont val="Aptos Narrow"/>
        <family val="2"/>
        <scheme val="minor"/>
      </rPr>
      <t xml:space="preserve"> + </t>
    </r>
    <r>
      <rPr>
        <b/>
        <u/>
        <sz val="9"/>
        <color rgb="FF00B050"/>
        <rFont val="Aptos Narrow"/>
        <family val="2"/>
        <scheme val="minor"/>
      </rPr>
      <t>IVA</t>
    </r>
  </si>
  <si>
    <t>TARIFA VALOR UNITARIO
GRUPO ASD
85%</t>
  </si>
  <si>
    <t>TARIFA VALOR UNITARIO
SERVIS
15%</t>
  </si>
  <si>
    <t>VALOR TOTAL ANTES DE IVA - TARIFA GRUPO ASD</t>
  </si>
  <si>
    <t>VALOR TOTAL ANTES DE IVA - TARIFA SERVIS</t>
  </si>
  <si>
    <t>IVA - TARIFA GRUPO ASD</t>
  </si>
  <si>
    <t>IVA - TARIFA SERVIS</t>
  </si>
  <si>
    <t>VALOR TOTAL ANTES DE IVA</t>
  </si>
  <si>
    <t>VALOR TOTAL A PAGAR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</si>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</sst>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"/>
    <numFmt numFmtId="165" formatCode="_-* #,##0_-;\-* #,##0_-;_-* &quot;-&quot;??_-;_-@_-"/>
    <numFmt numFmtId="166" formatCode="_-* #,##0.0000_-;\-* #,##0.0000_-;_-* &quot;-&quot;??_-;_-@_-"/>
    <numFmt numFmtId="167" formatCode="_-* #,##0.000_-;\-* #,##0.000_-;_-* &quot;-&quot;??_-;_-@_-"/>
    <numFmt numFmtId="168" formatCode="_-&quot;$&quot;\ * #,##0.00_-;\-&quot;$&quot;\ * #,##0.00_-;_-&quot;$&quot;\ * &quot;-&quot;_-;_-@_-"/>
    <numFmt numFmtId="169" formatCode="&quot;$&quot;\ #,##0.0000;[Red]\-&quot;$&quot;\ #,##0.000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rgb="FF808080"/>
      <name val="Aptos Narrow"/>
      <family val="2"/>
      <scheme val="minor"/>
    </font>
    <font>
      <sz val="14"/>
      <color theme="2" tint="-9.9978637043366805E-2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12"/>
      <color rgb="FF242424"/>
      <name val="Aptos"/>
      <family val="2"/>
    </font>
    <font>
      <b/>
      <sz val="12"/>
      <color rgb="FF242424"/>
      <name val="Aptos"/>
      <family val="2"/>
    </font>
    <font>
      <i/>
      <sz val="12"/>
      <color rgb="FF242424"/>
      <name val="Aptos"/>
      <family val="2"/>
    </font>
    <font>
      <sz val="9"/>
      <color theme="1"/>
      <name val="Aptos Narrow"/>
      <family val="2"/>
      <scheme val="minor"/>
    </font>
    <font>
      <b/>
      <u/>
      <sz val="9"/>
      <color theme="8" tint="0.39997558519241921"/>
      <name val="Aptos Narrow"/>
      <family val="2"/>
      <scheme val="minor"/>
    </font>
    <font>
      <b/>
      <u/>
      <sz val="9"/>
      <color theme="4" tint="0.39997558519241921"/>
      <name val="Aptos Narrow"/>
      <family val="2"/>
      <scheme val="minor"/>
    </font>
    <font>
      <b/>
      <u/>
      <sz val="9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u/>
      <sz val="9"/>
      <color theme="1"/>
      <name val="Aptos Narrow"/>
      <family val="2"/>
      <scheme val="minor"/>
    </font>
    <font>
      <b/>
      <u/>
      <sz val="9"/>
      <color theme="5"/>
      <name val="Aptos Narrow"/>
      <family val="2"/>
      <scheme val="minor"/>
    </font>
    <font>
      <b/>
      <u/>
      <sz val="9"/>
      <color rgb="FF00B05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2" fillId="0" borderId="2" xfId="0" applyFont="1" applyBorder="1"/>
    <xf numFmtId="0" fontId="3" fillId="0" borderId="2" xfId="0" applyFont="1" applyBorder="1"/>
    <xf numFmtId="0" fontId="2" fillId="0" borderId="5" xfId="0" applyFont="1" applyBorder="1"/>
    <xf numFmtId="2" fontId="2" fillId="0" borderId="0" xfId="0" applyNumberFormat="1" applyFont="1"/>
    <xf numFmtId="0" fontId="2" fillId="0" borderId="6" xfId="0" applyFont="1" applyBorder="1" applyAlignment="1">
      <alignment horizontal="center" wrapText="1"/>
    </xf>
    <xf numFmtId="1" fontId="2" fillId="0" borderId="3" xfId="0" applyNumberFormat="1" applyFont="1" applyBorder="1"/>
    <xf numFmtId="43" fontId="2" fillId="0" borderId="3" xfId="1" applyFont="1" applyBorder="1"/>
    <xf numFmtId="0" fontId="2" fillId="0" borderId="4" xfId="0" applyFont="1" applyBorder="1"/>
    <xf numFmtId="0" fontId="3" fillId="0" borderId="6" xfId="0" applyFont="1" applyBorder="1"/>
    <xf numFmtId="0" fontId="2" fillId="0" borderId="6" xfId="0" applyFont="1" applyBorder="1"/>
    <xf numFmtId="0" fontId="2" fillId="0" borderId="6" xfId="0" applyFont="1" applyBorder="1" applyAlignment="1">
      <alignment vertical="top"/>
    </xf>
    <xf numFmtId="0" fontId="3" fillId="2" borderId="6" xfId="0" applyFont="1" applyFill="1" applyBorder="1" applyAlignment="1">
      <alignment horizontal="center" vertical="center" wrapText="1"/>
    </xf>
    <xf numFmtId="43" fontId="2" fillId="0" borderId="0" xfId="1" applyFont="1"/>
    <xf numFmtId="165" fontId="2" fillId="0" borderId="6" xfId="1" applyNumberFormat="1" applyFont="1" applyBorder="1" applyAlignment="1">
      <alignment horizontal="center" vertical="center" wrapText="1"/>
    </xf>
    <xf numFmtId="165" fontId="2" fillId="0" borderId="0" xfId="1" applyNumberFormat="1" applyFont="1"/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4" fontId="0" fillId="0" borderId="0" xfId="2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14" xfId="0" applyFont="1" applyBorder="1"/>
    <xf numFmtId="0" fontId="3" fillId="0" borderId="15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4" fillId="0" borderId="14" xfId="0" applyFont="1" applyBorder="1" applyAlignment="1">
      <alignment vertical="top"/>
    </xf>
    <xf numFmtId="0" fontId="5" fillId="0" borderId="14" xfId="0" applyFont="1" applyBorder="1" applyAlignment="1">
      <alignment vertical="top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6" fontId="3" fillId="0" borderId="15" xfId="1" applyNumberFormat="1" applyFont="1" applyBorder="1" applyAlignment="1">
      <alignment horizontal="right" wrapText="1"/>
    </xf>
    <xf numFmtId="6" fontId="3" fillId="3" borderId="15" xfId="1" applyNumberFormat="1" applyFont="1" applyFill="1" applyBorder="1" applyAlignment="1">
      <alignment horizontal="right" wrapText="1"/>
    </xf>
    <xf numFmtId="1" fontId="2" fillId="0" borderId="18" xfId="0" applyNumberFormat="1" applyFont="1" applyBorder="1"/>
    <xf numFmtId="8" fontId="1" fillId="0" borderId="6" xfId="1" applyNumberFormat="1" applyFont="1" applyBorder="1" applyAlignment="1">
      <alignment horizontal="right" wrapText="1"/>
    </xf>
    <xf numFmtId="8" fontId="6" fillId="0" borderId="6" xfId="0" applyNumberFormat="1" applyFont="1" applyBorder="1" applyAlignment="1">
      <alignment horizontal="right" vertical="center"/>
    </xf>
    <xf numFmtId="0" fontId="7" fillId="4" borderId="0" xfId="0" applyFont="1" applyFill="1" applyAlignment="1">
      <alignment horizontal="centerContinuous" vertical="center" wrapText="1"/>
    </xf>
    <xf numFmtId="8" fontId="1" fillId="0" borderId="6" xfId="3" applyNumberFormat="1" applyFont="1" applyBorder="1" applyAlignment="1">
      <alignment horizontal="right" vertical="center" wrapText="1"/>
    </xf>
    <xf numFmtId="8" fontId="2" fillId="0" borderId="15" xfId="1" applyNumberFormat="1" applyFont="1" applyBorder="1" applyAlignment="1">
      <alignment horizontal="right" wrapText="1"/>
    </xf>
    <xf numFmtId="8" fontId="3" fillId="0" borderId="15" xfId="1" applyNumberFormat="1" applyFont="1" applyBorder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9" fontId="2" fillId="5" borderId="0" xfId="0" applyNumberFormat="1" applyFont="1" applyFill="1" applyAlignment="1">
      <alignment horizontal="center" vertical="center"/>
    </xf>
    <xf numFmtId="9" fontId="2" fillId="6" borderId="0" xfId="0" applyNumberFormat="1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5" borderId="0" xfId="1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/>
    </xf>
    <xf numFmtId="43" fontId="2" fillId="5" borderId="0" xfId="0" applyNumberFormat="1" applyFont="1" applyFill="1" applyAlignment="1">
      <alignment horizontal="center" vertical="center"/>
    </xf>
    <xf numFmtId="43" fontId="2" fillId="6" borderId="0" xfId="0" applyNumberFormat="1" applyFont="1" applyFill="1" applyAlignment="1">
      <alignment horizontal="center" vertical="center"/>
    </xf>
    <xf numFmtId="43" fontId="2" fillId="0" borderId="0" xfId="0" applyNumberFormat="1" applyFont="1"/>
    <xf numFmtId="43" fontId="2" fillId="0" borderId="6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8" fontId="2" fillId="0" borderId="6" xfId="4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vertical="center"/>
    </xf>
    <xf numFmtId="168" fontId="2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1" fillId="0" borderId="23" xfId="0" applyFont="1" applyBorder="1" applyAlignment="1">
      <alignment horizontal="center" vertical="top" wrapText="1"/>
    </xf>
    <xf numFmtId="0" fontId="15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7" borderId="25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5" borderId="27" xfId="0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19" fillId="9" borderId="27" xfId="0" applyFont="1" applyFill="1" applyBorder="1" applyAlignment="1">
      <alignment horizontal="center" vertical="center" wrapText="1"/>
    </xf>
    <xf numFmtId="0" fontId="19" fillId="9" borderId="30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1" fillId="0" borderId="12" xfId="1" applyNumberFormat="1" applyFont="1" applyBorder="1" applyAlignment="1">
      <alignment horizontal="center" wrapText="1"/>
    </xf>
    <xf numFmtId="8" fontId="1" fillId="0" borderId="13" xfId="1" applyNumberFormat="1" applyFont="1" applyFill="1" applyBorder="1" applyAlignment="1">
      <alignment horizontal="right" wrapText="1"/>
    </xf>
    <xf numFmtId="8" fontId="1" fillId="0" borderId="33" xfId="1" applyNumberFormat="1" applyFont="1" applyFill="1" applyBorder="1" applyAlignment="1">
      <alignment horizontal="right" wrapText="1"/>
    </xf>
    <xf numFmtId="8" fontId="1" fillId="0" borderId="32" xfId="1" applyNumberFormat="1" applyFont="1" applyFill="1" applyBorder="1" applyAlignment="1">
      <alignment horizontal="right" wrapText="1"/>
    </xf>
    <xf numFmtId="8" fontId="1" fillId="0" borderId="34" xfId="1" applyNumberFormat="1" applyFont="1" applyFill="1" applyBorder="1" applyAlignment="1">
      <alignment horizontal="right" wrapText="1"/>
    </xf>
    <xf numFmtId="8" fontId="1" fillId="0" borderId="35" xfId="1" applyNumberFormat="1" applyFont="1" applyFill="1" applyBorder="1" applyAlignment="1">
      <alignment horizontal="right" wrapText="1"/>
    </xf>
    <xf numFmtId="8" fontId="1" fillId="0" borderId="32" xfId="1" applyNumberFormat="1" applyFont="1" applyBorder="1" applyAlignment="1">
      <alignment horizontal="right" wrapText="1"/>
    </xf>
    <xf numFmtId="0" fontId="0" fillId="0" borderId="14" xfId="0" applyBorder="1" applyAlignment="1">
      <alignment horizontal="center" vertical="center"/>
    </xf>
    <xf numFmtId="165" fontId="1" fillId="0" borderId="6" xfId="1" applyNumberFormat="1" applyFont="1" applyBorder="1" applyAlignment="1">
      <alignment horizontal="center" wrapText="1"/>
    </xf>
    <xf numFmtId="8" fontId="1" fillId="0" borderId="15" xfId="1" applyNumberFormat="1" applyFont="1" applyFill="1" applyBorder="1" applyAlignment="1">
      <alignment horizontal="right" wrapText="1"/>
    </xf>
    <xf numFmtId="8" fontId="1" fillId="0" borderId="14" xfId="1" applyNumberFormat="1" applyFont="1" applyFill="1" applyBorder="1" applyAlignment="1">
      <alignment horizontal="right" wrapText="1"/>
    </xf>
    <xf numFmtId="8" fontId="1" fillId="0" borderId="36" xfId="1" applyNumberFormat="1" applyFont="1" applyFill="1" applyBorder="1" applyAlignment="1">
      <alignment horizontal="right" wrapText="1"/>
    </xf>
    <xf numFmtId="8" fontId="1" fillId="0" borderId="6" xfId="1" applyNumberFormat="1" applyFont="1" applyFill="1" applyBorder="1" applyAlignment="1">
      <alignment horizontal="right" wrapText="1"/>
    </xf>
    <xf numFmtId="8" fontId="1" fillId="0" borderId="15" xfId="1" applyNumberFormat="1" applyFont="1" applyBorder="1" applyAlignment="1">
      <alignment horizontal="right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1" fillId="0" borderId="21" xfId="1" applyNumberFormat="1" applyFont="1" applyBorder="1" applyAlignment="1">
      <alignment horizontal="center" wrapText="1"/>
    </xf>
    <xf numFmtId="8" fontId="1" fillId="0" borderId="22" xfId="1" applyNumberFormat="1" applyFont="1" applyFill="1" applyBorder="1" applyAlignment="1">
      <alignment horizontal="right" wrapText="1"/>
    </xf>
    <xf numFmtId="8" fontId="1" fillId="0" borderId="37" xfId="1" applyNumberFormat="1" applyFont="1" applyFill="1" applyBorder="1" applyAlignment="1">
      <alignment horizontal="right" wrapText="1"/>
    </xf>
    <xf numFmtId="8" fontId="1" fillId="0" borderId="38" xfId="1" applyNumberFormat="1" applyFont="1" applyFill="1" applyBorder="1" applyAlignment="1">
      <alignment horizontal="right" wrapText="1"/>
    </xf>
    <xf numFmtId="8" fontId="1" fillId="0" borderId="39" xfId="1" applyNumberFormat="1" applyFont="1" applyFill="1" applyBorder="1" applyAlignment="1">
      <alignment horizontal="right" wrapText="1"/>
    </xf>
    <xf numFmtId="8" fontId="1" fillId="0" borderId="23" xfId="1" applyNumberFormat="1" applyFont="1" applyFill="1" applyBorder="1" applyAlignment="1">
      <alignment horizontal="right" wrapText="1"/>
    </xf>
    <xf numFmtId="8" fontId="1" fillId="0" borderId="38" xfId="1" applyNumberFormat="1" applyFont="1" applyBorder="1" applyAlignment="1">
      <alignment horizontal="right" wrapText="1"/>
    </xf>
    <xf numFmtId="8" fontId="6" fillId="0" borderId="27" xfId="0" applyNumberFormat="1" applyFont="1" applyBorder="1" applyAlignment="1">
      <alignment horizontal="right" vertical="center"/>
    </xf>
    <xf numFmtId="8" fontId="6" fillId="0" borderId="40" xfId="0" applyNumberFormat="1" applyFont="1" applyBorder="1" applyAlignment="1">
      <alignment horizontal="right" vertical="center"/>
    </xf>
    <xf numFmtId="8" fontId="6" fillId="0" borderId="28" xfId="0" applyNumberFormat="1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169" fontId="1" fillId="0" borderId="31" xfId="1" applyNumberFormat="1" applyFont="1" applyFill="1" applyBorder="1" applyAlignment="1">
      <alignment horizontal="right" wrapText="1"/>
    </xf>
    <xf numFmtId="169" fontId="1" fillId="0" borderId="32" xfId="1" applyNumberFormat="1" applyFont="1" applyFill="1" applyBorder="1" applyAlignment="1">
      <alignment horizontal="right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</cellXfs>
  <cellStyles count="5">
    <cellStyle name="Millares" xfId="1" builtinId="3"/>
    <cellStyle name="Millares 2" xfId="3" xr:uid="{00C61932-D2C0-48AE-ACEB-6ACA4905AA77}"/>
    <cellStyle name="Moneda" xfId="2" builtinId="4"/>
    <cellStyle name="Moneda [0]" xfId="4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6</xdr:col>
      <xdr:colOff>13607</xdr:colOff>
      <xdr:row>33</xdr:row>
      <xdr:rowOff>136746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94145B-8AB1-D4D0-7982-9BF547590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893" y="8259536"/>
          <a:ext cx="9647464" cy="2218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F8AAA-8381-43B0-AA3E-1DBCB1B9A813}">
  <sheetPr>
    <pageSetUpPr fitToPage="1"/>
  </sheetPr>
  <dimension ref="B1:R39"/>
  <sheetViews>
    <sheetView showGridLines="0" topLeftCell="F10" zoomScale="59" zoomScaleNormal="59" workbookViewId="0">
      <selection activeCell="N20" sqref="N20:N23"/>
    </sheetView>
  </sheetViews>
  <sheetFormatPr baseColWidth="10" defaultColWidth="11.42578125" defaultRowHeight="23.25" customHeight="1" x14ac:dyDescent="0.3"/>
  <cols>
    <col min="1" max="1" width="2.7109375" style="2" customWidth="1"/>
    <col min="2" max="2" width="25.28515625" style="2" customWidth="1"/>
    <col min="3" max="3" width="24" style="2" customWidth="1"/>
    <col min="4" max="4" width="21.7109375" style="2" customWidth="1"/>
    <col min="5" max="5" width="24.85546875" style="2" customWidth="1"/>
    <col min="6" max="6" width="48.5703125" style="2" customWidth="1"/>
    <col min="7" max="7" width="43.42578125" style="2" customWidth="1"/>
    <col min="8" max="8" width="28.42578125" style="2" customWidth="1"/>
    <col min="9" max="9" width="21" style="42" bestFit="1" customWidth="1"/>
    <col min="10" max="10" width="20.7109375" style="42" bestFit="1" customWidth="1"/>
    <col min="11" max="11" width="27.140625" style="42" bestFit="1" customWidth="1"/>
    <col min="12" max="12" width="34.140625" style="42" customWidth="1"/>
    <col min="13" max="13" width="24.42578125" style="42" bestFit="1" customWidth="1"/>
    <col min="14" max="14" width="23.28515625" style="42" bestFit="1" customWidth="1"/>
    <col min="15" max="15" width="11.42578125" style="2"/>
    <col min="16" max="16" width="27.140625" style="2" bestFit="1" customWidth="1"/>
    <col min="17" max="18" width="24" style="2" bestFit="1" customWidth="1"/>
    <col min="19" max="16384" width="11.42578125" style="2"/>
  </cols>
  <sheetData>
    <row r="1" spans="2:18" ht="23.25" customHeight="1" thickBot="1" x14ac:dyDescent="0.35">
      <c r="C1" s="1"/>
      <c r="D1" s="1"/>
      <c r="E1" s="1"/>
      <c r="F1" s="1"/>
    </row>
    <row r="2" spans="2:18" ht="23.25" customHeight="1" x14ac:dyDescent="0.3">
      <c r="B2" s="107" t="s">
        <v>0</v>
      </c>
      <c r="C2" s="108"/>
      <c r="D2" s="108"/>
      <c r="E2" s="108"/>
      <c r="F2" s="109"/>
    </row>
    <row r="3" spans="2:18" ht="23.25" customHeight="1" x14ac:dyDescent="0.3">
      <c r="B3" s="110" t="s">
        <v>27</v>
      </c>
      <c r="C3" s="111"/>
      <c r="D3" s="111"/>
      <c r="E3" s="111"/>
      <c r="F3" s="112"/>
    </row>
    <row r="4" spans="2:18" ht="23.25" customHeight="1" x14ac:dyDescent="0.3">
      <c r="B4" s="110" t="s">
        <v>20</v>
      </c>
      <c r="C4" s="111"/>
      <c r="D4" s="111"/>
      <c r="E4" s="111"/>
      <c r="F4" s="112"/>
    </row>
    <row r="5" spans="2:18" ht="23.25" customHeight="1" x14ac:dyDescent="0.3">
      <c r="B5" s="113"/>
      <c r="C5" s="114"/>
      <c r="D5" s="114"/>
      <c r="E5" s="114"/>
      <c r="F5" s="115"/>
    </row>
    <row r="6" spans="2:18" s="3" customFormat="1" ht="37.5" customHeight="1" x14ac:dyDescent="0.3">
      <c r="B6" s="24" t="s">
        <v>1</v>
      </c>
      <c r="C6" s="12"/>
      <c r="D6" s="12"/>
      <c r="E6" s="12" t="s">
        <v>2</v>
      </c>
      <c r="F6" s="25"/>
      <c r="I6" s="43"/>
      <c r="J6" s="43"/>
      <c r="K6" s="43"/>
      <c r="L6" s="43"/>
      <c r="M6" s="43"/>
      <c r="N6" s="43"/>
    </row>
    <row r="7" spans="2:18" ht="23.25" customHeight="1" x14ac:dyDescent="0.3">
      <c r="B7" s="26"/>
      <c r="C7" s="13"/>
      <c r="D7" s="13"/>
      <c r="E7" s="13"/>
      <c r="F7" s="27"/>
    </row>
    <row r="8" spans="2:18" s="3" customFormat="1" ht="23.25" customHeight="1" x14ac:dyDescent="0.3">
      <c r="B8" s="24" t="s">
        <v>3</v>
      </c>
      <c r="C8" s="12"/>
      <c r="D8" s="12"/>
      <c r="E8" s="12" t="s">
        <v>4</v>
      </c>
      <c r="F8" s="25"/>
      <c r="I8" s="43"/>
      <c r="J8" s="43"/>
      <c r="K8" s="43"/>
      <c r="L8" s="43"/>
      <c r="M8" s="43"/>
      <c r="N8" s="43"/>
    </row>
    <row r="9" spans="2:18" ht="23.25" customHeight="1" x14ac:dyDescent="0.3">
      <c r="B9" s="28" t="s">
        <v>5</v>
      </c>
      <c r="C9" s="14"/>
      <c r="D9" s="13"/>
      <c r="E9" s="13"/>
      <c r="F9" s="27"/>
      <c r="J9" s="44"/>
    </row>
    <row r="10" spans="2:18" ht="23.25" customHeight="1" x14ac:dyDescent="0.3">
      <c r="B10" s="28" t="s">
        <v>6</v>
      </c>
      <c r="C10" s="14"/>
      <c r="D10" s="13"/>
      <c r="E10" s="13"/>
      <c r="F10" s="27"/>
      <c r="J10" s="44"/>
    </row>
    <row r="11" spans="2:18" ht="23.25" customHeight="1" x14ac:dyDescent="0.3">
      <c r="B11" s="29"/>
      <c r="C11" s="14"/>
      <c r="D11" s="14"/>
      <c r="E11" s="13"/>
      <c r="F11" s="27"/>
    </row>
    <row r="12" spans="2:18" ht="23.25" customHeight="1" x14ac:dyDescent="0.3">
      <c r="B12" s="118" t="s">
        <v>7</v>
      </c>
      <c r="C12" s="119"/>
      <c r="D12" s="119"/>
      <c r="E12" s="119"/>
      <c r="F12" s="120"/>
      <c r="I12" s="45" t="s">
        <v>35</v>
      </c>
      <c r="J12" s="46" t="s">
        <v>36</v>
      </c>
      <c r="K12" s="45" t="s">
        <v>35</v>
      </c>
      <c r="L12" s="45" t="s">
        <v>37</v>
      </c>
      <c r="M12" s="46" t="s">
        <v>36</v>
      </c>
      <c r="N12" s="46" t="s">
        <v>38</v>
      </c>
    </row>
    <row r="13" spans="2:18" ht="40.5" customHeight="1" x14ac:dyDescent="0.3">
      <c r="B13" s="30" t="s">
        <v>8</v>
      </c>
      <c r="C13" s="15" t="s">
        <v>9</v>
      </c>
      <c r="D13" s="15" t="s">
        <v>10</v>
      </c>
      <c r="E13" s="15" t="s">
        <v>11</v>
      </c>
      <c r="F13" s="31" t="s">
        <v>12</v>
      </c>
      <c r="I13" s="47">
        <v>0.85</v>
      </c>
      <c r="J13" s="48">
        <v>0.15</v>
      </c>
      <c r="K13" s="45" t="s">
        <v>39</v>
      </c>
      <c r="L13" s="47">
        <v>0.19</v>
      </c>
      <c r="M13" s="46" t="s">
        <v>39</v>
      </c>
      <c r="N13" s="48">
        <v>0.19</v>
      </c>
      <c r="P13" s="49" t="s">
        <v>39</v>
      </c>
      <c r="Q13" s="50" t="s">
        <v>40</v>
      </c>
      <c r="R13" s="42" t="s">
        <v>41</v>
      </c>
    </row>
    <row r="14" spans="2:18" ht="18.75" x14ac:dyDescent="0.3">
      <c r="B14" s="32" t="s">
        <v>26</v>
      </c>
      <c r="C14" s="8" t="s">
        <v>13</v>
      </c>
      <c r="D14" s="17">
        <v>1682</v>
      </c>
      <c r="E14" s="39">
        <v>8060.97</v>
      </c>
      <c r="F14" s="40">
        <f>(D14*E14)</f>
        <v>13558551.540000001</v>
      </c>
      <c r="G14" s="18"/>
      <c r="H14" s="8" t="s">
        <v>13</v>
      </c>
      <c r="I14" s="51">
        <f>+E14*$I$13</f>
        <v>6851.8244999999997</v>
      </c>
      <c r="J14" s="52">
        <f>+E14*$J$13</f>
        <v>1209.1455000000001</v>
      </c>
      <c r="K14" s="53">
        <f>+I14*D14</f>
        <v>11524768.809</v>
      </c>
      <c r="L14" s="53">
        <f>+K14*$L$13</f>
        <v>2189706.0737100001</v>
      </c>
      <c r="M14" s="54">
        <f>+J14*D14</f>
        <v>2033782.7310000001</v>
      </c>
      <c r="N14" s="54">
        <f>+M14*$N$13</f>
        <v>386418.71889000002</v>
      </c>
      <c r="O14" s="55"/>
      <c r="P14" s="56">
        <f t="shared" ref="P14:P17" si="0">+K14+M14</f>
        <v>13558551.540000001</v>
      </c>
      <c r="Q14" s="55"/>
      <c r="R14" s="55"/>
    </row>
    <row r="15" spans="2:18" ht="18.75" x14ac:dyDescent="0.3">
      <c r="B15" s="32" t="s">
        <v>26</v>
      </c>
      <c r="C15" s="8" t="s">
        <v>14</v>
      </c>
      <c r="D15" s="17">
        <v>1503</v>
      </c>
      <c r="E15" s="39">
        <v>8060.97</v>
      </c>
      <c r="F15" s="40">
        <f t="shared" ref="F15:F17" si="1">(D15*E15)</f>
        <v>12115637.91</v>
      </c>
      <c r="G15" s="18"/>
      <c r="H15" s="8" t="s">
        <v>14</v>
      </c>
      <c r="I15" s="51">
        <f t="shared" ref="I15:I17" si="2">+E15*$I$13</f>
        <v>6851.8244999999997</v>
      </c>
      <c r="J15" s="52">
        <f t="shared" ref="J15:J17" si="3">+E15*$J$13</f>
        <v>1209.1455000000001</v>
      </c>
      <c r="K15" s="53">
        <f t="shared" ref="K15:K17" si="4">+I15*D15</f>
        <v>10298292.2235</v>
      </c>
      <c r="L15" s="53">
        <f t="shared" ref="L15:L17" si="5">+K15*$L$13</f>
        <v>1956675.5224650002</v>
      </c>
      <c r="M15" s="54">
        <f>+J15*D15</f>
        <v>1817345.6865000001</v>
      </c>
      <c r="N15" s="54">
        <f t="shared" ref="N15:N17" si="6">+M15*$N$13</f>
        <v>345295.68043500005</v>
      </c>
      <c r="O15" s="55"/>
      <c r="P15" s="56">
        <f t="shared" si="0"/>
        <v>12115637.91</v>
      </c>
      <c r="Q15" s="55"/>
      <c r="R15" s="55"/>
    </row>
    <row r="16" spans="2:18" ht="18.75" x14ac:dyDescent="0.3">
      <c r="B16" s="32" t="s">
        <v>26</v>
      </c>
      <c r="C16" s="8" t="s">
        <v>15</v>
      </c>
      <c r="D16" s="17">
        <v>6206</v>
      </c>
      <c r="E16" s="39">
        <v>8060.97</v>
      </c>
      <c r="F16" s="40">
        <f t="shared" si="1"/>
        <v>50026379.82</v>
      </c>
      <c r="G16" s="18"/>
      <c r="H16" s="8" t="s">
        <v>15</v>
      </c>
      <c r="I16" s="51">
        <f t="shared" si="2"/>
        <v>6851.8244999999997</v>
      </c>
      <c r="J16" s="52">
        <f t="shared" si="3"/>
        <v>1209.1455000000001</v>
      </c>
      <c r="K16" s="53">
        <f t="shared" si="4"/>
        <v>42522422.846999995</v>
      </c>
      <c r="L16" s="53">
        <f t="shared" si="5"/>
        <v>8079260.340929999</v>
      </c>
      <c r="M16" s="54">
        <f>+J16*D16</f>
        <v>7503956.9730000002</v>
      </c>
      <c r="N16" s="54">
        <f t="shared" si="6"/>
        <v>1425751.8248700001</v>
      </c>
      <c r="O16" s="55"/>
      <c r="P16" s="56">
        <f t="shared" si="0"/>
        <v>50026379.819999993</v>
      </c>
      <c r="Q16" s="55"/>
      <c r="R16" s="55"/>
    </row>
    <row r="17" spans="2:18" ht="18.75" x14ac:dyDescent="0.3">
      <c r="B17" s="32" t="s">
        <v>26</v>
      </c>
      <c r="C17" s="8" t="s">
        <v>28</v>
      </c>
      <c r="D17" s="17">
        <v>2556</v>
      </c>
      <c r="E17" s="39">
        <v>8060.97</v>
      </c>
      <c r="F17" s="40">
        <f t="shared" si="1"/>
        <v>20603839.32</v>
      </c>
      <c r="G17" s="18"/>
      <c r="H17" s="8" t="s">
        <v>28</v>
      </c>
      <c r="I17" s="51">
        <f t="shared" si="2"/>
        <v>6851.8244999999997</v>
      </c>
      <c r="J17" s="52">
        <f t="shared" si="3"/>
        <v>1209.1455000000001</v>
      </c>
      <c r="K17" s="53">
        <f t="shared" si="4"/>
        <v>17513263.421999998</v>
      </c>
      <c r="L17" s="53">
        <f t="shared" si="5"/>
        <v>3327520.0501799998</v>
      </c>
      <c r="M17" s="54">
        <f>+J17*D17</f>
        <v>3090575.898</v>
      </c>
      <c r="N17" s="54">
        <f t="shared" si="6"/>
        <v>587209.42061999999</v>
      </c>
      <c r="O17" s="55"/>
      <c r="P17" s="56">
        <f t="shared" si="0"/>
        <v>20603839.32</v>
      </c>
    </row>
    <row r="18" spans="2:18" ht="18.75" customHeight="1" x14ac:dyDescent="0.3">
      <c r="B18" s="116" t="s">
        <v>16</v>
      </c>
      <c r="C18" s="117"/>
      <c r="D18" s="117"/>
      <c r="E18" s="117"/>
      <c r="F18" s="33">
        <f>SUM(F14:F17)</f>
        <v>96304408.590000004</v>
      </c>
      <c r="G18" s="16"/>
      <c r="H18" s="16"/>
      <c r="I18" s="121" t="s">
        <v>41</v>
      </c>
      <c r="J18" s="121"/>
      <c r="K18" s="57">
        <f>SUM(K14:K17)</f>
        <v>81858747.301499993</v>
      </c>
      <c r="L18" s="57">
        <f t="shared" ref="L18:N18" si="7">SUM(L14:L17)</f>
        <v>15553161.987284999</v>
      </c>
      <c r="M18" s="57">
        <f t="shared" si="7"/>
        <v>14445661.288500002</v>
      </c>
      <c r="N18" s="57">
        <f t="shared" si="7"/>
        <v>2744675.6448150002</v>
      </c>
      <c r="O18" s="55"/>
      <c r="P18" s="56">
        <f>+P14+P15+P16+P17</f>
        <v>96304408.590000004</v>
      </c>
      <c r="Q18" s="55">
        <f>+P18*0.19</f>
        <v>18297837.632100001</v>
      </c>
      <c r="R18" s="55">
        <f>+P18+Q18</f>
        <v>114602246.2221</v>
      </c>
    </row>
    <row r="19" spans="2:18" ht="18.75" customHeight="1" x14ac:dyDescent="0.3">
      <c r="B19" s="116" t="s">
        <v>17</v>
      </c>
      <c r="C19" s="117"/>
      <c r="D19" s="117"/>
      <c r="E19" s="117"/>
      <c r="F19" s="41">
        <f>(F18*19%)</f>
        <v>18297837.632100001</v>
      </c>
      <c r="G19" s="16"/>
      <c r="H19" s="16"/>
      <c r="I19" s="58"/>
    </row>
    <row r="20" spans="2:18" ht="18" customHeight="1" x14ac:dyDescent="0.3">
      <c r="B20" s="110" t="s">
        <v>18</v>
      </c>
      <c r="C20" s="111"/>
      <c r="D20" s="111"/>
      <c r="E20" s="111"/>
      <c r="F20" s="34">
        <f>SUM(F18:F19)</f>
        <v>114602246.2221</v>
      </c>
      <c r="G20" s="16"/>
      <c r="H20" s="7"/>
      <c r="I20" s="59"/>
      <c r="J20" s="49" t="s">
        <v>13</v>
      </c>
      <c r="K20" s="60">
        <v>11524768.810000001</v>
      </c>
      <c r="L20" s="60">
        <v>2189706.0699999998</v>
      </c>
      <c r="M20" s="60">
        <v>2033782.73</v>
      </c>
      <c r="N20" s="60">
        <v>386418.72</v>
      </c>
      <c r="O20" s="61"/>
      <c r="P20" s="61">
        <f>+K20+M20</f>
        <v>13558551.540000001</v>
      </c>
      <c r="Q20" s="61"/>
      <c r="R20" s="61"/>
    </row>
    <row r="21" spans="2:18" ht="23.25" customHeight="1" x14ac:dyDescent="0.3">
      <c r="B21" s="124"/>
      <c r="C21" s="125"/>
      <c r="D21" s="125"/>
      <c r="E21" s="125"/>
      <c r="F21" s="126"/>
      <c r="G21" s="7"/>
      <c r="J21" s="49" t="s">
        <v>14</v>
      </c>
      <c r="K21" s="60">
        <v>10298292.220000001</v>
      </c>
      <c r="L21" s="60">
        <v>1956675.52</v>
      </c>
      <c r="M21" s="60">
        <v>1817345.69</v>
      </c>
      <c r="N21" s="60">
        <v>345295.68</v>
      </c>
      <c r="O21" s="61"/>
      <c r="P21" s="61">
        <f t="shared" ref="P21:P23" si="8">+K21+M21</f>
        <v>12115637.91</v>
      </c>
      <c r="Q21" s="61"/>
      <c r="R21" s="61"/>
    </row>
    <row r="22" spans="2:18" ht="15.75" customHeight="1" x14ac:dyDescent="0.3">
      <c r="B22" s="127"/>
      <c r="C22" s="128"/>
      <c r="D22" s="128"/>
      <c r="E22" s="128"/>
      <c r="F22" s="129"/>
      <c r="J22" s="49" t="s">
        <v>15</v>
      </c>
      <c r="K22" s="60">
        <v>42522422.850000001</v>
      </c>
      <c r="L22" s="60">
        <v>8079260.3399999999</v>
      </c>
      <c r="M22" s="60">
        <v>7503956.9699999997</v>
      </c>
      <c r="N22" s="60">
        <v>1425751.82</v>
      </c>
      <c r="O22" s="61"/>
      <c r="P22" s="61">
        <f t="shared" si="8"/>
        <v>50026379.82</v>
      </c>
      <c r="Q22" s="61"/>
      <c r="R22" s="61"/>
    </row>
    <row r="23" spans="2:18" ht="23.25" customHeight="1" x14ac:dyDescent="0.3">
      <c r="B23" s="5" t="s">
        <v>19</v>
      </c>
      <c r="F23" s="9"/>
      <c r="J23" s="8" t="s">
        <v>28</v>
      </c>
      <c r="K23" s="60">
        <v>17513263.420000002</v>
      </c>
      <c r="L23" s="60">
        <v>3327520.05</v>
      </c>
      <c r="M23" s="60">
        <v>3090575.9</v>
      </c>
      <c r="N23" s="60">
        <v>587209.42000000004</v>
      </c>
      <c r="P23" s="61">
        <f t="shared" si="8"/>
        <v>20603839.32</v>
      </c>
    </row>
    <row r="24" spans="2:18" ht="23.25" customHeight="1" x14ac:dyDescent="0.3">
      <c r="B24" s="4"/>
      <c r="F24" s="10"/>
      <c r="G24" s="2" t="s">
        <v>25</v>
      </c>
      <c r="J24" s="42" t="s">
        <v>41</v>
      </c>
      <c r="K24" s="62">
        <f>SUM(K20:K23)</f>
        <v>81858747.300000012</v>
      </c>
      <c r="L24" s="62">
        <f t="shared" ref="L24:N24" si="9">SUM(L20:L23)</f>
        <v>15553161.98</v>
      </c>
      <c r="M24" s="62">
        <f t="shared" si="9"/>
        <v>14445661.290000001</v>
      </c>
      <c r="N24" s="62">
        <f t="shared" si="9"/>
        <v>2744675.6399999997</v>
      </c>
      <c r="O24" s="61"/>
      <c r="P24" s="61">
        <f>+K24+M24</f>
        <v>96304408.590000018</v>
      </c>
      <c r="Q24" s="61">
        <f>+L24+N24</f>
        <v>18297837.620000001</v>
      </c>
      <c r="R24" s="61">
        <f>+P24+Q24</f>
        <v>114602246.21000002</v>
      </c>
    </row>
    <row r="25" spans="2:18" ht="19.5" thickBot="1" x14ac:dyDescent="0.35">
      <c r="B25" s="11"/>
      <c r="C25" s="6"/>
      <c r="D25" s="6"/>
      <c r="E25" s="6"/>
      <c r="F25" s="35"/>
    </row>
    <row r="26" spans="2:18" ht="18.75" x14ac:dyDescent="0.3"/>
    <row r="27" spans="2:18" ht="53.25" customHeight="1" x14ac:dyDescent="0.3">
      <c r="B27" s="123" t="s">
        <v>29</v>
      </c>
      <c r="C27" s="123"/>
      <c r="D27" s="123"/>
      <c r="E27" s="123"/>
      <c r="F27" s="123"/>
    </row>
    <row r="28" spans="2:18" ht="45.75" customHeight="1" x14ac:dyDescent="0.3">
      <c r="B28" s="123"/>
      <c r="C28" s="123"/>
      <c r="D28" s="123"/>
      <c r="E28" s="123"/>
      <c r="F28" s="123"/>
      <c r="G28" s="38" t="s">
        <v>25</v>
      </c>
    </row>
    <row r="29" spans="2:18" ht="23.25" customHeight="1" x14ac:dyDescent="0.3">
      <c r="G29" s="2" t="s">
        <v>24</v>
      </c>
    </row>
    <row r="35" spans="2:6" ht="23.25" customHeight="1" x14ac:dyDescent="0.3">
      <c r="B35" s="2" t="s">
        <v>34</v>
      </c>
    </row>
    <row r="36" spans="2:6" ht="69" customHeight="1" x14ac:dyDescent="0.3">
      <c r="B36" s="122" t="s">
        <v>30</v>
      </c>
      <c r="C36" s="122"/>
      <c r="D36" s="122"/>
      <c r="E36" s="122"/>
      <c r="F36" s="122"/>
    </row>
    <row r="37" spans="2:6" ht="69" customHeight="1" x14ac:dyDescent="0.3">
      <c r="B37" s="122" t="s">
        <v>31</v>
      </c>
      <c r="C37" s="122"/>
      <c r="D37" s="122"/>
      <c r="E37" s="122"/>
      <c r="F37" s="122"/>
    </row>
    <row r="38" spans="2:6" ht="69" customHeight="1" x14ac:dyDescent="0.3">
      <c r="B38" s="122" t="s">
        <v>32</v>
      </c>
      <c r="C38" s="122"/>
      <c r="D38" s="122"/>
      <c r="E38" s="122"/>
      <c r="F38" s="122"/>
    </row>
    <row r="39" spans="2:6" ht="69" customHeight="1" x14ac:dyDescent="0.3">
      <c r="B39" s="122" t="s">
        <v>33</v>
      </c>
      <c r="C39" s="122"/>
      <c r="D39" s="122"/>
      <c r="E39" s="122"/>
      <c r="F39" s="122"/>
    </row>
  </sheetData>
  <mergeCells count="16">
    <mergeCell ref="I18:J18"/>
    <mergeCell ref="B36:F36"/>
    <mergeCell ref="B37:F37"/>
    <mergeCell ref="B38:F38"/>
    <mergeCell ref="B39:F39"/>
    <mergeCell ref="B28:F28"/>
    <mergeCell ref="B27:F27"/>
    <mergeCell ref="B20:E20"/>
    <mergeCell ref="B21:F22"/>
    <mergeCell ref="B19:E19"/>
    <mergeCell ref="B2:F2"/>
    <mergeCell ref="B3:F3"/>
    <mergeCell ref="B4:F4"/>
    <mergeCell ref="B5:F5"/>
    <mergeCell ref="B18:E18"/>
    <mergeCell ref="B12:F12"/>
  </mergeCells>
  <pageMargins left="0.70866141732283472" right="0.70866141732283472" top="0.74803149606299213" bottom="0.74803149606299213" header="0.31496062992125984" footer="0.31496062992125984"/>
  <pageSetup scale="74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89BCB-02DA-4F4F-96FD-756A344B3E18}">
  <dimension ref="A3:F20"/>
  <sheetViews>
    <sheetView tabSelected="1" zoomScaleNormal="100" workbookViewId="0">
      <selection activeCell="D26" sqref="D26"/>
    </sheetView>
  </sheetViews>
  <sheetFormatPr baseColWidth="10" defaultColWidth="10.85546875" defaultRowHeight="15" x14ac:dyDescent="0.25"/>
  <cols>
    <col min="1" max="1" width="12.42578125" style="19" bestFit="1" customWidth="1"/>
    <col min="2" max="2" width="16.42578125" style="19" customWidth="1"/>
    <col min="3" max="3" width="23.140625" style="19" customWidth="1"/>
    <col min="4" max="4" width="19.42578125" style="19" customWidth="1"/>
    <col min="5" max="5" width="16.7109375" style="19" customWidth="1"/>
    <col min="6" max="6" width="24.5703125" style="19" customWidth="1"/>
    <col min="7" max="16384" width="10.85546875" style="19"/>
  </cols>
  <sheetData>
    <row r="3" spans="1:6" ht="30" x14ac:dyDescent="0.25">
      <c r="B3" s="20" t="s">
        <v>8</v>
      </c>
      <c r="C3" s="20" t="s">
        <v>9</v>
      </c>
      <c r="D3" s="20" t="s">
        <v>10</v>
      </c>
      <c r="E3" s="20" t="s">
        <v>21</v>
      </c>
      <c r="F3" s="20" t="s">
        <v>22</v>
      </c>
    </row>
    <row r="4" spans="1:6" ht="18.75" x14ac:dyDescent="0.3">
      <c r="B4" s="32" t="s">
        <v>26</v>
      </c>
      <c r="C4" s="21" t="s">
        <v>13</v>
      </c>
      <c r="D4" s="17">
        <v>1682</v>
      </c>
      <c r="E4" s="39">
        <v>8060.97</v>
      </c>
      <c r="F4" s="36">
        <f>D4*E4</f>
        <v>13558551.540000001</v>
      </c>
    </row>
    <row r="5" spans="1:6" ht="18.75" x14ac:dyDescent="0.3">
      <c r="A5" s="23"/>
      <c r="B5" s="32" t="s">
        <v>26</v>
      </c>
      <c r="C5" s="21" t="s">
        <v>14</v>
      </c>
      <c r="D5" s="17">
        <v>1503</v>
      </c>
      <c r="E5" s="39">
        <v>8060.97</v>
      </c>
      <c r="F5" s="36">
        <f t="shared" ref="F5:F7" si="0">D5*E5</f>
        <v>12115637.91</v>
      </c>
    </row>
    <row r="6" spans="1:6" ht="18.75" x14ac:dyDescent="0.3">
      <c r="A6" s="23"/>
      <c r="B6" s="32" t="s">
        <v>26</v>
      </c>
      <c r="C6" s="21" t="s">
        <v>15</v>
      </c>
      <c r="D6" s="17">
        <v>6206</v>
      </c>
      <c r="E6" s="39">
        <v>8060.97</v>
      </c>
      <c r="F6" s="36">
        <f t="shared" si="0"/>
        <v>50026379.82</v>
      </c>
    </row>
    <row r="7" spans="1:6" ht="18.75" x14ac:dyDescent="0.3">
      <c r="A7" s="23"/>
      <c r="B7" s="32" t="s">
        <v>26</v>
      </c>
      <c r="C7" s="8" t="s">
        <v>28</v>
      </c>
      <c r="D7" s="17">
        <v>2556</v>
      </c>
      <c r="E7" s="39">
        <v>8060.97</v>
      </c>
      <c r="F7" s="36">
        <f t="shared" si="0"/>
        <v>20603839.32</v>
      </c>
    </row>
    <row r="8" spans="1:6" x14ac:dyDescent="0.25">
      <c r="A8" s="23"/>
      <c r="B8" s="130" t="s">
        <v>16</v>
      </c>
      <c r="C8" s="130"/>
      <c r="D8" s="130"/>
      <c r="E8" s="130"/>
      <c r="F8" s="37">
        <f>SUM(F4:F7)</f>
        <v>96304408.590000004</v>
      </c>
    </row>
    <row r="9" spans="1:6" x14ac:dyDescent="0.25">
      <c r="B9" s="130" t="s">
        <v>23</v>
      </c>
      <c r="C9" s="130"/>
      <c r="D9" s="130"/>
      <c r="E9" s="130"/>
      <c r="F9" s="37">
        <f>F8*19%</f>
        <v>18297837.632100001</v>
      </c>
    </row>
    <row r="10" spans="1:6" x14ac:dyDescent="0.25">
      <c r="B10" s="130" t="s">
        <v>18</v>
      </c>
      <c r="C10" s="130"/>
      <c r="D10" s="130"/>
      <c r="E10" s="130"/>
      <c r="F10" s="37">
        <f>SUM(F8:F9)</f>
        <v>114602246.2221</v>
      </c>
    </row>
    <row r="12" spans="1:6" x14ac:dyDescent="0.25">
      <c r="F12" s="22"/>
    </row>
    <row r="15" spans="1:6" x14ac:dyDescent="0.25">
      <c r="A15" s="22"/>
    </row>
    <row r="16" spans="1:6" x14ac:dyDescent="0.25">
      <c r="A16" s="22"/>
    </row>
    <row r="17" spans="1:1" x14ac:dyDescent="0.25">
      <c r="A17" s="22"/>
    </row>
    <row r="18" spans="1:1" x14ac:dyDescent="0.25">
      <c r="A18" s="22"/>
    </row>
    <row r="19" spans="1:1" x14ac:dyDescent="0.25">
      <c r="A19" s="22"/>
    </row>
    <row r="20" spans="1:1" x14ac:dyDescent="0.25">
      <c r="A20" s="22"/>
    </row>
  </sheetData>
  <mergeCells count="3">
    <mergeCell ref="B10:E10"/>
    <mergeCell ref="B8:E8"/>
    <mergeCell ref="B9:E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55B2F-0438-4626-9D1B-B04736730356}">
  <sheetPr>
    <tabColor rgb="FF0000FF"/>
  </sheetPr>
  <dimension ref="A3:N20"/>
  <sheetViews>
    <sheetView showGridLines="0" zoomScaleNormal="100" workbookViewId="0">
      <selection activeCell="N9" sqref="N9"/>
    </sheetView>
  </sheetViews>
  <sheetFormatPr baseColWidth="10" defaultColWidth="10.85546875" defaultRowHeight="15" x14ac:dyDescent="0.25"/>
  <cols>
    <col min="1" max="1" width="5.42578125" style="19" customWidth="1"/>
    <col min="2" max="2" width="12.42578125" style="19" bestFit="1" customWidth="1"/>
    <col min="3" max="3" width="16.5703125" style="19" bestFit="1" customWidth="1"/>
    <col min="4" max="4" width="14.7109375" style="19" bestFit="1" customWidth="1"/>
    <col min="5" max="5" width="13.140625" style="19" bestFit="1" customWidth="1"/>
    <col min="6" max="6" width="18.85546875" style="19" customWidth="1"/>
    <col min="7" max="7" width="17.5703125" style="19" customWidth="1"/>
    <col min="8" max="11" width="21.5703125" style="19" customWidth="1"/>
    <col min="12" max="12" width="20.28515625" style="19" customWidth="1"/>
    <col min="13" max="13" width="18.42578125" style="19" customWidth="1"/>
    <col min="14" max="14" width="16.42578125" style="19" customWidth="1"/>
    <col min="15" max="16384" width="10.85546875" style="19"/>
  </cols>
  <sheetData>
    <row r="3" spans="1:14" ht="108.75" thickBot="1" x14ac:dyDescent="0.3">
      <c r="B3" s="63"/>
      <c r="H3" s="64" t="s">
        <v>42</v>
      </c>
      <c r="I3" s="64" t="s">
        <v>43</v>
      </c>
      <c r="J3" s="64" t="s">
        <v>44</v>
      </c>
      <c r="K3" s="64" t="s">
        <v>45</v>
      </c>
      <c r="L3" s="65" t="s">
        <v>46</v>
      </c>
      <c r="M3" s="65" t="s">
        <v>47</v>
      </c>
      <c r="N3" s="65" t="s">
        <v>48</v>
      </c>
    </row>
    <row r="4" spans="1:14" ht="54.75" thickBot="1" x14ac:dyDescent="0.3">
      <c r="B4" s="66" t="s">
        <v>8</v>
      </c>
      <c r="C4" s="67" t="s">
        <v>9</v>
      </c>
      <c r="D4" s="68" t="s">
        <v>10</v>
      </c>
      <c r="E4" s="69" t="s">
        <v>21</v>
      </c>
      <c r="F4" s="70" t="s">
        <v>49</v>
      </c>
      <c r="G4" s="71" t="s">
        <v>50</v>
      </c>
      <c r="H4" s="70" t="s">
        <v>51</v>
      </c>
      <c r="I4" s="71" t="s">
        <v>52</v>
      </c>
      <c r="J4" s="70" t="s">
        <v>53</v>
      </c>
      <c r="K4" s="72" t="s">
        <v>54</v>
      </c>
      <c r="L4" s="73" t="s">
        <v>55</v>
      </c>
      <c r="M4" s="74" t="s">
        <v>40</v>
      </c>
      <c r="N4" s="75" t="s">
        <v>56</v>
      </c>
    </row>
    <row r="5" spans="1:14" x14ac:dyDescent="0.25">
      <c r="A5" s="23"/>
      <c r="B5" s="76" t="s">
        <v>26</v>
      </c>
      <c r="C5" s="77" t="s">
        <v>13</v>
      </c>
      <c r="D5" s="78">
        <v>1682</v>
      </c>
      <c r="E5" s="79">
        <v>8060.97</v>
      </c>
      <c r="F5" s="105">
        <v>6851.8244999999997</v>
      </c>
      <c r="G5" s="106">
        <v>1209.1455000000001</v>
      </c>
      <c r="H5" s="80">
        <v>11524768.810000001</v>
      </c>
      <c r="I5" s="81">
        <v>2033782.73</v>
      </c>
      <c r="J5" s="80">
        <v>2189706.0699999998</v>
      </c>
      <c r="K5" s="82">
        <v>386418.72</v>
      </c>
      <c r="L5" s="80">
        <f>+H5+I5</f>
        <v>13558551.540000001</v>
      </c>
      <c r="M5" s="83">
        <f>+J5+K5</f>
        <v>2576124.79</v>
      </c>
      <c r="N5" s="84">
        <f>+L5+M5</f>
        <v>16134676.330000002</v>
      </c>
    </row>
    <row r="6" spans="1:14" x14ac:dyDescent="0.25">
      <c r="A6" s="23"/>
      <c r="B6" s="85" t="s">
        <v>26</v>
      </c>
      <c r="C6" s="21" t="s">
        <v>14</v>
      </c>
      <c r="D6" s="86">
        <v>1503</v>
      </c>
      <c r="E6" s="87">
        <v>8060.97</v>
      </c>
      <c r="F6" s="105">
        <v>6851.8244999999997</v>
      </c>
      <c r="G6" s="106">
        <v>1209.1455000000001</v>
      </c>
      <c r="H6" s="88">
        <v>10298292.220000001</v>
      </c>
      <c r="I6" s="87">
        <v>1817345.69</v>
      </c>
      <c r="J6" s="88">
        <v>1956675.52</v>
      </c>
      <c r="K6" s="89">
        <v>345295.68</v>
      </c>
      <c r="L6" s="88">
        <f t="shared" ref="L6:L8" si="0">+H6+I6</f>
        <v>12115637.91</v>
      </c>
      <c r="M6" s="90">
        <f t="shared" ref="M6:M8" si="1">+J6+K6</f>
        <v>2301971.2000000002</v>
      </c>
      <c r="N6" s="91">
        <f t="shared" ref="N6:N8" si="2">+L6+M6</f>
        <v>14417609.109999999</v>
      </c>
    </row>
    <row r="7" spans="1:14" x14ac:dyDescent="0.25">
      <c r="A7" s="23"/>
      <c r="B7" s="85" t="s">
        <v>26</v>
      </c>
      <c r="C7" s="21" t="s">
        <v>15</v>
      </c>
      <c r="D7" s="86">
        <v>6206</v>
      </c>
      <c r="E7" s="87">
        <v>8060.97</v>
      </c>
      <c r="F7" s="105">
        <v>6851.8244999999997</v>
      </c>
      <c r="G7" s="106">
        <v>1209.1455000000001</v>
      </c>
      <c r="H7" s="96">
        <v>42522422.850000001</v>
      </c>
      <c r="I7" s="97">
        <v>7503956.9699999997</v>
      </c>
      <c r="J7" s="96">
        <v>8079260.3399999999</v>
      </c>
      <c r="K7" s="98">
        <v>1425751.82</v>
      </c>
      <c r="L7" s="96">
        <f t="shared" si="0"/>
        <v>50026379.82</v>
      </c>
      <c r="M7" s="99">
        <f t="shared" si="1"/>
        <v>9505012.1600000001</v>
      </c>
      <c r="N7" s="100">
        <f t="shared" si="2"/>
        <v>59531391.980000004</v>
      </c>
    </row>
    <row r="8" spans="1:14" ht="15.75" thickBot="1" x14ac:dyDescent="0.3">
      <c r="A8" s="23"/>
      <c r="B8" s="92" t="s">
        <v>26</v>
      </c>
      <c r="C8" s="93" t="s">
        <v>28</v>
      </c>
      <c r="D8" s="94">
        <v>2556</v>
      </c>
      <c r="E8" s="95">
        <v>8060.97</v>
      </c>
      <c r="F8" s="105">
        <v>6851.8244999999997</v>
      </c>
      <c r="G8" s="106">
        <v>1209.1455000000001</v>
      </c>
      <c r="H8" s="96">
        <v>17513263.420000002</v>
      </c>
      <c r="I8" s="97">
        <v>3090575.9</v>
      </c>
      <c r="J8" s="96">
        <v>3327520.05</v>
      </c>
      <c r="K8" s="98">
        <v>587209.42000000004</v>
      </c>
      <c r="L8" s="96">
        <f t="shared" si="0"/>
        <v>20603839.32</v>
      </c>
      <c r="M8" s="99">
        <f t="shared" si="1"/>
        <v>3914729.4699999997</v>
      </c>
      <c r="N8" s="100">
        <f t="shared" si="2"/>
        <v>24518568.789999999</v>
      </c>
    </row>
    <row r="9" spans="1:14" ht="15.75" thickBot="1" x14ac:dyDescent="0.3">
      <c r="B9" s="131" t="s">
        <v>57</v>
      </c>
      <c r="C9" s="132"/>
      <c r="D9" s="132"/>
      <c r="E9" s="132"/>
      <c r="F9" s="133"/>
      <c r="G9" s="133"/>
      <c r="H9" s="133"/>
      <c r="I9" s="133"/>
      <c r="J9" s="133"/>
      <c r="K9" s="133"/>
      <c r="L9" s="101">
        <f>SUM(L5:L8)</f>
        <v>96304408.590000004</v>
      </c>
      <c r="M9" s="102">
        <f>SUM(M5:M8)</f>
        <v>18297837.620000001</v>
      </c>
      <c r="N9" s="103">
        <f>SUM(N5:N8)</f>
        <v>114602246.21000001</v>
      </c>
    </row>
    <row r="10" spans="1:14" x14ac:dyDescent="0.25">
      <c r="N10" s="22"/>
    </row>
    <row r="11" spans="1:14" x14ac:dyDescent="0.25">
      <c r="F11" s="104"/>
      <c r="M11" s="104"/>
    </row>
    <row r="12" spans="1:14" x14ac:dyDescent="0.25">
      <c r="F12" s="23"/>
      <c r="G12" s="23"/>
      <c r="N12" s="22"/>
    </row>
    <row r="13" spans="1:14" x14ac:dyDescent="0.25">
      <c r="N13" s="22"/>
    </row>
    <row r="14" spans="1:14" x14ac:dyDescent="0.25">
      <c r="N14" s="22"/>
    </row>
    <row r="15" spans="1:14" x14ac:dyDescent="0.25">
      <c r="A15" s="22"/>
    </row>
    <row r="16" spans="1:14" x14ac:dyDescent="0.25">
      <c r="A16" s="22"/>
    </row>
    <row r="17" spans="1:1" x14ac:dyDescent="0.25">
      <c r="A17" s="22"/>
    </row>
    <row r="18" spans="1:1" x14ac:dyDescent="0.25">
      <c r="A18" s="22"/>
    </row>
    <row r="19" spans="1:1" x14ac:dyDescent="0.25">
      <c r="A19" s="22"/>
    </row>
    <row r="20" spans="1:1" x14ac:dyDescent="0.25">
      <c r="A20" s="22"/>
    </row>
  </sheetData>
  <mergeCells count="1">
    <mergeCell ref="B9:K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a1848c-c2e6-4a59-b240-fe20eb297529" xsi:nil="true"/>
    <lcf76f155ced4ddcb4097134ff3c332f xmlns="a973c9be-ced8-4ec7-a9ff-ca89cfe244b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A268D0056386147A1ECD583E29650B0" ma:contentTypeVersion="16" ma:contentTypeDescription="Crear nuevo documento." ma:contentTypeScope="" ma:versionID="33ece57e8117d7f8089de1d87a292ac0">
  <xsd:schema xmlns:xsd="http://www.w3.org/2001/XMLSchema" xmlns:xs="http://www.w3.org/2001/XMLSchema" xmlns:p="http://schemas.microsoft.com/office/2006/metadata/properties" xmlns:ns2="a973c9be-ced8-4ec7-a9ff-ca89cfe244b5" xmlns:ns3="0ca1848c-c2e6-4a59-b240-fe20eb297529" targetNamespace="http://schemas.microsoft.com/office/2006/metadata/properties" ma:root="true" ma:fieldsID="27d0f484f6475e953f86a73a88db6f28" ns2:_="" ns3:_="">
    <xsd:import namespace="a973c9be-ced8-4ec7-a9ff-ca89cfe244b5"/>
    <xsd:import namespace="0ca1848c-c2e6-4a59-b240-fe20eb2975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73c9be-ced8-4ec7-a9ff-ca89cfe244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b070415-3f74-48f5-bd0d-4e15121d59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1848c-c2e6-4a59-b240-fe20eb2975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c6c9493-d34e-4c74-84f1-de253f8616a1}" ma:internalName="TaxCatchAll" ma:showField="CatchAllData" ma:web="0ca1848c-c2e6-4a59-b240-fe20eb2975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7450EF-58E3-4400-8925-43A72DDC8EE2}">
  <ds:schemaRefs>
    <ds:schemaRef ds:uri="http://schemas.microsoft.com/office/2006/metadata/properties"/>
    <ds:schemaRef ds:uri="http://schemas.microsoft.com/office/infopath/2007/PartnerControls"/>
    <ds:schemaRef ds:uri="0ca1848c-c2e6-4a59-b240-fe20eb297529"/>
    <ds:schemaRef ds:uri="a973c9be-ced8-4ec7-a9ff-ca89cfe244b5"/>
  </ds:schemaRefs>
</ds:datastoreItem>
</file>

<file path=customXml/itemProps2.xml><?xml version="1.0" encoding="utf-8"?>
<ds:datastoreItem xmlns:ds="http://schemas.openxmlformats.org/officeDocument/2006/customXml" ds:itemID="{B8BEFD05-E1AE-4E73-92BE-F59350D259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A12FFD-F5B2-4ABA-895E-C20CC1E959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73c9be-ced8-4ec7-a9ff-ca89cfe244b5"/>
    <ds:schemaRef ds:uri="0ca1848c-c2e6-4a59-b240-fe20eb2975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PQT_20_ZONA_4....</vt:lpstr>
      <vt:lpstr>Validacion Decimales</vt:lpstr>
      <vt:lpstr>Validacion Decimales UTR2023</vt:lpstr>
      <vt:lpstr>PQT_20_ZONA_4....!Área_de_impresión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NEIDY JHOANA CHOCONTA DUARTE</dc:creator>
  <cp:lastModifiedBy>HERNANDO MORALES DIAZ</cp:lastModifiedBy>
  <cp:lastPrinted>2025-08-28T12:36:55Z</cp:lastPrinted>
  <dcterms:created xsi:type="dcterms:W3CDTF">2024-06-21T13:55:04Z</dcterms:created>
  <dcterms:modified xsi:type="dcterms:W3CDTF">2025-08-28T20:53:04Z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0x0101009A268D0056386147A1ECD583E29650B0</vt:lpwstr>
  </property>
  <property fmtid="{D5CDD505-2E9C-101B-9397-08002B2CF9AE}" pid="3" name="MediaServiceImageTags">
    <vt:lpwstr/>
  </property>
</Properties>
</file>