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Back up todo en uno hp\Documents\VIMA SERVICIOS Y SUMINISTROS\licitaciones\VIMA SYS\MÍNIMAS\2020\34 DISPENSARIO VILLAVICENCIO\33 PROPUESTA\"/>
    </mc:Choice>
  </mc:AlternateContent>
  <bookViews>
    <workbookView xWindow="0" yWindow="0" windowWidth="16140" windowHeight="4620"/>
  </bookViews>
  <sheets>
    <sheet name="Sheet1" sheetId="1" r:id="rId1"/>
  </sheets>
  <definedNames>
    <definedName name="_xlnm.Print_Area" localSheetId="0">Sheet1!$A$1:$F$30</definedName>
  </definedNames>
  <calcPr calcId="152511"/>
</workbook>
</file>

<file path=xl/calcChain.xml><?xml version="1.0" encoding="utf-8"?>
<calcChain xmlns="http://schemas.openxmlformats.org/spreadsheetml/2006/main">
  <c r="H21" i="1" l="1"/>
  <c r="F21" i="1"/>
  <c r="J13" i="1"/>
  <c r="J12" i="1"/>
  <c r="N20" i="1"/>
  <c r="Q20" i="1" s="1"/>
  <c r="N19" i="1"/>
  <c r="Q19" i="1" s="1"/>
  <c r="N18" i="1"/>
  <c r="Q18" i="1" s="1"/>
  <c r="N17" i="1"/>
  <c r="Q17" i="1" s="1"/>
  <c r="P20" i="1" l="1"/>
  <c r="R20" i="1"/>
  <c r="O20" i="1"/>
  <c r="P19" i="1"/>
  <c r="O19" i="1"/>
  <c r="P18" i="1"/>
  <c r="O18" i="1"/>
  <c r="P17" i="1"/>
  <c r="O17" i="1"/>
  <c r="J11" i="1"/>
  <c r="N16" i="1"/>
  <c r="N15" i="1"/>
  <c r="N14" i="1"/>
  <c r="R17" i="1" l="1"/>
  <c r="D17" i="1" s="1"/>
  <c r="R18" i="1"/>
  <c r="D18" i="1" s="1"/>
  <c r="R19" i="1"/>
  <c r="S20" i="1"/>
  <c r="D20" i="1"/>
  <c r="S19" i="1"/>
  <c r="D19" i="1"/>
  <c r="S18" i="1"/>
  <c r="S17" i="1"/>
  <c r="P14" i="1"/>
  <c r="Q14" i="1"/>
  <c r="O14" i="1"/>
  <c r="P16" i="1"/>
  <c r="Q16" i="1"/>
  <c r="O16" i="1"/>
  <c r="P15" i="1"/>
  <c r="Q15" i="1"/>
  <c r="O15" i="1"/>
  <c r="N13" i="1"/>
  <c r="P13" i="1" s="1"/>
  <c r="N12" i="1"/>
  <c r="P12" i="1" s="1"/>
  <c r="E20" i="1" l="1"/>
  <c r="F20" i="1"/>
  <c r="H20" i="1" s="1"/>
  <c r="E19" i="1"/>
  <c r="F19" i="1"/>
  <c r="H19" i="1" s="1"/>
  <c r="E18" i="1"/>
  <c r="F18" i="1"/>
  <c r="H18" i="1" s="1"/>
  <c r="E17" i="1"/>
  <c r="F17" i="1" s="1"/>
  <c r="H17" i="1" s="1"/>
  <c r="R15" i="1"/>
  <c r="S15" i="1" s="1"/>
  <c r="R16" i="1"/>
  <c r="R14" i="1"/>
  <c r="Q12" i="1"/>
  <c r="O12" i="1"/>
  <c r="Q13" i="1"/>
  <c r="O13" i="1"/>
  <c r="N11" i="1"/>
  <c r="D15" i="1" l="1"/>
  <c r="E15" i="1" s="1"/>
  <c r="F15" i="1" s="1"/>
  <c r="H15" i="1" s="1"/>
  <c r="D16" i="1"/>
  <c r="E16" i="1" s="1"/>
  <c r="F16" i="1" s="1"/>
  <c r="H16" i="1" s="1"/>
  <c r="S16" i="1"/>
  <c r="D14" i="1"/>
  <c r="E14" i="1" s="1"/>
  <c r="F14" i="1" s="1"/>
  <c r="H14" i="1" s="1"/>
  <c r="S14" i="1"/>
  <c r="R12" i="1"/>
  <c r="R13" i="1"/>
  <c r="P11" i="1"/>
  <c r="Q11" i="1"/>
  <c r="O11" i="1"/>
  <c r="D13" i="1" l="1"/>
  <c r="E13" i="1" s="1"/>
  <c r="F13" i="1" s="1"/>
  <c r="H13" i="1" s="1"/>
  <c r="S13" i="1"/>
  <c r="D12" i="1"/>
  <c r="E12" i="1" s="1"/>
  <c r="F12" i="1" s="1"/>
  <c r="H12" i="1" s="1"/>
  <c r="S12" i="1"/>
  <c r="R11" i="1"/>
  <c r="S11" i="1" l="1"/>
  <c r="D11" i="1"/>
  <c r="E11" i="1" l="1"/>
  <c r="F11" i="1"/>
  <c r="H11" i="1" l="1"/>
</calcChain>
</file>

<file path=xl/sharedStrings.xml><?xml version="1.0" encoding="utf-8"?>
<sst xmlns="http://schemas.openxmlformats.org/spreadsheetml/2006/main" count="32" uniqueCount="27">
  <si>
    <t>TOTAL</t>
  </si>
  <si>
    <t>El OFERENTE</t>
  </si>
  <si>
    <t>VALOR UNITARIO SIN IVA</t>
  </si>
  <si>
    <t>BORDADOS ESTAMPADOS</t>
  </si>
  <si>
    <t>CORTE</t>
  </si>
  <si>
    <t>ENSAMBLE</t>
  </si>
  <si>
    <t>SUBTOTAL</t>
  </si>
  <si>
    <t>ADM</t>
  </si>
  <si>
    <t>IMP</t>
  </si>
  <si>
    <t>UTILIDAD</t>
  </si>
  <si>
    <t>MATERIAL</t>
  </si>
  <si>
    <t>IVA</t>
  </si>
  <si>
    <t>VALOR UNITARIO INCLUIDO IVA</t>
  </si>
  <si>
    <t>ÍTEM</t>
  </si>
  <si>
    <t>ARTÍCULO</t>
  </si>
  <si>
    <t>VALOR A OFERTAR</t>
  </si>
  <si>
    <t>ANEXO 5</t>
  </si>
  <si>
    <t>OFERTA ECONOMICA</t>
  </si>
  <si>
    <t>CANT</t>
  </si>
  <si>
    <t>VALOR TOTAL OFERTA</t>
  </si>
  <si>
    <t xml:space="preserve">UNIFORME EN TELA ANTI FLUIDOS TALLA S </t>
  </si>
  <si>
    <t xml:space="preserve">UNIFORME EN TELA ANTI FLUIDOS TALLA M </t>
  </si>
  <si>
    <t xml:space="preserve">TOCA Y PORTATOCA </t>
  </si>
  <si>
    <t xml:space="preserve">ZAPATO CERRADO CUERO </t>
  </si>
  <si>
    <t xml:space="preserve">ZAPATOS TIPO TENIS </t>
  </si>
  <si>
    <t xml:space="preserve">BUSO (tipo camisilla) 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</si>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</sst>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4">
    <font>
      <sz val="10"/>
      <name val="Arial"/>
      <family val="2"/>
    </font>
    <font>
      <sz val="10"/>
      <name val="Arial"/>
      <family val="2"/>
    </font>
    <font>
      <sz val="9"/>
      <name val="Arial Narrow"/>
      <family val="2"/>
    </font>
    <font>
      <b/>
      <sz val="9"/>
      <name val="Arial Narrow Bold"/>
      <family val="2"/>
    </font>
    <font>
      <b/>
      <sz val="9"/>
      <name val="Arial Narrow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color rgb="FFFFFF00"/>
      <name val="Calibri"/>
      <family val="2"/>
      <scheme val="minor"/>
    </font>
    <font>
      <b/>
      <sz val="9"/>
      <name val="Arial Narrow Bold"/>
    </font>
    <font>
      <b/>
      <sz val="8"/>
      <name val="Arial Narrow Bold"/>
    </font>
    <font>
      <sz val="8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9" fontId="6" fillId="0" borderId="0" xfId="2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5" fontId="6" fillId="0" borderId="0" xfId="1" applyNumberFormat="1" applyFont="1" applyAlignment="1">
      <alignment vertical="center"/>
    </xf>
    <xf numFmtId="165" fontId="7" fillId="0" borderId="0" xfId="1" applyNumberFormat="1" applyFont="1" applyAlignment="1">
      <alignment vertical="center"/>
    </xf>
    <xf numFmtId="165" fontId="6" fillId="0" borderId="0" xfId="1" applyNumberFormat="1" applyFont="1"/>
    <xf numFmtId="165" fontId="7" fillId="0" borderId="0" xfId="1" applyNumberFormat="1" applyFont="1"/>
    <xf numFmtId="0" fontId="9" fillId="2" borderId="1" xfId="0" applyNumberFormat="1" applyFont="1" applyFill="1" applyBorder="1" applyAlignment="1">
      <alignment horizontal="center" vertical="center" wrapText="1"/>
    </xf>
    <xf numFmtId="43" fontId="5" fillId="0" borderId="0" xfId="3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2" fontId="12" fillId="3" borderId="1" xfId="4" applyFont="1" applyFill="1" applyBorder="1" applyAlignment="1">
      <alignment horizontal="center" vertical="center" wrapText="1"/>
    </xf>
    <xf numFmtId="165" fontId="12" fillId="3" borderId="6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42" fontId="5" fillId="0" borderId="0" xfId="4" applyFont="1" applyAlignment="1">
      <alignment vertical="center"/>
    </xf>
    <xf numFmtId="0" fontId="9" fillId="2" borderId="4" xfId="0" applyNumberFormat="1" applyFont="1" applyFill="1" applyBorder="1" applyAlignment="1">
      <alignment horizontal="center" vertical="center" wrapText="1"/>
    </xf>
    <xf numFmtId="42" fontId="12" fillId="3" borderId="6" xfId="4" applyFont="1" applyFill="1" applyBorder="1" applyAlignment="1">
      <alignment horizontal="center" vertical="center" wrapText="1"/>
    </xf>
    <xf numFmtId="42" fontId="13" fillId="0" borderId="9" xfId="4" applyFont="1" applyBorder="1" applyAlignment="1">
      <alignment vertical="center"/>
    </xf>
    <xf numFmtId="0" fontId="9" fillId="2" borderId="2" xfId="0" applyNumberFormat="1" applyFont="1" applyFill="1" applyBorder="1" applyAlignment="1">
      <alignment horizontal="center" vertical="center" wrapText="1"/>
    </xf>
    <xf numFmtId="43" fontId="5" fillId="0" borderId="7" xfId="3" applyFont="1" applyBorder="1" applyAlignment="1">
      <alignment horizontal="center" vertical="center"/>
    </xf>
    <xf numFmtId="0" fontId="2" fillId="0" borderId="0" xfId="0" applyNumberFormat="1" applyFont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  <xf numFmtId="42" fontId="12" fillId="3" borderId="1" xfId="4" applyFont="1" applyFill="1" applyBorder="1" applyAlignment="1">
      <alignment vertical="center" wrapText="1"/>
    </xf>
    <xf numFmtId="42" fontId="2" fillId="0" borderId="1" xfId="4" applyFont="1" applyBorder="1" applyAlignment="1">
      <alignment vertical="center"/>
    </xf>
    <xf numFmtId="42" fontId="2" fillId="0" borderId="6" xfId="4" applyFont="1" applyBorder="1" applyAlignment="1">
      <alignment vertical="center"/>
    </xf>
    <xf numFmtId="42" fontId="3" fillId="0" borderId="9" xfId="4" applyFont="1" applyBorder="1" applyAlignment="1">
      <alignment horizontal="right" vertical="center"/>
    </xf>
  </cellXfs>
  <cellStyles count="5">
    <cellStyle name="Millares" xfId="3" builtinId="3"/>
    <cellStyle name="Moneda" xfId="1" builtinId="4"/>
    <cellStyle name="Moneda [0]" xfId="4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117200</xdr:colOff>
      <xdr:row>0</xdr:row>
      <xdr:rowOff>55079</xdr:rowOff>
    </xdr:from>
    <xdr:to>
      <xdr:col>1</xdr:col>
      <xdr:colOff>866775</xdr:colOff>
      <xdr:row>3</xdr:row>
      <xdr:rowOff>130451</xdr:rowOff>
    </xdr:to>
    <xdr:pic>
      <xdr:nvPicPr>
        <xdr:cNvPr id="2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00" y="55079"/>
          <a:ext cx="1025800" cy="532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285750</xdr:colOff>
      <xdr:row>0</xdr:row>
      <xdr:rowOff>114300</xdr:rowOff>
    </xdr:from>
    <xdr:to>
      <xdr:col>5</xdr:col>
      <xdr:colOff>781050</xdr:colOff>
      <xdr:row>3</xdr:row>
      <xdr:rowOff>95250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609975" y="114300"/>
          <a:ext cx="1504950" cy="4381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r">
            <a:lnSpc>
              <a:spcPct val="107000"/>
            </a:lnSpc>
            <a:spcAft>
              <a:spcPts val="0"/>
            </a:spcAft>
          </a:pPr>
          <a:r>
            <a:rPr lang="es-CO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Diseño y confección de prendas, uniformes, dotaciones</a:t>
          </a:r>
          <a:endParaRPr lang="es-CO" sz="1100" b="1">
            <a:effectLst/>
            <a:latin typeface="+mn-lt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66424</xdr:colOff>
      <xdr:row>23</xdr:row>
      <xdr:rowOff>105109</xdr:rowOff>
    </xdr:from>
    <xdr:to>
      <xdr:col>1</xdr:col>
      <xdr:colOff>1812771</xdr:colOff>
      <xdr:row>25</xdr:row>
      <xdr:rowOff>32834</xdr:rowOff>
    </xdr:to>
    <xdr:pic>
      <xdr:nvPicPr>
        <xdr:cNvPr id="6" name="Picture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36047">
          <a:off x="66424" y="8077534"/>
          <a:ext cx="2022572" cy="58495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24</xdr:row>
      <xdr:rowOff>0</xdr:rowOff>
    </xdr:from>
    <xdr:ext cx="2352824" cy="1078437"/>
    <xdr:sp macro="" textlink="">
      <xdr:nvSpPr>
        <xdr:cNvPr id="5" name="TextBox 4"/>
        <xdr:cNvSpPr txBox="1"/>
      </xdr:nvSpPr>
      <xdr:spPr>
        <a:xfrm>
          <a:off x="0" y="15339391"/>
          <a:ext cx="2352824" cy="1078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900" b="1"/>
            <a:t>MÓNICA ANDREA GORDILLO TORRES</a:t>
          </a:r>
        </a:p>
        <a:p>
          <a:r>
            <a:rPr lang="es-CO" sz="900"/>
            <a:t>Representante</a:t>
          </a:r>
          <a:r>
            <a:rPr lang="es-CO" sz="900" baseline="0"/>
            <a:t> Legal</a:t>
          </a:r>
          <a:endParaRPr lang="es-CO" sz="900"/>
        </a:p>
        <a:p>
          <a:r>
            <a:rPr lang="es-CO" sz="900"/>
            <a:t>C.C. No. 1.019.005.742 de Bogotá</a:t>
          </a:r>
        </a:p>
        <a:p>
          <a:r>
            <a:rPr lang="es-CO" sz="900"/>
            <a:t>Dirección: Calle 143 No. 49 – 05 (Bogotá)</a:t>
          </a:r>
        </a:p>
        <a:p>
          <a:r>
            <a:rPr lang="es-CO" sz="900"/>
            <a:t>Tel. (1) 4727207</a:t>
          </a:r>
        </a:p>
        <a:p>
          <a:r>
            <a:rPr lang="es-CO" sz="900"/>
            <a:t>Celular: 350 4537528</a:t>
          </a:r>
        </a:p>
        <a:p>
          <a:r>
            <a:rPr lang="es-CO" sz="900"/>
            <a:t>EMAIL: vimaserviciosysuministros@gmail.com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45"/>
  <sheetViews>
    <sheetView tabSelected="1" view="pageBreakPreview" zoomScaleNormal="100" zoomScaleSheetLayoutView="100" workbookViewId="0">
      <selection activeCell="H25" sqref="H25"/>
    </sheetView>
  </sheetViews>
  <sheetFormatPr baseColWidth="10" defaultColWidth="9.140625" defaultRowHeight="12"/>
  <cols>
    <col min="1" max="1" width="4.140625" style="2" customWidth="1"/>
    <col min="2" max="2" width="39" style="2" customWidth="1"/>
    <col min="3" max="3" width="8.42578125" style="3" bestFit="1" customWidth="1"/>
    <col min="4" max="4" width="8.140625" style="2" bestFit="1" customWidth="1"/>
    <col min="5" max="5" width="9.5703125" style="2" customWidth="1"/>
    <col min="6" max="6" width="12.140625" style="2" customWidth="1"/>
    <col min="7" max="7" width="5.28515625" style="3" bestFit="1" customWidth="1"/>
    <col min="8" max="8" width="12.85546875" style="24" customWidth="1"/>
    <col min="9" max="9" width="4.28515625" style="2" customWidth="1"/>
    <col min="10" max="10" width="11.7109375" style="4" customWidth="1"/>
    <col min="11" max="11" width="11" style="4" bestFit="1" customWidth="1"/>
    <col min="12" max="18" width="9.28515625" style="4" customWidth="1"/>
    <col min="19" max="20" width="12.85546875" style="5" bestFit="1" customWidth="1"/>
    <col min="21" max="16384" width="9.140625" style="2"/>
  </cols>
  <sheetData>
    <row r="4" spans="1:20">
      <c r="A4" s="35" t="s">
        <v>16</v>
      </c>
      <c r="B4" s="35"/>
      <c r="C4" s="35"/>
      <c r="D4" s="35"/>
      <c r="E4" s="35"/>
      <c r="F4" s="35"/>
    </row>
    <row r="5" spans="1:20">
      <c r="A5" s="35" t="s">
        <v>17</v>
      </c>
      <c r="B5" s="35"/>
      <c r="C5" s="35"/>
      <c r="D5" s="35"/>
      <c r="E5" s="35"/>
      <c r="F5" s="35"/>
    </row>
    <row r="6" spans="1:20" ht="9" customHeight="1"/>
    <row r="7" spans="1:20" ht="12" customHeight="1">
      <c r="A7" s="30"/>
      <c r="B7" s="30"/>
      <c r="C7" s="30"/>
      <c r="D7" s="30"/>
      <c r="E7" s="30"/>
      <c r="F7" s="30"/>
      <c r="G7" s="30"/>
      <c r="H7" s="30"/>
      <c r="J7" s="6"/>
      <c r="K7" s="36" t="s">
        <v>3</v>
      </c>
      <c r="L7" s="36" t="s">
        <v>4</v>
      </c>
      <c r="M7" s="36" t="s">
        <v>5</v>
      </c>
      <c r="N7" s="38" t="s">
        <v>6</v>
      </c>
      <c r="O7" s="7" t="s">
        <v>7</v>
      </c>
      <c r="P7" s="7" t="s">
        <v>8</v>
      </c>
      <c r="Q7" s="7" t="s">
        <v>9</v>
      </c>
      <c r="R7" s="38" t="s">
        <v>0</v>
      </c>
      <c r="S7" s="8"/>
      <c r="T7" s="8"/>
    </row>
    <row r="8" spans="1:20" ht="14.25" thickBot="1">
      <c r="A8" s="1"/>
      <c r="J8" s="6" t="s">
        <v>10</v>
      </c>
      <c r="K8" s="36"/>
      <c r="L8" s="36"/>
      <c r="M8" s="36"/>
      <c r="N8" s="38"/>
      <c r="O8" s="7">
        <v>0.3</v>
      </c>
      <c r="P8" s="7">
        <v>0.1</v>
      </c>
      <c r="Q8" s="7">
        <v>0.2</v>
      </c>
      <c r="R8" s="38"/>
      <c r="S8" s="8"/>
      <c r="T8" s="8"/>
    </row>
    <row r="9" spans="1:20" ht="45.75" customHeight="1" thickBot="1">
      <c r="A9" s="41" t="s">
        <v>13</v>
      </c>
      <c r="B9" s="33" t="s">
        <v>14</v>
      </c>
      <c r="C9" s="31" t="s">
        <v>26</v>
      </c>
      <c r="D9" s="39" t="s">
        <v>15</v>
      </c>
      <c r="E9" s="39"/>
      <c r="F9" s="40"/>
      <c r="J9" s="6"/>
      <c r="K9" s="9"/>
      <c r="L9" s="9"/>
      <c r="M9" s="9"/>
      <c r="N9" s="6"/>
      <c r="O9" s="7"/>
      <c r="P9" s="7"/>
      <c r="Q9" s="7"/>
      <c r="R9" s="6"/>
      <c r="S9" s="8"/>
      <c r="T9" s="8"/>
    </row>
    <row r="10" spans="1:20" ht="33.75">
      <c r="A10" s="42"/>
      <c r="B10" s="34"/>
      <c r="C10" s="32"/>
      <c r="D10" s="14" t="s">
        <v>2</v>
      </c>
      <c r="E10" s="14" t="s">
        <v>11</v>
      </c>
      <c r="F10" s="47" t="s">
        <v>12</v>
      </c>
      <c r="G10" s="28" t="s">
        <v>18</v>
      </c>
      <c r="H10" s="25" t="s">
        <v>19</v>
      </c>
      <c r="J10" s="10"/>
      <c r="K10" s="10"/>
      <c r="L10" s="17"/>
      <c r="M10" s="17"/>
      <c r="N10" s="10"/>
      <c r="O10" s="10"/>
      <c r="P10" s="10"/>
      <c r="Q10" s="10"/>
      <c r="R10" s="10"/>
      <c r="S10" s="11"/>
      <c r="T10" s="11"/>
    </row>
    <row r="11" spans="1:20" ht="13.5">
      <c r="A11" s="23">
        <v>1</v>
      </c>
      <c r="B11" s="48" t="s">
        <v>20</v>
      </c>
      <c r="C11" s="20">
        <v>3</v>
      </c>
      <c r="D11" s="21">
        <f>+ROUNDUP(R11,-2)</f>
        <v>84800</v>
      </c>
      <c r="E11" s="21">
        <f>+D11*0.19</f>
        <v>16112</v>
      </c>
      <c r="F11" s="26">
        <f>+D11+E11</f>
        <v>100912</v>
      </c>
      <c r="G11" s="20">
        <v>3</v>
      </c>
      <c r="H11" s="22">
        <f>+G11*F11</f>
        <v>302736</v>
      </c>
      <c r="J11" s="10">
        <f>(15000*2.3)+2000</f>
        <v>36500</v>
      </c>
      <c r="K11" s="10">
        <v>2500</v>
      </c>
      <c r="L11" s="17">
        <v>1000</v>
      </c>
      <c r="M11" s="17">
        <v>13000</v>
      </c>
      <c r="N11" s="10">
        <f t="shared" ref="N11" si="0">SUM(J11:M11)</f>
        <v>53000</v>
      </c>
      <c r="O11" s="10">
        <f>+$O$8*N11</f>
        <v>15900</v>
      </c>
      <c r="P11" s="10">
        <f>+$P$8*N11</f>
        <v>5300</v>
      </c>
      <c r="Q11" s="10">
        <f>+$Q$8*N11</f>
        <v>10600</v>
      </c>
      <c r="R11" s="10">
        <f t="shared" ref="R11" si="1">SUM(N11:Q11)</f>
        <v>84800</v>
      </c>
      <c r="S11" s="11">
        <f>+R11*1.19</f>
        <v>100912</v>
      </c>
      <c r="T11" s="11"/>
    </row>
    <row r="12" spans="1:20" ht="13.5">
      <c r="A12" s="23">
        <v>2</v>
      </c>
      <c r="B12" s="48" t="s">
        <v>21</v>
      </c>
      <c r="C12" s="20">
        <v>3</v>
      </c>
      <c r="D12" s="50">
        <f t="shared" ref="D12:D13" si="2">+ROUNDUP(R12,-2)</f>
        <v>84800</v>
      </c>
      <c r="E12" s="51">
        <f t="shared" ref="E12:E16" si="3">+D12*0.19</f>
        <v>16112</v>
      </c>
      <c r="F12" s="52">
        <f t="shared" ref="F12:F13" si="4">+D12+E12</f>
        <v>100912</v>
      </c>
      <c r="G12" s="20">
        <v>3</v>
      </c>
      <c r="H12" s="22">
        <f>+G12*F12</f>
        <v>302736</v>
      </c>
      <c r="J12" s="10">
        <f>(15000*2.3)+2000</f>
        <v>36500</v>
      </c>
      <c r="K12" s="10">
        <v>2500</v>
      </c>
      <c r="L12" s="19">
        <v>1000</v>
      </c>
      <c r="M12" s="19">
        <v>13000</v>
      </c>
      <c r="N12" s="10">
        <f t="shared" ref="N12:N13" si="5">SUM(J12:M12)</f>
        <v>53000</v>
      </c>
      <c r="O12" s="10">
        <f>+$O$8*N12</f>
        <v>15900</v>
      </c>
      <c r="P12" s="10">
        <f>+$P$8*N12</f>
        <v>5300</v>
      </c>
      <c r="Q12" s="10">
        <f>+$Q$8*N12</f>
        <v>10600</v>
      </c>
      <c r="R12" s="10">
        <f t="shared" ref="R12:R13" si="6">SUM(N12:Q12)</f>
        <v>84800</v>
      </c>
      <c r="S12" s="11">
        <f t="shared" ref="S12:S16" si="7">+R12*1.19</f>
        <v>100912</v>
      </c>
      <c r="T12" s="11"/>
    </row>
    <row r="13" spans="1:20" ht="13.5">
      <c r="A13" s="23">
        <v>3</v>
      </c>
      <c r="B13" s="48" t="s">
        <v>21</v>
      </c>
      <c r="C13" s="20">
        <v>6</v>
      </c>
      <c r="D13" s="50">
        <f t="shared" si="2"/>
        <v>84800</v>
      </c>
      <c r="E13" s="51">
        <f t="shared" si="3"/>
        <v>16112</v>
      </c>
      <c r="F13" s="52">
        <f t="shared" si="4"/>
        <v>100912</v>
      </c>
      <c r="G13" s="20">
        <v>6</v>
      </c>
      <c r="H13" s="22">
        <f>+G13*F13</f>
        <v>605472</v>
      </c>
      <c r="J13" s="10">
        <f>(15000*2.3)+2000</f>
        <v>36500</v>
      </c>
      <c r="K13" s="10">
        <v>2500</v>
      </c>
      <c r="L13" s="19">
        <v>1000</v>
      </c>
      <c r="M13" s="19">
        <v>13000</v>
      </c>
      <c r="N13" s="10">
        <f t="shared" si="5"/>
        <v>53000</v>
      </c>
      <c r="O13" s="10">
        <f>+$O$8*N13</f>
        <v>15900</v>
      </c>
      <c r="P13" s="10">
        <f>+$P$8*N13</f>
        <v>5300</v>
      </c>
      <c r="Q13" s="10">
        <f>+$Q$8*N13</f>
        <v>10600</v>
      </c>
      <c r="R13" s="10">
        <f t="shared" si="6"/>
        <v>84800</v>
      </c>
      <c r="S13" s="11">
        <f t="shared" si="7"/>
        <v>100912</v>
      </c>
      <c r="T13" s="11"/>
    </row>
    <row r="14" spans="1:20" ht="13.5">
      <c r="A14" s="23">
        <v>4</v>
      </c>
      <c r="B14" s="48" t="s">
        <v>22</v>
      </c>
      <c r="C14" s="20">
        <v>6</v>
      </c>
      <c r="D14" s="50">
        <f t="shared" ref="D14:D16" si="8">+ROUNDUP(R14,-2)</f>
        <v>44800</v>
      </c>
      <c r="E14" s="51">
        <f t="shared" si="3"/>
        <v>8512</v>
      </c>
      <c r="F14" s="52">
        <f t="shared" ref="F14:F16" si="9">+D14+E14</f>
        <v>53312</v>
      </c>
      <c r="G14" s="20">
        <v>6</v>
      </c>
      <c r="H14" s="22">
        <f>+G14*F14</f>
        <v>319872</v>
      </c>
      <c r="J14" s="10">
        <v>28000</v>
      </c>
      <c r="K14" s="10"/>
      <c r="L14" s="18"/>
      <c r="M14" s="18"/>
      <c r="N14" s="10">
        <f t="shared" ref="N14:N16" si="10">SUM(J14:M14)</f>
        <v>28000</v>
      </c>
      <c r="O14" s="10">
        <f>+$O$8*N14</f>
        <v>8400</v>
      </c>
      <c r="P14" s="10">
        <f>+$P$8*N14</f>
        <v>2800</v>
      </c>
      <c r="Q14" s="10">
        <f>+$Q$8*N14</f>
        <v>5600</v>
      </c>
      <c r="R14" s="10">
        <f t="shared" ref="R14:R16" si="11">SUM(N14:Q14)</f>
        <v>44800</v>
      </c>
      <c r="S14" s="11">
        <f t="shared" si="7"/>
        <v>53312</v>
      </c>
      <c r="T14" s="11"/>
    </row>
    <row r="15" spans="1:20" ht="13.5">
      <c r="A15" s="23">
        <v>5</v>
      </c>
      <c r="B15" s="48" t="s">
        <v>23</v>
      </c>
      <c r="C15" s="20">
        <v>6</v>
      </c>
      <c r="D15" s="50">
        <f t="shared" si="8"/>
        <v>64000</v>
      </c>
      <c r="E15" s="51">
        <f t="shared" si="3"/>
        <v>12160</v>
      </c>
      <c r="F15" s="52">
        <f t="shared" si="9"/>
        <v>76160</v>
      </c>
      <c r="G15" s="20">
        <v>6</v>
      </c>
      <c r="H15" s="22">
        <f>+G15*F15</f>
        <v>456960</v>
      </c>
      <c r="J15" s="10">
        <v>40000</v>
      </c>
      <c r="K15" s="10"/>
      <c r="L15" s="18"/>
      <c r="M15" s="18"/>
      <c r="N15" s="10">
        <f t="shared" si="10"/>
        <v>40000</v>
      </c>
      <c r="O15" s="10">
        <f>+$O$8*N15</f>
        <v>12000</v>
      </c>
      <c r="P15" s="10">
        <f>+$P$8*N15</f>
        <v>4000</v>
      </c>
      <c r="Q15" s="10">
        <f>+$Q$8*N15</f>
        <v>8000</v>
      </c>
      <c r="R15" s="10">
        <f t="shared" si="11"/>
        <v>64000</v>
      </c>
      <c r="S15" s="11">
        <f t="shared" si="7"/>
        <v>76160</v>
      </c>
      <c r="T15" s="11"/>
    </row>
    <row r="16" spans="1:20" ht="13.5">
      <c r="A16" s="23">
        <v>6</v>
      </c>
      <c r="B16" s="48" t="s">
        <v>24</v>
      </c>
      <c r="C16" s="20">
        <v>3</v>
      </c>
      <c r="D16" s="50">
        <f t="shared" si="8"/>
        <v>128000</v>
      </c>
      <c r="E16" s="51">
        <f t="shared" si="3"/>
        <v>24320</v>
      </c>
      <c r="F16" s="52">
        <f t="shared" si="9"/>
        <v>152320</v>
      </c>
      <c r="G16" s="20">
        <v>3</v>
      </c>
      <c r="H16" s="22">
        <f>+G16*F16</f>
        <v>456960</v>
      </c>
      <c r="J16" s="10">
        <v>80000</v>
      </c>
      <c r="K16" s="10"/>
      <c r="L16" s="18"/>
      <c r="M16" s="18"/>
      <c r="N16" s="10">
        <f t="shared" si="10"/>
        <v>80000</v>
      </c>
      <c r="O16" s="10">
        <f>+$O$8*N16</f>
        <v>24000</v>
      </c>
      <c r="P16" s="10">
        <f>+$P$8*N16</f>
        <v>8000</v>
      </c>
      <c r="Q16" s="10">
        <f>+$Q$8*N16</f>
        <v>16000</v>
      </c>
      <c r="R16" s="10">
        <f t="shared" si="11"/>
        <v>128000</v>
      </c>
      <c r="S16" s="11">
        <f t="shared" si="7"/>
        <v>152320</v>
      </c>
      <c r="T16" s="11"/>
    </row>
    <row r="17" spans="1:20" ht="13.5">
      <c r="A17" s="43">
        <v>7</v>
      </c>
      <c r="B17" s="49" t="s">
        <v>24</v>
      </c>
      <c r="C17" s="44">
        <v>3</v>
      </c>
      <c r="D17" s="50">
        <f t="shared" ref="D17" si="12">+ROUNDUP(R17,-2)</f>
        <v>128000</v>
      </c>
      <c r="E17" s="51">
        <f t="shared" ref="E17" si="13">+D17*0.19</f>
        <v>24320</v>
      </c>
      <c r="F17" s="52">
        <f t="shared" ref="F17" si="14">+D17+E17</f>
        <v>152320</v>
      </c>
      <c r="G17" s="44">
        <v>3</v>
      </c>
      <c r="H17" s="22">
        <f>+G17*F17</f>
        <v>456960</v>
      </c>
      <c r="J17" s="10">
        <v>80000</v>
      </c>
      <c r="K17" s="10"/>
      <c r="L17" s="19"/>
      <c r="M17" s="19"/>
      <c r="N17" s="10">
        <f t="shared" ref="N17" si="15">SUM(J17:M17)</f>
        <v>80000</v>
      </c>
      <c r="O17" s="10">
        <f>+$O$8*N17</f>
        <v>24000</v>
      </c>
      <c r="P17" s="10">
        <f>+$P$8*N17</f>
        <v>8000</v>
      </c>
      <c r="Q17" s="10">
        <f>+$Q$8*N17</f>
        <v>16000</v>
      </c>
      <c r="R17" s="10">
        <f t="shared" ref="R17" si="16">SUM(N17:Q17)</f>
        <v>128000</v>
      </c>
      <c r="S17" s="11">
        <f t="shared" ref="S17" si="17">+R17*1.19</f>
        <v>152320</v>
      </c>
      <c r="T17" s="11"/>
    </row>
    <row r="18" spans="1:20" ht="13.5">
      <c r="A18" s="43">
        <v>8</v>
      </c>
      <c r="B18" s="49" t="s">
        <v>25</v>
      </c>
      <c r="C18" s="44">
        <v>3</v>
      </c>
      <c r="D18" s="50">
        <f t="shared" ref="D18" si="18">+ROUNDUP(R18,-2)</f>
        <v>24000</v>
      </c>
      <c r="E18" s="51">
        <f t="shared" ref="E18" si="19">+D18*0.19</f>
        <v>4560</v>
      </c>
      <c r="F18" s="52">
        <f t="shared" ref="F18" si="20">+D18+E18</f>
        <v>28560</v>
      </c>
      <c r="G18" s="44">
        <v>3</v>
      </c>
      <c r="H18" s="22">
        <f>+G18*F18</f>
        <v>85680</v>
      </c>
      <c r="J18" s="10">
        <v>15000</v>
      </c>
      <c r="K18" s="10"/>
      <c r="L18" s="19"/>
      <c r="M18" s="19"/>
      <c r="N18" s="10">
        <f t="shared" ref="N18" si="21">SUM(J18:M18)</f>
        <v>15000</v>
      </c>
      <c r="O18" s="10">
        <f>+$O$8*N18</f>
        <v>4500</v>
      </c>
      <c r="P18" s="10">
        <f>+$P$8*N18</f>
        <v>1500</v>
      </c>
      <c r="Q18" s="10">
        <f>+$Q$8*N18</f>
        <v>3000</v>
      </c>
      <c r="R18" s="10">
        <f t="shared" ref="R18" si="22">SUM(N18:Q18)</f>
        <v>24000</v>
      </c>
      <c r="S18" s="11">
        <f t="shared" ref="S18" si="23">+R18*1.19</f>
        <v>28560</v>
      </c>
      <c r="T18" s="11"/>
    </row>
    <row r="19" spans="1:20" ht="13.5">
      <c r="A19" s="43">
        <v>9</v>
      </c>
      <c r="B19" s="49" t="s">
        <v>25</v>
      </c>
      <c r="C19" s="44">
        <v>3</v>
      </c>
      <c r="D19" s="50">
        <f t="shared" ref="D19" si="24">+ROUNDUP(R19,-2)</f>
        <v>24000</v>
      </c>
      <c r="E19" s="51">
        <f t="shared" ref="E19" si="25">+D19*0.19</f>
        <v>4560</v>
      </c>
      <c r="F19" s="52">
        <f t="shared" ref="F19" si="26">+D19+E19</f>
        <v>28560</v>
      </c>
      <c r="G19" s="44">
        <v>3</v>
      </c>
      <c r="H19" s="22">
        <f>+G19*F19</f>
        <v>85680</v>
      </c>
      <c r="J19" s="10">
        <v>15000</v>
      </c>
      <c r="K19" s="10"/>
      <c r="L19" s="19"/>
      <c r="M19" s="19"/>
      <c r="N19" s="10">
        <f t="shared" ref="N19" si="27">SUM(J19:M19)</f>
        <v>15000</v>
      </c>
      <c r="O19" s="10">
        <f>+$O$8*N19</f>
        <v>4500</v>
      </c>
      <c r="P19" s="10">
        <f>+$P$8*N19</f>
        <v>1500</v>
      </c>
      <c r="Q19" s="10">
        <f>+$Q$8*N19</f>
        <v>3000</v>
      </c>
      <c r="R19" s="10">
        <f t="shared" ref="R19" si="28">SUM(N19:Q19)</f>
        <v>24000</v>
      </c>
      <c r="S19" s="11">
        <f t="shared" ref="S19" si="29">+R19*1.19</f>
        <v>28560</v>
      </c>
      <c r="T19" s="11"/>
    </row>
    <row r="20" spans="1:20" ht="13.5">
      <c r="A20" s="43">
        <v>10</v>
      </c>
      <c r="B20" s="49" t="s">
        <v>25</v>
      </c>
      <c r="C20" s="44">
        <v>6</v>
      </c>
      <c r="D20" s="50">
        <f t="shared" ref="D20" si="30">+ROUNDUP(R20,-2)</f>
        <v>24000</v>
      </c>
      <c r="E20" s="51">
        <f t="shared" ref="E20" si="31">+D20*0.19</f>
        <v>4560</v>
      </c>
      <c r="F20" s="52">
        <f t="shared" ref="F20" si="32">+D20+E20</f>
        <v>28560</v>
      </c>
      <c r="G20" s="44">
        <v>6</v>
      </c>
      <c r="H20" s="22">
        <f>+G20*F20</f>
        <v>171360</v>
      </c>
      <c r="J20" s="10">
        <v>15000</v>
      </c>
      <c r="K20" s="10"/>
      <c r="L20" s="19"/>
      <c r="M20" s="19"/>
      <c r="N20" s="10">
        <f t="shared" ref="N20" si="33">SUM(J20:M20)</f>
        <v>15000</v>
      </c>
      <c r="O20" s="10">
        <f>+$O$8*N20</f>
        <v>4500</v>
      </c>
      <c r="P20" s="10">
        <f>+$P$8*N20</f>
        <v>1500</v>
      </c>
      <c r="Q20" s="10">
        <f>+$Q$8*N20</f>
        <v>3000</v>
      </c>
      <c r="R20" s="10">
        <f t="shared" ref="R20" si="34">SUM(N20:Q20)</f>
        <v>24000</v>
      </c>
      <c r="S20" s="11">
        <f t="shared" ref="S20" si="35">+R20*1.19</f>
        <v>28560</v>
      </c>
      <c r="T20" s="11"/>
    </row>
    <row r="21" spans="1:20" ht="13.5" customHeight="1" thickBot="1">
      <c r="A21" s="45" t="s">
        <v>0</v>
      </c>
      <c r="B21" s="46"/>
      <c r="C21" s="46"/>
      <c r="D21" s="46"/>
      <c r="E21" s="46"/>
      <c r="F21" s="53">
        <f>SUM(F11:F20)</f>
        <v>822528</v>
      </c>
      <c r="G21" s="29"/>
      <c r="H21" s="27">
        <f>SUM(H11:H20)</f>
        <v>3244416</v>
      </c>
      <c r="I21" s="15"/>
      <c r="J21" s="12"/>
      <c r="K21" s="12"/>
      <c r="L21" s="12"/>
      <c r="M21" s="12"/>
      <c r="N21" s="12"/>
      <c r="O21" s="12"/>
      <c r="P21" s="12"/>
      <c r="Q21" s="12"/>
      <c r="R21" s="12"/>
      <c r="S21" s="13"/>
      <c r="T21" s="13"/>
    </row>
    <row r="22" spans="1:20">
      <c r="A22" s="37"/>
      <c r="B22" s="37"/>
      <c r="C22" s="37"/>
      <c r="D22" s="37"/>
      <c r="E22" s="37"/>
      <c r="F22" s="37"/>
      <c r="J22" s="12"/>
      <c r="K22" s="12"/>
      <c r="L22" s="12"/>
      <c r="M22" s="12"/>
      <c r="N22" s="12"/>
      <c r="O22" s="12"/>
      <c r="P22" s="12"/>
      <c r="Q22" s="12"/>
      <c r="R22" s="12"/>
      <c r="S22" s="13"/>
      <c r="T22" s="13"/>
    </row>
    <row r="23" spans="1:20" ht="13.5">
      <c r="A23" s="16" t="s">
        <v>1</v>
      </c>
      <c r="J23" s="12"/>
      <c r="K23" s="12"/>
      <c r="L23" s="12"/>
      <c r="M23" s="12"/>
      <c r="N23" s="12"/>
      <c r="O23" s="12"/>
      <c r="P23" s="12"/>
      <c r="Q23" s="12"/>
      <c r="R23" s="12"/>
      <c r="S23" s="13"/>
      <c r="T23" s="13"/>
    </row>
    <row r="24" spans="1:20" ht="39.75" customHeight="1">
      <c r="J24" s="12"/>
      <c r="K24" s="12"/>
      <c r="L24" s="12"/>
      <c r="M24" s="12"/>
      <c r="N24" s="12"/>
      <c r="O24" s="12"/>
      <c r="P24" s="12"/>
      <c r="Q24" s="12"/>
      <c r="R24" s="12"/>
      <c r="S24" s="13"/>
      <c r="T24" s="13"/>
    </row>
    <row r="25" spans="1:20">
      <c r="J25" s="12"/>
      <c r="K25" s="12"/>
      <c r="L25" s="12"/>
      <c r="M25" s="12"/>
      <c r="N25" s="12"/>
      <c r="O25" s="12"/>
      <c r="P25" s="12"/>
      <c r="Q25" s="12"/>
      <c r="R25" s="12"/>
      <c r="S25" s="13"/>
      <c r="T25" s="13"/>
    </row>
    <row r="26" spans="1:20" ht="13.5">
      <c r="A26" s="1"/>
      <c r="J26" s="12"/>
      <c r="K26" s="12"/>
      <c r="L26" s="12"/>
      <c r="M26" s="12"/>
      <c r="N26" s="12"/>
      <c r="O26" s="12"/>
      <c r="P26" s="12"/>
      <c r="Q26" s="12"/>
      <c r="R26" s="12"/>
      <c r="S26" s="13"/>
      <c r="T26" s="13"/>
    </row>
    <row r="27" spans="1:20" ht="13.5">
      <c r="A27" s="1"/>
      <c r="J27" s="12"/>
      <c r="K27" s="12"/>
      <c r="L27" s="12"/>
      <c r="M27" s="12"/>
      <c r="N27" s="12"/>
      <c r="O27" s="12"/>
      <c r="P27" s="12"/>
      <c r="Q27" s="12"/>
      <c r="R27" s="12"/>
      <c r="S27" s="13"/>
      <c r="T27" s="13"/>
    </row>
    <row r="28" spans="1:20" ht="13.5">
      <c r="A28" s="1"/>
      <c r="J28" s="12"/>
      <c r="K28" s="12"/>
      <c r="L28" s="12"/>
      <c r="M28" s="12"/>
      <c r="N28" s="12"/>
      <c r="O28" s="12"/>
      <c r="P28" s="12"/>
      <c r="Q28" s="12"/>
      <c r="R28" s="12"/>
      <c r="S28" s="13"/>
      <c r="T28" s="13"/>
    </row>
    <row r="29" spans="1:20" ht="13.5">
      <c r="A29" s="1"/>
      <c r="J29" s="12"/>
      <c r="K29" s="12"/>
      <c r="L29" s="12"/>
      <c r="M29" s="12"/>
      <c r="N29" s="12"/>
      <c r="O29" s="12"/>
      <c r="P29" s="12"/>
      <c r="Q29" s="12"/>
      <c r="R29" s="12"/>
      <c r="S29" s="13"/>
      <c r="T29" s="13"/>
    </row>
    <row r="30" spans="1:20" ht="24" customHeight="1">
      <c r="A30" s="1"/>
      <c r="J30" s="12"/>
      <c r="K30" s="12"/>
      <c r="L30" s="12"/>
      <c r="M30" s="12"/>
      <c r="N30" s="12"/>
      <c r="O30" s="12"/>
      <c r="P30" s="12"/>
      <c r="Q30" s="12"/>
      <c r="R30" s="12"/>
      <c r="S30" s="13"/>
      <c r="T30" s="13"/>
    </row>
    <row r="31" spans="1:20">
      <c r="J31" s="12"/>
      <c r="K31" s="12"/>
      <c r="L31" s="12"/>
      <c r="M31" s="12"/>
      <c r="N31" s="12"/>
      <c r="O31" s="12"/>
      <c r="P31" s="12"/>
      <c r="Q31" s="12"/>
      <c r="R31" s="12"/>
      <c r="S31" s="13"/>
      <c r="T31" s="13"/>
    </row>
    <row r="32" spans="1:20"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</row>
    <row r="33" spans="10:20"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</row>
    <row r="34" spans="10:20"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</row>
    <row r="35" spans="10:20"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</row>
    <row r="36" spans="10:20"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</row>
    <row r="37" spans="10:20"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</row>
    <row r="38" spans="10:20">
      <c r="J38" s="12"/>
      <c r="K38" s="12"/>
      <c r="L38" s="12"/>
      <c r="M38" s="12"/>
      <c r="N38" s="12"/>
      <c r="O38" s="12"/>
      <c r="P38" s="12"/>
      <c r="Q38" s="12"/>
      <c r="R38" s="12"/>
      <c r="S38" s="13"/>
      <c r="T38" s="13"/>
    </row>
    <row r="39" spans="10:20">
      <c r="J39" s="12"/>
      <c r="K39" s="12"/>
      <c r="L39" s="12"/>
      <c r="M39" s="12"/>
      <c r="N39" s="12"/>
      <c r="O39" s="12"/>
      <c r="P39" s="12"/>
      <c r="Q39" s="12"/>
      <c r="R39" s="12"/>
      <c r="S39" s="13"/>
      <c r="T39" s="13"/>
    </row>
    <row r="40" spans="10:20">
      <c r="J40" s="12"/>
      <c r="K40" s="12"/>
      <c r="L40" s="12"/>
      <c r="M40" s="12"/>
      <c r="N40" s="12"/>
      <c r="O40" s="12"/>
      <c r="P40" s="12"/>
      <c r="Q40" s="12"/>
      <c r="R40" s="12"/>
      <c r="S40" s="13"/>
      <c r="T40" s="13"/>
    </row>
    <row r="41" spans="10:20">
      <c r="J41" s="12"/>
      <c r="K41" s="12"/>
      <c r="L41" s="12"/>
      <c r="M41" s="12"/>
      <c r="N41" s="12"/>
      <c r="O41" s="12"/>
      <c r="P41" s="12"/>
      <c r="Q41" s="12"/>
      <c r="R41" s="12"/>
      <c r="S41" s="13"/>
      <c r="T41" s="13"/>
    </row>
    <row r="42" spans="10:20">
      <c r="J42" s="12"/>
      <c r="K42" s="12"/>
      <c r="L42" s="12"/>
      <c r="M42" s="12"/>
      <c r="N42" s="12"/>
      <c r="O42" s="12"/>
      <c r="P42" s="12"/>
      <c r="Q42" s="12"/>
      <c r="R42" s="12"/>
      <c r="S42" s="13"/>
      <c r="T42" s="13"/>
    </row>
    <row r="43" spans="10:20">
      <c r="J43" s="12"/>
      <c r="K43" s="12"/>
      <c r="L43" s="12"/>
      <c r="M43" s="12"/>
      <c r="N43" s="12"/>
      <c r="O43" s="12"/>
      <c r="P43" s="12"/>
      <c r="Q43" s="12"/>
      <c r="R43" s="12"/>
      <c r="S43" s="13"/>
      <c r="T43" s="13"/>
    </row>
    <row r="44" spans="10:20">
      <c r="J44" s="12"/>
      <c r="K44" s="12"/>
      <c r="L44" s="12"/>
      <c r="M44" s="12"/>
      <c r="N44" s="12"/>
      <c r="O44" s="12"/>
      <c r="P44" s="12"/>
      <c r="Q44" s="12"/>
      <c r="R44" s="12"/>
      <c r="S44" s="13"/>
      <c r="T44" s="13"/>
    </row>
    <row r="45" spans="10:20">
      <c r="J45" s="12"/>
      <c r="K45" s="12"/>
      <c r="L45" s="12"/>
      <c r="M45" s="12"/>
      <c r="N45" s="12"/>
      <c r="O45" s="12"/>
      <c r="P45" s="12"/>
      <c r="Q45" s="12"/>
      <c r="R45" s="12"/>
      <c r="S45" s="13"/>
      <c r="T45" s="13"/>
    </row>
  </sheetData>
  <mergeCells count="14">
    <mergeCell ref="A21:E21"/>
    <mergeCell ref="M7:M8"/>
    <mergeCell ref="A22:F22"/>
    <mergeCell ref="N7:N8"/>
    <mergeCell ref="R7:R8"/>
    <mergeCell ref="D9:F9"/>
    <mergeCell ref="A9:A10"/>
    <mergeCell ref="B9:B10"/>
    <mergeCell ref="A4:F4"/>
    <mergeCell ref="A5:F5"/>
    <mergeCell ref="K7:K8"/>
    <mergeCell ref="L7:L8"/>
    <mergeCell ref="A7:H7"/>
    <mergeCell ref="C9:C10"/>
  </mergeCells>
  <pageMargins left="0.70866141732283472" right="0.70866141732283472" top="0.74803149606299213" bottom="0.74803149606299213" header="0.31496062992125984" footer="0.31496062992125984"/>
  <pageSetup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Sheet1!Área_de_impresión</vt:lpstr>
    </vt:vector>
  </TitlesOfParts>
  <Company>Investintech.com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User</cp:lastModifiedBy>
  <cp:lastPrinted>2019-02-21T05:27:03Z</cp:lastPrinted>
  <dcterms:created xsi:type="dcterms:W3CDTF">2018-09-11T20:06:34Z</dcterms:created>
  <dcterms:modified xsi:type="dcterms:W3CDTF">2020-10-07T20:36:32Z</dcterms:modified>
</cp:coreProperties>
</file>