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pivotTables/pivotTable3.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updateLinks="never" codeName="ThisWorkbook"/>
  <mc:AlternateContent xmlns:mc="http://schemas.openxmlformats.org/markup-compatibility/2006">
    <mc:Choice Requires="x15">
      <x15ac:absPath xmlns:x15ac="http://schemas.microsoft.com/office/spreadsheetml/2010/11/ac" url="https://gobiernobogota-my.sharepoint.com/personal/planeacion_suba_gobiernobogota_gov_co/Documents/5. Archivo digital 2025/1.FORMULACIONES/2537 “FORTALECIMIENTO INSTITUCIONAL PARA UNA SUBA CONFIABLE”,/OPERADOR LOGISTICO/Documentos precontractuales/"/>
    </mc:Choice>
  </mc:AlternateContent>
  <xr:revisionPtr revIDLastSave="137" documentId="13_ncr:1_{786188BD-5460-4FBA-805D-1C79B1F7FC75}" xr6:coauthVersionLast="47" xr6:coauthVersionMax="47" xr10:uidLastSave="{245416CD-FD9C-4F2C-B2FE-A76D84E3780A}"/>
  <bookViews>
    <workbookView xWindow="-108" yWindow="-108" windowWidth="23256" windowHeight="12456" firstSheet="2" activeTab="2" xr2:uid="{6AE49A48-5C1E-49FE-96E4-86AAF7CA509A}"/>
  </bookViews>
  <sheets>
    <sheet name="Tres_Proveedores" sheetId="4" state="hidden" r:id="rId1"/>
    <sheet name="TablaD_3Provedores" sheetId="9" state="hidden" r:id="rId2"/>
    <sheet name="TresProveedores" sheetId="10" r:id="rId3"/>
    <sheet name="Tres_Entidad" sheetId="7" state="hidden" r:id="rId4"/>
    <sheet name="TablaDinamicaTres_Entidad" sheetId="8" state="hidden" r:id="rId5"/>
    <sheet name="Lista" sheetId="2" state="hidden" r:id="rId6"/>
  </sheets>
  <externalReferences>
    <externalReference r:id="rId7"/>
  </externalReferences>
  <definedNames>
    <definedName name="_xlnm._FilterDatabase" localSheetId="2" hidden="1">TresProveedores!$A$10:$AU$130</definedName>
    <definedName name="_xleta.ROUND" hidden="1" xlm="1">#NAME?</definedName>
    <definedName name="_xlnm.Print_Area" localSheetId="0">Tres_Proveedores!$A$1:$BD$104</definedName>
    <definedName name="_xlnm.Print_Area" localSheetId="2">TresProveedores!$A$1:$BR$136</definedName>
  </definedNames>
  <calcPr calcId="191028"/>
  <pivotCaches>
    <pivotCache cacheId="7" r:id="rId8"/>
    <pivotCache cacheId="8" r:id="rId9"/>
    <pivotCache cacheId="9"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4" i="10" l="1"/>
  <c r="U127" i="10" l="1"/>
  <c r="V127" i="10" s="1"/>
  <c r="X127" i="10" s="1"/>
  <c r="U128" i="10"/>
  <c r="V128" i="10" s="1"/>
  <c r="X128" i="10" s="1"/>
  <c r="U129" i="10"/>
  <c r="V129" i="10" s="1"/>
  <c r="X129" i="10" s="1"/>
  <c r="U126" i="10"/>
  <c r="V126" i="10" s="1"/>
  <c r="X126" i="10" s="1"/>
  <c r="U118" i="10"/>
  <c r="V118" i="10" s="1"/>
  <c r="X118" i="10" s="1"/>
  <c r="U119" i="10"/>
  <c r="V119" i="10" s="1"/>
  <c r="X119" i="10" s="1"/>
  <c r="U120" i="10"/>
  <c r="V120" i="10" s="1"/>
  <c r="X120" i="10" s="1"/>
  <c r="U117" i="10"/>
  <c r="V117" i="10" s="1"/>
  <c r="X117" i="10" s="1"/>
  <c r="U108" i="10"/>
  <c r="V108" i="10" s="1"/>
  <c r="X108" i="10" s="1"/>
  <c r="U109" i="10"/>
  <c r="V109" i="10" s="1"/>
  <c r="X109" i="10" s="1"/>
  <c r="U110" i="10"/>
  <c r="V110" i="10" s="1"/>
  <c r="X110" i="10" s="1"/>
  <c r="U111" i="10"/>
  <c r="V111" i="10" s="1"/>
  <c r="X111" i="10" s="1"/>
  <c r="U112" i="10"/>
  <c r="V112" i="10" s="1"/>
  <c r="X112" i="10" s="1"/>
  <c r="U113" i="10"/>
  <c r="V113" i="10" s="1"/>
  <c r="X113" i="10" s="1"/>
  <c r="U114" i="10"/>
  <c r="V114" i="10" s="1"/>
  <c r="X114" i="10" s="1"/>
  <c r="U115" i="10"/>
  <c r="V115" i="10" s="1"/>
  <c r="X115" i="10" s="1"/>
  <c r="U107" i="10"/>
  <c r="V107" i="10" s="1"/>
  <c r="X107" i="10" s="1"/>
  <c r="U96" i="10"/>
  <c r="V96" i="10" s="1"/>
  <c r="X96" i="10" s="1"/>
  <c r="W96" i="10"/>
  <c r="U97" i="10"/>
  <c r="V97" i="10" s="1"/>
  <c r="X97" i="10" s="1"/>
  <c r="W97" i="10"/>
  <c r="U98" i="10"/>
  <c r="V98" i="10" s="1"/>
  <c r="X98" i="10" s="1"/>
  <c r="W98" i="10"/>
  <c r="U99" i="10"/>
  <c r="V99" i="10" s="1"/>
  <c r="X99" i="10" s="1"/>
  <c r="W99" i="10"/>
  <c r="U100" i="10"/>
  <c r="V100" i="10" s="1"/>
  <c r="X100" i="10" s="1"/>
  <c r="W100" i="10"/>
  <c r="U101" i="10"/>
  <c r="V101" i="10" s="1"/>
  <c r="X101" i="10" s="1"/>
  <c r="W101" i="10"/>
  <c r="U102" i="10"/>
  <c r="V102" i="10" s="1"/>
  <c r="X102" i="10" s="1"/>
  <c r="W102" i="10"/>
  <c r="U103" i="10"/>
  <c r="V103" i="10" s="1"/>
  <c r="X103" i="10" s="1"/>
  <c r="W103" i="10"/>
  <c r="U104" i="10"/>
  <c r="V104" i="10" s="1"/>
  <c r="X104" i="10" s="1"/>
  <c r="W104" i="10"/>
  <c r="U105" i="10"/>
  <c r="V105" i="10" s="1"/>
  <c r="X105" i="10" s="1"/>
  <c r="W105" i="10"/>
  <c r="U106" i="10"/>
  <c r="V106" i="10" s="1"/>
  <c r="X106" i="10" s="1"/>
  <c r="W106" i="10"/>
  <c r="W107" i="10"/>
  <c r="W108" i="10"/>
  <c r="W109" i="10"/>
  <c r="W110" i="10"/>
  <c r="W111" i="10"/>
  <c r="W112" i="10"/>
  <c r="W113" i="10"/>
  <c r="W114" i="10"/>
  <c r="W115" i="10"/>
  <c r="U116" i="10"/>
  <c r="V116" i="10" s="1"/>
  <c r="X116" i="10" s="1"/>
  <c r="W116" i="10"/>
  <c r="W117" i="10"/>
  <c r="W118" i="10"/>
  <c r="W119" i="10"/>
  <c r="W120" i="10"/>
  <c r="U121" i="10"/>
  <c r="V121" i="10" s="1"/>
  <c r="X121" i="10" s="1"/>
  <c r="W121" i="10"/>
  <c r="U122" i="10"/>
  <c r="V122" i="10" s="1"/>
  <c r="X122" i="10" s="1"/>
  <c r="W122" i="10"/>
  <c r="U123" i="10"/>
  <c r="V123" i="10" s="1"/>
  <c r="X123" i="10" s="1"/>
  <c r="W123" i="10"/>
  <c r="U124" i="10"/>
  <c r="V124" i="10" s="1"/>
  <c r="X124" i="10" s="1"/>
  <c r="W124" i="10"/>
  <c r="U125" i="10"/>
  <c r="V125" i="10" s="1"/>
  <c r="X125" i="10" s="1"/>
  <c r="W125" i="10"/>
  <c r="W126" i="10"/>
  <c r="W127" i="10"/>
  <c r="W128" i="10"/>
  <c r="W129" i="10"/>
  <c r="O127" i="10"/>
  <c r="P127" i="10" s="1"/>
  <c r="R127" i="10" s="1"/>
  <c r="O128" i="10"/>
  <c r="P128" i="10" s="1"/>
  <c r="R128" i="10" s="1"/>
  <c r="O129" i="10"/>
  <c r="P129" i="10" s="1"/>
  <c r="R129" i="10" s="1"/>
  <c r="O126" i="10"/>
  <c r="P126" i="10" s="1"/>
  <c r="R126" i="10" s="1"/>
  <c r="O118" i="10"/>
  <c r="P118" i="10" s="1"/>
  <c r="R118" i="10" s="1"/>
  <c r="O119" i="10"/>
  <c r="P119" i="10" s="1"/>
  <c r="R119" i="10" s="1"/>
  <c r="O120" i="10"/>
  <c r="P120" i="10" s="1"/>
  <c r="R120" i="10" s="1"/>
  <c r="O117" i="10"/>
  <c r="P117" i="10" s="1"/>
  <c r="R117" i="10" s="1"/>
  <c r="O108" i="10"/>
  <c r="P108" i="10" s="1"/>
  <c r="R108" i="10" s="1"/>
  <c r="O109" i="10"/>
  <c r="P109" i="10" s="1"/>
  <c r="R109" i="10" s="1"/>
  <c r="O110" i="10"/>
  <c r="P110" i="10" s="1"/>
  <c r="R110" i="10" s="1"/>
  <c r="O111" i="10"/>
  <c r="P111" i="10" s="1"/>
  <c r="R111" i="10" s="1"/>
  <c r="O112" i="10"/>
  <c r="P112" i="10" s="1"/>
  <c r="R112" i="10" s="1"/>
  <c r="O113" i="10"/>
  <c r="P113" i="10" s="1"/>
  <c r="R113" i="10" s="1"/>
  <c r="O114" i="10"/>
  <c r="P114" i="10" s="1"/>
  <c r="R114" i="10" s="1"/>
  <c r="O115" i="10"/>
  <c r="P115" i="10" s="1"/>
  <c r="R115" i="10" s="1"/>
  <c r="O107" i="10"/>
  <c r="P107" i="10" s="1"/>
  <c r="R107" i="10" s="1"/>
  <c r="O96" i="10"/>
  <c r="P96" i="10" s="1"/>
  <c r="R96" i="10" s="1"/>
  <c r="Q96" i="10"/>
  <c r="O97" i="10"/>
  <c r="P97" i="10" s="1"/>
  <c r="R97" i="10" s="1"/>
  <c r="Q97" i="10"/>
  <c r="O98" i="10"/>
  <c r="P98" i="10" s="1"/>
  <c r="R98" i="10" s="1"/>
  <c r="Q98" i="10"/>
  <c r="O99" i="10"/>
  <c r="P99" i="10" s="1"/>
  <c r="R99" i="10" s="1"/>
  <c r="Q99" i="10"/>
  <c r="O100" i="10"/>
  <c r="P100" i="10" s="1"/>
  <c r="R100" i="10" s="1"/>
  <c r="Q100" i="10"/>
  <c r="O101" i="10"/>
  <c r="P101" i="10" s="1"/>
  <c r="R101" i="10" s="1"/>
  <c r="Q101" i="10"/>
  <c r="O102" i="10"/>
  <c r="P102" i="10" s="1"/>
  <c r="R102" i="10" s="1"/>
  <c r="Q102" i="10"/>
  <c r="O103" i="10"/>
  <c r="P103" i="10" s="1"/>
  <c r="R103" i="10" s="1"/>
  <c r="Q103" i="10"/>
  <c r="O104" i="10"/>
  <c r="P104" i="10" s="1"/>
  <c r="R104" i="10" s="1"/>
  <c r="Q104" i="10"/>
  <c r="O105" i="10"/>
  <c r="P105" i="10" s="1"/>
  <c r="R105" i="10" s="1"/>
  <c r="Q105" i="10"/>
  <c r="O106" i="10"/>
  <c r="P106" i="10" s="1"/>
  <c r="R106" i="10" s="1"/>
  <c r="Q106" i="10"/>
  <c r="Q107" i="10"/>
  <c r="Q108" i="10"/>
  <c r="Q109" i="10"/>
  <c r="Q110" i="10"/>
  <c r="Q111" i="10"/>
  <c r="Q112" i="10"/>
  <c r="Q113" i="10"/>
  <c r="Q114" i="10"/>
  <c r="Q115" i="10"/>
  <c r="O116" i="10"/>
  <c r="P116" i="10" s="1"/>
  <c r="R116" i="10" s="1"/>
  <c r="Q116" i="10"/>
  <c r="Q117" i="10"/>
  <c r="Q118" i="10"/>
  <c r="Q119" i="10"/>
  <c r="Q120" i="10"/>
  <c r="O121" i="10"/>
  <c r="P121" i="10" s="1"/>
  <c r="R121" i="10" s="1"/>
  <c r="Q121" i="10"/>
  <c r="O122" i="10"/>
  <c r="P122" i="10" s="1"/>
  <c r="R122" i="10" s="1"/>
  <c r="Q122" i="10"/>
  <c r="O123" i="10"/>
  <c r="P123" i="10" s="1"/>
  <c r="R123" i="10" s="1"/>
  <c r="Q123" i="10"/>
  <c r="O124" i="10"/>
  <c r="P124" i="10" s="1"/>
  <c r="R124" i="10" s="1"/>
  <c r="Q124" i="10"/>
  <c r="O125" i="10"/>
  <c r="P125" i="10" s="1"/>
  <c r="R125" i="10" s="1"/>
  <c r="Q125" i="10"/>
  <c r="Q126" i="10"/>
  <c r="Q127" i="10"/>
  <c r="Q128" i="10"/>
  <c r="Q129" i="10"/>
  <c r="I127" i="10"/>
  <c r="J127" i="10" s="1"/>
  <c r="L127" i="10" s="1"/>
  <c r="I128" i="10"/>
  <c r="J128" i="10" s="1"/>
  <c r="L128" i="10" s="1"/>
  <c r="I129" i="10"/>
  <c r="J129" i="10" s="1"/>
  <c r="L129" i="10" s="1"/>
  <c r="I126" i="10"/>
  <c r="J126" i="10" s="1"/>
  <c r="L126" i="10" s="1"/>
  <c r="I118" i="10"/>
  <c r="J118" i="10" s="1"/>
  <c r="L118" i="10" s="1"/>
  <c r="I119" i="10"/>
  <c r="J119" i="10" s="1"/>
  <c r="L119" i="10" s="1"/>
  <c r="I120" i="10"/>
  <c r="J120" i="10" s="1"/>
  <c r="L120" i="10" s="1"/>
  <c r="I117" i="10"/>
  <c r="J117" i="10" s="1"/>
  <c r="L117" i="10" s="1"/>
  <c r="I108" i="10"/>
  <c r="J108" i="10" s="1"/>
  <c r="L108" i="10" s="1"/>
  <c r="I109" i="10"/>
  <c r="I110" i="10"/>
  <c r="J110" i="10" s="1"/>
  <c r="L110" i="10" s="1"/>
  <c r="I111" i="10"/>
  <c r="J111" i="10" s="1"/>
  <c r="L111" i="10" s="1"/>
  <c r="I112" i="10"/>
  <c r="J112" i="10" s="1"/>
  <c r="L112" i="10" s="1"/>
  <c r="I113" i="10"/>
  <c r="J113" i="10" s="1"/>
  <c r="L113" i="10" s="1"/>
  <c r="I114" i="10"/>
  <c r="J114" i="10" s="1"/>
  <c r="L114" i="10" s="1"/>
  <c r="I115" i="10"/>
  <c r="J115" i="10" s="1"/>
  <c r="L115" i="10" s="1"/>
  <c r="I107" i="10"/>
  <c r="J107" i="10" s="1"/>
  <c r="L107" i="10" s="1"/>
  <c r="I96" i="10"/>
  <c r="J96" i="10" s="1"/>
  <c r="L96" i="10" s="1"/>
  <c r="K96" i="10"/>
  <c r="I97" i="10"/>
  <c r="J97" i="10" s="1"/>
  <c r="L97" i="10" s="1"/>
  <c r="K97" i="10"/>
  <c r="I98" i="10"/>
  <c r="J98" i="10" s="1"/>
  <c r="L98" i="10" s="1"/>
  <c r="K98" i="10"/>
  <c r="I99" i="10"/>
  <c r="J99" i="10" s="1"/>
  <c r="L99" i="10" s="1"/>
  <c r="K99" i="10"/>
  <c r="I100" i="10"/>
  <c r="J100" i="10" s="1"/>
  <c r="L100" i="10" s="1"/>
  <c r="K100" i="10"/>
  <c r="I101" i="10"/>
  <c r="J101" i="10" s="1"/>
  <c r="L101" i="10" s="1"/>
  <c r="K101" i="10"/>
  <c r="I102" i="10"/>
  <c r="J102" i="10" s="1"/>
  <c r="L102" i="10" s="1"/>
  <c r="K102" i="10"/>
  <c r="I103" i="10"/>
  <c r="J103" i="10" s="1"/>
  <c r="L103" i="10" s="1"/>
  <c r="K103" i="10"/>
  <c r="I104" i="10"/>
  <c r="J104" i="10" s="1"/>
  <c r="L104" i="10" s="1"/>
  <c r="K104" i="10"/>
  <c r="I105" i="10"/>
  <c r="J105" i="10" s="1"/>
  <c r="L105" i="10" s="1"/>
  <c r="K105" i="10"/>
  <c r="I106" i="10"/>
  <c r="J106" i="10" s="1"/>
  <c r="L106" i="10" s="1"/>
  <c r="K106" i="10"/>
  <c r="K107" i="10"/>
  <c r="K108" i="10"/>
  <c r="J109" i="10"/>
  <c r="L109" i="10" s="1"/>
  <c r="K109" i="10"/>
  <c r="K110" i="10"/>
  <c r="K111" i="10"/>
  <c r="K112" i="10"/>
  <c r="K113" i="10"/>
  <c r="K114" i="10"/>
  <c r="K115" i="10"/>
  <c r="I116" i="10"/>
  <c r="J116" i="10" s="1"/>
  <c r="L116" i="10" s="1"/>
  <c r="K116" i="10"/>
  <c r="K117" i="10"/>
  <c r="K118" i="10"/>
  <c r="K119" i="10"/>
  <c r="K120" i="10"/>
  <c r="I121" i="10"/>
  <c r="J121" i="10" s="1"/>
  <c r="L121" i="10" s="1"/>
  <c r="K121" i="10"/>
  <c r="I122" i="10"/>
  <c r="J122" i="10" s="1"/>
  <c r="L122" i="10" s="1"/>
  <c r="K122" i="10"/>
  <c r="I123" i="10"/>
  <c r="J123" i="10" s="1"/>
  <c r="L123" i="10" s="1"/>
  <c r="K123" i="10"/>
  <c r="I124" i="10"/>
  <c r="J124" i="10" s="1"/>
  <c r="L124" i="10" s="1"/>
  <c r="K124" i="10"/>
  <c r="I125" i="10"/>
  <c r="J125" i="10" s="1"/>
  <c r="L125" i="10" s="1"/>
  <c r="K125" i="10"/>
  <c r="K126" i="10"/>
  <c r="K127" i="10"/>
  <c r="K128" i="10"/>
  <c r="K129" i="10"/>
  <c r="K12" i="10"/>
  <c r="AF101" i="10" l="1"/>
  <c r="AG97" i="10"/>
  <c r="AG126" i="10"/>
  <c r="AF112" i="10"/>
  <c r="AG116" i="10"/>
  <c r="AF104" i="10"/>
  <c r="AF100" i="10"/>
  <c r="AF111" i="10"/>
  <c r="AK105" i="10"/>
  <c r="AL105" i="10" s="1"/>
  <c r="AK97" i="10"/>
  <c r="AL97" i="10" s="1"/>
  <c r="AK101" i="10"/>
  <c r="AL101" i="10" s="1"/>
  <c r="AK126" i="10"/>
  <c r="AL126" i="10" s="1"/>
  <c r="AK109" i="10"/>
  <c r="AL109" i="10" s="1"/>
  <c r="AF96" i="10"/>
  <c r="AG107" i="10"/>
  <c r="AF125" i="10"/>
  <c r="AF121" i="10"/>
  <c r="AF117" i="10"/>
  <c r="AK100" i="10"/>
  <c r="AL100" i="10" s="1"/>
  <c r="AF128" i="10"/>
  <c r="AK104" i="10"/>
  <c r="AL104" i="10" s="1"/>
  <c r="AG108" i="10"/>
  <c r="AK127" i="10"/>
  <c r="AL127" i="10" s="1"/>
  <c r="AG118" i="10"/>
  <c r="AF103" i="10"/>
  <c r="AG99" i="10"/>
  <c r="AK96" i="10"/>
  <c r="AL96" i="10" s="1"/>
  <c r="AK117" i="10"/>
  <c r="AL117" i="10" s="1"/>
  <c r="AK124" i="10"/>
  <c r="AL124" i="10" s="1"/>
  <c r="AF114" i="10"/>
  <c r="AG106" i="10"/>
  <c r="AF119" i="10"/>
  <c r="AF118" i="10"/>
  <c r="AF113" i="10"/>
  <c r="AK120" i="10"/>
  <c r="AL120" i="10" s="1"/>
  <c r="AG123" i="10"/>
  <c r="AG112" i="10"/>
  <c r="AK118" i="10"/>
  <c r="AL118" i="10" s="1"/>
  <c r="AK121" i="10"/>
  <c r="AL121" i="10" s="1"/>
  <c r="AK115" i="10"/>
  <c r="AL115" i="10" s="1"/>
  <c r="AF108" i="10"/>
  <c r="AF98" i="10"/>
  <c r="AG110" i="10"/>
  <c r="AF120" i="10"/>
  <c r="AF106" i="10"/>
  <c r="AK102" i="10"/>
  <c r="AL102" i="10" s="1"/>
  <c r="AK98" i="10"/>
  <c r="AL98" i="10" s="1"/>
  <c r="AK119" i="10"/>
  <c r="AL119" i="10" s="1"/>
  <c r="AG109" i="10"/>
  <c r="AF115" i="10"/>
  <c r="AG101" i="10"/>
  <c r="AG117" i="10"/>
  <c r="AG122" i="10"/>
  <c r="AK116" i="10"/>
  <c r="AL116" i="10" s="1"/>
  <c r="AF110" i="10"/>
  <c r="AK129" i="10"/>
  <c r="AL129" i="10" s="1"/>
  <c r="AG96" i="10"/>
  <c r="AF123" i="10"/>
  <c r="AF99" i="10"/>
  <c r="AG129" i="10"/>
  <c r="AK128" i="10"/>
  <c r="AL128" i="10" s="1"/>
  <c r="AE103" i="10"/>
  <c r="AG104" i="10"/>
  <c r="AG127" i="10"/>
  <c r="AK123" i="10"/>
  <c r="AL123" i="10" s="1"/>
  <c r="AG114" i="10"/>
  <c r="AK111" i="10"/>
  <c r="AL111" i="10" s="1"/>
  <c r="AF109" i="10"/>
  <c r="AF105" i="10"/>
  <c r="AK99" i="10"/>
  <c r="AL99" i="10" s="1"/>
  <c r="AE128" i="10"/>
  <c r="AE97" i="10"/>
  <c r="AF102" i="10"/>
  <c r="AE107" i="10"/>
  <c r="AG115" i="10"/>
  <c r="AG121" i="10"/>
  <c r="AE123" i="10"/>
  <c r="AF126" i="10"/>
  <c r="AI126" i="10" s="1"/>
  <c r="AK114" i="10"/>
  <c r="AL114" i="10" s="1"/>
  <c r="AG105" i="10"/>
  <c r="AE102" i="10"/>
  <c r="AF127" i="10"/>
  <c r="AG111" i="10"/>
  <c r="AK108" i="10"/>
  <c r="AL108" i="10" s="1"/>
  <c r="AE127" i="10"/>
  <c r="AF97" i="10"/>
  <c r="AI97" i="10" s="1"/>
  <c r="AE100" i="10"/>
  <c r="AG102" i="10"/>
  <c r="AF107" i="10"/>
  <c r="AE116" i="10"/>
  <c r="AE118" i="10"/>
  <c r="AG124" i="10"/>
  <c r="AE105" i="10"/>
  <c r="AE120" i="10"/>
  <c r="AE126" i="10"/>
  <c r="AK113" i="10"/>
  <c r="AL113" i="10" s="1"/>
  <c r="AK107" i="10"/>
  <c r="AL107" i="10" s="1"/>
  <c r="AK103" i="10"/>
  <c r="AL103" i="10" s="1"/>
  <c r="AE113" i="10"/>
  <c r="AG100" i="10"/>
  <c r="AG103" i="10"/>
  <c r="AF116" i="10"/>
  <c r="AI116" i="10" s="1"/>
  <c r="AG119" i="10"/>
  <c r="AE121" i="10"/>
  <c r="AF124" i="10"/>
  <c r="AE129" i="10"/>
  <c r="AK125" i="10"/>
  <c r="AL125" i="10" s="1"/>
  <c r="AK122" i="10"/>
  <c r="AL122" i="10" s="1"/>
  <c r="AG113" i="10"/>
  <c r="AK110" i="10"/>
  <c r="AL110" i="10" s="1"/>
  <c r="AK106" i="10"/>
  <c r="AL106" i="10" s="1"/>
  <c r="AE112" i="10"/>
  <c r="AG98" i="10"/>
  <c r="AE108" i="10"/>
  <c r="AE122" i="10"/>
  <c r="AE124" i="10"/>
  <c r="AF129" i="10"/>
  <c r="AE119" i="10"/>
  <c r="AF122" i="10"/>
  <c r="AG125" i="10"/>
  <c r="AH125" i="10" s="1"/>
  <c r="AG128" i="10"/>
  <c r="AK112" i="10"/>
  <c r="AL112" i="10" s="1"/>
  <c r="AE109" i="10"/>
  <c r="AE110" i="10"/>
  <c r="AE96" i="10"/>
  <c r="AE98" i="10"/>
  <c r="AE104" i="10"/>
  <c r="AG120" i="10"/>
  <c r="AE111" i="10"/>
  <c r="AE106" i="10"/>
  <c r="AE99" i="10"/>
  <c r="AE101" i="10"/>
  <c r="AE115" i="10"/>
  <c r="AE117" i="10"/>
  <c r="AE125" i="10"/>
  <c r="AE114" i="10"/>
  <c r="AI112" i="10" l="1"/>
  <c r="AH100" i="10"/>
  <c r="AH101" i="10"/>
  <c r="AI104" i="10"/>
  <c r="AJ126" i="10"/>
  <c r="AI101" i="10"/>
  <c r="AI122" i="10"/>
  <c r="AJ106" i="10"/>
  <c r="AJ97" i="10"/>
  <c r="AJ116" i="10"/>
  <c r="AH111" i="10"/>
  <c r="AI96" i="10"/>
  <c r="AI121" i="10"/>
  <c r="AJ109" i="10"/>
  <c r="AI102" i="10"/>
  <c r="AJ96" i="10"/>
  <c r="AH122" i="10"/>
  <c r="AH123" i="10"/>
  <c r="AH128" i="10"/>
  <c r="AI107" i="10"/>
  <c r="AH109" i="10"/>
  <c r="AH104" i="10"/>
  <c r="AI120" i="10"/>
  <c r="AH113" i="10"/>
  <c r="AH117" i="10"/>
  <c r="AI115" i="10"/>
  <c r="AJ99" i="10"/>
  <c r="AH98" i="10"/>
  <c r="AH112" i="10"/>
  <c r="AI110" i="10"/>
  <c r="AJ108" i="10"/>
  <c r="AJ102" i="10"/>
  <c r="AH96" i="10"/>
  <c r="AJ107" i="10"/>
  <c r="AH107" i="10"/>
  <c r="AH103" i="10"/>
  <c r="AH118" i="10"/>
  <c r="AJ112" i="10"/>
  <c r="AH108" i="10"/>
  <c r="AJ120" i="10"/>
  <c r="AI108" i="10"/>
  <c r="AH106" i="10"/>
  <c r="AJ115" i="10"/>
  <c r="AJ117" i="10"/>
  <c r="AJ118" i="10"/>
  <c r="AI118" i="10"/>
  <c r="AH121" i="10"/>
  <c r="AJ105" i="10"/>
  <c r="AH110" i="10"/>
  <c r="AH99" i="10"/>
  <c r="AH115" i="10"/>
  <c r="AH119" i="10"/>
  <c r="AI117" i="10"/>
  <c r="AJ104" i="10"/>
  <c r="AI99" i="10"/>
  <c r="AI123" i="10"/>
  <c r="AJ100" i="10"/>
  <c r="AJ123" i="10"/>
  <c r="AJ124" i="10"/>
  <c r="AH114" i="10"/>
  <c r="AI106" i="10"/>
  <c r="AJ101" i="10"/>
  <c r="AJ110" i="10"/>
  <c r="AH124" i="10"/>
  <c r="AI109" i="10"/>
  <c r="AH97" i="10"/>
  <c r="AH126" i="10"/>
  <c r="AI114" i="10"/>
  <c r="AJ121" i="10"/>
  <c r="AJ122" i="10"/>
  <c r="AH102" i="10"/>
  <c r="AH105" i="10"/>
  <c r="AH127" i="10"/>
  <c r="AI100" i="10"/>
  <c r="AJ114" i="10"/>
  <c r="AH120" i="10"/>
  <c r="AI129" i="10"/>
  <c r="AJ125" i="10"/>
  <c r="AI125" i="10"/>
  <c r="AI119" i="10"/>
  <c r="AJ103" i="10"/>
  <c r="AJ111" i="10"/>
  <c r="AJ119" i="10"/>
  <c r="AJ127" i="10"/>
  <c r="AI105" i="10"/>
  <c r="AI98" i="10"/>
  <c r="AI111" i="10"/>
  <c r="AJ128" i="10"/>
  <c r="AH116" i="10"/>
  <c r="AH129" i="10"/>
  <c r="AI113" i="10"/>
  <c r="AJ113" i="10"/>
  <c r="AJ129" i="10"/>
  <c r="AI103" i="10"/>
  <c r="AJ98" i="10"/>
  <c r="AI124" i="10"/>
  <c r="AI127" i="10"/>
  <c r="AI128" i="10"/>
  <c r="AC95" i="10"/>
  <c r="AA95" i="10"/>
  <c r="AB95" i="10" s="1"/>
  <c r="AD95" i="10" s="1"/>
  <c r="W95" i="10"/>
  <c r="U95" i="10"/>
  <c r="V95" i="10" s="1"/>
  <c r="X95" i="10" s="1"/>
  <c r="Q95" i="10"/>
  <c r="O95" i="10"/>
  <c r="P95" i="10" s="1"/>
  <c r="K95" i="10"/>
  <c r="I95" i="10"/>
  <c r="J95" i="10" s="1"/>
  <c r="L95" i="10" s="1"/>
  <c r="AC94" i="10"/>
  <c r="AA94" i="10"/>
  <c r="AB94" i="10" s="1"/>
  <c r="AD94" i="10" s="1"/>
  <c r="W94" i="10"/>
  <c r="U94" i="10"/>
  <c r="V94" i="10" s="1"/>
  <c r="X94" i="10" s="1"/>
  <c r="Q94" i="10"/>
  <c r="O94" i="10"/>
  <c r="P94" i="10" s="1"/>
  <c r="R94" i="10" s="1"/>
  <c r="K94" i="10"/>
  <c r="I94" i="10"/>
  <c r="J94" i="10" s="1"/>
  <c r="L94" i="10" s="1"/>
  <c r="AC93" i="10"/>
  <c r="AA93" i="10"/>
  <c r="AB93" i="10" s="1"/>
  <c r="AD93" i="10" s="1"/>
  <c r="W93" i="10"/>
  <c r="U93" i="10"/>
  <c r="V93" i="10" s="1"/>
  <c r="X93" i="10" s="1"/>
  <c r="Q93" i="10"/>
  <c r="O93" i="10"/>
  <c r="P93" i="10" s="1"/>
  <c r="R93" i="10" s="1"/>
  <c r="K93" i="10"/>
  <c r="I93" i="10"/>
  <c r="J93" i="10" s="1"/>
  <c r="L93" i="10" s="1"/>
  <c r="AC92" i="10"/>
  <c r="AA92" i="10"/>
  <c r="AB92" i="10" s="1"/>
  <c r="AD92" i="10" s="1"/>
  <c r="W92" i="10"/>
  <c r="U92" i="10"/>
  <c r="V92" i="10" s="1"/>
  <c r="X92" i="10" s="1"/>
  <c r="Q92" i="10"/>
  <c r="O92" i="10"/>
  <c r="P92" i="10" s="1"/>
  <c r="R92" i="10" s="1"/>
  <c r="K92" i="10"/>
  <c r="I92" i="10"/>
  <c r="J92" i="10" s="1"/>
  <c r="L92" i="10" s="1"/>
  <c r="AC91" i="10"/>
  <c r="AA91" i="10"/>
  <c r="AB91" i="10" s="1"/>
  <c r="AD91" i="10" s="1"/>
  <c r="W91" i="10"/>
  <c r="U91" i="10"/>
  <c r="V91" i="10" s="1"/>
  <c r="X91" i="10" s="1"/>
  <c r="Q91" i="10"/>
  <c r="O91" i="10"/>
  <c r="P91" i="10" s="1"/>
  <c r="R91" i="10" s="1"/>
  <c r="K91" i="10"/>
  <c r="I91" i="10"/>
  <c r="J91" i="10" s="1"/>
  <c r="L91" i="10" s="1"/>
  <c r="AC90" i="10"/>
  <c r="AA90" i="10"/>
  <c r="AB90" i="10" s="1"/>
  <c r="AD90" i="10" s="1"/>
  <c r="W90" i="10"/>
  <c r="U90" i="10"/>
  <c r="V90" i="10" s="1"/>
  <c r="X90" i="10" s="1"/>
  <c r="Q90" i="10"/>
  <c r="O90" i="10"/>
  <c r="P90" i="10" s="1"/>
  <c r="R90" i="10" s="1"/>
  <c r="K90" i="10"/>
  <c r="I90" i="10"/>
  <c r="J90" i="10" s="1"/>
  <c r="L90" i="10" s="1"/>
  <c r="AC89" i="10"/>
  <c r="AA89" i="10"/>
  <c r="AB89" i="10" s="1"/>
  <c r="AD89" i="10" s="1"/>
  <c r="W89" i="10"/>
  <c r="U89" i="10"/>
  <c r="V89" i="10" s="1"/>
  <c r="X89" i="10" s="1"/>
  <c r="Q89" i="10"/>
  <c r="O89" i="10"/>
  <c r="P89" i="10" s="1"/>
  <c r="R89" i="10" s="1"/>
  <c r="K89" i="10"/>
  <c r="I89" i="10"/>
  <c r="J89" i="10" s="1"/>
  <c r="L89" i="10" s="1"/>
  <c r="AC88" i="10"/>
  <c r="AA88" i="10"/>
  <c r="AB88" i="10" s="1"/>
  <c r="AD88" i="10" s="1"/>
  <c r="W88" i="10"/>
  <c r="U88" i="10"/>
  <c r="V88" i="10" s="1"/>
  <c r="X88" i="10" s="1"/>
  <c r="Q88" i="10"/>
  <c r="O88" i="10"/>
  <c r="P88" i="10" s="1"/>
  <c r="R88" i="10" s="1"/>
  <c r="K88" i="10"/>
  <c r="I88" i="10"/>
  <c r="J88" i="10" s="1"/>
  <c r="L88" i="10" s="1"/>
  <c r="AC87" i="10"/>
  <c r="AA87" i="10"/>
  <c r="AB87" i="10" s="1"/>
  <c r="AD87" i="10" s="1"/>
  <c r="W87" i="10"/>
  <c r="U87" i="10"/>
  <c r="V87" i="10" s="1"/>
  <c r="X87" i="10" s="1"/>
  <c r="Q87" i="10"/>
  <c r="O87" i="10"/>
  <c r="P87" i="10" s="1"/>
  <c r="R87" i="10" s="1"/>
  <c r="K87" i="10"/>
  <c r="I87" i="10"/>
  <c r="J87" i="10" s="1"/>
  <c r="L87" i="10" s="1"/>
  <c r="AC86" i="10"/>
  <c r="AA86" i="10"/>
  <c r="AB86" i="10" s="1"/>
  <c r="AD86" i="10" s="1"/>
  <c r="W86" i="10"/>
  <c r="U86" i="10"/>
  <c r="V86" i="10" s="1"/>
  <c r="X86" i="10" s="1"/>
  <c r="Q86" i="10"/>
  <c r="O86" i="10"/>
  <c r="P86" i="10" s="1"/>
  <c r="K86" i="10"/>
  <c r="I86" i="10"/>
  <c r="J86" i="10" s="1"/>
  <c r="L86" i="10" s="1"/>
  <c r="AC85" i="10"/>
  <c r="AA85" i="10"/>
  <c r="AB85" i="10" s="1"/>
  <c r="AD85" i="10" s="1"/>
  <c r="W85" i="10"/>
  <c r="U85" i="10"/>
  <c r="V85" i="10" s="1"/>
  <c r="X85" i="10" s="1"/>
  <c r="Q85" i="10"/>
  <c r="O85" i="10"/>
  <c r="P85" i="10" s="1"/>
  <c r="R85" i="10" s="1"/>
  <c r="K85" i="10"/>
  <c r="I85" i="10"/>
  <c r="J85" i="10" s="1"/>
  <c r="AC84" i="10"/>
  <c r="AA84" i="10"/>
  <c r="AB84" i="10" s="1"/>
  <c r="AD84" i="10" s="1"/>
  <c r="W84" i="10"/>
  <c r="U84" i="10"/>
  <c r="V84" i="10" s="1"/>
  <c r="X84" i="10" s="1"/>
  <c r="Q84" i="10"/>
  <c r="O84" i="10"/>
  <c r="P84" i="10" s="1"/>
  <c r="R84" i="10" s="1"/>
  <c r="K84" i="10"/>
  <c r="I84" i="10"/>
  <c r="J84" i="10" s="1"/>
  <c r="L84" i="10" s="1"/>
  <c r="AC83" i="10"/>
  <c r="AA83" i="10"/>
  <c r="AB83" i="10" s="1"/>
  <c r="AD83" i="10" s="1"/>
  <c r="W83" i="10"/>
  <c r="U83" i="10"/>
  <c r="V83" i="10" s="1"/>
  <c r="X83" i="10" s="1"/>
  <c r="Q83" i="10"/>
  <c r="O83" i="10"/>
  <c r="P83" i="10" s="1"/>
  <c r="K83" i="10"/>
  <c r="I83" i="10"/>
  <c r="J83" i="10" s="1"/>
  <c r="L83" i="10" s="1"/>
  <c r="AC82" i="10"/>
  <c r="AA82" i="10"/>
  <c r="AB82" i="10" s="1"/>
  <c r="AD82" i="10" s="1"/>
  <c r="W82" i="10"/>
  <c r="U82" i="10"/>
  <c r="V82" i="10" s="1"/>
  <c r="X82" i="10" s="1"/>
  <c r="Q82" i="10"/>
  <c r="O82" i="10"/>
  <c r="P82" i="10" s="1"/>
  <c r="R82" i="10" s="1"/>
  <c r="K82" i="10"/>
  <c r="I82" i="10"/>
  <c r="J82" i="10" s="1"/>
  <c r="AC81" i="10"/>
  <c r="AA81" i="10"/>
  <c r="AB81" i="10" s="1"/>
  <c r="AD81" i="10" s="1"/>
  <c r="W81" i="10"/>
  <c r="U81" i="10"/>
  <c r="V81" i="10" s="1"/>
  <c r="X81" i="10" s="1"/>
  <c r="Q81" i="10"/>
  <c r="O81" i="10"/>
  <c r="P81" i="10" s="1"/>
  <c r="K81" i="10"/>
  <c r="I81" i="10"/>
  <c r="J81" i="10" s="1"/>
  <c r="L81" i="10" s="1"/>
  <c r="AC80" i="10"/>
  <c r="AA80" i="10"/>
  <c r="AB80" i="10" s="1"/>
  <c r="AD80" i="10" s="1"/>
  <c r="W80" i="10"/>
  <c r="U80" i="10"/>
  <c r="V80" i="10" s="1"/>
  <c r="X80" i="10" s="1"/>
  <c r="Q80" i="10"/>
  <c r="O80" i="10"/>
  <c r="P80" i="10" s="1"/>
  <c r="R80" i="10" s="1"/>
  <c r="K80" i="10"/>
  <c r="I80" i="10"/>
  <c r="J80" i="10" s="1"/>
  <c r="L80" i="10" s="1"/>
  <c r="AC79" i="10"/>
  <c r="AA79" i="10"/>
  <c r="AB79" i="10" s="1"/>
  <c r="AD79" i="10" s="1"/>
  <c r="W79" i="10"/>
  <c r="U79" i="10"/>
  <c r="V79" i="10" s="1"/>
  <c r="X79" i="10" s="1"/>
  <c r="Q79" i="10"/>
  <c r="O79" i="10"/>
  <c r="P79" i="10" s="1"/>
  <c r="R79" i="10" s="1"/>
  <c r="K79" i="10"/>
  <c r="I79" i="10"/>
  <c r="J79" i="10" s="1"/>
  <c r="L79" i="10" s="1"/>
  <c r="AC78" i="10"/>
  <c r="AA78" i="10"/>
  <c r="AB78" i="10" s="1"/>
  <c r="AD78" i="10" s="1"/>
  <c r="W78" i="10"/>
  <c r="U78" i="10"/>
  <c r="V78" i="10" s="1"/>
  <c r="X78" i="10" s="1"/>
  <c r="Q78" i="10"/>
  <c r="O78" i="10"/>
  <c r="P78" i="10" s="1"/>
  <c r="K78" i="10"/>
  <c r="I78" i="10"/>
  <c r="J78" i="10" s="1"/>
  <c r="L78" i="10" s="1"/>
  <c r="AC77" i="10"/>
  <c r="AA77" i="10"/>
  <c r="AB77" i="10" s="1"/>
  <c r="AD77" i="10" s="1"/>
  <c r="W77" i="10"/>
  <c r="U77" i="10"/>
  <c r="V77" i="10" s="1"/>
  <c r="X77" i="10" s="1"/>
  <c r="Q77" i="10"/>
  <c r="O77" i="10"/>
  <c r="P77" i="10" s="1"/>
  <c r="R77" i="10" s="1"/>
  <c r="K77" i="10"/>
  <c r="I77" i="10"/>
  <c r="J77" i="10" s="1"/>
  <c r="AC76" i="10"/>
  <c r="AA76" i="10"/>
  <c r="AB76" i="10" s="1"/>
  <c r="AD76" i="10" s="1"/>
  <c r="W76" i="10"/>
  <c r="U76" i="10"/>
  <c r="V76" i="10" s="1"/>
  <c r="X76" i="10" s="1"/>
  <c r="Q76" i="10"/>
  <c r="O76" i="10"/>
  <c r="P76" i="10" s="1"/>
  <c r="R76" i="10" s="1"/>
  <c r="K76" i="10"/>
  <c r="I76" i="10"/>
  <c r="J76" i="10" s="1"/>
  <c r="AC75" i="10"/>
  <c r="AA75" i="10"/>
  <c r="AB75" i="10" s="1"/>
  <c r="AD75" i="10" s="1"/>
  <c r="W75" i="10"/>
  <c r="U75" i="10"/>
  <c r="V75" i="10" s="1"/>
  <c r="X75" i="10" s="1"/>
  <c r="Q75" i="10"/>
  <c r="O75" i="10"/>
  <c r="P75" i="10" s="1"/>
  <c r="R75" i="10" s="1"/>
  <c r="K75" i="10"/>
  <c r="I75" i="10"/>
  <c r="J75" i="10" s="1"/>
  <c r="L75" i="10" s="1"/>
  <c r="AC74" i="10"/>
  <c r="AA74" i="10"/>
  <c r="AB74" i="10" s="1"/>
  <c r="AD74" i="10" s="1"/>
  <c r="W74" i="10"/>
  <c r="U74" i="10"/>
  <c r="V74" i="10" s="1"/>
  <c r="X74" i="10" s="1"/>
  <c r="Q74" i="10"/>
  <c r="O74" i="10"/>
  <c r="P74" i="10" s="1"/>
  <c r="K74" i="10"/>
  <c r="I74" i="10"/>
  <c r="J74" i="10" s="1"/>
  <c r="L74" i="10" s="1"/>
  <c r="AC73" i="10"/>
  <c r="AA73" i="10"/>
  <c r="AB73" i="10" s="1"/>
  <c r="AD73" i="10" s="1"/>
  <c r="W73" i="10"/>
  <c r="U73" i="10"/>
  <c r="V73" i="10" s="1"/>
  <c r="X73" i="10" s="1"/>
  <c r="Q73" i="10"/>
  <c r="O73" i="10"/>
  <c r="P73" i="10" s="1"/>
  <c r="R73" i="10" s="1"/>
  <c r="K73" i="10"/>
  <c r="I73" i="10"/>
  <c r="J73" i="10" s="1"/>
  <c r="L73" i="10" s="1"/>
  <c r="AC72" i="10"/>
  <c r="AA72" i="10"/>
  <c r="AB72" i="10" s="1"/>
  <c r="AD72" i="10" s="1"/>
  <c r="W72" i="10"/>
  <c r="U72" i="10"/>
  <c r="V72" i="10" s="1"/>
  <c r="X72" i="10" s="1"/>
  <c r="Q72" i="10"/>
  <c r="O72" i="10"/>
  <c r="P72" i="10" s="1"/>
  <c r="K72" i="10"/>
  <c r="I72" i="10"/>
  <c r="J72" i="10" s="1"/>
  <c r="L72" i="10" s="1"/>
  <c r="AC71" i="10"/>
  <c r="AA71" i="10"/>
  <c r="AB71" i="10" s="1"/>
  <c r="AD71" i="10" s="1"/>
  <c r="W71" i="10"/>
  <c r="U71" i="10"/>
  <c r="V71" i="10" s="1"/>
  <c r="X71" i="10" s="1"/>
  <c r="Q71" i="10"/>
  <c r="O71" i="10"/>
  <c r="P71" i="10" s="1"/>
  <c r="K71" i="10"/>
  <c r="I71" i="10"/>
  <c r="J71" i="10" s="1"/>
  <c r="L71" i="10" s="1"/>
  <c r="AC70" i="10"/>
  <c r="AA70" i="10"/>
  <c r="AB70" i="10" s="1"/>
  <c r="AD70" i="10" s="1"/>
  <c r="W70" i="10"/>
  <c r="U70" i="10"/>
  <c r="V70" i="10" s="1"/>
  <c r="X70" i="10" s="1"/>
  <c r="Q70" i="10"/>
  <c r="O70" i="10"/>
  <c r="P70" i="10" s="1"/>
  <c r="R70" i="10" s="1"/>
  <c r="K70" i="10"/>
  <c r="I70" i="10"/>
  <c r="J70" i="10" s="1"/>
  <c r="AC69" i="10"/>
  <c r="AA69" i="10"/>
  <c r="AB69" i="10" s="1"/>
  <c r="AD69" i="10" s="1"/>
  <c r="W69" i="10"/>
  <c r="U69" i="10"/>
  <c r="V69" i="10" s="1"/>
  <c r="X69" i="10" s="1"/>
  <c r="Q69" i="10"/>
  <c r="O69" i="10"/>
  <c r="P69" i="10" s="1"/>
  <c r="K69" i="10"/>
  <c r="I69" i="10"/>
  <c r="J69" i="10" s="1"/>
  <c r="L69" i="10" s="1"/>
  <c r="CD68" i="10"/>
  <c r="AC68" i="10"/>
  <c r="AA68" i="10"/>
  <c r="AB68" i="10" s="1"/>
  <c r="AD68" i="10" s="1"/>
  <c r="W68" i="10"/>
  <c r="U68" i="10"/>
  <c r="V68" i="10" s="1"/>
  <c r="X68" i="10" s="1"/>
  <c r="Q68" i="10"/>
  <c r="O68" i="10"/>
  <c r="P68" i="10" s="1"/>
  <c r="R68" i="10" s="1"/>
  <c r="K68" i="10"/>
  <c r="I68" i="10"/>
  <c r="J68" i="10" s="1"/>
  <c r="L68" i="10" s="1"/>
  <c r="AC67" i="10"/>
  <c r="AA67" i="10"/>
  <c r="AB67" i="10" s="1"/>
  <c r="AD67" i="10" s="1"/>
  <c r="W67" i="10"/>
  <c r="U67" i="10"/>
  <c r="V67" i="10" s="1"/>
  <c r="X67" i="10" s="1"/>
  <c r="Q67" i="10"/>
  <c r="O67" i="10"/>
  <c r="P67" i="10" s="1"/>
  <c r="R67" i="10" s="1"/>
  <c r="K67" i="10"/>
  <c r="I67" i="10"/>
  <c r="J67" i="10" s="1"/>
  <c r="L67" i="10" s="1"/>
  <c r="AC66" i="10"/>
  <c r="AA66" i="10"/>
  <c r="AB66" i="10" s="1"/>
  <c r="AD66" i="10" s="1"/>
  <c r="W66" i="10"/>
  <c r="U66" i="10"/>
  <c r="V66" i="10" s="1"/>
  <c r="X66" i="10" s="1"/>
  <c r="Q66" i="10"/>
  <c r="O66" i="10"/>
  <c r="P66" i="10" s="1"/>
  <c r="R66" i="10" s="1"/>
  <c r="K66" i="10"/>
  <c r="I66" i="10"/>
  <c r="J66" i="10" s="1"/>
  <c r="L66" i="10" s="1"/>
  <c r="AC65" i="10"/>
  <c r="AA65" i="10"/>
  <c r="AB65" i="10" s="1"/>
  <c r="AD65" i="10" s="1"/>
  <c r="W65" i="10"/>
  <c r="U65" i="10"/>
  <c r="V65" i="10" s="1"/>
  <c r="X65" i="10" s="1"/>
  <c r="Q65" i="10"/>
  <c r="O65" i="10"/>
  <c r="P65" i="10" s="1"/>
  <c r="R65" i="10" s="1"/>
  <c r="K65" i="10"/>
  <c r="I65" i="10"/>
  <c r="J65" i="10" s="1"/>
  <c r="L65" i="10" s="1"/>
  <c r="AC64" i="10"/>
  <c r="AA64" i="10"/>
  <c r="AB64" i="10" s="1"/>
  <c r="AD64" i="10" s="1"/>
  <c r="W64" i="10"/>
  <c r="U64" i="10"/>
  <c r="V64" i="10" s="1"/>
  <c r="X64" i="10" s="1"/>
  <c r="Q64" i="10"/>
  <c r="O64" i="10"/>
  <c r="P64" i="10" s="1"/>
  <c r="R64" i="10" s="1"/>
  <c r="K64" i="10"/>
  <c r="I64" i="10"/>
  <c r="J64" i="10" s="1"/>
  <c r="L64" i="10" s="1"/>
  <c r="AC63" i="10"/>
  <c r="AA63" i="10"/>
  <c r="AB63" i="10" s="1"/>
  <c r="AD63" i="10" s="1"/>
  <c r="W63" i="10"/>
  <c r="U63" i="10"/>
  <c r="V63" i="10" s="1"/>
  <c r="X63" i="10" s="1"/>
  <c r="Q63" i="10"/>
  <c r="O63" i="10"/>
  <c r="P63" i="10" s="1"/>
  <c r="R63" i="10" s="1"/>
  <c r="K63" i="10"/>
  <c r="I63" i="10"/>
  <c r="J63" i="10" s="1"/>
  <c r="L63" i="10" s="1"/>
  <c r="AC62" i="10"/>
  <c r="AA62" i="10"/>
  <c r="AB62" i="10" s="1"/>
  <c r="AD62" i="10" s="1"/>
  <c r="W62" i="10"/>
  <c r="U62" i="10"/>
  <c r="V62" i="10" s="1"/>
  <c r="X62" i="10" s="1"/>
  <c r="Q62" i="10"/>
  <c r="O62" i="10"/>
  <c r="P62" i="10" s="1"/>
  <c r="R62" i="10" s="1"/>
  <c r="K62" i="10"/>
  <c r="I62" i="10"/>
  <c r="J62" i="10" s="1"/>
  <c r="L62" i="10" s="1"/>
  <c r="AC61" i="10"/>
  <c r="AA61" i="10"/>
  <c r="AB61" i="10" s="1"/>
  <c r="AD61" i="10" s="1"/>
  <c r="W61" i="10"/>
  <c r="U61" i="10"/>
  <c r="V61" i="10" s="1"/>
  <c r="X61" i="10" s="1"/>
  <c r="Q61" i="10"/>
  <c r="O61" i="10"/>
  <c r="P61" i="10" s="1"/>
  <c r="R61" i="10" s="1"/>
  <c r="K61" i="10"/>
  <c r="I61" i="10"/>
  <c r="J61" i="10" s="1"/>
  <c r="L61" i="10" s="1"/>
  <c r="AC60" i="10"/>
  <c r="AA60" i="10"/>
  <c r="AB60" i="10" s="1"/>
  <c r="AD60" i="10" s="1"/>
  <c r="W60" i="10"/>
  <c r="U60" i="10"/>
  <c r="V60" i="10" s="1"/>
  <c r="X60" i="10" s="1"/>
  <c r="Q60" i="10"/>
  <c r="O60" i="10"/>
  <c r="P60" i="10" s="1"/>
  <c r="R60" i="10" s="1"/>
  <c r="K60" i="10"/>
  <c r="I60" i="10"/>
  <c r="J60" i="10" s="1"/>
  <c r="AC59" i="10"/>
  <c r="AA59" i="10"/>
  <c r="AB59" i="10" s="1"/>
  <c r="AD59" i="10" s="1"/>
  <c r="W59" i="10"/>
  <c r="U59" i="10"/>
  <c r="V59" i="10" s="1"/>
  <c r="X59" i="10" s="1"/>
  <c r="Q59" i="10"/>
  <c r="O59" i="10"/>
  <c r="P59" i="10" s="1"/>
  <c r="R59" i="10" s="1"/>
  <c r="K59" i="10"/>
  <c r="I59" i="10"/>
  <c r="J59" i="10" s="1"/>
  <c r="L59" i="10" s="1"/>
  <c r="AC58" i="10"/>
  <c r="AA58" i="10"/>
  <c r="AB58" i="10" s="1"/>
  <c r="AD58" i="10" s="1"/>
  <c r="W58" i="10"/>
  <c r="U58" i="10"/>
  <c r="V58" i="10" s="1"/>
  <c r="X58" i="10" s="1"/>
  <c r="Q58" i="10"/>
  <c r="O58" i="10"/>
  <c r="P58" i="10" s="1"/>
  <c r="R58" i="10" s="1"/>
  <c r="K58" i="10"/>
  <c r="I58" i="10"/>
  <c r="J58" i="10" s="1"/>
  <c r="L58" i="10" s="1"/>
  <c r="AC57" i="10"/>
  <c r="AA57" i="10"/>
  <c r="AB57" i="10" s="1"/>
  <c r="AD57" i="10" s="1"/>
  <c r="W57" i="10"/>
  <c r="U57" i="10"/>
  <c r="V57" i="10" s="1"/>
  <c r="X57" i="10" s="1"/>
  <c r="Q57" i="10"/>
  <c r="O57" i="10"/>
  <c r="P57" i="10" s="1"/>
  <c r="K57" i="10"/>
  <c r="I57" i="10"/>
  <c r="J57" i="10" s="1"/>
  <c r="L57" i="10" s="1"/>
  <c r="AC56" i="10"/>
  <c r="AA56" i="10"/>
  <c r="AB56" i="10" s="1"/>
  <c r="AD56" i="10" s="1"/>
  <c r="W56" i="10"/>
  <c r="U56" i="10"/>
  <c r="V56" i="10" s="1"/>
  <c r="X56" i="10" s="1"/>
  <c r="Q56" i="10"/>
  <c r="O56" i="10"/>
  <c r="P56" i="10" s="1"/>
  <c r="K56" i="10"/>
  <c r="I56" i="10"/>
  <c r="J56" i="10" s="1"/>
  <c r="L56" i="10" s="1"/>
  <c r="AC55" i="10"/>
  <c r="AA55" i="10"/>
  <c r="AB55" i="10" s="1"/>
  <c r="AD55" i="10" s="1"/>
  <c r="W55" i="10"/>
  <c r="U55" i="10"/>
  <c r="V55" i="10" s="1"/>
  <c r="X55" i="10" s="1"/>
  <c r="Q55" i="10"/>
  <c r="O55" i="10"/>
  <c r="P55" i="10" s="1"/>
  <c r="R55" i="10" s="1"/>
  <c r="K55" i="10"/>
  <c r="I55" i="10"/>
  <c r="J55" i="10" s="1"/>
  <c r="AC54" i="10"/>
  <c r="AA54" i="10"/>
  <c r="AB54" i="10" s="1"/>
  <c r="AD54" i="10" s="1"/>
  <c r="W54" i="10"/>
  <c r="U54" i="10"/>
  <c r="V54" i="10" s="1"/>
  <c r="X54" i="10" s="1"/>
  <c r="Q54" i="10"/>
  <c r="O54" i="10"/>
  <c r="P54" i="10" s="1"/>
  <c r="R54" i="10" s="1"/>
  <c r="K54" i="10"/>
  <c r="I54" i="10"/>
  <c r="J54" i="10" s="1"/>
  <c r="L54" i="10" s="1"/>
  <c r="AC53" i="10"/>
  <c r="AA53" i="10"/>
  <c r="AB53" i="10" s="1"/>
  <c r="AD53" i="10" s="1"/>
  <c r="W53" i="10"/>
  <c r="U53" i="10"/>
  <c r="V53" i="10" s="1"/>
  <c r="X53" i="10" s="1"/>
  <c r="Q53" i="10"/>
  <c r="O53" i="10"/>
  <c r="P53" i="10" s="1"/>
  <c r="R53" i="10" s="1"/>
  <c r="K53" i="10"/>
  <c r="I53" i="10"/>
  <c r="J53" i="10" s="1"/>
  <c r="L53" i="10" s="1"/>
  <c r="AC52" i="10"/>
  <c r="AA52" i="10"/>
  <c r="AB52" i="10" s="1"/>
  <c r="AD52" i="10" s="1"/>
  <c r="W52" i="10"/>
  <c r="U52" i="10"/>
  <c r="V52" i="10" s="1"/>
  <c r="X52" i="10" s="1"/>
  <c r="Q52" i="10"/>
  <c r="O52" i="10"/>
  <c r="P52" i="10" s="1"/>
  <c r="K52" i="10"/>
  <c r="I52" i="10"/>
  <c r="J52" i="10" s="1"/>
  <c r="L52" i="10" s="1"/>
  <c r="AC51" i="10"/>
  <c r="AA51" i="10"/>
  <c r="AB51" i="10" s="1"/>
  <c r="AD51" i="10" s="1"/>
  <c r="W51" i="10"/>
  <c r="U51" i="10"/>
  <c r="V51" i="10" s="1"/>
  <c r="X51" i="10" s="1"/>
  <c r="Q51" i="10"/>
  <c r="O51" i="10"/>
  <c r="P51" i="10" s="1"/>
  <c r="R51" i="10" s="1"/>
  <c r="K51" i="10"/>
  <c r="I51" i="10"/>
  <c r="J51" i="10" s="1"/>
  <c r="L51" i="10" s="1"/>
  <c r="AC50" i="10"/>
  <c r="AA50" i="10"/>
  <c r="AB50" i="10" s="1"/>
  <c r="AD50" i="10" s="1"/>
  <c r="W50" i="10"/>
  <c r="U50" i="10"/>
  <c r="V50" i="10" s="1"/>
  <c r="X50" i="10" s="1"/>
  <c r="Q50" i="10"/>
  <c r="O50" i="10"/>
  <c r="P50" i="10" s="1"/>
  <c r="R50" i="10" s="1"/>
  <c r="K50" i="10"/>
  <c r="I50" i="10"/>
  <c r="J50" i="10" s="1"/>
  <c r="L50" i="10" s="1"/>
  <c r="AC49" i="10"/>
  <c r="AA49" i="10"/>
  <c r="AB49" i="10" s="1"/>
  <c r="AD49" i="10" s="1"/>
  <c r="W49" i="10"/>
  <c r="U49" i="10"/>
  <c r="V49" i="10" s="1"/>
  <c r="X49" i="10" s="1"/>
  <c r="Q49" i="10"/>
  <c r="O49" i="10"/>
  <c r="P49" i="10" s="1"/>
  <c r="R49" i="10" s="1"/>
  <c r="K49" i="10"/>
  <c r="I49" i="10"/>
  <c r="J49" i="10" s="1"/>
  <c r="AC48" i="10"/>
  <c r="AA48" i="10"/>
  <c r="AB48" i="10" s="1"/>
  <c r="AD48" i="10" s="1"/>
  <c r="W48" i="10"/>
  <c r="U48" i="10"/>
  <c r="V48" i="10" s="1"/>
  <c r="X48" i="10" s="1"/>
  <c r="Q48" i="10"/>
  <c r="O48" i="10"/>
  <c r="P48" i="10" s="1"/>
  <c r="R48" i="10" s="1"/>
  <c r="K48" i="10"/>
  <c r="I48" i="10"/>
  <c r="J48" i="10" s="1"/>
  <c r="L48" i="10" s="1"/>
  <c r="AC47" i="10"/>
  <c r="AA47" i="10"/>
  <c r="AB47" i="10" s="1"/>
  <c r="AD47" i="10" s="1"/>
  <c r="W47" i="10"/>
  <c r="U47" i="10"/>
  <c r="V47" i="10" s="1"/>
  <c r="X47" i="10" s="1"/>
  <c r="Q47" i="10"/>
  <c r="O47" i="10"/>
  <c r="P47" i="10" s="1"/>
  <c r="K47" i="10"/>
  <c r="I47" i="10"/>
  <c r="J47" i="10" s="1"/>
  <c r="L47" i="10" s="1"/>
  <c r="AC46" i="10"/>
  <c r="AA46" i="10"/>
  <c r="AB46" i="10" s="1"/>
  <c r="AD46" i="10" s="1"/>
  <c r="W46" i="10"/>
  <c r="U46" i="10"/>
  <c r="V46" i="10" s="1"/>
  <c r="X46" i="10" s="1"/>
  <c r="Q46" i="10"/>
  <c r="O46" i="10"/>
  <c r="P46" i="10" s="1"/>
  <c r="R46" i="10" s="1"/>
  <c r="K46" i="10"/>
  <c r="I46" i="10"/>
  <c r="J46" i="10" s="1"/>
  <c r="L46" i="10" s="1"/>
  <c r="AC45" i="10"/>
  <c r="AA45" i="10"/>
  <c r="AB45" i="10" s="1"/>
  <c r="AD45" i="10" s="1"/>
  <c r="W45" i="10"/>
  <c r="U45" i="10"/>
  <c r="V45" i="10" s="1"/>
  <c r="X45" i="10" s="1"/>
  <c r="Q45" i="10"/>
  <c r="O45" i="10"/>
  <c r="P45" i="10" s="1"/>
  <c r="R45" i="10" s="1"/>
  <c r="K45" i="10"/>
  <c r="I45" i="10"/>
  <c r="J45" i="10" s="1"/>
  <c r="L45" i="10" s="1"/>
  <c r="AC44" i="10"/>
  <c r="AA44" i="10"/>
  <c r="AB44" i="10" s="1"/>
  <c r="AD44" i="10" s="1"/>
  <c r="W44" i="10"/>
  <c r="U44" i="10"/>
  <c r="V44" i="10" s="1"/>
  <c r="X44" i="10" s="1"/>
  <c r="Q44" i="10"/>
  <c r="O44" i="10"/>
  <c r="P44" i="10" s="1"/>
  <c r="R44" i="10" s="1"/>
  <c r="K44" i="10"/>
  <c r="I44" i="10"/>
  <c r="J44" i="10" s="1"/>
  <c r="L44" i="10" s="1"/>
  <c r="AC43" i="10"/>
  <c r="AA43" i="10"/>
  <c r="AB43" i="10" s="1"/>
  <c r="AD43" i="10" s="1"/>
  <c r="W43" i="10"/>
  <c r="U43" i="10"/>
  <c r="V43" i="10" s="1"/>
  <c r="X43" i="10" s="1"/>
  <c r="Q43" i="10"/>
  <c r="O43" i="10"/>
  <c r="P43" i="10" s="1"/>
  <c r="R43" i="10" s="1"/>
  <c r="K43" i="10"/>
  <c r="I43" i="10"/>
  <c r="J43" i="10" s="1"/>
  <c r="L43" i="10" s="1"/>
  <c r="AC42" i="10"/>
  <c r="AA42" i="10"/>
  <c r="AB42" i="10" s="1"/>
  <c r="AD42" i="10" s="1"/>
  <c r="W42" i="10"/>
  <c r="U42" i="10"/>
  <c r="V42" i="10" s="1"/>
  <c r="X42" i="10" s="1"/>
  <c r="Q42" i="10"/>
  <c r="O42" i="10"/>
  <c r="P42" i="10" s="1"/>
  <c r="R42" i="10" s="1"/>
  <c r="K42" i="10"/>
  <c r="I42" i="10"/>
  <c r="J42" i="10" s="1"/>
  <c r="L42" i="10" s="1"/>
  <c r="AC41" i="10"/>
  <c r="AA41" i="10"/>
  <c r="AB41" i="10" s="1"/>
  <c r="AD41" i="10" s="1"/>
  <c r="W41" i="10"/>
  <c r="U41" i="10"/>
  <c r="V41" i="10" s="1"/>
  <c r="X41" i="10" s="1"/>
  <c r="Q41" i="10"/>
  <c r="O41" i="10"/>
  <c r="P41" i="10" s="1"/>
  <c r="R41" i="10" s="1"/>
  <c r="K41" i="10"/>
  <c r="I41" i="10"/>
  <c r="J41" i="10" s="1"/>
  <c r="L41" i="10" s="1"/>
  <c r="AC40" i="10"/>
  <c r="AA40" i="10"/>
  <c r="AB40" i="10" s="1"/>
  <c r="AD40" i="10" s="1"/>
  <c r="W40" i="10"/>
  <c r="U40" i="10"/>
  <c r="V40" i="10" s="1"/>
  <c r="X40" i="10" s="1"/>
  <c r="Q40" i="10"/>
  <c r="O40" i="10"/>
  <c r="P40" i="10" s="1"/>
  <c r="R40" i="10" s="1"/>
  <c r="K40" i="10"/>
  <c r="I40" i="10"/>
  <c r="J40" i="10" s="1"/>
  <c r="L40" i="10" s="1"/>
  <c r="AC39" i="10"/>
  <c r="AA39" i="10"/>
  <c r="AB39" i="10" s="1"/>
  <c r="AD39" i="10" s="1"/>
  <c r="W39" i="10"/>
  <c r="U39" i="10"/>
  <c r="V39" i="10" s="1"/>
  <c r="X39" i="10" s="1"/>
  <c r="Q39" i="10"/>
  <c r="O39" i="10"/>
  <c r="P39" i="10" s="1"/>
  <c r="R39" i="10" s="1"/>
  <c r="K39" i="10"/>
  <c r="I39" i="10"/>
  <c r="J39" i="10" s="1"/>
  <c r="L39" i="10" s="1"/>
  <c r="AC38" i="10"/>
  <c r="AA38" i="10"/>
  <c r="AB38" i="10" s="1"/>
  <c r="AD38" i="10" s="1"/>
  <c r="W38" i="10"/>
  <c r="U38" i="10"/>
  <c r="V38" i="10" s="1"/>
  <c r="X38" i="10" s="1"/>
  <c r="Q38" i="10"/>
  <c r="O38" i="10"/>
  <c r="P38" i="10" s="1"/>
  <c r="R38" i="10" s="1"/>
  <c r="K38" i="10"/>
  <c r="I38" i="10"/>
  <c r="J38" i="10" s="1"/>
  <c r="L38" i="10" s="1"/>
  <c r="AC37" i="10"/>
  <c r="AA37" i="10"/>
  <c r="AB37" i="10" s="1"/>
  <c r="AD37" i="10" s="1"/>
  <c r="W37" i="10"/>
  <c r="U37" i="10"/>
  <c r="V37" i="10" s="1"/>
  <c r="X37" i="10" s="1"/>
  <c r="Q37" i="10"/>
  <c r="O37" i="10"/>
  <c r="P37" i="10" s="1"/>
  <c r="K37" i="10"/>
  <c r="I37" i="10"/>
  <c r="J37" i="10" s="1"/>
  <c r="L37" i="10" s="1"/>
  <c r="AC36" i="10"/>
  <c r="AA36" i="10"/>
  <c r="AB36" i="10" s="1"/>
  <c r="AD36" i="10" s="1"/>
  <c r="W36" i="10"/>
  <c r="U36" i="10"/>
  <c r="V36" i="10" s="1"/>
  <c r="X36" i="10" s="1"/>
  <c r="Q36" i="10"/>
  <c r="O36" i="10"/>
  <c r="P36" i="10" s="1"/>
  <c r="K36" i="10"/>
  <c r="I36" i="10"/>
  <c r="J36" i="10" s="1"/>
  <c r="L36" i="10" s="1"/>
  <c r="BJ35" i="10"/>
  <c r="BG35" i="10"/>
  <c r="AC35" i="10"/>
  <c r="AA35" i="10"/>
  <c r="AB35" i="10" s="1"/>
  <c r="AD35" i="10" s="1"/>
  <c r="W35" i="10"/>
  <c r="U35" i="10"/>
  <c r="V35" i="10" s="1"/>
  <c r="X35" i="10" s="1"/>
  <c r="Q35" i="10"/>
  <c r="O35" i="10"/>
  <c r="P35" i="10" s="1"/>
  <c r="R35" i="10" s="1"/>
  <c r="K35" i="10"/>
  <c r="I35" i="10"/>
  <c r="J35" i="10" s="1"/>
  <c r="L35" i="10" s="1"/>
  <c r="BJ34" i="10"/>
  <c r="BG34" i="10"/>
  <c r="AC34" i="10"/>
  <c r="AA34" i="10"/>
  <c r="AB34" i="10" s="1"/>
  <c r="AD34" i="10" s="1"/>
  <c r="W34" i="10"/>
  <c r="U34" i="10"/>
  <c r="V34" i="10" s="1"/>
  <c r="X34" i="10" s="1"/>
  <c r="Q34" i="10"/>
  <c r="O34" i="10"/>
  <c r="P34" i="10" s="1"/>
  <c r="R34" i="10" s="1"/>
  <c r="K34" i="10"/>
  <c r="I34" i="10"/>
  <c r="J34" i="10" s="1"/>
  <c r="L34" i="10" s="1"/>
  <c r="BJ33" i="10"/>
  <c r="BG33" i="10"/>
  <c r="AC33" i="10"/>
  <c r="AA33" i="10"/>
  <c r="AB33" i="10" s="1"/>
  <c r="AD33" i="10" s="1"/>
  <c r="W33" i="10"/>
  <c r="U33" i="10"/>
  <c r="V33" i="10" s="1"/>
  <c r="X33" i="10" s="1"/>
  <c r="Q33" i="10"/>
  <c r="O33" i="10"/>
  <c r="P33" i="10" s="1"/>
  <c r="R33" i="10" s="1"/>
  <c r="K33" i="10"/>
  <c r="I33" i="10"/>
  <c r="J33" i="10" s="1"/>
  <c r="L33" i="10" s="1"/>
  <c r="BJ32" i="10"/>
  <c r="BG32" i="10"/>
  <c r="AC32" i="10"/>
  <c r="AA32" i="10"/>
  <c r="AB32" i="10" s="1"/>
  <c r="AD32" i="10" s="1"/>
  <c r="W32" i="10"/>
  <c r="U32" i="10"/>
  <c r="V32" i="10" s="1"/>
  <c r="X32" i="10" s="1"/>
  <c r="Q32" i="10"/>
  <c r="O32" i="10"/>
  <c r="P32" i="10" s="1"/>
  <c r="R32" i="10" s="1"/>
  <c r="K32" i="10"/>
  <c r="I32" i="10"/>
  <c r="J32" i="10" s="1"/>
  <c r="L32" i="10" s="1"/>
  <c r="BJ31" i="10"/>
  <c r="BG31" i="10"/>
  <c r="AC31" i="10"/>
  <c r="AA31" i="10"/>
  <c r="AB31" i="10" s="1"/>
  <c r="AD31" i="10" s="1"/>
  <c r="W31" i="10"/>
  <c r="U31" i="10"/>
  <c r="V31" i="10" s="1"/>
  <c r="X31" i="10" s="1"/>
  <c r="Q31" i="10"/>
  <c r="O31" i="10"/>
  <c r="P31" i="10" s="1"/>
  <c r="R31" i="10" s="1"/>
  <c r="K31" i="10"/>
  <c r="I31" i="10"/>
  <c r="J31" i="10" s="1"/>
  <c r="L31" i="10" s="1"/>
  <c r="BJ30" i="10"/>
  <c r="BG30" i="10"/>
  <c r="AC30" i="10"/>
  <c r="AA30" i="10"/>
  <c r="AB30" i="10" s="1"/>
  <c r="AD30" i="10" s="1"/>
  <c r="W30" i="10"/>
  <c r="U30" i="10"/>
  <c r="V30" i="10" s="1"/>
  <c r="X30" i="10" s="1"/>
  <c r="Q30" i="10"/>
  <c r="O30" i="10"/>
  <c r="P30" i="10" s="1"/>
  <c r="R30" i="10" s="1"/>
  <c r="K30" i="10"/>
  <c r="I30" i="10"/>
  <c r="J30" i="10" s="1"/>
  <c r="L30" i="10" s="1"/>
  <c r="BJ29" i="10"/>
  <c r="BG29" i="10"/>
  <c r="AC29" i="10"/>
  <c r="AA29" i="10"/>
  <c r="AB29" i="10" s="1"/>
  <c r="AD29" i="10" s="1"/>
  <c r="W29" i="10"/>
  <c r="U29" i="10"/>
  <c r="V29" i="10" s="1"/>
  <c r="X29" i="10" s="1"/>
  <c r="Q29" i="10"/>
  <c r="O29" i="10"/>
  <c r="P29" i="10" s="1"/>
  <c r="K29" i="10"/>
  <c r="I29" i="10"/>
  <c r="J29" i="10" s="1"/>
  <c r="L29" i="10" s="1"/>
  <c r="BJ28" i="10"/>
  <c r="BG28" i="10"/>
  <c r="AC28" i="10"/>
  <c r="AA28" i="10"/>
  <c r="AB28" i="10" s="1"/>
  <c r="AD28" i="10" s="1"/>
  <c r="W28" i="10"/>
  <c r="U28" i="10"/>
  <c r="V28" i="10" s="1"/>
  <c r="X28" i="10" s="1"/>
  <c r="Q28" i="10"/>
  <c r="O28" i="10"/>
  <c r="P28" i="10" s="1"/>
  <c r="K28" i="10"/>
  <c r="I28" i="10"/>
  <c r="J28" i="10" s="1"/>
  <c r="BJ27" i="10"/>
  <c r="BG27" i="10"/>
  <c r="AC27" i="10"/>
  <c r="AA27" i="10"/>
  <c r="AB27" i="10" s="1"/>
  <c r="AD27" i="10" s="1"/>
  <c r="W27" i="10"/>
  <c r="U27" i="10"/>
  <c r="V27" i="10" s="1"/>
  <c r="X27" i="10" s="1"/>
  <c r="Q27" i="10"/>
  <c r="O27" i="10"/>
  <c r="P27" i="10" s="1"/>
  <c r="R27" i="10" s="1"/>
  <c r="K27" i="10"/>
  <c r="I27" i="10"/>
  <c r="J27" i="10" s="1"/>
  <c r="L27" i="10" s="1"/>
  <c r="BJ26" i="10"/>
  <c r="BG26" i="10"/>
  <c r="AC26" i="10"/>
  <c r="AA26" i="10"/>
  <c r="AB26" i="10" s="1"/>
  <c r="AD26" i="10" s="1"/>
  <c r="W26" i="10"/>
  <c r="U26" i="10"/>
  <c r="V26" i="10" s="1"/>
  <c r="X26" i="10" s="1"/>
  <c r="Q26" i="10"/>
  <c r="O26" i="10"/>
  <c r="P26" i="10" s="1"/>
  <c r="R26" i="10" s="1"/>
  <c r="K26" i="10"/>
  <c r="I26" i="10"/>
  <c r="J26" i="10" s="1"/>
  <c r="L26" i="10" s="1"/>
  <c r="BJ25" i="10"/>
  <c r="BG25" i="10"/>
  <c r="AC25" i="10"/>
  <c r="AA25" i="10"/>
  <c r="AB25" i="10" s="1"/>
  <c r="AD25" i="10" s="1"/>
  <c r="W25" i="10"/>
  <c r="U25" i="10"/>
  <c r="V25" i="10" s="1"/>
  <c r="X25" i="10" s="1"/>
  <c r="Q25" i="10"/>
  <c r="O25" i="10"/>
  <c r="P25" i="10" s="1"/>
  <c r="R25" i="10" s="1"/>
  <c r="K25" i="10"/>
  <c r="I25" i="10"/>
  <c r="J25" i="10" s="1"/>
  <c r="L25" i="10" s="1"/>
  <c r="BJ24" i="10"/>
  <c r="BG24" i="10"/>
  <c r="AC24" i="10"/>
  <c r="AA24" i="10"/>
  <c r="AB24" i="10" s="1"/>
  <c r="AD24" i="10" s="1"/>
  <c r="W24" i="10"/>
  <c r="U24" i="10"/>
  <c r="V24" i="10" s="1"/>
  <c r="X24" i="10" s="1"/>
  <c r="Q24" i="10"/>
  <c r="O24" i="10"/>
  <c r="P24" i="10" s="1"/>
  <c r="K24" i="10"/>
  <c r="I24" i="10"/>
  <c r="J24" i="10" s="1"/>
  <c r="L24" i="10" s="1"/>
  <c r="BJ23" i="10"/>
  <c r="BG23" i="10"/>
  <c r="AC23" i="10"/>
  <c r="AA23" i="10"/>
  <c r="AB23" i="10" s="1"/>
  <c r="AD23" i="10" s="1"/>
  <c r="W23" i="10"/>
  <c r="U23" i="10"/>
  <c r="V23" i="10" s="1"/>
  <c r="X23" i="10" s="1"/>
  <c r="Q23" i="10"/>
  <c r="O23" i="10"/>
  <c r="P23" i="10" s="1"/>
  <c r="R23" i="10" s="1"/>
  <c r="K23" i="10"/>
  <c r="I23" i="10"/>
  <c r="J23" i="10" s="1"/>
  <c r="L23" i="10" s="1"/>
  <c r="BJ22" i="10"/>
  <c r="BG22" i="10"/>
  <c r="AC22" i="10"/>
  <c r="AA22" i="10"/>
  <c r="AB22" i="10" s="1"/>
  <c r="AD22" i="10" s="1"/>
  <c r="W22" i="10"/>
  <c r="U22" i="10"/>
  <c r="V22" i="10" s="1"/>
  <c r="X22" i="10" s="1"/>
  <c r="Q22" i="10"/>
  <c r="O22" i="10"/>
  <c r="P22" i="10" s="1"/>
  <c r="R22" i="10" s="1"/>
  <c r="K22" i="10"/>
  <c r="I22" i="10"/>
  <c r="J22" i="10" s="1"/>
  <c r="L22" i="10" s="1"/>
  <c r="BJ21" i="10"/>
  <c r="BG21" i="10"/>
  <c r="AC21" i="10"/>
  <c r="AA21" i="10"/>
  <c r="AB21" i="10" s="1"/>
  <c r="AD21" i="10" s="1"/>
  <c r="W21" i="10"/>
  <c r="U21" i="10"/>
  <c r="V21" i="10" s="1"/>
  <c r="X21" i="10" s="1"/>
  <c r="Q21" i="10"/>
  <c r="O21" i="10"/>
  <c r="P21" i="10" s="1"/>
  <c r="R21" i="10" s="1"/>
  <c r="K21" i="10"/>
  <c r="I21" i="10"/>
  <c r="J21" i="10" s="1"/>
  <c r="L21" i="10" s="1"/>
  <c r="BJ20" i="10"/>
  <c r="BG20" i="10"/>
  <c r="AC20" i="10"/>
  <c r="AA20" i="10"/>
  <c r="AB20" i="10" s="1"/>
  <c r="AD20" i="10" s="1"/>
  <c r="W20" i="10"/>
  <c r="U20" i="10"/>
  <c r="V20" i="10" s="1"/>
  <c r="X20" i="10" s="1"/>
  <c r="Q20" i="10"/>
  <c r="O20" i="10"/>
  <c r="P20" i="10" s="1"/>
  <c r="R20" i="10" s="1"/>
  <c r="K20" i="10"/>
  <c r="I20" i="10"/>
  <c r="J20" i="10" s="1"/>
  <c r="L20" i="10" s="1"/>
  <c r="BJ19" i="10"/>
  <c r="BG19" i="10"/>
  <c r="AC19" i="10"/>
  <c r="AA19" i="10"/>
  <c r="AB19" i="10" s="1"/>
  <c r="AD19" i="10" s="1"/>
  <c r="W19" i="10"/>
  <c r="U19" i="10"/>
  <c r="V19" i="10" s="1"/>
  <c r="X19" i="10" s="1"/>
  <c r="Q19" i="10"/>
  <c r="O19" i="10"/>
  <c r="P19" i="10" s="1"/>
  <c r="R19" i="10" s="1"/>
  <c r="K19" i="10"/>
  <c r="I19" i="10"/>
  <c r="J19" i="10" s="1"/>
  <c r="L19" i="10" s="1"/>
  <c r="BJ18" i="10"/>
  <c r="BG18" i="10"/>
  <c r="AC18" i="10"/>
  <c r="AA18" i="10"/>
  <c r="AB18" i="10" s="1"/>
  <c r="AD18" i="10" s="1"/>
  <c r="W18" i="10"/>
  <c r="U18" i="10"/>
  <c r="V18" i="10" s="1"/>
  <c r="X18" i="10" s="1"/>
  <c r="Q18" i="10"/>
  <c r="O18" i="10"/>
  <c r="P18" i="10" s="1"/>
  <c r="R18" i="10" s="1"/>
  <c r="K18" i="10"/>
  <c r="I18" i="10"/>
  <c r="J18" i="10" s="1"/>
  <c r="L18" i="10" s="1"/>
  <c r="BJ17" i="10"/>
  <c r="BG17" i="10"/>
  <c r="AC17" i="10"/>
  <c r="AA17" i="10"/>
  <c r="AB17" i="10" s="1"/>
  <c r="AD17" i="10" s="1"/>
  <c r="W17" i="10"/>
  <c r="U17" i="10"/>
  <c r="V17" i="10" s="1"/>
  <c r="X17" i="10" s="1"/>
  <c r="Q17" i="10"/>
  <c r="O17" i="10"/>
  <c r="P17" i="10" s="1"/>
  <c r="R17" i="10" s="1"/>
  <c r="K17" i="10"/>
  <c r="I17" i="10"/>
  <c r="J17" i="10" s="1"/>
  <c r="L17" i="10" s="1"/>
  <c r="BJ16" i="10"/>
  <c r="BG16" i="10"/>
  <c r="AC16" i="10"/>
  <c r="AA16" i="10"/>
  <c r="AB16" i="10" s="1"/>
  <c r="AD16" i="10" s="1"/>
  <c r="W16" i="10"/>
  <c r="U16" i="10"/>
  <c r="V16" i="10" s="1"/>
  <c r="X16" i="10" s="1"/>
  <c r="Q16" i="10"/>
  <c r="O16" i="10"/>
  <c r="P16" i="10" s="1"/>
  <c r="R16" i="10" s="1"/>
  <c r="K16" i="10"/>
  <c r="I16" i="10"/>
  <c r="J16" i="10" s="1"/>
  <c r="BJ15" i="10"/>
  <c r="BG15" i="10"/>
  <c r="AC15" i="10"/>
  <c r="AA15" i="10"/>
  <c r="AB15" i="10" s="1"/>
  <c r="AD15" i="10" s="1"/>
  <c r="W15" i="10"/>
  <c r="U15" i="10"/>
  <c r="V15" i="10" s="1"/>
  <c r="X15" i="10" s="1"/>
  <c r="Q15" i="10"/>
  <c r="O15" i="10"/>
  <c r="P15" i="10" s="1"/>
  <c r="R15" i="10" s="1"/>
  <c r="K15" i="10"/>
  <c r="I15" i="10"/>
  <c r="J15" i="10" s="1"/>
  <c r="L15" i="10" s="1"/>
  <c r="BJ14" i="10"/>
  <c r="BG14" i="10"/>
  <c r="AC14" i="10"/>
  <c r="AA14" i="10"/>
  <c r="AB14" i="10" s="1"/>
  <c r="AD14" i="10" s="1"/>
  <c r="W14" i="10"/>
  <c r="U14" i="10"/>
  <c r="V14" i="10" s="1"/>
  <c r="X14" i="10" s="1"/>
  <c r="Q14" i="10"/>
  <c r="O14" i="10"/>
  <c r="P14" i="10" s="1"/>
  <c r="R14" i="10" s="1"/>
  <c r="K14" i="10"/>
  <c r="I14" i="10"/>
  <c r="J14" i="10" s="1"/>
  <c r="L14" i="10" s="1"/>
  <c r="BJ13" i="10"/>
  <c r="BG13" i="10"/>
  <c r="AC13" i="10"/>
  <c r="AA13" i="10"/>
  <c r="AB13" i="10" s="1"/>
  <c r="AD13" i="10" s="1"/>
  <c r="W13" i="10"/>
  <c r="U13" i="10"/>
  <c r="V13" i="10" s="1"/>
  <c r="X13" i="10" s="1"/>
  <c r="Q13" i="10"/>
  <c r="O13" i="10"/>
  <c r="P13" i="10" s="1"/>
  <c r="K13" i="10"/>
  <c r="I13" i="10"/>
  <c r="J13" i="10" s="1"/>
  <c r="L13" i="10" s="1"/>
  <c r="BJ12" i="10"/>
  <c r="BG12" i="10"/>
  <c r="AC12" i="10"/>
  <c r="AA12" i="10"/>
  <c r="AB12" i="10" s="1"/>
  <c r="AD12" i="10" s="1"/>
  <c r="W12" i="10"/>
  <c r="U12" i="10"/>
  <c r="V12" i="10" s="1"/>
  <c r="X12" i="10" s="1"/>
  <c r="Q12" i="10"/>
  <c r="O12" i="10"/>
  <c r="P12" i="10" s="1"/>
  <c r="I12" i="10"/>
  <c r="J12" i="10" s="1"/>
  <c r="BG11" i="10"/>
  <c r="BJ11" i="10" s="1"/>
  <c r="AC11" i="10"/>
  <c r="AA11" i="10"/>
  <c r="AB11" i="10" s="1"/>
  <c r="AD11" i="10" s="1"/>
  <c r="W11" i="10"/>
  <c r="U11" i="10"/>
  <c r="V11" i="10" s="1"/>
  <c r="X11" i="10" s="1"/>
  <c r="Q11" i="10"/>
  <c r="O11" i="10"/>
  <c r="P11" i="10" s="1"/>
  <c r="R11" i="10" s="1"/>
  <c r="K11" i="10"/>
  <c r="I11" i="10"/>
  <c r="J11" i="10" s="1"/>
  <c r="L11" i="10" s="1"/>
  <c r="AA5" i="4"/>
  <c r="AA4" i="4"/>
  <c r="L28" i="10" l="1"/>
  <c r="AE28" i="10"/>
  <c r="AE12" i="10"/>
  <c r="AG15" i="10"/>
  <c r="AG19" i="10"/>
  <c r="AG23" i="10"/>
  <c r="AG26" i="10"/>
  <c r="AG30" i="10"/>
  <c r="AG34" i="10"/>
  <c r="AG61" i="10"/>
  <c r="AG62" i="10"/>
  <c r="AG67" i="10"/>
  <c r="AG20" i="10"/>
  <c r="AG31" i="10"/>
  <c r="AG35" i="10"/>
  <c r="L16" i="10"/>
  <c r="AS16" i="10" s="1"/>
  <c r="AT16" i="10" s="1"/>
  <c r="AE16" i="10"/>
  <c r="AG27" i="10"/>
  <c r="L12" i="10"/>
  <c r="AM12" i="10"/>
  <c r="AG17" i="10"/>
  <c r="AG39" i="10"/>
  <c r="AG41" i="10"/>
  <c r="AG43" i="10"/>
  <c r="AG45" i="10"/>
  <c r="AG48" i="10"/>
  <c r="AG50" i="10"/>
  <c r="AG53" i="10"/>
  <c r="AH53" i="10" s="1"/>
  <c r="L55" i="10"/>
  <c r="AO55" i="10" s="1"/>
  <c r="AE55" i="10"/>
  <c r="AG58" i="10"/>
  <c r="AG59" i="10"/>
  <c r="AG63" i="10"/>
  <c r="AG64" i="10"/>
  <c r="AG65" i="10"/>
  <c r="AG66" i="10"/>
  <c r="AG38" i="10"/>
  <c r="AG40" i="10"/>
  <c r="AG42" i="10"/>
  <c r="AG44" i="10"/>
  <c r="AG46" i="10"/>
  <c r="L49" i="10"/>
  <c r="AS49" i="10" s="1"/>
  <c r="AT49" i="10" s="1"/>
  <c r="AE49" i="10"/>
  <c r="AG51" i="10"/>
  <c r="AG54" i="10"/>
  <c r="L60" i="10"/>
  <c r="AN60" i="10" s="1"/>
  <c r="AE60" i="10"/>
  <c r="AG68" i="10"/>
  <c r="AG14" i="10"/>
  <c r="AG18" i="10"/>
  <c r="AG22" i="10"/>
  <c r="AG25" i="10"/>
  <c r="R28" i="10"/>
  <c r="AG33" i="10"/>
  <c r="R36" i="10"/>
  <c r="AK36" i="10" s="1"/>
  <c r="AL36" i="10" s="1"/>
  <c r="AE36" i="10"/>
  <c r="R37" i="10"/>
  <c r="AK37" i="10" s="1"/>
  <c r="AL37" i="10" s="1"/>
  <c r="AE37" i="10"/>
  <c r="R47" i="10"/>
  <c r="AO47" i="10" s="1"/>
  <c r="AE47" i="10"/>
  <c r="R52" i="10"/>
  <c r="AO52" i="10" s="1"/>
  <c r="AE52" i="10"/>
  <c r="R56" i="10"/>
  <c r="AN56" i="10" s="1"/>
  <c r="AE56" i="10"/>
  <c r="R57" i="10"/>
  <c r="AS57" i="10" s="1"/>
  <c r="AT57" i="10" s="1"/>
  <c r="AE57" i="10"/>
  <c r="L70" i="10"/>
  <c r="AN70" i="10" s="1"/>
  <c r="AE70" i="10"/>
  <c r="AG73" i="10"/>
  <c r="AG75" i="10"/>
  <c r="L76" i="10"/>
  <c r="AS76" i="10" s="1"/>
  <c r="AT76" i="10" s="1"/>
  <c r="AE76" i="10"/>
  <c r="L77" i="10"/>
  <c r="AK77" i="10" s="1"/>
  <c r="AL77" i="10" s="1"/>
  <c r="AE77" i="10"/>
  <c r="AG79" i="10"/>
  <c r="AG80" i="10"/>
  <c r="L82" i="10"/>
  <c r="AO82" i="10" s="1"/>
  <c r="AE82" i="10"/>
  <c r="AG84" i="10"/>
  <c r="L85" i="10"/>
  <c r="AO85" i="10" s="1"/>
  <c r="AE85" i="10"/>
  <c r="AG87" i="10"/>
  <c r="AH87" i="10" s="1"/>
  <c r="AG88" i="10"/>
  <c r="AG89" i="10"/>
  <c r="AG90" i="10"/>
  <c r="AG91" i="10"/>
  <c r="AG92" i="10"/>
  <c r="AG93" i="10"/>
  <c r="AG94" i="10"/>
  <c r="AG21" i="10"/>
  <c r="AG32" i="10"/>
  <c r="R13" i="10"/>
  <c r="AN13" i="10" s="1"/>
  <c r="AE13" i="10"/>
  <c r="R24" i="10"/>
  <c r="AO24" i="10" s="1"/>
  <c r="AE24" i="10"/>
  <c r="R29" i="10"/>
  <c r="AO29" i="10" s="1"/>
  <c r="AE29" i="10"/>
  <c r="R69" i="10"/>
  <c r="AN69" i="10" s="1"/>
  <c r="AE69" i="10"/>
  <c r="R71" i="10"/>
  <c r="AO71" i="10" s="1"/>
  <c r="AE71" i="10"/>
  <c r="R72" i="10"/>
  <c r="AN72" i="10" s="1"/>
  <c r="AE72" i="10"/>
  <c r="R74" i="10"/>
  <c r="AK74" i="10" s="1"/>
  <c r="AL74" i="10" s="1"/>
  <c r="AE74" i="10"/>
  <c r="R78" i="10"/>
  <c r="AS78" i="10" s="1"/>
  <c r="AT78" i="10" s="1"/>
  <c r="AE78" i="10"/>
  <c r="R81" i="10"/>
  <c r="AN81" i="10" s="1"/>
  <c r="AE81" i="10"/>
  <c r="R83" i="10"/>
  <c r="AO83" i="10" s="1"/>
  <c r="AE83" i="10"/>
  <c r="R86" i="10"/>
  <c r="AO86" i="10" s="1"/>
  <c r="AE86" i="10"/>
  <c r="R95" i="10"/>
  <c r="AO95" i="10" s="1"/>
  <c r="AE95" i="10"/>
  <c r="BJ36" i="10"/>
  <c r="BH59" i="10" s="1"/>
  <c r="AO42" i="10"/>
  <c r="AE46" i="10"/>
  <c r="AM18" i="10"/>
  <c r="AE33" i="10"/>
  <c r="AE35" i="10"/>
  <c r="AM56" i="10"/>
  <c r="AE31" i="10"/>
  <c r="AO44" i="10"/>
  <c r="AO75" i="10"/>
  <c r="AM52" i="10"/>
  <c r="AM55" i="10"/>
  <c r="AM60" i="10"/>
  <c r="AM76" i="10"/>
  <c r="AM11" i="10"/>
  <c r="AE20" i="10"/>
  <c r="AM43" i="10"/>
  <c r="AO59" i="10"/>
  <c r="AF68" i="10"/>
  <c r="AN17" i="10"/>
  <c r="AO92" i="10"/>
  <c r="AF18" i="10"/>
  <c r="AE19" i="10"/>
  <c r="AE34" i="10"/>
  <c r="AM40" i="10"/>
  <c r="AM63" i="10"/>
  <c r="AM72" i="10"/>
  <c r="AF44" i="10"/>
  <c r="AN14" i="10"/>
  <c r="AF31" i="10"/>
  <c r="AN61" i="10"/>
  <c r="AN53" i="10"/>
  <c r="AM23" i="10"/>
  <c r="AM32" i="10"/>
  <c r="AO38" i="10"/>
  <c r="AE39" i="10"/>
  <c r="AO43" i="10"/>
  <c r="AM44" i="10"/>
  <c r="AM53" i="10"/>
  <c r="AM69" i="10"/>
  <c r="AM89" i="10"/>
  <c r="AN45" i="10"/>
  <c r="AN75" i="10"/>
  <c r="AO94" i="10"/>
  <c r="AE22" i="10"/>
  <c r="AO58" i="10"/>
  <c r="AM59" i="10"/>
  <c r="AE66" i="10"/>
  <c r="AM68" i="10"/>
  <c r="AM73" i="10"/>
  <c r="AE93" i="10"/>
  <c r="AN22" i="10"/>
  <c r="AF40" i="10"/>
  <c r="AF93" i="10"/>
  <c r="AE21" i="10"/>
  <c r="AE50" i="10"/>
  <c r="AM75" i="10"/>
  <c r="AM88" i="10"/>
  <c r="AM70" i="10"/>
  <c r="AN94" i="10"/>
  <c r="AN26" i="10"/>
  <c r="AF26" i="10"/>
  <c r="AN41" i="10"/>
  <c r="AN35" i="10"/>
  <c r="AF35" i="10"/>
  <c r="AN90" i="10"/>
  <c r="AN33" i="10"/>
  <c r="AO91" i="10"/>
  <c r="AN91" i="10"/>
  <c r="AO84" i="10"/>
  <c r="AF90" i="10"/>
  <c r="AO11" i="10"/>
  <c r="AE17" i="10"/>
  <c r="AM29" i="10"/>
  <c r="AF32" i="10"/>
  <c r="AM42" i="10"/>
  <c r="AO66" i="10"/>
  <c r="AE92" i="10"/>
  <c r="AO26" i="10"/>
  <c r="R12" i="10"/>
  <c r="AE14" i="10"/>
  <c r="AO23" i="10"/>
  <c r="AM28" i="10"/>
  <c r="AM30" i="10"/>
  <c r="AM58" i="10"/>
  <c r="AF63" i="10"/>
  <c r="AN65" i="10"/>
  <c r="AM74" i="10"/>
  <c r="AM78" i="10"/>
  <c r="AM79" i="10"/>
  <c r="AF80" i="10"/>
  <c r="AM91" i="10"/>
  <c r="AO93" i="10"/>
  <c r="AO21" i="10"/>
  <c r="AM26" i="10"/>
  <c r="AE27" i="10"/>
  <c r="AN34" i="10"/>
  <c r="AM38" i="10"/>
  <c r="AM41" i="10"/>
  <c r="AM45" i="10"/>
  <c r="AF46" i="10"/>
  <c r="AE48" i="10"/>
  <c r="AM54" i="10"/>
  <c r="AE67" i="10"/>
  <c r="AO68" i="10"/>
  <c r="AM71" i="10"/>
  <c r="AE84" i="10"/>
  <c r="AM90" i="10"/>
  <c r="AN19" i="10"/>
  <c r="AN27" i="10"/>
  <c r="AN38" i="10"/>
  <c r="AM13" i="10"/>
  <c r="AF14" i="10"/>
  <c r="AO18" i="10"/>
  <c r="AO19" i="10"/>
  <c r="AF17" i="10"/>
  <c r="AN20" i="10"/>
  <c r="AM25" i="10"/>
  <c r="AF48" i="10"/>
  <c r="AM57" i="10"/>
  <c r="AM61" i="10"/>
  <c r="AF62" i="10"/>
  <c r="AM64" i="10"/>
  <c r="AM77" i="10"/>
  <c r="AM95" i="10"/>
  <c r="AO41" i="10"/>
  <c r="AO25" i="10"/>
  <c r="AF22" i="10"/>
  <c r="AO15" i="10"/>
  <c r="AF19" i="10"/>
  <c r="AM94" i="10"/>
  <c r="AO20" i="10"/>
  <c r="AN21" i="10"/>
  <c r="AO27" i="10"/>
  <c r="AO32" i="10"/>
  <c r="AN51" i="10"/>
  <c r="AN67" i="10"/>
  <c r="AF67" i="10"/>
  <c r="AO14" i="10"/>
  <c r="AN15" i="10"/>
  <c r="AF20" i="10"/>
  <c r="AO22" i="10"/>
  <c r="AN23" i="10"/>
  <c r="AF27" i="10"/>
  <c r="AF30" i="10"/>
  <c r="AN31" i="10"/>
  <c r="AN32" i="10"/>
  <c r="AO34" i="10"/>
  <c r="AO35" i="10"/>
  <c r="AO51" i="10"/>
  <c r="AF65" i="10"/>
  <c r="AO67" i="10"/>
  <c r="AF50" i="10"/>
  <c r="AN11" i="10"/>
  <c r="AG11" i="10"/>
  <c r="AF21" i="10"/>
  <c r="AO45" i="10"/>
  <c r="AO48" i="10"/>
  <c r="AN50" i="10"/>
  <c r="AO61" i="10"/>
  <c r="AO64" i="10"/>
  <c r="AN66" i="10"/>
  <c r="AN43" i="10"/>
  <c r="AF43" i="10"/>
  <c r="AO50" i="10"/>
  <c r="AN59" i="10"/>
  <c r="AF59" i="10"/>
  <c r="AO17" i="10"/>
  <c r="AN18" i="10"/>
  <c r="AF23" i="10"/>
  <c r="AN25" i="10"/>
  <c r="AN30" i="10"/>
  <c r="AO31" i="10"/>
  <c r="AF42" i="10"/>
  <c r="AF45" i="10"/>
  <c r="AF58" i="10"/>
  <c r="AF61" i="10"/>
  <c r="AF79" i="10"/>
  <c r="AN92" i="10"/>
  <c r="AF92" i="10"/>
  <c r="AF66" i="10"/>
  <c r="AN84" i="10"/>
  <c r="AF84" i="10"/>
  <c r="AO30" i="10"/>
  <c r="AF34" i="10"/>
  <c r="AF38" i="10"/>
  <c r="AF73" i="10"/>
  <c r="AN73" i="10"/>
  <c r="AF75" i="10"/>
  <c r="AN89" i="10"/>
  <c r="AF91" i="10"/>
  <c r="AF94" i="10"/>
  <c r="AF64" i="10"/>
  <c r="AN64" i="10"/>
  <c r="AF33" i="10"/>
  <c r="AF39" i="10"/>
  <c r="AN42" i="10"/>
  <c r="AO53" i="10"/>
  <c r="AN58" i="10"/>
  <c r="AN40" i="10"/>
  <c r="AN48" i="10"/>
  <c r="AO65" i="10"/>
  <c r="AO90" i="10"/>
  <c r="AN39" i="10"/>
  <c r="AO40" i="10"/>
  <c r="AN63" i="10"/>
  <c r="AO73" i="10"/>
  <c r="AN80" i="10"/>
  <c r="AN88" i="10"/>
  <c r="AO89" i="10"/>
  <c r="AO33" i="10"/>
  <c r="AO39" i="10"/>
  <c r="AF41" i="10"/>
  <c r="AN46" i="10"/>
  <c r="AN54" i="10"/>
  <c r="AN62" i="10"/>
  <c r="AO63" i="10"/>
  <c r="AN79" i="10"/>
  <c r="AO80" i="10"/>
  <c r="AN87" i="10"/>
  <c r="AO88" i="10"/>
  <c r="AO46" i="10"/>
  <c r="AO54" i="10"/>
  <c r="AO62" i="10"/>
  <c r="AO79" i="10"/>
  <c r="AO87" i="10"/>
  <c r="AN44" i="10"/>
  <c r="AN68" i="10"/>
  <c r="AN93" i="10"/>
  <c r="AM39" i="10"/>
  <c r="AE38" i="10"/>
  <c r="AK58" i="10"/>
  <c r="AL58" i="10" s="1"/>
  <c r="AE23" i="10"/>
  <c r="AM66" i="10"/>
  <c r="AK63" i="10"/>
  <c r="AL63" i="10" s="1"/>
  <c r="AM33" i="10"/>
  <c r="AM51" i="10"/>
  <c r="AE75" i="10"/>
  <c r="AK20" i="10"/>
  <c r="AL20" i="10" s="1"/>
  <c r="AM21" i="10"/>
  <c r="AK62" i="10"/>
  <c r="AL62" i="10" s="1"/>
  <c r="AM31" i="10"/>
  <c r="AS50" i="10"/>
  <c r="AT50" i="10" s="1"/>
  <c r="AS66" i="10"/>
  <c r="AT66" i="10" s="1"/>
  <c r="AE44" i="10"/>
  <c r="AE26" i="10"/>
  <c r="AM27" i="10"/>
  <c r="AS23" i="10"/>
  <c r="AT23" i="10" s="1"/>
  <c r="AK27" i="10"/>
  <c r="AL27" i="10" s="1"/>
  <c r="AS41" i="10"/>
  <c r="AT41" i="10" s="1"/>
  <c r="AK39" i="10"/>
  <c r="AL39" i="10" s="1"/>
  <c r="AK17" i="10"/>
  <c r="AL17" i="10" s="1"/>
  <c r="AS54" i="10"/>
  <c r="AT54" i="10" s="1"/>
  <c r="AK94" i="10"/>
  <c r="AL94" i="10" s="1"/>
  <c r="AK11" i="10"/>
  <c r="AL11" i="10" s="1"/>
  <c r="AM22" i="10"/>
  <c r="AS38" i="10"/>
  <c r="AT38" i="10" s="1"/>
  <c r="AE42" i="10"/>
  <c r="AM92" i="10"/>
  <c r="AM93" i="10"/>
  <c r="AK21" i="10"/>
  <c r="AL21" i="10" s="1"/>
  <c r="AM14" i="10"/>
  <c r="AM35" i="10"/>
  <c r="AE58" i="10"/>
  <c r="AM84" i="10"/>
  <c r="AM85" i="10"/>
  <c r="AM17" i="10"/>
  <c r="AM50" i="10"/>
  <c r="AS53" i="10"/>
  <c r="AT53" i="10" s="1"/>
  <c r="AS30" i="10"/>
  <c r="AT30" i="10" s="1"/>
  <c r="AK33" i="10"/>
  <c r="AL33" i="10" s="1"/>
  <c r="AS34" i="10"/>
  <c r="AT34" i="10" s="1"/>
  <c r="AK50" i="10"/>
  <c r="AL50" i="10" s="1"/>
  <c r="AS80" i="10"/>
  <c r="AT80" i="10" s="1"/>
  <c r="AK87" i="10"/>
  <c r="AL87" i="10" s="1"/>
  <c r="AM20" i="10"/>
  <c r="AS33" i="10"/>
  <c r="AT33" i="10" s="1"/>
  <c r="AM36" i="10"/>
  <c r="AM46" i="10"/>
  <c r="AM47" i="10"/>
  <c r="AM48" i="10"/>
  <c r="AS62" i="10"/>
  <c r="AT62" i="10" s="1"/>
  <c r="AM81" i="10"/>
  <c r="AS14" i="10"/>
  <c r="AT14" i="10" s="1"/>
  <c r="AS25" i="10"/>
  <c r="AT25" i="10" s="1"/>
  <c r="AK32" i="10"/>
  <c r="AL32" i="10" s="1"/>
  <c r="AM34" i="10"/>
  <c r="AS40" i="10"/>
  <c r="AT40" i="10" s="1"/>
  <c r="AE45" i="10"/>
  <c r="AM49" i="10"/>
  <c r="AK51" i="10"/>
  <c r="AL51" i="10" s="1"/>
  <c r="AE61" i="10"/>
  <c r="AM67" i="10"/>
  <c r="AM82" i="10"/>
  <c r="AS20" i="10"/>
  <c r="AT20" i="10" s="1"/>
  <c r="AS21" i="10"/>
  <c r="AT21" i="10" s="1"/>
  <c r="AK23" i="10"/>
  <c r="AL23" i="10" s="1"/>
  <c r="AK26" i="10"/>
  <c r="AL26" i="10" s="1"/>
  <c r="AM37" i="10"/>
  <c r="AS39" i="10"/>
  <c r="AT39" i="10" s="1"/>
  <c r="AS42" i="10"/>
  <c r="AT42" i="10" s="1"/>
  <c r="AK54" i="10"/>
  <c r="AL54" i="10" s="1"/>
  <c r="AS87" i="10"/>
  <c r="AT87" i="10" s="1"/>
  <c r="AM15" i="10"/>
  <c r="AM16" i="10"/>
  <c r="AM19" i="10"/>
  <c r="AK35" i="10"/>
  <c r="AL35" i="10" s="1"/>
  <c r="AK38" i="10"/>
  <c r="AL38" i="10" s="1"/>
  <c r="AM83" i="10"/>
  <c r="AS88" i="10"/>
  <c r="AT88" i="10" s="1"/>
  <c r="AE90" i="10"/>
  <c r="AK92" i="10"/>
  <c r="AL92" i="10" s="1"/>
  <c r="AS31" i="10"/>
  <c r="AT31" i="10" s="1"/>
  <c r="AK43" i="10"/>
  <c r="AL43" i="10" s="1"/>
  <c r="AS61" i="10"/>
  <c r="AT61" i="10" s="1"/>
  <c r="AS27" i="10"/>
  <c r="AT27" i="10" s="1"/>
  <c r="AK40" i="10"/>
  <c r="AL40" i="10" s="1"/>
  <c r="AS59" i="10"/>
  <c r="AT59" i="10" s="1"/>
  <c r="AK80" i="10"/>
  <c r="AL80" i="10" s="1"/>
  <c r="AM86" i="10"/>
  <c r="AM87" i="10"/>
  <c r="AK45" i="10"/>
  <c r="AL45" i="10" s="1"/>
  <c r="AS45" i="10"/>
  <c r="AT45" i="10" s="1"/>
  <c r="AS48" i="10"/>
  <c r="AT48" i="10" s="1"/>
  <c r="AS93" i="10"/>
  <c r="AT93" i="10" s="1"/>
  <c r="AK93" i="10"/>
  <c r="AL93" i="10" s="1"/>
  <c r="AS15" i="10"/>
  <c r="AT15" i="10" s="1"/>
  <c r="AM24" i="10"/>
  <c r="AS82" i="10"/>
  <c r="AT82" i="10" s="1"/>
  <c r="AK15" i="10"/>
  <c r="AL15" i="10" s="1"/>
  <c r="AS92" i="10"/>
  <c r="AT92" i="10" s="1"/>
  <c r="AK14" i="10"/>
  <c r="AL14" i="10" s="1"/>
  <c r="AK41" i="10"/>
  <c r="AL41" i="10" s="1"/>
  <c r="AK64" i="10"/>
  <c r="AL64" i="10" s="1"/>
  <c r="AS64" i="10"/>
  <c r="AT64" i="10" s="1"/>
  <c r="AE68" i="10"/>
  <c r="AS79" i="10"/>
  <c r="AT79" i="10" s="1"/>
  <c r="AS35" i="10"/>
  <c r="AT35" i="10" s="1"/>
  <c r="AE63" i="10"/>
  <c r="AE73" i="10"/>
  <c r="AE91" i="10"/>
  <c r="AE43" i="10"/>
  <c r="AK44" i="10"/>
  <c r="AL44" i="10" s="1"/>
  <c r="AS44" i="10"/>
  <c r="AT44" i="10" s="1"/>
  <c r="AS47" i="10"/>
  <c r="AT47" i="10" s="1"/>
  <c r="AK19" i="10"/>
  <c r="AL19" i="10" s="1"/>
  <c r="AS19" i="10"/>
  <c r="AT19" i="10" s="1"/>
  <c r="AM62" i="10"/>
  <c r="AE62" i="10"/>
  <c r="AS68" i="10"/>
  <c r="AT68" i="10" s="1"/>
  <c r="AK68" i="10"/>
  <c r="AL68" i="10" s="1"/>
  <c r="AK73" i="10"/>
  <c r="AL73" i="10" s="1"/>
  <c r="AS73" i="10"/>
  <c r="AT73" i="10" s="1"/>
  <c r="AK46" i="10"/>
  <c r="AL46" i="10" s="1"/>
  <c r="AS46" i="10"/>
  <c r="AT46" i="10" s="1"/>
  <c r="AE80" i="10"/>
  <c r="AM80" i="10"/>
  <c r="AK91" i="10"/>
  <c r="AL91" i="10" s="1"/>
  <c r="AS91" i="10"/>
  <c r="AT91" i="10" s="1"/>
  <c r="AK65" i="10"/>
  <c r="AL65" i="10" s="1"/>
  <c r="AS65" i="10"/>
  <c r="AT65" i="10" s="1"/>
  <c r="AS18" i="10"/>
  <c r="AT18" i="10" s="1"/>
  <c r="AK18" i="10"/>
  <c r="AL18" i="10" s="1"/>
  <c r="AK42" i="10"/>
  <c r="AL42" i="10" s="1"/>
  <c r="AK48" i="10"/>
  <c r="AL48" i="10" s="1"/>
  <c r="AE64" i="10"/>
  <c r="AS75" i="10"/>
  <c r="AT75" i="10" s="1"/>
  <c r="AS17" i="10"/>
  <c r="AT17" i="10" s="1"/>
  <c r="AK30" i="10"/>
  <c r="AL30" i="10" s="1"/>
  <c r="AS32" i="10"/>
  <c r="AT32" i="10" s="1"/>
  <c r="AS58" i="10"/>
  <c r="AT58" i="10" s="1"/>
  <c r="AE79" i="10"/>
  <c r="AK88" i="10"/>
  <c r="AL88" i="10" s="1"/>
  <c r="AE30" i="10"/>
  <c r="AE32" i="10"/>
  <c r="AE41" i="10"/>
  <c r="AE94" i="10"/>
  <c r="AS22" i="10"/>
  <c r="AT22" i="10" s="1"/>
  <c r="AE40" i="10"/>
  <c r="AK22" i="10"/>
  <c r="AL22" i="10" s="1"/>
  <c r="AK25" i="10"/>
  <c r="AL25" i="10" s="1"/>
  <c r="AS67" i="10"/>
  <c r="AT67" i="10" s="1"/>
  <c r="AK67" i="10"/>
  <c r="AL67" i="10" s="1"/>
  <c r="AK79" i="10"/>
  <c r="AL79" i="10" s="1"/>
  <c r="AK90" i="10"/>
  <c r="AL90" i="10" s="1"/>
  <c r="AS90" i="10"/>
  <c r="AT90" i="10" s="1"/>
  <c r="AK53" i="10"/>
  <c r="AL53" i="10" s="1"/>
  <c r="AS89" i="10"/>
  <c r="AT89" i="10" s="1"/>
  <c r="AK31" i="10"/>
  <c r="AL31" i="10" s="1"/>
  <c r="AS84" i="10"/>
  <c r="AT84" i="10" s="1"/>
  <c r="AK61" i="10"/>
  <c r="AL61" i="10" s="1"/>
  <c r="AK66" i="10"/>
  <c r="AL66" i="10" s="1"/>
  <c r="AS11" i="10"/>
  <c r="AT11" i="10" s="1"/>
  <c r="AK34" i="10"/>
  <c r="AL34" i="10" s="1"/>
  <c r="AE65" i="10"/>
  <c r="AM65" i="10"/>
  <c r="AK75" i="10"/>
  <c r="AL75" i="10" s="1"/>
  <c r="AK84" i="10"/>
  <c r="AL84" i="10" s="1"/>
  <c r="AK89" i="10"/>
  <c r="AL89" i="10" s="1"/>
  <c r="AE18" i="10"/>
  <c r="AS43" i="10"/>
  <c r="AT43" i="10" s="1"/>
  <c r="AE59" i="10"/>
  <c r="AS63" i="10"/>
  <c r="AT63" i="10" s="1"/>
  <c r="AS94" i="10"/>
  <c r="AT94" i="10" s="1"/>
  <c r="AK59" i="10"/>
  <c r="AL59" i="10" s="1"/>
  <c r="AS51" i="10"/>
  <c r="AT51" i="10" s="1"/>
  <c r="AS26" i="10"/>
  <c r="AT26" i="10" s="1"/>
  <c r="K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AA45" i="4"/>
  <c r="AA46" i="4"/>
  <c r="AA47" i="4"/>
  <c r="AA48" i="4"/>
  <c r="AA49" i="4"/>
  <c r="AA50" i="4"/>
  <c r="AA51" i="4"/>
  <c r="AA52" i="4"/>
  <c r="AA53" i="4"/>
  <c r="AA54" i="4"/>
  <c r="AA55" i="4"/>
  <c r="AA56" i="4"/>
  <c r="AA57" i="4"/>
  <c r="AA58" i="4"/>
  <c r="AA59" i="4"/>
  <c r="AA60" i="4"/>
  <c r="AA61" i="4"/>
  <c r="AA62" i="4"/>
  <c r="AA63" i="4"/>
  <c r="AA64" i="4"/>
  <c r="AA65" i="4"/>
  <c r="AA66" i="4"/>
  <c r="AA67" i="4"/>
  <c r="AA68" i="4"/>
  <c r="AA69" i="4"/>
  <c r="AA70" i="4"/>
  <c r="AA71" i="4"/>
  <c r="AA72" i="4"/>
  <c r="AA73" i="4"/>
  <c r="AA74" i="4"/>
  <c r="AA75" i="4"/>
  <c r="AA76" i="4"/>
  <c r="AA77" i="4"/>
  <c r="AA78" i="4"/>
  <c r="AA79" i="4"/>
  <c r="AA80" i="4"/>
  <c r="AA81" i="4"/>
  <c r="AA82" i="4"/>
  <c r="AA83" i="4"/>
  <c r="AA84" i="4"/>
  <c r="AA85" i="4"/>
  <c r="AA86" i="4"/>
  <c r="AA87" i="4"/>
  <c r="AA88" i="4"/>
  <c r="AA89" i="4"/>
  <c r="AA90" i="4"/>
  <c r="AA91" i="4"/>
  <c r="AA92" i="4"/>
  <c r="AA93" i="4"/>
  <c r="AA94" i="4"/>
  <c r="AA95" i="4"/>
  <c r="AA96" i="4"/>
  <c r="AA97" i="4"/>
  <c r="Z12" i="4"/>
  <c r="Z13" i="4"/>
  <c r="Z14" i="4"/>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6" i="4"/>
  <c r="Z67" i="4"/>
  <c r="Z68" i="4"/>
  <c r="Z69" i="4"/>
  <c r="Z70" i="4"/>
  <c r="Z71" i="4"/>
  <c r="Z72" i="4"/>
  <c r="Z73" i="4"/>
  <c r="Z74" i="4"/>
  <c r="Z75" i="4"/>
  <c r="Z76" i="4"/>
  <c r="Z77" i="4"/>
  <c r="Z78" i="4"/>
  <c r="Z79" i="4"/>
  <c r="Z80" i="4"/>
  <c r="Z81" i="4"/>
  <c r="Z82" i="4"/>
  <c r="Z83" i="4"/>
  <c r="Z84" i="4"/>
  <c r="Z85" i="4"/>
  <c r="Z86" i="4"/>
  <c r="Z87" i="4"/>
  <c r="Z88" i="4"/>
  <c r="Z89" i="4"/>
  <c r="Z90" i="4"/>
  <c r="Z91" i="4"/>
  <c r="Z92" i="4"/>
  <c r="Z93" i="4"/>
  <c r="Z94" i="4"/>
  <c r="Z95" i="4"/>
  <c r="Z96" i="4"/>
  <c r="Z97" i="4"/>
  <c r="Y74" i="4"/>
  <c r="Y75" i="4"/>
  <c r="Y76" i="4"/>
  <c r="BL46" i="7"/>
  <c r="AV97" i="7"/>
  <c r="AU97" i="7"/>
  <c r="AT97" i="7"/>
  <c r="AS97" i="7"/>
  <c r="AR97" i="7"/>
  <c r="AQ97" i="7"/>
  <c r="AP97" i="7"/>
  <c r="AO97" i="7"/>
  <c r="AM97" i="7"/>
  <c r="AN97" i="7" s="1"/>
  <c r="AL97" i="7"/>
  <c r="AK97" i="7"/>
  <c r="AJ97" i="7"/>
  <c r="AI97" i="7"/>
  <c r="AH97" i="7"/>
  <c r="AG97" i="7"/>
  <c r="AF97" i="7"/>
  <c r="AE97" i="7"/>
  <c r="AD97" i="7"/>
  <c r="AC97" i="7"/>
  <c r="AA97" i="7"/>
  <c r="AB97" i="7" s="1"/>
  <c r="X97" i="7"/>
  <c r="W97" i="7"/>
  <c r="U97" i="7"/>
  <c r="V97" i="7" s="1"/>
  <c r="R97" i="7"/>
  <c r="Q97" i="7"/>
  <c r="O97" i="7"/>
  <c r="P97" i="7" s="1"/>
  <c r="L97" i="7"/>
  <c r="K97" i="7"/>
  <c r="I97" i="7"/>
  <c r="J97" i="7" s="1"/>
  <c r="A97" i="7"/>
  <c r="AV96" i="7"/>
  <c r="AU96" i="7"/>
  <c r="AR96" i="7"/>
  <c r="AQ96" i="7"/>
  <c r="AP96" i="7"/>
  <c r="AM96" i="7"/>
  <c r="AN96" i="7" s="1"/>
  <c r="AL96" i="7"/>
  <c r="AK96" i="7"/>
  <c r="AJ96" i="7"/>
  <c r="AI96" i="7"/>
  <c r="AH96" i="7"/>
  <c r="AG96" i="7"/>
  <c r="AF96" i="7"/>
  <c r="AD96" i="7"/>
  <c r="AC96" i="7"/>
  <c r="AB96" i="7"/>
  <c r="AA96" i="7"/>
  <c r="X96" i="7"/>
  <c r="W96" i="7"/>
  <c r="U96" i="7"/>
  <c r="V96" i="7" s="1"/>
  <c r="R96" i="7"/>
  <c r="Q96" i="7"/>
  <c r="O96" i="7"/>
  <c r="P96" i="7" s="1"/>
  <c r="L96" i="7"/>
  <c r="K96" i="7"/>
  <c r="I96" i="7"/>
  <c r="J96" i="7" s="1"/>
  <c r="A96" i="7"/>
  <c r="AO96" i="7" s="1"/>
  <c r="AV95" i="7"/>
  <c r="AU95" i="7"/>
  <c r="AS95" i="7"/>
  <c r="AR95" i="7"/>
  <c r="AQ95" i="7"/>
  <c r="AP95" i="7"/>
  <c r="AO95" i="7"/>
  <c r="AL95" i="7"/>
  <c r="AK95" i="7"/>
  <c r="AJ95" i="7"/>
  <c r="AI95" i="7"/>
  <c r="AH95" i="7"/>
  <c r="AG95" i="7"/>
  <c r="AF95" i="7"/>
  <c r="AD95" i="7"/>
  <c r="AC95" i="7"/>
  <c r="AA95" i="7"/>
  <c r="AB95" i="7" s="1"/>
  <c r="X95" i="7"/>
  <c r="AM95" i="7" s="1"/>
  <c r="AN95" i="7" s="1"/>
  <c r="W95" i="7"/>
  <c r="U95" i="7"/>
  <c r="V95" i="7" s="1"/>
  <c r="R95" i="7"/>
  <c r="Q95" i="7"/>
  <c r="O95" i="7"/>
  <c r="P95" i="7" s="1"/>
  <c r="L95" i="7"/>
  <c r="AT95" i="7" s="1"/>
  <c r="K95" i="7"/>
  <c r="J95" i="7"/>
  <c r="I95" i="7"/>
  <c r="A95" i="7"/>
  <c r="AE95" i="7" s="1"/>
  <c r="AV94" i="7"/>
  <c r="AU94" i="7"/>
  <c r="AR94" i="7"/>
  <c r="AQ94" i="7"/>
  <c r="AP94" i="7"/>
  <c r="AO94" i="7"/>
  <c r="AL94" i="7"/>
  <c r="AK94" i="7"/>
  <c r="AJ94" i="7"/>
  <c r="AI94" i="7"/>
  <c r="AH94" i="7"/>
  <c r="AG94" i="7"/>
  <c r="AF94" i="7"/>
  <c r="AE94" i="7"/>
  <c r="AD94" i="7"/>
  <c r="AC94" i="7"/>
  <c r="AA94" i="7"/>
  <c r="AB94" i="7" s="1"/>
  <c r="X94" i="7"/>
  <c r="W94" i="7"/>
  <c r="U94" i="7"/>
  <c r="V94" i="7" s="1"/>
  <c r="R94" i="7"/>
  <c r="Q94" i="7"/>
  <c r="O94" i="7"/>
  <c r="P94" i="7" s="1"/>
  <c r="L94" i="7"/>
  <c r="K94" i="7"/>
  <c r="I94" i="7"/>
  <c r="J94" i="7" s="1"/>
  <c r="A94" i="7"/>
  <c r="AV93" i="7"/>
  <c r="AU93" i="7"/>
  <c r="AT93" i="7"/>
  <c r="AS93" i="7"/>
  <c r="AR93" i="7"/>
  <c r="AQ93" i="7"/>
  <c r="AP93" i="7"/>
  <c r="AL93" i="7"/>
  <c r="AK93" i="7"/>
  <c r="AJ93" i="7"/>
  <c r="AI93" i="7"/>
  <c r="AH93" i="7"/>
  <c r="AG93" i="7"/>
  <c r="AF93" i="7"/>
  <c r="AD93" i="7"/>
  <c r="AC93" i="7"/>
  <c r="AA93" i="7"/>
  <c r="AB93" i="7" s="1"/>
  <c r="X93" i="7"/>
  <c r="W93" i="7"/>
  <c r="U93" i="7"/>
  <c r="V93" i="7" s="1"/>
  <c r="R93" i="7"/>
  <c r="AM93" i="7" s="1"/>
  <c r="AN93" i="7" s="1"/>
  <c r="Q93" i="7"/>
  <c r="O93" i="7"/>
  <c r="P93" i="7" s="1"/>
  <c r="L93" i="7"/>
  <c r="K93" i="7"/>
  <c r="J93" i="7"/>
  <c r="I93" i="7"/>
  <c r="A93" i="7"/>
  <c r="AO93" i="7" s="1"/>
  <c r="AV92" i="7"/>
  <c r="AU92" i="7"/>
  <c r="AR92" i="7"/>
  <c r="AQ92" i="7"/>
  <c r="AP92" i="7"/>
  <c r="AO92" i="7"/>
  <c r="AM92" i="7"/>
  <c r="AN92" i="7" s="1"/>
  <c r="AL92" i="7"/>
  <c r="AK92" i="7"/>
  <c r="AJ92" i="7"/>
  <c r="AI92" i="7"/>
  <c r="AH92" i="7"/>
  <c r="AG92" i="7"/>
  <c r="AF92" i="7"/>
  <c r="AD92" i="7"/>
  <c r="AC92" i="7"/>
  <c r="AA92" i="7"/>
  <c r="AB92" i="7" s="1"/>
  <c r="X92" i="7"/>
  <c r="W92" i="7"/>
  <c r="U92" i="7"/>
  <c r="V92" i="7" s="1"/>
  <c r="R92" i="7"/>
  <c r="AW92" i="7" s="1"/>
  <c r="AX92" i="7" s="1"/>
  <c r="Q92" i="7"/>
  <c r="P92" i="7"/>
  <c r="O92" i="7"/>
  <c r="L92" i="7"/>
  <c r="K92" i="7"/>
  <c r="J92" i="7"/>
  <c r="I92" i="7"/>
  <c r="A92" i="7"/>
  <c r="AE92" i="7" s="1"/>
  <c r="AV91" i="7"/>
  <c r="AU91" i="7"/>
  <c r="AT91" i="7"/>
  <c r="AS91" i="7"/>
  <c r="AR91" i="7"/>
  <c r="AQ91" i="7"/>
  <c r="AP91" i="7"/>
  <c r="AO91" i="7"/>
  <c r="AL91" i="7"/>
  <c r="AK91" i="7"/>
  <c r="AJ91" i="7"/>
  <c r="AI91" i="7"/>
  <c r="AH91" i="7"/>
  <c r="AG91" i="7"/>
  <c r="AF91" i="7"/>
  <c r="AD91" i="7"/>
  <c r="AC91" i="7"/>
  <c r="AA91" i="7"/>
  <c r="AB91" i="7" s="1"/>
  <c r="X91" i="7"/>
  <c r="W91" i="7"/>
  <c r="V91" i="7"/>
  <c r="U91" i="7"/>
  <c r="R91" i="7"/>
  <c r="AM91" i="7" s="1"/>
  <c r="AN91" i="7" s="1"/>
  <c r="Q91" i="7"/>
  <c r="P91" i="7"/>
  <c r="O91" i="7"/>
  <c r="L91" i="7"/>
  <c r="K91" i="7"/>
  <c r="I91" i="7"/>
  <c r="J91" i="7" s="1"/>
  <c r="A91" i="7"/>
  <c r="AE91" i="7" s="1"/>
  <c r="AV90" i="7"/>
  <c r="AU90" i="7"/>
  <c r="AT90" i="7"/>
  <c r="AS90" i="7"/>
  <c r="AR90" i="7"/>
  <c r="AQ90" i="7"/>
  <c r="AP90" i="7"/>
  <c r="AL90" i="7"/>
  <c r="AK90" i="7"/>
  <c r="AJ90" i="7"/>
  <c r="AI90" i="7"/>
  <c r="AH90" i="7"/>
  <c r="AG90" i="7"/>
  <c r="AF90" i="7"/>
  <c r="AD90" i="7"/>
  <c r="AC90" i="7"/>
  <c r="AA90" i="7"/>
  <c r="AB90" i="7" s="1"/>
  <c r="X90" i="7"/>
  <c r="AW90" i="7" s="1"/>
  <c r="AX90" i="7" s="1"/>
  <c r="W90" i="7"/>
  <c r="U90" i="7"/>
  <c r="V90" i="7" s="1"/>
  <c r="R90" i="7"/>
  <c r="Q90" i="7"/>
  <c r="O90" i="7"/>
  <c r="P90" i="7" s="1"/>
  <c r="L90" i="7"/>
  <c r="K90" i="7"/>
  <c r="I90" i="7"/>
  <c r="J90" i="7" s="1"/>
  <c r="A90" i="7"/>
  <c r="AO90" i="7" s="1"/>
  <c r="AV89" i="7"/>
  <c r="AU89" i="7"/>
  <c r="AR89" i="7"/>
  <c r="AQ89" i="7"/>
  <c r="AP89" i="7"/>
  <c r="AO89" i="7"/>
  <c r="AL89" i="7"/>
  <c r="AK89" i="7"/>
  <c r="AJ89" i="7"/>
  <c r="AI89" i="7"/>
  <c r="AH89" i="7"/>
  <c r="AG89" i="7"/>
  <c r="AF89" i="7"/>
  <c r="AE89" i="7"/>
  <c r="AD89" i="7"/>
  <c r="AC89" i="7"/>
  <c r="AA89" i="7"/>
  <c r="AB89" i="7" s="1"/>
  <c r="X89" i="7"/>
  <c r="AW89" i="7" s="1"/>
  <c r="AX89" i="7" s="1"/>
  <c r="W89" i="7"/>
  <c r="U89" i="7"/>
  <c r="V89" i="7" s="1"/>
  <c r="R89" i="7"/>
  <c r="Q89" i="7"/>
  <c r="O89" i="7"/>
  <c r="P89" i="7" s="1"/>
  <c r="L89" i="7"/>
  <c r="K89" i="7"/>
  <c r="I89" i="7"/>
  <c r="J89" i="7" s="1"/>
  <c r="A89" i="7"/>
  <c r="AV88" i="7"/>
  <c r="AU88" i="7"/>
  <c r="AT88" i="7"/>
  <c r="AS88" i="7"/>
  <c r="AR88" i="7"/>
  <c r="AQ88" i="7"/>
  <c r="AP88" i="7"/>
  <c r="AL88" i="7"/>
  <c r="AK88" i="7"/>
  <c r="AJ88" i="7"/>
  <c r="AI88" i="7"/>
  <c r="AH88" i="7"/>
  <c r="AG88" i="7"/>
  <c r="AF88" i="7"/>
  <c r="AD88" i="7"/>
  <c r="AC88" i="7"/>
  <c r="AB88" i="7"/>
  <c r="AA88" i="7"/>
  <c r="X88" i="7"/>
  <c r="W88" i="7"/>
  <c r="U88" i="7"/>
  <c r="V88" i="7" s="1"/>
  <c r="R88" i="7"/>
  <c r="Q88" i="7"/>
  <c r="P88" i="7"/>
  <c r="O88" i="7"/>
  <c r="L88" i="7"/>
  <c r="K88" i="7"/>
  <c r="J88" i="7"/>
  <c r="I88" i="7"/>
  <c r="A88" i="7"/>
  <c r="AO88" i="7" s="1"/>
  <c r="AV87" i="7"/>
  <c r="AU87" i="7"/>
  <c r="AS87" i="7"/>
  <c r="AR87" i="7"/>
  <c r="AQ87" i="7"/>
  <c r="AP87" i="7"/>
  <c r="AL87" i="7"/>
  <c r="AK87" i="7"/>
  <c r="AJ87" i="7"/>
  <c r="AI87" i="7"/>
  <c r="AH87" i="7"/>
  <c r="AG87" i="7"/>
  <c r="AF87" i="7"/>
  <c r="AD87" i="7"/>
  <c r="AC87" i="7"/>
  <c r="AA87" i="7"/>
  <c r="AB87" i="7" s="1"/>
  <c r="X87" i="7"/>
  <c r="AW87" i="7" s="1"/>
  <c r="AX87" i="7" s="1"/>
  <c r="W87" i="7"/>
  <c r="U87" i="7"/>
  <c r="V87" i="7" s="1"/>
  <c r="R87" i="7"/>
  <c r="Q87" i="7"/>
  <c r="O87" i="7"/>
  <c r="P87" i="7" s="1"/>
  <c r="L87" i="7"/>
  <c r="K87" i="7"/>
  <c r="I87" i="7"/>
  <c r="J87" i="7" s="1"/>
  <c r="A87" i="7"/>
  <c r="AO87" i="7" s="1"/>
  <c r="AV86" i="7"/>
  <c r="AU86" i="7"/>
  <c r="AT86" i="7"/>
  <c r="AR86" i="7"/>
  <c r="AQ86" i="7"/>
  <c r="AP86" i="7"/>
  <c r="AO86" i="7"/>
  <c r="AL86" i="7"/>
  <c r="AK86" i="7"/>
  <c r="AJ86" i="7"/>
  <c r="AI86" i="7"/>
  <c r="AH86" i="7"/>
  <c r="AG86" i="7"/>
  <c r="AF86" i="7"/>
  <c r="AD86" i="7"/>
  <c r="AC86" i="7"/>
  <c r="AA86" i="7"/>
  <c r="AB86" i="7" s="1"/>
  <c r="X86" i="7"/>
  <c r="W86" i="7"/>
  <c r="U86" i="7"/>
  <c r="V86" i="7" s="1"/>
  <c r="R86" i="7"/>
  <c r="Q86" i="7"/>
  <c r="O86" i="7"/>
  <c r="P86" i="7" s="1"/>
  <c r="L86" i="7"/>
  <c r="K86" i="7"/>
  <c r="I86" i="7"/>
  <c r="J86" i="7" s="1"/>
  <c r="A86" i="7"/>
  <c r="AE86" i="7" s="1"/>
  <c r="AV85" i="7"/>
  <c r="AU85" i="7"/>
  <c r="AT85" i="7"/>
  <c r="AS85" i="7"/>
  <c r="AR85" i="7"/>
  <c r="AQ85" i="7"/>
  <c r="AP85" i="7"/>
  <c r="AL85" i="7"/>
  <c r="AK85" i="7"/>
  <c r="AJ85" i="7"/>
  <c r="AI85" i="7"/>
  <c r="AH85" i="7"/>
  <c r="AG85" i="7"/>
  <c r="AF85" i="7"/>
  <c r="AE85" i="7"/>
  <c r="AD85" i="7"/>
  <c r="AC85" i="7"/>
  <c r="AA85" i="7"/>
  <c r="AB85" i="7" s="1"/>
  <c r="X85" i="7"/>
  <c r="W85" i="7"/>
  <c r="U85" i="7"/>
  <c r="V85" i="7" s="1"/>
  <c r="R85" i="7"/>
  <c r="Q85" i="7"/>
  <c r="P85" i="7"/>
  <c r="O85" i="7"/>
  <c r="L85" i="7"/>
  <c r="K85" i="7"/>
  <c r="I85" i="7"/>
  <c r="J85" i="7" s="1"/>
  <c r="A85" i="7"/>
  <c r="AO85" i="7" s="1"/>
  <c r="AV84" i="7"/>
  <c r="AU84" i="7"/>
  <c r="AR84" i="7"/>
  <c r="AQ84" i="7"/>
  <c r="AP84" i="7"/>
  <c r="AL84" i="7"/>
  <c r="AK84" i="7"/>
  <c r="AJ84" i="7"/>
  <c r="AI84" i="7"/>
  <c r="AH84" i="7"/>
  <c r="AG84" i="7"/>
  <c r="AF84" i="7"/>
  <c r="AD84" i="7"/>
  <c r="AC84" i="7"/>
  <c r="AA84" i="7"/>
  <c r="AB84" i="7" s="1"/>
  <c r="AW84" i="7" s="1"/>
  <c r="AX84" i="7" s="1"/>
  <c r="X84" i="7"/>
  <c r="W84" i="7"/>
  <c r="V84" i="7"/>
  <c r="U84" i="7"/>
  <c r="R84" i="7"/>
  <c r="Q84" i="7"/>
  <c r="O84" i="7"/>
  <c r="P84" i="7" s="1"/>
  <c r="L84" i="7"/>
  <c r="K84" i="7"/>
  <c r="I84" i="7"/>
  <c r="J84" i="7" s="1"/>
  <c r="A84" i="7"/>
  <c r="AO84" i="7" s="1"/>
  <c r="AV83" i="7"/>
  <c r="AU83" i="7"/>
  <c r="AR83" i="7"/>
  <c r="AQ83" i="7"/>
  <c r="AP83" i="7"/>
  <c r="AM83" i="7"/>
  <c r="AN83" i="7" s="1"/>
  <c r="AL83" i="7"/>
  <c r="AK83" i="7"/>
  <c r="AJ83" i="7"/>
  <c r="AI83" i="7"/>
  <c r="AH83" i="7"/>
  <c r="AG83" i="7"/>
  <c r="AF83" i="7"/>
  <c r="AE83" i="7"/>
  <c r="AD83" i="7"/>
  <c r="AC83" i="7"/>
  <c r="AA83" i="7"/>
  <c r="AB83" i="7" s="1"/>
  <c r="X83" i="7"/>
  <c r="W83" i="7"/>
  <c r="U83" i="7"/>
  <c r="V83" i="7" s="1"/>
  <c r="R83" i="7"/>
  <c r="Q83" i="7"/>
  <c r="P83" i="7"/>
  <c r="O83" i="7"/>
  <c r="L83" i="7"/>
  <c r="K83" i="7"/>
  <c r="I83" i="7"/>
  <c r="J83" i="7" s="1"/>
  <c r="A83" i="7"/>
  <c r="AO83" i="7" s="1"/>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O81" i="7"/>
  <c r="AL81" i="7"/>
  <c r="AK81" i="7"/>
  <c r="AJ81" i="7"/>
  <c r="AI81" i="7"/>
  <c r="AH81" i="7"/>
  <c r="AG81" i="7"/>
  <c r="AF81" i="7"/>
  <c r="AD81" i="7"/>
  <c r="AC81" i="7"/>
  <c r="AA81" i="7"/>
  <c r="AB81" i="7" s="1"/>
  <c r="X81" i="7"/>
  <c r="W81" i="7"/>
  <c r="V81" i="7"/>
  <c r="U81" i="7"/>
  <c r="R81" i="7"/>
  <c r="Q81" i="7"/>
  <c r="O81" i="7"/>
  <c r="P81" i="7" s="1"/>
  <c r="L81" i="7"/>
  <c r="AM81" i="7" s="1"/>
  <c r="AN81" i="7" s="1"/>
  <c r="K81" i="7"/>
  <c r="I81" i="7"/>
  <c r="J81" i="7" s="1"/>
  <c r="A81" i="7"/>
  <c r="AE81" i="7" s="1"/>
  <c r="AV80" i="7"/>
  <c r="AU80" i="7"/>
  <c r="AT80" i="7"/>
  <c r="AS80" i="7"/>
  <c r="AR80" i="7"/>
  <c r="AQ80" i="7"/>
  <c r="AP80" i="7"/>
  <c r="AL80" i="7"/>
  <c r="AK80" i="7"/>
  <c r="AJ80" i="7"/>
  <c r="AI80" i="7"/>
  <c r="AH80" i="7"/>
  <c r="AG80" i="7"/>
  <c r="AF80" i="7"/>
  <c r="AD80" i="7"/>
  <c r="AC80" i="7"/>
  <c r="AB80" i="7"/>
  <c r="AA80" i="7"/>
  <c r="X80" i="7"/>
  <c r="W80" i="7"/>
  <c r="U80" i="7"/>
  <c r="V80" i="7" s="1"/>
  <c r="R80" i="7"/>
  <c r="AW80" i="7" s="1"/>
  <c r="AX80" i="7" s="1"/>
  <c r="Q80" i="7"/>
  <c r="O80" i="7"/>
  <c r="P80" i="7" s="1"/>
  <c r="L80" i="7"/>
  <c r="K80" i="7"/>
  <c r="I80" i="7"/>
  <c r="J80" i="7" s="1"/>
  <c r="A80" i="7"/>
  <c r="AO80" i="7" s="1"/>
  <c r="AV79" i="7"/>
  <c r="AU79" i="7"/>
  <c r="AS79" i="7"/>
  <c r="AR79" i="7"/>
  <c r="AQ79" i="7"/>
  <c r="AP79" i="7"/>
  <c r="AO79" i="7"/>
  <c r="AL79" i="7"/>
  <c r="AK79" i="7"/>
  <c r="AJ79" i="7"/>
  <c r="AI79" i="7"/>
  <c r="AH79" i="7"/>
  <c r="AG79" i="7"/>
  <c r="AF79" i="7"/>
  <c r="AD79" i="7"/>
  <c r="AC79" i="7"/>
  <c r="AA79" i="7"/>
  <c r="AB79" i="7" s="1"/>
  <c r="X79" i="7"/>
  <c r="AW79" i="7" s="1"/>
  <c r="AX79" i="7" s="1"/>
  <c r="W79" i="7"/>
  <c r="V79" i="7"/>
  <c r="U79" i="7"/>
  <c r="R79" i="7"/>
  <c r="Q79" i="7"/>
  <c r="O79" i="7"/>
  <c r="P79" i="7" s="1"/>
  <c r="L79" i="7"/>
  <c r="K79" i="7"/>
  <c r="I79" i="7"/>
  <c r="J79" i="7" s="1"/>
  <c r="A79" i="7"/>
  <c r="AE79" i="7" s="1"/>
  <c r="AV78" i="7"/>
  <c r="AU78" i="7"/>
  <c r="AT78" i="7"/>
  <c r="AS78" i="7"/>
  <c r="AR78" i="7"/>
  <c r="AQ78" i="7"/>
  <c r="AP78" i="7"/>
  <c r="AL78" i="7"/>
  <c r="AK78" i="7"/>
  <c r="AJ78" i="7"/>
  <c r="AI78" i="7"/>
  <c r="AH78" i="7"/>
  <c r="AG78" i="7"/>
  <c r="AF78" i="7"/>
  <c r="AD78" i="7"/>
  <c r="AC78" i="7"/>
  <c r="AB78" i="7"/>
  <c r="AA78" i="7"/>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E77" i="7"/>
  <c r="AD77" i="7"/>
  <c r="AC77" i="7"/>
  <c r="AA77" i="7"/>
  <c r="AB77" i="7" s="1"/>
  <c r="X77" i="7"/>
  <c r="W77" i="7"/>
  <c r="U77" i="7"/>
  <c r="V77" i="7" s="1"/>
  <c r="R77" i="7"/>
  <c r="AM77" i="7" s="1"/>
  <c r="AN77" i="7" s="1"/>
  <c r="Q77" i="7"/>
  <c r="P77" i="7"/>
  <c r="O77" i="7"/>
  <c r="L77" i="7"/>
  <c r="K77" i="7"/>
  <c r="I77" i="7"/>
  <c r="J77" i="7" s="1"/>
  <c r="A77" i="7"/>
  <c r="AO77" i="7" s="1"/>
  <c r="AV76" i="7"/>
  <c r="AU76" i="7"/>
  <c r="AR76" i="7"/>
  <c r="AQ76" i="7"/>
  <c r="AP76" i="7"/>
  <c r="AO76" i="7"/>
  <c r="AM76" i="7"/>
  <c r="AN76" i="7" s="1"/>
  <c r="AL76" i="7"/>
  <c r="AK76" i="7"/>
  <c r="AJ76" i="7"/>
  <c r="AI76" i="7"/>
  <c r="AH76" i="7"/>
  <c r="AG76" i="7"/>
  <c r="AF76" i="7"/>
  <c r="AD76" i="7"/>
  <c r="AC76" i="7"/>
  <c r="AA76" i="7"/>
  <c r="AB76" i="7" s="1"/>
  <c r="X76" i="7"/>
  <c r="W76" i="7"/>
  <c r="U76" i="7"/>
  <c r="V76" i="7" s="1"/>
  <c r="R76" i="7"/>
  <c r="Q76" i="7"/>
  <c r="P76" i="7"/>
  <c r="O76" i="7"/>
  <c r="L76" i="7"/>
  <c r="K76" i="7"/>
  <c r="J76" i="7"/>
  <c r="I76" i="7"/>
  <c r="A76" i="7"/>
  <c r="AE76" i="7" s="1"/>
  <c r="AV75" i="7"/>
  <c r="AU75" i="7"/>
  <c r="AT75" i="7"/>
  <c r="AS75" i="7"/>
  <c r="AR75" i="7"/>
  <c r="AQ75" i="7"/>
  <c r="AP75" i="7"/>
  <c r="AO75" i="7"/>
  <c r="AM75" i="7"/>
  <c r="AN75" i="7" s="1"/>
  <c r="AL75" i="7"/>
  <c r="AK75" i="7"/>
  <c r="AJ75" i="7"/>
  <c r="AI75" i="7"/>
  <c r="AH75" i="7"/>
  <c r="AG75" i="7"/>
  <c r="AF75" i="7"/>
  <c r="AE75" i="7"/>
  <c r="AD75" i="7"/>
  <c r="AC75" i="7"/>
  <c r="AA75" i="7"/>
  <c r="AB75" i="7" s="1"/>
  <c r="X75" i="7"/>
  <c r="W75" i="7"/>
  <c r="U75" i="7"/>
  <c r="V75" i="7" s="1"/>
  <c r="R75" i="7"/>
  <c r="Q75" i="7"/>
  <c r="O75" i="7"/>
  <c r="P75" i="7" s="1"/>
  <c r="L75" i="7"/>
  <c r="K75" i="7"/>
  <c r="I75" i="7"/>
  <c r="J75" i="7" s="1"/>
  <c r="A75" i="7"/>
  <c r="AV74" i="7"/>
  <c r="AU74" i="7"/>
  <c r="AT74" i="7"/>
  <c r="AS74" i="7"/>
  <c r="AR74" i="7"/>
  <c r="AQ74" i="7"/>
  <c r="AP74" i="7"/>
  <c r="AL74" i="7"/>
  <c r="AK74" i="7"/>
  <c r="AJ74" i="7"/>
  <c r="AI74" i="7"/>
  <c r="AH74" i="7"/>
  <c r="AG74" i="7"/>
  <c r="AF74" i="7"/>
  <c r="AE74" i="7"/>
  <c r="AD74" i="7"/>
  <c r="AC74" i="7"/>
  <c r="AA74" i="7"/>
  <c r="AB74" i="7" s="1"/>
  <c r="X74" i="7"/>
  <c r="W74" i="7"/>
  <c r="U74" i="7"/>
  <c r="V74" i="7" s="1"/>
  <c r="R74" i="7"/>
  <c r="AW74" i="7" s="1"/>
  <c r="AX74" i="7" s="1"/>
  <c r="Q74" i="7"/>
  <c r="O74" i="7"/>
  <c r="P74" i="7" s="1"/>
  <c r="L74" i="7"/>
  <c r="K74" i="7"/>
  <c r="I74" i="7"/>
  <c r="J74" i="7" s="1"/>
  <c r="A74" i="7"/>
  <c r="AO74" i="7" s="1"/>
  <c r="AW73" i="7"/>
  <c r="AX73" i="7" s="1"/>
  <c r="AV73" i="7"/>
  <c r="AU73" i="7"/>
  <c r="AR73" i="7"/>
  <c r="AQ73" i="7"/>
  <c r="AP73" i="7"/>
  <c r="AO73" i="7"/>
  <c r="AL73" i="7"/>
  <c r="AK73" i="7"/>
  <c r="AJ73" i="7"/>
  <c r="AI73" i="7"/>
  <c r="AH73" i="7"/>
  <c r="AG73" i="7"/>
  <c r="AF73" i="7"/>
  <c r="AE73" i="7"/>
  <c r="AD73" i="7"/>
  <c r="AC73" i="7"/>
  <c r="AA73" i="7"/>
  <c r="AB73" i="7" s="1"/>
  <c r="X73" i="7"/>
  <c r="W73" i="7"/>
  <c r="U73" i="7"/>
  <c r="V73" i="7" s="1"/>
  <c r="R73" i="7"/>
  <c r="AM73" i="7" s="1"/>
  <c r="AN73" i="7" s="1"/>
  <c r="Q73" i="7"/>
  <c r="O73" i="7"/>
  <c r="P73" i="7" s="1"/>
  <c r="L73" i="7"/>
  <c r="K73" i="7"/>
  <c r="I73" i="7"/>
  <c r="J73" i="7" s="1"/>
  <c r="A73" i="7"/>
  <c r="AV72" i="7"/>
  <c r="AU72" i="7"/>
  <c r="AT72" i="7"/>
  <c r="AS72" i="7"/>
  <c r="AR72" i="7"/>
  <c r="AQ72" i="7"/>
  <c r="AP72" i="7"/>
  <c r="AO72" i="7"/>
  <c r="AL72" i="7"/>
  <c r="AK72" i="7"/>
  <c r="AJ72" i="7"/>
  <c r="AI72" i="7"/>
  <c r="AH72" i="7"/>
  <c r="AG72" i="7"/>
  <c r="AF72" i="7"/>
  <c r="AD72" i="7"/>
  <c r="AC72" i="7"/>
  <c r="AA72" i="7"/>
  <c r="AB72" i="7" s="1"/>
  <c r="X72" i="7"/>
  <c r="W72" i="7"/>
  <c r="V72" i="7"/>
  <c r="U72" i="7"/>
  <c r="R72" i="7"/>
  <c r="Q72" i="7"/>
  <c r="P72" i="7"/>
  <c r="O72" i="7"/>
  <c r="L72" i="7"/>
  <c r="K72" i="7"/>
  <c r="I72" i="7"/>
  <c r="J72" i="7" s="1"/>
  <c r="A72" i="7"/>
  <c r="AE72" i="7" s="1"/>
  <c r="AV71" i="7"/>
  <c r="AU71" i="7"/>
  <c r="AT71" i="7"/>
  <c r="AS71" i="7"/>
  <c r="AR71" i="7"/>
  <c r="AQ71" i="7"/>
  <c r="AP71" i="7"/>
  <c r="AL71" i="7"/>
  <c r="AK71" i="7"/>
  <c r="AJ71" i="7"/>
  <c r="AI71" i="7"/>
  <c r="AH71" i="7"/>
  <c r="AG71" i="7"/>
  <c r="AF71" i="7"/>
  <c r="AE71" i="7"/>
  <c r="AD71" i="7"/>
  <c r="AC71" i="7"/>
  <c r="AB71" i="7"/>
  <c r="AW71" i="7" s="1"/>
  <c r="AX71" i="7" s="1"/>
  <c r="AA71" i="7"/>
  <c r="X71" i="7"/>
  <c r="W71" i="7"/>
  <c r="U71" i="7"/>
  <c r="V71" i="7" s="1"/>
  <c r="R71" i="7"/>
  <c r="Q71" i="7"/>
  <c r="O71" i="7"/>
  <c r="P71" i="7" s="1"/>
  <c r="L71" i="7"/>
  <c r="AM71" i="7" s="1"/>
  <c r="AN71" i="7" s="1"/>
  <c r="K71" i="7"/>
  <c r="I71" i="7"/>
  <c r="J71" i="7" s="1"/>
  <c r="A71" i="7"/>
  <c r="AO71" i="7" s="1"/>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T69" i="7"/>
  <c r="AS69" i="7"/>
  <c r="AR69" i="7"/>
  <c r="AQ69" i="7"/>
  <c r="AP69" i="7"/>
  <c r="AO69" i="7"/>
  <c r="AM69" i="7"/>
  <c r="AN69" i="7" s="1"/>
  <c r="AL69" i="7"/>
  <c r="AK69" i="7"/>
  <c r="AJ69" i="7"/>
  <c r="AI69" i="7"/>
  <c r="AH69" i="7"/>
  <c r="AG69" i="7"/>
  <c r="AF69" i="7"/>
  <c r="AD69" i="7"/>
  <c r="AC69" i="7"/>
  <c r="AA69" i="7"/>
  <c r="AB69" i="7" s="1"/>
  <c r="X69" i="7"/>
  <c r="W69" i="7"/>
  <c r="U69" i="7"/>
  <c r="V69" i="7" s="1"/>
  <c r="R69" i="7"/>
  <c r="Q69" i="7"/>
  <c r="P69" i="7"/>
  <c r="O69" i="7"/>
  <c r="L69" i="7"/>
  <c r="K69" i="7"/>
  <c r="I69" i="7"/>
  <c r="J69" i="7" s="1"/>
  <c r="A69" i="7"/>
  <c r="AE69" i="7" s="1"/>
  <c r="AV68" i="7"/>
  <c r="AU68" i="7"/>
  <c r="AT68" i="7"/>
  <c r="AS68" i="7"/>
  <c r="AR68" i="7"/>
  <c r="AQ68" i="7"/>
  <c r="AP68" i="7"/>
  <c r="AO68" i="7"/>
  <c r="AL68" i="7"/>
  <c r="AK68" i="7"/>
  <c r="AJ68" i="7"/>
  <c r="AI68" i="7"/>
  <c r="AH68" i="7"/>
  <c r="AG68" i="7"/>
  <c r="AF68" i="7"/>
  <c r="AD68" i="7"/>
  <c r="AC68" i="7"/>
  <c r="AA68" i="7"/>
  <c r="AB68" i="7" s="1"/>
  <c r="X68" i="7"/>
  <c r="AW68" i="7" s="1"/>
  <c r="AX68" i="7" s="1"/>
  <c r="W68" i="7"/>
  <c r="V68" i="7"/>
  <c r="U68" i="7"/>
  <c r="R68" i="7"/>
  <c r="Q68" i="7"/>
  <c r="P68" i="7"/>
  <c r="O68" i="7"/>
  <c r="L68" i="7"/>
  <c r="K68" i="7"/>
  <c r="I68" i="7"/>
  <c r="J68" i="7" s="1"/>
  <c r="A68" i="7"/>
  <c r="AE68" i="7" s="1"/>
  <c r="AV67" i="7"/>
  <c r="AU67" i="7"/>
  <c r="AR67" i="7"/>
  <c r="AQ67" i="7"/>
  <c r="AP67" i="7"/>
  <c r="AO67" i="7"/>
  <c r="AL67" i="7"/>
  <c r="AK67" i="7"/>
  <c r="AJ67" i="7"/>
  <c r="AI67" i="7"/>
  <c r="AH67" i="7"/>
  <c r="AG67" i="7"/>
  <c r="AF67" i="7"/>
  <c r="AE67" i="7"/>
  <c r="AD67" i="7"/>
  <c r="AC67" i="7"/>
  <c r="AA67" i="7"/>
  <c r="AB67" i="7" s="1"/>
  <c r="X67" i="7"/>
  <c r="W67" i="7"/>
  <c r="U67" i="7"/>
  <c r="V67" i="7" s="1"/>
  <c r="R67" i="7"/>
  <c r="Q67" i="7"/>
  <c r="O67" i="7"/>
  <c r="P67" i="7" s="1"/>
  <c r="L67" i="7"/>
  <c r="K67" i="7"/>
  <c r="I67" i="7"/>
  <c r="J67" i="7" s="1"/>
  <c r="A67" i="7"/>
  <c r="AV66" i="7"/>
  <c r="AU66" i="7"/>
  <c r="AT66" i="7"/>
  <c r="AS66" i="7"/>
  <c r="AR66" i="7"/>
  <c r="AQ66" i="7"/>
  <c r="AP66" i="7"/>
  <c r="AL66" i="7"/>
  <c r="AK66" i="7"/>
  <c r="AJ66" i="7"/>
  <c r="AI66" i="7"/>
  <c r="AH66" i="7"/>
  <c r="AG66" i="7"/>
  <c r="AF66" i="7"/>
  <c r="AE66" i="7"/>
  <c r="AD66" i="7"/>
  <c r="AC66" i="7"/>
  <c r="AA66" i="7"/>
  <c r="AB66" i="7" s="1"/>
  <c r="X66" i="7"/>
  <c r="W66" i="7"/>
  <c r="U66" i="7"/>
  <c r="V66" i="7" s="1"/>
  <c r="R66" i="7"/>
  <c r="AM66" i="7" s="1"/>
  <c r="AN66" i="7" s="1"/>
  <c r="Q66" i="7"/>
  <c r="O66" i="7"/>
  <c r="P66" i="7" s="1"/>
  <c r="L66" i="7"/>
  <c r="K66" i="7"/>
  <c r="I66" i="7"/>
  <c r="J66" i="7" s="1"/>
  <c r="A66" i="7"/>
  <c r="AO66" i="7" s="1"/>
  <c r="AV65" i="7"/>
  <c r="AU65" i="7"/>
  <c r="AR65" i="7"/>
  <c r="AQ65" i="7"/>
  <c r="AP65" i="7"/>
  <c r="AO65" i="7"/>
  <c r="AL65" i="7"/>
  <c r="AK65" i="7"/>
  <c r="AJ65" i="7"/>
  <c r="AI65" i="7"/>
  <c r="AH65" i="7"/>
  <c r="AG65" i="7"/>
  <c r="AF65" i="7"/>
  <c r="AD65" i="7"/>
  <c r="AC65" i="7"/>
  <c r="AA65" i="7"/>
  <c r="AB65" i="7" s="1"/>
  <c r="X65" i="7"/>
  <c r="W65" i="7"/>
  <c r="V65" i="7"/>
  <c r="U65" i="7"/>
  <c r="R65" i="7"/>
  <c r="Q65" i="7"/>
  <c r="O65" i="7"/>
  <c r="P65" i="7" s="1"/>
  <c r="L65" i="7"/>
  <c r="K65" i="7"/>
  <c r="I65" i="7"/>
  <c r="J65" i="7" s="1"/>
  <c r="A65" i="7"/>
  <c r="AE65" i="7" s="1"/>
  <c r="AV64" i="7"/>
  <c r="AU64" i="7"/>
  <c r="AT64" i="7"/>
  <c r="AS64" i="7"/>
  <c r="AR64" i="7"/>
  <c r="AQ64" i="7"/>
  <c r="AP64" i="7"/>
  <c r="AO64" i="7"/>
  <c r="AM64" i="7"/>
  <c r="AN64" i="7" s="1"/>
  <c r="AL64" i="7"/>
  <c r="AK64" i="7"/>
  <c r="AJ64" i="7"/>
  <c r="AI64" i="7"/>
  <c r="AH64" i="7"/>
  <c r="AG64" i="7"/>
  <c r="AF64" i="7"/>
  <c r="AD64" i="7"/>
  <c r="AC64" i="7"/>
  <c r="AA64" i="7"/>
  <c r="AB64" i="7" s="1"/>
  <c r="X64" i="7"/>
  <c r="W64" i="7"/>
  <c r="U64" i="7"/>
  <c r="V64" i="7" s="1"/>
  <c r="R64" i="7"/>
  <c r="Q64" i="7"/>
  <c r="P64" i="7"/>
  <c r="O64" i="7"/>
  <c r="L64" i="7"/>
  <c r="K64" i="7"/>
  <c r="I64" i="7"/>
  <c r="J64" i="7" s="1"/>
  <c r="A64" i="7"/>
  <c r="AE64" i="7" s="1"/>
  <c r="AV63" i="7"/>
  <c r="AU63" i="7"/>
  <c r="AT63" i="7"/>
  <c r="AS63" i="7"/>
  <c r="AR63" i="7"/>
  <c r="AQ63" i="7"/>
  <c r="AP63" i="7"/>
  <c r="AO63" i="7"/>
  <c r="AL63" i="7"/>
  <c r="AK63" i="7"/>
  <c r="AJ63" i="7"/>
  <c r="AI63" i="7"/>
  <c r="AH63" i="7"/>
  <c r="AG63" i="7"/>
  <c r="AF63" i="7"/>
  <c r="AD63" i="7"/>
  <c r="AC63" i="7"/>
  <c r="AA63" i="7"/>
  <c r="AB63" i="7" s="1"/>
  <c r="X63" i="7"/>
  <c r="W63" i="7"/>
  <c r="U63" i="7"/>
  <c r="V63" i="7" s="1"/>
  <c r="R63" i="7"/>
  <c r="AM63" i="7" s="1"/>
  <c r="AN63" i="7" s="1"/>
  <c r="Q63" i="7"/>
  <c r="P63" i="7"/>
  <c r="O63" i="7"/>
  <c r="L63" i="7"/>
  <c r="K63" i="7"/>
  <c r="I63" i="7"/>
  <c r="J63" i="7" s="1"/>
  <c r="A63" i="7"/>
  <c r="AE63" i="7" s="1"/>
  <c r="AV62" i="7"/>
  <c r="AU62" i="7"/>
  <c r="AT62" i="7"/>
  <c r="AS62" i="7"/>
  <c r="AR62" i="7"/>
  <c r="AQ62" i="7"/>
  <c r="AP62" i="7"/>
  <c r="AL62" i="7"/>
  <c r="AK62" i="7"/>
  <c r="AJ62" i="7"/>
  <c r="AI62" i="7"/>
  <c r="AH62" i="7"/>
  <c r="AG62" i="7"/>
  <c r="AF62" i="7"/>
  <c r="AE62" i="7"/>
  <c r="AD62" i="7"/>
  <c r="AC62" i="7"/>
  <c r="AA62" i="7"/>
  <c r="AB62" i="7" s="1"/>
  <c r="AW62" i="7" s="1"/>
  <c r="AX62" i="7" s="1"/>
  <c r="X62" i="7"/>
  <c r="W62" i="7"/>
  <c r="V62" i="7"/>
  <c r="U62" i="7"/>
  <c r="R62" i="7"/>
  <c r="Q62" i="7"/>
  <c r="O62" i="7"/>
  <c r="P62" i="7" s="1"/>
  <c r="L62" i="7"/>
  <c r="K62" i="7"/>
  <c r="I62" i="7"/>
  <c r="J62" i="7" s="1"/>
  <c r="A62" i="7"/>
  <c r="AO62" i="7" s="1"/>
  <c r="AW61" i="7"/>
  <c r="AX61" i="7" s="1"/>
  <c r="AV61" i="7"/>
  <c r="AU61" i="7"/>
  <c r="AT61" i="7"/>
  <c r="AS61" i="7"/>
  <c r="AR61" i="7"/>
  <c r="AQ61" i="7"/>
  <c r="AP61" i="7"/>
  <c r="AL61" i="7"/>
  <c r="AK61" i="7"/>
  <c r="AJ61" i="7"/>
  <c r="AI61" i="7"/>
  <c r="AH61" i="7"/>
  <c r="AG61" i="7"/>
  <c r="AF61" i="7"/>
  <c r="AE61" i="7"/>
  <c r="AD61" i="7"/>
  <c r="AC61" i="7"/>
  <c r="AB61" i="7"/>
  <c r="AA61" i="7"/>
  <c r="X61" i="7"/>
  <c r="W61" i="7"/>
  <c r="U61" i="7"/>
  <c r="V61" i="7" s="1"/>
  <c r="R61" i="7"/>
  <c r="Q61" i="7"/>
  <c r="O61" i="7"/>
  <c r="P61" i="7" s="1"/>
  <c r="L61" i="7"/>
  <c r="AM61" i="7" s="1"/>
  <c r="AN61" i="7" s="1"/>
  <c r="K61" i="7"/>
  <c r="I61" i="7"/>
  <c r="J61" i="7" s="1"/>
  <c r="A61" i="7"/>
  <c r="AO61" i="7" s="1"/>
  <c r="AV60" i="7"/>
  <c r="AU60" i="7"/>
  <c r="AR60" i="7"/>
  <c r="AQ60" i="7"/>
  <c r="AP60" i="7"/>
  <c r="AO60" i="7"/>
  <c r="AL60" i="7"/>
  <c r="AK60" i="7"/>
  <c r="AJ60" i="7"/>
  <c r="AI60" i="7"/>
  <c r="AH60" i="7"/>
  <c r="AG60" i="7"/>
  <c r="AF60" i="7"/>
  <c r="AD60" i="7"/>
  <c r="AC60" i="7"/>
  <c r="AA60" i="7"/>
  <c r="AB60" i="7" s="1"/>
  <c r="X60" i="7"/>
  <c r="W60" i="7"/>
  <c r="U60" i="7"/>
  <c r="V60" i="7" s="1"/>
  <c r="R60" i="7"/>
  <c r="Q60" i="7"/>
  <c r="O60" i="7"/>
  <c r="P60" i="7" s="1"/>
  <c r="L60" i="7"/>
  <c r="K60" i="7"/>
  <c r="I60" i="7"/>
  <c r="J60" i="7" s="1"/>
  <c r="A60" i="7"/>
  <c r="AE60" i="7" s="1"/>
  <c r="AV59" i="7"/>
  <c r="AU59" i="7"/>
  <c r="AT59" i="7"/>
  <c r="AR59" i="7"/>
  <c r="AQ59" i="7"/>
  <c r="AP59" i="7"/>
  <c r="AO59" i="7"/>
  <c r="AL59" i="7"/>
  <c r="AK59" i="7"/>
  <c r="AJ59" i="7"/>
  <c r="AI59" i="7"/>
  <c r="AH59" i="7"/>
  <c r="AG59" i="7"/>
  <c r="AF59" i="7"/>
  <c r="AD59" i="7"/>
  <c r="AC59" i="7"/>
  <c r="AA59" i="7"/>
  <c r="AB59" i="7" s="1"/>
  <c r="X59" i="7"/>
  <c r="W59" i="7"/>
  <c r="U59" i="7"/>
  <c r="V59" i="7" s="1"/>
  <c r="R59" i="7"/>
  <c r="Q59" i="7"/>
  <c r="O59" i="7"/>
  <c r="P59" i="7" s="1"/>
  <c r="L59" i="7"/>
  <c r="K59" i="7"/>
  <c r="J59" i="7"/>
  <c r="I59" i="7"/>
  <c r="A59" i="7"/>
  <c r="AE59" i="7" s="1"/>
  <c r="AW58" i="7"/>
  <c r="AX58" i="7" s="1"/>
  <c r="AV58" i="7"/>
  <c r="AU58" i="7"/>
  <c r="AT58" i="7"/>
  <c r="AS58" i="7"/>
  <c r="AR58" i="7"/>
  <c r="AQ58" i="7"/>
  <c r="AP58" i="7"/>
  <c r="AL58" i="7"/>
  <c r="AK58" i="7"/>
  <c r="AJ58" i="7"/>
  <c r="AI58" i="7"/>
  <c r="AH58" i="7"/>
  <c r="AG58" i="7"/>
  <c r="AF58" i="7"/>
  <c r="AE58" i="7"/>
  <c r="AD58" i="7"/>
  <c r="AC58" i="7"/>
  <c r="AA58" i="7"/>
  <c r="AB58" i="7" s="1"/>
  <c r="X58" i="7"/>
  <c r="W58" i="7"/>
  <c r="U58" i="7"/>
  <c r="V58" i="7" s="1"/>
  <c r="R58" i="7"/>
  <c r="AM58" i="7" s="1"/>
  <c r="AN58" i="7" s="1"/>
  <c r="Q58" i="7"/>
  <c r="P58" i="7"/>
  <c r="O58" i="7"/>
  <c r="L58" i="7"/>
  <c r="K58" i="7"/>
  <c r="I58" i="7"/>
  <c r="J58" i="7" s="1"/>
  <c r="A58" i="7"/>
  <c r="AO58" i="7" s="1"/>
  <c r="AV57" i="7"/>
  <c r="AU57" i="7"/>
  <c r="AR57" i="7"/>
  <c r="AQ57" i="7"/>
  <c r="AP57" i="7"/>
  <c r="AO57" i="7"/>
  <c r="AM57" i="7"/>
  <c r="AN57" i="7" s="1"/>
  <c r="AL57" i="7"/>
  <c r="AK57" i="7"/>
  <c r="AJ57" i="7"/>
  <c r="AI57" i="7"/>
  <c r="AH57" i="7"/>
  <c r="AG57" i="7"/>
  <c r="AF57" i="7"/>
  <c r="AD57" i="7"/>
  <c r="AC57" i="7"/>
  <c r="AA57" i="7"/>
  <c r="AB57" i="7" s="1"/>
  <c r="X57" i="7"/>
  <c r="W57" i="7"/>
  <c r="U57" i="7"/>
  <c r="V57" i="7" s="1"/>
  <c r="R57" i="7"/>
  <c r="Q57" i="7"/>
  <c r="P57" i="7"/>
  <c r="O57" i="7"/>
  <c r="L57" i="7"/>
  <c r="K57" i="7"/>
  <c r="J57" i="7"/>
  <c r="I57" i="7"/>
  <c r="A57" i="7"/>
  <c r="AE57" i="7" s="1"/>
  <c r="AV56" i="7"/>
  <c r="AU56" i="7"/>
  <c r="AT56" i="7"/>
  <c r="AS56" i="7"/>
  <c r="AR56" i="7"/>
  <c r="AQ56" i="7"/>
  <c r="AP56" i="7"/>
  <c r="AO56" i="7"/>
  <c r="AL56" i="7"/>
  <c r="AK56" i="7"/>
  <c r="AJ56" i="7"/>
  <c r="AI56" i="7"/>
  <c r="AH56" i="7"/>
  <c r="AG56" i="7"/>
  <c r="AF56" i="7"/>
  <c r="AD56" i="7"/>
  <c r="AC56" i="7"/>
  <c r="AA56" i="7"/>
  <c r="AB56" i="7" s="1"/>
  <c r="X56" i="7"/>
  <c r="AW56" i="7" s="1"/>
  <c r="AX56" i="7" s="1"/>
  <c r="W56" i="7"/>
  <c r="V56" i="7"/>
  <c r="U56" i="7"/>
  <c r="R56" i="7"/>
  <c r="AM56" i="7" s="1"/>
  <c r="AN56" i="7" s="1"/>
  <c r="Q56" i="7"/>
  <c r="O56" i="7"/>
  <c r="P56" i="7" s="1"/>
  <c r="L56" i="7"/>
  <c r="K56" i="7"/>
  <c r="J56" i="7"/>
  <c r="I56" i="7"/>
  <c r="A56" i="7"/>
  <c r="AE56" i="7" s="1"/>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O54" i="7"/>
  <c r="AL54" i="7"/>
  <c r="AK54" i="7"/>
  <c r="AJ54" i="7"/>
  <c r="AI54" i="7"/>
  <c r="AH54" i="7"/>
  <c r="AG54" i="7"/>
  <c r="AF54" i="7"/>
  <c r="AE54" i="7"/>
  <c r="AD54" i="7"/>
  <c r="AC54" i="7"/>
  <c r="AA54" i="7"/>
  <c r="AB54" i="7" s="1"/>
  <c r="X54" i="7"/>
  <c r="W54" i="7"/>
  <c r="U54" i="7"/>
  <c r="V54" i="7" s="1"/>
  <c r="R54" i="7"/>
  <c r="Q54" i="7"/>
  <c r="O54" i="7"/>
  <c r="P54" i="7" s="1"/>
  <c r="L54" i="7"/>
  <c r="AM54" i="7" s="1"/>
  <c r="AN54" i="7" s="1"/>
  <c r="K54" i="7"/>
  <c r="I54" i="7"/>
  <c r="J54" i="7" s="1"/>
  <c r="A54" i="7"/>
  <c r="AV53" i="7"/>
  <c r="AU53" i="7"/>
  <c r="AT53" i="7"/>
  <c r="AS53" i="7"/>
  <c r="AR53" i="7"/>
  <c r="AQ53" i="7"/>
  <c r="AP53" i="7"/>
  <c r="AO53" i="7"/>
  <c r="AM53" i="7"/>
  <c r="AN53" i="7" s="1"/>
  <c r="AL53" i="7"/>
  <c r="AK53" i="7"/>
  <c r="AJ53" i="7"/>
  <c r="AI53" i="7"/>
  <c r="AH53" i="7"/>
  <c r="AG53" i="7"/>
  <c r="AF53" i="7"/>
  <c r="AD53" i="7"/>
  <c r="AC53" i="7"/>
  <c r="AA53" i="7"/>
  <c r="AB53" i="7" s="1"/>
  <c r="X53" i="7"/>
  <c r="W53" i="7"/>
  <c r="V53" i="7"/>
  <c r="U53" i="7"/>
  <c r="R53" i="7"/>
  <c r="Q53" i="7"/>
  <c r="P53" i="7"/>
  <c r="O53" i="7"/>
  <c r="L53" i="7"/>
  <c r="K53" i="7"/>
  <c r="I53" i="7"/>
  <c r="J53" i="7" s="1"/>
  <c r="A53" i="7"/>
  <c r="AE53" i="7" s="1"/>
  <c r="AV52" i="7"/>
  <c r="AU52" i="7"/>
  <c r="AT52" i="7"/>
  <c r="AS52" i="7"/>
  <c r="AR52" i="7"/>
  <c r="AQ52" i="7"/>
  <c r="AP52" i="7"/>
  <c r="AO52" i="7"/>
  <c r="AL52" i="7"/>
  <c r="AK52" i="7"/>
  <c r="AJ52" i="7"/>
  <c r="AI52" i="7"/>
  <c r="AH52" i="7"/>
  <c r="AG52" i="7"/>
  <c r="AF52" i="7"/>
  <c r="AD52" i="7"/>
  <c r="AC52" i="7"/>
  <c r="AA52" i="7"/>
  <c r="AB52" i="7" s="1"/>
  <c r="X52" i="7"/>
  <c r="W52" i="7"/>
  <c r="U52" i="7"/>
  <c r="V52" i="7" s="1"/>
  <c r="R52" i="7"/>
  <c r="Q52" i="7"/>
  <c r="O52" i="7"/>
  <c r="P52" i="7" s="1"/>
  <c r="L52" i="7"/>
  <c r="K52" i="7"/>
  <c r="J52" i="7"/>
  <c r="I52" i="7"/>
  <c r="A52" i="7"/>
  <c r="AE52" i="7" s="1"/>
  <c r="AV51" i="7"/>
  <c r="AU51" i="7"/>
  <c r="AT51" i="7"/>
  <c r="AR51" i="7"/>
  <c r="AQ51" i="7"/>
  <c r="AP51" i="7"/>
  <c r="AO51" i="7"/>
  <c r="AL51" i="7"/>
  <c r="AK51" i="7"/>
  <c r="AJ51" i="7"/>
  <c r="AI51" i="7"/>
  <c r="AH51" i="7"/>
  <c r="AG51" i="7"/>
  <c r="AF51" i="7"/>
  <c r="AE51" i="7"/>
  <c r="AD51" i="7"/>
  <c r="AC51" i="7"/>
  <c r="AA51" i="7"/>
  <c r="AB51" i="7" s="1"/>
  <c r="X51" i="7"/>
  <c r="W51" i="7"/>
  <c r="U51" i="7"/>
  <c r="V51" i="7" s="1"/>
  <c r="R51" i="7"/>
  <c r="AW51" i="7" s="1"/>
  <c r="AX51" i="7" s="1"/>
  <c r="Q51" i="7"/>
  <c r="O51" i="7"/>
  <c r="P51" i="7" s="1"/>
  <c r="L51" i="7"/>
  <c r="AS51" i="7" s="1"/>
  <c r="K51" i="7"/>
  <c r="I51" i="7"/>
  <c r="J51" i="7" s="1"/>
  <c r="A51" i="7"/>
  <c r="AV50" i="7"/>
  <c r="AU50" i="7"/>
  <c r="AT50" i="7"/>
  <c r="AS50" i="7"/>
  <c r="AR50" i="7"/>
  <c r="AQ50" i="7"/>
  <c r="AP50" i="7"/>
  <c r="AO50" i="7"/>
  <c r="AM50" i="7"/>
  <c r="AN50" i="7" s="1"/>
  <c r="AL50" i="7"/>
  <c r="AK50" i="7"/>
  <c r="AJ50" i="7"/>
  <c r="AI50" i="7"/>
  <c r="AH50" i="7"/>
  <c r="AG50" i="7"/>
  <c r="AF50" i="7"/>
  <c r="AE50" i="7"/>
  <c r="AD50" i="7"/>
  <c r="AC50" i="7"/>
  <c r="AA50" i="7"/>
  <c r="AB50" i="7" s="1"/>
  <c r="X50" i="7"/>
  <c r="W50" i="7"/>
  <c r="U50" i="7"/>
  <c r="V50" i="7" s="1"/>
  <c r="R50" i="7"/>
  <c r="Q50" i="7"/>
  <c r="O50" i="7"/>
  <c r="P50" i="7" s="1"/>
  <c r="L50" i="7"/>
  <c r="K50" i="7"/>
  <c r="I50" i="7"/>
  <c r="J50" i="7" s="1"/>
  <c r="A50" i="7"/>
  <c r="AV49" i="7"/>
  <c r="AU49" i="7"/>
  <c r="AT49" i="7"/>
  <c r="AS49" i="7"/>
  <c r="AR49" i="7"/>
  <c r="AQ49" i="7"/>
  <c r="AP49" i="7"/>
  <c r="AL49" i="7"/>
  <c r="AK49" i="7"/>
  <c r="AJ49" i="7"/>
  <c r="AI49" i="7"/>
  <c r="AH49" i="7"/>
  <c r="AG49" i="7"/>
  <c r="AF49" i="7"/>
  <c r="AD49" i="7"/>
  <c r="AC49" i="7"/>
  <c r="AB49" i="7"/>
  <c r="AW49" i="7" s="1"/>
  <c r="AX49" i="7" s="1"/>
  <c r="AA49" i="7"/>
  <c r="X49" i="7"/>
  <c r="W49" i="7"/>
  <c r="V49" i="7"/>
  <c r="U49" i="7"/>
  <c r="R49" i="7"/>
  <c r="Q49" i="7"/>
  <c r="O49" i="7"/>
  <c r="P49" i="7" s="1"/>
  <c r="L49" i="7"/>
  <c r="K49" i="7"/>
  <c r="I49" i="7"/>
  <c r="J49" i="7" s="1"/>
  <c r="A49" i="7"/>
  <c r="AW48" i="7"/>
  <c r="AX48" i="7" s="1"/>
  <c r="AV48" i="7"/>
  <c r="AU48" i="7"/>
  <c r="AT48" i="7"/>
  <c r="AR48" i="7"/>
  <c r="AQ48" i="7"/>
  <c r="AP48" i="7"/>
  <c r="AL48" i="7"/>
  <c r="AK48" i="7"/>
  <c r="AJ48" i="7"/>
  <c r="AI48" i="7"/>
  <c r="AH48" i="7"/>
  <c r="AG48" i="7"/>
  <c r="AF48" i="7"/>
  <c r="AE48" i="7"/>
  <c r="AD48" i="7"/>
  <c r="AC48" i="7"/>
  <c r="AA48" i="7"/>
  <c r="AB48" i="7" s="1"/>
  <c r="X48" i="7"/>
  <c r="W48" i="7"/>
  <c r="U48" i="7"/>
  <c r="V48" i="7" s="1"/>
  <c r="R48" i="7"/>
  <c r="Q48" i="7"/>
  <c r="O48" i="7"/>
  <c r="P48" i="7" s="1"/>
  <c r="L48" i="7"/>
  <c r="AS48" i="7" s="1"/>
  <c r="K48" i="7"/>
  <c r="I48" i="7"/>
  <c r="J48" i="7" s="1"/>
  <c r="A48" i="7"/>
  <c r="AO48" i="7" s="1"/>
  <c r="AV47" i="7"/>
  <c r="AU47" i="7"/>
  <c r="AS47" i="7"/>
  <c r="AR47" i="7"/>
  <c r="AQ47" i="7"/>
  <c r="AP47" i="7"/>
  <c r="AO47" i="7"/>
  <c r="AL47" i="7"/>
  <c r="AK47" i="7"/>
  <c r="AJ47" i="7"/>
  <c r="AI47" i="7"/>
  <c r="AH47" i="7"/>
  <c r="AG47" i="7"/>
  <c r="AF47" i="7"/>
  <c r="AD47" i="7"/>
  <c r="AC47" i="7"/>
  <c r="AB47" i="7"/>
  <c r="AA47" i="7"/>
  <c r="X47" i="7"/>
  <c r="W47" i="7"/>
  <c r="U47" i="7"/>
  <c r="V47" i="7" s="1"/>
  <c r="R47" i="7"/>
  <c r="Q47" i="7"/>
  <c r="O47" i="7"/>
  <c r="P47" i="7" s="1"/>
  <c r="L47" i="7"/>
  <c r="K47" i="7"/>
  <c r="I47" i="7"/>
  <c r="J47" i="7" s="1"/>
  <c r="A47" i="7"/>
  <c r="AE47" i="7" s="1"/>
  <c r="AV46" i="7"/>
  <c r="AU46" i="7"/>
  <c r="AT46" i="7"/>
  <c r="AS46" i="7"/>
  <c r="AR46" i="7"/>
  <c r="AQ46" i="7"/>
  <c r="AP46" i="7"/>
  <c r="AL46" i="7"/>
  <c r="AK46" i="7"/>
  <c r="AJ46" i="7"/>
  <c r="AI46" i="7"/>
  <c r="AH46" i="7"/>
  <c r="AG46" i="7"/>
  <c r="AF46" i="7"/>
  <c r="AD46" i="7"/>
  <c r="AC46" i="7"/>
  <c r="AA46" i="7"/>
  <c r="AB46" i="7" s="1"/>
  <c r="AW46" i="7" s="1"/>
  <c r="AX46" i="7" s="1"/>
  <c r="X46" i="7"/>
  <c r="W46" i="7"/>
  <c r="V46" i="7"/>
  <c r="U46" i="7"/>
  <c r="R46" i="7"/>
  <c r="Q46" i="7"/>
  <c r="P46" i="7"/>
  <c r="O46" i="7"/>
  <c r="L46" i="7"/>
  <c r="K46" i="7"/>
  <c r="I46" i="7"/>
  <c r="J46" i="7" s="1"/>
  <c r="A46" i="7"/>
  <c r="AO46" i="7" s="1"/>
  <c r="AV45" i="7"/>
  <c r="AU45" i="7"/>
  <c r="AR45" i="7"/>
  <c r="AQ45" i="7"/>
  <c r="AP45" i="7"/>
  <c r="AO45" i="7"/>
  <c r="AL45" i="7"/>
  <c r="AK45" i="7"/>
  <c r="AJ45" i="7"/>
  <c r="AI45" i="7"/>
  <c r="AH45" i="7"/>
  <c r="AG45" i="7"/>
  <c r="AF45" i="7"/>
  <c r="AD45" i="7"/>
  <c r="AC45" i="7"/>
  <c r="AA45" i="7"/>
  <c r="AB45" i="7" s="1"/>
  <c r="X45" i="7"/>
  <c r="W45" i="7"/>
  <c r="V45" i="7"/>
  <c r="U45" i="7"/>
  <c r="R45" i="7"/>
  <c r="Q45" i="7"/>
  <c r="O45" i="7"/>
  <c r="P45" i="7" s="1"/>
  <c r="L45" i="7"/>
  <c r="K45" i="7"/>
  <c r="J45" i="7"/>
  <c r="I45" i="7"/>
  <c r="A45" i="7"/>
  <c r="AE45" i="7" s="1"/>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O43" i="7"/>
  <c r="AL43" i="7"/>
  <c r="AK43" i="7"/>
  <c r="AJ43" i="7"/>
  <c r="AI43" i="7"/>
  <c r="AH43" i="7"/>
  <c r="AG43" i="7"/>
  <c r="AF43" i="7"/>
  <c r="AE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B42" i="7"/>
  <c r="AA42" i="7"/>
  <c r="X42" i="7"/>
  <c r="W42" i="7"/>
  <c r="U42" i="7"/>
  <c r="V42" i="7" s="1"/>
  <c r="R42" i="7"/>
  <c r="AM42" i="7" s="1"/>
  <c r="AN42" i="7" s="1"/>
  <c r="Q42" i="7"/>
  <c r="P42" i="7"/>
  <c r="O42" i="7"/>
  <c r="L42" i="7"/>
  <c r="K42" i="7"/>
  <c r="I42" i="7"/>
  <c r="J42" i="7" s="1"/>
  <c r="A42" i="7"/>
  <c r="AV41" i="7"/>
  <c r="AU41" i="7"/>
  <c r="AS41" i="7"/>
  <c r="AR41" i="7"/>
  <c r="AQ41" i="7"/>
  <c r="AP41" i="7"/>
  <c r="AO41" i="7"/>
  <c r="AL41" i="7"/>
  <c r="AK41" i="7"/>
  <c r="AJ41" i="7"/>
  <c r="AI41" i="7"/>
  <c r="AH41" i="7"/>
  <c r="AG41" i="7"/>
  <c r="AF41" i="7"/>
  <c r="AD41" i="7"/>
  <c r="AC41" i="7"/>
  <c r="AA41" i="7"/>
  <c r="AB41" i="7" s="1"/>
  <c r="X41" i="7"/>
  <c r="AM41" i="7" s="1"/>
  <c r="AN41" i="7" s="1"/>
  <c r="W41" i="7"/>
  <c r="U41" i="7"/>
  <c r="V41" i="7" s="1"/>
  <c r="R41" i="7"/>
  <c r="Q41" i="7"/>
  <c r="P41" i="7"/>
  <c r="O41" i="7"/>
  <c r="L41" i="7"/>
  <c r="AT41" i="7" s="1"/>
  <c r="K41" i="7"/>
  <c r="I41" i="7"/>
  <c r="J41" i="7" s="1"/>
  <c r="A41" i="7"/>
  <c r="AE41" i="7" s="1"/>
  <c r="AV40" i="7"/>
  <c r="AU40" i="7"/>
  <c r="AT40" i="7"/>
  <c r="AS40" i="7"/>
  <c r="AR40" i="7"/>
  <c r="AQ40" i="7"/>
  <c r="AP40" i="7"/>
  <c r="AO40" i="7"/>
  <c r="AL40" i="7"/>
  <c r="AK40" i="7"/>
  <c r="AJ40" i="7"/>
  <c r="AI40" i="7"/>
  <c r="AH40" i="7"/>
  <c r="AG40" i="7"/>
  <c r="AF40" i="7"/>
  <c r="AD40" i="7"/>
  <c r="AC40" i="7"/>
  <c r="AA40" i="7"/>
  <c r="AB40" i="7" s="1"/>
  <c r="X40" i="7"/>
  <c r="W40" i="7"/>
  <c r="V40" i="7"/>
  <c r="U40" i="7"/>
  <c r="R40" i="7"/>
  <c r="Q40" i="7"/>
  <c r="O40" i="7"/>
  <c r="P40" i="7" s="1"/>
  <c r="L40" i="7"/>
  <c r="K40" i="7"/>
  <c r="I40" i="7"/>
  <c r="J40" i="7" s="1"/>
  <c r="A40" i="7"/>
  <c r="AE40" i="7" s="1"/>
  <c r="AV39" i="7"/>
  <c r="AU39" i="7"/>
  <c r="AT39" i="7"/>
  <c r="AS39" i="7"/>
  <c r="AR39" i="7"/>
  <c r="AQ39" i="7"/>
  <c r="AP39" i="7"/>
  <c r="AL39" i="7"/>
  <c r="AK39" i="7"/>
  <c r="AJ39" i="7"/>
  <c r="AI39" i="7"/>
  <c r="AH39" i="7"/>
  <c r="AG39" i="7"/>
  <c r="AF39" i="7"/>
  <c r="AD39" i="7"/>
  <c r="AC39" i="7"/>
  <c r="AA39" i="7"/>
  <c r="AB39" i="7" s="1"/>
  <c r="AW39" i="7" s="1"/>
  <c r="AX39" i="7" s="1"/>
  <c r="X39" i="7"/>
  <c r="W39" i="7"/>
  <c r="U39" i="7"/>
  <c r="V39" i="7" s="1"/>
  <c r="R39" i="7"/>
  <c r="Q39" i="7"/>
  <c r="O39" i="7"/>
  <c r="P39" i="7" s="1"/>
  <c r="L39" i="7"/>
  <c r="AM39" i="7" s="1"/>
  <c r="AN39" i="7" s="1"/>
  <c r="K39" i="7"/>
  <c r="I39" i="7"/>
  <c r="J39" i="7" s="1"/>
  <c r="A39" i="7"/>
  <c r="AO39" i="7" s="1"/>
  <c r="AW38" i="7"/>
  <c r="AX38" i="7" s="1"/>
  <c r="AV38" i="7"/>
  <c r="AU38" i="7"/>
  <c r="AR38" i="7"/>
  <c r="AQ38" i="7"/>
  <c r="AP38" i="7"/>
  <c r="AO38" i="7"/>
  <c r="AL38" i="7"/>
  <c r="AK38" i="7"/>
  <c r="AJ38" i="7"/>
  <c r="AI38" i="7"/>
  <c r="AH38" i="7"/>
  <c r="AG38" i="7"/>
  <c r="AF38" i="7"/>
  <c r="AD38" i="7"/>
  <c r="AC38" i="7"/>
  <c r="AB38" i="7"/>
  <c r="AA38" i="7"/>
  <c r="X38" i="7"/>
  <c r="W38" i="7"/>
  <c r="U38" i="7"/>
  <c r="V38" i="7" s="1"/>
  <c r="R38" i="7"/>
  <c r="Q38" i="7"/>
  <c r="O38" i="7"/>
  <c r="P38" i="7" s="1"/>
  <c r="L38" i="7"/>
  <c r="K38" i="7"/>
  <c r="J38" i="7"/>
  <c r="I38" i="7"/>
  <c r="A38" i="7"/>
  <c r="AE38" i="7" s="1"/>
  <c r="BN37" i="7"/>
  <c r="AV37" i="7"/>
  <c r="AU37" i="7"/>
  <c r="AR37" i="7"/>
  <c r="AQ37" i="7"/>
  <c r="AP37" i="7"/>
  <c r="AL37" i="7"/>
  <c r="AK37" i="7"/>
  <c r="AJ37" i="7"/>
  <c r="AI37" i="7"/>
  <c r="AH37" i="7"/>
  <c r="AG37" i="7"/>
  <c r="AF37" i="7"/>
  <c r="AE37" i="7"/>
  <c r="AD37" i="7"/>
  <c r="AC37" i="7"/>
  <c r="AA37" i="7"/>
  <c r="AB37" i="7" s="1"/>
  <c r="X37" i="7"/>
  <c r="W37" i="7"/>
  <c r="U37" i="7"/>
  <c r="V37" i="7" s="1"/>
  <c r="R37" i="7"/>
  <c r="Q37" i="7"/>
  <c r="O37" i="7"/>
  <c r="P37" i="7" s="1"/>
  <c r="L37" i="7"/>
  <c r="AT37" i="7" s="1"/>
  <c r="K37" i="7"/>
  <c r="I37" i="7"/>
  <c r="J37" i="7" s="1"/>
  <c r="A37" i="7"/>
  <c r="AO37" i="7" s="1"/>
  <c r="BN36" i="7"/>
  <c r="BK36" i="7"/>
  <c r="AV36" i="7"/>
  <c r="AU36" i="7"/>
  <c r="AR36" i="7"/>
  <c r="AQ36" i="7"/>
  <c r="AP36" i="7"/>
  <c r="AO36" i="7"/>
  <c r="AL36" i="7"/>
  <c r="AK36" i="7"/>
  <c r="AJ36" i="7"/>
  <c r="AI36" i="7"/>
  <c r="AH36" i="7"/>
  <c r="AG36" i="7"/>
  <c r="AF36" i="7"/>
  <c r="AD36" i="7"/>
  <c r="AC36" i="7"/>
  <c r="AA36" i="7"/>
  <c r="AB36" i="7" s="1"/>
  <c r="X36" i="7"/>
  <c r="W36" i="7"/>
  <c r="V36" i="7"/>
  <c r="U36" i="7"/>
  <c r="R36" i="7"/>
  <c r="Q36" i="7"/>
  <c r="O36" i="7"/>
  <c r="P36" i="7" s="1"/>
  <c r="L36" i="7"/>
  <c r="K36" i="7"/>
  <c r="J36" i="7"/>
  <c r="I36" i="7"/>
  <c r="A36" i="7"/>
  <c r="AE36" i="7" s="1"/>
  <c r="BN35" i="7"/>
  <c r="BK35" i="7"/>
  <c r="AV35" i="7"/>
  <c r="AU35" i="7"/>
  <c r="AT35" i="7"/>
  <c r="AS35" i="7"/>
  <c r="AR35" i="7"/>
  <c r="AQ35" i="7"/>
  <c r="AP35" i="7"/>
  <c r="AO35" i="7"/>
  <c r="AM35" i="7"/>
  <c r="AN35" i="7" s="1"/>
  <c r="AL35" i="7"/>
  <c r="AK35" i="7"/>
  <c r="AJ35" i="7"/>
  <c r="AI35" i="7"/>
  <c r="AH35" i="7"/>
  <c r="AG35" i="7"/>
  <c r="AF35" i="7"/>
  <c r="AD35" i="7"/>
  <c r="AC35" i="7"/>
  <c r="AA35" i="7"/>
  <c r="AB35" i="7" s="1"/>
  <c r="X35" i="7"/>
  <c r="W35" i="7"/>
  <c r="U35" i="7"/>
  <c r="V35" i="7" s="1"/>
  <c r="R35" i="7"/>
  <c r="AW35" i="7" s="1"/>
  <c r="AX35" i="7" s="1"/>
  <c r="Q35" i="7"/>
  <c r="P35" i="7"/>
  <c r="O35" i="7"/>
  <c r="L35" i="7"/>
  <c r="K35" i="7"/>
  <c r="I35" i="7"/>
  <c r="J35" i="7" s="1"/>
  <c r="A35" i="7"/>
  <c r="AE35" i="7" s="1"/>
  <c r="BN34" i="7"/>
  <c r="BK34" i="7"/>
  <c r="AV34" i="7"/>
  <c r="AU34" i="7"/>
  <c r="AT34" i="7"/>
  <c r="AS34" i="7"/>
  <c r="AR34" i="7"/>
  <c r="AQ34" i="7"/>
  <c r="AP34" i="7"/>
  <c r="AL34" i="7"/>
  <c r="AK34" i="7"/>
  <c r="AJ34" i="7"/>
  <c r="AI34" i="7"/>
  <c r="AH34" i="7"/>
  <c r="AG34" i="7"/>
  <c r="AF34" i="7"/>
  <c r="AD34" i="7"/>
  <c r="AC34" i="7"/>
  <c r="AA34" i="7"/>
  <c r="AB34" i="7" s="1"/>
  <c r="AW34" i="7" s="1"/>
  <c r="AX34" i="7" s="1"/>
  <c r="X34" i="7"/>
  <c r="W34" i="7"/>
  <c r="U34" i="7"/>
  <c r="V34" i="7" s="1"/>
  <c r="R34" i="7"/>
  <c r="AM34" i="7" s="1"/>
  <c r="AN34" i="7" s="1"/>
  <c r="Q34" i="7"/>
  <c r="P34" i="7"/>
  <c r="O34" i="7"/>
  <c r="L34" i="7"/>
  <c r="K34" i="7"/>
  <c r="I34" i="7"/>
  <c r="J34" i="7" s="1"/>
  <c r="A34" i="7"/>
  <c r="AO34" i="7" s="1"/>
  <c r="BN33" i="7"/>
  <c r="BK33" i="7"/>
  <c r="AV33" i="7"/>
  <c r="AU33" i="7"/>
  <c r="AR33" i="7"/>
  <c r="AQ33" i="7"/>
  <c r="AP33" i="7"/>
  <c r="AL33" i="7"/>
  <c r="AK33" i="7"/>
  <c r="AJ33" i="7"/>
  <c r="AI33" i="7"/>
  <c r="AH33" i="7"/>
  <c r="AG33" i="7"/>
  <c r="AF33" i="7"/>
  <c r="AE33" i="7"/>
  <c r="AD33" i="7"/>
  <c r="AC33" i="7"/>
  <c r="AB33" i="7"/>
  <c r="AA33" i="7"/>
  <c r="X33" i="7"/>
  <c r="W33" i="7"/>
  <c r="U33" i="7"/>
  <c r="V33" i="7" s="1"/>
  <c r="R33" i="7"/>
  <c r="Q33" i="7"/>
  <c r="O33" i="7"/>
  <c r="P33" i="7" s="1"/>
  <c r="L33" i="7"/>
  <c r="K33" i="7"/>
  <c r="I33" i="7"/>
  <c r="J33" i="7" s="1"/>
  <c r="A33" i="7"/>
  <c r="AO33" i="7" s="1"/>
  <c r="BN32" i="7"/>
  <c r="BK32" i="7"/>
  <c r="AV32" i="7"/>
  <c r="AU32" i="7"/>
  <c r="AR32" i="7"/>
  <c r="AQ32" i="7"/>
  <c r="AP32" i="7"/>
  <c r="AL32" i="7"/>
  <c r="AK32" i="7"/>
  <c r="AJ32" i="7"/>
  <c r="AI32" i="7"/>
  <c r="AH32" i="7"/>
  <c r="AG32" i="7"/>
  <c r="AF32" i="7"/>
  <c r="AE32" i="7"/>
  <c r="AD32" i="7"/>
  <c r="AC32" i="7"/>
  <c r="AA32" i="7"/>
  <c r="AB32" i="7" s="1"/>
  <c r="X32" i="7"/>
  <c r="W32" i="7"/>
  <c r="U32" i="7"/>
  <c r="V32" i="7" s="1"/>
  <c r="R32" i="7"/>
  <c r="Q32" i="7"/>
  <c r="O32" i="7"/>
  <c r="P32" i="7" s="1"/>
  <c r="L32" i="7"/>
  <c r="AW32" i="7" s="1"/>
  <c r="AX32" i="7" s="1"/>
  <c r="K32" i="7"/>
  <c r="I32" i="7"/>
  <c r="J32" i="7" s="1"/>
  <c r="A32" i="7"/>
  <c r="AO32" i="7" s="1"/>
  <c r="BN31" i="7"/>
  <c r="BK31" i="7"/>
  <c r="AV31" i="7"/>
  <c r="AU31" i="7"/>
  <c r="AR31" i="7"/>
  <c r="AQ31" i="7"/>
  <c r="AP31" i="7"/>
  <c r="AO31" i="7"/>
  <c r="AL31" i="7"/>
  <c r="AK31" i="7"/>
  <c r="AJ31" i="7"/>
  <c r="AI31" i="7"/>
  <c r="AH31" i="7"/>
  <c r="AG31" i="7"/>
  <c r="AF31" i="7"/>
  <c r="AD31" i="7"/>
  <c r="AC31" i="7"/>
  <c r="AA31" i="7"/>
  <c r="AB31" i="7" s="1"/>
  <c r="X31" i="7"/>
  <c r="W31" i="7"/>
  <c r="U31" i="7"/>
  <c r="V31" i="7" s="1"/>
  <c r="R31" i="7"/>
  <c r="Q31" i="7"/>
  <c r="O31" i="7"/>
  <c r="P31" i="7" s="1"/>
  <c r="L31" i="7"/>
  <c r="K31" i="7"/>
  <c r="J31" i="7"/>
  <c r="I31" i="7"/>
  <c r="A31" i="7"/>
  <c r="AE31" i="7" s="1"/>
  <c r="BN30" i="7"/>
  <c r="BK30" i="7"/>
  <c r="AV30" i="7"/>
  <c r="AU30" i="7"/>
  <c r="AT30" i="7"/>
  <c r="AS30" i="7"/>
  <c r="AR30" i="7"/>
  <c r="AQ30" i="7"/>
  <c r="AP30" i="7"/>
  <c r="AO30" i="7"/>
  <c r="AL30" i="7"/>
  <c r="AK30" i="7"/>
  <c r="AJ30" i="7"/>
  <c r="AI30" i="7"/>
  <c r="AH30" i="7"/>
  <c r="AG30" i="7"/>
  <c r="AF30" i="7"/>
  <c r="AD30" i="7"/>
  <c r="AC30" i="7"/>
  <c r="AA30" i="7"/>
  <c r="AB30" i="7" s="1"/>
  <c r="X30" i="7"/>
  <c r="AW30" i="7" s="1"/>
  <c r="AX30" i="7" s="1"/>
  <c r="W30" i="7"/>
  <c r="V30" i="7"/>
  <c r="U30" i="7"/>
  <c r="R30" i="7"/>
  <c r="Q30" i="7"/>
  <c r="O30" i="7"/>
  <c r="P30" i="7" s="1"/>
  <c r="L30" i="7"/>
  <c r="K30" i="7"/>
  <c r="I30" i="7"/>
  <c r="J30" i="7" s="1"/>
  <c r="A30" i="7"/>
  <c r="AE30" i="7" s="1"/>
  <c r="BN29" i="7"/>
  <c r="BK29" i="7"/>
  <c r="AV29" i="7"/>
  <c r="AU29" i="7"/>
  <c r="AR29" i="7"/>
  <c r="AQ29" i="7"/>
  <c r="AP29" i="7"/>
  <c r="AO29" i="7"/>
  <c r="AL29" i="7"/>
  <c r="AK29" i="7"/>
  <c r="AJ29" i="7"/>
  <c r="AI29" i="7"/>
  <c r="AH29" i="7"/>
  <c r="AG29" i="7"/>
  <c r="AF29" i="7"/>
  <c r="AE29" i="7"/>
  <c r="AD29" i="7"/>
  <c r="AC29" i="7"/>
  <c r="AA29" i="7"/>
  <c r="AB29" i="7" s="1"/>
  <c r="X29" i="7"/>
  <c r="AW29" i="7" s="1"/>
  <c r="AX29" i="7" s="1"/>
  <c r="W29" i="7"/>
  <c r="U29" i="7"/>
  <c r="V29" i="7" s="1"/>
  <c r="R29" i="7"/>
  <c r="Q29" i="7"/>
  <c r="O29" i="7"/>
  <c r="P29" i="7" s="1"/>
  <c r="L29" i="7"/>
  <c r="K29" i="7"/>
  <c r="I29" i="7"/>
  <c r="J29" i="7" s="1"/>
  <c r="A29" i="7"/>
  <c r="BN28" i="7"/>
  <c r="BK28" i="7"/>
  <c r="AV28" i="7"/>
  <c r="AU28" i="7"/>
  <c r="AT28" i="7"/>
  <c r="AS28" i="7"/>
  <c r="AR28" i="7"/>
  <c r="AQ28" i="7"/>
  <c r="AP28" i="7"/>
  <c r="AL28" i="7"/>
  <c r="AK28" i="7"/>
  <c r="AJ28" i="7"/>
  <c r="AI28" i="7"/>
  <c r="AH28" i="7"/>
  <c r="AG28" i="7"/>
  <c r="AF28" i="7"/>
  <c r="AE28" i="7"/>
  <c r="AD28" i="7"/>
  <c r="AC28" i="7"/>
  <c r="AA28" i="7"/>
  <c r="AB28" i="7" s="1"/>
  <c r="AW28" i="7" s="1"/>
  <c r="AX28" i="7" s="1"/>
  <c r="X28" i="7"/>
  <c r="W28" i="7"/>
  <c r="U28" i="7"/>
  <c r="V28" i="7" s="1"/>
  <c r="R28" i="7"/>
  <c r="AM28" i="7" s="1"/>
  <c r="AN28" i="7" s="1"/>
  <c r="Q28" i="7"/>
  <c r="O28" i="7"/>
  <c r="P28" i="7" s="1"/>
  <c r="L28" i="7"/>
  <c r="K28" i="7"/>
  <c r="I28" i="7"/>
  <c r="J28" i="7" s="1"/>
  <c r="A28" i="7"/>
  <c r="AO28" i="7" s="1"/>
  <c r="BN27" i="7"/>
  <c r="BK27" i="7"/>
  <c r="AV27" i="7"/>
  <c r="AU27" i="7"/>
  <c r="AR27" i="7"/>
  <c r="AQ27" i="7"/>
  <c r="AP27" i="7"/>
  <c r="AL27" i="7"/>
  <c r="AK27" i="7"/>
  <c r="AJ27" i="7"/>
  <c r="AI27" i="7"/>
  <c r="AH27" i="7"/>
  <c r="AG27" i="7"/>
  <c r="AF27" i="7"/>
  <c r="AD27" i="7"/>
  <c r="AC27" i="7"/>
  <c r="AB27" i="7"/>
  <c r="AA27" i="7"/>
  <c r="X27" i="7"/>
  <c r="W27" i="7"/>
  <c r="U27" i="7"/>
  <c r="V27" i="7" s="1"/>
  <c r="R27" i="7"/>
  <c r="Q27" i="7"/>
  <c r="O27" i="7"/>
  <c r="P27" i="7" s="1"/>
  <c r="L27" i="7"/>
  <c r="AM27" i="7" s="1"/>
  <c r="AN27" i="7" s="1"/>
  <c r="K27" i="7"/>
  <c r="J27" i="7"/>
  <c r="I27" i="7"/>
  <c r="A27" i="7"/>
  <c r="AO27" i="7" s="1"/>
  <c r="BN26" i="7"/>
  <c r="BK26" i="7"/>
  <c r="AV26" i="7"/>
  <c r="AU26" i="7"/>
  <c r="AT26" i="7"/>
  <c r="AS26" i="7"/>
  <c r="AR26" i="7"/>
  <c r="AQ26" i="7"/>
  <c r="AP26" i="7"/>
  <c r="AO26" i="7"/>
  <c r="AM26" i="7"/>
  <c r="AN26" i="7" s="1"/>
  <c r="AL26" i="7"/>
  <c r="AK26" i="7"/>
  <c r="AJ26" i="7"/>
  <c r="AI26" i="7"/>
  <c r="AH26" i="7"/>
  <c r="AG26" i="7"/>
  <c r="AF26" i="7"/>
  <c r="AD26" i="7"/>
  <c r="AC26" i="7"/>
  <c r="AA26" i="7"/>
  <c r="AB26" i="7" s="1"/>
  <c r="X26" i="7"/>
  <c r="W26" i="7"/>
  <c r="U26" i="7"/>
  <c r="V26" i="7" s="1"/>
  <c r="R26" i="7"/>
  <c r="AW26" i="7" s="1"/>
  <c r="AX26" i="7" s="1"/>
  <c r="Q26" i="7"/>
  <c r="P26" i="7"/>
  <c r="O26" i="7"/>
  <c r="L26" i="7"/>
  <c r="K26" i="7"/>
  <c r="J26" i="7"/>
  <c r="I26" i="7"/>
  <c r="A26" i="7"/>
  <c r="AE26" i="7" s="1"/>
  <c r="BN25" i="7"/>
  <c r="BK25" i="7"/>
  <c r="AV25" i="7"/>
  <c r="AU25" i="7"/>
  <c r="AT25" i="7"/>
  <c r="AS25" i="7"/>
  <c r="AR25" i="7"/>
  <c r="AQ25" i="7"/>
  <c r="AP25" i="7"/>
  <c r="AL25" i="7"/>
  <c r="AK25" i="7"/>
  <c r="AJ25" i="7"/>
  <c r="AI25" i="7"/>
  <c r="AH25" i="7"/>
  <c r="AG25" i="7"/>
  <c r="AF25" i="7"/>
  <c r="AE25" i="7"/>
  <c r="AD25" i="7"/>
  <c r="AC25" i="7"/>
  <c r="AA25" i="7"/>
  <c r="AB25" i="7" s="1"/>
  <c r="X25" i="7"/>
  <c r="AW25" i="7" s="1"/>
  <c r="AX25" i="7" s="1"/>
  <c r="W25" i="7"/>
  <c r="U25" i="7"/>
  <c r="V25" i="7" s="1"/>
  <c r="R25" i="7"/>
  <c r="AM25" i="7" s="1"/>
  <c r="AN25" i="7" s="1"/>
  <c r="Q25" i="7"/>
  <c r="P25" i="7"/>
  <c r="O25" i="7"/>
  <c r="L25" i="7"/>
  <c r="K25" i="7"/>
  <c r="I25" i="7"/>
  <c r="J25" i="7" s="1"/>
  <c r="A25" i="7"/>
  <c r="AO25" i="7" s="1"/>
  <c r="BN24" i="7"/>
  <c r="BK24" i="7"/>
  <c r="AV24" i="7"/>
  <c r="AU24" i="7"/>
  <c r="AR24" i="7"/>
  <c r="AQ24" i="7"/>
  <c r="AP24" i="7"/>
  <c r="AL24" i="7"/>
  <c r="AK24" i="7"/>
  <c r="AJ24" i="7"/>
  <c r="AI24" i="7"/>
  <c r="AH24" i="7"/>
  <c r="AG24" i="7"/>
  <c r="AF24" i="7"/>
  <c r="AD24" i="7"/>
  <c r="AC24" i="7"/>
  <c r="AB24" i="7"/>
  <c r="AA24" i="7"/>
  <c r="X24" i="7"/>
  <c r="W24" i="7"/>
  <c r="U24" i="7"/>
  <c r="V24" i="7" s="1"/>
  <c r="R24" i="7"/>
  <c r="Q24" i="7"/>
  <c r="O24" i="7"/>
  <c r="P24" i="7" s="1"/>
  <c r="L24" i="7"/>
  <c r="AW24" i="7" s="1"/>
  <c r="AX24" i="7" s="1"/>
  <c r="K24" i="7"/>
  <c r="I24" i="7"/>
  <c r="J24" i="7" s="1"/>
  <c r="A24" i="7"/>
  <c r="BN23" i="7"/>
  <c r="BK23" i="7"/>
  <c r="AW23" i="7"/>
  <c r="AX23" i="7" s="1"/>
  <c r="AV23" i="7"/>
  <c r="AU23" i="7"/>
  <c r="AR23" i="7"/>
  <c r="AQ23" i="7"/>
  <c r="AP23" i="7"/>
  <c r="AO23" i="7"/>
  <c r="AL23" i="7"/>
  <c r="AK23" i="7"/>
  <c r="AJ23" i="7"/>
  <c r="AI23" i="7"/>
  <c r="AH23" i="7"/>
  <c r="AG23" i="7"/>
  <c r="AF23" i="7"/>
  <c r="AE23" i="7"/>
  <c r="AD23" i="7"/>
  <c r="AC23" i="7"/>
  <c r="AA23" i="7"/>
  <c r="AB23" i="7" s="1"/>
  <c r="X23" i="7"/>
  <c r="W23" i="7"/>
  <c r="V23" i="7"/>
  <c r="U23" i="7"/>
  <c r="R23" i="7"/>
  <c r="Q23" i="7"/>
  <c r="O23" i="7"/>
  <c r="P23" i="7" s="1"/>
  <c r="L23" i="7"/>
  <c r="K23" i="7"/>
  <c r="I23" i="7"/>
  <c r="J23" i="7" s="1"/>
  <c r="A23" i="7"/>
  <c r="BN22" i="7"/>
  <c r="BK22" i="7"/>
  <c r="AV22" i="7"/>
  <c r="AU22" i="7"/>
  <c r="AR22" i="7"/>
  <c r="AQ22" i="7"/>
  <c r="AP22" i="7"/>
  <c r="AO22" i="7"/>
  <c r="AL22" i="7"/>
  <c r="AK22" i="7"/>
  <c r="AJ22" i="7"/>
  <c r="AI22" i="7"/>
  <c r="AH22" i="7"/>
  <c r="AG22" i="7"/>
  <c r="AF22" i="7"/>
  <c r="AE22" i="7"/>
  <c r="AD22" i="7"/>
  <c r="AC22" i="7"/>
  <c r="AA22" i="7"/>
  <c r="AB22" i="7" s="1"/>
  <c r="X22" i="7"/>
  <c r="W22" i="7"/>
  <c r="U22" i="7"/>
  <c r="V22" i="7" s="1"/>
  <c r="R22" i="7"/>
  <c r="AW22" i="7" s="1"/>
  <c r="AX22" i="7" s="1"/>
  <c r="Q22" i="7"/>
  <c r="P22" i="7"/>
  <c r="O22" i="7"/>
  <c r="L22" i="7"/>
  <c r="K22" i="7"/>
  <c r="I22" i="7"/>
  <c r="J22" i="7" s="1"/>
  <c r="A22" i="7"/>
  <c r="BN21" i="7"/>
  <c r="BK21" i="7"/>
  <c r="AV21" i="7"/>
  <c r="AU21" i="7"/>
  <c r="AT21" i="7"/>
  <c r="AS21" i="7"/>
  <c r="AR21" i="7"/>
  <c r="AQ21" i="7"/>
  <c r="AP21" i="7"/>
  <c r="AN21" i="7"/>
  <c r="AL21" i="7"/>
  <c r="AK21" i="7"/>
  <c r="AJ21" i="7"/>
  <c r="AI21" i="7"/>
  <c r="AH21" i="7"/>
  <c r="AG21" i="7"/>
  <c r="AF21" i="7"/>
  <c r="AD21" i="7"/>
  <c r="AC21" i="7"/>
  <c r="AA21" i="7"/>
  <c r="AB21" i="7" s="1"/>
  <c r="AW21" i="7" s="1"/>
  <c r="AX21" i="7" s="1"/>
  <c r="X21" i="7"/>
  <c r="W21" i="7"/>
  <c r="V21" i="7"/>
  <c r="U21" i="7"/>
  <c r="R21" i="7"/>
  <c r="Q21" i="7"/>
  <c r="O21" i="7"/>
  <c r="P21" i="7" s="1"/>
  <c r="L21" i="7"/>
  <c r="AM21" i="7" s="1"/>
  <c r="K21" i="7"/>
  <c r="I21" i="7"/>
  <c r="J21" i="7" s="1"/>
  <c r="A21" i="7"/>
  <c r="AO21" i="7" s="1"/>
  <c r="BN20" i="7"/>
  <c r="BK20" i="7"/>
  <c r="AW20" i="7"/>
  <c r="AX20" i="7" s="1"/>
  <c r="AV20" i="7"/>
  <c r="AU20" i="7"/>
  <c r="AT20" i="7"/>
  <c r="AR20" i="7"/>
  <c r="AQ20" i="7"/>
  <c r="AP20" i="7"/>
  <c r="AO20" i="7"/>
  <c r="AL20" i="7"/>
  <c r="AK20" i="7"/>
  <c r="AJ20" i="7"/>
  <c r="AI20" i="7"/>
  <c r="AH20" i="7"/>
  <c r="AG20" i="7"/>
  <c r="AF20" i="7"/>
  <c r="AD20" i="7"/>
  <c r="AC20" i="7"/>
  <c r="AA20" i="7"/>
  <c r="AB20" i="7" s="1"/>
  <c r="X20" i="7"/>
  <c r="W20" i="7"/>
  <c r="U20" i="7"/>
  <c r="V20" i="7" s="1"/>
  <c r="R20" i="7"/>
  <c r="Q20" i="7"/>
  <c r="O20" i="7"/>
  <c r="P20" i="7" s="1"/>
  <c r="L20" i="7"/>
  <c r="K20" i="7"/>
  <c r="J20" i="7"/>
  <c r="I20" i="7"/>
  <c r="A20" i="7"/>
  <c r="AE20" i="7" s="1"/>
  <c r="BN19" i="7"/>
  <c r="BK19" i="7"/>
  <c r="AV19" i="7"/>
  <c r="AU19" i="7"/>
  <c r="AT19" i="7"/>
  <c r="AS19" i="7"/>
  <c r="AR19" i="7"/>
  <c r="AQ19" i="7"/>
  <c r="AP19" i="7"/>
  <c r="AO19" i="7"/>
  <c r="AM19" i="7"/>
  <c r="AN19" i="7" s="1"/>
  <c r="AL19" i="7"/>
  <c r="AK19" i="7"/>
  <c r="AJ19" i="7"/>
  <c r="AI19" i="7"/>
  <c r="AH19" i="7"/>
  <c r="AG19" i="7"/>
  <c r="AF19" i="7"/>
  <c r="AD19" i="7"/>
  <c r="AC19" i="7"/>
  <c r="AA19" i="7"/>
  <c r="AB19" i="7" s="1"/>
  <c r="X19" i="7"/>
  <c r="W19" i="7"/>
  <c r="V19" i="7"/>
  <c r="U19" i="7"/>
  <c r="R19" i="7"/>
  <c r="Q19" i="7"/>
  <c r="P19" i="7"/>
  <c r="O19" i="7"/>
  <c r="L19" i="7"/>
  <c r="K19" i="7"/>
  <c r="I19" i="7"/>
  <c r="J19" i="7" s="1"/>
  <c r="A19" i="7"/>
  <c r="AE19" i="7" s="1"/>
  <c r="BN18" i="7"/>
  <c r="BK18" i="7"/>
  <c r="AV18" i="7"/>
  <c r="AU18" i="7"/>
  <c r="AT18" i="7"/>
  <c r="AS18" i="7"/>
  <c r="AR18" i="7"/>
  <c r="AQ18" i="7"/>
  <c r="AP18" i="7"/>
  <c r="AL18" i="7"/>
  <c r="AK18" i="7"/>
  <c r="AJ18" i="7"/>
  <c r="AI18" i="7"/>
  <c r="AH18" i="7"/>
  <c r="AG18" i="7"/>
  <c r="AF18" i="7"/>
  <c r="AE18" i="7"/>
  <c r="AD18" i="7"/>
  <c r="AC18" i="7"/>
  <c r="AB18" i="7"/>
  <c r="AW18" i="7" s="1"/>
  <c r="AX18" i="7" s="1"/>
  <c r="AA18" i="7"/>
  <c r="X18" i="7"/>
  <c r="W18" i="7"/>
  <c r="V18" i="7"/>
  <c r="U18" i="7"/>
  <c r="R18" i="7"/>
  <c r="Q18" i="7"/>
  <c r="O18" i="7"/>
  <c r="P18" i="7" s="1"/>
  <c r="L18" i="7"/>
  <c r="AM18" i="7" s="1"/>
  <c r="AN18" i="7" s="1"/>
  <c r="K18" i="7"/>
  <c r="I18" i="7"/>
  <c r="J18" i="7" s="1"/>
  <c r="A18" i="7"/>
  <c r="AO18" i="7" s="1"/>
  <c r="BN17" i="7"/>
  <c r="BK17" i="7"/>
  <c r="AV17" i="7"/>
  <c r="AU17" i="7"/>
  <c r="AT17" i="7"/>
  <c r="AS17" i="7"/>
  <c r="AR17" i="7"/>
  <c r="AQ17" i="7"/>
  <c r="AP17" i="7"/>
  <c r="AL17" i="7"/>
  <c r="AK17" i="7"/>
  <c r="AJ17" i="7"/>
  <c r="AI17" i="7"/>
  <c r="AH17" i="7"/>
  <c r="AG17" i="7"/>
  <c r="AF17" i="7"/>
  <c r="AE17" i="7"/>
  <c r="AD17" i="7"/>
  <c r="AC17" i="7"/>
  <c r="AB17" i="7"/>
  <c r="AA17" i="7"/>
  <c r="X17" i="7"/>
  <c r="W17" i="7"/>
  <c r="U17" i="7"/>
  <c r="V17" i="7" s="1"/>
  <c r="R17" i="7"/>
  <c r="Q17" i="7"/>
  <c r="O17" i="7"/>
  <c r="P17" i="7" s="1"/>
  <c r="L17" i="7"/>
  <c r="K17" i="7"/>
  <c r="I17" i="7"/>
  <c r="J17" i="7" s="1"/>
  <c r="A17" i="7"/>
  <c r="AO17" i="7" s="1"/>
  <c r="BN16" i="7"/>
  <c r="BK16" i="7"/>
  <c r="AV16" i="7"/>
  <c r="AU16" i="7"/>
  <c r="AR16" i="7"/>
  <c r="AQ16" i="7"/>
  <c r="AP16" i="7"/>
  <c r="AO16" i="7"/>
  <c r="AL16" i="7"/>
  <c r="AK16" i="7"/>
  <c r="AJ16" i="7"/>
  <c r="AI16" i="7"/>
  <c r="AH16" i="7"/>
  <c r="AG16" i="7"/>
  <c r="AF16" i="7"/>
  <c r="AD16" i="7"/>
  <c r="AC16" i="7"/>
  <c r="AA16" i="7"/>
  <c r="AB16" i="7" s="1"/>
  <c r="X16" i="7"/>
  <c r="W16" i="7"/>
  <c r="U16" i="7"/>
  <c r="V16" i="7" s="1"/>
  <c r="R16" i="7"/>
  <c r="Q16" i="7"/>
  <c r="P16" i="7"/>
  <c r="O16" i="7"/>
  <c r="L16" i="7"/>
  <c r="K16" i="7"/>
  <c r="J16" i="7"/>
  <c r="I16" i="7"/>
  <c r="A16" i="7"/>
  <c r="AE16" i="7" s="1"/>
  <c r="BN15" i="7"/>
  <c r="BK15" i="7"/>
  <c r="AV15" i="7"/>
  <c r="AU15" i="7"/>
  <c r="AS15" i="7"/>
  <c r="AR15" i="7"/>
  <c r="AQ15" i="7"/>
  <c r="AP15" i="7"/>
  <c r="AO15" i="7"/>
  <c r="AL15" i="7"/>
  <c r="AK15" i="7"/>
  <c r="AJ15" i="7"/>
  <c r="AI15" i="7"/>
  <c r="AH15" i="7"/>
  <c r="AG15" i="7"/>
  <c r="AF15" i="7"/>
  <c r="AD15" i="7"/>
  <c r="AC15" i="7"/>
  <c r="AA15" i="7"/>
  <c r="AB15" i="7" s="1"/>
  <c r="X15" i="7"/>
  <c r="AM15" i="7" s="1"/>
  <c r="AN15" i="7" s="1"/>
  <c r="W15" i="7"/>
  <c r="U15" i="7"/>
  <c r="V15" i="7" s="1"/>
  <c r="R15" i="7"/>
  <c r="Q15" i="7"/>
  <c r="P15" i="7"/>
  <c r="O15" i="7"/>
  <c r="L15" i="7"/>
  <c r="AT15" i="7" s="1"/>
  <c r="K15" i="7"/>
  <c r="J15" i="7"/>
  <c r="I15" i="7"/>
  <c r="A15" i="7"/>
  <c r="AE15" i="7" s="1"/>
  <c r="BN14" i="7"/>
  <c r="BK14" i="7"/>
  <c r="AV14" i="7"/>
  <c r="AU14" i="7"/>
  <c r="AR14" i="7"/>
  <c r="AQ14" i="7"/>
  <c r="AP14" i="7"/>
  <c r="AL14" i="7"/>
  <c r="AK14" i="7"/>
  <c r="AJ14" i="7"/>
  <c r="AI14" i="7"/>
  <c r="AH14" i="7"/>
  <c r="AG14" i="7"/>
  <c r="AF14" i="7"/>
  <c r="AD14" i="7"/>
  <c r="AC14" i="7"/>
  <c r="AA14" i="7"/>
  <c r="AB14" i="7" s="1"/>
  <c r="AW14" i="7" s="1"/>
  <c r="AX14" i="7" s="1"/>
  <c r="X14" i="7"/>
  <c r="W14" i="7"/>
  <c r="U14" i="7"/>
  <c r="V14" i="7" s="1"/>
  <c r="R14" i="7"/>
  <c r="Q14" i="7"/>
  <c r="O14" i="7"/>
  <c r="P14" i="7" s="1"/>
  <c r="L14" i="7"/>
  <c r="AM14" i="7" s="1"/>
  <c r="AN14" i="7" s="1"/>
  <c r="K14" i="7"/>
  <c r="J14" i="7"/>
  <c r="I14" i="7"/>
  <c r="A14" i="7"/>
  <c r="BN13" i="7"/>
  <c r="BK13" i="7"/>
  <c r="AW13" i="7"/>
  <c r="AX13" i="7" s="1"/>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T12" i="7"/>
  <c r="AS12" i="7"/>
  <c r="AR12" i="7"/>
  <c r="AQ12" i="7"/>
  <c r="AP12" i="7"/>
  <c r="AO12" i="7"/>
  <c r="AL12" i="7"/>
  <c r="AK12" i="7"/>
  <c r="AJ12" i="7"/>
  <c r="AI12" i="7"/>
  <c r="AH12" i="7"/>
  <c r="AG12" i="7"/>
  <c r="AF12" i="7"/>
  <c r="AD12" i="7"/>
  <c r="AC12" i="7"/>
  <c r="AB12" i="7"/>
  <c r="AA12" i="7"/>
  <c r="X12" i="7"/>
  <c r="W12" i="7"/>
  <c r="U12" i="7"/>
  <c r="V12" i="7" s="1"/>
  <c r="R12" i="7"/>
  <c r="AW12" i="7" s="1"/>
  <c r="AX12" i="7" s="1"/>
  <c r="Q12" i="7"/>
  <c r="O12" i="7"/>
  <c r="P12" i="7" s="1"/>
  <c r="L12" i="7"/>
  <c r="K12" i="7"/>
  <c r="I12" i="7"/>
  <c r="J12" i="7" s="1"/>
  <c r="A12" i="7"/>
  <c r="AE12" i="7" s="1"/>
  <c r="BN11" i="7"/>
  <c r="BK11" i="7"/>
  <c r="AV11" i="7"/>
  <c r="AU11" i="7"/>
  <c r="AT11" i="7"/>
  <c r="AS11" i="7"/>
  <c r="AR11" i="7"/>
  <c r="AQ11" i="7"/>
  <c r="AP11" i="7"/>
  <c r="AL11" i="7"/>
  <c r="AK11" i="7"/>
  <c r="AJ11" i="7"/>
  <c r="AI11" i="7"/>
  <c r="AH11" i="7"/>
  <c r="AG11" i="7"/>
  <c r="AF11" i="7"/>
  <c r="AF98" i="7" s="1"/>
  <c r="AE11" i="7"/>
  <c r="AD11" i="7"/>
  <c r="AC11" i="7"/>
  <c r="AB11" i="7"/>
  <c r="AA11" i="7"/>
  <c r="X11" i="7"/>
  <c r="W11" i="7"/>
  <c r="V11" i="7"/>
  <c r="U11" i="7"/>
  <c r="R11" i="7"/>
  <c r="AM11" i="7" s="1"/>
  <c r="AN11" i="7" s="1"/>
  <c r="Q11" i="7"/>
  <c r="O11" i="7"/>
  <c r="P11" i="7" s="1"/>
  <c r="L11" i="7"/>
  <c r="K11" i="7"/>
  <c r="I11" i="7"/>
  <c r="J11" i="7" s="1"/>
  <c r="A11" i="7"/>
  <c r="AO11" i="7" s="1"/>
  <c r="A19" i="4"/>
  <c r="Y19" i="4" s="1"/>
  <c r="A12" i="4"/>
  <c r="Y12" i="4" s="1"/>
  <c r="I12" i="4"/>
  <c r="J12" i="4"/>
  <c r="K12" i="4"/>
  <c r="L12" i="4"/>
  <c r="O12" i="4"/>
  <c r="P12" i="4" s="1"/>
  <c r="Q12" i="4"/>
  <c r="R12" i="4"/>
  <c r="U12" i="4"/>
  <c r="V12" i="4"/>
  <c r="W12" i="4"/>
  <c r="X12" i="4"/>
  <c r="AB12" i="4"/>
  <c r="AC12" i="4"/>
  <c r="AD12" i="4"/>
  <c r="A13" i="4"/>
  <c r="Y13" i="4" s="1"/>
  <c r="I13" i="4"/>
  <c r="J13" i="4" s="1"/>
  <c r="K13" i="4"/>
  <c r="L13" i="4"/>
  <c r="O13" i="4"/>
  <c r="P13" i="4"/>
  <c r="Q13" i="4"/>
  <c r="R13" i="4"/>
  <c r="U13" i="4"/>
  <c r="V13" i="4"/>
  <c r="W13" i="4"/>
  <c r="X13" i="4"/>
  <c r="AB13" i="4"/>
  <c r="AC13" i="4"/>
  <c r="AD13" i="4"/>
  <c r="A14" i="4"/>
  <c r="Y14" i="4" s="1"/>
  <c r="I14" i="4"/>
  <c r="J14" i="4"/>
  <c r="K14" i="4"/>
  <c r="L14" i="4"/>
  <c r="O14" i="4"/>
  <c r="P14" i="4" s="1"/>
  <c r="Q14" i="4"/>
  <c r="R14" i="4"/>
  <c r="U14" i="4"/>
  <c r="V14" i="4"/>
  <c r="W14" i="4"/>
  <c r="X14" i="4"/>
  <c r="AB14" i="4"/>
  <c r="AC14" i="4"/>
  <c r="AD14" i="4"/>
  <c r="A15" i="4"/>
  <c r="I15" i="4"/>
  <c r="J15" i="4"/>
  <c r="K15" i="4"/>
  <c r="L15" i="4"/>
  <c r="O15" i="4"/>
  <c r="P15" i="4" s="1"/>
  <c r="Q15" i="4"/>
  <c r="R15" i="4"/>
  <c r="U15" i="4"/>
  <c r="V15" i="4"/>
  <c r="W15" i="4"/>
  <c r="X15" i="4"/>
  <c r="AB15" i="4"/>
  <c r="AC15" i="4"/>
  <c r="AD15" i="4"/>
  <c r="A16" i="4"/>
  <c r="I16" i="4"/>
  <c r="J16" i="4" s="1"/>
  <c r="K16" i="4"/>
  <c r="L16" i="4"/>
  <c r="O16" i="4"/>
  <c r="P16" i="4"/>
  <c r="Q16" i="4"/>
  <c r="R16" i="4"/>
  <c r="U16" i="4"/>
  <c r="V16" i="4"/>
  <c r="W16" i="4"/>
  <c r="X16" i="4"/>
  <c r="AB16" i="4"/>
  <c r="AC16" i="4"/>
  <c r="AD16" i="4"/>
  <c r="A17" i="4"/>
  <c r="Y17" i="4" s="1"/>
  <c r="I17" i="4"/>
  <c r="J17" i="4" s="1"/>
  <c r="K17" i="4"/>
  <c r="L17" i="4"/>
  <c r="O17" i="4"/>
  <c r="P17" i="4"/>
  <c r="Q17" i="4"/>
  <c r="R17" i="4"/>
  <c r="U17" i="4"/>
  <c r="V17" i="4"/>
  <c r="W17" i="4"/>
  <c r="X17" i="4"/>
  <c r="AB17" i="4"/>
  <c r="AC17" i="4"/>
  <c r="AD17" i="4"/>
  <c r="A18" i="4"/>
  <c r="I18" i="4"/>
  <c r="J18" i="4" s="1"/>
  <c r="K18" i="4"/>
  <c r="L18" i="4"/>
  <c r="O18" i="4"/>
  <c r="P18" i="4" s="1"/>
  <c r="Q18" i="4"/>
  <c r="R18" i="4"/>
  <c r="U18" i="4"/>
  <c r="V18" i="4"/>
  <c r="W18" i="4"/>
  <c r="X18" i="4"/>
  <c r="AB18" i="4"/>
  <c r="AC18" i="4"/>
  <c r="AD18" i="4"/>
  <c r="I19" i="4"/>
  <c r="J19" i="4"/>
  <c r="K19" i="4"/>
  <c r="L19" i="4"/>
  <c r="O19" i="4"/>
  <c r="P19" i="4" s="1"/>
  <c r="Q19" i="4"/>
  <c r="R19" i="4"/>
  <c r="U19" i="4"/>
  <c r="V19" i="4"/>
  <c r="W19" i="4"/>
  <c r="X19" i="4"/>
  <c r="AB19" i="4"/>
  <c r="AC19" i="4"/>
  <c r="AD19" i="4"/>
  <c r="A20" i="4"/>
  <c r="I20" i="4"/>
  <c r="J20" i="4" s="1"/>
  <c r="K20" i="4"/>
  <c r="L20" i="4"/>
  <c r="O20" i="4"/>
  <c r="P20" i="4" s="1"/>
  <c r="Q20" i="4"/>
  <c r="R20" i="4"/>
  <c r="U20" i="4"/>
  <c r="V20" i="4"/>
  <c r="W20" i="4"/>
  <c r="X20" i="4"/>
  <c r="AB20" i="4"/>
  <c r="AC20" i="4"/>
  <c r="AD20" i="4"/>
  <c r="A21" i="4"/>
  <c r="I21" i="4"/>
  <c r="J21" i="4"/>
  <c r="K21" i="4"/>
  <c r="L21" i="4"/>
  <c r="O21" i="4"/>
  <c r="P21" i="4" s="1"/>
  <c r="Q21" i="4"/>
  <c r="R21" i="4"/>
  <c r="U21" i="4"/>
  <c r="V21" i="4" s="1"/>
  <c r="W21" i="4"/>
  <c r="X21" i="4"/>
  <c r="AB21" i="4"/>
  <c r="AC21" i="4"/>
  <c r="AD21" i="4"/>
  <c r="A22" i="4"/>
  <c r="I22" i="4"/>
  <c r="J22" i="4" s="1"/>
  <c r="K22" i="4"/>
  <c r="L22" i="4"/>
  <c r="O22" i="4"/>
  <c r="P22" i="4"/>
  <c r="Q22" i="4"/>
  <c r="R22" i="4"/>
  <c r="U22" i="4"/>
  <c r="V22" i="4" s="1"/>
  <c r="W22" i="4"/>
  <c r="X22" i="4"/>
  <c r="AB22" i="4"/>
  <c r="AC22" i="4"/>
  <c r="AD22" i="4"/>
  <c r="A23" i="4"/>
  <c r="I23" i="4"/>
  <c r="J23" i="4"/>
  <c r="K23" i="4"/>
  <c r="L23" i="4"/>
  <c r="O23" i="4"/>
  <c r="P23" i="4"/>
  <c r="Q23" i="4"/>
  <c r="R23" i="4"/>
  <c r="U23" i="4"/>
  <c r="V23" i="4" s="1"/>
  <c r="W23" i="4"/>
  <c r="X23" i="4"/>
  <c r="AB23" i="4"/>
  <c r="AC23" i="4"/>
  <c r="AD23" i="4"/>
  <c r="A24" i="4"/>
  <c r="I24" i="4"/>
  <c r="J24" i="4"/>
  <c r="K24" i="4"/>
  <c r="L24" i="4"/>
  <c r="O24" i="4"/>
  <c r="P24" i="4"/>
  <c r="Q24" i="4"/>
  <c r="R24" i="4"/>
  <c r="U24" i="4"/>
  <c r="V24" i="4" s="1"/>
  <c r="W24" i="4"/>
  <c r="X24" i="4"/>
  <c r="AB24" i="4"/>
  <c r="AC24" i="4"/>
  <c r="AD24" i="4"/>
  <c r="A25" i="4"/>
  <c r="I25" i="4"/>
  <c r="J25" i="4"/>
  <c r="K25" i="4"/>
  <c r="L25" i="4"/>
  <c r="O25" i="4"/>
  <c r="P25" i="4"/>
  <c r="Q25" i="4"/>
  <c r="R25" i="4"/>
  <c r="U25" i="4"/>
  <c r="V25" i="4"/>
  <c r="W25" i="4"/>
  <c r="X25" i="4"/>
  <c r="AB25" i="4"/>
  <c r="AC25" i="4"/>
  <c r="AD25" i="4"/>
  <c r="A26" i="4"/>
  <c r="I26" i="4"/>
  <c r="J26" i="4"/>
  <c r="K26" i="4"/>
  <c r="L26" i="4"/>
  <c r="O26" i="4"/>
  <c r="P26" i="4"/>
  <c r="Q26" i="4"/>
  <c r="R26" i="4"/>
  <c r="U26" i="4"/>
  <c r="V26" i="4" s="1"/>
  <c r="W26" i="4"/>
  <c r="X26" i="4"/>
  <c r="AB26" i="4"/>
  <c r="AC26" i="4"/>
  <c r="AD26" i="4"/>
  <c r="A27" i="4"/>
  <c r="I27" i="4"/>
  <c r="J27" i="4"/>
  <c r="K27" i="4"/>
  <c r="L27" i="4"/>
  <c r="O27" i="4"/>
  <c r="P27" i="4"/>
  <c r="Q27" i="4"/>
  <c r="R27" i="4"/>
  <c r="U27" i="4"/>
  <c r="V27" i="4" s="1"/>
  <c r="W27" i="4"/>
  <c r="X27" i="4"/>
  <c r="AB27" i="4"/>
  <c r="AC27" i="4"/>
  <c r="AD27" i="4"/>
  <c r="A28" i="4"/>
  <c r="I28" i="4"/>
  <c r="J28" i="4" s="1"/>
  <c r="K28" i="4"/>
  <c r="L28" i="4"/>
  <c r="O28" i="4"/>
  <c r="P28" i="4" s="1"/>
  <c r="Q28" i="4"/>
  <c r="R28" i="4"/>
  <c r="U28" i="4"/>
  <c r="V28" i="4" s="1"/>
  <c r="W28" i="4"/>
  <c r="X28" i="4"/>
  <c r="AB28" i="4"/>
  <c r="AC28" i="4"/>
  <c r="AD28" i="4"/>
  <c r="A29" i="4"/>
  <c r="Y29" i="4" s="1"/>
  <c r="I29" i="4"/>
  <c r="J29" i="4"/>
  <c r="K29" i="4"/>
  <c r="L29" i="4"/>
  <c r="O29" i="4"/>
  <c r="P29" i="4" s="1"/>
  <c r="Q29" i="4"/>
  <c r="R29" i="4"/>
  <c r="U29" i="4"/>
  <c r="V29" i="4" s="1"/>
  <c r="W29" i="4"/>
  <c r="X29" i="4"/>
  <c r="AB29" i="4"/>
  <c r="AC29" i="4"/>
  <c r="AD29" i="4"/>
  <c r="A30" i="4"/>
  <c r="Y30" i="4" s="1"/>
  <c r="I30" i="4"/>
  <c r="J30" i="4" s="1"/>
  <c r="K30" i="4"/>
  <c r="L30" i="4"/>
  <c r="O30" i="4"/>
  <c r="P30" i="4" s="1"/>
  <c r="Q30" i="4"/>
  <c r="R30" i="4"/>
  <c r="U30" i="4"/>
  <c r="V30" i="4"/>
  <c r="W30" i="4"/>
  <c r="X30" i="4"/>
  <c r="AB30" i="4"/>
  <c r="AC30" i="4"/>
  <c r="AD30" i="4"/>
  <c r="A31" i="4"/>
  <c r="I31" i="4"/>
  <c r="J31" i="4"/>
  <c r="K31" i="4"/>
  <c r="L31" i="4"/>
  <c r="O31" i="4"/>
  <c r="P31" i="4"/>
  <c r="Q31" i="4"/>
  <c r="R31" i="4"/>
  <c r="U31" i="4"/>
  <c r="V31" i="4" s="1"/>
  <c r="W31" i="4"/>
  <c r="X31" i="4"/>
  <c r="AB31" i="4"/>
  <c r="AC31" i="4"/>
  <c r="AD31" i="4"/>
  <c r="A32" i="4"/>
  <c r="Y32" i="4" s="1"/>
  <c r="I32" i="4"/>
  <c r="J32" i="4" s="1"/>
  <c r="K32" i="4"/>
  <c r="L32" i="4"/>
  <c r="O32" i="4"/>
  <c r="P32" i="4" s="1"/>
  <c r="Q32" i="4"/>
  <c r="R32" i="4"/>
  <c r="U32" i="4"/>
  <c r="V32" i="4"/>
  <c r="W32" i="4"/>
  <c r="X32" i="4"/>
  <c r="AB32" i="4"/>
  <c r="AC32" i="4"/>
  <c r="AD32" i="4"/>
  <c r="A33" i="4"/>
  <c r="I33" i="4"/>
  <c r="J33" i="4"/>
  <c r="K33" i="4"/>
  <c r="L33" i="4"/>
  <c r="O33" i="4"/>
  <c r="P33" i="4" s="1"/>
  <c r="Q33" i="4"/>
  <c r="R33" i="4"/>
  <c r="U33" i="4"/>
  <c r="V33" i="4"/>
  <c r="W33" i="4"/>
  <c r="X33" i="4"/>
  <c r="AB33" i="4"/>
  <c r="AC33" i="4"/>
  <c r="AD33" i="4"/>
  <c r="A34" i="4"/>
  <c r="Y34" i="4" s="1"/>
  <c r="I34" i="4"/>
  <c r="J34" i="4" s="1"/>
  <c r="K34" i="4"/>
  <c r="L34" i="4"/>
  <c r="O34" i="4"/>
  <c r="P34" i="4" s="1"/>
  <c r="Q34" i="4"/>
  <c r="R34" i="4"/>
  <c r="U34" i="4"/>
  <c r="V34" i="4"/>
  <c r="W34" i="4"/>
  <c r="X34" i="4"/>
  <c r="AB34" i="4"/>
  <c r="AC34" i="4"/>
  <c r="AD34" i="4"/>
  <c r="A35" i="4"/>
  <c r="I35" i="4"/>
  <c r="J35" i="4" s="1"/>
  <c r="K35" i="4"/>
  <c r="L35" i="4"/>
  <c r="AE35" i="4" s="1"/>
  <c r="O35" i="4"/>
  <c r="P35" i="4" s="1"/>
  <c r="Q35" i="4"/>
  <c r="R35" i="4"/>
  <c r="U35" i="4"/>
  <c r="V35" i="4"/>
  <c r="W35" i="4"/>
  <c r="X35" i="4"/>
  <c r="AB35" i="4"/>
  <c r="AC35" i="4"/>
  <c r="AD35" i="4"/>
  <c r="A36" i="4"/>
  <c r="Y36" i="4" s="1"/>
  <c r="I36" i="4"/>
  <c r="J36" i="4" s="1"/>
  <c r="K36" i="4"/>
  <c r="L36" i="4"/>
  <c r="O36" i="4"/>
  <c r="P36" i="4"/>
  <c r="Q36" i="4"/>
  <c r="R36" i="4"/>
  <c r="U36" i="4"/>
  <c r="V36" i="4" s="1"/>
  <c r="W36" i="4"/>
  <c r="X36" i="4"/>
  <c r="AB36" i="4"/>
  <c r="AC36" i="4"/>
  <c r="AD36" i="4"/>
  <c r="A37" i="4"/>
  <c r="I37" i="4"/>
  <c r="J37" i="4" s="1"/>
  <c r="K37" i="4"/>
  <c r="L37" i="4"/>
  <c r="O37" i="4"/>
  <c r="P37" i="4" s="1"/>
  <c r="Q37" i="4"/>
  <c r="R37" i="4"/>
  <c r="U37" i="4"/>
  <c r="V37" i="4"/>
  <c r="W37" i="4"/>
  <c r="X37" i="4"/>
  <c r="AB37" i="4"/>
  <c r="AC37" i="4"/>
  <c r="AD37" i="4"/>
  <c r="A38" i="4"/>
  <c r="I38" i="4"/>
  <c r="J38" i="4"/>
  <c r="K38" i="4"/>
  <c r="L38" i="4"/>
  <c r="O38" i="4"/>
  <c r="P38" i="4"/>
  <c r="Q38" i="4"/>
  <c r="R38" i="4"/>
  <c r="U38" i="4"/>
  <c r="V38" i="4" s="1"/>
  <c r="W38" i="4"/>
  <c r="X38" i="4"/>
  <c r="AB38" i="4"/>
  <c r="AC38" i="4"/>
  <c r="AD38" i="4"/>
  <c r="A39" i="4"/>
  <c r="I39" i="4"/>
  <c r="J39" i="4"/>
  <c r="K39" i="4"/>
  <c r="L39" i="4"/>
  <c r="O39" i="4"/>
  <c r="P39" i="4" s="1"/>
  <c r="Q39" i="4"/>
  <c r="R39" i="4"/>
  <c r="U39" i="4"/>
  <c r="V39" i="4"/>
  <c r="W39" i="4"/>
  <c r="X39" i="4"/>
  <c r="AB39" i="4"/>
  <c r="AC39" i="4"/>
  <c r="AD39" i="4"/>
  <c r="A40" i="4"/>
  <c r="I40" i="4"/>
  <c r="J40" i="4"/>
  <c r="K40" i="4"/>
  <c r="L40" i="4"/>
  <c r="O40" i="4"/>
  <c r="P40" i="4"/>
  <c r="Q40" i="4"/>
  <c r="R40" i="4"/>
  <c r="U40" i="4"/>
  <c r="V40" i="4" s="1"/>
  <c r="W40" i="4"/>
  <c r="X40" i="4"/>
  <c r="AB40" i="4"/>
  <c r="AC40" i="4"/>
  <c r="AD40" i="4"/>
  <c r="A41" i="4"/>
  <c r="I41" i="4"/>
  <c r="J41" i="4"/>
  <c r="K41" i="4"/>
  <c r="L41" i="4"/>
  <c r="O41" i="4"/>
  <c r="P41" i="4" s="1"/>
  <c r="Q41" i="4"/>
  <c r="R41" i="4"/>
  <c r="U41" i="4"/>
  <c r="V41" i="4" s="1"/>
  <c r="W41" i="4"/>
  <c r="X41" i="4"/>
  <c r="AB41" i="4"/>
  <c r="AC41" i="4"/>
  <c r="AD41" i="4"/>
  <c r="A42" i="4"/>
  <c r="Y42" i="4" s="1"/>
  <c r="I42" i="4"/>
  <c r="J42" i="4"/>
  <c r="K42" i="4"/>
  <c r="L42" i="4"/>
  <c r="O42" i="4"/>
  <c r="P42" i="4"/>
  <c r="Q42" i="4"/>
  <c r="R42" i="4"/>
  <c r="U42" i="4"/>
  <c r="V42" i="4" s="1"/>
  <c r="W42" i="4"/>
  <c r="X42" i="4"/>
  <c r="AB42" i="4"/>
  <c r="AC42" i="4"/>
  <c r="AD42" i="4"/>
  <c r="A43" i="4"/>
  <c r="Y43" i="4" s="1"/>
  <c r="I43" i="4"/>
  <c r="J43" i="4" s="1"/>
  <c r="K43" i="4"/>
  <c r="L43" i="4"/>
  <c r="O43" i="4"/>
  <c r="P43" i="4"/>
  <c r="Q43" i="4"/>
  <c r="R43" i="4"/>
  <c r="U43" i="4"/>
  <c r="V43" i="4"/>
  <c r="W43" i="4"/>
  <c r="X43" i="4"/>
  <c r="AB43" i="4"/>
  <c r="AC43" i="4"/>
  <c r="AD43" i="4"/>
  <c r="A44" i="4"/>
  <c r="Y44" i="4" s="1"/>
  <c r="I44" i="4"/>
  <c r="J44" i="4" s="1"/>
  <c r="K44" i="4"/>
  <c r="L44" i="4"/>
  <c r="O44" i="4"/>
  <c r="P44" i="4" s="1"/>
  <c r="Q44" i="4"/>
  <c r="R44" i="4"/>
  <c r="U44" i="4"/>
  <c r="V44" i="4"/>
  <c r="W44" i="4"/>
  <c r="X44" i="4"/>
  <c r="AB44" i="4"/>
  <c r="AC44" i="4"/>
  <c r="AD44" i="4"/>
  <c r="A45" i="4"/>
  <c r="Y45" i="4" s="1"/>
  <c r="I45" i="4"/>
  <c r="J45" i="4" s="1"/>
  <c r="K45" i="4"/>
  <c r="L45" i="4"/>
  <c r="O45" i="4"/>
  <c r="P45" i="4" s="1"/>
  <c r="Q45" i="4"/>
  <c r="R45" i="4"/>
  <c r="U45" i="4"/>
  <c r="V45" i="4"/>
  <c r="W45" i="4"/>
  <c r="X45" i="4"/>
  <c r="AB45" i="4"/>
  <c r="AC45" i="4"/>
  <c r="AD45" i="4"/>
  <c r="A46" i="4"/>
  <c r="I46" i="4"/>
  <c r="J46" i="4"/>
  <c r="K46" i="4"/>
  <c r="L46" i="4"/>
  <c r="O46" i="4"/>
  <c r="P46" i="4" s="1"/>
  <c r="Q46" i="4"/>
  <c r="R46" i="4"/>
  <c r="U46" i="4"/>
  <c r="V46" i="4"/>
  <c r="W46" i="4"/>
  <c r="X46" i="4"/>
  <c r="AB46" i="4"/>
  <c r="AC46" i="4"/>
  <c r="AD46" i="4"/>
  <c r="A47" i="4"/>
  <c r="Y47" i="4" s="1"/>
  <c r="I47" i="4"/>
  <c r="J47" i="4"/>
  <c r="K47" i="4"/>
  <c r="L47" i="4"/>
  <c r="O47" i="4"/>
  <c r="P47" i="4"/>
  <c r="Q47" i="4"/>
  <c r="R47" i="4"/>
  <c r="U47" i="4"/>
  <c r="V47" i="4" s="1"/>
  <c r="W47" i="4"/>
  <c r="X47" i="4"/>
  <c r="AB47" i="4"/>
  <c r="AC47" i="4"/>
  <c r="AD47" i="4"/>
  <c r="A48" i="4"/>
  <c r="Y48" i="4" s="1"/>
  <c r="I48" i="4"/>
  <c r="J48" i="4" s="1"/>
  <c r="K48" i="4"/>
  <c r="L48" i="4"/>
  <c r="O48" i="4"/>
  <c r="P48" i="4" s="1"/>
  <c r="Q48" i="4"/>
  <c r="R48" i="4"/>
  <c r="U48" i="4"/>
  <c r="V48" i="4" s="1"/>
  <c r="W48" i="4"/>
  <c r="X48" i="4"/>
  <c r="AB48" i="4"/>
  <c r="AC48" i="4"/>
  <c r="AD48" i="4"/>
  <c r="A49" i="4"/>
  <c r="I49" i="4"/>
  <c r="J49" i="4"/>
  <c r="K49" i="4"/>
  <c r="L49" i="4"/>
  <c r="O49" i="4"/>
  <c r="P49" i="4" s="1"/>
  <c r="Q49" i="4"/>
  <c r="R49" i="4"/>
  <c r="U49" i="4"/>
  <c r="V49" i="4"/>
  <c r="W49" i="4"/>
  <c r="X49" i="4"/>
  <c r="AB49" i="4"/>
  <c r="AC49" i="4"/>
  <c r="AD49" i="4"/>
  <c r="A50" i="4"/>
  <c r="I50" i="4"/>
  <c r="J50" i="4" s="1"/>
  <c r="K50" i="4"/>
  <c r="L50" i="4"/>
  <c r="O50" i="4"/>
  <c r="P50" i="4" s="1"/>
  <c r="Q50" i="4"/>
  <c r="R50" i="4"/>
  <c r="U50" i="4"/>
  <c r="V50" i="4"/>
  <c r="W50" i="4"/>
  <c r="X50" i="4"/>
  <c r="AB50" i="4"/>
  <c r="AC50" i="4"/>
  <c r="AD50" i="4"/>
  <c r="A51" i="4"/>
  <c r="Y51" i="4" s="1"/>
  <c r="I51" i="4"/>
  <c r="J51" i="4"/>
  <c r="K51" i="4"/>
  <c r="L51" i="4"/>
  <c r="O51" i="4"/>
  <c r="P51" i="4" s="1"/>
  <c r="Q51" i="4"/>
  <c r="R51" i="4"/>
  <c r="U51" i="4"/>
  <c r="V51" i="4"/>
  <c r="W51" i="4"/>
  <c r="X51" i="4"/>
  <c r="AB51" i="4"/>
  <c r="AC51" i="4"/>
  <c r="AD51" i="4"/>
  <c r="A52" i="4"/>
  <c r="Y52" i="4" s="1"/>
  <c r="I52" i="4"/>
  <c r="J52" i="4"/>
  <c r="K52" i="4"/>
  <c r="L52" i="4"/>
  <c r="O52" i="4"/>
  <c r="P52" i="4"/>
  <c r="Q52" i="4"/>
  <c r="R52" i="4"/>
  <c r="U52" i="4"/>
  <c r="V52" i="4"/>
  <c r="W52" i="4"/>
  <c r="X52" i="4"/>
  <c r="AB52" i="4"/>
  <c r="AC52" i="4"/>
  <c r="AD52" i="4"/>
  <c r="A53" i="4"/>
  <c r="I53" i="4"/>
  <c r="J53" i="4"/>
  <c r="K53" i="4"/>
  <c r="L53" i="4"/>
  <c r="O53" i="4"/>
  <c r="P53" i="4"/>
  <c r="Q53" i="4"/>
  <c r="R53" i="4"/>
  <c r="U53" i="4"/>
  <c r="V53" i="4" s="1"/>
  <c r="W53" i="4"/>
  <c r="X53" i="4"/>
  <c r="AB53" i="4"/>
  <c r="AC53" i="4"/>
  <c r="AD53" i="4"/>
  <c r="A54" i="4"/>
  <c r="I54" i="4"/>
  <c r="J54" i="4"/>
  <c r="K54" i="4"/>
  <c r="L54" i="4"/>
  <c r="O54" i="4"/>
  <c r="P54" i="4" s="1"/>
  <c r="Q54" i="4"/>
  <c r="R54" i="4"/>
  <c r="U54" i="4"/>
  <c r="V54" i="4" s="1"/>
  <c r="W54" i="4"/>
  <c r="X54" i="4"/>
  <c r="AB54" i="4"/>
  <c r="AC54" i="4"/>
  <c r="AD54" i="4"/>
  <c r="A55" i="4"/>
  <c r="I55" i="4"/>
  <c r="J55" i="4" s="1"/>
  <c r="K55" i="4"/>
  <c r="L55" i="4"/>
  <c r="O55" i="4"/>
  <c r="P55" i="4" s="1"/>
  <c r="Q55" i="4"/>
  <c r="R55" i="4"/>
  <c r="U55" i="4"/>
  <c r="V55" i="4"/>
  <c r="W55" i="4"/>
  <c r="X55" i="4"/>
  <c r="AB55" i="4"/>
  <c r="AC55" i="4"/>
  <c r="AD55" i="4"/>
  <c r="A56" i="4"/>
  <c r="I56" i="4"/>
  <c r="J56" i="4" s="1"/>
  <c r="K56" i="4"/>
  <c r="L56" i="4"/>
  <c r="O56" i="4"/>
  <c r="P56" i="4"/>
  <c r="Q56" i="4"/>
  <c r="R56" i="4"/>
  <c r="U56" i="4"/>
  <c r="V56" i="4" s="1"/>
  <c r="W56" i="4"/>
  <c r="X56" i="4"/>
  <c r="AB56" i="4"/>
  <c r="AC56" i="4"/>
  <c r="AD56" i="4"/>
  <c r="A57" i="4"/>
  <c r="I57" i="4"/>
  <c r="J57" i="4" s="1"/>
  <c r="K57" i="4"/>
  <c r="L57" i="4"/>
  <c r="O57" i="4"/>
  <c r="P57" i="4" s="1"/>
  <c r="Q57" i="4"/>
  <c r="R57" i="4"/>
  <c r="U57" i="4"/>
  <c r="V57" i="4"/>
  <c r="W57" i="4"/>
  <c r="X57" i="4"/>
  <c r="AB57" i="4"/>
  <c r="AC57" i="4"/>
  <c r="AD57" i="4"/>
  <c r="A58" i="4"/>
  <c r="Y58" i="4" s="1"/>
  <c r="I58" i="4"/>
  <c r="J58" i="4"/>
  <c r="K58" i="4"/>
  <c r="L58" i="4"/>
  <c r="O58" i="4"/>
  <c r="P58" i="4" s="1"/>
  <c r="Q58" i="4"/>
  <c r="R58" i="4"/>
  <c r="U58" i="4"/>
  <c r="V58" i="4" s="1"/>
  <c r="W58" i="4"/>
  <c r="X58" i="4"/>
  <c r="AB58" i="4"/>
  <c r="AC58" i="4"/>
  <c r="AD58" i="4"/>
  <c r="A59" i="4"/>
  <c r="I59" i="4"/>
  <c r="J59" i="4" s="1"/>
  <c r="K59" i="4"/>
  <c r="L59" i="4"/>
  <c r="O59" i="4"/>
  <c r="P59" i="4"/>
  <c r="Q59" i="4"/>
  <c r="R59" i="4"/>
  <c r="U59" i="4"/>
  <c r="V59" i="4"/>
  <c r="W59" i="4"/>
  <c r="X59" i="4"/>
  <c r="AB59" i="4"/>
  <c r="AC59" i="4"/>
  <c r="AD59" i="4"/>
  <c r="A60" i="4"/>
  <c r="I60" i="4"/>
  <c r="J60" i="4"/>
  <c r="K60" i="4"/>
  <c r="L60" i="4"/>
  <c r="AE60" i="4" s="1"/>
  <c r="O60" i="4"/>
  <c r="P60" i="4" s="1"/>
  <c r="Q60" i="4"/>
  <c r="R60" i="4"/>
  <c r="U60" i="4"/>
  <c r="V60" i="4" s="1"/>
  <c r="W60" i="4"/>
  <c r="X60" i="4"/>
  <c r="AB60" i="4"/>
  <c r="AC60" i="4"/>
  <c r="AD60" i="4"/>
  <c r="A61" i="4"/>
  <c r="Y61" i="4" s="1"/>
  <c r="I61" i="4"/>
  <c r="J61" i="4" s="1"/>
  <c r="K61" i="4"/>
  <c r="L61" i="4"/>
  <c r="O61" i="4"/>
  <c r="P61" i="4" s="1"/>
  <c r="Q61" i="4"/>
  <c r="R61" i="4"/>
  <c r="U61" i="4"/>
  <c r="V61" i="4"/>
  <c r="W61" i="4"/>
  <c r="X61" i="4"/>
  <c r="AB61" i="4"/>
  <c r="AC61" i="4"/>
  <c r="AD61" i="4"/>
  <c r="A62" i="4"/>
  <c r="I62" i="4"/>
  <c r="J62" i="4"/>
  <c r="K62" i="4"/>
  <c r="L62" i="4"/>
  <c r="O62" i="4"/>
  <c r="P62" i="4" s="1"/>
  <c r="Q62" i="4"/>
  <c r="R62" i="4"/>
  <c r="U62" i="4"/>
  <c r="V62" i="4"/>
  <c r="W62" i="4"/>
  <c r="X62" i="4"/>
  <c r="AB62" i="4"/>
  <c r="AC62" i="4"/>
  <c r="AD62" i="4"/>
  <c r="A63" i="4"/>
  <c r="Y63" i="4" s="1"/>
  <c r="I63" i="4"/>
  <c r="J63" i="4" s="1"/>
  <c r="K63" i="4"/>
  <c r="L63" i="4"/>
  <c r="O63" i="4"/>
  <c r="P63" i="4"/>
  <c r="Q63" i="4"/>
  <c r="R63" i="4"/>
  <c r="U63" i="4"/>
  <c r="V63" i="4"/>
  <c r="W63" i="4"/>
  <c r="X63" i="4"/>
  <c r="AB63" i="4"/>
  <c r="AC63" i="4"/>
  <c r="AD63" i="4"/>
  <c r="A64" i="4"/>
  <c r="Y64" i="4" s="1"/>
  <c r="I64" i="4"/>
  <c r="J64" i="4" s="1"/>
  <c r="K64" i="4"/>
  <c r="L64" i="4"/>
  <c r="O64" i="4"/>
  <c r="P64" i="4" s="1"/>
  <c r="Q64" i="4"/>
  <c r="R64" i="4"/>
  <c r="U64" i="4"/>
  <c r="V64" i="4"/>
  <c r="W64" i="4"/>
  <c r="X64" i="4"/>
  <c r="AB64" i="4"/>
  <c r="AC64" i="4"/>
  <c r="AD64" i="4"/>
  <c r="A65" i="4"/>
  <c r="I65" i="4"/>
  <c r="J65" i="4" s="1"/>
  <c r="K65" i="4"/>
  <c r="L65" i="4"/>
  <c r="O65" i="4"/>
  <c r="P65" i="4"/>
  <c r="Q65" i="4"/>
  <c r="R65" i="4"/>
  <c r="U65" i="4"/>
  <c r="V65" i="4"/>
  <c r="W65" i="4"/>
  <c r="X65" i="4"/>
  <c r="AB65" i="4"/>
  <c r="AC65" i="4"/>
  <c r="AD65" i="4"/>
  <c r="A66" i="4"/>
  <c r="Y66" i="4" s="1"/>
  <c r="I66" i="4"/>
  <c r="J66" i="4" s="1"/>
  <c r="K66" i="4"/>
  <c r="L66" i="4"/>
  <c r="O66" i="4"/>
  <c r="P66" i="4"/>
  <c r="Q66" i="4"/>
  <c r="R66" i="4"/>
  <c r="U66" i="4"/>
  <c r="V66" i="4" s="1"/>
  <c r="W66" i="4"/>
  <c r="X66" i="4"/>
  <c r="AB66" i="4"/>
  <c r="AC66" i="4"/>
  <c r="AD66" i="4"/>
  <c r="A67" i="4"/>
  <c r="Y67" i="4" s="1"/>
  <c r="I67" i="4"/>
  <c r="J67" i="4" s="1"/>
  <c r="K67" i="4"/>
  <c r="L67" i="4"/>
  <c r="O67" i="4"/>
  <c r="P67" i="4"/>
  <c r="Q67" i="4"/>
  <c r="R67" i="4"/>
  <c r="U67" i="4"/>
  <c r="V67" i="4" s="1"/>
  <c r="W67" i="4"/>
  <c r="X67" i="4"/>
  <c r="AB67" i="4"/>
  <c r="AC67" i="4"/>
  <c r="AD67" i="4"/>
  <c r="A68" i="4"/>
  <c r="I68" i="4"/>
  <c r="J68" i="4"/>
  <c r="K68" i="4"/>
  <c r="L68" i="4"/>
  <c r="O68" i="4"/>
  <c r="P68" i="4" s="1"/>
  <c r="Q68" i="4"/>
  <c r="R68" i="4"/>
  <c r="U68" i="4"/>
  <c r="V68" i="4" s="1"/>
  <c r="W68" i="4"/>
  <c r="X68" i="4"/>
  <c r="AB68" i="4"/>
  <c r="AC68" i="4"/>
  <c r="AD68" i="4"/>
  <c r="A69" i="4"/>
  <c r="Y69" i="4" s="1"/>
  <c r="I69" i="4"/>
  <c r="J69" i="4" s="1"/>
  <c r="K69" i="4"/>
  <c r="L69" i="4"/>
  <c r="O69" i="4"/>
  <c r="P69" i="4" s="1"/>
  <c r="Q69" i="4"/>
  <c r="R69" i="4"/>
  <c r="U69" i="4"/>
  <c r="V69" i="4"/>
  <c r="W69" i="4"/>
  <c r="X69" i="4"/>
  <c r="AB69" i="4"/>
  <c r="AC69" i="4"/>
  <c r="AD69" i="4"/>
  <c r="A70" i="4"/>
  <c r="I70" i="4"/>
  <c r="J70" i="4"/>
  <c r="K70" i="4"/>
  <c r="L70" i="4"/>
  <c r="O70" i="4"/>
  <c r="P70" i="4" s="1"/>
  <c r="Q70" i="4"/>
  <c r="R70" i="4"/>
  <c r="U70" i="4"/>
  <c r="V70" i="4"/>
  <c r="W70" i="4"/>
  <c r="X70" i="4"/>
  <c r="AB70" i="4"/>
  <c r="AC70" i="4"/>
  <c r="AD70" i="4"/>
  <c r="A71" i="4"/>
  <c r="Y71" i="4" s="1"/>
  <c r="I71" i="4"/>
  <c r="J71" i="4" s="1"/>
  <c r="K71" i="4"/>
  <c r="L71" i="4"/>
  <c r="O71" i="4"/>
  <c r="P71" i="4"/>
  <c r="Q71" i="4"/>
  <c r="R71" i="4"/>
  <c r="U71" i="4"/>
  <c r="V71" i="4"/>
  <c r="W71" i="4"/>
  <c r="X71" i="4"/>
  <c r="AB71" i="4"/>
  <c r="AC71" i="4"/>
  <c r="AD71" i="4"/>
  <c r="A72" i="4"/>
  <c r="I72" i="4"/>
  <c r="J72" i="4"/>
  <c r="K72" i="4"/>
  <c r="L72" i="4"/>
  <c r="O72" i="4"/>
  <c r="P72" i="4" s="1"/>
  <c r="Q72" i="4"/>
  <c r="R72" i="4"/>
  <c r="U72" i="4"/>
  <c r="V72" i="4" s="1"/>
  <c r="W72" i="4"/>
  <c r="X72" i="4"/>
  <c r="AB72" i="4"/>
  <c r="AC72" i="4"/>
  <c r="AD72" i="4"/>
  <c r="A73" i="4"/>
  <c r="Y73" i="4" s="1"/>
  <c r="I73" i="4"/>
  <c r="J73" i="4"/>
  <c r="K73" i="4"/>
  <c r="L73" i="4"/>
  <c r="O73" i="4"/>
  <c r="P73" i="4"/>
  <c r="Q73" i="4"/>
  <c r="R73" i="4"/>
  <c r="U73" i="4"/>
  <c r="V73" i="4" s="1"/>
  <c r="W73" i="4"/>
  <c r="X73" i="4"/>
  <c r="AB73" i="4"/>
  <c r="AC73" i="4"/>
  <c r="AD73" i="4"/>
  <c r="A74" i="4"/>
  <c r="I74" i="4"/>
  <c r="J74" i="4" s="1"/>
  <c r="K74" i="4"/>
  <c r="L74" i="4"/>
  <c r="O74" i="4"/>
  <c r="P74" i="4" s="1"/>
  <c r="Q74" i="4"/>
  <c r="R74" i="4"/>
  <c r="U74" i="4"/>
  <c r="V74" i="4" s="1"/>
  <c r="W74" i="4"/>
  <c r="X74" i="4"/>
  <c r="AB74" i="4"/>
  <c r="AC74" i="4"/>
  <c r="AD74" i="4"/>
  <c r="A75" i="4"/>
  <c r="I75" i="4"/>
  <c r="J75" i="4"/>
  <c r="K75" i="4"/>
  <c r="L75" i="4"/>
  <c r="O75" i="4"/>
  <c r="P75" i="4" s="1"/>
  <c r="Q75" i="4"/>
  <c r="R75" i="4"/>
  <c r="U75" i="4"/>
  <c r="V75" i="4"/>
  <c r="W75" i="4"/>
  <c r="X75" i="4"/>
  <c r="AB75" i="4"/>
  <c r="AC75" i="4"/>
  <c r="AD75" i="4"/>
  <c r="A76" i="4"/>
  <c r="I76" i="4"/>
  <c r="J76" i="4" s="1"/>
  <c r="K76" i="4"/>
  <c r="L76" i="4"/>
  <c r="O76" i="4"/>
  <c r="P76" i="4" s="1"/>
  <c r="Q76" i="4"/>
  <c r="R76" i="4"/>
  <c r="U76" i="4"/>
  <c r="V76" i="4" s="1"/>
  <c r="W76" i="4"/>
  <c r="X76" i="4"/>
  <c r="AB76" i="4"/>
  <c r="AC76" i="4"/>
  <c r="AD76" i="4"/>
  <c r="A77" i="4"/>
  <c r="Y77" i="4" s="1"/>
  <c r="I77" i="4"/>
  <c r="J77" i="4" s="1"/>
  <c r="K77" i="4"/>
  <c r="L77" i="4"/>
  <c r="O77" i="4"/>
  <c r="P77" i="4"/>
  <c r="Q77" i="4"/>
  <c r="R77" i="4"/>
  <c r="U77" i="4"/>
  <c r="V77" i="4"/>
  <c r="W77" i="4"/>
  <c r="X77" i="4"/>
  <c r="AB77" i="4"/>
  <c r="AC77" i="4"/>
  <c r="AD77" i="4"/>
  <c r="A78" i="4"/>
  <c r="I78" i="4"/>
  <c r="J78" i="4" s="1"/>
  <c r="K78" i="4"/>
  <c r="L78" i="4"/>
  <c r="O78" i="4"/>
  <c r="P78" i="4" s="1"/>
  <c r="Q78" i="4"/>
  <c r="R78" i="4"/>
  <c r="U78" i="4"/>
  <c r="V78" i="4" s="1"/>
  <c r="W78" i="4"/>
  <c r="X78" i="4"/>
  <c r="AB78" i="4"/>
  <c r="AC78" i="4"/>
  <c r="AD78" i="4"/>
  <c r="A79" i="4"/>
  <c r="Y79" i="4" s="1"/>
  <c r="I79" i="4"/>
  <c r="J79" i="4"/>
  <c r="K79" i="4"/>
  <c r="L79" i="4"/>
  <c r="O79" i="4"/>
  <c r="P79" i="4" s="1"/>
  <c r="Q79" i="4"/>
  <c r="R79" i="4"/>
  <c r="U79" i="4"/>
  <c r="V79" i="4"/>
  <c r="W79" i="4"/>
  <c r="X79" i="4"/>
  <c r="AB79" i="4"/>
  <c r="AC79" i="4"/>
  <c r="AD79" i="4"/>
  <c r="A80" i="4"/>
  <c r="Y80" i="4" s="1"/>
  <c r="I80" i="4"/>
  <c r="J80" i="4" s="1"/>
  <c r="K80" i="4"/>
  <c r="L80" i="4"/>
  <c r="AE80" i="4" s="1"/>
  <c r="O80" i="4"/>
  <c r="P80" i="4"/>
  <c r="Q80" i="4"/>
  <c r="R80" i="4"/>
  <c r="U80" i="4"/>
  <c r="V80" i="4"/>
  <c r="W80" i="4"/>
  <c r="X80" i="4"/>
  <c r="AB80" i="4"/>
  <c r="AC80" i="4"/>
  <c r="AD80" i="4"/>
  <c r="A81" i="4"/>
  <c r="I81" i="4"/>
  <c r="J81" i="4" s="1"/>
  <c r="K81" i="4"/>
  <c r="L81" i="4"/>
  <c r="AE81" i="4" s="1"/>
  <c r="O81" i="4"/>
  <c r="P81" i="4"/>
  <c r="Q81" i="4"/>
  <c r="R81" i="4"/>
  <c r="U81" i="4"/>
  <c r="V81" i="4" s="1"/>
  <c r="W81" i="4"/>
  <c r="X81" i="4"/>
  <c r="AB81" i="4"/>
  <c r="AC81" i="4"/>
  <c r="AD81" i="4"/>
  <c r="A82" i="4"/>
  <c r="Y82" i="4" s="1"/>
  <c r="I82" i="4"/>
  <c r="J82" i="4" s="1"/>
  <c r="K82" i="4"/>
  <c r="L82" i="4"/>
  <c r="O82" i="4"/>
  <c r="P82" i="4" s="1"/>
  <c r="Q82" i="4"/>
  <c r="R82" i="4"/>
  <c r="U82" i="4"/>
  <c r="V82" i="4" s="1"/>
  <c r="W82" i="4"/>
  <c r="X82" i="4"/>
  <c r="AB82" i="4"/>
  <c r="AC82" i="4"/>
  <c r="AD82" i="4"/>
  <c r="A83" i="4"/>
  <c r="Y83" i="4" s="1"/>
  <c r="I83" i="4"/>
  <c r="J83" i="4"/>
  <c r="K83" i="4"/>
  <c r="L83" i="4"/>
  <c r="O83" i="4"/>
  <c r="P83" i="4"/>
  <c r="Q83" i="4"/>
  <c r="R83" i="4"/>
  <c r="U83" i="4"/>
  <c r="V83" i="4"/>
  <c r="W83" i="4"/>
  <c r="X83" i="4"/>
  <c r="AB83" i="4"/>
  <c r="AC83" i="4"/>
  <c r="AD83" i="4"/>
  <c r="A84" i="4"/>
  <c r="I84" i="4"/>
  <c r="J84" i="4"/>
  <c r="K84" i="4"/>
  <c r="L84" i="4"/>
  <c r="O84" i="4"/>
  <c r="P84" i="4"/>
  <c r="Q84" i="4"/>
  <c r="R84" i="4"/>
  <c r="U84" i="4"/>
  <c r="V84" i="4" s="1"/>
  <c r="W84" i="4"/>
  <c r="X84" i="4"/>
  <c r="AB84" i="4"/>
  <c r="AC84" i="4"/>
  <c r="AD84" i="4"/>
  <c r="A85" i="4"/>
  <c r="I85" i="4"/>
  <c r="J85" i="4" s="1"/>
  <c r="K85" i="4"/>
  <c r="L85" i="4"/>
  <c r="O85" i="4"/>
  <c r="P85" i="4"/>
  <c r="Q85" i="4"/>
  <c r="R85" i="4"/>
  <c r="U85" i="4"/>
  <c r="V85" i="4"/>
  <c r="W85" i="4"/>
  <c r="X85" i="4"/>
  <c r="AB85" i="4"/>
  <c r="AC85" i="4"/>
  <c r="AD85" i="4"/>
  <c r="A86" i="4"/>
  <c r="I86" i="4"/>
  <c r="J86" i="4"/>
  <c r="K86" i="4"/>
  <c r="L86" i="4"/>
  <c r="O86" i="4"/>
  <c r="P86" i="4" s="1"/>
  <c r="Q86" i="4"/>
  <c r="R86" i="4"/>
  <c r="U86" i="4"/>
  <c r="V86" i="4" s="1"/>
  <c r="W86" i="4"/>
  <c r="X86" i="4"/>
  <c r="AB86" i="4"/>
  <c r="AC86" i="4"/>
  <c r="AD86" i="4"/>
  <c r="A87" i="4"/>
  <c r="I87" i="4"/>
  <c r="J87" i="4" s="1"/>
  <c r="K87" i="4"/>
  <c r="L87" i="4"/>
  <c r="O87" i="4"/>
  <c r="P87" i="4"/>
  <c r="Q87" i="4"/>
  <c r="R87" i="4"/>
  <c r="U87" i="4"/>
  <c r="V87" i="4"/>
  <c r="W87" i="4"/>
  <c r="X87" i="4"/>
  <c r="AB87" i="4"/>
  <c r="AC87" i="4"/>
  <c r="AD87" i="4"/>
  <c r="A88" i="4"/>
  <c r="I88" i="4"/>
  <c r="J88" i="4" s="1"/>
  <c r="K88" i="4"/>
  <c r="L88" i="4"/>
  <c r="O88" i="4"/>
  <c r="P88" i="4" s="1"/>
  <c r="Q88" i="4"/>
  <c r="R88" i="4"/>
  <c r="U88" i="4"/>
  <c r="V88" i="4" s="1"/>
  <c r="W88" i="4"/>
  <c r="X88" i="4"/>
  <c r="AB88" i="4"/>
  <c r="AC88" i="4"/>
  <c r="AD88" i="4"/>
  <c r="A89" i="4"/>
  <c r="I89" i="4"/>
  <c r="J89" i="4" s="1"/>
  <c r="K89" i="4"/>
  <c r="L89" i="4"/>
  <c r="O89" i="4"/>
  <c r="P89" i="4" s="1"/>
  <c r="Q89" i="4"/>
  <c r="R89" i="4"/>
  <c r="U89" i="4"/>
  <c r="V89" i="4"/>
  <c r="W89" i="4"/>
  <c r="X89" i="4"/>
  <c r="AB89" i="4"/>
  <c r="AC89" i="4"/>
  <c r="AD89" i="4"/>
  <c r="A90" i="4"/>
  <c r="I90" i="4"/>
  <c r="J90" i="4"/>
  <c r="K90" i="4"/>
  <c r="L90" i="4"/>
  <c r="O90" i="4"/>
  <c r="P90" i="4" s="1"/>
  <c r="Q90" i="4"/>
  <c r="R90" i="4"/>
  <c r="U90" i="4"/>
  <c r="V90" i="4" s="1"/>
  <c r="W90" i="4"/>
  <c r="X90" i="4"/>
  <c r="AB90" i="4"/>
  <c r="AC90" i="4"/>
  <c r="AD90" i="4"/>
  <c r="A91" i="4"/>
  <c r="I91" i="4"/>
  <c r="J91" i="4" s="1"/>
  <c r="K91" i="4"/>
  <c r="L91" i="4"/>
  <c r="O91" i="4"/>
  <c r="P91" i="4"/>
  <c r="Q91" i="4"/>
  <c r="R91" i="4"/>
  <c r="U91" i="4"/>
  <c r="V91" i="4"/>
  <c r="W91" i="4"/>
  <c r="X91" i="4"/>
  <c r="AB91" i="4"/>
  <c r="AC91" i="4"/>
  <c r="AD91" i="4"/>
  <c r="A92" i="4"/>
  <c r="I92" i="4"/>
  <c r="J92" i="4"/>
  <c r="K92" i="4"/>
  <c r="L92" i="4"/>
  <c r="O92" i="4"/>
  <c r="P92" i="4" s="1"/>
  <c r="Q92" i="4"/>
  <c r="R92" i="4"/>
  <c r="U92" i="4"/>
  <c r="V92" i="4"/>
  <c r="W92" i="4"/>
  <c r="X92" i="4"/>
  <c r="AB92" i="4"/>
  <c r="AC92" i="4"/>
  <c r="AD92" i="4"/>
  <c r="A93" i="4"/>
  <c r="Y93" i="4" s="1"/>
  <c r="I93" i="4"/>
  <c r="J93" i="4" s="1"/>
  <c r="K93" i="4"/>
  <c r="L93" i="4"/>
  <c r="O93" i="4"/>
  <c r="P93" i="4"/>
  <c r="Q93" i="4"/>
  <c r="R93" i="4"/>
  <c r="U93" i="4"/>
  <c r="V93" i="4" s="1"/>
  <c r="W93" i="4"/>
  <c r="X93" i="4"/>
  <c r="AB93" i="4"/>
  <c r="AC93" i="4"/>
  <c r="AD93" i="4"/>
  <c r="A94" i="4"/>
  <c r="I94" i="4"/>
  <c r="J94" i="4"/>
  <c r="K94" i="4"/>
  <c r="L94" i="4"/>
  <c r="O94" i="4"/>
  <c r="P94" i="4" s="1"/>
  <c r="Q94" i="4"/>
  <c r="R94" i="4"/>
  <c r="U94" i="4"/>
  <c r="V94" i="4"/>
  <c r="W94" i="4"/>
  <c r="X94" i="4"/>
  <c r="AB94" i="4"/>
  <c r="AC94" i="4"/>
  <c r="AD94" i="4"/>
  <c r="A95" i="4"/>
  <c r="Y95" i="4" s="1"/>
  <c r="I95" i="4"/>
  <c r="J95" i="4"/>
  <c r="K95" i="4"/>
  <c r="L95" i="4"/>
  <c r="O95" i="4"/>
  <c r="P95" i="4"/>
  <c r="Q95" i="4"/>
  <c r="R95" i="4"/>
  <c r="U95" i="4"/>
  <c r="V95" i="4" s="1"/>
  <c r="W95" i="4"/>
  <c r="X95" i="4"/>
  <c r="AB95" i="4"/>
  <c r="AC95" i="4"/>
  <c r="AD95" i="4"/>
  <c r="A96" i="4"/>
  <c r="I96" i="4"/>
  <c r="J96" i="4" s="1"/>
  <c r="K96" i="4"/>
  <c r="L96" i="4"/>
  <c r="O96" i="4"/>
  <c r="P96" i="4"/>
  <c r="Q96" i="4"/>
  <c r="R96" i="4"/>
  <c r="U96" i="4"/>
  <c r="V96" i="4"/>
  <c r="W96" i="4"/>
  <c r="X96" i="4"/>
  <c r="AB96" i="4"/>
  <c r="AC96" i="4"/>
  <c r="AD96" i="4"/>
  <c r="A97" i="4"/>
  <c r="I97" i="4"/>
  <c r="J97" i="4" s="1"/>
  <c r="K97" i="4"/>
  <c r="L97" i="4"/>
  <c r="O97" i="4"/>
  <c r="P97" i="4"/>
  <c r="Q97" i="4"/>
  <c r="R97" i="4"/>
  <c r="U97" i="4"/>
  <c r="V97" i="4"/>
  <c r="W97" i="4"/>
  <c r="X97" i="4"/>
  <c r="AB97" i="4"/>
  <c r="AC97" i="4"/>
  <c r="AD97" i="4"/>
  <c r="BP69" i="4"/>
  <c r="A11" i="4"/>
  <c r="AV12" i="4"/>
  <c r="AV13" i="4"/>
  <c r="AV14" i="4"/>
  <c r="AV15" i="4"/>
  <c r="AV16" i="4"/>
  <c r="AV17" i="4"/>
  <c r="AV18" i="4"/>
  <c r="AV19" i="4"/>
  <c r="AV20" i="4"/>
  <c r="AV21" i="4"/>
  <c r="AV22" i="4"/>
  <c r="AV23" i="4"/>
  <c r="AV24" i="4"/>
  <c r="AV25" i="4"/>
  <c r="AV26" i="4"/>
  <c r="AV27" i="4"/>
  <c r="AV28" i="4"/>
  <c r="AV29" i="4"/>
  <c r="AV30" i="4"/>
  <c r="AV31" i="4"/>
  <c r="AV32" i="4"/>
  <c r="AV33" i="4"/>
  <c r="AV34" i="4"/>
  <c r="AV35" i="4"/>
  <c r="AV36" i="4"/>
  <c r="AS12" i="4"/>
  <c r="AS13" i="4"/>
  <c r="AS14" i="4"/>
  <c r="AS15" i="4"/>
  <c r="AS16" i="4"/>
  <c r="AS17" i="4"/>
  <c r="AS18" i="4"/>
  <c r="AS19" i="4"/>
  <c r="AS20" i="4"/>
  <c r="AS21" i="4"/>
  <c r="AS22" i="4"/>
  <c r="AS23" i="4"/>
  <c r="AS24" i="4"/>
  <c r="AS25" i="4"/>
  <c r="AS26" i="4"/>
  <c r="AS27" i="4"/>
  <c r="AS28" i="4"/>
  <c r="AS29" i="4"/>
  <c r="AS30" i="4"/>
  <c r="AS31" i="4"/>
  <c r="AS32" i="4"/>
  <c r="AS33" i="4"/>
  <c r="AS34" i="4"/>
  <c r="AS35" i="4"/>
  <c r="AS36" i="4"/>
  <c r="AV11" i="4"/>
  <c r="AN77" i="10" l="1"/>
  <c r="AK28" i="10"/>
  <c r="AL28" i="10" s="1"/>
  <c r="AO76" i="10"/>
  <c r="AG28" i="10"/>
  <c r="AF28" i="10"/>
  <c r="AN55" i="10"/>
  <c r="AK55" i="10"/>
  <c r="AL55" i="10" s="1"/>
  <c r="AS13" i="10"/>
  <c r="AT13" i="10" s="1"/>
  <c r="AS70" i="10"/>
  <c r="AT70" i="10" s="1"/>
  <c r="AK70" i="10"/>
  <c r="AL70" i="10" s="1"/>
  <c r="AO28" i="10"/>
  <c r="AS81" i="10"/>
  <c r="AT81" i="10" s="1"/>
  <c r="AN74" i="10"/>
  <c r="AS71" i="10"/>
  <c r="AT71" i="10" s="1"/>
  <c r="AO72" i="10"/>
  <c r="AQ72" i="10" s="1"/>
  <c r="AK60" i="10"/>
  <c r="AL60" i="10" s="1"/>
  <c r="AS72" i="10"/>
  <c r="AT72" i="10" s="1"/>
  <c r="AS86" i="10"/>
  <c r="AT86" i="10" s="1"/>
  <c r="AK85" i="10"/>
  <c r="AL85" i="10" s="1"/>
  <c r="AK29" i="10"/>
  <c r="AL29" i="10" s="1"/>
  <c r="AN29" i="10"/>
  <c r="AQ29" i="10" s="1"/>
  <c r="AO49" i="10"/>
  <c r="AO77" i="10"/>
  <c r="AR77" i="10" s="1"/>
  <c r="AN86" i="10"/>
  <c r="AQ86" i="10" s="1"/>
  <c r="AK86" i="10"/>
  <c r="AL86" i="10" s="1"/>
  <c r="AS29" i="10"/>
  <c r="AT29" i="10" s="1"/>
  <c r="AP14" i="10"/>
  <c r="AS74" i="10"/>
  <c r="AT74" i="10" s="1"/>
  <c r="AS85" i="10"/>
  <c r="AT85" i="10" s="1"/>
  <c r="AO74" i="10"/>
  <c r="AK47" i="10"/>
  <c r="AL47" i="10" s="1"/>
  <c r="AN85" i="10"/>
  <c r="AR85" i="10" s="1"/>
  <c r="AJ19" i="10"/>
  <c r="AH62" i="10"/>
  <c r="AS83" i="10"/>
  <c r="AT83" i="10" s="1"/>
  <c r="AS36" i="10"/>
  <c r="AT36" i="10" s="1"/>
  <c r="AK16" i="10"/>
  <c r="AL16" i="10" s="1"/>
  <c r="AK72" i="10"/>
  <c r="AL72" i="10" s="1"/>
  <c r="AN36" i="10"/>
  <c r="AN16" i="10"/>
  <c r="AO36" i="10"/>
  <c r="AN24" i="10"/>
  <c r="AP24" i="10" s="1"/>
  <c r="AK83" i="10"/>
  <c r="AL83" i="10" s="1"/>
  <c r="AN83" i="10"/>
  <c r="AQ83" i="10" s="1"/>
  <c r="AK56" i="10"/>
  <c r="AL56" i="10" s="1"/>
  <c r="AS24" i="10"/>
  <c r="AT24" i="10" s="1"/>
  <c r="AO56" i="10"/>
  <c r="AQ56" i="10" s="1"/>
  <c r="AK24" i="10"/>
  <c r="AL24" i="10" s="1"/>
  <c r="AK76" i="10"/>
  <c r="AL76" i="10" s="1"/>
  <c r="AN76" i="10"/>
  <c r="AR76" i="10" s="1"/>
  <c r="AS56" i="10"/>
  <c r="AT56" i="10" s="1"/>
  <c r="AK52" i="10"/>
  <c r="AL52" i="10" s="1"/>
  <c r="AK71" i="10"/>
  <c r="AL71" i="10" s="1"/>
  <c r="AN52" i="10"/>
  <c r="AP52" i="10" s="1"/>
  <c r="AO60" i="10"/>
  <c r="AQ60" i="10" s="1"/>
  <c r="AS60" i="10"/>
  <c r="AT60" i="10" s="1"/>
  <c r="AO78" i="10"/>
  <c r="AP79" i="10"/>
  <c r="Y5" i="10"/>
  <c r="AS28" i="10"/>
  <c r="AT28" i="10" s="1"/>
  <c r="AK81" i="10"/>
  <c r="AL81" i="10" s="1"/>
  <c r="AN71" i="10"/>
  <c r="AQ71" i="10" s="1"/>
  <c r="AN28" i="10"/>
  <c r="AS55" i="10"/>
  <c r="AT55" i="10" s="1"/>
  <c r="AN12" i="10"/>
  <c r="AS52" i="10"/>
  <c r="AT52" i="10" s="1"/>
  <c r="AS95" i="10"/>
  <c r="AT95" i="10" s="1"/>
  <c r="AK82" i="10"/>
  <c r="AL82" i="10" s="1"/>
  <c r="AO81" i="10"/>
  <c r="AP81" i="10" s="1"/>
  <c r="AN82" i="10"/>
  <c r="AQ82" i="10" s="1"/>
  <c r="AP75" i="10"/>
  <c r="AE5" i="10"/>
  <c r="AG69" i="10"/>
  <c r="AF69" i="10"/>
  <c r="AP33" i="10"/>
  <c r="AF77" i="10"/>
  <c r="AG77" i="10"/>
  <c r="AF57" i="10"/>
  <c r="AG57" i="10"/>
  <c r="AF37" i="10"/>
  <c r="AG37" i="10"/>
  <c r="AF49" i="10"/>
  <c r="AG49" i="10"/>
  <c r="AS37" i="10"/>
  <c r="AT37" i="10" s="1"/>
  <c r="AK69" i="10"/>
  <c r="AL69" i="10" s="1"/>
  <c r="AK12" i="10"/>
  <c r="AL12" i="10" s="1"/>
  <c r="AK57" i="10"/>
  <c r="AL57" i="10" s="1"/>
  <c r="AN95" i="10"/>
  <c r="AR95" i="10" s="1"/>
  <c r="AN47" i="10"/>
  <c r="AQ47" i="10" s="1"/>
  <c r="AP59" i="10"/>
  <c r="AO37" i="10"/>
  <c r="AO70" i="10"/>
  <c r="AR70" i="10" s="1"/>
  <c r="AN37" i="10"/>
  <c r="AG86" i="10"/>
  <c r="AF86" i="10"/>
  <c r="AG74" i="10"/>
  <c r="AF74" i="10"/>
  <c r="AG29" i="10"/>
  <c r="AF29" i="10"/>
  <c r="AG85" i="10"/>
  <c r="AF85" i="10"/>
  <c r="AS69" i="10"/>
  <c r="AT69" i="10" s="1"/>
  <c r="AK95" i="10"/>
  <c r="AL95" i="10" s="1"/>
  <c r="AS77" i="10"/>
  <c r="AT77" i="10" s="1"/>
  <c r="AP40" i="10"/>
  <c r="AP42" i="10"/>
  <c r="AO13" i="10"/>
  <c r="AR13" i="10" s="1"/>
  <c r="AN49" i="10"/>
  <c r="AG76" i="10"/>
  <c r="AF76" i="10"/>
  <c r="AG56" i="10"/>
  <c r="AF56" i="10"/>
  <c r="AF36" i="10"/>
  <c r="AG36" i="10"/>
  <c r="AF78" i="10"/>
  <c r="AG78" i="10"/>
  <c r="AO69" i="10"/>
  <c r="AQ69" i="10" s="1"/>
  <c r="AN57" i="10"/>
  <c r="AF83" i="10"/>
  <c r="AG83" i="10"/>
  <c r="AF72" i="10"/>
  <c r="AG72" i="10"/>
  <c r="AG24" i="10"/>
  <c r="AF24" i="10"/>
  <c r="AG16" i="10"/>
  <c r="AF16" i="10"/>
  <c r="AK49" i="10"/>
  <c r="AL49" i="10" s="1"/>
  <c r="AK13" i="10"/>
  <c r="AL13" i="10" s="1"/>
  <c r="AO57" i="10"/>
  <c r="AF12" i="10"/>
  <c r="AG12" i="10"/>
  <c r="AO16" i="10"/>
  <c r="AG82" i="10"/>
  <c r="AF82" i="10"/>
  <c r="AG52" i="10"/>
  <c r="AF52" i="10"/>
  <c r="AF60" i="10"/>
  <c r="AG60" i="10"/>
  <c r="AG95" i="10"/>
  <c r="AF95" i="10"/>
  <c r="AK78" i="10"/>
  <c r="AL78" i="10" s="1"/>
  <c r="AP82" i="10"/>
  <c r="AN78" i="10"/>
  <c r="AG81" i="10"/>
  <c r="AF81" i="10"/>
  <c r="AG71" i="10"/>
  <c r="AF71" i="10"/>
  <c r="AF13" i="10"/>
  <c r="AG13" i="10"/>
  <c r="AG55" i="10"/>
  <c r="AF55" i="10"/>
  <c r="AF70" i="10"/>
  <c r="AG70" i="10"/>
  <c r="AG47" i="10"/>
  <c r="AF47" i="10"/>
  <c r="AQ94" i="10"/>
  <c r="AH48" i="10"/>
  <c r="AQ91" i="10"/>
  <c r="AP46" i="10"/>
  <c r="AJ54" i="10"/>
  <c r="AS12" i="10"/>
  <c r="AT12" i="10" s="1"/>
  <c r="AP88" i="10"/>
  <c r="AP93" i="10"/>
  <c r="AJ62" i="10"/>
  <c r="AH93" i="10"/>
  <c r="AR91" i="10"/>
  <c r="AO12" i="10"/>
  <c r="AI14" i="10"/>
  <c r="AQ19" i="10"/>
  <c r="AI35" i="10"/>
  <c r="AH15" i="10"/>
  <c r="AQ45" i="10"/>
  <c r="AP23" i="10"/>
  <c r="AI22" i="10"/>
  <c r="AH44" i="10"/>
  <c r="AQ75" i="10"/>
  <c r="AP87" i="10"/>
  <c r="AR75" i="10"/>
  <c r="AR38" i="10"/>
  <c r="AQ34" i="10"/>
  <c r="AP11" i="10"/>
  <c r="AP39" i="10"/>
  <c r="AP17" i="10"/>
  <c r="AP50" i="10"/>
  <c r="AH17" i="10"/>
  <c r="AP34" i="10"/>
  <c r="AJ35" i="10"/>
  <c r="AH79" i="10"/>
  <c r="AP53" i="10"/>
  <c r="AR11" i="10"/>
  <c r="AP22" i="10"/>
  <c r="AR94" i="10"/>
  <c r="AH32" i="10"/>
  <c r="AJ90" i="10"/>
  <c r="AH46" i="10"/>
  <c r="AP21" i="10"/>
  <c r="AP26" i="10"/>
  <c r="AP41" i="10"/>
  <c r="AI63" i="10"/>
  <c r="AJ80" i="10"/>
  <c r="AH25" i="10"/>
  <c r="AI87" i="10"/>
  <c r="AP51" i="10"/>
  <c r="AH38" i="10"/>
  <c r="AJ87" i="10"/>
  <c r="AI11" i="10"/>
  <c r="AP19" i="10"/>
  <c r="AH68" i="10"/>
  <c r="AH18" i="10"/>
  <c r="AQ20" i="10"/>
  <c r="AR41" i="10"/>
  <c r="AH27" i="10"/>
  <c r="AI80" i="10"/>
  <c r="AJ63" i="10"/>
  <c r="AI26" i="10"/>
  <c r="AI88" i="10"/>
  <c r="AH19" i="10"/>
  <c r="AH50" i="10"/>
  <c r="AH80" i="10"/>
  <c r="AP80" i="10"/>
  <c r="AH34" i="10"/>
  <c r="AR19" i="10"/>
  <c r="AI19" i="10"/>
  <c r="AP94" i="10"/>
  <c r="AP58" i="10"/>
  <c r="AP31" i="10"/>
  <c r="AI46" i="10"/>
  <c r="AH26" i="10"/>
  <c r="AR27" i="10"/>
  <c r="AP66" i="10"/>
  <c r="AI31" i="10"/>
  <c r="AJ88" i="10"/>
  <c r="AP91" i="10"/>
  <c r="AH66" i="10"/>
  <c r="AH21" i="10"/>
  <c r="AH75" i="10"/>
  <c r="AJ46" i="10"/>
  <c r="AI18" i="10"/>
  <c r="AR26" i="10"/>
  <c r="AP55" i="10"/>
  <c r="AP89" i="10"/>
  <c r="AH45" i="10"/>
  <c r="AI62" i="10"/>
  <c r="AP20" i="10"/>
  <c r="AJ18" i="10"/>
  <c r="AQ26" i="10"/>
  <c r="AH90" i="10"/>
  <c r="AH94" i="10"/>
  <c r="AH67" i="10"/>
  <c r="AR20" i="10"/>
  <c r="AH22" i="10"/>
  <c r="AP38" i="10"/>
  <c r="AP65" i="10"/>
  <c r="AI90" i="10"/>
  <c r="AH63" i="10"/>
  <c r="AH58" i="10"/>
  <c r="AH59" i="10"/>
  <c r="AQ14" i="10"/>
  <c r="AQ38" i="10"/>
  <c r="AJ11" i="10"/>
  <c r="AH14" i="10"/>
  <c r="AJ22" i="10"/>
  <c r="AH54" i="10"/>
  <c r="AP90" i="10"/>
  <c r="AQ41" i="10"/>
  <c r="AH61" i="10"/>
  <c r="AI54" i="10"/>
  <c r="AP27" i="10"/>
  <c r="AQ27" i="10"/>
  <c r="AJ14" i="10"/>
  <c r="AH35" i="10"/>
  <c r="AP63" i="10"/>
  <c r="AI48" i="10"/>
  <c r="AH88" i="10"/>
  <c r="AI41" i="10"/>
  <c r="AJ41" i="10"/>
  <c r="AH40" i="10"/>
  <c r="AI40" i="10"/>
  <c r="AJ89" i="10"/>
  <c r="AI89" i="10"/>
  <c r="AR73" i="10"/>
  <c r="AQ73" i="10"/>
  <c r="AJ92" i="10"/>
  <c r="AI92" i="10"/>
  <c r="AR30" i="10"/>
  <c r="AQ30" i="10"/>
  <c r="AJ43" i="10"/>
  <c r="AI43" i="10"/>
  <c r="AR32" i="10"/>
  <c r="AQ32" i="10"/>
  <c r="AQ11" i="10"/>
  <c r="AR52" i="10"/>
  <c r="AQ62" i="10"/>
  <c r="AR62" i="10"/>
  <c r="AR63" i="10"/>
  <c r="AQ63" i="10"/>
  <c r="AJ39" i="10"/>
  <c r="AI39" i="10"/>
  <c r="AH39" i="10"/>
  <c r="AJ73" i="10"/>
  <c r="AI73" i="10"/>
  <c r="AJ84" i="10"/>
  <c r="AI84" i="10"/>
  <c r="AH92" i="10"/>
  <c r="AR25" i="10"/>
  <c r="AQ25" i="10"/>
  <c r="AH43" i="10"/>
  <c r="AQ53" i="10"/>
  <c r="AI68" i="10"/>
  <c r="AJ20" i="10"/>
  <c r="AI20" i="10"/>
  <c r="AR67" i="10"/>
  <c r="AQ67" i="10"/>
  <c r="AP32" i="10"/>
  <c r="AI65" i="10"/>
  <c r="AJ65" i="10"/>
  <c r="AR44" i="10"/>
  <c r="AQ44" i="10"/>
  <c r="AP44" i="10"/>
  <c r="AR55" i="10"/>
  <c r="AQ55" i="10"/>
  <c r="AR48" i="10"/>
  <c r="AQ48" i="10"/>
  <c r="AJ94" i="10"/>
  <c r="AI94" i="10"/>
  <c r="AH64" i="10"/>
  <c r="AJ38" i="10"/>
  <c r="AI38" i="10"/>
  <c r="AH84" i="10"/>
  <c r="AR92" i="10"/>
  <c r="AQ92" i="10"/>
  <c r="AP92" i="10"/>
  <c r="AH65" i="10"/>
  <c r="AJ45" i="10"/>
  <c r="AI45" i="10"/>
  <c r="AJ59" i="10"/>
  <c r="AI59" i="10"/>
  <c r="AR43" i="10"/>
  <c r="AQ43" i="10"/>
  <c r="AQ22" i="10"/>
  <c r="AR50" i="10"/>
  <c r="AQ50" i="10"/>
  <c r="AJ21" i="10"/>
  <c r="AI21" i="10"/>
  <c r="AJ68" i="10"/>
  <c r="AQ31" i="10"/>
  <c r="AR31" i="10"/>
  <c r="AR15" i="10"/>
  <c r="AQ15" i="10"/>
  <c r="AH89" i="10"/>
  <c r="AP15" i="10"/>
  <c r="AJ48" i="10"/>
  <c r="AR93" i="10"/>
  <c r="AQ93" i="10"/>
  <c r="AQ87" i="10"/>
  <c r="AR87" i="10"/>
  <c r="AR58" i="10"/>
  <c r="AQ58" i="10"/>
  <c r="AR64" i="10"/>
  <c r="AQ64" i="10"/>
  <c r="AI93" i="10"/>
  <c r="AI34" i="10"/>
  <c r="AJ34" i="10"/>
  <c r="AR84" i="10"/>
  <c r="AQ84" i="10"/>
  <c r="AJ61" i="10"/>
  <c r="AI61" i="10"/>
  <c r="AI44" i="10"/>
  <c r="AJ23" i="10"/>
  <c r="AI23" i="10"/>
  <c r="AP48" i="10"/>
  <c r="AH20" i="10"/>
  <c r="AJ50" i="10"/>
  <c r="AI50" i="10"/>
  <c r="AI30" i="10"/>
  <c r="AJ30" i="10"/>
  <c r="AP84" i="10"/>
  <c r="AP43" i="10"/>
  <c r="AJ26" i="10"/>
  <c r="AQ54" i="10"/>
  <c r="AR54" i="10"/>
  <c r="AR88" i="10"/>
  <c r="AQ88" i="10"/>
  <c r="AR40" i="10"/>
  <c r="AQ40" i="10"/>
  <c r="AJ64" i="10"/>
  <c r="AI64" i="10"/>
  <c r="AJ93" i="10"/>
  <c r="AR33" i="10"/>
  <c r="AJ66" i="10"/>
  <c r="AI66" i="10"/>
  <c r="AJ44" i="10"/>
  <c r="AR18" i="10"/>
  <c r="AQ18" i="10"/>
  <c r="AR59" i="10"/>
  <c r="AQ59" i="10"/>
  <c r="AP45" i="10"/>
  <c r="AR45" i="10"/>
  <c r="AJ25" i="10"/>
  <c r="AI25" i="10"/>
  <c r="AI17" i="10"/>
  <c r="AR53" i="10"/>
  <c r="AP18" i="10"/>
  <c r="AJ40" i="10"/>
  <c r="AQ79" i="10"/>
  <c r="AR79" i="10"/>
  <c r="AR39" i="10"/>
  <c r="AQ39" i="10"/>
  <c r="AJ91" i="10"/>
  <c r="AI91" i="10"/>
  <c r="AP30" i="10"/>
  <c r="AJ79" i="10"/>
  <c r="AI79" i="10"/>
  <c r="AJ42" i="10"/>
  <c r="AI42" i="10"/>
  <c r="AR66" i="10"/>
  <c r="AQ66" i="10"/>
  <c r="AJ27" i="10"/>
  <c r="AI27" i="10"/>
  <c r="AJ51" i="10"/>
  <c r="AI51" i="10"/>
  <c r="AH30" i="10"/>
  <c r="AJ17" i="10"/>
  <c r="AQ65" i="10"/>
  <c r="AI32" i="10"/>
  <c r="AP25" i="10"/>
  <c r="AP62" i="10"/>
  <c r="AR80" i="10"/>
  <c r="AQ80" i="10"/>
  <c r="AJ33" i="10"/>
  <c r="AI33" i="10"/>
  <c r="AH91" i="10"/>
  <c r="AJ75" i="10"/>
  <c r="AI75" i="10"/>
  <c r="AJ58" i="10"/>
  <c r="AI58" i="10"/>
  <c r="AH42" i="10"/>
  <c r="AJ15" i="10"/>
  <c r="AI15" i="10"/>
  <c r="AQ33" i="10"/>
  <c r="AP64" i="10"/>
  <c r="AQ90" i="10"/>
  <c r="AP35" i="10"/>
  <c r="AR35" i="10"/>
  <c r="AQ35" i="10"/>
  <c r="AI53" i="10"/>
  <c r="AH73" i="10"/>
  <c r="AH51" i="10"/>
  <c r="AR21" i="10"/>
  <c r="AQ21" i="10"/>
  <c r="AH33" i="10"/>
  <c r="AR34" i="10"/>
  <c r="AR65" i="10"/>
  <c r="AR17" i="10"/>
  <c r="AJ32" i="10"/>
  <c r="AR68" i="10"/>
  <c r="AQ68" i="10"/>
  <c r="AP68" i="10"/>
  <c r="AP54" i="10"/>
  <c r="AR71" i="10"/>
  <c r="AQ46" i="10"/>
  <c r="AR46" i="10"/>
  <c r="AP73" i="10"/>
  <c r="AR42" i="10"/>
  <c r="AQ42" i="10"/>
  <c r="AH31" i="10"/>
  <c r="AJ31" i="10"/>
  <c r="AR89" i="10"/>
  <c r="AQ89" i="10"/>
  <c r="AH41" i="10"/>
  <c r="AP61" i="10"/>
  <c r="AR61" i="10"/>
  <c r="AH11" i="10"/>
  <c r="AR90" i="10"/>
  <c r="AP67" i="10"/>
  <c r="AR23" i="10"/>
  <c r="AQ23" i="10"/>
  <c r="AJ53" i="10"/>
  <c r="AJ67" i="10"/>
  <c r="AI67" i="10"/>
  <c r="AR51" i="10"/>
  <c r="AQ51" i="10"/>
  <c r="AH23" i="10"/>
  <c r="AR22" i="10"/>
  <c r="AR14" i="10"/>
  <c r="AQ61" i="10"/>
  <c r="AQ17" i="10"/>
  <c r="AE23" i="4"/>
  <c r="AE94" i="4"/>
  <c r="AE73" i="4"/>
  <c r="AF73" i="4" s="1"/>
  <c r="AE61" i="4"/>
  <c r="AE49" i="4"/>
  <c r="AE74" i="4"/>
  <c r="AE54" i="4"/>
  <c r="AE42" i="4"/>
  <c r="AF42" i="4" s="1"/>
  <c r="AE29" i="4"/>
  <c r="AF29" i="4" s="1"/>
  <c r="AE87" i="4"/>
  <c r="AE67" i="4"/>
  <c r="AE17" i="4"/>
  <c r="AF17" i="4" s="1"/>
  <c r="AE41" i="4"/>
  <c r="AF41" i="4" s="1"/>
  <c r="AE86" i="4"/>
  <c r="AF86" i="4" s="1"/>
  <c r="AE93" i="4"/>
  <c r="AF93" i="4" s="1"/>
  <c r="AE72" i="4"/>
  <c r="AF72" i="4" s="1"/>
  <c r="AE40" i="4"/>
  <c r="AE34" i="4"/>
  <c r="AE28" i="4"/>
  <c r="AF28" i="4" s="1"/>
  <c r="AE16" i="4"/>
  <c r="AE66" i="4"/>
  <c r="AF66" i="4" s="1"/>
  <c r="AE53" i="4"/>
  <c r="AE47" i="4"/>
  <c r="AE27" i="4"/>
  <c r="AF27" i="4" s="1"/>
  <c r="AE22" i="4"/>
  <c r="AF22" i="4" s="1"/>
  <c r="AF89" i="4"/>
  <c r="AE59" i="4"/>
  <c r="AF59" i="4" s="1"/>
  <c r="AE15" i="4"/>
  <c r="AF15" i="4" s="1"/>
  <c r="AE58" i="4"/>
  <c r="AE46" i="4"/>
  <c r="AF46" i="4" s="1"/>
  <c r="AE33" i="4"/>
  <c r="AF33" i="4" s="1"/>
  <c r="AE21" i="4"/>
  <c r="AF21" i="4" s="1"/>
  <c r="AE84" i="4"/>
  <c r="AE78" i="4"/>
  <c r="AF78" i="4" s="1"/>
  <c r="AE65" i="4"/>
  <c r="AE52" i="4"/>
  <c r="AE38" i="4"/>
  <c r="AF38" i="4" s="1"/>
  <c r="AE26" i="4"/>
  <c r="AF26" i="4" s="1"/>
  <c r="AE91" i="4"/>
  <c r="AF91" i="4" s="1"/>
  <c r="AE70" i="4"/>
  <c r="AF70" i="4" s="1"/>
  <c r="AE14" i="4"/>
  <c r="AF14" i="4" s="1"/>
  <c r="AE97" i="4"/>
  <c r="AF97" i="4" s="1"/>
  <c r="AE77" i="4"/>
  <c r="AF77" i="4" s="1"/>
  <c r="AE64" i="4"/>
  <c r="AF64" i="4" s="1"/>
  <c r="AE57" i="4"/>
  <c r="AF57" i="4" s="1"/>
  <c r="AE45" i="4"/>
  <c r="AF45" i="4" s="1"/>
  <c r="AE32" i="4"/>
  <c r="AF32" i="4" s="1"/>
  <c r="AE20" i="4"/>
  <c r="AF20" i="4" s="1"/>
  <c r="AE90" i="4"/>
  <c r="AF90" i="4" s="1"/>
  <c r="AE51" i="4"/>
  <c r="AE44" i="4"/>
  <c r="AF44" i="4" s="1"/>
  <c r="AE37" i="4"/>
  <c r="AF37" i="4" s="1"/>
  <c r="AE83" i="4"/>
  <c r="AE76" i="4"/>
  <c r="AE56" i="4"/>
  <c r="AF56" i="4" s="1"/>
  <c r="AE31" i="4"/>
  <c r="AF31" i="4" s="1"/>
  <c r="AE25" i="4"/>
  <c r="AF25" i="4" s="1"/>
  <c r="AE19" i="4"/>
  <c r="AF19" i="4" s="1"/>
  <c r="AE48" i="4"/>
  <c r="AF48" i="4" s="1"/>
  <c r="AE92" i="4"/>
  <c r="AF92" i="4" s="1"/>
  <c r="AE79" i="4"/>
  <c r="AF79" i="4" s="1"/>
  <c r="AE39" i="4"/>
  <c r="AF39" i="4" s="1"/>
  <c r="AE85" i="4"/>
  <c r="AF85" i="4" s="1"/>
  <c r="AE71" i="4"/>
  <c r="AF71" i="4" s="1"/>
  <c r="AE96" i="4"/>
  <c r="AE69" i="4"/>
  <c r="AF69" i="4" s="1"/>
  <c r="AE63" i="4"/>
  <c r="AF63" i="4" s="1"/>
  <c r="AE43" i="4"/>
  <c r="AF43" i="4" s="1"/>
  <c r="AE36" i="4"/>
  <c r="AF36" i="4" s="1"/>
  <c r="AE13" i="4"/>
  <c r="AF13" i="4" s="1"/>
  <c r="AE89" i="4"/>
  <c r="AE82" i="4"/>
  <c r="AF82" i="4" s="1"/>
  <c r="AE75" i="4"/>
  <c r="AF75" i="4" s="1"/>
  <c r="AE68" i="4"/>
  <c r="AF68" i="4" s="1"/>
  <c r="AE50" i="4"/>
  <c r="AF50" i="4" s="1"/>
  <c r="AE18" i="4"/>
  <c r="AF18" i="4" s="1"/>
  <c r="AE95" i="4"/>
  <c r="AF95" i="4" s="1"/>
  <c r="AE88" i="4"/>
  <c r="AF88" i="4" s="1"/>
  <c r="AE62" i="4"/>
  <c r="AF62" i="4" s="1"/>
  <c r="AE55" i="4"/>
  <c r="AF55" i="4" s="1"/>
  <c r="AE30" i="4"/>
  <c r="AF30" i="4" s="1"/>
  <c r="AE24" i="4"/>
  <c r="AF24" i="4" s="1"/>
  <c r="AE12" i="4"/>
  <c r="AF94" i="4"/>
  <c r="Y41" i="4"/>
  <c r="Y39" i="4"/>
  <c r="Y72" i="4"/>
  <c r="Y70" i="4"/>
  <c r="Y28" i="4"/>
  <c r="Y60" i="4"/>
  <c r="Y27" i="4"/>
  <c r="AF35" i="4"/>
  <c r="Y92" i="4"/>
  <c r="Y26" i="4"/>
  <c r="Y91" i="4"/>
  <c r="Y57" i="4"/>
  <c r="Y25" i="4"/>
  <c r="Y90" i="4"/>
  <c r="Y55" i="4"/>
  <c r="Y24" i="4"/>
  <c r="Y88" i="4"/>
  <c r="Y53" i="4"/>
  <c r="Y22" i="4"/>
  <c r="Y85" i="4"/>
  <c r="Y50" i="4"/>
  <c r="Y20" i="4"/>
  <c r="Y15" i="4"/>
  <c r="Y37" i="4"/>
  <c r="Y62" i="4"/>
  <c r="AF51" i="4"/>
  <c r="Y56" i="4"/>
  <c r="Y40" i="4"/>
  <c r="Y68" i="4"/>
  <c r="Y89" i="4"/>
  <c r="Y78" i="4"/>
  <c r="Y59" i="4"/>
  <c r="Y65" i="4"/>
  <c r="Y97" i="4"/>
  <c r="Y81" i="4"/>
  <c r="Y23" i="4"/>
  <c r="AF54" i="4"/>
  <c r="Y86" i="4"/>
  <c r="Y31" i="4"/>
  <c r="AF16" i="4"/>
  <c r="AF60" i="4"/>
  <c r="Y87" i="4"/>
  <c r="Y84" i="4"/>
  <c r="Y18" i="4"/>
  <c r="Y33" i="4"/>
  <c r="Y96" i="4"/>
  <c r="Y54" i="4"/>
  <c r="Y38" i="4"/>
  <c r="AF84" i="4"/>
  <c r="AF47" i="4"/>
  <c r="Y21" i="4"/>
  <c r="AF58" i="4"/>
  <c r="Y35" i="4"/>
  <c r="Y49" i="4"/>
  <c r="Y16" i="4"/>
  <c r="AF81" i="4"/>
  <c r="Y94" i="4"/>
  <c r="Y46" i="4"/>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S98" i="7" s="1"/>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F80" i="4"/>
  <c r="AF23" i="4"/>
  <c r="AF96" i="4"/>
  <c r="AF53" i="4"/>
  <c r="AF34" i="4"/>
  <c r="AF76" i="4"/>
  <c r="AF83" i="4"/>
  <c r="AF40" i="4"/>
  <c r="AF61" i="4"/>
  <c r="AF52" i="4"/>
  <c r="AF12" i="4"/>
  <c r="AF65" i="4"/>
  <c r="AF74" i="4"/>
  <c r="AF49" i="4"/>
  <c r="AF87" i="4"/>
  <c r="AF67" i="4"/>
  <c r="AV37" i="4"/>
  <c r="AS11" i="4"/>
  <c r="AF130" i="10" l="1"/>
  <c r="AI60" i="10"/>
  <c r="AI72" i="10"/>
  <c r="AR36" i="10"/>
  <c r="AR47" i="10"/>
  <c r="AP28" i="10"/>
  <c r="AI36" i="10"/>
  <c r="AH28" i="10"/>
  <c r="AQ57" i="10"/>
  <c r="AQ74" i="10"/>
  <c r="AQ28" i="10"/>
  <c r="AH69" i="10"/>
  <c r="AQ36" i="10"/>
  <c r="AR60" i="10"/>
  <c r="AR28" i="10"/>
  <c r="AP56" i="10"/>
  <c r="AR82" i="10"/>
  <c r="AP74" i="10"/>
  <c r="AR74" i="10"/>
  <c r="AP86" i="10"/>
  <c r="AP60" i="10"/>
  <c r="AR86" i="10"/>
  <c r="AP36" i="10"/>
  <c r="AQ52" i="10"/>
  <c r="AR57" i="10"/>
  <c r="AP71" i="10"/>
  <c r="AR72" i="10"/>
  <c r="AP72" i="10"/>
  <c r="AQ77" i="10"/>
  <c r="AP77" i="10"/>
  <c r="AI13" i="10"/>
  <c r="AQ24" i="10"/>
  <c r="AH72" i="10"/>
  <c r="AJ55" i="10"/>
  <c r="AJ36" i="10"/>
  <c r="AI29" i="10"/>
  <c r="AH49" i="10"/>
  <c r="AR29" i="10"/>
  <c r="AQ76" i="10"/>
  <c r="AP76" i="10"/>
  <c r="AJ60" i="10"/>
  <c r="AI49" i="10"/>
  <c r="AR83" i="10"/>
  <c r="AP29" i="10"/>
  <c r="AH55" i="10"/>
  <c r="AJ81" i="10"/>
  <c r="AP85" i="10"/>
  <c r="AR56" i="10"/>
  <c r="AJ28" i="10"/>
  <c r="AI86" i="10"/>
  <c r="AI28" i="10"/>
  <c r="AQ81" i="10"/>
  <c r="AH47" i="10"/>
  <c r="AR49" i="10"/>
  <c r="AR81" i="10"/>
  <c r="AR24" i="10"/>
  <c r="AP57" i="10"/>
  <c r="AH36" i="10"/>
  <c r="AI52" i="10"/>
  <c r="AJ83" i="10"/>
  <c r="AH56" i="10"/>
  <c r="AH70" i="10"/>
  <c r="AH71" i="10"/>
  <c r="AJ12" i="10"/>
  <c r="AH29" i="10"/>
  <c r="AJ49" i="10"/>
  <c r="AP13" i="10"/>
  <c r="AI95" i="10"/>
  <c r="AQ16" i="10"/>
  <c r="AI77" i="10"/>
  <c r="AQ85" i="10"/>
  <c r="AQ95" i="10"/>
  <c r="AI69" i="10"/>
  <c r="AJ77" i="10"/>
  <c r="AJ78" i="10"/>
  <c r="AH74" i="10"/>
  <c r="AP83" i="10"/>
  <c r="AJ71" i="10"/>
  <c r="AP70" i="10"/>
  <c r="AJ29" i="10"/>
  <c r="AI85" i="10"/>
  <c r="AH77" i="10"/>
  <c r="AP95" i="10"/>
  <c r="AH60" i="10"/>
  <c r="AJ56" i="10"/>
  <c r="AH78" i="10"/>
  <c r="AJ74" i="10"/>
  <c r="AH37" i="10"/>
  <c r="AN130" i="10"/>
  <c r="Y4" i="10" s="1"/>
  <c r="AP78" i="10"/>
  <c r="AI55" i="10"/>
  <c r="AH57" i="10"/>
  <c r="AI74" i="10"/>
  <c r="AJ82" i="10"/>
  <c r="AH16" i="10"/>
  <c r="AH76" i="10"/>
  <c r="AQ37" i="10"/>
  <c r="AJ95" i="10"/>
  <c r="AR16" i="10"/>
  <c r="AP47" i="10"/>
  <c r="AI37" i="10"/>
  <c r="AH83" i="10"/>
  <c r="AJ37" i="10"/>
  <c r="AI56" i="10"/>
  <c r="AJ52" i="10"/>
  <c r="AR78" i="10"/>
  <c r="AH52" i="10"/>
  <c r="AI83" i="10"/>
  <c r="AQ78" i="10"/>
  <c r="AJ69" i="10"/>
  <c r="AJ47" i="10"/>
  <c r="AH13" i="10"/>
  <c r="AI57" i="10"/>
  <c r="AI81" i="10"/>
  <c r="AH81" i="10"/>
  <c r="AR12" i="10"/>
  <c r="AI24" i="10"/>
  <c r="AH85" i="10"/>
  <c r="AP69" i="10"/>
  <c r="AR37" i="10"/>
  <c r="AH24" i="10"/>
  <c r="AP37" i="10"/>
  <c r="AH95" i="10"/>
  <c r="AJ13" i="10"/>
  <c r="AI70" i="10"/>
  <c r="AI82" i="10"/>
  <c r="AQ49" i="10"/>
  <c r="AJ16" i="10"/>
  <c r="AP12" i="10"/>
  <c r="AR69" i="10"/>
  <c r="AJ24" i="10"/>
  <c r="AI76" i="10"/>
  <c r="AJ85" i="10"/>
  <c r="AJ57" i="10"/>
  <c r="AQ13" i="10"/>
  <c r="AJ86" i="10"/>
  <c r="AI16" i="10"/>
  <c r="AI71" i="10"/>
  <c r="AI47" i="10"/>
  <c r="AJ72" i="10"/>
  <c r="AP49" i="10"/>
  <c r="AJ76" i="10"/>
  <c r="AI78" i="10"/>
  <c r="AH82" i="10"/>
  <c r="AP16" i="10"/>
  <c r="AJ70" i="10"/>
  <c r="AQ70" i="10"/>
  <c r="AH86" i="10"/>
  <c r="AQ12" i="10"/>
  <c r="AH12" i="10"/>
  <c r="AI12" i="10"/>
  <c r="W11" i="4"/>
  <c r="U11" i="4"/>
  <c r="V11" i="4" s="1"/>
  <c r="X11" i="4" s="1"/>
  <c r="Q11" i="4"/>
  <c r="O11" i="4"/>
  <c r="P11" i="4" s="1"/>
  <c r="R11" i="4" s="1"/>
  <c r="I11" i="4"/>
  <c r="J11" i="4" s="1"/>
  <c r="BH45" i="10" l="1"/>
  <c r="L11" i="4"/>
  <c r="AE11" i="4" s="1"/>
  <c r="Y11" i="4"/>
  <c r="Z11" i="4" l="1"/>
  <c r="Z98" i="4" s="1"/>
  <c r="AT46" i="4" s="1"/>
  <c r="AA11" i="4"/>
  <c r="AD11" i="4" s="1"/>
  <c r="AF11" i="4"/>
  <c r="AB11" i="4"/>
  <c r="AC11" i="4" l="1"/>
</calcChain>
</file>

<file path=xl/sharedStrings.xml><?xml version="1.0" encoding="utf-8"?>
<sst xmlns="http://schemas.openxmlformats.org/spreadsheetml/2006/main" count="1202" uniqueCount="364">
  <si>
    <t>ALCALDÍA LOCAL DE SUBA - ESTUDIO DE MERCADO</t>
  </si>
  <si>
    <t xml:space="preserve">Estudio de Mercado </t>
  </si>
  <si>
    <t>FECHA DE DILIGENCIAMIENTO DEL ESTUDIO DE MERCADO</t>
  </si>
  <si>
    <t>MODALIDAD CONTRATACIÓN</t>
  </si>
  <si>
    <t>TOTAL ITEMS</t>
  </si>
  <si>
    <t>ESTRUCTURADOR</t>
  </si>
  <si>
    <t>REVISÓ</t>
  </si>
  <si>
    <t>APROBÓ</t>
  </si>
  <si>
    <t>TOTAL RECURSO HUMANO</t>
  </si>
  <si>
    <t>OBJETO DEL PROCESO DE CONTRATACIÓN</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</si>
  <si>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</si>
  <si>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</si>
  <si>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</si>
  <si>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</si>
  <si>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</si>
  <si>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</si>
  <si>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</si>
  <si>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</si>
  <si>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</si>
  <si>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</si>
  <si>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</si>
  <si>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</si>
  <si>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</si>
  <si>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</si>
  <si>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</si>
  <si>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</si>
  <si>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</si>
  <si>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</si>
  <si>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</si>
  <si>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</si>
  <si>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</si>
  <si>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</si>
  <si>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</si>
  <si>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</si>
  <si>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</si>
  <si>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</si>
  <si>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</si>
  <si>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</si>
  <si>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</si>
  <si>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</si>
  <si>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</si>
  <si>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</si>
  <si>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</si>
  <si>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</si>
  <si>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</si>
  <si>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2025 Resolución 1124/2024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</si>
  <si>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</si>
  <si>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</si>
  <si>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</si>
  <si>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</si>
  <si>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</si>
  <si>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</si>
  <si>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</si>
  <si>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</si>
  <si>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</si>
  <si>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</si>
  <si>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</si>
  <si>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</si>
  <si>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</si>
  <si>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</si>
  <si>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Procesos en Otras Entidades</t>
  </si>
  <si>
    <t>Nombre Entidad</t>
  </si>
  <si>
    <t>Media Geométrica</t>
  </si>
  <si>
    <t>VALOR MENSUAL 
(Tabla de honorarios Resolución 0001 Secretaría Distrial de Gobierno) que el proponente no podrá modificar en su oferta  O cotización 1</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</si>
  <si>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</si>
  <si>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</si>
  <si>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</si>
  <si>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</si>
  <si>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</si>
  <si>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</si>
  <si>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</si>
  <si>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</si>
  <si>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</si>
  <si>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</si>
  <si>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</si>
  <si>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</si>
  <si>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</si>
  <si>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</si>
  <si>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</si>
  <si>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</si>
  <si>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</si>
  <si>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</si>
  <si>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</si>
  <si>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</si>
  <si>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</si>
  <si>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</si>
  <si>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</si>
  <si>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</si>
  <si>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</si>
  <si>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</si>
  <si>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</si>
  <si>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</si>
  <si>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</si>
  <si>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</si>
  <si>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</si>
  <si>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</si>
  <si>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</si>
  <si>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</si>
  <si>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</si>
  <si>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</si>
  <si>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</si>
  <si>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</si>
  <si>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</si>
  <si>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</si>
  <si>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</si>
  <si>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</si>
  <si>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</si>
  <si>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</si>
  <si>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</si>
  <si>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</si>
  <si>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</si>
  <si>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</si>
  <si>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</si>
  <si>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</si>
  <si>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</si>
  <si>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</si>
  <si>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</si>
  <si>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</si>
  <si>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</si>
  <si>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</si>
  <si>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</si>
  <si>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</si>
  <si>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</si>
  <si>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</si>
  <si>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</si>
  <si>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</si>
  <si>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</si>
  <si>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</si>
  <si>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</si>
  <si>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</si>
  <si>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</si>
  <si>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</si>
  <si>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</si>
  <si>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</si>
  <si>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</si>
  <si>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</si>
  <si>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</si>
  <si>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</si>
  <si>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</si>
  <si>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</si>
  <si>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</si>
  <si>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</si>
  <si>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</si>
  <si>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</si>
  <si>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</si>
  <si>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</si>
  <si>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</si>
  <si>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</si>
  <si>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</si>
  <si>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</si>
  <si>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</si>
  <si>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</si>
  <si>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</si>
  <si>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</si>
  <si>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</si>
  <si>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</si>
  <si>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</si>
  <si>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</si>
  <si>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</si>
  <si>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</si>
  <si>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</si>
  <si>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Talento humano</t>
  </si>
  <si>
    <t xml:space="preserve"> LOGÍSTICO: OPERARIO CON EXPERIENCIA CERTIFICADA EN EVENTOS MÁSIVOS QUE INCLUYA DOTACIÓN DE UNIFORME Y ELEMENTOS DE BIOSEGURIDAD
(JORNADA ENTRE 6 Y HASTA 10 HORAS DÍA) </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</si>
  <si>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</si>
  <si>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PERSONAL DE PRIMEROS AUXILIOS (AUXILIARES DE ENFERMERÍA)
(JORNADA ENTRE 5 Y HASTA 10 HORAS DÍA).</t>
  </si>
  <si>
    <t>MEDICO CON EXPERIENCIA PARA UTILIZACIÓN DE MEC
(JORNADA ENTRE 5 Y HASTA 10 HORAS DÍA).</t>
  </si>
  <si>
    <t>PRESENTADOR PARA EVENTO DIURNO O NOCTURNO CON EXPERIENCIA EN MANEJO DE PÚBLICO
(POR EVENTO O MAXIMO 8 HORAS).</t>
  </si>
  <si>
    <t>PRESENTACION DE ARTISTAS MUSICALES  DE LA LOCALIDAD (GRUPOS DE ROCK, RAP, HIP HOP, REGGAETÓN ENTRE OTROS)</t>
  </si>
  <si>
    <t>PRESENTACION DE ARTISTAS DE LA LOCALIDAD (DÚO, TRIO, ORQUESTA) POR EVENTO O DÍA</t>
  </si>
  <si>
    <t>PRESENTACION DE ARTISTAS MODALIDAD CULTURAL FESTIVA (BATUCADA, COMPARSA, CIRCO, PAPAYERA (MÁS DE 6 PARTICIPANTES) POR EVENTO O DÍA</t>
  </si>
  <si>
    <t xml:space="preserve">DUO DE INTÉRPRETES DE LENGUAJE DE SEÑAS O SIGNOS: MÍNIMO DE SEIS (6) MESES DE EXPERIENCIA CERTIFICADA. TURNOS DE 25 MINUTOS CADA UNO DURANTE LA DURACIÓN DEL EVENTO (SERVICIO POR EVENTO DE 3 A 4 HORAS) </t>
  </si>
  <si>
    <t xml:space="preserve">SERVICIO INTEGRAL DE DÚO DE GUÍAS DE INTERPRETACIÓN PARA PERSONAS SORDOCIEGAS: MÍNIMO DE SEIS (6) MESES DE EXPERIENCIA CERTIFICADA.  TURNOS DE 25 MINUTOS CADA UNO DURANTE LA DURACIÓN DEL EVENTO (SERVICIO POR EVENTO DE 3 A 4 HORAS) </t>
  </si>
  <si>
    <t>Auditorio o salón</t>
  </si>
  <si>
    <t>AUDITORIO O SALÓN 
ALQUILER  INCLUYENDO SERVICIO DE ASEO, PARA EL DESARROLLO DE SESIONES CON CAPACIDAD PARA CINCUENTA PERSONAS. INCLUYE MESAS Y SILLAS.
JORNADA POR EVENTO O DÍA</t>
  </si>
  <si>
    <t>AUDITORIO O SALÓN
ALQUILER  INCLUYENDO SERVICIO DE ASEO, PARA EL DESARROLLO DE SESIONES CON CAPACIDAD PARA CIEN (100) PERSONAS. INCLUYE MESAS Y SILLAS, SONIDO, VIDEO BEAM, PANTALLA DE 50", COMPUTADOR PORTATIL
JORNADA POR EVENTO O DÍA</t>
  </si>
  <si>
    <t>AUDITORIO EVENTOS ESPECIALES
ALQUILER DE AUDITORIO PARA 500 PERSONAS, QUE TENGA INCLUIDO, SONIDO (ENTRADA Y DE SALIDA), MEDIOS AUDIOVISUALES (VIDEO BEAM, TELÓN PARA PRESENTACIONES, PORTÁTIL), DOS ESPACIOS ADICIONALES PARA MESA DE TRABAJO Y ESPACIO PARA EXPOSICIÓN FOTOGRÁFICA, INCLUIR SERVICIO DE BAÑO, VIGILANCIA Y ASEO. 
(JORNADA POR EVENTO O DÍA)</t>
  </si>
  <si>
    <t>Mobiliario para eventos</t>
  </si>
  <si>
    <t>ALQUILER MOBILIARIO PARA EVENTOS
(1) JUEGO DE TRES (3) POLTRONAS
(2) COLOR BLANCO 
(3) MATERIAL SINTÉTICO
(4) DOS (2) MESAS DE CENTRO EN VIDRIO, CUADRADA O REDONDA, BASE METÁLICA, 
(5) INCLUYE INSTALACIÓN, TRANSPORTE, MONTAJE Y DESMONTAJE
(5) SERVICIO POR EVENTO O DÍA</t>
  </si>
  <si>
    <t>Alquiler mesas</t>
  </si>
  <si>
    <t>ALQUILER DE MESAS: MESAS PLÁSTICAS BLANCAS, CUADRADA DE 75 CMS DE LARGO X 75 CMS DE ANCHO X 70,5 CMS DE ALTO INCLUYE TRANSPORTE, INSTALACIÓN Y ENTREGA EN EL LUGAR REQUERIDO. JORNADA POR EVENTO O DÍA</t>
  </si>
  <si>
    <t>ALQUILER DE MESAS TIPO TABLÓN: RECTANGULAR PARA 10 PUESTOS. INCLUYE INSTALACIÓN, TRASPORTE Y ENTREGA EN EL LUGAR REQUERIDO, MONTAJE Y DESMONTAJE DE LA MISMA JORNADA POR EVENTO O DÍA</t>
  </si>
  <si>
    <t>Alquiler manteles</t>
  </si>
  <si>
    <t xml:space="preserve">ALQUILER MANTELES DE COLOR BLANCO CON TAPA DE 2X2 EN PVC DRECRON POLIESTER CON REFUERZO EN TELA NO TEJIDA DE 25GR. PARA MESA RECTANGULAR. POR EVENTO O DÍA, INCLUYE TRANSPORTE, </t>
  </si>
  <si>
    <t xml:space="preserve">ALQUILER MANTEL CON TAPA CUADRADO DE 75 X 75. TIEMPO POR EVENTO O DÍA , INCLUYE TRANSPORTE.  </t>
  </si>
  <si>
    <t>Alquiler sillas</t>
  </si>
  <si>
    <t>ALQUILER DE VEINTE (20) SILLAS: SILLAS PLÁSTICA TIPO SIN BRAZOS DE 46,7 CMS DE ANCHO X 50,5 CMS DE LARGO Y 89 CMS DE ALTO INCLUIDO EL TRANSPORTE. POR EVENTO O DÍA</t>
  </si>
  <si>
    <t>Alquiler carpa</t>
  </si>
  <si>
    <t>CARPA DE 2X2 A 4 AGUAS CON LATERALES. INCLUYE INSTALACIÓN, TRASPORTE Y ENTREGA EN EL LUGAR REQUERIDO, MONTAJE Y DESMONTAJE DE LA MISMA (JORNADA POR EVENTO O DÍA)</t>
  </si>
  <si>
    <t>CARPA DE 3X3 A 4 AGUAS CON LATERALES INCLUYE INSTALACIÓN, TRASPORTE Y ENTREGA EN EL LUGAR REQUERIDO, MONTAJE Y DESMONTAJE DE LA MISMA (JORNADA POR EVENTO O DÍA)</t>
  </si>
  <si>
    <t>CARPA 4X4 A 4 AGUAS CON LATERALES INCLUYE INSTALACIÓN, TRASPORTE Y ENTREGA EN EL LUGAR REQUERIDO, MONTAJE Y DESMONTAJE DE LA MISMA (JORNADA POR EVENTO O DÍA)</t>
  </si>
  <si>
    <t>CARPA PAGODA DE 3X3 CON LATERALES  INCLUYE INSTALACIÓN, TRASPORTE Y ENTREGA EN EL LUGAR REQUERIDO, MONTAJE Y DESMONTAJE DE LA MISMA (JORNADA POR EVENTO O DÍA)</t>
  </si>
  <si>
    <t>CARPA PAGODA DE 4X4 CON LATERALES  INCLUYE INSTALACIÓN, TRASPORTE Y ENTREGA EN EL LUGAR REQUERIDO, MONTAJE Y DESMONTAJE DE LA MISMA (JORNADA POR EVENTO O DÍA)</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</si>
  <si>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</si>
  <si>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</si>
  <si>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tarima</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</si>
  <si>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</si>
  <si>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</si>
  <si>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DE TARIMA DE 4X4 (ALTURA MODULAR ENTRE 0.20 Y 1.60) CON FALDON NEGRO, ESCALERA DE EMBARQUE Y DESEMBARQUE, CINTA ANTI DESLIZANTE Y BARANDAS.   INCLUYE INSTALACIÓN, TRANSPORTE Y ENTREGA EN EL LUGAR REQUERIDO, MONTAJE Y DESMONTAJE DE LA MISMA  (POR EVENTO O DÍA)</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</si>
  <si>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</si>
  <si>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ALQUILER DE TARIMA DE 6X6 (ALTURA MODULAR ENTRE 0.20 Y 1.60) CON FALDON NEGRO, ESCALERA DE EMBARQUE Y DESEMBARQUE, CINTA ANTI DESLIZANTE Y BARANDAS.   INCLUYE INSTALACIÓN, TRANSPORTE Y ENTREGA EN EL LUGAR REQUERIDO, MONTAJE Y DESMONTAJE DE LA MISMA  (JORNADA POR EVENTO O DÍA)</t>
  </si>
  <si>
    <t>Alquiler sobretarima</t>
  </si>
  <si>
    <t>ALQUILER DE SOBRETARIMA DE 3X3 (ALTURA MODULAR ENTRE 0.20 Y 0.80) CON ALFOMBRA Y LAS ESCALERAS RESPECTIVAS   INCLUYE INSTALACIÓN, TRANSPORTE Y ENTREGA EN EL LUGAR REQUERIDO, MONTAJE Y DESMONTAJE DE LA MISMA  (POR EVENTO O DÍA)</t>
  </si>
  <si>
    <t>ALQUILER DE SOBRETARIMA DE 4X4 (ALTURA MODULAR ENTRE 0.20 Y 0.80) CON ALFOMBRA Y LAS ESCALERAS RESPECTIVAS   INCLUYE INSTALACIÓN, TRANSPORTE Y ENTREGA EN EL LUGAR REQUERIDO, MONTAJE Y DESMONTAJE DE LA MISMA  (JORNADA POR EVENTO O DÍA)</t>
  </si>
  <si>
    <t>ALQUILER DE SOBRETARIMA DE 5X5 (ALTURA MODULAR ENTRE 0.20 Y 0.80) CON ALFOMBRA Y LAS ESCALERAS RESPECTIVAS   INCLUYE INSTALACIÓN, TRANSPORTE Y ENTREGA EN EL LUGAR REQUERIDO, MONTAJE Y DESMONTAJE DE LA MISMA  (JORNADA POR EVENTO O DÍA)</t>
  </si>
  <si>
    <t>ALQUILER DE SOBRETARIMA DE 6X6 (ALTURA MODULAR ENTRE 0.20 Y 0.80) CON ALFOMBRA Y LAS ESCALERAS RESPECTIVAS   INCLUYE INSTALACIÓN, TRANSPORTE Y ENTREGA EN EL LUGAR REQUERIDO, MONTAJE Y DESMONTAJE DE LA MISMA  (JORNADA POR EVENTO O DÍA)</t>
  </si>
  <si>
    <t>Alquiler techo</t>
  </si>
  <si>
    <t>ALQUILER TECHO EN ESTRUCTURA DE TRUSS PARA TARIMA DE 6X6.   INCLUYE INSTALACIÓN, TRANSPORTE Y ENTREGA EN EL LUGAR REQUERIDO, MONTAJE Y DESMONTAJE DE LA MISMA  (JORNADA POR EVENTO O DÍA)</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</si>
  <si>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</si>
  <si>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kit señalización</t>
  </si>
  <si>
    <t>ALQUILER DE KIT DE SEÑALIZACIÓN QUE INCLUYA: (SEÑALES ENTRADA (2), SALIDA DE EMERGENCIA (2), PMU (1), PUNTO DE ENCUENTRO (1), PUNTO DE INFORMACIÓN (2), PUNTO DE PERSONAS DESAPARECIDAS (1), ZONA DE BIENESTAR (1), BAÑOS (2), CAMERINOS (1), SALA JUNTAS (1), CADA SEÑAL DEBE SER DE MÍNIMO 3X1 MTS Y DEBE INCLUIR INSTALACIÓN.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</si>
  <si>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</si>
  <si>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</si>
  <si>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</si>
  <si>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PORTATILES (SANITARIO, LAVAMANOS) INCLUYENDO TRANSPORTE, INSTALACIÓN Y DESINSTALACIÓN - TIEMPO DE ALQUILER 1 DÍA.   INCLUYE INSTALACIÓN, TRASPORTE Y ENTREGA EN EL LUGAR REQUERIDO, MONTAJE Y DESMONTAJE</t>
  </si>
  <si>
    <t>Alquiler pisacable</t>
  </si>
  <si>
    <t>ALQUILER PISACABLE ALTO TRÁFICO- METRO - DIA</t>
  </si>
  <si>
    <t>Alquiler ambulancia</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</si>
  <si>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</si>
  <si>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</si>
  <si>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Punto fijo</t>
  </si>
  <si>
    <t>PUNTO FIJO VIDEO (PARA EVENTOS DE FORMATO MEDIANO Y GRANDE CUANDO SE REQUIERE) (VALOR POR DÍA)</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</si>
  <si>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</si>
  <si>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</si>
  <si>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pantalla</t>
  </si>
  <si>
    <t>ALQUILER DE PANTALLA LED
DE 48 A 65 PULGADAS O TELEVISOR SMART TV CON ESTRUCTURA, CABLEADO NECESARIO, TRANSPORTE, INSTALACIÓN, DESINSTALACIÓN Y OPERARIO. (JORNADA 4 HORAS)</t>
  </si>
  <si>
    <t>Alquiler sonido</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</si>
  <si>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</si>
  <si>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</si>
  <si>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</si>
  <si>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</si>
  <si>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</si>
  <si>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planta electrica</t>
  </si>
  <si>
    <t>ALQUILER DE PLANTA ELÉCTRICA DE 25 KVA: PLANTA ELECTRICA DE 25 KVA INSONORIZADA, QUE INCLUYA TRANSPORTE, PARCIAL DE CORRIENTE DE 10 METROS, TRIFÁSICA, TIERRA Y NEUTRO CON OPERARIO DISPONIBLE JORNADA POR EVENTO O DÍA</t>
  </si>
  <si>
    <t>ALQUILER DE PLANTA ELÉCTRICA DE 50 KVA: PLANTA ELECTRICA DE 50 KVA INSONORIZADA, QUE INCLUYA TRANSPORTE, PARCIAL DE CORRIENTE DE 10 METROS, TRIFÁSICA, TIERRA Y NEUTRO CON OPERARIO DISPONIBLE JORNADA POR EVENTO O DÍA</t>
  </si>
  <si>
    <t>ALQUILER DE PLANTA ELÉCTRICA DE 75 KVA: PLANTA ELECTRICA DE 75 KVA INSONORIZADA, QUE INCLUYA TRANSPORTE, PARCIAL DE CORRIENTE DE 10 METROS, TRIFÁSICA, TIERRA Y NEUTRO CON OPERARIO DISPONIBLE JORNADA POR EVENTO O DÍA</t>
  </si>
  <si>
    <t>ALQUILER DE PLANTA ELÉCTRICA DE 120 KVA: PLANTA ELECTRICA DE 120 KVA INSONORIZADA, QUE INCLUYA TRANSPORTE, PARCIAL DE CORRIENTE DE 10 METROS, TRIFÁSICA, TIERRA Y NEUTRO CON OPERARIO DISPONIBLE JORNADA POR EVENTO O DÍA.</t>
  </si>
  <si>
    <t>ALQUILER DE PLANTA ELÉCTRICA DE 200 KVA: PLANTA ELECTRICA DE 200 KVA INSONORIZADA, QUE INCLUYA TRANSPORTE, PARCIAL DE CORRIENTE DE 10 METROS, TRIFÁSICA, TIERRA Y NEUTRO CON OPERARIO DISPONIBLE JORNADA POR EVENTO O DÍA</t>
  </si>
  <si>
    <t>ALQUILER DE PLANTA ELÉCTRICA DE 250 KVA: PLANTA ELECTRICA DE 250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</si>
  <si>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</si>
  <si>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</si>
  <si>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transporte</t>
  </si>
  <si>
    <t xml:space="preserve">ALQUILER DE TRANSPORTE DE PASAJEROS TIPO 1 VEHÍCULO CON CAPACIDAD DE 10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x trayecto </t>
  </si>
  <si>
    <t xml:space="preserve">ALQUILER DE TRANSPORTE DE PASAJEROS TIPO 1 VEHÍCULO CON CAPACIDAD DE 10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(Jornada entre 4 y 8 horas día) </t>
  </si>
  <si>
    <t xml:space="preserve">ALQUILER DE TRANSPORTE DE PASAJEROS TIPO 2 VEHÍCULO CON CAPACIDAD DE 16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x trayecto </t>
  </si>
  <si>
    <t xml:space="preserve">ALQUILER DE TRANSPORTE DE PASAJEROS TIPO 2 VEHÍCULO CAPACIDAD 16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(Jornada entre 4 y 8 horas día) </t>
  </si>
  <si>
    <t>ALQUILER DE TRANSPORTE DE PASAJEROS TIPO 3 VEHÍCULO CON CAPACIDAD SUPERIOR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x trayecto</t>
  </si>
  <si>
    <t>ALQUILER DE TRANSPORTE DE PASAJEROS TIPO 3 VEHÍCULO CON CAPACIDAD SUPERIOR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(Jornada entre 4 y 8 horas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</si>
  <si>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</si>
  <si>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</si>
  <si>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iluminación</t>
  </si>
  <si>
    <t xml:space="preserve">ALQUILER DE ILUMINACIÓN
RGWB DE 8 VATIOS, (4) MÓVILES WASH, (4) MÓVILES SPOT, (6) OPTIPARES, (2) BARRAS DE LED AMBIENTACIÓN, (1) CONSOLA, (1) DMX Y CABLEADO PARA EL EQUIPO. INCLUYE TRANSPORTE, INSTALACIÓN, CONTROLADORES Y OPERARIO. (JORNADA DE 4  A 6 HORAS) </t>
  </si>
  <si>
    <t>SMS texto masivo</t>
  </si>
  <si>
    <t>SMS DE TEXTO MASIVO
SHORT MESSAGE SERVICE) CONFIRMACIÓN DE ENTREGA CON DÍA Y HORA CAPACIDAD DE 160 CARACTERES APRÓX CLARO-MOVISTAR-TIGO</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</si>
  <si>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</si>
  <si>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</si>
  <si>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</si>
  <si>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</si>
  <si>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</si>
  <si>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</si>
  <si>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</si>
  <si>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</si>
  <si>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</si>
  <si>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</si>
  <si>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</si>
  <si>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</si>
  <si>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Alquiler canal</t>
  </si>
  <si>
    <t>CANAL DEDICADO 1 ALQUILER DE SERVICIO DE CANAL DEDICADO 1:1 TRANSPORTE INTERNET GOLD,  CAPACIDAD DE 10 MEGAS, CON RADIO ENLACE.</t>
  </si>
  <si>
    <t>Alquiler backline</t>
  </si>
  <si>
    <t>ALQUILER DE BACKLINE PROFESIONAL  COMPUESTO POR: 2 AMPLIFICADORES PROFESIONALES DE GUITARRA CABINA CABEZOTE,  1 AMPLIFICADOR PROFESIONAL DE BAJO CABINA CABEZOTE,  BATERÍA 5 PIEZAS (JORNADA POR EVENTO O DÍA)</t>
  </si>
  <si>
    <t>SUGA</t>
  </si>
  <si>
    <t>TRÁMITE SUGA DE BAJA COMPLEJIDAD</t>
  </si>
  <si>
    <t>TRÁMITE SUGA DE MEDIANA COMPLEJIDAD</t>
  </si>
  <si>
    <t>TRÁMITE SUGA DE ALTA COMPLEJIDAD</t>
  </si>
  <si>
    <t xml:space="preserve">COORDINADOR LOGÍSTICO DE TERRITORIO: OPERARIO CERTIFICADO QUE INCLUYA  DOTACIÓN DE UNIFORME Y ELEMENTOS DE BIOSEGURIDAD
(JORNADA ENTRE 6 Y HASTA 10 HORAS DÍA) </t>
  </si>
  <si>
    <t>BRIGADISTA CON SU EQUIPO QUE INCLUYA ELEMENTOS NECESARIOS PARA PREVENCIÓN Y ATENCIÓN DE INCENDIOS.
(JORNADA ENTRE 5 Y HASTA 10 HORAS DÍA).</t>
  </si>
  <si>
    <t>PRESENTADOR PARA EVENTO DIURNO O NOCTURNO CON EXPERIENCIA EN MANEJO DE PÚBLICO
(JORNADA ENTRE 5 Y HASTA 10 HORAS DÍA).</t>
  </si>
  <si>
    <t>ANIMADOR CON EXPERIENCIA
(JORNADA ENTRE 5 Y HASTA 10 HORAS DÍA).</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</si>
  <si>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</si>
  <si>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</si>
  <si>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tablero</t>
  </si>
  <si>
    <t>ALQUILER TABLERO ROMPETRÁFICO.
TABLERO ROMPETRÁFICO DOBLE CARA CON MARCO EN MADERA DE 15 CMS (LARGO) * 85 CMS (ANCHO)
(JORNADA ENTRE 4 Y HASTA 10 HORAS DÍA)</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</si>
  <si>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</si>
  <si>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</si>
  <si>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</si>
  <si>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</si>
  <si>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</si>
  <si>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</si>
  <si>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</si>
  <si>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 xml:space="preserve">ALQUILER DE ILUMINACIÓN
RGWB DE 8 VATIOS, (4) MÓVILES WASH, (4) MÓVILES SPOT, (6) OPTIPARES, (2) BARRAS DE LED AMBIENTACIÓN, (1) CONSOLA, (1) DMX Y CABLEADO PARA EL EQUIPO. INCLUYE TRANSPORTE, INSTALACIÓN, CONTROLADORES Y OPERARIO. (JORNADA DE 1 A 3 HORAS) </t>
  </si>
  <si>
    <t>Servicio de internet</t>
  </si>
  <si>
    <t>SERVICIO DE INTERNET DE 200 MEGAS PARA REALIZAR TRANSMISIÓN POR PLATAFORMAS USTREAM. JORNADA 6 A 8 HORAS</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</si>
  <si>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</si>
  <si>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</si>
  <si>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Alquiler equipos de computo</t>
  </si>
  <si>
    <t xml:space="preserve">ALQUILER DE EQUIPOS DE CÓMPUTO (HARDWARE Y SOFTWARE)
HARDWARE: PROCESADOR: DUAL CORE / TURION / AMD. DISCO DURO: 160 GIGA BYTES TARJETA DE RED INALÁMBRICA. MEMORIA RAM: 2 GIGA BYTES MONITOR: 15″ PUERTOS: USB, VGA HDMI UNIDAD DE DVD: REPRODUCTOR Y QUEMADOR. CARGADORES Y CABLES DE CONEXIÓN. SOFTWARE: ÚLTIMA VERSIÓN DE WINDOWS CON LICENCIA. ÚLTIMA VERSIÓN DEL PAQUETE DE OFFICE CON LICENCIA.  PROGRAMAS PARA REPRODUCIR Y QUEMAR CD Y DVD.  DEMÁS PROGRAMAS PARA PROYECCIÓN DE PRESENTACIONES VIRTUALES EN PDF, PREZI VERSIÓN ESCRITORIO Y/U ONLINE, FLASH PLAYER, WINDOWS MEDIA PLAYER, DOCUMENTOS EN TEXTO, PLANOS, IMÁGENES Y VIDEOS, ETC (JORNADA 8 HORAS) </t>
  </si>
  <si>
    <t xml:space="preserve">ALQUILER DE TABLET
TABLET CON SIM CARD CON SISTEMA OPERATIVO ANDROID 8.1, TAMAÑO 10 PULGADAS, 1GB DE MEMORIA RAM Y 16 GB MEMORIA ROM, CONEXIÓN WIFI. CON PROTECTOR  (JORNADA ENTRE 4 Y HASTA 8 HORAS DÍA) </t>
  </si>
  <si>
    <t>Refrigerio Tipo 1</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</si>
  <si>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</si>
  <si>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Refrigerio Tipo 2</t>
  </si>
  <si>
    <t>1. BEBIDA TIPO: Deberá contener al menos 200 mililitros.
Jugo de frutas, yogurt, kumis, avena, y/o similares, no se permitirá el suministro de bebidas empacadas en bolsa plástica, la Alcaldía Local de Suba requiere que las mismas sean entregadas a los asistentes en empaque tetra pack. 
2. UN PRODUCTO CEREAL O PRODUCTO DE PANADERIA TIPO: Deberán tener un peso mínimo de 100 gramos.  
Pastel de pollo o carne, ponqué, arepa, empanada, mantecada, arepa con queso, pastel gloria, croissant de jamón y queso, alimentos tipo mantecada, brownie, o ponqué y/o similares. Los gramajes corresponden a los productos ya elaborados.
3. UNA FRUTA DE TEMPORADA TIPO: Porción de fruta no menor de 100 gramos.
Mandarina, naranja, manzana, pera y/o similares.
4. DULCE TIPO: Deberá tener mínimo entre 12 y 15 gramos.
Chocolatina, Arequipe, bocadillo o bom bum y/o similares.</t>
  </si>
  <si>
    <t>Refrigerio Tipo 3</t>
  </si>
  <si>
    <t>Un sólido: Un pastel de pollo o un pastel gloria (Producto de pastelería), jugo o avena en caja, fruta (manzana, pera, durazno, banano, mandarina, o ciruela) y dulce de chocolate. Todo empacado en bolsa de papel.</t>
  </si>
  <si>
    <t>Refrigerio Tipo 4</t>
  </si>
  <si>
    <t>Un sólido: un sándwich de jamón y queso, jugo o avena en caja, fruta (manzana, pera, durazno, banano, mandarina, o ciruela) y dulce de chocolate. Todo empacado en bolsa de papel.</t>
  </si>
  <si>
    <t>Refrigerio para niños</t>
  </si>
  <si>
    <t>Un sólido, opciones: galleta con chips de chocolate-ponqué-mantecada, porción aprox 65 gm, empacado individualmente, jugo o avena de 200 ml, fruta de temporada y golosina.  Todo empacado en bolsa de papel.</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</si>
  <si>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</si>
  <si>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</si>
  <si>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</si>
  <si>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</si>
  <si>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</si>
  <si>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</si>
  <si>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</si>
  <si>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</si>
  <si>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</si>
  <si>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 xml:space="preserve">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
</t>
  </si>
  <si>
    <t>Almuerzo Tipo 1</t>
  </si>
  <si>
    <t>Entrada, sopa o porción de fruta, 2 carnes (130 gr. c/u) + 1 carbohidrato 100 gramos + 1 ensalada 100 gramos + 1 acompañamiento 50 gramos postre 50 gramos + bebida 250 ml. 
Servicio de samovares y servido en cerámica</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</si>
  <si>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</si>
  <si>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</si>
  <si>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</si>
  <si>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</si>
  <si>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</si>
  <si>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</si>
  <si>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Mesero</t>
  </si>
  <si>
    <t>Servicio por evento de 4 horas</t>
  </si>
  <si>
    <t>Botellón de agua con soporte</t>
  </si>
  <si>
    <t>20 Litros</t>
  </si>
  <si>
    <t>Agua en botella</t>
  </si>
  <si>
    <t xml:space="preserve">Suministro Botellas plástica con Agua.
300 ML
</t>
  </si>
  <si>
    <t xml:space="preserve">Suministro Botellas plástica con Agua.
500 ML
</t>
  </si>
  <si>
    <t xml:space="preserve">Suministro Botellas plástica con Agua.
600 ML
</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</si>
  <si>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</si>
  <si>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</si>
  <si>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</si>
  <si>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 + presentación mesa + vasos de cartón bebida caliente 4 oz. + mezclador + azúcar + crema para café. Duración del evento aprox. 6 horas. Transporte incluido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</si>
  <si>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</si>
  <si>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</si>
  <si>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Estación de café tipo 4</t>
  </si>
  <si>
    <t>Servicio de cafetería para 100 personas (tinto, aromática y agua): Operarios + presentación de mesas + vasos de cartón bebida caliente 4 oz. + mezclador + azúcar + crema para café. Incluye galletas tipo avena o integrales. Duración del evento aprox. 5 horas. Transporte incluido.</t>
  </si>
  <si>
    <t>SERVICIO</t>
  </si>
  <si>
    <t>KNOWING SAS</t>
  </si>
  <si>
    <t>Ejecución</t>
  </si>
  <si>
    <t>PEOPLE SECURITY SAS</t>
  </si>
  <si>
    <t>ADOS</t>
  </si>
  <si>
    <t>Valor tomado el estudio de mercado del proceso FDLSUBA-SAMC-004-2025 (133182)</t>
  </si>
  <si>
    <t>Coordinador General</t>
  </si>
  <si>
    <t>Formación profesional en ciencias sociales y humanas y/o administración, contabilidad, economía y afines (según clasificación del SNIES). 
EXPERIENCIA PROFESIONAL Tres (3) años de experiencia profesional, contados a partir de la terminación de materias y/o fecha de grado, según aplique. 
EXPERIENCIA ESPECIFICA En dos (2) años como director(a) y/o coordinador(a) de proyectos logísticos, realización de eventos, ferias o congresos.</t>
  </si>
  <si>
    <t>Tabla</t>
  </si>
  <si>
    <t>ÍTEM NO OFERTABLE</t>
  </si>
  <si>
    <t>PRESUPUESTO DE SERVICIOS A MONTO AGOTABLE</t>
  </si>
  <si>
    <t>PRESUPUESTO OFICIAL DEL PROCESO</t>
  </si>
  <si>
    <t>VALOR ESTUDIO DE MERCADO (ÍTEMS UNITARIOS)</t>
  </si>
  <si>
    <t>Juan Camilo Cruz Cruz</t>
  </si>
  <si>
    <t>PRESTAR LOS SERVICIOS LOGÍSTICOS Y DE CATERING PARA LA REALIZACIÓN DE EVENTOS Y ACTIVIDADES TRANSVERSALES QUE REQUIERA LA ALCALDÍA LOCAL DE SUBA EN EL MARCO DEL CUMPLIMIENTO DEL PLAN DE DESARROLLO LOCAL</t>
  </si>
  <si>
    <t>Espacio adecuado con dotación de sillas, baños, mesas, video beam, computador, sonido (parlantes y micrófono) y elementos necesarios para el desarrollo de eventos de hasta 50 personas. Con disponibilidad de espacio exterior para el desarrollo de las actividades al aire libre.</t>
  </si>
  <si>
    <t>Salón</t>
  </si>
  <si>
    <t>LATINAFRO</t>
  </si>
  <si>
    <t>ASNEA</t>
  </si>
  <si>
    <t>AFROSALUD</t>
  </si>
  <si>
    <t>Auditorio</t>
  </si>
  <si>
    <t>MOZZARELLA</t>
  </si>
  <si>
    <t>FUNIDADACIÓN DE ESPERANZA DE VIDA</t>
  </si>
  <si>
    <t>Alquiler de Ambulancia medicalizada durante una jornada de 6 a 8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</si>
</sst>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240A]\ * #,##0_-;\-[$$-240A]\ * #,##0_-;_-[$$-240A]\ * &quot;-&quot;??_-;_-@_-"/>
  </numFmts>
  <fonts count="2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b/>
      <sz val="11"/>
      <color theme="1"/>
      <name val="Aptos Narrow"/>
      <family val="2"/>
      <scheme val="minor"/>
    </font>
    <font>
      <b/>
      <sz val="11"/>
      <name val="Aptos Narrow"/>
      <family val="2"/>
      <scheme val="minor"/>
    </font>
    <font>
      <b/>
      <sz val="10"/>
      <color theme="1"/>
      <name val="Aptos Narrow"/>
      <family val="2"/>
      <scheme val="minor"/>
    </font>
  </fonts>
  <fills count="23">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rgb="FF00B05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cellStyleXfs>
  <cellXfs count="152">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14"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4" fontId="9" fillId="15" borderId="1" xfId="0" applyNumberFormat="1" applyFont="1" applyFill="1" applyBorder="1" applyAlignment="1">
      <alignment vertical="center" wrapText="1"/>
    </xf>
    <xf numFmtId="0" fontId="6" fillId="11" borderId="0" xfId="3" applyFont="1" applyFill="1" applyAlignment="1">
      <alignment horizontal="center" vertical="center" wrapText="1"/>
    </xf>
    <xf numFmtId="14" fontId="7" fillId="0" borderId="1" xfId="0" applyNumberFormat="1" applyFont="1" applyBorder="1" applyAlignment="1">
      <alignment horizontal="center" vertical="center" wrapText="1"/>
    </xf>
    <xf numFmtId="0" fontId="0" fillId="7" borderId="1" xfId="0" applyFill="1" applyBorder="1" applyAlignment="1" applyProtection="1">
      <alignment vertical="center" wrapText="1"/>
      <protection locked="0"/>
    </xf>
    <xf numFmtId="0" fontId="16" fillId="7" borderId="1" xfId="0" applyFont="1" applyFill="1" applyBorder="1" applyAlignment="1">
      <alignment horizontal="center" vertical="center" wrapText="1"/>
    </xf>
    <xf numFmtId="0" fontId="26" fillId="0" borderId="1" xfId="0" applyFont="1" applyBorder="1" applyAlignment="1">
      <alignment vertical="center" wrapText="1"/>
    </xf>
    <xf numFmtId="164" fontId="1" fillId="15" borderId="1" xfId="1" applyNumberFormat="1" applyFont="1" applyFill="1" applyBorder="1" applyAlignment="1">
      <alignment vertical="center" wrapText="1"/>
    </xf>
    <xf numFmtId="164" fontId="0" fillId="19" borderId="0" xfId="0" applyNumberFormat="1" applyFill="1" applyAlignment="1">
      <alignment vertical="center" wrapText="1"/>
    </xf>
    <xf numFmtId="44" fontId="27" fillId="0" borderId="13" xfId="1" applyFont="1" applyFill="1" applyBorder="1" applyAlignment="1">
      <alignment vertical="center" wrapText="1"/>
    </xf>
    <xf numFmtId="0" fontId="28" fillId="0" borderId="1" xfId="0" applyFont="1" applyBorder="1" applyAlignment="1">
      <alignment horizontal="center" vertical="center" wrapText="1"/>
    </xf>
    <xf numFmtId="164" fontId="26" fillId="0" borderId="1" xfId="0" applyNumberFormat="1" applyFont="1" applyBorder="1" applyAlignment="1">
      <alignment horizontal="center" vertical="center" wrapText="1"/>
    </xf>
    <xf numFmtId="0" fontId="0" fillId="21" borderId="0" xfId="0" applyFill="1" applyAlignment="1">
      <alignment vertical="center" wrapText="1"/>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44" fontId="9" fillId="0" borderId="1" xfId="1" applyFont="1" applyFill="1" applyBorder="1" applyAlignment="1">
      <alignment vertical="center" wrapText="1"/>
    </xf>
    <xf numFmtId="9" fontId="9" fillId="0" borderId="1" xfId="2" applyFont="1" applyFill="1" applyBorder="1" applyAlignment="1">
      <alignment horizontal="center" vertical="center" wrapText="1"/>
    </xf>
    <xf numFmtId="164" fontId="9" fillId="0" borderId="1" xfId="0" applyNumberFormat="1" applyFont="1" applyBorder="1" applyAlignment="1">
      <alignment vertical="center" wrapText="1"/>
    </xf>
    <xf numFmtId="164" fontId="1" fillId="22" borderId="1" xfId="1" applyNumberFormat="1" applyFont="1" applyFill="1" applyBorder="1" applyAlignment="1">
      <alignment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20" fillId="0" borderId="0" xfId="3" applyFont="1" applyAlignment="1">
      <alignment horizontal="center" vertical="center" wrapText="1"/>
    </xf>
    <xf numFmtId="0" fontId="18" fillId="0" borderId="1" xfId="0" applyFont="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0" fillId="0" borderId="0" xfId="0" applyFont="1" applyAlignment="1">
      <alignment horizontal="right" vertic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0" fillId="20" borderId="3" xfId="0" applyFill="1" applyBorder="1" applyAlignment="1">
      <alignment horizontal="right" vertical="center" wrapText="1"/>
    </xf>
    <xf numFmtId="0" fontId="25" fillId="0" borderId="0" xfId="3" applyFont="1" applyAlignment="1">
      <alignment horizontal="center" vertic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26" fillId="0" borderId="1" xfId="0" applyFont="1" applyBorder="1" applyAlignment="1">
      <alignment horizontal="center" vertical="center" wrapText="1"/>
    </xf>
    <xf numFmtId="164" fontId="26" fillId="0" borderId="1" xfId="1" applyNumberFormat="1" applyFont="1" applyBorder="1" applyAlignment="1">
      <alignment horizontal="center" vertical="center" wrapText="1"/>
    </xf>
    <xf numFmtId="0" fontId="15" fillId="9" borderId="11" xfId="0" applyFont="1" applyFill="1" applyBorder="1" applyAlignment="1">
      <alignment horizontal="center" wrapText="1"/>
    </xf>
    <xf numFmtId="0" fontId="0" fillId="0" borderId="1" xfId="0" applyFill="1" applyBorder="1" applyAlignment="1" applyProtection="1">
      <alignment vertical="center" wrapText="1"/>
      <protection locked="0"/>
    </xf>
    <xf numFmtId="0" fontId="16"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44" fontId="1" fillId="0" borderId="1" xfId="1" applyFont="1" applyFill="1" applyBorder="1" applyAlignment="1" applyProtection="1">
      <alignment vertical="center" wrapText="1"/>
      <protection locked="0"/>
    </xf>
    <xf numFmtId="165" fontId="1" fillId="0" borderId="1" xfId="1" applyNumberFormat="1" applyFont="1" applyFill="1" applyBorder="1" applyAlignment="1">
      <alignment vertical="center" wrapText="1"/>
    </xf>
    <xf numFmtId="44" fontId="1" fillId="0" borderId="1" xfId="1" applyFont="1" applyFill="1" applyBorder="1" applyAlignment="1">
      <alignment vertical="center" wrapText="1"/>
    </xf>
    <xf numFmtId="164" fontId="9" fillId="0" borderId="1" xfId="0" applyNumberFormat="1" applyFont="1" applyFill="1" applyBorder="1" applyAlignment="1">
      <alignment vertical="center" wrapText="1"/>
    </xf>
    <xf numFmtId="44" fontId="9" fillId="0" borderId="1" xfId="0" applyNumberFormat="1" applyFont="1" applyFill="1" applyBorder="1" applyAlignment="1">
      <alignment vertical="center" wrapText="1"/>
    </xf>
    <xf numFmtId="0" fontId="0" fillId="0" borderId="1" xfId="0" applyFill="1" applyBorder="1" applyAlignment="1">
      <alignment vertical="center" wrapText="1"/>
    </xf>
    <xf numFmtId="0" fontId="0" fillId="0" borderId="0" xfId="0" applyFill="1" applyAlignment="1">
      <alignment vertical="center" wrapText="1"/>
    </xf>
    <xf numFmtId="0" fontId="0" fillId="0" borderId="1" xfId="0" applyFill="1" applyBorder="1" applyAlignment="1">
      <alignment horizontal="center" vertical="center" wrapText="1"/>
    </xf>
    <xf numFmtId="9" fontId="0" fillId="0" borderId="1" xfId="0" applyNumberFormat="1" applyFill="1" applyBorder="1" applyAlignment="1">
      <alignment horizontal="center" vertical="center" wrapText="1"/>
    </xf>
    <xf numFmtId="164" fontId="0" fillId="0" borderId="1" xfId="0" applyNumberFormat="1" applyFill="1" applyBorder="1" applyAlignment="1">
      <alignment vertical="center" wrapText="1"/>
    </xf>
  </cellXfs>
  <cellStyles count="5">
    <cellStyle name="Moneda" xfId="1" builtinId="4"/>
    <cellStyle name="Normal" xfId="0" builtinId="0"/>
    <cellStyle name="Normal 2" xfId="3" xr:uid="{50A8AE18-0683-449E-B367-B3A5C42370F7}"/>
    <cellStyle name="Normal 3" xfId="4" xr:uid="{B0D1AD6D-97F1-4745-9651-5FE98B42D34C}"/>
    <cellStyle name="Porcentaje" xfId="2" builtinId="5"/>
  </cellStyles>
  <dxfs count="5">
    <dxf>
      <font>
        <color theme="5" tint="-0.24994659260841701"/>
      </font>
      <fill>
        <patternFill>
          <bgColor rgb="FFFFFF99"/>
        </patternFill>
      </fill>
    </dxf>
    <dxf>
      <font>
        <color theme="5" tint="-0.24994659260841701"/>
      </font>
      <fill>
        <patternFill>
          <bgColor rgb="FFFFFF99"/>
        </patternFill>
      </fill>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46</xdr:col>
      <xdr:colOff>479045</xdr:colOff>
      <xdr:row>3</xdr:row>
      <xdr:rowOff>210070</xdr:rowOff>
    </xdr:from>
    <xdr:to>
      <xdr:col>47</xdr:col>
      <xdr:colOff>1383981</xdr:colOff>
      <xdr:row>3</xdr:row>
      <xdr:rowOff>778271</xdr:rowOff>
    </xdr:to>
    <xdr:grpSp>
      <xdr:nvGrpSpPr>
        <xdr:cNvPr id="3" name="Grupo 2">
          <a:extLst>
            <a:ext uri="{FF2B5EF4-FFF2-40B4-BE49-F238E27FC236}">
              <a16:creationId xmlns:a16="http://schemas.microsoft.com/office/drawing/2014/main" id="{9B7EAA6C-40BC-4E07-A1B8-637670915DB4}"/>
            </a:ext>
          </a:extLst>
        </xdr:cNvPr>
        <xdr:cNvGrpSpPr/>
      </xdr:nvGrpSpPr>
      <xdr:grpSpPr>
        <a:xfrm>
          <a:off x="86526430" y="972070"/>
          <a:ext cx="2458243" cy="568201"/>
          <a:chOff x="31843133" y="683986"/>
          <a:chExt cx="2479751" cy="567403"/>
        </a:xfrm>
      </xdr:grpSpPr>
      <xdr:sp macro="[0]!tres" textlink="">
        <xdr:nvSpPr>
          <xdr:cNvPr id="4" name="Rectángulo 3">
            <a:extLst>
              <a:ext uri="{FF2B5EF4-FFF2-40B4-BE49-F238E27FC236}">
                <a16:creationId xmlns:a16="http://schemas.microsoft.com/office/drawing/2014/main" id="{D6C3B9D5-689F-969A-EDEF-7922CEB61F4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151786A5-076F-783E-AA46-9B42BE3C478E}"/>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353F16C-4D74-4D76-ACFC-9BB0DB9F458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60</xdr:col>
      <xdr:colOff>479045</xdr:colOff>
      <xdr:row>3</xdr:row>
      <xdr:rowOff>210070</xdr:rowOff>
    </xdr:from>
    <xdr:to>
      <xdr:col>61</xdr:col>
      <xdr:colOff>1383981</xdr:colOff>
      <xdr:row>3</xdr:row>
      <xdr:rowOff>778271</xdr:rowOff>
    </xdr:to>
    <xdr:grpSp>
      <xdr:nvGrpSpPr>
        <xdr:cNvPr id="3" name="Grupo 2">
          <a:extLst>
            <a:ext uri="{FF2B5EF4-FFF2-40B4-BE49-F238E27FC236}">
              <a16:creationId xmlns:a16="http://schemas.microsoft.com/office/drawing/2014/main" id="{4C2AB81E-992B-4C01-A645-F17A0F879CF2}"/>
            </a:ext>
          </a:extLst>
        </xdr:cNvPr>
        <xdr:cNvGrpSpPr/>
      </xdr:nvGrpSpPr>
      <xdr:grpSpPr>
        <a:xfrm>
          <a:off x="73296100" y="988817"/>
          <a:ext cx="2462430" cy="568201"/>
          <a:chOff x="31843133" y="683986"/>
          <a:chExt cx="2479751" cy="567403"/>
        </a:xfrm>
      </xdr:grpSpPr>
      <xdr:sp macro="[0]!tres" textlink="">
        <xdr:nvSpPr>
          <xdr:cNvPr id="4" name="Rectángulo 3">
            <a:extLst>
              <a:ext uri="{FF2B5EF4-FFF2-40B4-BE49-F238E27FC236}">
                <a16:creationId xmlns:a16="http://schemas.microsoft.com/office/drawing/2014/main" id="{5C1CF452-8EB5-E1C1-82BD-493960A560B7}"/>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917C4670-BC29-7988-06A0-E33997A98728}"/>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G98" sheet="Tres_Proveedores"/>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G97" sheet="Tres_Proveedores"/>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K10:AV36" sheet="Tres_Proveedores"/>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BV132"/>
  <sheetViews>
    <sheetView view="pageBreakPreview" zoomScale="52" zoomScaleNormal="52" zoomScaleSheetLayoutView="52" workbookViewId="0">
      <selection activeCell="A10" sqref="A10"/>
    </sheetView>
  </sheetViews>
  <sheetFormatPr baseColWidth="10" defaultColWidth="11.44140625" defaultRowHeight="14.4" x14ac:dyDescent="0.3"/>
  <cols>
    <col min="1" max="1" width="17.109375" style="3" customWidth="1"/>
    <col min="2" max="2" width="24.44140625" style="3" customWidth="1"/>
    <col min="3" max="4" width="52.44140625" style="3" customWidth="1"/>
    <col min="5" max="6" width="28.44140625" style="3" customWidth="1"/>
    <col min="7" max="7" width="31.44140625" style="3" customWidth="1"/>
    <col min="8" max="13" width="25.44140625" style="3" customWidth="1"/>
    <col min="14" max="32" width="24.44140625" style="3" customWidth="1"/>
    <col min="33" max="33" width="56.44140625" style="3" customWidth="1"/>
    <col min="34" max="36" width="11.44140625" style="3"/>
    <col min="37" max="38" width="31.33203125" style="3" customWidth="1"/>
    <col min="39" max="39" width="29.33203125" style="3" customWidth="1"/>
    <col min="40" max="40" width="66.6640625" style="3" customWidth="1"/>
    <col min="41" max="43" width="22.6640625" style="3" customWidth="1"/>
    <col min="44" max="45" width="32.33203125" style="3" customWidth="1"/>
    <col min="46" max="48" width="22.6640625" style="3" customWidth="1"/>
    <col min="49" max="70" width="11.44140625" style="3"/>
    <col min="71" max="71" width="5.44140625" style="3" bestFit="1" customWidth="1"/>
    <col min="72" max="16384" width="11.44140625" style="3"/>
  </cols>
  <sheetData>
    <row r="3" spans="1:74" s="1" customFormat="1" ht="32.4" customHeight="1" x14ac:dyDescent="0.3">
      <c r="A3" s="93" t="s">
        <v>0</v>
      </c>
      <c r="B3" s="93"/>
      <c r="C3" s="93"/>
      <c r="D3" s="93"/>
      <c r="E3" s="93"/>
      <c r="F3" s="93"/>
      <c r="G3" s="93"/>
      <c r="H3" s="93"/>
      <c r="I3" s="93"/>
      <c r="J3" s="93"/>
      <c r="K3" s="93"/>
      <c r="L3" s="93"/>
      <c r="M3" s="130" t="s">
        <v>1</v>
      </c>
      <c r="N3" s="131"/>
      <c r="O3" s="131"/>
      <c r="P3" s="131"/>
      <c r="Q3" s="131"/>
      <c r="R3" s="131"/>
      <c r="S3" s="131"/>
      <c r="T3" s="131"/>
      <c r="U3" s="131"/>
      <c r="V3" s="131"/>
      <c r="W3" s="33"/>
      <c r="X3" s="33"/>
      <c r="Y3" s="33"/>
      <c r="Z3" s="33"/>
      <c r="AA3" s="33"/>
      <c r="AB3" s="33"/>
      <c r="AC3" s="33"/>
      <c r="AD3" s="33"/>
      <c r="AE3" s="33"/>
      <c r="AF3" s="33"/>
    </row>
    <row r="4" spans="1:74" s="2" customFormat="1" ht="70.2" customHeight="1" x14ac:dyDescent="0.3">
      <c r="A4" s="94"/>
      <c r="B4" s="94"/>
      <c r="C4" s="45" t="s">
        <v>2</v>
      </c>
      <c r="D4" s="17"/>
      <c r="E4" s="95" t="s">
        <v>3</v>
      </c>
      <c r="F4" s="95"/>
      <c r="G4" s="96"/>
      <c r="H4" s="96"/>
      <c r="I4" s="96"/>
      <c r="J4" s="96"/>
      <c r="K4" s="96"/>
      <c r="L4" s="96"/>
      <c r="M4" s="132"/>
      <c r="N4" s="133"/>
      <c r="O4" s="133"/>
      <c r="P4" s="133"/>
      <c r="Q4" s="133"/>
      <c r="R4" s="133"/>
      <c r="S4" s="133"/>
      <c r="T4" s="133"/>
      <c r="U4" s="133"/>
      <c r="V4" s="133"/>
      <c r="Y4" s="123" t="s">
        <v>4</v>
      </c>
      <c r="Z4" s="123"/>
      <c r="AA4" s="74" t="str">
        <f>IF(B11="","",Z98)</f>
        <v/>
      </c>
      <c r="AB4" s="38"/>
      <c r="AC4" s="38"/>
      <c r="AD4" s="38"/>
      <c r="AE4" s="38"/>
      <c r="AF4" s="38"/>
    </row>
    <row r="5" spans="1:74" s="2" customFormat="1" ht="63" customHeight="1" x14ac:dyDescent="0.3">
      <c r="A5" s="94"/>
      <c r="B5" s="94"/>
      <c r="C5" s="20" t="s">
        <v>5</v>
      </c>
      <c r="D5" s="97"/>
      <c r="E5" s="98"/>
      <c r="F5" s="99"/>
      <c r="G5" s="20" t="s">
        <v>6</v>
      </c>
      <c r="H5" s="97"/>
      <c r="I5" s="99"/>
      <c r="J5" s="20" t="s">
        <v>7</v>
      </c>
      <c r="K5" s="97"/>
      <c r="L5" s="99"/>
      <c r="M5" s="132"/>
      <c r="N5" s="133"/>
      <c r="O5" s="133"/>
      <c r="P5" s="133"/>
      <c r="Q5" s="133"/>
      <c r="R5" s="133"/>
      <c r="S5" s="133"/>
      <c r="T5" s="133"/>
      <c r="U5" s="133"/>
      <c r="V5" s="133"/>
      <c r="Y5" s="123" t="s">
        <v>8</v>
      </c>
      <c r="Z5" s="123"/>
      <c r="AA5" s="74" t="str">
        <f>IF(B11="","",AV37)</f>
        <v/>
      </c>
      <c r="AB5" s="38"/>
      <c r="AC5" s="38"/>
      <c r="AD5" s="38"/>
      <c r="AE5" s="38"/>
      <c r="AF5" s="38"/>
    </row>
    <row r="6" spans="1:74" s="2" customFormat="1" ht="102" customHeight="1" x14ac:dyDescent="0.3">
      <c r="A6" s="94"/>
      <c r="B6" s="94"/>
      <c r="C6" s="46" t="s">
        <v>9</v>
      </c>
      <c r="D6" s="95"/>
      <c r="E6" s="95"/>
      <c r="F6" s="95"/>
      <c r="G6" s="95"/>
      <c r="H6" s="95"/>
      <c r="I6" s="95"/>
      <c r="J6" s="95"/>
      <c r="K6" s="95"/>
      <c r="L6" s="95"/>
      <c r="M6" s="134"/>
      <c r="N6" s="135"/>
      <c r="O6" s="135"/>
      <c r="P6" s="135"/>
      <c r="Q6" s="135"/>
      <c r="R6" s="135"/>
      <c r="S6" s="135"/>
      <c r="T6" s="135"/>
      <c r="U6" s="135"/>
      <c r="V6" s="135"/>
      <c r="Y6" s="123" t="s">
        <v>10</v>
      </c>
      <c r="Z6" s="123"/>
      <c r="AA6" s="76"/>
      <c r="AB6" s="36"/>
      <c r="AC6" s="36"/>
      <c r="AD6" s="36"/>
      <c r="AE6" s="36"/>
      <c r="AF6" s="36"/>
      <c r="AK6" s="111" t="s">
        <v>11</v>
      </c>
      <c r="AL6" s="111"/>
      <c r="AM6" s="111"/>
      <c r="AN6" s="111"/>
      <c r="AO6" s="111"/>
      <c r="AP6" s="111"/>
      <c r="AQ6" s="111"/>
      <c r="AR6" s="111"/>
      <c r="AS6" s="111"/>
      <c r="AT6" s="111"/>
      <c r="AU6" s="111"/>
      <c r="AV6" s="111"/>
    </row>
    <row r="8" spans="1:74" x14ac:dyDescent="0.3">
      <c r="A8" s="4"/>
      <c r="I8" s="16"/>
      <c r="J8" s="16"/>
      <c r="K8" s="16"/>
      <c r="L8" s="16"/>
      <c r="O8" s="16"/>
      <c r="P8" s="16"/>
      <c r="Q8" s="16"/>
      <c r="R8" s="16"/>
      <c r="U8" s="16"/>
      <c r="V8" s="16"/>
      <c r="W8" s="16"/>
      <c r="X8" s="16"/>
      <c r="Y8" s="16"/>
    </row>
    <row r="9" spans="1:74" s="18" customFormat="1" ht="15.6" customHeight="1" x14ac:dyDescent="0.35">
      <c r="G9" s="116" t="s">
        <v>12</v>
      </c>
      <c r="H9" s="117"/>
      <c r="I9" s="117"/>
      <c r="J9" s="117"/>
      <c r="K9" s="117"/>
      <c r="L9" s="118"/>
      <c r="M9" s="124" t="s">
        <v>13</v>
      </c>
      <c r="N9" s="125"/>
      <c r="O9" s="125"/>
      <c r="P9" s="125"/>
      <c r="Q9" s="125"/>
      <c r="R9" s="126"/>
      <c r="S9" s="127" t="s">
        <v>14</v>
      </c>
      <c r="T9" s="128"/>
      <c r="U9" s="128"/>
      <c r="V9" s="128"/>
      <c r="W9" s="128"/>
      <c r="X9" s="129"/>
      <c r="Y9" s="120" t="s">
        <v>15</v>
      </c>
      <c r="Z9" s="121"/>
      <c r="AA9" s="121"/>
      <c r="AB9" s="121"/>
    </row>
    <row r="10" spans="1:74" s="18" customFormat="1" ht="156.6" customHeight="1" x14ac:dyDescent="0.3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21" t="s">
        <v>30</v>
      </c>
      <c r="Z10" s="21" t="s">
        <v>31</v>
      </c>
      <c r="AA10" s="21" t="s">
        <v>32</v>
      </c>
      <c r="AB10" s="21" t="s">
        <v>33</v>
      </c>
      <c r="AC10" s="21" t="s">
        <v>34</v>
      </c>
      <c r="AD10" s="21" t="s">
        <v>35</v>
      </c>
      <c r="AE10" s="21" t="s">
        <v>36</v>
      </c>
      <c r="AF10" s="21" t="s">
        <v>37</v>
      </c>
      <c r="AG10" s="72" t="s">
        <v>38</v>
      </c>
      <c r="AK10" s="49" t="s">
        <v>17</v>
      </c>
      <c r="AL10" s="49" t="s">
        <v>39</v>
      </c>
      <c r="AM10" s="49" t="s">
        <v>40</v>
      </c>
      <c r="AN10" s="49" t="s">
        <v>41</v>
      </c>
      <c r="AO10" s="49" t="s">
        <v>42</v>
      </c>
      <c r="AP10" s="49" t="s">
        <v>43</v>
      </c>
      <c r="AQ10" s="49" t="s">
        <v>44</v>
      </c>
      <c r="AR10" s="49" t="s">
        <v>45</v>
      </c>
      <c r="AS10" s="49" t="s">
        <v>46</v>
      </c>
      <c r="AT10" s="49" t="s">
        <v>13</v>
      </c>
      <c r="AU10" s="49" t="s">
        <v>14</v>
      </c>
      <c r="AV10" s="49" t="s">
        <v>47</v>
      </c>
    </row>
    <row r="11" spans="1:74" s="7" customFormat="1" x14ac:dyDescent="0.3">
      <c r="A11" s="6" t="str">
        <f t="shared" ref="A11:A42" si="0">IF(B11&lt;&gt;"",BV11,"")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39" t="str">
        <f t="shared" ref="Y11:Y42" si="1">IF(A11="","",AVERAGE(J11,P11,V11))</f>
        <v/>
      </c>
      <c r="Z11" s="39" t="str">
        <f t="shared" ref="Z11:Z42" si="2">IF(B11="","",AVERAGE(L11,R11,X11))</f>
        <v/>
      </c>
      <c r="AA11" s="40" t="str">
        <f t="shared" ref="AA11:AA42" si="3">IF(B11="","",STDEV(L11,R11,X11))</f>
        <v/>
      </c>
      <c r="AB11" s="41" t="str">
        <f t="shared" ref="AB11:AB42" si="4">IF(B11="","",(AA11/Z11))</f>
        <v/>
      </c>
      <c r="AC11" s="40" t="str">
        <f t="shared" ref="AC11:AC42" si="5">IF(B11="","",(Z11-AA11))</f>
        <v/>
      </c>
      <c r="AD11" s="40" t="str">
        <f t="shared" ref="AD11:AD42" si="6">IF(B11="","",(Z11+AA11))</f>
        <v/>
      </c>
      <c r="AE11" s="42" t="e">
        <f t="shared" ref="AE11:AE42" si="7">AVERAGE(L11,R11,X11)</f>
        <v>#DIV/0!</v>
      </c>
      <c r="AF11" s="42" t="e">
        <f t="shared" ref="AF11:AF42" si="8">AE11*F11</f>
        <v>#DIV/0!</v>
      </c>
      <c r="AG11" s="5"/>
      <c r="AK11" s="64"/>
      <c r="AL11" s="64"/>
      <c r="AM11" s="5"/>
      <c r="AN11" s="5"/>
      <c r="AO11" s="5"/>
      <c r="AP11" s="65"/>
      <c r="AQ11" s="66"/>
      <c r="AR11" s="67"/>
      <c r="AS11" s="67" t="str">
        <f>IF(AO11="Tabla",(AR11*AL11*AP11*AQ11)," ")</f>
        <v xml:space="preserve"> </v>
      </c>
      <c r="AT11" s="5"/>
      <c r="AU11" s="5"/>
      <c r="AV11" s="68" t="e">
        <f>IF(AO11="Tabla",AS11,(AVERAGE(AR11,AT11,AU11)*AQ11*AL11))</f>
        <v>#DIV/0!</v>
      </c>
      <c r="BV11" s="7">
        <v>1</v>
      </c>
    </row>
    <row r="12" spans="1:74" s="7" customFormat="1" x14ac:dyDescent="0.3">
      <c r="A12" s="6" t="str">
        <f t="shared" si="0"/>
        <v/>
      </c>
      <c r="B12" s="43"/>
      <c r="C12" s="6"/>
      <c r="D12" s="6"/>
      <c r="E12" s="43"/>
      <c r="F12" s="44"/>
      <c r="G12" s="22"/>
      <c r="H12" s="23"/>
      <c r="I12" s="47">
        <f t="shared" ref="I12:I75" si="9">H12*19%</f>
        <v>0</v>
      </c>
      <c r="J12" s="47">
        <f t="shared" ref="J12:J75" si="10">H12+I12</f>
        <v>0</v>
      </c>
      <c r="K12" s="59" t="str">
        <f t="shared" ref="K12:K75" si="11">IF(B12="","",(H12*F12))</f>
        <v/>
      </c>
      <c r="L12" s="59" t="str">
        <f t="shared" ref="L12:L75" si="12">IF(B12="","",(J12*F12))</f>
        <v/>
      </c>
      <c r="M12" s="24"/>
      <c r="N12" s="25"/>
      <c r="O12" s="26">
        <f t="shared" ref="O12:O75" si="13">N12*19%</f>
        <v>0</v>
      </c>
      <c r="P12" s="26">
        <f t="shared" ref="P12:P75" si="14">N12+O12</f>
        <v>0</v>
      </c>
      <c r="Q12" s="27" t="str">
        <f t="shared" ref="Q12:Q75" si="15">IF(B12="","",(N12*F12))</f>
        <v/>
      </c>
      <c r="R12" s="27" t="str">
        <f t="shared" ref="R12:R75" si="16">IF(B12="","",(P12*F12))</f>
        <v/>
      </c>
      <c r="S12" s="29"/>
      <c r="T12" s="30"/>
      <c r="U12" s="31">
        <f t="shared" ref="U12:U75" si="17">T12*19%</f>
        <v>0</v>
      </c>
      <c r="V12" s="31">
        <f t="shared" ref="V12:V75" si="18">T12+U12</f>
        <v>0</v>
      </c>
      <c r="W12" s="32" t="str">
        <f t="shared" ref="W12:W75" si="19">IF(B12="","",(T12*F12))</f>
        <v/>
      </c>
      <c r="X12" s="32" t="str">
        <f t="shared" ref="X12:X75" si="20">IF(B12="","",(V12*F12))</f>
        <v/>
      </c>
      <c r="Y12" s="39" t="str">
        <f t="shared" si="1"/>
        <v/>
      </c>
      <c r="Z12" s="39" t="str">
        <f t="shared" si="2"/>
        <v/>
      </c>
      <c r="AA12" s="40" t="str">
        <f t="shared" si="3"/>
        <v/>
      </c>
      <c r="AB12" s="41" t="str">
        <f t="shared" si="4"/>
        <v/>
      </c>
      <c r="AC12" s="40" t="str">
        <f t="shared" si="5"/>
        <v/>
      </c>
      <c r="AD12" s="40" t="str">
        <f t="shared" si="6"/>
        <v/>
      </c>
      <c r="AE12" s="42" t="e">
        <f t="shared" si="7"/>
        <v>#DIV/0!</v>
      </c>
      <c r="AF12" s="42" t="e">
        <f t="shared" si="8"/>
        <v>#DIV/0!</v>
      </c>
      <c r="AG12" s="5"/>
      <c r="AK12" s="64"/>
      <c r="AL12" s="64"/>
      <c r="AM12" s="5"/>
      <c r="AN12" s="5"/>
      <c r="AO12" s="5"/>
      <c r="AP12" s="65"/>
      <c r="AQ12" s="66"/>
      <c r="AR12" s="67"/>
      <c r="AS12" s="67" t="str">
        <f t="shared" ref="AS12:AS36" si="21">IF(AO12="Tabla",(AR12*AL12*AP12*AQ12)," ")</f>
        <v xml:space="preserve"> </v>
      </c>
      <c r="AT12" s="5"/>
      <c r="AU12" s="5"/>
      <c r="AV12" s="68" t="e">
        <f t="shared" ref="AV12:AV36" si="22">IF(AO12="Tabla",AS12,(AVERAGE(AR12,AT12,AU12)*AQ12*AL12))</f>
        <v>#DIV/0!</v>
      </c>
      <c r="BV12" s="7">
        <v>2</v>
      </c>
    </row>
    <row r="13" spans="1:74" s="7" customFormat="1" x14ac:dyDescent="0.3">
      <c r="A13" s="6" t="str">
        <f t="shared" si="0"/>
        <v/>
      </c>
      <c r="B13" s="43"/>
      <c r="C13" s="6"/>
      <c r="D13" s="6"/>
      <c r="E13" s="43"/>
      <c r="F13" s="44"/>
      <c r="G13" s="22"/>
      <c r="H13" s="23"/>
      <c r="I13" s="47">
        <f t="shared" si="9"/>
        <v>0</v>
      </c>
      <c r="J13" s="47">
        <f t="shared" si="10"/>
        <v>0</v>
      </c>
      <c r="K13" s="59" t="str">
        <f t="shared" si="11"/>
        <v/>
      </c>
      <c r="L13" s="59" t="str">
        <f t="shared" si="12"/>
        <v/>
      </c>
      <c r="M13" s="24"/>
      <c r="N13" s="25"/>
      <c r="O13" s="26">
        <f t="shared" si="13"/>
        <v>0</v>
      </c>
      <c r="P13" s="26">
        <f t="shared" si="14"/>
        <v>0</v>
      </c>
      <c r="Q13" s="27" t="str">
        <f t="shared" si="15"/>
        <v/>
      </c>
      <c r="R13" s="27" t="str">
        <f t="shared" si="16"/>
        <v/>
      </c>
      <c r="S13" s="29"/>
      <c r="T13" s="30"/>
      <c r="U13" s="31">
        <f t="shared" si="17"/>
        <v>0</v>
      </c>
      <c r="V13" s="31">
        <f t="shared" si="18"/>
        <v>0</v>
      </c>
      <c r="W13" s="32" t="str">
        <f t="shared" si="19"/>
        <v/>
      </c>
      <c r="X13" s="32" t="str">
        <f t="shared" si="20"/>
        <v/>
      </c>
      <c r="Y13" s="39" t="str">
        <f t="shared" si="1"/>
        <v/>
      </c>
      <c r="Z13" s="39" t="str">
        <f t="shared" si="2"/>
        <v/>
      </c>
      <c r="AA13" s="40" t="str">
        <f t="shared" si="3"/>
        <v/>
      </c>
      <c r="AB13" s="41" t="str">
        <f t="shared" si="4"/>
        <v/>
      </c>
      <c r="AC13" s="40" t="str">
        <f t="shared" si="5"/>
        <v/>
      </c>
      <c r="AD13" s="40" t="str">
        <f t="shared" si="6"/>
        <v/>
      </c>
      <c r="AE13" s="42" t="e">
        <f t="shared" si="7"/>
        <v>#DIV/0!</v>
      </c>
      <c r="AF13" s="42" t="e">
        <f t="shared" si="8"/>
        <v>#DIV/0!</v>
      </c>
      <c r="AG13" s="5"/>
      <c r="AK13" s="64"/>
      <c r="AL13" s="64"/>
      <c r="AM13" s="5"/>
      <c r="AN13" s="5"/>
      <c r="AO13" s="5"/>
      <c r="AP13" s="65"/>
      <c r="AQ13" s="66"/>
      <c r="AR13" s="67"/>
      <c r="AS13" s="67" t="str">
        <f t="shared" si="21"/>
        <v xml:space="preserve"> </v>
      </c>
      <c r="AT13" s="5"/>
      <c r="AU13" s="5"/>
      <c r="AV13" s="68" t="e">
        <f t="shared" si="22"/>
        <v>#DIV/0!</v>
      </c>
      <c r="BV13" s="7">
        <v>3</v>
      </c>
    </row>
    <row r="14" spans="1:74" s="7" customFormat="1" x14ac:dyDescent="0.3">
      <c r="A14" s="6" t="str">
        <f t="shared" si="0"/>
        <v/>
      </c>
      <c r="B14" s="43"/>
      <c r="C14" s="6"/>
      <c r="D14" s="6"/>
      <c r="E14" s="43"/>
      <c r="F14" s="44"/>
      <c r="G14" s="22"/>
      <c r="H14" s="23"/>
      <c r="I14" s="47">
        <f t="shared" si="9"/>
        <v>0</v>
      </c>
      <c r="J14" s="47">
        <f t="shared" si="10"/>
        <v>0</v>
      </c>
      <c r="K14" s="59" t="str">
        <f t="shared" si="11"/>
        <v/>
      </c>
      <c r="L14" s="59" t="str">
        <f t="shared" si="12"/>
        <v/>
      </c>
      <c r="M14" s="24"/>
      <c r="N14" s="25"/>
      <c r="O14" s="26">
        <f t="shared" si="13"/>
        <v>0</v>
      </c>
      <c r="P14" s="26">
        <f t="shared" si="14"/>
        <v>0</v>
      </c>
      <c r="Q14" s="27" t="str">
        <f t="shared" si="15"/>
        <v/>
      </c>
      <c r="R14" s="27" t="str">
        <f t="shared" si="16"/>
        <v/>
      </c>
      <c r="S14" s="29"/>
      <c r="T14" s="30"/>
      <c r="U14" s="31">
        <f t="shared" si="17"/>
        <v>0</v>
      </c>
      <c r="V14" s="31">
        <f t="shared" si="18"/>
        <v>0</v>
      </c>
      <c r="W14" s="32" t="str">
        <f t="shared" si="19"/>
        <v/>
      </c>
      <c r="X14" s="32" t="str">
        <f t="shared" si="20"/>
        <v/>
      </c>
      <c r="Y14" s="39" t="str">
        <f t="shared" si="1"/>
        <v/>
      </c>
      <c r="Z14" s="39" t="str">
        <f t="shared" si="2"/>
        <v/>
      </c>
      <c r="AA14" s="40" t="str">
        <f t="shared" si="3"/>
        <v/>
      </c>
      <c r="AB14" s="41" t="str">
        <f t="shared" si="4"/>
        <v/>
      </c>
      <c r="AC14" s="40" t="str">
        <f t="shared" si="5"/>
        <v/>
      </c>
      <c r="AD14" s="40" t="str">
        <f t="shared" si="6"/>
        <v/>
      </c>
      <c r="AE14" s="42" t="e">
        <f t="shared" si="7"/>
        <v>#DIV/0!</v>
      </c>
      <c r="AF14" s="42" t="e">
        <f t="shared" si="8"/>
        <v>#DIV/0!</v>
      </c>
      <c r="AG14" s="5"/>
      <c r="AK14" s="64"/>
      <c r="AL14" s="64"/>
      <c r="AM14" s="5"/>
      <c r="AN14" s="5"/>
      <c r="AO14" s="5"/>
      <c r="AP14" s="65"/>
      <c r="AQ14" s="66"/>
      <c r="AR14" s="67"/>
      <c r="AS14" s="67" t="str">
        <f t="shared" si="21"/>
        <v xml:space="preserve"> </v>
      </c>
      <c r="AT14" s="5"/>
      <c r="AU14" s="5"/>
      <c r="AV14" s="68" t="e">
        <f t="shared" si="22"/>
        <v>#DIV/0!</v>
      </c>
      <c r="BV14" s="7">
        <v>4</v>
      </c>
    </row>
    <row r="15" spans="1:74" s="7" customFormat="1" x14ac:dyDescent="0.3">
      <c r="A15" s="6" t="str">
        <f t="shared" si="0"/>
        <v/>
      </c>
      <c r="B15" s="43"/>
      <c r="C15" s="6"/>
      <c r="D15" s="6"/>
      <c r="E15" s="43"/>
      <c r="F15" s="44"/>
      <c r="G15" s="22"/>
      <c r="H15" s="23"/>
      <c r="I15" s="47">
        <f t="shared" si="9"/>
        <v>0</v>
      </c>
      <c r="J15" s="47">
        <f t="shared" si="10"/>
        <v>0</v>
      </c>
      <c r="K15" s="59" t="str">
        <f t="shared" si="11"/>
        <v/>
      </c>
      <c r="L15" s="59" t="str">
        <f t="shared" si="12"/>
        <v/>
      </c>
      <c r="M15" s="24"/>
      <c r="N15" s="25"/>
      <c r="O15" s="26">
        <f t="shared" si="13"/>
        <v>0</v>
      </c>
      <c r="P15" s="26">
        <f t="shared" si="14"/>
        <v>0</v>
      </c>
      <c r="Q15" s="27" t="str">
        <f t="shared" si="15"/>
        <v/>
      </c>
      <c r="R15" s="27" t="str">
        <f t="shared" si="16"/>
        <v/>
      </c>
      <c r="S15" s="29"/>
      <c r="T15" s="30"/>
      <c r="U15" s="31">
        <f t="shared" si="17"/>
        <v>0</v>
      </c>
      <c r="V15" s="31">
        <f t="shared" si="18"/>
        <v>0</v>
      </c>
      <c r="W15" s="32" t="str">
        <f t="shared" si="19"/>
        <v/>
      </c>
      <c r="X15" s="32" t="str">
        <f t="shared" si="20"/>
        <v/>
      </c>
      <c r="Y15" s="39" t="str">
        <f t="shared" si="1"/>
        <v/>
      </c>
      <c r="Z15" s="39" t="str">
        <f t="shared" si="2"/>
        <v/>
      </c>
      <c r="AA15" s="40" t="str">
        <f t="shared" si="3"/>
        <v/>
      </c>
      <c r="AB15" s="41" t="str">
        <f t="shared" si="4"/>
        <v/>
      </c>
      <c r="AC15" s="40" t="str">
        <f t="shared" si="5"/>
        <v/>
      </c>
      <c r="AD15" s="40" t="str">
        <f t="shared" si="6"/>
        <v/>
      </c>
      <c r="AE15" s="42" t="e">
        <f t="shared" si="7"/>
        <v>#DIV/0!</v>
      </c>
      <c r="AF15" s="42" t="e">
        <f t="shared" si="8"/>
        <v>#DIV/0!</v>
      </c>
      <c r="AG15" s="5"/>
      <c r="AK15" s="64"/>
      <c r="AL15" s="64"/>
      <c r="AM15" s="5"/>
      <c r="AN15" s="5"/>
      <c r="AO15" s="5"/>
      <c r="AP15" s="65"/>
      <c r="AQ15" s="66"/>
      <c r="AR15" s="67"/>
      <c r="AS15" s="67" t="str">
        <f t="shared" si="21"/>
        <v xml:space="preserve"> </v>
      </c>
      <c r="AT15" s="5"/>
      <c r="AU15" s="5"/>
      <c r="AV15" s="68" t="e">
        <f t="shared" si="22"/>
        <v>#DIV/0!</v>
      </c>
      <c r="BV15" s="7">
        <v>5</v>
      </c>
    </row>
    <row r="16" spans="1:74" s="7" customFormat="1" x14ac:dyDescent="0.3">
      <c r="A16" s="6" t="str">
        <f t="shared" si="0"/>
        <v/>
      </c>
      <c r="B16" s="43"/>
      <c r="C16" s="6"/>
      <c r="D16" s="6"/>
      <c r="E16" s="43"/>
      <c r="F16" s="44"/>
      <c r="G16" s="22"/>
      <c r="H16" s="23"/>
      <c r="I16" s="47">
        <f t="shared" si="9"/>
        <v>0</v>
      </c>
      <c r="J16" s="47">
        <f t="shared" si="10"/>
        <v>0</v>
      </c>
      <c r="K16" s="59" t="str">
        <f t="shared" si="11"/>
        <v/>
      </c>
      <c r="L16" s="59" t="str">
        <f t="shared" si="12"/>
        <v/>
      </c>
      <c r="M16" s="24"/>
      <c r="N16" s="25"/>
      <c r="O16" s="26">
        <f t="shared" si="13"/>
        <v>0</v>
      </c>
      <c r="P16" s="26">
        <f t="shared" si="14"/>
        <v>0</v>
      </c>
      <c r="Q16" s="27" t="str">
        <f t="shared" si="15"/>
        <v/>
      </c>
      <c r="R16" s="27" t="str">
        <f t="shared" si="16"/>
        <v/>
      </c>
      <c r="S16" s="29"/>
      <c r="T16" s="30"/>
      <c r="U16" s="31">
        <f t="shared" si="17"/>
        <v>0</v>
      </c>
      <c r="V16" s="31">
        <f t="shared" si="18"/>
        <v>0</v>
      </c>
      <c r="W16" s="32" t="str">
        <f t="shared" si="19"/>
        <v/>
      </c>
      <c r="X16" s="32" t="str">
        <f t="shared" si="20"/>
        <v/>
      </c>
      <c r="Y16" s="39" t="str">
        <f t="shared" si="1"/>
        <v/>
      </c>
      <c r="Z16" s="39" t="str">
        <f t="shared" si="2"/>
        <v/>
      </c>
      <c r="AA16" s="40" t="str">
        <f t="shared" si="3"/>
        <v/>
      </c>
      <c r="AB16" s="41" t="str">
        <f t="shared" si="4"/>
        <v/>
      </c>
      <c r="AC16" s="40" t="str">
        <f t="shared" si="5"/>
        <v/>
      </c>
      <c r="AD16" s="40" t="str">
        <f t="shared" si="6"/>
        <v/>
      </c>
      <c r="AE16" s="42" t="e">
        <f t="shared" si="7"/>
        <v>#DIV/0!</v>
      </c>
      <c r="AF16" s="42" t="e">
        <f t="shared" si="8"/>
        <v>#DIV/0!</v>
      </c>
      <c r="AG16" s="5"/>
      <c r="AK16" s="64"/>
      <c r="AL16" s="64"/>
      <c r="AM16" s="5"/>
      <c r="AN16" s="5"/>
      <c r="AO16" s="5"/>
      <c r="AP16" s="65"/>
      <c r="AQ16" s="66"/>
      <c r="AR16" s="67"/>
      <c r="AS16" s="67" t="str">
        <f t="shared" si="21"/>
        <v xml:space="preserve"> </v>
      </c>
      <c r="AT16" s="5"/>
      <c r="AU16" s="5"/>
      <c r="AV16" s="68" t="e">
        <f t="shared" si="22"/>
        <v>#DIV/0!</v>
      </c>
      <c r="BV16" s="7">
        <v>6</v>
      </c>
    </row>
    <row r="17" spans="1:74" s="7" customFormat="1" x14ac:dyDescent="0.3">
      <c r="A17" s="6" t="str">
        <f t="shared" si="0"/>
        <v/>
      </c>
      <c r="B17" s="43"/>
      <c r="C17" s="6"/>
      <c r="D17" s="6"/>
      <c r="E17" s="43"/>
      <c r="F17" s="44"/>
      <c r="G17" s="22"/>
      <c r="H17" s="23"/>
      <c r="I17" s="47">
        <f t="shared" si="9"/>
        <v>0</v>
      </c>
      <c r="J17" s="47">
        <f t="shared" si="10"/>
        <v>0</v>
      </c>
      <c r="K17" s="59" t="str">
        <f t="shared" si="11"/>
        <v/>
      </c>
      <c r="L17" s="59" t="str">
        <f t="shared" si="12"/>
        <v/>
      </c>
      <c r="M17" s="24"/>
      <c r="N17" s="25"/>
      <c r="O17" s="26">
        <f t="shared" si="13"/>
        <v>0</v>
      </c>
      <c r="P17" s="26">
        <f t="shared" si="14"/>
        <v>0</v>
      </c>
      <c r="Q17" s="27" t="str">
        <f t="shared" si="15"/>
        <v/>
      </c>
      <c r="R17" s="27" t="str">
        <f t="shared" si="16"/>
        <v/>
      </c>
      <c r="S17" s="29"/>
      <c r="T17" s="30"/>
      <c r="U17" s="31">
        <f t="shared" si="17"/>
        <v>0</v>
      </c>
      <c r="V17" s="31">
        <f t="shared" si="18"/>
        <v>0</v>
      </c>
      <c r="W17" s="32" t="str">
        <f t="shared" si="19"/>
        <v/>
      </c>
      <c r="X17" s="32" t="str">
        <f t="shared" si="20"/>
        <v/>
      </c>
      <c r="Y17" s="39" t="str">
        <f t="shared" si="1"/>
        <v/>
      </c>
      <c r="Z17" s="39" t="str">
        <f t="shared" si="2"/>
        <v/>
      </c>
      <c r="AA17" s="40" t="str">
        <f t="shared" si="3"/>
        <v/>
      </c>
      <c r="AB17" s="41" t="str">
        <f t="shared" si="4"/>
        <v/>
      </c>
      <c r="AC17" s="40" t="str">
        <f t="shared" si="5"/>
        <v/>
      </c>
      <c r="AD17" s="40" t="str">
        <f t="shared" si="6"/>
        <v/>
      </c>
      <c r="AE17" s="42" t="e">
        <f t="shared" si="7"/>
        <v>#DIV/0!</v>
      </c>
      <c r="AF17" s="42" t="e">
        <f t="shared" si="8"/>
        <v>#DIV/0!</v>
      </c>
      <c r="AG17" s="5"/>
      <c r="AK17" s="64"/>
      <c r="AL17" s="64"/>
      <c r="AM17" s="5"/>
      <c r="AN17" s="5"/>
      <c r="AO17" s="5"/>
      <c r="AP17" s="65"/>
      <c r="AQ17" s="66"/>
      <c r="AR17" s="67"/>
      <c r="AS17" s="67" t="str">
        <f t="shared" si="21"/>
        <v xml:space="preserve"> </v>
      </c>
      <c r="AT17" s="5"/>
      <c r="AU17" s="5"/>
      <c r="AV17" s="68" t="e">
        <f t="shared" si="22"/>
        <v>#DIV/0!</v>
      </c>
      <c r="BV17" s="7">
        <v>7</v>
      </c>
    </row>
    <row r="18" spans="1:74" s="7" customFormat="1" x14ac:dyDescent="0.3">
      <c r="A18" s="6" t="str">
        <f t="shared" si="0"/>
        <v/>
      </c>
      <c r="B18" s="43"/>
      <c r="C18" s="6"/>
      <c r="D18" s="6"/>
      <c r="E18" s="43"/>
      <c r="F18" s="44"/>
      <c r="G18" s="22"/>
      <c r="H18" s="23"/>
      <c r="I18" s="47">
        <f t="shared" si="9"/>
        <v>0</v>
      </c>
      <c r="J18" s="47">
        <f t="shared" si="10"/>
        <v>0</v>
      </c>
      <c r="K18" s="59" t="str">
        <f t="shared" si="11"/>
        <v/>
      </c>
      <c r="L18" s="59" t="str">
        <f t="shared" si="12"/>
        <v/>
      </c>
      <c r="M18" s="24"/>
      <c r="N18" s="25"/>
      <c r="O18" s="26">
        <f t="shared" si="13"/>
        <v>0</v>
      </c>
      <c r="P18" s="26">
        <f t="shared" si="14"/>
        <v>0</v>
      </c>
      <c r="Q18" s="27" t="str">
        <f t="shared" si="15"/>
        <v/>
      </c>
      <c r="R18" s="27" t="str">
        <f t="shared" si="16"/>
        <v/>
      </c>
      <c r="S18" s="29"/>
      <c r="T18" s="30"/>
      <c r="U18" s="31">
        <f t="shared" si="17"/>
        <v>0</v>
      </c>
      <c r="V18" s="31">
        <f t="shared" si="18"/>
        <v>0</v>
      </c>
      <c r="W18" s="32" t="str">
        <f t="shared" si="19"/>
        <v/>
      </c>
      <c r="X18" s="32" t="str">
        <f t="shared" si="20"/>
        <v/>
      </c>
      <c r="Y18" s="39" t="str">
        <f t="shared" si="1"/>
        <v/>
      </c>
      <c r="Z18" s="39" t="str">
        <f t="shared" si="2"/>
        <v/>
      </c>
      <c r="AA18" s="40" t="str">
        <f t="shared" si="3"/>
        <v/>
      </c>
      <c r="AB18" s="41" t="str">
        <f t="shared" si="4"/>
        <v/>
      </c>
      <c r="AC18" s="40" t="str">
        <f t="shared" si="5"/>
        <v/>
      </c>
      <c r="AD18" s="40" t="str">
        <f t="shared" si="6"/>
        <v/>
      </c>
      <c r="AE18" s="42" t="e">
        <f t="shared" si="7"/>
        <v>#DIV/0!</v>
      </c>
      <c r="AF18" s="42" t="e">
        <f t="shared" si="8"/>
        <v>#DIV/0!</v>
      </c>
      <c r="AG18" s="5"/>
      <c r="AK18" s="64"/>
      <c r="AL18" s="64"/>
      <c r="AM18" s="64"/>
      <c r="AN18" s="64"/>
      <c r="AO18" s="64"/>
      <c r="AP18" s="64"/>
      <c r="AQ18" s="64"/>
      <c r="AR18" s="67"/>
      <c r="AS18" s="67" t="str">
        <f t="shared" si="21"/>
        <v xml:space="preserve"> </v>
      </c>
      <c r="AT18" s="64"/>
      <c r="AU18" s="64"/>
      <c r="AV18" s="68" t="e">
        <f t="shared" si="22"/>
        <v>#DIV/0!</v>
      </c>
      <c r="BV18" s="7">
        <v>8</v>
      </c>
    </row>
    <row r="19" spans="1:74" s="7" customFormat="1" x14ac:dyDescent="0.3">
      <c r="A19" s="6" t="str">
        <f t="shared" si="0"/>
        <v/>
      </c>
      <c r="B19" s="43"/>
      <c r="C19" s="6"/>
      <c r="D19" s="6"/>
      <c r="E19" s="43"/>
      <c r="F19" s="44"/>
      <c r="G19" s="22"/>
      <c r="H19" s="23"/>
      <c r="I19" s="47">
        <f t="shared" si="9"/>
        <v>0</v>
      </c>
      <c r="J19" s="47">
        <f t="shared" si="10"/>
        <v>0</v>
      </c>
      <c r="K19" s="59" t="str">
        <f t="shared" si="11"/>
        <v/>
      </c>
      <c r="L19" s="59" t="str">
        <f t="shared" si="12"/>
        <v/>
      </c>
      <c r="M19" s="24"/>
      <c r="N19" s="25"/>
      <c r="O19" s="26">
        <f t="shared" si="13"/>
        <v>0</v>
      </c>
      <c r="P19" s="26">
        <f t="shared" si="14"/>
        <v>0</v>
      </c>
      <c r="Q19" s="27" t="str">
        <f t="shared" si="15"/>
        <v/>
      </c>
      <c r="R19" s="27" t="str">
        <f t="shared" si="16"/>
        <v/>
      </c>
      <c r="S19" s="29"/>
      <c r="T19" s="30"/>
      <c r="U19" s="31">
        <f t="shared" si="17"/>
        <v>0</v>
      </c>
      <c r="V19" s="31">
        <f t="shared" si="18"/>
        <v>0</v>
      </c>
      <c r="W19" s="32" t="str">
        <f t="shared" si="19"/>
        <v/>
      </c>
      <c r="X19" s="32" t="str">
        <f t="shared" si="20"/>
        <v/>
      </c>
      <c r="Y19" s="39" t="str">
        <f t="shared" si="1"/>
        <v/>
      </c>
      <c r="Z19" s="39" t="str">
        <f t="shared" si="2"/>
        <v/>
      </c>
      <c r="AA19" s="40" t="str">
        <f t="shared" si="3"/>
        <v/>
      </c>
      <c r="AB19" s="41" t="str">
        <f t="shared" si="4"/>
        <v/>
      </c>
      <c r="AC19" s="40" t="str">
        <f t="shared" si="5"/>
        <v/>
      </c>
      <c r="AD19" s="40" t="str">
        <f t="shared" si="6"/>
        <v/>
      </c>
      <c r="AE19" s="42" t="e">
        <f t="shared" si="7"/>
        <v>#DIV/0!</v>
      </c>
      <c r="AF19" s="42" t="e">
        <f t="shared" si="8"/>
        <v>#DIV/0!</v>
      </c>
      <c r="AG19" s="5"/>
      <c r="AK19" s="64"/>
      <c r="AL19" s="64"/>
      <c r="AM19" s="64"/>
      <c r="AN19" s="64"/>
      <c r="AO19" s="64"/>
      <c r="AP19" s="64"/>
      <c r="AQ19" s="64"/>
      <c r="AR19" s="67"/>
      <c r="AS19" s="67" t="str">
        <f t="shared" si="21"/>
        <v xml:space="preserve"> </v>
      </c>
      <c r="AT19" s="64"/>
      <c r="AU19" s="64"/>
      <c r="AV19" s="68" t="e">
        <f t="shared" si="22"/>
        <v>#DIV/0!</v>
      </c>
      <c r="BV19" s="7">
        <v>9</v>
      </c>
    </row>
    <row r="20" spans="1:74" s="7" customFormat="1" x14ac:dyDescent="0.3">
      <c r="A20" s="6" t="str">
        <f t="shared" si="0"/>
        <v/>
      </c>
      <c r="B20" s="43"/>
      <c r="C20" s="6"/>
      <c r="D20" s="6"/>
      <c r="E20" s="43"/>
      <c r="F20" s="44"/>
      <c r="G20" s="22"/>
      <c r="H20" s="23"/>
      <c r="I20" s="47">
        <f t="shared" si="9"/>
        <v>0</v>
      </c>
      <c r="J20" s="47">
        <f t="shared" si="10"/>
        <v>0</v>
      </c>
      <c r="K20" s="59" t="str">
        <f t="shared" si="11"/>
        <v/>
      </c>
      <c r="L20" s="59" t="str">
        <f t="shared" si="12"/>
        <v/>
      </c>
      <c r="M20" s="24"/>
      <c r="N20" s="25"/>
      <c r="O20" s="26">
        <f t="shared" si="13"/>
        <v>0</v>
      </c>
      <c r="P20" s="26">
        <f t="shared" si="14"/>
        <v>0</v>
      </c>
      <c r="Q20" s="27" t="str">
        <f t="shared" si="15"/>
        <v/>
      </c>
      <c r="R20" s="27" t="str">
        <f t="shared" si="16"/>
        <v/>
      </c>
      <c r="S20" s="29"/>
      <c r="T20" s="30"/>
      <c r="U20" s="31">
        <f t="shared" si="17"/>
        <v>0</v>
      </c>
      <c r="V20" s="31">
        <f t="shared" si="18"/>
        <v>0</v>
      </c>
      <c r="W20" s="32" t="str">
        <f t="shared" si="19"/>
        <v/>
      </c>
      <c r="X20" s="32" t="str">
        <f t="shared" si="20"/>
        <v/>
      </c>
      <c r="Y20" s="39" t="str">
        <f t="shared" si="1"/>
        <v/>
      </c>
      <c r="Z20" s="39" t="str">
        <f t="shared" si="2"/>
        <v/>
      </c>
      <c r="AA20" s="40" t="str">
        <f t="shared" si="3"/>
        <v/>
      </c>
      <c r="AB20" s="41" t="str">
        <f t="shared" si="4"/>
        <v/>
      </c>
      <c r="AC20" s="40" t="str">
        <f t="shared" si="5"/>
        <v/>
      </c>
      <c r="AD20" s="40" t="str">
        <f t="shared" si="6"/>
        <v/>
      </c>
      <c r="AE20" s="42" t="e">
        <f t="shared" si="7"/>
        <v>#DIV/0!</v>
      </c>
      <c r="AF20" s="42" t="e">
        <f t="shared" si="8"/>
        <v>#DIV/0!</v>
      </c>
      <c r="AG20" s="5"/>
      <c r="AK20" s="64"/>
      <c r="AL20" s="64"/>
      <c r="AM20" s="64"/>
      <c r="AN20" s="64"/>
      <c r="AO20" s="64"/>
      <c r="AP20" s="64"/>
      <c r="AQ20" s="64"/>
      <c r="AR20" s="67"/>
      <c r="AS20" s="67" t="str">
        <f t="shared" si="21"/>
        <v xml:space="preserve"> </v>
      </c>
      <c r="AT20" s="64"/>
      <c r="AU20" s="64"/>
      <c r="AV20" s="68" t="e">
        <f t="shared" si="22"/>
        <v>#DIV/0!</v>
      </c>
      <c r="BV20" s="7">
        <v>10</v>
      </c>
    </row>
    <row r="21" spans="1:74" s="7" customFormat="1" x14ac:dyDescent="0.3">
      <c r="A21" s="6" t="str">
        <f t="shared" si="0"/>
        <v/>
      </c>
      <c r="B21" s="43"/>
      <c r="C21" s="6"/>
      <c r="D21" s="6"/>
      <c r="E21" s="43"/>
      <c r="F21" s="44"/>
      <c r="G21" s="22"/>
      <c r="H21" s="23"/>
      <c r="I21" s="47">
        <f t="shared" si="9"/>
        <v>0</v>
      </c>
      <c r="J21" s="47">
        <f t="shared" si="10"/>
        <v>0</v>
      </c>
      <c r="K21" s="59" t="str">
        <f t="shared" si="11"/>
        <v/>
      </c>
      <c r="L21" s="59" t="str">
        <f t="shared" si="12"/>
        <v/>
      </c>
      <c r="M21" s="24"/>
      <c r="N21" s="25"/>
      <c r="O21" s="26">
        <f t="shared" si="13"/>
        <v>0</v>
      </c>
      <c r="P21" s="26">
        <f t="shared" si="14"/>
        <v>0</v>
      </c>
      <c r="Q21" s="27" t="str">
        <f t="shared" si="15"/>
        <v/>
      </c>
      <c r="R21" s="27" t="str">
        <f t="shared" si="16"/>
        <v/>
      </c>
      <c r="S21" s="29"/>
      <c r="T21" s="30"/>
      <c r="U21" s="31">
        <f t="shared" si="17"/>
        <v>0</v>
      </c>
      <c r="V21" s="31">
        <f t="shared" si="18"/>
        <v>0</v>
      </c>
      <c r="W21" s="32" t="str">
        <f t="shared" si="19"/>
        <v/>
      </c>
      <c r="X21" s="32" t="str">
        <f t="shared" si="20"/>
        <v/>
      </c>
      <c r="Y21" s="39" t="str">
        <f t="shared" si="1"/>
        <v/>
      </c>
      <c r="Z21" s="39" t="str">
        <f t="shared" si="2"/>
        <v/>
      </c>
      <c r="AA21" s="40" t="str">
        <f t="shared" si="3"/>
        <v/>
      </c>
      <c r="AB21" s="41" t="str">
        <f t="shared" si="4"/>
        <v/>
      </c>
      <c r="AC21" s="40" t="str">
        <f t="shared" si="5"/>
        <v/>
      </c>
      <c r="AD21" s="40" t="str">
        <f t="shared" si="6"/>
        <v/>
      </c>
      <c r="AE21" s="42" t="e">
        <f t="shared" si="7"/>
        <v>#DIV/0!</v>
      </c>
      <c r="AF21" s="42" t="e">
        <f t="shared" si="8"/>
        <v>#DIV/0!</v>
      </c>
      <c r="AG21" s="5"/>
      <c r="AK21" s="64"/>
      <c r="AL21" s="64"/>
      <c r="AM21" s="64"/>
      <c r="AN21" s="64"/>
      <c r="AO21" s="64"/>
      <c r="AP21" s="64"/>
      <c r="AQ21" s="64"/>
      <c r="AR21" s="67"/>
      <c r="AS21" s="67" t="str">
        <f t="shared" si="21"/>
        <v xml:space="preserve"> </v>
      </c>
      <c r="AT21" s="64"/>
      <c r="AU21" s="64"/>
      <c r="AV21" s="68" t="e">
        <f t="shared" si="22"/>
        <v>#DIV/0!</v>
      </c>
      <c r="BV21" s="7">
        <v>11</v>
      </c>
    </row>
    <row r="22" spans="1:74" s="7" customFormat="1" x14ac:dyDescent="0.3">
      <c r="A22" s="6" t="str">
        <f t="shared" si="0"/>
        <v/>
      </c>
      <c r="B22" s="43"/>
      <c r="C22" s="6"/>
      <c r="D22" s="6"/>
      <c r="E22" s="43"/>
      <c r="F22" s="44"/>
      <c r="G22" s="22"/>
      <c r="H22" s="23"/>
      <c r="I22" s="47">
        <f t="shared" si="9"/>
        <v>0</v>
      </c>
      <c r="J22" s="47">
        <f t="shared" si="10"/>
        <v>0</v>
      </c>
      <c r="K22" s="59" t="str">
        <f t="shared" si="11"/>
        <v/>
      </c>
      <c r="L22" s="59" t="str">
        <f t="shared" si="12"/>
        <v/>
      </c>
      <c r="M22" s="24"/>
      <c r="N22" s="25"/>
      <c r="O22" s="26">
        <f t="shared" si="13"/>
        <v>0</v>
      </c>
      <c r="P22" s="26">
        <f t="shared" si="14"/>
        <v>0</v>
      </c>
      <c r="Q22" s="27" t="str">
        <f t="shared" si="15"/>
        <v/>
      </c>
      <c r="R22" s="27" t="str">
        <f t="shared" si="16"/>
        <v/>
      </c>
      <c r="S22" s="29"/>
      <c r="T22" s="30"/>
      <c r="U22" s="31">
        <f t="shared" si="17"/>
        <v>0</v>
      </c>
      <c r="V22" s="31">
        <f t="shared" si="18"/>
        <v>0</v>
      </c>
      <c r="W22" s="32" t="str">
        <f t="shared" si="19"/>
        <v/>
      </c>
      <c r="X22" s="32" t="str">
        <f t="shared" si="20"/>
        <v/>
      </c>
      <c r="Y22" s="39" t="str">
        <f t="shared" si="1"/>
        <v/>
      </c>
      <c r="Z22" s="39" t="str">
        <f t="shared" si="2"/>
        <v/>
      </c>
      <c r="AA22" s="40" t="str">
        <f t="shared" si="3"/>
        <v/>
      </c>
      <c r="AB22" s="41" t="str">
        <f t="shared" si="4"/>
        <v/>
      </c>
      <c r="AC22" s="40" t="str">
        <f t="shared" si="5"/>
        <v/>
      </c>
      <c r="AD22" s="40" t="str">
        <f t="shared" si="6"/>
        <v/>
      </c>
      <c r="AE22" s="42" t="e">
        <f t="shared" si="7"/>
        <v>#DIV/0!</v>
      </c>
      <c r="AF22" s="42" t="e">
        <f t="shared" si="8"/>
        <v>#DIV/0!</v>
      </c>
      <c r="AG22" s="5"/>
      <c r="AK22" s="64"/>
      <c r="AL22" s="64"/>
      <c r="AM22" s="64"/>
      <c r="AN22" s="64"/>
      <c r="AO22" s="64"/>
      <c r="AP22" s="64"/>
      <c r="AQ22" s="64"/>
      <c r="AR22" s="67"/>
      <c r="AS22" s="67" t="str">
        <f t="shared" si="21"/>
        <v xml:space="preserve"> </v>
      </c>
      <c r="AT22" s="64"/>
      <c r="AU22" s="64"/>
      <c r="AV22" s="68" t="e">
        <f t="shared" si="22"/>
        <v>#DIV/0!</v>
      </c>
      <c r="BV22" s="7">
        <v>12</v>
      </c>
    </row>
    <row r="23" spans="1:74" s="7" customFormat="1" x14ac:dyDescent="0.3">
      <c r="A23" s="6" t="str">
        <f t="shared" si="0"/>
        <v/>
      </c>
      <c r="B23" s="43"/>
      <c r="C23" s="6"/>
      <c r="D23" s="6"/>
      <c r="E23" s="43"/>
      <c r="F23" s="44"/>
      <c r="G23" s="22"/>
      <c r="H23" s="23"/>
      <c r="I23" s="47">
        <f t="shared" si="9"/>
        <v>0</v>
      </c>
      <c r="J23" s="47">
        <f t="shared" si="10"/>
        <v>0</v>
      </c>
      <c r="K23" s="59" t="str">
        <f t="shared" si="11"/>
        <v/>
      </c>
      <c r="L23" s="59" t="str">
        <f t="shared" si="12"/>
        <v/>
      </c>
      <c r="M23" s="24"/>
      <c r="N23" s="25"/>
      <c r="O23" s="26">
        <f t="shared" si="13"/>
        <v>0</v>
      </c>
      <c r="P23" s="26">
        <f t="shared" si="14"/>
        <v>0</v>
      </c>
      <c r="Q23" s="27" t="str">
        <f t="shared" si="15"/>
        <v/>
      </c>
      <c r="R23" s="27" t="str">
        <f t="shared" si="16"/>
        <v/>
      </c>
      <c r="S23" s="29"/>
      <c r="T23" s="30"/>
      <c r="U23" s="31">
        <f t="shared" si="17"/>
        <v>0</v>
      </c>
      <c r="V23" s="31">
        <f t="shared" si="18"/>
        <v>0</v>
      </c>
      <c r="W23" s="32" t="str">
        <f t="shared" si="19"/>
        <v/>
      </c>
      <c r="X23" s="32" t="str">
        <f t="shared" si="20"/>
        <v/>
      </c>
      <c r="Y23" s="39" t="str">
        <f t="shared" si="1"/>
        <v/>
      </c>
      <c r="Z23" s="39" t="str">
        <f t="shared" si="2"/>
        <v/>
      </c>
      <c r="AA23" s="40" t="str">
        <f t="shared" si="3"/>
        <v/>
      </c>
      <c r="AB23" s="41" t="str">
        <f t="shared" si="4"/>
        <v/>
      </c>
      <c r="AC23" s="40" t="str">
        <f t="shared" si="5"/>
        <v/>
      </c>
      <c r="AD23" s="40" t="str">
        <f t="shared" si="6"/>
        <v/>
      </c>
      <c r="AE23" s="42" t="e">
        <f t="shared" si="7"/>
        <v>#DIV/0!</v>
      </c>
      <c r="AF23" s="42" t="e">
        <f t="shared" si="8"/>
        <v>#DIV/0!</v>
      </c>
      <c r="AG23" s="5"/>
      <c r="AK23" s="64"/>
      <c r="AL23" s="64"/>
      <c r="AM23" s="64"/>
      <c r="AN23" s="64"/>
      <c r="AO23" s="64"/>
      <c r="AP23" s="64"/>
      <c r="AQ23" s="64"/>
      <c r="AR23" s="67"/>
      <c r="AS23" s="67" t="str">
        <f t="shared" si="21"/>
        <v xml:space="preserve"> </v>
      </c>
      <c r="AT23" s="64"/>
      <c r="AU23" s="64"/>
      <c r="AV23" s="68" t="e">
        <f t="shared" si="22"/>
        <v>#DIV/0!</v>
      </c>
      <c r="BV23" s="7">
        <v>13</v>
      </c>
    </row>
    <row r="24" spans="1:74" s="7" customFormat="1" x14ac:dyDescent="0.3">
      <c r="A24" s="6" t="str">
        <f t="shared" si="0"/>
        <v/>
      </c>
      <c r="B24" s="43"/>
      <c r="C24" s="6"/>
      <c r="D24" s="6"/>
      <c r="E24" s="43"/>
      <c r="F24" s="44"/>
      <c r="G24" s="22"/>
      <c r="H24" s="23"/>
      <c r="I24" s="47">
        <f t="shared" si="9"/>
        <v>0</v>
      </c>
      <c r="J24" s="47">
        <f t="shared" si="10"/>
        <v>0</v>
      </c>
      <c r="K24" s="59" t="str">
        <f t="shared" si="11"/>
        <v/>
      </c>
      <c r="L24" s="59" t="str">
        <f t="shared" si="12"/>
        <v/>
      </c>
      <c r="M24" s="24"/>
      <c r="N24" s="25"/>
      <c r="O24" s="26">
        <f t="shared" si="13"/>
        <v>0</v>
      </c>
      <c r="P24" s="26">
        <f t="shared" si="14"/>
        <v>0</v>
      </c>
      <c r="Q24" s="27" t="str">
        <f t="shared" si="15"/>
        <v/>
      </c>
      <c r="R24" s="27" t="str">
        <f t="shared" si="16"/>
        <v/>
      </c>
      <c r="S24" s="29"/>
      <c r="T24" s="30"/>
      <c r="U24" s="31">
        <f t="shared" si="17"/>
        <v>0</v>
      </c>
      <c r="V24" s="31">
        <f t="shared" si="18"/>
        <v>0</v>
      </c>
      <c r="W24" s="32" t="str">
        <f t="shared" si="19"/>
        <v/>
      </c>
      <c r="X24" s="32" t="str">
        <f t="shared" si="20"/>
        <v/>
      </c>
      <c r="Y24" s="39" t="str">
        <f t="shared" si="1"/>
        <v/>
      </c>
      <c r="Z24" s="39" t="str">
        <f t="shared" si="2"/>
        <v/>
      </c>
      <c r="AA24" s="40" t="str">
        <f t="shared" si="3"/>
        <v/>
      </c>
      <c r="AB24" s="41" t="str">
        <f t="shared" si="4"/>
        <v/>
      </c>
      <c r="AC24" s="40" t="str">
        <f t="shared" si="5"/>
        <v/>
      </c>
      <c r="AD24" s="40" t="str">
        <f t="shared" si="6"/>
        <v/>
      </c>
      <c r="AE24" s="42" t="e">
        <f t="shared" si="7"/>
        <v>#DIV/0!</v>
      </c>
      <c r="AF24" s="42" t="e">
        <f t="shared" si="8"/>
        <v>#DIV/0!</v>
      </c>
      <c r="AG24" s="5"/>
      <c r="AK24" s="64"/>
      <c r="AL24" s="64"/>
      <c r="AM24" s="64"/>
      <c r="AN24" s="64"/>
      <c r="AO24" s="64"/>
      <c r="AP24" s="64"/>
      <c r="AQ24" s="64"/>
      <c r="AR24" s="67"/>
      <c r="AS24" s="67" t="str">
        <f t="shared" si="21"/>
        <v xml:space="preserve"> </v>
      </c>
      <c r="AT24" s="64"/>
      <c r="AU24" s="64"/>
      <c r="AV24" s="68" t="e">
        <f t="shared" si="22"/>
        <v>#DIV/0!</v>
      </c>
      <c r="BV24" s="7">
        <v>14</v>
      </c>
    </row>
    <row r="25" spans="1:74" s="7" customFormat="1" x14ac:dyDescent="0.3">
      <c r="A25" s="6" t="str">
        <f t="shared" si="0"/>
        <v/>
      </c>
      <c r="B25" s="43"/>
      <c r="C25" s="6"/>
      <c r="D25" s="6"/>
      <c r="E25" s="43"/>
      <c r="F25" s="44"/>
      <c r="G25" s="22"/>
      <c r="H25" s="23"/>
      <c r="I25" s="47">
        <f t="shared" si="9"/>
        <v>0</v>
      </c>
      <c r="J25" s="47">
        <f t="shared" si="10"/>
        <v>0</v>
      </c>
      <c r="K25" s="59" t="str">
        <f t="shared" si="11"/>
        <v/>
      </c>
      <c r="L25" s="59" t="str">
        <f t="shared" si="12"/>
        <v/>
      </c>
      <c r="M25" s="24"/>
      <c r="N25" s="25"/>
      <c r="O25" s="26">
        <f t="shared" si="13"/>
        <v>0</v>
      </c>
      <c r="P25" s="26">
        <f t="shared" si="14"/>
        <v>0</v>
      </c>
      <c r="Q25" s="27" t="str">
        <f t="shared" si="15"/>
        <v/>
      </c>
      <c r="R25" s="27" t="str">
        <f t="shared" si="16"/>
        <v/>
      </c>
      <c r="S25" s="29"/>
      <c r="T25" s="30"/>
      <c r="U25" s="31">
        <f t="shared" si="17"/>
        <v>0</v>
      </c>
      <c r="V25" s="31">
        <f t="shared" si="18"/>
        <v>0</v>
      </c>
      <c r="W25" s="32" t="str">
        <f t="shared" si="19"/>
        <v/>
      </c>
      <c r="X25" s="32" t="str">
        <f t="shared" si="20"/>
        <v/>
      </c>
      <c r="Y25" s="39" t="str">
        <f t="shared" si="1"/>
        <v/>
      </c>
      <c r="Z25" s="39" t="str">
        <f t="shared" si="2"/>
        <v/>
      </c>
      <c r="AA25" s="40" t="str">
        <f t="shared" si="3"/>
        <v/>
      </c>
      <c r="AB25" s="41" t="str">
        <f t="shared" si="4"/>
        <v/>
      </c>
      <c r="AC25" s="40" t="str">
        <f t="shared" si="5"/>
        <v/>
      </c>
      <c r="AD25" s="40" t="str">
        <f t="shared" si="6"/>
        <v/>
      </c>
      <c r="AE25" s="42" t="e">
        <f t="shared" si="7"/>
        <v>#DIV/0!</v>
      </c>
      <c r="AF25" s="42" t="e">
        <f t="shared" si="8"/>
        <v>#DIV/0!</v>
      </c>
      <c r="AG25" s="5"/>
      <c r="AK25" s="64"/>
      <c r="AL25" s="64"/>
      <c r="AM25" s="64"/>
      <c r="AN25" s="64"/>
      <c r="AO25" s="64"/>
      <c r="AP25" s="64"/>
      <c r="AQ25" s="64"/>
      <c r="AR25" s="67"/>
      <c r="AS25" s="67" t="str">
        <f t="shared" si="21"/>
        <v xml:space="preserve"> </v>
      </c>
      <c r="AT25" s="64"/>
      <c r="AU25" s="64"/>
      <c r="AV25" s="68" t="e">
        <f t="shared" si="22"/>
        <v>#DIV/0!</v>
      </c>
      <c r="BV25" s="7">
        <v>15</v>
      </c>
    </row>
    <row r="26" spans="1:74" s="7" customFormat="1" x14ac:dyDescent="0.3">
      <c r="A26" s="6" t="str">
        <f t="shared" si="0"/>
        <v/>
      </c>
      <c r="B26" s="43"/>
      <c r="C26" s="6"/>
      <c r="D26" s="6"/>
      <c r="E26" s="43"/>
      <c r="F26" s="44"/>
      <c r="G26" s="22"/>
      <c r="H26" s="23"/>
      <c r="I26" s="47">
        <f t="shared" si="9"/>
        <v>0</v>
      </c>
      <c r="J26" s="47">
        <f t="shared" si="10"/>
        <v>0</v>
      </c>
      <c r="K26" s="59" t="str">
        <f t="shared" si="11"/>
        <v/>
      </c>
      <c r="L26" s="59" t="str">
        <f t="shared" si="12"/>
        <v/>
      </c>
      <c r="M26" s="24"/>
      <c r="N26" s="25"/>
      <c r="O26" s="26">
        <f t="shared" si="13"/>
        <v>0</v>
      </c>
      <c r="P26" s="26">
        <f t="shared" si="14"/>
        <v>0</v>
      </c>
      <c r="Q26" s="27" t="str">
        <f t="shared" si="15"/>
        <v/>
      </c>
      <c r="R26" s="27" t="str">
        <f t="shared" si="16"/>
        <v/>
      </c>
      <c r="S26" s="29"/>
      <c r="T26" s="30"/>
      <c r="U26" s="31">
        <f t="shared" si="17"/>
        <v>0</v>
      </c>
      <c r="V26" s="31">
        <f t="shared" si="18"/>
        <v>0</v>
      </c>
      <c r="W26" s="32" t="str">
        <f t="shared" si="19"/>
        <v/>
      </c>
      <c r="X26" s="32" t="str">
        <f t="shared" si="20"/>
        <v/>
      </c>
      <c r="Y26" s="39" t="str">
        <f t="shared" si="1"/>
        <v/>
      </c>
      <c r="Z26" s="39" t="str">
        <f t="shared" si="2"/>
        <v/>
      </c>
      <c r="AA26" s="40" t="str">
        <f t="shared" si="3"/>
        <v/>
      </c>
      <c r="AB26" s="41" t="str">
        <f t="shared" si="4"/>
        <v/>
      </c>
      <c r="AC26" s="40" t="str">
        <f t="shared" si="5"/>
        <v/>
      </c>
      <c r="AD26" s="40" t="str">
        <f t="shared" si="6"/>
        <v/>
      </c>
      <c r="AE26" s="42" t="e">
        <f t="shared" si="7"/>
        <v>#DIV/0!</v>
      </c>
      <c r="AF26" s="42" t="e">
        <f t="shared" si="8"/>
        <v>#DIV/0!</v>
      </c>
      <c r="AG26" s="5"/>
      <c r="AK26" s="64"/>
      <c r="AL26" s="64"/>
      <c r="AM26" s="5"/>
      <c r="AN26" s="5"/>
      <c r="AO26" s="5"/>
      <c r="AP26" s="65"/>
      <c r="AQ26" s="66"/>
      <c r="AR26" s="67"/>
      <c r="AS26" s="67" t="str">
        <f t="shared" si="21"/>
        <v xml:space="preserve"> </v>
      </c>
      <c r="AT26" s="5"/>
      <c r="AU26" s="5"/>
      <c r="AV26" s="68" t="e">
        <f t="shared" si="22"/>
        <v>#DIV/0!</v>
      </c>
      <c r="BV26" s="7">
        <v>16</v>
      </c>
    </row>
    <row r="27" spans="1:74" s="7" customFormat="1" x14ac:dyDescent="0.3">
      <c r="A27" s="6" t="str">
        <f t="shared" si="0"/>
        <v/>
      </c>
      <c r="B27" s="43"/>
      <c r="C27" s="6"/>
      <c r="D27" s="6"/>
      <c r="E27" s="43"/>
      <c r="F27" s="44"/>
      <c r="G27" s="22"/>
      <c r="H27" s="23"/>
      <c r="I27" s="47">
        <f t="shared" si="9"/>
        <v>0</v>
      </c>
      <c r="J27" s="47">
        <f t="shared" si="10"/>
        <v>0</v>
      </c>
      <c r="K27" s="59" t="str">
        <f t="shared" si="11"/>
        <v/>
      </c>
      <c r="L27" s="59" t="str">
        <f t="shared" si="12"/>
        <v/>
      </c>
      <c r="M27" s="24"/>
      <c r="N27" s="25"/>
      <c r="O27" s="26">
        <f t="shared" si="13"/>
        <v>0</v>
      </c>
      <c r="P27" s="26">
        <f t="shared" si="14"/>
        <v>0</v>
      </c>
      <c r="Q27" s="27" t="str">
        <f t="shared" si="15"/>
        <v/>
      </c>
      <c r="R27" s="27" t="str">
        <f t="shared" si="16"/>
        <v/>
      </c>
      <c r="S27" s="29"/>
      <c r="T27" s="30"/>
      <c r="U27" s="31">
        <f t="shared" si="17"/>
        <v>0</v>
      </c>
      <c r="V27" s="31">
        <f t="shared" si="18"/>
        <v>0</v>
      </c>
      <c r="W27" s="32" t="str">
        <f t="shared" si="19"/>
        <v/>
      </c>
      <c r="X27" s="32" t="str">
        <f t="shared" si="20"/>
        <v/>
      </c>
      <c r="Y27" s="39" t="str">
        <f t="shared" si="1"/>
        <v/>
      </c>
      <c r="Z27" s="39" t="str">
        <f t="shared" si="2"/>
        <v/>
      </c>
      <c r="AA27" s="40" t="str">
        <f t="shared" si="3"/>
        <v/>
      </c>
      <c r="AB27" s="41" t="str">
        <f t="shared" si="4"/>
        <v/>
      </c>
      <c r="AC27" s="40" t="str">
        <f t="shared" si="5"/>
        <v/>
      </c>
      <c r="AD27" s="40" t="str">
        <f t="shared" si="6"/>
        <v/>
      </c>
      <c r="AE27" s="42" t="e">
        <f t="shared" si="7"/>
        <v>#DIV/0!</v>
      </c>
      <c r="AF27" s="42" t="e">
        <f t="shared" si="8"/>
        <v>#DIV/0!</v>
      </c>
      <c r="AG27" s="5"/>
      <c r="AK27" s="64"/>
      <c r="AL27" s="64"/>
      <c r="AM27" s="5"/>
      <c r="AN27" s="5"/>
      <c r="AO27" s="5"/>
      <c r="AP27" s="65"/>
      <c r="AQ27" s="66"/>
      <c r="AR27" s="67"/>
      <c r="AS27" s="67" t="str">
        <f t="shared" si="21"/>
        <v xml:space="preserve"> </v>
      </c>
      <c r="AT27" s="5"/>
      <c r="AU27" s="5"/>
      <c r="AV27" s="68" t="e">
        <f t="shared" si="22"/>
        <v>#DIV/0!</v>
      </c>
      <c r="BV27" s="7">
        <v>17</v>
      </c>
    </row>
    <row r="28" spans="1:74" s="7" customFormat="1" x14ac:dyDescent="0.3">
      <c r="A28" s="6" t="str">
        <f t="shared" si="0"/>
        <v/>
      </c>
      <c r="B28" s="43"/>
      <c r="C28" s="6"/>
      <c r="D28" s="6"/>
      <c r="E28" s="43"/>
      <c r="F28" s="44"/>
      <c r="G28" s="22"/>
      <c r="H28" s="23"/>
      <c r="I28" s="47">
        <f t="shared" si="9"/>
        <v>0</v>
      </c>
      <c r="J28" s="47">
        <f t="shared" si="10"/>
        <v>0</v>
      </c>
      <c r="K28" s="59" t="str">
        <f t="shared" si="11"/>
        <v/>
      </c>
      <c r="L28" s="59" t="str">
        <f t="shared" si="12"/>
        <v/>
      </c>
      <c r="M28" s="24"/>
      <c r="N28" s="25"/>
      <c r="O28" s="26">
        <f t="shared" si="13"/>
        <v>0</v>
      </c>
      <c r="P28" s="26">
        <f t="shared" si="14"/>
        <v>0</v>
      </c>
      <c r="Q28" s="27" t="str">
        <f t="shared" si="15"/>
        <v/>
      </c>
      <c r="R28" s="27" t="str">
        <f t="shared" si="16"/>
        <v/>
      </c>
      <c r="S28" s="29"/>
      <c r="T28" s="30"/>
      <c r="U28" s="31">
        <f t="shared" si="17"/>
        <v>0</v>
      </c>
      <c r="V28" s="31">
        <f t="shared" si="18"/>
        <v>0</v>
      </c>
      <c r="W28" s="32" t="str">
        <f t="shared" si="19"/>
        <v/>
      </c>
      <c r="X28" s="32" t="str">
        <f t="shared" si="20"/>
        <v/>
      </c>
      <c r="Y28" s="39" t="str">
        <f t="shared" si="1"/>
        <v/>
      </c>
      <c r="Z28" s="39" t="str">
        <f t="shared" si="2"/>
        <v/>
      </c>
      <c r="AA28" s="40" t="str">
        <f t="shared" si="3"/>
        <v/>
      </c>
      <c r="AB28" s="41" t="str">
        <f t="shared" si="4"/>
        <v/>
      </c>
      <c r="AC28" s="40" t="str">
        <f t="shared" si="5"/>
        <v/>
      </c>
      <c r="AD28" s="40" t="str">
        <f t="shared" si="6"/>
        <v/>
      </c>
      <c r="AE28" s="42" t="e">
        <f t="shared" si="7"/>
        <v>#DIV/0!</v>
      </c>
      <c r="AF28" s="42" t="e">
        <f t="shared" si="8"/>
        <v>#DIV/0!</v>
      </c>
      <c r="AG28" s="5"/>
      <c r="AK28" s="64"/>
      <c r="AL28" s="64"/>
      <c r="AM28" s="5"/>
      <c r="AN28" s="5"/>
      <c r="AO28" s="5"/>
      <c r="AP28" s="65"/>
      <c r="AQ28" s="66"/>
      <c r="AR28" s="67"/>
      <c r="AS28" s="67" t="str">
        <f t="shared" si="21"/>
        <v xml:space="preserve"> </v>
      </c>
      <c r="AT28" s="5"/>
      <c r="AU28" s="5"/>
      <c r="AV28" s="68" t="e">
        <f t="shared" si="22"/>
        <v>#DIV/0!</v>
      </c>
      <c r="BV28" s="7">
        <v>18</v>
      </c>
    </row>
    <row r="29" spans="1:74" s="7" customFormat="1" x14ac:dyDescent="0.3">
      <c r="A29" s="6" t="str">
        <f t="shared" si="0"/>
        <v/>
      </c>
      <c r="B29" s="43"/>
      <c r="C29" s="6"/>
      <c r="D29" s="6"/>
      <c r="E29" s="43"/>
      <c r="F29" s="44"/>
      <c r="G29" s="22"/>
      <c r="H29" s="23"/>
      <c r="I29" s="47">
        <f t="shared" si="9"/>
        <v>0</v>
      </c>
      <c r="J29" s="47">
        <f t="shared" si="10"/>
        <v>0</v>
      </c>
      <c r="K29" s="59" t="str">
        <f t="shared" si="11"/>
        <v/>
      </c>
      <c r="L29" s="59" t="str">
        <f t="shared" si="12"/>
        <v/>
      </c>
      <c r="M29" s="24"/>
      <c r="N29" s="25"/>
      <c r="O29" s="26">
        <f t="shared" si="13"/>
        <v>0</v>
      </c>
      <c r="P29" s="26">
        <f t="shared" si="14"/>
        <v>0</v>
      </c>
      <c r="Q29" s="27" t="str">
        <f t="shared" si="15"/>
        <v/>
      </c>
      <c r="R29" s="27" t="str">
        <f t="shared" si="16"/>
        <v/>
      </c>
      <c r="S29" s="29"/>
      <c r="T29" s="30"/>
      <c r="U29" s="31">
        <f t="shared" si="17"/>
        <v>0</v>
      </c>
      <c r="V29" s="31">
        <f t="shared" si="18"/>
        <v>0</v>
      </c>
      <c r="W29" s="32" t="str">
        <f t="shared" si="19"/>
        <v/>
      </c>
      <c r="X29" s="32" t="str">
        <f t="shared" si="20"/>
        <v/>
      </c>
      <c r="Y29" s="39" t="str">
        <f t="shared" si="1"/>
        <v/>
      </c>
      <c r="Z29" s="39" t="str">
        <f t="shared" si="2"/>
        <v/>
      </c>
      <c r="AA29" s="40" t="str">
        <f t="shared" si="3"/>
        <v/>
      </c>
      <c r="AB29" s="41" t="str">
        <f t="shared" si="4"/>
        <v/>
      </c>
      <c r="AC29" s="40" t="str">
        <f t="shared" si="5"/>
        <v/>
      </c>
      <c r="AD29" s="40" t="str">
        <f t="shared" si="6"/>
        <v/>
      </c>
      <c r="AE29" s="42" t="e">
        <f t="shared" si="7"/>
        <v>#DIV/0!</v>
      </c>
      <c r="AF29" s="42" t="e">
        <f t="shared" si="8"/>
        <v>#DIV/0!</v>
      </c>
      <c r="AG29" s="5"/>
      <c r="AK29" s="64"/>
      <c r="AL29" s="64"/>
      <c r="AM29" s="5"/>
      <c r="AN29" s="5"/>
      <c r="AO29" s="5"/>
      <c r="AP29" s="65"/>
      <c r="AQ29" s="66"/>
      <c r="AR29" s="67"/>
      <c r="AS29" s="67" t="str">
        <f t="shared" si="21"/>
        <v xml:space="preserve"> </v>
      </c>
      <c r="AT29" s="5"/>
      <c r="AU29" s="5"/>
      <c r="AV29" s="68" t="e">
        <f t="shared" si="22"/>
        <v>#DIV/0!</v>
      </c>
      <c r="BV29" s="7">
        <v>19</v>
      </c>
    </row>
    <row r="30" spans="1:74" s="7" customFormat="1" x14ac:dyDescent="0.3">
      <c r="A30" s="6" t="str">
        <f t="shared" si="0"/>
        <v/>
      </c>
      <c r="B30" s="43"/>
      <c r="C30" s="6"/>
      <c r="D30" s="6"/>
      <c r="E30" s="43"/>
      <c r="F30" s="44"/>
      <c r="G30" s="22"/>
      <c r="H30" s="23"/>
      <c r="I30" s="47">
        <f t="shared" si="9"/>
        <v>0</v>
      </c>
      <c r="J30" s="47">
        <f t="shared" si="10"/>
        <v>0</v>
      </c>
      <c r="K30" s="59" t="str">
        <f t="shared" si="11"/>
        <v/>
      </c>
      <c r="L30" s="59" t="str">
        <f t="shared" si="12"/>
        <v/>
      </c>
      <c r="M30" s="24"/>
      <c r="N30" s="25"/>
      <c r="O30" s="26">
        <f t="shared" si="13"/>
        <v>0</v>
      </c>
      <c r="P30" s="26">
        <f t="shared" si="14"/>
        <v>0</v>
      </c>
      <c r="Q30" s="27" t="str">
        <f t="shared" si="15"/>
        <v/>
      </c>
      <c r="R30" s="27" t="str">
        <f t="shared" si="16"/>
        <v/>
      </c>
      <c r="S30" s="29"/>
      <c r="T30" s="30"/>
      <c r="U30" s="31">
        <f t="shared" si="17"/>
        <v>0</v>
      </c>
      <c r="V30" s="31">
        <f t="shared" si="18"/>
        <v>0</v>
      </c>
      <c r="W30" s="32" t="str">
        <f t="shared" si="19"/>
        <v/>
      </c>
      <c r="X30" s="32" t="str">
        <f t="shared" si="20"/>
        <v/>
      </c>
      <c r="Y30" s="39" t="str">
        <f t="shared" si="1"/>
        <v/>
      </c>
      <c r="Z30" s="39" t="str">
        <f t="shared" si="2"/>
        <v/>
      </c>
      <c r="AA30" s="40" t="str">
        <f t="shared" si="3"/>
        <v/>
      </c>
      <c r="AB30" s="41" t="str">
        <f t="shared" si="4"/>
        <v/>
      </c>
      <c r="AC30" s="40" t="str">
        <f t="shared" si="5"/>
        <v/>
      </c>
      <c r="AD30" s="40" t="str">
        <f t="shared" si="6"/>
        <v/>
      </c>
      <c r="AE30" s="42" t="e">
        <f t="shared" si="7"/>
        <v>#DIV/0!</v>
      </c>
      <c r="AF30" s="42" t="e">
        <f t="shared" si="8"/>
        <v>#DIV/0!</v>
      </c>
      <c r="AG30" s="5"/>
      <c r="AK30" s="64"/>
      <c r="AL30" s="64"/>
      <c r="AM30" s="5"/>
      <c r="AN30" s="5"/>
      <c r="AO30" s="5"/>
      <c r="AP30" s="65"/>
      <c r="AQ30" s="66"/>
      <c r="AR30" s="67"/>
      <c r="AS30" s="67" t="str">
        <f t="shared" si="21"/>
        <v xml:space="preserve"> </v>
      </c>
      <c r="AT30" s="5"/>
      <c r="AU30" s="5"/>
      <c r="AV30" s="68" t="e">
        <f t="shared" si="22"/>
        <v>#DIV/0!</v>
      </c>
      <c r="BV30" s="7">
        <v>20</v>
      </c>
    </row>
    <row r="31" spans="1:74" s="7" customFormat="1" x14ac:dyDescent="0.3">
      <c r="A31" s="6" t="str">
        <f t="shared" si="0"/>
        <v/>
      </c>
      <c r="B31" s="43"/>
      <c r="C31" s="6"/>
      <c r="D31" s="6"/>
      <c r="E31" s="43"/>
      <c r="F31" s="44"/>
      <c r="G31" s="22"/>
      <c r="H31" s="23"/>
      <c r="I31" s="47">
        <f t="shared" si="9"/>
        <v>0</v>
      </c>
      <c r="J31" s="47">
        <f t="shared" si="10"/>
        <v>0</v>
      </c>
      <c r="K31" s="59" t="str">
        <f t="shared" si="11"/>
        <v/>
      </c>
      <c r="L31" s="59" t="str">
        <f t="shared" si="12"/>
        <v/>
      </c>
      <c r="M31" s="24"/>
      <c r="N31" s="25"/>
      <c r="O31" s="26">
        <f t="shared" si="13"/>
        <v>0</v>
      </c>
      <c r="P31" s="26">
        <f t="shared" si="14"/>
        <v>0</v>
      </c>
      <c r="Q31" s="27" t="str">
        <f t="shared" si="15"/>
        <v/>
      </c>
      <c r="R31" s="27" t="str">
        <f t="shared" si="16"/>
        <v/>
      </c>
      <c r="S31" s="29"/>
      <c r="T31" s="30"/>
      <c r="U31" s="31">
        <f t="shared" si="17"/>
        <v>0</v>
      </c>
      <c r="V31" s="31">
        <f t="shared" si="18"/>
        <v>0</v>
      </c>
      <c r="W31" s="32" t="str">
        <f t="shared" si="19"/>
        <v/>
      </c>
      <c r="X31" s="32" t="str">
        <f t="shared" si="20"/>
        <v/>
      </c>
      <c r="Y31" s="39" t="str">
        <f t="shared" si="1"/>
        <v/>
      </c>
      <c r="Z31" s="39" t="str">
        <f t="shared" si="2"/>
        <v/>
      </c>
      <c r="AA31" s="40" t="str">
        <f t="shared" si="3"/>
        <v/>
      </c>
      <c r="AB31" s="41" t="str">
        <f t="shared" si="4"/>
        <v/>
      </c>
      <c r="AC31" s="40" t="str">
        <f t="shared" si="5"/>
        <v/>
      </c>
      <c r="AD31" s="40" t="str">
        <f t="shared" si="6"/>
        <v/>
      </c>
      <c r="AE31" s="42" t="e">
        <f t="shared" si="7"/>
        <v>#DIV/0!</v>
      </c>
      <c r="AF31" s="42" t="e">
        <f t="shared" si="8"/>
        <v>#DIV/0!</v>
      </c>
      <c r="AG31" s="5"/>
      <c r="AK31" s="64"/>
      <c r="AL31" s="64"/>
      <c r="AM31" s="5"/>
      <c r="AN31" s="5"/>
      <c r="AO31" s="5"/>
      <c r="AP31" s="65"/>
      <c r="AQ31" s="66"/>
      <c r="AR31" s="67"/>
      <c r="AS31" s="67" t="str">
        <f t="shared" si="21"/>
        <v xml:space="preserve"> </v>
      </c>
      <c r="AT31" s="5"/>
      <c r="AU31" s="5"/>
      <c r="AV31" s="68" t="e">
        <f t="shared" si="22"/>
        <v>#DIV/0!</v>
      </c>
      <c r="BV31" s="7">
        <v>21</v>
      </c>
    </row>
    <row r="32" spans="1:74" s="7" customFormat="1" x14ac:dyDescent="0.3">
      <c r="A32" s="6" t="str">
        <f t="shared" si="0"/>
        <v/>
      </c>
      <c r="B32" s="43"/>
      <c r="C32" s="6"/>
      <c r="D32" s="6"/>
      <c r="E32" s="43"/>
      <c r="F32" s="44"/>
      <c r="G32" s="22"/>
      <c r="H32" s="23"/>
      <c r="I32" s="47">
        <f t="shared" si="9"/>
        <v>0</v>
      </c>
      <c r="J32" s="47">
        <f t="shared" si="10"/>
        <v>0</v>
      </c>
      <c r="K32" s="59" t="str">
        <f t="shared" si="11"/>
        <v/>
      </c>
      <c r="L32" s="59" t="str">
        <f t="shared" si="12"/>
        <v/>
      </c>
      <c r="M32" s="24"/>
      <c r="N32" s="25"/>
      <c r="O32" s="26">
        <f t="shared" si="13"/>
        <v>0</v>
      </c>
      <c r="P32" s="26">
        <f t="shared" si="14"/>
        <v>0</v>
      </c>
      <c r="Q32" s="27" t="str">
        <f t="shared" si="15"/>
        <v/>
      </c>
      <c r="R32" s="27" t="str">
        <f t="shared" si="16"/>
        <v/>
      </c>
      <c r="S32" s="29"/>
      <c r="T32" s="30"/>
      <c r="U32" s="31">
        <f t="shared" si="17"/>
        <v>0</v>
      </c>
      <c r="V32" s="31">
        <f t="shared" si="18"/>
        <v>0</v>
      </c>
      <c r="W32" s="32" t="str">
        <f t="shared" si="19"/>
        <v/>
      </c>
      <c r="X32" s="32" t="str">
        <f t="shared" si="20"/>
        <v/>
      </c>
      <c r="Y32" s="39" t="str">
        <f t="shared" si="1"/>
        <v/>
      </c>
      <c r="Z32" s="39" t="str">
        <f t="shared" si="2"/>
        <v/>
      </c>
      <c r="AA32" s="40" t="str">
        <f t="shared" si="3"/>
        <v/>
      </c>
      <c r="AB32" s="41" t="str">
        <f t="shared" si="4"/>
        <v/>
      </c>
      <c r="AC32" s="40" t="str">
        <f t="shared" si="5"/>
        <v/>
      </c>
      <c r="AD32" s="40" t="str">
        <f t="shared" si="6"/>
        <v/>
      </c>
      <c r="AE32" s="42" t="e">
        <f t="shared" si="7"/>
        <v>#DIV/0!</v>
      </c>
      <c r="AF32" s="42" t="e">
        <f t="shared" si="8"/>
        <v>#DIV/0!</v>
      </c>
      <c r="AG32" s="5"/>
      <c r="AK32" s="64"/>
      <c r="AL32" s="64"/>
      <c r="AM32" s="5"/>
      <c r="AN32" s="5"/>
      <c r="AO32" s="5"/>
      <c r="AP32" s="65"/>
      <c r="AQ32" s="66"/>
      <c r="AR32" s="67"/>
      <c r="AS32" s="67" t="str">
        <f t="shared" si="21"/>
        <v xml:space="preserve"> </v>
      </c>
      <c r="AT32" s="5"/>
      <c r="AU32" s="5"/>
      <c r="AV32" s="68" t="e">
        <f t="shared" si="22"/>
        <v>#DIV/0!</v>
      </c>
      <c r="BV32" s="7">
        <v>22</v>
      </c>
    </row>
    <row r="33" spans="1:74" s="7" customFormat="1" x14ac:dyDescent="0.3">
      <c r="A33" s="6" t="str">
        <f t="shared" si="0"/>
        <v/>
      </c>
      <c r="B33" s="43"/>
      <c r="C33" s="6"/>
      <c r="D33" s="6"/>
      <c r="E33" s="43"/>
      <c r="F33" s="44"/>
      <c r="G33" s="22"/>
      <c r="H33" s="23"/>
      <c r="I33" s="47">
        <f t="shared" si="9"/>
        <v>0</v>
      </c>
      <c r="J33" s="47">
        <f t="shared" si="10"/>
        <v>0</v>
      </c>
      <c r="K33" s="59" t="str">
        <f t="shared" si="11"/>
        <v/>
      </c>
      <c r="L33" s="59" t="str">
        <f t="shared" si="12"/>
        <v/>
      </c>
      <c r="M33" s="24"/>
      <c r="N33" s="25"/>
      <c r="O33" s="26">
        <f t="shared" si="13"/>
        <v>0</v>
      </c>
      <c r="P33" s="26">
        <f t="shared" si="14"/>
        <v>0</v>
      </c>
      <c r="Q33" s="27" t="str">
        <f t="shared" si="15"/>
        <v/>
      </c>
      <c r="R33" s="27" t="str">
        <f t="shared" si="16"/>
        <v/>
      </c>
      <c r="S33" s="29"/>
      <c r="T33" s="30"/>
      <c r="U33" s="31">
        <f t="shared" si="17"/>
        <v>0</v>
      </c>
      <c r="V33" s="31">
        <f t="shared" si="18"/>
        <v>0</v>
      </c>
      <c r="W33" s="32" t="str">
        <f t="shared" si="19"/>
        <v/>
      </c>
      <c r="X33" s="32" t="str">
        <f t="shared" si="20"/>
        <v/>
      </c>
      <c r="Y33" s="39" t="str">
        <f t="shared" si="1"/>
        <v/>
      </c>
      <c r="Z33" s="39" t="str">
        <f t="shared" si="2"/>
        <v/>
      </c>
      <c r="AA33" s="40" t="str">
        <f t="shared" si="3"/>
        <v/>
      </c>
      <c r="AB33" s="41" t="str">
        <f t="shared" si="4"/>
        <v/>
      </c>
      <c r="AC33" s="40" t="str">
        <f t="shared" si="5"/>
        <v/>
      </c>
      <c r="AD33" s="40" t="str">
        <f t="shared" si="6"/>
        <v/>
      </c>
      <c r="AE33" s="42" t="e">
        <f t="shared" si="7"/>
        <v>#DIV/0!</v>
      </c>
      <c r="AF33" s="42" t="e">
        <f t="shared" si="8"/>
        <v>#DIV/0!</v>
      </c>
      <c r="AG33" s="5"/>
      <c r="AK33" s="64"/>
      <c r="AL33" s="64"/>
      <c r="AM33" s="5"/>
      <c r="AN33" s="5"/>
      <c r="AO33" s="5"/>
      <c r="AP33" s="65"/>
      <c r="AQ33" s="66"/>
      <c r="AR33" s="67"/>
      <c r="AS33" s="67" t="str">
        <f t="shared" si="21"/>
        <v xml:space="preserve"> </v>
      </c>
      <c r="AT33" s="5"/>
      <c r="AU33" s="5"/>
      <c r="AV33" s="68" t="e">
        <f t="shared" si="22"/>
        <v>#DIV/0!</v>
      </c>
      <c r="BV33" s="7">
        <v>23</v>
      </c>
    </row>
    <row r="34" spans="1:74" s="7" customFormat="1" x14ac:dyDescent="0.3">
      <c r="A34" s="6" t="str">
        <f t="shared" si="0"/>
        <v/>
      </c>
      <c r="B34" s="43"/>
      <c r="C34" s="6"/>
      <c r="D34" s="6"/>
      <c r="E34" s="43"/>
      <c r="F34" s="44"/>
      <c r="G34" s="22"/>
      <c r="H34" s="23"/>
      <c r="I34" s="47">
        <f t="shared" si="9"/>
        <v>0</v>
      </c>
      <c r="J34" s="47">
        <f t="shared" si="10"/>
        <v>0</v>
      </c>
      <c r="K34" s="59" t="str">
        <f t="shared" si="11"/>
        <v/>
      </c>
      <c r="L34" s="59" t="str">
        <f t="shared" si="12"/>
        <v/>
      </c>
      <c r="M34" s="24"/>
      <c r="N34" s="25"/>
      <c r="O34" s="26">
        <f t="shared" si="13"/>
        <v>0</v>
      </c>
      <c r="P34" s="26">
        <f t="shared" si="14"/>
        <v>0</v>
      </c>
      <c r="Q34" s="27" t="str">
        <f t="shared" si="15"/>
        <v/>
      </c>
      <c r="R34" s="27" t="str">
        <f t="shared" si="16"/>
        <v/>
      </c>
      <c r="S34" s="29"/>
      <c r="T34" s="30"/>
      <c r="U34" s="31">
        <f t="shared" si="17"/>
        <v>0</v>
      </c>
      <c r="V34" s="31">
        <f t="shared" si="18"/>
        <v>0</v>
      </c>
      <c r="W34" s="32" t="str">
        <f t="shared" si="19"/>
        <v/>
      </c>
      <c r="X34" s="32" t="str">
        <f t="shared" si="20"/>
        <v/>
      </c>
      <c r="Y34" s="39" t="str">
        <f t="shared" si="1"/>
        <v/>
      </c>
      <c r="Z34" s="39" t="str">
        <f t="shared" si="2"/>
        <v/>
      </c>
      <c r="AA34" s="40" t="str">
        <f t="shared" si="3"/>
        <v/>
      </c>
      <c r="AB34" s="41" t="str">
        <f t="shared" si="4"/>
        <v/>
      </c>
      <c r="AC34" s="40" t="str">
        <f t="shared" si="5"/>
        <v/>
      </c>
      <c r="AD34" s="40" t="str">
        <f t="shared" si="6"/>
        <v/>
      </c>
      <c r="AE34" s="42" t="e">
        <f t="shared" si="7"/>
        <v>#DIV/0!</v>
      </c>
      <c r="AF34" s="42" t="e">
        <f t="shared" si="8"/>
        <v>#DIV/0!</v>
      </c>
      <c r="AG34" s="5"/>
      <c r="AK34" s="64"/>
      <c r="AL34" s="64"/>
      <c r="AM34" s="5"/>
      <c r="AN34" s="5"/>
      <c r="AO34" s="5"/>
      <c r="AP34" s="65"/>
      <c r="AQ34" s="66"/>
      <c r="AR34" s="67"/>
      <c r="AS34" s="67" t="str">
        <f t="shared" si="21"/>
        <v xml:space="preserve"> </v>
      </c>
      <c r="AT34" s="5"/>
      <c r="AU34" s="5"/>
      <c r="AV34" s="68" t="e">
        <f t="shared" si="22"/>
        <v>#DIV/0!</v>
      </c>
      <c r="BV34" s="7">
        <v>24</v>
      </c>
    </row>
    <row r="35" spans="1:74" s="7" customFormat="1" x14ac:dyDescent="0.3">
      <c r="A35" s="6" t="str">
        <f t="shared" si="0"/>
        <v/>
      </c>
      <c r="B35" s="43"/>
      <c r="C35" s="6"/>
      <c r="D35" s="6"/>
      <c r="E35" s="43"/>
      <c r="F35" s="44"/>
      <c r="G35" s="22"/>
      <c r="H35" s="23"/>
      <c r="I35" s="47">
        <f t="shared" si="9"/>
        <v>0</v>
      </c>
      <c r="J35" s="47">
        <f t="shared" si="10"/>
        <v>0</v>
      </c>
      <c r="K35" s="59" t="str">
        <f t="shared" si="11"/>
        <v/>
      </c>
      <c r="L35" s="59" t="str">
        <f t="shared" si="12"/>
        <v/>
      </c>
      <c r="M35" s="24"/>
      <c r="N35" s="25"/>
      <c r="O35" s="26">
        <f t="shared" si="13"/>
        <v>0</v>
      </c>
      <c r="P35" s="26">
        <f t="shared" si="14"/>
        <v>0</v>
      </c>
      <c r="Q35" s="27" t="str">
        <f t="shared" si="15"/>
        <v/>
      </c>
      <c r="R35" s="27" t="str">
        <f t="shared" si="16"/>
        <v/>
      </c>
      <c r="S35" s="29"/>
      <c r="T35" s="30"/>
      <c r="U35" s="31">
        <f t="shared" si="17"/>
        <v>0</v>
      </c>
      <c r="V35" s="31">
        <f t="shared" si="18"/>
        <v>0</v>
      </c>
      <c r="W35" s="32" t="str">
        <f t="shared" si="19"/>
        <v/>
      </c>
      <c r="X35" s="32" t="str">
        <f t="shared" si="20"/>
        <v/>
      </c>
      <c r="Y35" s="39" t="str">
        <f t="shared" si="1"/>
        <v/>
      </c>
      <c r="Z35" s="39" t="str">
        <f t="shared" si="2"/>
        <v/>
      </c>
      <c r="AA35" s="40" t="str">
        <f t="shared" si="3"/>
        <v/>
      </c>
      <c r="AB35" s="41" t="str">
        <f t="shared" si="4"/>
        <v/>
      </c>
      <c r="AC35" s="40" t="str">
        <f t="shared" si="5"/>
        <v/>
      </c>
      <c r="AD35" s="40" t="str">
        <f t="shared" si="6"/>
        <v/>
      </c>
      <c r="AE35" s="42" t="e">
        <f t="shared" si="7"/>
        <v>#DIV/0!</v>
      </c>
      <c r="AF35" s="42" t="e">
        <f t="shared" si="8"/>
        <v>#DIV/0!</v>
      </c>
      <c r="AG35" s="5"/>
      <c r="AK35" s="64"/>
      <c r="AL35" s="64"/>
      <c r="AM35" s="5"/>
      <c r="AN35" s="5"/>
      <c r="AO35" s="5"/>
      <c r="AP35" s="65"/>
      <c r="AQ35" s="66"/>
      <c r="AR35" s="67"/>
      <c r="AS35" s="67" t="str">
        <f t="shared" si="21"/>
        <v xml:space="preserve"> </v>
      </c>
      <c r="AT35" s="5"/>
      <c r="AU35" s="5"/>
      <c r="AV35" s="68" t="e">
        <f t="shared" si="22"/>
        <v>#DIV/0!</v>
      </c>
      <c r="BV35" s="7">
        <v>25</v>
      </c>
    </row>
    <row r="36" spans="1:74" s="7" customFormat="1" x14ac:dyDescent="0.3">
      <c r="A36" s="6" t="str">
        <f t="shared" si="0"/>
        <v/>
      </c>
      <c r="B36" s="43"/>
      <c r="C36" s="6"/>
      <c r="D36" s="6"/>
      <c r="E36" s="43"/>
      <c r="F36" s="44"/>
      <c r="G36" s="22"/>
      <c r="H36" s="23"/>
      <c r="I36" s="47">
        <f t="shared" si="9"/>
        <v>0</v>
      </c>
      <c r="J36" s="47">
        <f t="shared" si="10"/>
        <v>0</v>
      </c>
      <c r="K36" s="59" t="str">
        <f t="shared" si="11"/>
        <v/>
      </c>
      <c r="L36" s="59" t="str">
        <f t="shared" si="12"/>
        <v/>
      </c>
      <c r="M36" s="24"/>
      <c r="N36" s="25"/>
      <c r="O36" s="26">
        <f t="shared" si="13"/>
        <v>0</v>
      </c>
      <c r="P36" s="26">
        <f t="shared" si="14"/>
        <v>0</v>
      </c>
      <c r="Q36" s="27" t="str">
        <f t="shared" si="15"/>
        <v/>
      </c>
      <c r="R36" s="27" t="str">
        <f t="shared" si="16"/>
        <v/>
      </c>
      <c r="S36" s="29"/>
      <c r="T36" s="30"/>
      <c r="U36" s="31">
        <f t="shared" si="17"/>
        <v>0</v>
      </c>
      <c r="V36" s="31">
        <f t="shared" si="18"/>
        <v>0</v>
      </c>
      <c r="W36" s="32" t="str">
        <f t="shared" si="19"/>
        <v/>
      </c>
      <c r="X36" s="32" t="str">
        <f t="shared" si="20"/>
        <v/>
      </c>
      <c r="Y36" s="39" t="str">
        <f t="shared" si="1"/>
        <v/>
      </c>
      <c r="Z36" s="39" t="str">
        <f t="shared" si="2"/>
        <v/>
      </c>
      <c r="AA36" s="40" t="str">
        <f t="shared" si="3"/>
        <v/>
      </c>
      <c r="AB36" s="41" t="str">
        <f t="shared" si="4"/>
        <v/>
      </c>
      <c r="AC36" s="40" t="str">
        <f t="shared" si="5"/>
        <v/>
      </c>
      <c r="AD36" s="40" t="str">
        <f t="shared" si="6"/>
        <v/>
      </c>
      <c r="AE36" s="42" t="e">
        <f t="shared" si="7"/>
        <v>#DIV/0!</v>
      </c>
      <c r="AF36" s="42" t="e">
        <f t="shared" si="8"/>
        <v>#DIV/0!</v>
      </c>
      <c r="AG36" s="5"/>
      <c r="AK36" s="64"/>
      <c r="AL36" s="64"/>
      <c r="AM36" s="5"/>
      <c r="AN36" s="5"/>
      <c r="AO36" s="5"/>
      <c r="AP36" s="65"/>
      <c r="AQ36" s="66"/>
      <c r="AR36" s="67"/>
      <c r="AS36" s="67" t="str">
        <f t="shared" si="21"/>
        <v xml:space="preserve"> </v>
      </c>
      <c r="AT36" s="5"/>
      <c r="AU36" s="5"/>
      <c r="AV36" s="68" t="e">
        <f t="shared" si="22"/>
        <v>#DIV/0!</v>
      </c>
      <c r="BV36" s="7">
        <v>26</v>
      </c>
    </row>
    <row r="37" spans="1:74" s="7" customFormat="1" x14ac:dyDescent="0.3">
      <c r="A37" s="6" t="str">
        <f t="shared" si="0"/>
        <v/>
      </c>
      <c r="B37" s="43"/>
      <c r="C37" s="6"/>
      <c r="D37" s="6"/>
      <c r="E37" s="43"/>
      <c r="F37" s="44"/>
      <c r="G37" s="22"/>
      <c r="H37" s="23"/>
      <c r="I37" s="47">
        <f t="shared" si="9"/>
        <v>0</v>
      </c>
      <c r="J37" s="47">
        <f t="shared" si="10"/>
        <v>0</v>
      </c>
      <c r="K37" s="59" t="str">
        <f t="shared" si="11"/>
        <v/>
      </c>
      <c r="L37" s="59" t="str">
        <f t="shared" si="12"/>
        <v/>
      </c>
      <c r="M37" s="24"/>
      <c r="N37" s="25"/>
      <c r="O37" s="26">
        <f t="shared" si="13"/>
        <v>0</v>
      </c>
      <c r="P37" s="26">
        <f t="shared" si="14"/>
        <v>0</v>
      </c>
      <c r="Q37" s="27" t="str">
        <f t="shared" si="15"/>
        <v/>
      </c>
      <c r="R37" s="27" t="str">
        <f t="shared" si="16"/>
        <v/>
      </c>
      <c r="S37" s="29"/>
      <c r="T37" s="30"/>
      <c r="U37" s="31">
        <f t="shared" si="17"/>
        <v>0</v>
      </c>
      <c r="V37" s="31">
        <f t="shared" si="18"/>
        <v>0</v>
      </c>
      <c r="W37" s="32" t="str">
        <f t="shared" si="19"/>
        <v/>
      </c>
      <c r="X37" s="32" t="str">
        <f t="shared" si="20"/>
        <v/>
      </c>
      <c r="Y37" s="39" t="str">
        <f t="shared" si="1"/>
        <v/>
      </c>
      <c r="Z37" s="39" t="str">
        <f t="shared" si="2"/>
        <v/>
      </c>
      <c r="AA37" s="40" t="str">
        <f t="shared" si="3"/>
        <v/>
      </c>
      <c r="AB37" s="41" t="str">
        <f t="shared" si="4"/>
        <v/>
      </c>
      <c r="AC37" s="40" t="str">
        <f t="shared" si="5"/>
        <v/>
      </c>
      <c r="AD37" s="40" t="str">
        <f t="shared" si="6"/>
        <v/>
      </c>
      <c r="AE37" s="42" t="e">
        <f t="shared" si="7"/>
        <v>#DIV/0!</v>
      </c>
      <c r="AF37" s="42" t="e">
        <f t="shared" si="8"/>
        <v>#DIV/0!</v>
      </c>
      <c r="AG37" s="5"/>
      <c r="AN37" s="109" t="s">
        <v>48</v>
      </c>
      <c r="AO37" s="109"/>
      <c r="AP37" s="109"/>
      <c r="AQ37" s="109"/>
      <c r="AR37" s="109"/>
      <c r="AS37" s="109"/>
      <c r="AT37" s="109"/>
      <c r="AU37" s="110"/>
      <c r="AV37" s="69" t="e">
        <f>SUM(AV11:AV36)</f>
        <v>#DIV/0!</v>
      </c>
      <c r="BV37" s="7">
        <v>27</v>
      </c>
    </row>
    <row r="38" spans="1:74" s="7" customFormat="1" x14ac:dyDescent="0.3">
      <c r="A38" s="6" t="str">
        <f t="shared" si="0"/>
        <v/>
      </c>
      <c r="B38" s="43"/>
      <c r="C38" s="6"/>
      <c r="D38" s="6"/>
      <c r="E38" s="43"/>
      <c r="F38" s="44"/>
      <c r="G38" s="22"/>
      <c r="H38" s="23"/>
      <c r="I38" s="47">
        <f t="shared" si="9"/>
        <v>0</v>
      </c>
      <c r="J38" s="47">
        <f t="shared" si="10"/>
        <v>0</v>
      </c>
      <c r="K38" s="59" t="str">
        <f t="shared" si="11"/>
        <v/>
      </c>
      <c r="L38" s="59" t="str">
        <f t="shared" si="12"/>
        <v/>
      </c>
      <c r="M38" s="24"/>
      <c r="N38" s="25"/>
      <c r="O38" s="26">
        <f t="shared" si="13"/>
        <v>0</v>
      </c>
      <c r="P38" s="26">
        <f t="shared" si="14"/>
        <v>0</v>
      </c>
      <c r="Q38" s="27" t="str">
        <f t="shared" si="15"/>
        <v/>
      </c>
      <c r="R38" s="27" t="str">
        <f t="shared" si="16"/>
        <v/>
      </c>
      <c r="S38" s="29"/>
      <c r="T38" s="30"/>
      <c r="U38" s="31">
        <f t="shared" si="17"/>
        <v>0</v>
      </c>
      <c r="V38" s="31">
        <f t="shared" si="18"/>
        <v>0</v>
      </c>
      <c r="W38" s="32" t="str">
        <f t="shared" si="19"/>
        <v/>
      </c>
      <c r="X38" s="32" t="str">
        <f t="shared" si="20"/>
        <v/>
      </c>
      <c r="Y38" s="39" t="str">
        <f t="shared" si="1"/>
        <v/>
      </c>
      <c r="Z38" s="39" t="str">
        <f t="shared" si="2"/>
        <v/>
      </c>
      <c r="AA38" s="40" t="str">
        <f t="shared" si="3"/>
        <v/>
      </c>
      <c r="AB38" s="41" t="str">
        <f t="shared" si="4"/>
        <v/>
      </c>
      <c r="AC38" s="40" t="str">
        <f t="shared" si="5"/>
        <v/>
      </c>
      <c r="AD38" s="40" t="str">
        <f t="shared" si="6"/>
        <v/>
      </c>
      <c r="AE38" s="42" t="e">
        <f t="shared" si="7"/>
        <v>#DIV/0!</v>
      </c>
      <c r="AF38" s="42" t="e">
        <f t="shared" si="8"/>
        <v>#DIV/0!</v>
      </c>
      <c r="AG38" s="5"/>
      <c r="AN38" s="10"/>
      <c r="AO38" s="10"/>
      <c r="AP38" s="10"/>
      <c r="AQ38" s="10"/>
      <c r="AR38" s="10"/>
      <c r="AS38" s="3"/>
      <c r="AT38" s="3"/>
      <c r="AU38" s="3"/>
      <c r="AV38" s="3"/>
      <c r="BV38" s="7">
        <v>28</v>
      </c>
    </row>
    <row r="39" spans="1:74" s="7" customFormat="1" x14ac:dyDescent="0.3">
      <c r="A39" s="6" t="str">
        <f t="shared" si="0"/>
        <v/>
      </c>
      <c r="B39" s="43"/>
      <c r="C39" s="6"/>
      <c r="D39" s="6"/>
      <c r="E39" s="43"/>
      <c r="F39" s="44"/>
      <c r="G39" s="22"/>
      <c r="H39" s="23"/>
      <c r="I39" s="47">
        <f t="shared" si="9"/>
        <v>0</v>
      </c>
      <c r="J39" s="47">
        <f t="shared" si="10"/>
        <v>0</v>
      </c>
      <c r="K39" s="59" t="str">
        <f t="shared" si="11"/>
        <v/>
      </c>
      <c r="L39" s="59" t="str">
        <f t="shared" si="12"/>
        <v/>
      </c>
      <c r="M39" s="24"/>
      <c r="N39" s="25"/>
      <c r="O39" s="26">
        <f t="shared" si="13"/>
        <v>0</v>
      </c>
      <c r="P39" s="26">
        <f t="shared" si="14"/>
        <v>0</v>
      </c>
      <c r="Q39" s="27" t="str">
        <f t="shared" si="15"/>
        <v/>
      </c>
      <c r="R39" s="27" t="str">
        <f t="shared" si="16"/>
        <v/>
      </c>
      <c r="S39" s="29"/>
      <c r="T39" s="30"/>
      <c r="U39" s="31">
        <f t="shared" si="17"/>
        <v>0</v>
      </c>
      <c r="V39" s="31">
        <f t="shared" si="18"/>
        <v>0</v>
      </c>
      <c r="W39" s="32" t="str">
        <f t="shared" si="19"/>
        <v/>
      </c>
      <c r="X39" s="32" t="str">
        <f t="shared" si="20"/>
        <v/>
      </c>
      <c r="Y39" s="39" t="str">
        <f t="shared" si="1"/>
        <v/>
      </c>
      <c r="Z39" s="39" t="str">
        <f t="shared" si="2"/>
        <v/>
      </c>
      <c r="AA39" s="40" t="str">
        <f t="shared" si="3"/>
        <v/>
      </c>
      <c r="AB39" s="41" t="str">
        <f t="shared" si="4"/>
        <v/>
      </c>
      <c r="AC39" s="40" t="str">
        <f t="shared" si="5"/>
        <v/>
      </c>
      <c r="AD39" s="40" t="str">
        <f t="shared" si="6"/>
        <v/>
      </c>
      <c r="AE39" s="42" t="e">
        <f t="shared" si="7"/>
        <v>#DIV/0!</v>
      </c>
      <c r="AF39" s="42" t="e">
        <f t="shared" si="8"/>
        <v>#DIV/0!</v>
      </c>
      <c r="AG39" s="5"/>
      <c r="AN39" s="10"/>
      <c r="AO39" s="10"/>
      <c r="AP39" s="10"/>
      <c r="AQ39" s="10"/>
      <c r="AR39" s="10"/>
      <c r="AS39" s="3"/>
      <c r="AT39" s="3"/>
      <c r="AU39" s="3"/>
      <c r="AV39" s="3"/>
      <c r="BV39" s="7">
        <v>29</v>
      </c>
    </row>
    <row r="40" spans="1:74" s="7" customFormat="1" x14ac:dyDescent="0.3">
      <c r="A40" s="6" t="str">
        <f t="shared" si="0"/>
        <v/>
      </c>
      <c r="B40" s="43"/>
      <c r="C40" s="6"/>
      <c r="D40" s="6"/>
      <c r="E40" s="43"/>
      <c r="F40" s="44"/>
      <c r="G40" s="22"/>
      <c r="H40" s="23"/>
      <c r="I40" s="47">
        <f t="shared" si="9"/>
        <v>0</v>
      </c>
      <c r="J40" s="47">
        <f t="shared" si="10"/>
        <v>0</v>
      </c>
      <c r="K40" s="59" t="str">
        <f t="shared" si="11"/>
        <v/>
      </c>
      <c r="L40" s="59" t="str">
        <f t="shared" si="12"/>
        <v/>
      </c>
      <c r="M40" s="24"/>
      <c r="N40" s="25"/>
      <c r="O40" s="26">
        <f t="shared" si="13"/>
        <v>0</v>
      </c>
      <c r="P40" s="26">
        <f t="shared" si="14"/>
        <v>0</v>
      </c>
      <c r="Q40" s="27" t="str">
        <f t="shared" si="15"/>
        <v/>
      </c>
      <c r="R40" s="27" t="str">
        <f t="shared" si="16"/>
        <v/>
      </c>
      <c r="S40" s="29"/>
      <c r="T40" s="30"/>
      <c r="U40" s="31">
        <f t="shared" si="17"/>
        <v>0</v>
      </c>
      <c r="V40" s="31">
        <f t="shared" si="18"/>
        <v>0</v>
      </c>
      <c r="W40" s="32" t="str">
        <f t="shared" si="19"/>
        <v/>
      </c>
      <c r="X40" s="32" t="str">
        <f t="shared" si="20"/>
        <v/>
      </c>
      <c r="Y40" s="39" t="str">
        <f t="shared" si="1"/>
        <v/>
      </c>
      <c r="Z40" s="39" t="str">
        <f t="shared" si="2"/>
        <v/>
      </c>
      <c r="AA40" s="40" t="str">
        <f t="shared" si="3"/>
        <v/>
      </c>
      <c r="AB40" s="41" t="str">
        <f t="shared" si="4"/>
        <v/>
      </c>
      <c r="AC40" s="40" t="str">
        <f t="shared" si="5"/>
        <v/>
      </c>
      <c r="AD40" s="40" t="str">
        <f t="shared" si="6"/>
        <v/>
      </c>
      <c r="AE40" s="42" t="e">
        <f t="shared" si="7"/>
        <v>#DIV/0!</v>
      </c>
      <c r="AF40" s="42" t="e">
        <f t="shared" si="8"/>
        <v>#DIV/0!</v>
      </c>
      <c r="AG40" s="5"/>
      <c r="AS40" s="3"/>
      <c r="AT40" s="3"/>
      <c r="AU40" s="3"/>
      <c r="AV40" s="3"/>
      <c r="BV40" s="7">
        <v>30</v>
      </c>
    </row>
    <row r="41" spans="1:74" s="7" customFormat="1" x14ac:dyDescent="0.3">
      <c r="A41" s="6" t="str">
        <f t="shared" si="0"/>
        <v/>
      </c>
      <c r="B41" s="43"/>
      <c r="C41" s="6"/>
      <c r="D41" s="6"/>
      <c r="E41" s="43"/>
      <c r="F41" s="44"/>
      <c r="G41" s="22"/>
      <c r="H41" s="23"/>
      <c r="I41" s="47">
        <f t="shared" si="9"/>
        <v>0</v>
      </c>
      <c r="J41" s="47">
        <f t="shared" si="10"/>
        <v>0</v>
      </c>
      <c r="K41" s="59" t="str">
        <f t="shared" si="11"/>
        <v/>
      </c>
      <c r="L41" s="59" t="str">
        <f t="shared" si="12"/>
        <v/>
      </c>
      <c r="M41" s="24"/>
      <c r="N41" s="25"/>
      <c r="O41" s="26">
        <f t="shared" si="13"/>
        <v>0</v>
      </c>
      <c r="P41" s="26">
        <f t="shared" si="14"/>
        <v>0</v>
      </c>
      <c r="Q41" s="27" t="str">
        <f t="shared" si="15"/>
        <v/>
      </c>
      <c r="R41" s="27" t="str">
        <f t="shared" si="16"/>
        <v/>
      </c>
      <c r="S41" s="29"/>
      <c r="T41" s="30"/>
      <c r="U41" s="31">
        <f t="shared" si="17"/>
        <v>0</v>
      </c>
      <c r="V41" s="31">
        <f t="shared" si="18"/>
        <v>0</v>
      </c>
      <c r="W41" s="32" t="str">
        <f t="shared" si="19"/>
        <v/>
      </c>
      <c r="X41" s="32" t="str">
        <f t="shared" si="20"/>
        <v/>
      </c>
      <c r="Y41" s="39" t="str">
        <f t="shared" si="1"/>
        <v/>
      </c>
      <c r="Z41" s="39" t="str">
        <f t="shared" si="2"/>
        <v/>
      </c>
      <c r="AA41" s="40" t="str">
        <f t="shared" si="3"/>
        <v/>
      </c>
      <c r="AB41" s="41" t="str">
        <f t="shared" si="4"/>
        <v/>
      </c>
      <c r="AC41" s="40" t="str">
        <f t="shared" si="5"/>
        <v/>
      </c>
      <c r="AD41" s="40" t="str">
        <f t="shared" si="6"/>
        <v/>
      </c>
      <c r="AE41" s="42" t="e">
        <f t="shared" si="7"/>
        <v>#DIV/0!</v>
      </c>
      <c r="AF41" s="42" t="e">
        <f t="shared" si="8"/>
        <v>#DIV/0!</v>
      </c>
      <c r="AG41" s="5"/>
      <c r="BV41" s="7">
        <v>31</v>
      </c>
    </row>
    <row r="42" spans="1:74" s="7" customFormat="1" x14ac:dyDescent="0.3">
      <c r="A42" s="6" t="str">
        <f t="shared" si="0"/>
        <v/>
      </c>
      <c r="B42" s="43"/>
      <c r="C42" s="6"/>
      <c r="D42" s="6"/>
      <c r="E42" s="43"/>
      <c r="F42" s="44"/>
      <c r="G42" s="22"/>
      <c r="H42" s="23"/>
      <c r="I42" s="47">
        <f t="shared" si="9"/>
        <v>0</v>
      </c>
      <c r="J42" s="47">
        <f t="shared" si="10"/>
        <v>0</v>
      </c>
      <c r="K42" s="59" t="str">
        <f t="shared" si="11"/>
        <v/>
      </c>
      <c r="L42" s="59" t="str">
        <f t="shared" si="12"/>
        <v/>
      </c>
      <c r="M42" s="24"/>
      <c r="N42" s="25"/>
      <c r="O42" s="26">
        <f t="shared" si="13"/>
        <v>0</v>
      </c>
      <c r="P42" s="26">
        <f t="shared" si="14"/>
        <v>0</v>
      </c>
      <c r="Q42" s="27" t="str">
        <f t="shared" si="15"/>
        <v/>
      </c>
      <c r="R42" s="27" t="str">
        <f t="shared" si="16"/>
        <v/>
      </c>
      <c r="S42" s="29"/>
      <c r="T42" s="30"/>
      <c r="U42" s="31">
        <f t="shared" si="17"/>
        <v>0</v>
      </c>
      <c r="V42" s="31">
        <f t="shared" si="18"/>
        <v>0</v>
      </c>
      <c r="W42" s="32" t="str">
        <f t="shared" si="19"/>
        <v/>
      </c>
      <c r="X42" s="32" t="str">
        <f t="shared" si="20"/>
        <v/>
      </c>
      <c r="Y42" s="39" t="str">
        <f t="shared" si="1"/>
        <v/>
      </c>
      <c r="Z42" s="39" t="str">
        <f t="shared" si="2"/>
        <v/>
      </c>
      <c r="AA42" s="40" t="str">
        <f t="shared" si="3"/>
        <v/>
      </c>
      <c r="AB42" s="41" t="str">
        <f t="shared" si="4"/>
        <v/>
      </c>
      <c r="AC42" s="40" t="str">
        <f t="shared" si="5"/>
        <v/>
      </c>
      <c r="AD42" s="40" t="str">
        <f t="shared" si="6"/>
        <v/>
      </c>
      <c r="AE42" s="42" t="e">
        <f t="shared" si="7"/>
        <v>#DIV/0!</v>
      </c>
      <c r="AF42" s="42" t="e">
        <f t="shared" si="8"/>
        <v>#DIV/0!</v>
      </c>
      <c r="AG42" s="5"/>
      <c r="BV42" s="7">
        <v>32</v>
      </c>
    </row>
    <row r="43" spans="1:74" s="7" customFormat="1" x14ac:dyDescent="0.3">
      <c r="A43" s="6" t="str">
        <f t="shared" ref="A43:A74" si="23">IF(B43&lt;&gt;"",BV43,"")</f>
        <v/>
      </c>
      <c r="B43" s="43"/>
      <c r="C43" s="6"/>
      <c r="D43" s="6"/>
      <c r="E43" s="43"/>
      <c r="F43" s="44"/>
      <c r="G43" s="22"/>
      <c r="H43" s="23"/>
      <c r="I43" s="47">
        <f t="shared" si="9"/>
        <v>0</v>
      </c>
      <c r="J43" s="47">
        <f t="shared" si="10"/>
        <v>0</v>
      </c>
      <c r="K43" s="59" t="str">
        <f t="shared" si="11"/>
        <v/>
      </c>
      <c r="L43" s="59" t="str">
        <f t="shared" si="12"/>
        <v/>
      </c>
      <c r="M43" s="24"/>
      <c r="N43" s="25"/>
      <c r="O43" s="26">
        <f t="shared" si="13"/>
        <v>0</v>
      </c>
      <c r="P43" s="26">
        <f t="shared" si="14"/>
        <v>0</v>
      </c>
      <c r="Q43" s="27" t="str">
        <f t="shared" si="15"/>
        <v/>
      </c>
      <c r="R43" s="27" t="str">
        <f t="shared" si="16"/>
        <v/>
      </c>
      <c r="S43" s="29"/>
      <c r="T43" s="30"/>
      <c r="U43" s="31">
        <f t="shared" si="17"/>
        <v>0</v>
      </c>
      <c r="V43" s="31">
        <f t="shared" si="18"/>
        <v>0</v>
      </c>
      <c r="W43" s="32" t="str">
        <f t="shared" si="19"/>
        <v/>
      </c>
      <c r="X43" s="32" t="str">
        <f t="shared" si="20"/>
        <v/>
      </c>
      <c r="Y43" s="39" t="str">
        <f t="shared" ref="Y43:Y74" si="24">IF(A43="","",AVERAGE(J43,P43,V43))</f>
        <v/>
      </c>
      <c r="Z43" s="39" t="str">
        <f t="shared" ref="Z43:Z74" si="25">IF(B43="","",AVERAGE(L43,R43,X43))</f>
        <v/>
      </c>
      <c r="AA43" s="40" t="str">
        <f t="shared" ref="AA43:AA74" si="26">IF(B43="","",STDEV(L43,R43,X43))</f>
        <v/>
      </c>
      <c r="AB43" s="41" t="str">
        <f t="shared" ref="AB43:AB74" si="27">IF(B43="","",(AA43/Z43))</f>
        <v/>
      </c>
      <c r="AC43" s="40" t="str">
        <f t="shared" ref="AC43:AC74" si="28">IF(B43="","",(Z43-AA43))</f>
        <v/>
      </c>
      <c r="AD43" s="40" t="str">
        <f t="shared" ref="AD43:AD74" si="29">IF(B43="","",(Z43+AA43))</f>
        <v/>
      </c>
      <c r="AE43" s="42" t="e">
        <f t="shared" ref="AE43:AE74" si="30">AVERAGE(L43,R43,X43)</f>
        <v>#DIV/0!</v>
      </c>
      <c r="AF43" s="42" t="e">
        <f t="shared" ref="AF43:AF74" si="31">AE43*F43</f>
        <v>#DIV/0!</v>
      </c>
      <c r="AG43" s="5"/>
      <c r="BV43" s="7">
        <v>33</v>
      </c>
    </row>
    <row r="44" spans="1:74" s="7" customFormat="1" x14ac:dyDescent="0.3">
      <c r="A44" s="6" t="str">
        <f t="shared" si="23"/>
        <v/>
      </c>
      <c r="B44" s="43"/>
      <c r="C44" s="6"/>
      <c r="D44" s="6"/>
      <c r="E44" s="43"/>
      <c r="F44" s="44"/>
      <c r="G44" s="22"/>
      <c r="H44" s="23"/>
      <c r="I44" s="47">
        <f t="shared" si="9"/>
        <v>0</v>
      </c>
      <c r="J44" s="47">
        <f t="shared" si="10"/>
        <v>0</v>
      </c>
      <c r="K44" s="59" t="str">
        <f t="shared" si="11"/>
        <v/>
      </c>
      <c r="L44" s="59" t="str">
        <f t="shared" si="12"/>
        <v/>
      </c>
      <c r="M44" s="24"/>
      <c r="N44" s="25"/>
      <c r="O44" s="26">
        <f t="shared" si="13"/>
        <v>0</v>
      </c>
      <c r="P44" s="26">
        <f t="shared" si="14"/>
        <v>0</v>
      </c>
      <c r="Q44" s="27" t="str">
        <f t="shared" si="15"/>
        <v/>
      </c>
      <c r="R44" s="27" t="str">
        <f t="shared" si="16"/>
        <v/>
      </c>
      <c r="S44" s="29"/>
      <c r="T44" s="30"/>
      <c r="U44" s="31">
        <f t="shared" si="17"/>
        <v>0</v>
      </c>
      <c r="V44" s="31">
        <f t="shared" si="18"/>
        <v>0</v>
      </c>
      <c r="W44" s="32" t="str">
        <f t="shared" si="19"/>
        <v/>
      </c>
      <c r="X44" s="32" t="str">
        <f t="shared" si="20"/>
        <v/>
      </c>
      <c r="Y44" s="39" t="str">
        <f t="shared" si="24"/>
        <v/>
      </c>
      <c r="Z44" s="39" t="str">
        <f t="shared" si="25"/>
        <v/>
      </c>
      <c r="AA44" s="40" t="str">
        <f t="shared" si="26"/>
        <v/>
      </c>
      <c r="AB44" s="41" t="str">
        <f t="shared" si="27"/>
        <v/>
      </c>
      <c r="AC44" s="40" t="str">
        <f t="shared" si="28"/>
        <v/>
      </c>
      <c r="AD44" s="40" t="str">
        <f t="shared" si="29"/>
        <v/>
      </c>
      <c r="AE44" s="42" t="e">
        <f t="shared" si="30"/>
        <v>#DIV/0!</v>
      </c>
      <c r="AF44" s="42" t="e">
        <f t="shared" si="31"/>
        <v>#DIV/0!</v>
      </c>
      <c r="AG44" s="5"/>
      <c r="BV44" s="7">
        <v>34</v>
      </c>
    </row>
    <row r="45" spans="1:74" s="7" customFormat="1" x14ac:dyDescent="0.3">
      <c r="A45" s="6" t="str">
        <f t="shared" si="23"/>
        <v/>
      </c>
      <c r="B45" s="43"/>
      <c r="C45" s="6"/>
      <c r="D45" s="6"/>
      <c r="E45" s="43"/>
      <c r="F45" s="44"/>
      <c r="G45" s="22"/>
      <c r="H45" s="23"/>
      <c r="I45" s="47">
        <f t="shared" si="9"/>
        <v>0</v>
      </c>
      <c r="J45" s="47">
        <f t="shared" si="10"/>
        <v>0</v>
      </c>
      <c r="K45" s="59" t="str">
        <f t="shared" si="11"/>
        <v/>
      </c>
      <c r="L45" s="59" t="str">
        <f t="shared" si="12"/>
        <v/>
      </c>
      <c r="M45" s="24"/>
      <c r="N45" s="25"/>
      <c r="O45" s="26">
        <f t="shared" si="13"/>
        <v>0</v>
      </c>
      <c r="P45" s="26">
        <f t="shared" si="14"/>
        <v>0</v>
      </c>
      <c r="Q45" s="27" t="str">
        <f t="shared" si="15"/>
        <v/>
      </c>
      <c r="R45" s="27" t="str">
        <f t="shared" si="16"/>
        <v/>
      </c>
      <c r="S45" s="29"/>
      <c r="T45" s="30"/>
      <c r="U45" s="31">
        <f t="shared" si="17"/>
        <v>0</v>
      </c>
      <c r="V45" s="31">
        <f t="shared" si="18"/>
        <v>0</v>
      </c>
      <c r="W45" s="32" t="str">
        <f t="shared" si="19"/>
        <v/>
      </c>
      <c r="X45" s="32" t="str">
        <f t="shared" si="20"/>
        <v/>
      </c>
      <c r="Y45" s="39" t="str">
        <f t="shared" si="24"/>
        <v/>
      </c>
      <c r="Z45" s="39" t="str">
        <f t="shared" si="25"/>
        <v/>
      </c>
      <c r="AA45" s="40" t="str">
        <f t="shared" si="26"/>
        <v/>
      </c>
      <c r="AB45" s="41" t="str">
        <f t="shared" si="27"/>
        <v/>
      </c>
      <c r="AC45" s="40" t="str">
        <f t="shared" si="28"/>
        <v/>
      </c>
      <c r="AD45" s="40" t="str">
        <f t="shared" si="29"/>
        <v/>
      </c>
      <c r="AE45" s="42" t="e">
        <f t="shared" si="30"/>
        <v>#DIV/0!</v>
      </c>
      <c r="AF45" s="42" t="e">
        <f t="shared" si="31"/>
        <v>#DIV/0!</v>
      </c>
      <c r="AG45" s="5"/>
      <c r="BV45" s="7">
        <v>35</v>
      </c>
    </row>
    <row r="46" spans="1:74" s="7" customFormat="1" x14ac:dyDescent="0.3">
      <c r="A46" s="6" t="str">
        <f t="shared" si="23"/>
        <v/>
      </c>
      <c r="B46" s="43"/>
      <c r="C46" s="6"/>
      <c r="D46" s="6"/>
      <c r="E46" s="43"/>
      <c r="F46" s="44"/>
      <c r="G46" s="22"/>
      <c r="H46" s="23"/>
      <c r="I46" s="47">
        <f t="shared" si="9"/>
        <v>0</v>
      </c>
      <c r="J46" s="47">
        <f t="shared" si="10"/>
        <v>0</v>
      </c>
      <c r="K46" s="59" t="str">
        <f t="shared" si="11"/>
        <v/>
      </c>
      <c r="L46" s="59" t="str">
        <f t="shared" si="12"/>
        <v/>
      </c>
      <c r="M46" s="24"/>
      <c r="N46" s="25"/>
      <c r="O46" s="26">
        <f t="shared" si="13"/>
        <v>0</v>
      </c>
      <c r="P46" s="26">
        <f t="shared" si="14"/>
        <v>0</v>
      </c>
      <c r="Q46" s="27" t="str">
        <f t="shared" si="15"/>
        <v/>
      </c>
      <c r="R46" s="27" t="str">
        <f t="shared" si="16"/>
        <v/>
      </c>
      <c r="S46" s="29"/>
      <c r="T46" s="30"/>
      <c r="U46" s="31">
        <f t="shared" si="17"/>
        <v>0</v>
      </c>
      <c r="V46" s="31">
        <f t="shared" si="18"/>
        <v>0</v>
      </c>
      <c r="W46" s="32" t="str">
        <f t="shared" si="19"/>
        <v/>
      </c>
      <c r="X46" s="32" t="str">
        <f t="shared" si="20"/>
        <v/>
      </c>
      <c r="Y46" s="39" t="str">
        <f t="shared" si="24"/>
        <v/>
      </c>
      <c r="Z46" s="39" t="str">
        <f t="shared" si="25"/>
        <v/>
      </c>
      <c r="AA46" s="40" t="str">
        <f t="shared" si="26"/>
        <v/>
      </c>
      <c r="AB46" s="41" t="str">
        <f t="shared" si="27"/>
        <v/>
      </c>
      <c r="AC46" s="40" t="str">
        <f t="shared" si="28"/>
        <v/>
      </c>
      <c r="AD46" s="40" t="str">
        <f t="shared" si="29"/>
        <v/>
      </c>
      <c r="AE46" s="42" t="e">
        <f t="shared" si="30"/>
        <v>#DIV/0!</v>
      </c>
      <c r="AF46" s="42" t="e">
        <f t="shared" si="31"/>
        <v>#DIV/0!</v>
      </c>
      <c r="AG46" s="5"/>
      <c r="AK46" s="113" t="s">
        <v>49</v>
      </c>
      <c r="AL46" s="114"/>
      <c r="AM46" s="114"/>
      <c r="AN46" s="114"/>
      <c r="AO46" s="114"/>
      <c r="AP46" s="114"/>
      <c r="AQ46" s="114"/>
      <c r="AR46" s="115"/>
      <c r="AS46" s="100" t="s">
        <v>50</v>
      </c>
      <c r="AT46" s="103" t="e">
        <f>SUM(Z98,AV37)</f>
        <v>#DIV/0!</v>
      </c>
      <c r="AU46" s="104"/>
      <c r="BV46" s="7">
        <v>36</v>
      </c>
    </row>
    <row r="47" spans="1:74" s="7" customFormat="1" ht="14.4" customHeight="1" x14ac:dyDescent="0.3">
      <c r="A47" s="6" t="str">
        <f t="shared" si="23"/>
        <v/>
      </c>
      <c r="B47" s="43"/>
      <c r="C47" s="6"/>
      <c r="D47" s="6"/>
      <c r="E47" s="43"/>
      <c r="F47" s="44"/>
      <c r="G47" s="22"/>
      <c r="H47" s="23"/>
      <c r="I47" s="47">
        <f t="shared" si="9"/>
        <v>0</v>
      </c>
      <c r="J47" s="47">
        <f t="shared" si="10"/>
        <v>0</v>
      </c>
      <c r="K47" s="59" t="str">
        <f t="shared" si="11"/>
        <v/>
      </c>
      <c r="L47" s="59" t="str">
        <f t="shared" si="12"/>
        <v/>
      </c>
      <c r="M47" s="24"/>
      <c r="N47" s="25"/>
      <c r="O47" s="26">
        <f t="shared" si="13"/>
        <v>0</v>
      </c>
      <c r="P47" s="26">
        <f t="shared" si="14"/>
        <v>0</v>
      </c>
      <c r="Q47" s="27" t="str">
        <f t="shared" si="15"/>
        <v/>
      </c>
      <c r="R47" s="27" t="str">
        <f t="shared" si="16"/>
        <v/>
      </c>
      <c r="S47" s="29"/>
      <c r="T47" s="30"/>
      <c r="U47" s="31">
        <f t="shared" si="17"/>
        <v>0</v>
      </c>
      <c r="V47" s="31">
        <f t="shared" si="18"/>
        <v>0</v>
      </c>
      <c r="W47" s="32" t="str">
        <f t="shared" si="19"/>
        <v/>
      </c>
      <c r="X47" s="32" t="str">
        <f t="shared" si="20"/>
        <v/>
      </c>
      <c r="Y47" s="39" t="str">
        <f t="shared" si="24"/>
        <v/>
      </c>
      <c r="Z47" s="39" t="str">
        <f t="shared" si="25"/>
        <v/>
      </c>
      <c r="AA47" s="40" t="str">
        <f t="shared" si="26"/>
        <v/>
      </c>
      <c r="AB47" s="41" t="str">
        <f t="shared" si="27"/>
        <v/>
      </c>
      <c r="AC47" s="40" t="str">
        <f t="shared" si="28"/>
        <v/>
      </c>
      <c r="AD47" s="40" t="str">
        <f t="shared" si="29"/>
        <v/>
      </c>
      <c r="AE47" s="42" t="e">
        <f t="shared" si="30"/>
        <v>#DIV/0!</v>
      </c>
      <c r="AF47" s="42" t="e">
        <f t="shared" si="31"/>
        <v>#DIV/0!</v>
      </c>
      <c r="AG47" s="5"/>
      <c r="AK47" s="112" t="s">
        <v>51</v>
      </c>
      <c r="AL47" s="112"/>
      <c r="AM47" s="112"/>
      <c r="AN47" s="112"/>
      <c r="AO47" s="112"/>
      <c r="AP47" s="112"/>
      <c r="AQ47" s="112"/>
      <c r="AR47" s="112"/>
      <c r="AS47" s="101"/>
      <c r="AT47" s="105"/>
      <c r="AU47" s="106"/>
      <c r="BV47" s="7">
        <v>37</v>
      </c>
    </row>
    <row r="48" spans="1:74" s="7" customFormat="1" ht="14.4" customHeight="1" x14ac:dyDescent="0.3">
      <c r="A48" s="6" t="str">
        <f t="shared" si="23"/>
        <v/>
      </c>
      <c r="B48" s="43"/>
      <c r="C48" s="6"/>
      <c r="D48" s="6"/>
      <c r="E48" s="43"/>
      <c r="F48" s="44"/>
      <c r="G48" s="22"/>
      <c r="H48" s="23"/>
      <c r="I48" s="47">
        <f t="shared" si="9"/>
        <v>0</v>
      </c>
      <c r="J48" s="47">
        <f t="shared" si="10"/>
        <v>0</v>
      </c>
      <c r="K48" s="59" t="str">
        <f t="shared" si="11"/>
        <v/>
      </c>
      <c r="L48" s="59" t="str">
        <f t="shared" si="12"/>
        <v/>
      </c>
      <c r="M48" s="24"/>
      <c r="N48" s="25"/>
      <c r="O48" s="26">
        <f t="shared" si="13"/>
        <v>0</v>
      </c>
      <c r="P48" s="26">
        <f t="shared" si="14"/>
        <v>0</v>
      </c>
      <c r="Q48" s="27" t="str">
        <f t="shared" si="15"/>
        <v/>
      </c>
      <c r="R48" s="27" t="str">
        <f t="shared" si="16"/>
        <v/>
      </c>
      <c r="S48" s="29"/>
      <c r="T48" s="30"/>
      <c r="U48" s="31">
        <f t="shared" si="17"/>
        <v>0</v>
      </c>
      <c r="V48" s="31">
        <f t="shared" si="18"/>
        <v>0</v>
      </c>
      <c r="W48" s="32" t="str">
        <f t="shared" si="19"/>
        <v/>
      </c>
      <c r="X48" s="32" t="str">
        <f t="shared" si="20"/>
        <v/>
      </c>
      <c r="Y48" s="39" t="str">
        <f t="shared" si="24"/>
        <v/>
      </c>
      <c r="Z48" s="39" t="str">
        <f t="shared" si="25"/>
        <v/>
      </c>
      <c r="AA48" s="40" t="str">
        <f t="shared" si="26"/>
        <v/>
      </c>
      <c r="AB48" s="41" t="str">
        <f t="shared" si="27"/>
        <v/>
      </c>
      <c r="AC48" s="40" t="str">
        <f t="shared" si="28"/>
        <v/>
      </c>
      <c r="AD48" s="40" t="str">
        <f t="shared" si="29"/>
        <v/>
      </c>
      <c r="AE48" s="42" t="e">
        <f t="shared" si="30"/>
        <v>#DIV/0!</v>
      </c>
      <c r="AF48" s="42" t="e">
        <f t="shared" si="31"/>
        <v>#DIV/0!</v>
      </c>
      <c r="AG48" s="5"/>
      <c r="AK48" s="112"/>
      <c r="AL48" s="112"/>
      <c r="AM48" s="112"/>
      <c r="AN48" s="112"/>
      <c r="AO48" s="112"/>
      <c r="AP48" s="112"/>
      <c r="AQ48" s="112"/>
      <c r="AR48" s="112"/>
      <c r="AS48" s="101"/>
      <c r="AT48" s="105"/>
      <c r="AU48" s="106"/>
      <c r="BV48" s="7">
        <v>38</v>
      </c>
    </row>
    <row r="49" spans="1:74" s="7" customFormat="1" ht="14.4" customHeight="1" x14ac:dyDescent="0.3">
      <c r="A49" s="6" t="str">
        <f t="shared" si="23"/>
        <v/>
      </c>
      <c r="B49" s="43"/>
      <c r="C49" s="6"/>
      <c r="D49" s="6"/>
      <c r="E49" s="43"/>
      <c r="F49" s="44"/>
      <c r="G49" s="22"/>
      <c r="H49" s="23"/>
      <c r="I49" s="47">
        <f t="shared" si="9"/>
        <v>0</v>
      </c>
      <c r="J49" s="47">
        <f t="shared" si="10"/>
        <v>0</v>
      </c>
      <c r="K49" s="59" t="str">
        <f t="shared" si="11"/>
        <v/>
      </c>
      <c r="L49" s="59" t="str">
        <f t="shared" si="12"/>
        <v/>
      </c>
      <c r="M49" s="24"/>
      <c r="N49" s="25"/>
      <c r="O49" s="26">
        <f t="shared" si="13"/>
        <v>0</v>
      </c>
      <c r="P49" s="26">
        <f t="shared" si="14"/>
        <v>0</v>
      </c>
      <c r="Q49" s="27" t="str">
        <f t="shared" si="15"/>
        <v/>
      </c>
      <c r="R49" s="27" t="str">
        <f t="shared" si="16"/>
        <v/>
      </c>
      <c r="S49" s="29"/>
      <c r="T49" s="30"/>
      <c r="U49" s="31">
        <f t="shared" si="17"/>
        <v>0</v>
      </c>
      <c r="V49" s="31">
        <f t="shared" si="18"/>
        <v>0</v>
      </c>
      <c r="W49" s="32" t="str">
        <f t="shared" si="19"/>
        <v/>
      </c>
      <c r="X49" s="32" t="str">
        <f t="shared" si="20"/>
        <v/>
      </c>
      <c r="Y49" s="39" t="str">
        <f t="shared" si="24"/>
        <v/>
      </c>
      <c r="Z49" s="39" t="str">
        <f t="shared" si="25"/>
        <v/>
      </c>
      <c r="AA49" s="40" t="str">
        <f t="shared" si="26"/>
        <v/>
      </c>
      <c r="AB49" s="41" t="str">
        <f t="shared" si="27"/>
        <v/>
      </c>
      <c r="AC49" s="40" t="str">
        <f t="shared" si="28"/>
        <v/>
      </c>
      <c r="AD49" s="40" t="str">
        <f t="shared" si="29"/>
        <v/>
      </c>
      <c r="AE49" s="42" t="e">
        <f t="shared" si="30"/>
        <v>#DIV/0!</v>
      </c>
      <c r="AF49" s="42" t="e">
        <f t="shared" si="31"/>
        <v>#DIV/0!</v>
      </c>
      <c r="AG49" s="5"/>
      <c r="AK49" s="112"/>
      <c r="AL49" s="112"/>
      <c r="AM49" s="112"/>
      <c r="AN49" s="112"/>
      <c r="AO49" s="112"/>
      <c r="AP49" s="112"/>
      <c r="AQ49" s="112"/>
      <c r="AR49" s="112"/>
      <c r="AS49" s="101"/>
      <c r="AT49" s="105"/>
      <c r="AU49" s="106"/>
      <c r="BV49" s="7">
        <v>39</v>
      </c>
    </row>
    <row r="50" spans="1:74" s="7" customFormat="1" ht="14.4" customHeight="1" x14ac:dyDescent="0.3">
      <c r="A50" s="6" t="str">
        <f t="shared" si="23"/>
        <v/>
      </c>
      <c r="B50" s="43"/>
      <c r="C50" s="6"/>
      <c r="D50" s="6"/>
      <c r="E50" s="43"/>
      <c r="F50" s="44"/>
      <c r="G50" s="22"/>
      <c r="H50" s="23"/>
      <c r="I50" s="47">
        <f t="shared" si="9"/>
        <v>0</v>
      </c>
      <c r="J50" s="47">
        <f t="shared" si="10"/>
        <v>0</v>
      </c>
      <c r="K50" s="59" t="str">
        <f t="shared" si="11"/>
        <v/>
      </c>
      <c r="L50" s="59" t="str">
        <f t="shared" si="12"/>
        <v/>
      </c>
      <c r="M50" s="24"/>
      <c r="N50" s="25"/>
      <c r="O50" s="26">
        <f t="shared" si="13"/>
        <v>0</v>
      </c>
      <c r="P50" s="26">
        <f t="shared" si="14"/>
        <v>0</v>
      </c>
      <c r="Q50" s="27" t="str">
        <f t="shared" si="15"/>
        <v/>
      </c>
      <c r="R50" s="27" t="str">
        <f t="shared" si="16"/>
        <v/>
      </c>
      <c r="S50" s="29"/>
      <c r="T50" s="30"/>
      <c r="U50" s="31">
        <f t="shared" si="17"/>
        <v>0</v>
      </c>
      <c r="V50" s="31">
        <f t="shared" si="18"/>
        <v>0</v>
      </c>
      <c r="W50" s="32" t="str">
        <f t="shared" si="19"/>
        <v/>
      </c>
      <c r="X50" s="32" t="str">
        <f t="shared" si="20"/>
        <v/>
      </c>
      <c r="Y50" s="39" t="str">
        <f t="shared" si="24"/>
        <v/>
      </c>
      <c r="Z50" s="39" t="str">
        <f t="shared" si="25"/>
        <v/>
      </c>
      <c r="AA50" s="40" t="str">
        <f t="shared" si="26"/>
        <v/>
      </c>
      <c r="AB50" s="41" t="str">
        <f t="shared" si="27"/>
        <v/>
      </c>
      <c r="AC50" s="40" t="str">
        <f t="shared" si="28"/>
        <v/>
      </c>
      <c r="AD50" s="40" t="str">
        <f t="shared" si="29"/>
        <v/>
      </c>
      <c r="AE50" s="42" t="e">
        <f t="shared" si="30"/>
        <v>#DIV/0!</v>
      </c>
      <c r="AF50" s="42" t="e">
        <f t="shared" si="31"/>
        <v>#DIV/0!</v>
      </c>
      <c r="AG50" s="5"/>
      <c r="AK50" s="112"/>
      <c r="AL50" s="112"/>
      <c r="AM50" s="112"/>
      <c r="AN50" s="112"/>
      <c r="AO50" s="112"/>
      <c r="AP50" s="112"/>
      <c r="AQ50" s="112"/>
      <c r="AR50" s="112"/>
      <c r="AS50" s="101"/>
      <c r="AT50" s="105"/>
      <c r="AU50" s="106"/>
      <c r="BV50" s="7">
        <v>40</v>
      </c>
    </row>
    <row r="51" spans="1:74" s="7" customFormat="1" ht="14.4" customHeight="1" x14ac:dyDescent="0.3">
      <c r="A51" s="6" t="str">
        <f t="shared" si="23"/>
        <v/>
      </c>
      <c r="B51" s="43"/>
      <c r="C51" s="6"/>
      <c r="D51" s="6"/>
      <c r="E51" s="43"/>
      <c r="F51" s="44"/>
      <c r="G51" s="22"/>
      <c r="H51" s="23"/>
      <c r="I51" s="47">
        <f t="shared" si="9"/>
        <v>0</v>
      </c>
      <c r="J51" s="47">
        <f t="shared" si="10"/>
        <v>0</v>
      </c>
      <c r="K51" s="59" t="str">
        <f t="shared" si="11"/>
        <v/>
      </c>
      <c r="L51" s="59" t="str">
        <f t="shared" si="12"/>
        <v/>
      </c>
      <c r="M51" s="24"/>
      <c r="N51" s="25"/>
      <c r="O51" s="26">
        <f t="shared" si="13"/>
        <v>0</v>
      </c>
      <c r="P51" s="26">
        <f t="shared" si="14"/>
        <v>0</v>
      </c>
      <c r="Q51" s="27" t="str">
        <f t="shared" si="15"/>
        <v/>
      </c>
      <c r="R51" s="27" t="str">
        <f t="shared" si="16"/>
        <v/>
      </c>
      <c r="S51" s="29"/>
      <c r="T51" s="30"/>
      <c r="U51" s="31">
        <f t="shared" si="17"/>
        <v>0</v>
      </c>
      <c r="V51" s="31">
        <f t="shared" si="18"/>
        <v>0</v>
      </c>
      <c r="W51" s="32" t="str">
        <f t="shared" si="19"/>
        <v/>
      </c>
      <c r="X51" s="32" t="str">
        <f t="shared" si="20"/>
        <v/>
      </c>
      <c r="Y51" s="39" t="str">
        <f t="shared" si="24"/>
        <v/>
      </c>
      <c r="Z51" s="39" t="str">
        <f t="shared" si="25"/>
        <v/>
      </c>
      <c r="AA51" s="40" t="str">
        <f t="shared" si="26"/>
        <v/>
      </c>
      <c r="AB51" s="41" t="str">
        <f t="shared" si="27"/>
        <v/>
      </c>
      <c r="AC51" s="40" t="str">
        <f t="shared" si="28"/>
        <v/>
      </c>
      <c r="AD51" s="40" t="str">
        <f t="shared" si="29"/>
        <v/>
      </c>
      <c r="AE51" s="42" t="e">
        <f t="shared" si="30"/>
        <v>#DIV/0!</v>
      </c>
      <c r="AF51" s="42" t="e">
        <f t="shared" si="31"/>
        <v>#DIV/0!</v>
      </c>
      <c r="AG51" s="5"/>
      <c r="AK51" s="112"/>
      <c r="AL51" s="112"/>
      <c r="AM51" s="112"/>
      <c r="AN51" s="112"/>
      <c r="AO51" s="112"/>
      <c r="AP51" s="112"/>
      <c r="AQ51" s="112"/>
      <c r="AR51" s="112"/>
      <c r="AS51" s="101"/>
      <c r="AT51" s="105"/>
      <c r="AU51" s="106"/>
      <c r="BV51" s="7">
        <v>41</v>
      </c>
    </row>
    <row r="52" spans="1:74" s="7" customFormat="1" ht="14.4" customHeight="1" x14ac:dyDescent="0.3">
      <c r="A52" s="6" t="str">
        <f t="shared" si="23"/>
        <v/>
      </c>
      <c r="B52" s="43"/>
      <c r="C52" s="6"/>
      <c r="D52" s="6"/>
      <c r="E52" s="43"/>
      <c r="F52" s="44"/>
      <c r="G52" s="22"/>
      <c r="H52" s="23"/>
      <c r="I52" s="47">
        <f t="shared" si="9"/>
        <v>0</v>
      </c>
      <c r="J52" s="47">
        <f t="shared" si="10"/>
        <v>0</v>
      </c>
      <c r="K52" s="59" t="str">
        <f t="shared" si="11"/>
        <v/>
      </c>
      <c r="L52" s="59" t="str">
        <f t="shared" si="12"/>
        <v/>
      </c>
      <c r="M52" s="24"/>
      <c r="N52" s="25"/>
      <c r="O52" s="26">
        <f t="shared" si="13"/>
        <v>0</v>
      </c>
      <c r="P52" s="26">
        <f t="shared" si="14"/>
        <v>0</v>
      </c>
      <c r="Q52" s="27" t="str">
        <f t="shared" si="15"/>
        <v/>
      </c>
      <c r="R52" s="27" t="str">
        <f t="shared" si="16"/>
        <v/>
      </c>
      <c r="S52" s="29"/>
      <c r="T52" s="30"/>
      <c r="U52" s="31">
        <f t="shared" si="17"/>
        <v>0</v>
      </c>
      <c r="V52" s="31">
        <f t="shared" si="18"/>
        <v>0</v>
      </c>
      <c r="W52" s="32" t="str">
        <f t="shared" si="19"/>
        <v/>
      </c>
      <c r="X52" s="32" t="str">
        <f t="shared" si="20"/>
        <v/>
      </c>
      <c r="Y52" s="39" t="str">
        <f t="shared" si="24"/>
        <v/>
      </c>
      <c r="Z52" s="39" t="str">
        <f t="shared" si="25"/>
        <v/>
      </c>
      <c r="AA52" s="40" t="str">
        <f t="shared" si="26"/>
        <v/>
      </c>
      <c r="AB52" s="41" t="str">
        <f t="shared" si="27"/>
        <v/>
      </c>
      <c r="AC52" s="40" t="str">
        <f t="shared" si="28"/>
        <v/>
      </c>
      <c r="AD52" s="40" t="str">
        <f t="shared" si="29"/>
        <v/>
      </c>
      <c r="AE52" s="42" t="e">
        <f t="shared" si="30"/>
        <v>#DIV/0!</v>
      </c>
      <c r="AF52" s="42" t="e">
        <f t="shared" si="31"/>
        <v>#DIV/0!</v>
      </c>
      <c r="AG52" s="5"/>
      <c r="AK52" s="112"/>
      <c r="AL52" s="112"/>
      <c r="AM52" s="112"/>
      <c r="AN52" s="112"/>
      <c r="AO52" s="112"/>
      <c r="AP52" s="112"/>
      <c r="AQ52" s="112"/>
      <c r="AR52" s="112"/>
      <c r="AS52" s="101"/>
      <c r="AT52" s="105"/>
      <c r="AU52" s="106"/>
      <c r="BV52" s="7">
        <v>42</v>
      </c>
    </row>
    <row r="53" spans="1:74" s="7" customFormat="1" ht="14.4" customHeight="1" x14ac:dyDescent="0.3">
      <c r="A53" s="6" t="str">
        <f t="shared" si="23"/>
        <v/>
      </c>
      <c r="B53" s="43"/>
      <c r="C53" s="6"/>
      <c r="D53" s="6"/>
      <c r="E53" s="43"/>
      <c r="F53" s="44"/>
      <c r="G53" s="22"/>
      <c r="H53" s="23"/>
      <c r="I53" s="47">
        <f t="shared" si="9"/>
        <v>0</v>
      </c>
      <c r="J53" s="47">
        <f t="shared" si="10"/>
        <v>0</v>
      </c>
      <c r="K53" s="59" t="str">
        <f t="shared" si="11"/>
        <v/>
      </c>
      <c r="L53" s="59" t="str">
        <f t="shared" si="12"/>
        <v/>
      </c>
      <c r="M53" s="24"/>
      <c r="N53" s="25"/>
      <c r="O53" s="26">
        <f t="shared" si="13"/>
        <v>0</v>
      </c>
      <c r="P53" s="26">
        <f t="shared" si="14"/>
        <v>0</v>
      </c>
      <c r="Q53" s="27" t="str">
        <f t="shared" si="15"/>
        <v/>
      </c>
      <c r="R53" s="27" t="str">
        <f t="shared" si="16"/>
        <v/>
      </c>
      <c r="S53" s="29"/>
      <c r="T53" s="30"/>
      <c r="U53" s="31">
        <f t="shared" si="17"/>
        <v>0</v>
      </c>
      <c r="V53" s="31">
        <f t="shared" si="18"/>
        <v>0</v>
      </c>
      <c r="W53" s="32" t="str">
        <f t="shared" si="19"/>
        <v/>
      </c>
      <c r="X53" s="32" t="str">
        <f t="shared" si="20"/>
        <v/>
      </c>
      <c r="Y53" s="39" t="str">
        <f t="shared" si="24"/>
        <v/>
      </c>
      <c r="Z53" s="39" t="str">
        <f t="shared" si="25"/>
        <v/>
      </c>
      <c r="AA53" s="40" t="str">
        <f t="shared" si="26"/>
        <v/>
      </c>
      <c r="AB53" s="41" t="str">
        <f t="shared" si="27"/>
        <v/>
      </c>
      <c r="AC53" s="40" t="str">
        <f t="shared" si="28"/>
        <v/>
      </c>
      <c r="AD53" s="40" t="str">
        <f t="shared" si="29"/>
        <v/>
      </c>
      <c r="AE53" s="42" t="e">
        <f t="shared" si="30"/>
        <v>#DIV/0!</v>
      </c>
      <c r="AF53" s="42" t="e">
        <f t="shared" si="31"/>
        <v>#DIV/0!</v>
      </c>
      <c r="AG53" s="5"/>
      <c r="AK53" s="112"/>
      <c r="AL53" s="112"/>
      <c r="AM53" s="112"/>
      <c r="AN53" s="112"/>
      <c r="AO53" s="112"/>
      <c r="AP53" s="112"/>
      <c r="AQ53" s="112"/>
      <c r="AR53" s="112"/>
      <c r="AS53" s="101"/>
      <c r="AT53" s="105"/>
      <c r="AU53" s="106"/>
      <c r="BV53" s="7">
        <v>43</v>
      </c>
    </row>
    <row r="54" spans="1:74" s="7" customFormat="1" ht="14.4" customHeight="1" x14ac:dyDescent="0.3">
      <c r="A54" s="6" t="str">
        <f t="shared" si="23"/>
        <v/>
      </c>
      <c r="B54" s="43"/>
      <c r="C54" s="6"/>
      <c r="D54" s="6"/>
      <c r="E54" s="43"/>
      <c r="F54" s="44"/>
      <c r="G54" s="22"/>
      <c r="H54" s="23"/>
      <c r="I54" s="47">
        <f t="shared" si="9"/>
        <v>0</v>
      </c>
      <c r="J54" s="47">
        <f t="shared" si="10"/>
        <v>0</v>
      </c>
      <c r="K54" s="59" t="str">
        <f t="shared" si="11"/>
        <v/>
      </c>
      <c r="L54" s="59" t="str">
        <f t="shared" si="12"/>
        <v/>
      </c>
      <c r="M54" s="24"/>
      <c r="N54" s="25"/>
      <c r="O54" s="26">
        <f t="shared" si="13"/>
        <v>0</v>
      </c>
      <c r="P54" s="26">
        <f t="shared" si="14"/>
        <v>0</v>
      </c>
      <c r="Q54" s="27" t="str">
        <f t="shared" si="15"/>
        <v/>
      </c>
      <c r="R54" s="27" t="str">
        <f t="shared" si="16"/>
        <v/>
      </c>
      <c r="S54" s="29"/>
      <c r="T54" s="30"/>
      <c r="U54" s="31">
        <f t="shared" si="17"/>
        <v>0</v>
      </c>
      <c r="V54" s="31">
        <f t="shared" si="18"/>
        <v>0</v>
      </c>
      <c r="W54" s="32" t="str">
        <f t="shared" si="19"/>
        <v/>
      </c>
      <c r="X54" s="32" t="str">
        <f t="shared" si="20"/>
        <v/>
      </c>
      <c r="Y54" s="39" t="str">
        <f t="shared" si="24"/>
        <v/>
      </c>
      <c r="Z54" s="39" t="str">
        <f t="shared" si="25"/>
        <v/>
      </c>
      <c r="AA54" s="40" t="str">
        <f t="shared" si="26"/>
        <v/>
      </c>
      <c r="AB54" s="41" t="str">
        <f t="shared" si="27"/>
        <v/>
      </c>
      <c r="AC54" s="40" t="str">
        <f t="shared" si="28"/>
        <v/>
      </c>
      <c r="AD54" s="40" t="str">
        <f t="shared" si="29"/>
        <v/>
      </c>
      <c r="AE54" s="42" t="e">
        <f t="shared" si="30"/>
        <v>#DIV/0!</v>
      </c>
      <c r="AF54" s="42" t="e">
        <f t="shared" si="31"/>
        <v>#DIV/0!</v>
      </c>
      <c r="AG54" s="5"/>
      <c r="AK54" s="112"/>
      <c r="AL54" s="112"/>
      <c r="AM54" s="112"/>
      <c r="AN54" s="112"/>
      <c r="AO54" s="112"/>
      <c r="AP54" s="112"/>
      <c r="AQ54" s="112"/>
      <c r="AR54" s="112"/>
      <c r="AS54" s="101"/>
      <c r="AT54" s="105"/>
      <c r="AU54" s="106"/>
      <c r="BV54" s="7">
        <v>44</v>
      </c>
    </row>
    <row r="55" spans="1:74" s="7" customFormat="1" ht="14.4" customHeight="1" x14ac:dyDescent="0.3">
      <c r="A55" s="6" t="str">
        <f t="shared" si="23"/>
        <v/>
      </c>
      <c r="B55" s="43"/>
      <c r="C55" s="6"/>
      <c r="D55" s="6"/>
      <c r="E55" s="43"/>
      <c r="F55" s="44"/>
      <c r="G55" s="22"/>
      <c r="H55" s="23"/>
      <c r="I55" s="47">
        <f t="shared" si="9"/>
        <v>0</v>
      </c>
      <c r="J55" s="47">
        <f t="shared" si="10"/>
        <v>0</v>
      </c>
      <c r="K55" s="59" t="str">
        <f t="shared" si="11"/>
        <v/>
      </c>
      <c r="L55" s="59" t="str">
        <f t="shared" si="12"/>
        <v/>
      </c>
      <c r="M55" s="24"/>
      <c r="N55" s="25"/>
      <c r="O55" s="26">
        <f t="shared" si="13"/>
        <v>0</v>
      </c>
      <c r="P55" s="26">
        <f t="shared" si="14"/>
        <v>0</v>
      </c>
      <c r="Q55" s="27" t="str">
        <f t="shared" si="15"/>
        <v/>
      </c>
      <c r="R55" s="27" t="str">
        <f t="shared" si="16"/>
        <v/>
      </c>
      <c r="S55" s="29"/>
      <c r="T55" s="30"/>
      <c r="U55" s="31">
        <f t="shared" si="17"/>
        <v>0</v>
      </c>
      <c r="V55" s="31">
        <f t="shared" si="18"/>
        <v>0</v>
      </c>
      <c r="W55" s="32" t="str">
        <f t="shared" si="19"/>
        <v/>
      </c>
      <c r="X55" s="32" t="str">
        <f t="shared" si="20"/>
        <v/>
      </c>
      <c r="Y55" s="39" t="str">
        <f t="shared" si="24"/>
        <v/>
      </c>
      <c r="Z55" s="39" t="str">
        <f t="shared" si="25"/>
        <v/>
      </c>
      <c r="AA55" s="40" t="str">
        <f t="shared" si="26"/>
        <v/>
      </c>
      <c r="AB55" s="41" t="str">
        <f t="shared" si="27"/>
        <v/>
      </c>
      <c r="AC55" s="40" t="str">
        <f t="shared" si="28"/>
        <v/>
      </c>
      <c r="AD55" s="40" t="str">
        <f t="shared" si="29"/>
        <v/>
      </c>
      <c r="AE55" s="42" t="e">
        <f t="shared" si="30"/>
        <v>#DIV/0!</v>
      </c>
      <c r="AF55" s="42" t="e">
        <f t="shared" si="31"/>
        <v>#DIV/0!</v>
      </c>
      <c r="AG55" s="5"/>
      <c r="AK55" s="112"/>
      <c r="AL55" s="112"/>
      <c r="AM55" s="112"/>
      <c r="AN55" s="112"/>
      <c r="AO55" s="112"/>
      <c r="AP55" s="112"/>
      <c r="AQ55" s="112"/>
      <c r="AR55" s="112"/>
      <c r="AS55" s="101"/>
      <c r="AT55" s="105"/>
      <c r="AU55" s="106"/>
      <c r="BV55" s="7">
        <v>45</v>
      </c>
    </row>
    <row r="56" spans="1:74" s="7" customFormat="1" ht="14.4" customHeight="1" x14ac:dyDescent="0.3">
      <c r="A56" s="6" t="str">
        <f t="shared" si="23"/>
        <v/>
      </c>
      <c r="B56" s="43"/>
      <c r="C56" s="6"/>
      <c r="D56" s="6"/>
      <c r="E56" s="43"/>
      <c r="F56" s="44"/>
      <c r="G56" s="22"/>
      <c r="H56" s="23"/>
      <c r="I56" s="47">
        <f t="shared" si="9"/>
        <v>0</v>
      </c>
      <c r="J56" s="47">
        <f t="shared" si="10"/>
        <v>0</v>
      </c>
      <c r="K56" s="59" t="str">
        <f t="shared" si="11"/>
        <v/>
      </c>
      <c r="L56" s="59" t="str">
        <f t="shared" si="12"/>
        <v/>
      </c>
      <c r="M56" s="24"/>
      <c r="N56" s="25"/>
      <c r="O56" s="26">
        <f t="shared" si="13"/>
        <v>0</v>
      </c>
      <c r="P56" s="26">
        <f t="shared" si="14"/>
        <v>0</v>
      </c>
      <c r="Q56" s="27" t="str">
        <f t="shared" si="15"/>
        <v/>
      </c>
      <c r="R56" s="27" t="str">
        <f t="shared" si="16"/>
        <v/>
      </c>
      <c r="S56" s="29"/>
      <c r="T56" s="30"/>
      <c r="U56" s="31">
        <f t="shared" si="17"/>
        <v>0</v>
      </c>
      <c r="V56" s="31">
        <f t="shared" si="18"/>
        <v>0</v>
      </c>
      <c r="W56" s="32" t="str">
        <f t="shared" si="19"/>
        <v/>
      </c>
      <c r="X56" s="32" t="str">
        <f t="shared" si="20"/>
        <v/>
      </c>
      <c r="Y56" s="39" t="str">
        <f t="shared" si="24"/>
        <v/>
      </c>
      <c r="Z56" s="39" t="str">
        <f t="shared" si="25"/>
        <v/>
      </c>
      <c r="AA56" s="40" t="str">
        <f t="shared" si="26"/>
        <v/>
      </c>
      <c r="AB56" s="41" t="str">
        <f t="shared" si="27"/>
        <v/>
      </c>
      <c r="AC56" s="40" t="str">
        <f t="shared" si="28"/>
        <v/>
      </c>
      <c r="AD56" s="40" t="str">
        <f t="shared" si="29"/>
        <v/>
      </c>
      <c r="AE56" s="42" t="e">
        <f t="shared" si="30"/>
        <v>#DIV/0!</v>
      </c>
      <c r="AF56" s="42" t="e">
        <f t="shared" si="31"/>
        <v>#DIV/0!</v>
      </c>
      <c r="AG56" s="5"/>
      <c r="AK56" s="112"/>
      <c r="AL56" s="112"/>
      <c r="AM56" s="112"/>
      <c r="AN56" s="112"/>
      <c r="AO56" s="112"/>
      <c r="AP56" s="112"/>
      <c r="AQ56" s="112"/>
      <c r="AR56" s="112"/>
      <c r="AS56" s="101"/>
      <c r="AT56" s="105"/>
      <c r="AU56" s="106"/>
      <c r="BV56" s="7">
        <v>46</v>
      </c>
    </row>
    <row r="57" spans="1:74" s="7" customFormat="1" ht="14.4" customHeight="1" x14ac:dyDescent="0.3">
      <c r="A57" s="6" t="str">
        <f t="shared" si="23"/>
        <v/>
      </c>
      <c r="B57" s="43"/>
      <c r="C57" s="6"/>
      <c r="D57" s="6"/>
      <c r="E57" s="43"/>
      <c r="F57" s="44"/>
      <c r="G57" s="22"/>
      <c r="H57" s="23"/>
      <c r="I57" s="47">
        <f t="shared" si="9"/>
        <v>0</v>
      </c>
      <c r="J57" s="47">
        <f t="shared" si="10"/>
        <v>0</v>
      </c>
      <c r="K57" s="59" t="str">
        <f t="shared" si="11"/>
        <v/>
      </c>
      <c r="L57" s="59" t="str">
        <f t="shared" si="12"/>
        <v/>
      </c>
      <c r="M57" s="24"/>
      <c r="N57" s="25"/>
      <c r="O57" s="26">
        <f t="shared" si="13"/>
        <v>0</v>
      </c>
      <c r="P57" s="26">
        <f t="shared" si="14"/>
        <v>0</v>
      </c>
      <c r="Q57" s="27" t="str">
        <f t="shared" si="15"/>
        <v/>
      </c>
      <c r="R57" s="27" t="str">
        <f t="shared" si="16"/>
        <v/>
      </c>
      <c r="S57" s="29"/>
      <c r="T57" s="30"/>
      <c r="U57" s="31">
        <f t="shared" si="17"/>
        <v>0</v>
      </c>
      <c r="V57" s="31">
        <f t="shared" si="18"/>
        <v>0</v>
      </c>
      <c r="W57" s="32" t="str">
        <f t="shared" si="19"/>
        <v/>
      </c>
      <c r="X57" s="32" t="str">
        <f t="shared" si="20"/>
        <v/>
      </c>
      <c r="Y57" s="39" t="str">
        <f t="shared" si="24"/>
        <v/>
      </c>
      <c r="Z57" s="39" t="str">
        <f t="shared" si="25"/>
        <v/>
      </c>
      <c r="AA57" s="40" t="str">
        <f t="shared" si="26"/>
        <v/>
      </c>
      <c r="AB57" s="41" t="str">
        <f t="shared" si="27"/>
        <v/>
      </c>
      <c r="AC57" s="40" t="str">
        <f t="shared" si="28"/>
        <v/>
      </c>
      <c r="AD57" s="40" t="str">
        <f t="shared" si="29"/>
        <v/>
      </c>
      <c r="AE57" s="42" t="e">
        <f t="shared" si="30"/>
        <v>#DIV/0!</v>
      </c>
      <c r="AF57" s="42" t="e">
        <f t="shared" si="31"/>
        <v>#DIV/0!</v>
      </c>
      <c r="AG57" s="5"/>
      <c r="AK57" s="112"/>
      <c r="AL57" s="112"/>
      <c r="AM57" s="112"/>
      <c r="AN57" s="112"/>
      <c r="AO57" s="112"/>
      <c r="AP57" s="112"/>
      <c r="AQ57" s="112"/>
      <c r="AR57" s="112"/>
      <c r="AS57" s="101"/>
      <c r="AT57" s="105"/>
      <c r="AU57" s="106"/>
      <c r="BV57" s="7">
        <v>47</v>
      </c>
    </row>
    <row r="58" spans="1:74" s="7" customFormat="1" ht="14.4" customHeight="1" x14ac:dyDescent="0.3">
      <c r="A58" s="6" t="str">
        <f t="shared" si="23"/>
        <v/>
      </c>
      <c r="B58" s="43"/>
      <c r="C58" s="6"/>
      <c r="D58" s="6"/>
      <c r="E58" s="43"/>
      <c r="F58" s="44"/>
      <c r="G58" s="22"/>
      <c r="H58" s="23"/>
      <c r="I58" s="47">
        <f t="shared" si="9"/>
        <v>0</v>
      </c>
      <c r="J58" s="47">
        <f t="shared" si="10"/>
        <v>0</v>
      </c>
      <c r="K58" s="59" t="str">
        <f t="shared" si="11"/>
        <v/>
      </c>
      <c r="L58" s="59" t="str">
        <f t="shared" si="12"/>
        <v/>
      </c>
      <c r="M58" s="24"/>
      <c r="N58" s="25"/>
      <c r="O58" s="26">
        <f t="shared" si="13"/>
        <v>0</v>
      </c>
      <c r="P58" s="26">
        <f t="shared" si="14"/>
        <v>0</v>
      </c>
      <c r="Q58" s="27" t="str">
        <f t="shared" si="15"/>
        <v/>
      </c>
      <c r="R58" s="27" t="str">
        <f t="shared" si="16"/>
        <v/>
      </c>
      <c r="S58" s="29"/>
      <c r="T58" s="30"/>
      <c r="U58" s="31">
        <f t="shared" si="17"/>
        <v>0</v>
      </c>
      <c r="V58" s="31">
        <f t="shared" si="18"/>
        <v>0</v>
      </c>
      <c r="W58" s="32" t="str">
        <f t="shared" si="19"/>
        <v/>
      </c>
      <c r="X58" s="32" t="str">
        <f t="shared" si="20"/>
        <v/>
      </c>
      <c r="Y58" s="39" t="str">
        <f t="shared" si="24"/>
        <v/>
      </c>
      <c r="Z58" s="39" t="str">
        <f t="shared" si="25"/>
        <v/>
      </c>
      <c r="AA58" s="40" t="str">
        <f t="shared" si="26"/>
        <v/>
      </c>
      <c r="AB58" s="41" t="str">
        <f t="shared" si="27"/>
        <v/>
      </c>
      <c r="AC58" s="40" t="str">
        <f t="shared" si="28"/>
        <v/>
      </c>
      <c r="AD58" s="40" t="str">
        <f t="shared" si="29"/>
        <v/>
      </c>
      <c r="AE58" s="42" t="e">
        <f t="shared" si="30"/>
        <v>#DIV/0!</v>
      </c>
      <c r="AF58" s="42" t="e">
        <f t="shared" si="31"/>
        <v>#DIV/0!</v>
      </c>
      <c r="AG58" s="5"/>
      <c r="AK58" s="112"/>
      <c r="AL58" s="112"/>
      <c r="AM58" s="112"/>
      <c r="AN58" s="112"/>
      <c r="AO58" s="112"/>
      <c r="AP58" s="112"/>
      <c r="AQ58" s="112"/>
      <c r="AR58" s="112"/>
      <c r="AS58" s="101"/>
      <c r="AT58" s="105"/>
      <c r="AU58" s="106"/>
      <c r="BV58" s="7">
        <v>48</v>
      </c>
    </row>
    <row r="59" spans="1:74" s="7" customFormat="1" x14ac:dyDescent="0.3">
      <c r="A59" s="6" t="str">
        <f t="shared" si="23"/>
        <v/>
      </c>
      <c r="B59" s="43"/>
      <c r="C59" s="6"/>
      <c r="D59" s="6"/>
      <c r="E59" s="43"/>
      <c r="F59" s="44"/>
      <c r="G59" s="22"/>
      <c r="H59" s="23"/>
      <c r="I59" s="47">
        <f t="shared" si="9"/>
        <v>0</v>
      </c>
      <c r="J59" s="47">
        <f t="shared" si="10"/>
        <v>0</v>
      </c>
      <c r="K59" s="59" t="str">
        <f t="shared" si="11"/>
        <v/>
      </c>
      <c r="L59" s="59" t="str">
        <f t="shared" si="12"/>
        <v/>
      </c>
      <c r="M59" s="24"/>
      <c r="N59" s="25"/>
      <c r="O59" s="26">
        <f t="shared" si="13"/>
        <v>0</v>
      </c>
      <c r="P59" s="26">
        <f t="shared" si="14"/>
        <v>0</v>
      </c>
      <c r="Q59" s="27" t="str">
        <f t="shared" si="15"/>
        <v/>
      </c>
      <c r="R59" s="27" t="str">
        <f t="shared" si="16"/>
        <v/>
      </c>
      <c r="S59" s="29"/>
      <c r="T59" s="30"/>
      <c r="U59" s="31">
        <f t="shared" si="17"/>
        <v>0</v>
      </c>
      <c r="V59" s="31">
        <f t="shared" si="18"/>
        <v>0</v>
      </c>
      <c r="W59" s="32" t="str">
        <f t="shared" si="19"/>
        <v/>
      </c>
      <c r="X59" s="32" t="str">
        <f t="shared" si="20"/>
        <v/>
      </c>
      <c r="Y59" s="39" t="str">
        <f t="shared" si="24"/>
        <v/>
      </c>
      <c r="Z59" s="39" t="str">
        <f t="shared" si="25"/>
        <v/>
      </c>
      <c r="AA59" s="40" t="str">
        <f t="shared" si="26"/>
        <v/>
      </c>
      <c r="AB59" s="41" t="str">
        <f t="shared" si="27"/>
        <v/>
      </c>
      <c r="AC59" s="40" t="str">
        <f t="shared" si="28"/>
        <v/>
      </c>
      <c r="AD59" s="40" t="str">
        <f t="shared" si="29"/>
        <v/>
      </c>
      <c r="AE59" s="42" t="e">
        <f t="shared" si="30"/>
        <v>#DIV/0!</v>
      </c>
      <c r="AF59" s="42" t="e">
        <f t="shared" si="31"/>
        <v>#DIV/0!</v>
      </c>
      <c r="AG59" s="5"/>
      <c r="AK59" s="112"/>
      <c r="AL59" s="112"/>
      <c r="AM59" s="112"/>
      <c r="AN59" s="112"/>
      <c r="AO59" s="112"/>
      <c r="AP59" s="112"/>
      <c r="AQ59" s="112"/>
      <c r="AR59" s="112"/>
      <c r="AS59" s="102"/>
      <c r="AT59" s="107"/>
      <c r="AU59" s="108"/>
      <c r="BV59" s="7">
        <v>49</v>
      </c>
    </row>
    <row r="60" spans="1:74" s="7" customFormat="1" x14ac:dyDescent="0.3">
      <c r="A60" s="6" t="str">
        <f t="shared" si="23"/>
        <v/>
      </c>
      <c r="B60" s="43"/>
      <c r="C60" s="6"/>
      <c r="D60" s="6"/>
      <c r="E60" s="43"/>
      <c r="F60" s="44"/>
      <c r="G60" s="22"/>
      <c r="H60" s="23"/>
      <c r="I60" s="47">
        <f t="shared" si="9"/>
        <v>0</v>
      </c>
      <c r="J60" s="47">
        <f t="shared" si="10"/>
        <v>0</v>
      </c>
      <c r="K60" s="59" t="str">
        <f t="shared" si="11"/>
        <v/>
      </c>
      <c r="L60" s="59" t="str">
        <f t="shared" si="12"/>
        <v/>
      </c>
      <c r="M60" s="24"/>
      <c r="N60" s="25"/>
      <c r="O60" s="26">
        <f t="shared" si="13"/>
        <v>0</v>
      </c>
      <c r="P60" s="26">
        <f t="shared" si="14"/>
        <v>0</v>
      </c>
      <c r="Q60" s="27" t="str">
        <f t="shared" si="15"/>
        <v/>
      </c>
      <c r="R60" s="27" t="str">
        <f t="shared" si="16"/>
        <v/>
      </c>
      <c r="S60" s="29"/>
      <c r="T60" s="30"/>
      <c r="U60" s="31">
        <f t="shared" si="17"/>
        <v>0</v>
      </c>
      <c r="V60" s="31">
        <f t="shared" si="18"/>
        <v>0</v>
      </c>
      <c r="W60" s="32" t="str">
        <f t="shared" si="19"/>
        <v/>
      </c>
      <c r="X60" s="32" t="str">
        <f t="shared" si="20"/>
        <v/>
      </c>
      <c r="Y60" s="39" t="str">
        <f t="shared" si="24"/>
        <v/>
      </c>
      <c r="Z60" s="39" t="str">
        <f t="shared" si="25"/>
        <v/>
      </c>
      <c r="AA60" s="40" t="str">
        <f t="shared" si="26"/>
        <v/>
      </c>
      <c r="AB60" s="41" t="str">
        <f t="shared" si="27"/>
        <v/>
      </c>
      <c r="AC60" s="40" t="str">
        <f t="shared" si="28"/>
        <v/>
      </c>
      <c r="AD60" s="40" t="str">
        <f t="shared" si="29"/>
        <v/>
      </c>
      <c r="AE60" s="42" t="e">
        <f t="shared" si="30"/>
        <v>#DIV/0!</v>
      </c>
      <c r="AF60" s="42" t="e">
        <f t="shared" si="31"/>
        <v>#DIV/0!</v>
      </c>
      <c r="AG60" s="5"/>
      <c r="BV60" s="7">
        <v>50</v>
      </c>
    </row>
    <row r="61" spans="1:74" s="7" customFormat="1" x14ac:dyDescent="0.3">
      <c r="A61" s="6" t="str">
        <f t="shared" si="23"/>
        <v/>
      </c>
      <c r="B61" s="43"/>
      <c r="C61" s="6"/>
      <c r="D61" s="6"/>
      <c r="E61" s="43"/>
      <c r="F61" s="44"/>
      <c r="G61" s="22"/>
      <c r="H61" s="23"/>
      <c r="I61" s="47">
        <f t="shared" si="9"/>
        <v>0</v>
      </c>
      <c r="J61" s="47">
        <f t="shared" si="10"/>
        <v>0</v>
      </c>
      <c r="K61" s="59" t="str">
        <f t="shared" si="11"/>
        <v/>
      </c>
      <c r="L61" s="59" t="str">
        <f t="shared" si="12"/>
        <v/>
      </c>
      <c r="M61" s="24"/>
      <c r="N61" s="25"/>
      <c r="O61" s="26">
        <f t="shared" si="13"/>
        <v>0</v>
      </c>
      <c r="P61" s="26">
        <f t="shared" si="14"/>
        <v>0</v>
      </c>
      <c r="Q61" s="27" t="str">
        <f t="shared" si="15"/>
        <v/>
      </c>
      <c r="R61" s="27" t="str">
        <f t="shared" si="16"/>
        <v/>
      </c>
      <c r="S61" s="29"/>
      <c r="T61" s="30"/>
      <c r="U61" s="31">
        <f t="shared" si="17"/>
        <v>0</v>
      </c>
      <c r="V61" s="31">
        <f t="shared" si="18"/>
        <v>0</v>
      </c>
      <c r="W61" s="32" t="str">
        <f t="shared" si="19"/>
        <v/>
      </c>
      <c r="X61" s="32" t="str">
        <f t="shared" si="20"/>
        <v/>
      </c>
      <c r="Y61" s="39" t="str">
        <f t="shared" si="24"/>
        <v/>
      </c>
      <c r="Z61" s="39" t="str">
        <f t="shared" si="25"/>
        <v/>
      </c>
      <c r="AA61" s="40" t="str">
        <f t="shared" si="26"/>
        <v/>
      </c>
      <c r="AB61" s="41" t="str">
        <f t="shared" si="27"/>
        <v/>
      </c>
      <c r="AC61" s="40" t="str">
        <f t="shared" si="28"/>
        <v/>
      </c>
      <c r="AD61" s="40" t="str">
        <f t="shared" si="29"/>
        <v/>
      </c>
      <c r="AE61" s="42" t="e">
        <f t="shared" si="30"/>
        <v>#DIV/0!</v>
      </c>
      <c r="AF61" s="42" t="e">
        <f t="shared" si="31"/>
        <v>#DIV/0!</v>
      </c>
      <c r="AG61" s="5"/>
      <c r="BV61" s="7">
        <v>51</v>
      </c>
    </row>
    <row r="62" spans="1:74" s="7" customFormat="1" x14ac:dyDescent="0.3">
      <c r="A62" s="6" t="str">
        <f t="shared" si="23"/>
        <v/>
      </c>
      <c r="B62" s="43"/>
      <c r="C62" s="6"/>
      <c r="D62" s="6"/>
      <c r="E62" s="43"/>
      <c r="F62" s="44"/>
      <c r="G62" s="22"/>
      <c r="H62" s="23"/>
      <c r="I62" s="47">
        <f t="shared" si="9"/>
        <v>0</v>
      </c>
      <c r="J62" s="47">
        <f t="shared" si="10"/>
        <v>0</v>
      </c>
      <c r="K62" s="59" t="str">
        <f t="shared" si="11"/>
        <v/>
      </c>
      <c r="L62" s="59" t="str">
        <f t="shared" si="12"/>
        <v/>
      </c>
      <c r="M62" s="24"/>
      <c r="N62" s="25"/>
      <c r="O62" s="26">
        <f t="shared" si="13"/>
        <v>0</v>
      </c>
      <c r="P62" s="26">
        <f t="shared" si="14"/>
        <v>0</v>
      </c>
      <c r="Q62" s="27" t="str">
        <f t="shared" si="15"/>
        <v/>
      </c>
      <c r="R62" s="27" t="str">
        <f t="shared" si="16"/>
        <v/>
      </c>
      <c r="S62" s="29"/>
      <c r="T62" s="30"/>
      <c r="U62" s="31">
        <f t="shared" si="17"/>
        <v>0</v>
      </c>
      <c r="V62" s="31">
        <f t="shared" si="18"/>
        <v>0</v>
      </c>
      <c r="W62" s="32" t="str">
        <f t="shared" si="19"/>
        <v/>
      </c>
      <c r="X62" s="32" t="str">
        <f t="shared" si="20"/>
        <v/>
      </c>
      <c r="Y62" s="39" t="str">
        <f t="shared" si="24"/>
        <v/>
      </c>
      <c r="Z62" s="39" t="str">
        <f t="shared" si="25"/>
        <v/>
      </c>
      <c r="AA62" s="40" t="str">
        <f t="shared" si="26"/>
        <v/>
      </c>
      <c r="AB62" s="41" t="str">
        <f t="shared" si="27"/>
        <v/>
      </c>
      <c r="AC62" s="40" t="str">
        <f t="shared" si="28"/>
        <v/>
      </c>
      <c r="AD62" s="40" t="str">
        <f t="shared" si="29"/>
        <v/>
      </c>
      <c r="AE62" s="42" t="e">
        <f t="shared" si="30"/>
        <v>#DIV/0!</v>
      </c>
      <c r="AF62" s="42" t="e">
        <f t="shared" si="31"/>
        <v>#DIV/0!</v>
      </c>
      <c r="AG62" s="5"/>
      <c r="BV62" s="7">
        <v>52</v>
      </c>
    </row>
    <row r="63" spans="1:74" s="7" customFormat="1" x14ac:dyDescent="0.3">
      <c r="A63" s="6" t="str">
        <f t="shared" si="23"/>
        <v/>
      </c>
      <c r="B63" s="43"/>
      <c r="C63" s="6"/>
      <c r="D63" s="6"/>
      <c r="E63" s="43"/>
      <c r="F63" s="44"/>
      <c r="G63" s="22"/>
      <c r="H63" s="23"/>
      <c r="I63" s="47">
        <f t="shared" si="9"/>
        <v>0</v>
      </c>
      <c r="J63" s="47">
        <f t="shared" si="10"/>
        <v>0</v>
      </c>
      <c r="K63" s="59" t="str">
        <f t="shared" si="11"/>
        <v/>
      </c>
      <c r="L63" s="59" t="str">
        <f t="shared" si="12"/>
        <v/>
      </c>
      <c r="M63" s="24"/>
      <c r="N63" s="25"/>
      <c r="O63" s="26">
        <f t="shared" si="13"/>
        <v>0</v>
      </c>
      <c r="P63" s="26">
        <f t="shared" si="14"/>
        <v>0</v>
      </c>
      <c r="Q63" s="27" t="str">
        <f t="shared" si="15"/>
        <v/>
      </c>
      <c r="R63" s="27" t="str">
        <f t="shared" si="16"/>
        <v/>
      </c>
      <c r="S63" s="29"/>
      <c r="T63" s="30"/>
      <c r="U63" s="31">
        <f t="shared" si="17"/>
        <v>0</v>
      </c>
      <c r="V63" s="31">
        <f t="shared" si="18"/>
        <v>0</v>
      </c>
      <c r="W63" s="32" t="str">
        <f t="shared" si="19"/>
        <v/>
      </c>
      <c r="X63" s="32" t="str">
        <f t="shared" si="20"/>
        <v/>
      </c>
      <c r="Y63" s="39" t="str">
        <f t="shared" si="24"/>
        <v/>
      </c>
      <c r="Z63" s="39" t="str">
        <f t="shared" si="25"/>
        <v/>
      </c>
      <c r="AA63" s="40" t="str">
        <f t="shared" si="26"/>
        <v/>
      </c>
      <c r="AB63" s="41" t="str">
        <f t="shared" si="27"/>
        <v/>
      </c>
      <c r="AC63" s="40" t="str">
        <f t="shared" si="28"/>
        <v/>
      </c>
      <c r="AD63" s="40" t="str">
        <f t="shared" si="29"/>
        <v/>
      </c>
      <c r="AE63" s="42" t="e">
        <f t="shared" si="30"/>
        <v>#DIV/0!</v>
      </c>
      <c r="AF63" s="42" t="e">
        <f t="shared" si="31"/>
        <v>#DIV/0!</v>
      </c>
      <c r="AG63" s="5"/>
      <c r="BV63" s="7">
        <v>53</v>
      </c>
    </row>
    <row r="64" spans="1:74" s="7" customFormat="1" x14ac:dyDescent="0.3">
      <c r="A64" s="6" t="str">
        <f t="shared" si="23"/>
        <v/>
      </c>
      <c r="B64" s="43"/>
      <c r="C64" s="6"/>
      <c r="D64" s="6"/>
      <c r="E64" s="43"/>
      <c r="F64" s="44"/>
      <c r="G64" s="22"/>
      <c r="H64" s="23"/>
      <c r="I64" s="47">
        <f t="shared" si="9"/>
        <v>0</v>
      </c>
      <c r="J64" s="47">
        <f t="shared" si="10"/>
        <v>0</v>
      </c>
      <c r="K64" s="59" t="str">
        <f t="shared" si="11"/>
        <v/>
      </c>
      <c r="L64" s="59" t="str">
        <f t="shared" si="12"/>
        <v/>
      </c>
      <c r="M64" s="24"/>
      <c r="N64" s="25"/>
      <c r="O64" s="26">
        <f t="shared" si="13"/>
        <v>0</v>
      </c>
      <c r="P64" s="26">
        <f t="shared" si="14"/>
        <v>0</v>
      </c>
      <c r="Q64" s="27" t="str">
        <f t="shared" si="15"/>
        <v/>
      </c>
      <c r="R64" s="27" t="str">
        <f t="shared" si="16"/>
        <v/>
      </c>
      <c r="S64" s="29"/>
      <c r="T64" s="30"/>
      <c r="U64" s="31">
        <f t="shared" si="17"/>
        <v>0</v>
      </c>
      <c r="V64" s="31">
        <f t="shared" si="18"/>
        <v>0</v>
      </c>
      <c r="W64" s="32" t="str">
        <f t="shared" si="19"/>
        <v/>
      </c>
      <c r="X64" s="32" t="str">
        <f t="shared" si="20"/>
        <v/>
      </c>
      <c r="Y64" s="39" t="str">
        <f t="shared" si="24"/>
        <v/>
      </c>
      <c r="Z64" s="39" t="str">
        <f t="shared" si="25"/>
        <v/>
      </c>
      <c r="AA64" s="40" t="str">
        <f t="shared" si="26"/>
        <v/>
      </c>
      <c r="AB64" s="41" t="str">
        <f t="shared" si="27"/>
        <v/>
      </c>
      <c r="AC64" s="40" t="str">
        <f t="shared" si="28"/>
        <v/>
      </c>
      <c r="AD64" s="40" t="str">
        <f t="shared" si="29"/>
        <v/>
      </c>
      <c r="AE64" s="42" t="e">
        <f t="shared" si="30"/>
        <v>#DIV/0!</v>
      </c>
      <c r="AF64" s="42" t="e">
        <f t="shared" si="31"/>
        <v>#DIV/0!</v>
      </c>
      <c r="AG64" s="5"/>
      <c r="BV64" s="7">
        <v>54</v>
      </c>
    </row>
    <row r="65" spans="1:74" s="7" customFormat="1" x14ac:dyDescent="0.3">
      <c r="A65" s="6" t="str">
        <f t="shared" si="23"/>
        <v/>
      </c>
      <c r="B65" s="43"/>
      <c r="C65" s="6"/>
      <c r="D65" s="6"/>
      <c r="E65" s="43"/>
      <c r="F65" s="44"/>
      <c r="G65" s="22"/>
      <c r="H65" s="23"/>
      <c r="I65" s="47">
        <f t="shared" si="9"/>
        <v>0</v>
      </c>
      <c r="J65" s="47">
        <f t="shared" si="10"/>
        <v>0</v>
      </c>
      <c r="K65" s="59" t="str">
        <f t="shared" si="11"/>
        <v/>
      </c>
      <c r="L65" s="59" t="str">
        <f t="shared" si="12"/>
        <v/>
      </c>
      <c r="M65" s="24"/>
      <c r="N65" s="25"/>
      <c r="O65" s="26">
        <f t="shared" si="13"/>
        <v>0</v>
      </c>
      <c r="P65" s="26">
        <f t="shared" si="14"/>
        <v>0</v>
      </c>
      <c r="Q65" s="27" t="str">
        <f t="shared" si="15"/>
        <v/>
      </c>
      <c r="R65" s="27" t="str">
        <f t="shared" si="16"/>
        <v/>
      </c>
      <c r="S65" s="29"/>
      <c r="T65" s="30"/>
      <c r="U65" s="31">
        <f t="shared" si="17"/>
        <v>0</v>
      </c>
      <c r="V65" s="31">
        <f t="shared" si="18"/>
        <v>0</v>
      </c>
      <c r="W65" s="32" t="str">
        <f t="shared" si="19"/>
        <v/>
      </c>
      <c r="X65" s="32" t="str">
        <f t="shared" si="20"/>
        <v/>
      </c>
      <c r="Y65" s="39" t="str">
        <f t="shared" si="24"/>
        <v/>
      </c>
      <c r="Z65" s="39" t="str">
        <f t="shared" si="25"/>
        <v/>
      </c>
      <c r="AA65" s="40" t="str">
        <f t="shared" si="26"/>
        <v/>
      </c>
      <c r="AB65" s="41" t="str">
        <f t="shared" si="27"/>
        <v/>
      </c>
      <c r="AC65" s="40" t="str">
        <f t="shared" si="28"/>
        <v/>
      </c>
      <c r="AD65" s="40" t="str">
        <f t="shared" si="29"/>
        <v/>
      </c>
      <c r="AE65" s="42" t="e">
        <f t="shared" si="30"/>
        <v>#DIV/0!</v>
      </c>
      <c r="AF65" s="42" t="e">
        <f t="shared" si="31"/>
        <v>#DIV/0!</v>
      </c>
      <c r="AG65" s="5"/>
      <c r="BV65" s="7">
        <v>55</v>
      </c>
    </row>
    <row r="66" spans="1:74" s="7" customFormat="1" x14ac:dyDescent="0.3">
      <c r="A66" s="6" t="str">
        <f t="shared" si="23"/>
        <v/>
      </c>
      <c r="B66" s="43"/>
      <c r="C66" s="6"/>
      <c r="D66" s="6"/>
      <c r="E66" s="43"/>
      <c r="F66" s="44"/>
      <c r="G66" s="22"/>
      <c r="H66" s="23"/>
      <c r="I66" s="47">
        <f t="shared" si="9"/>
        <v>0</v>
      </c>
      <c r="J66" s="47">
        <f t="shared" si="10"/>
        <v>0</v>
      </c>
      <c r="K66" s="59" t="str">
        <f t="shared" si="11"/>
        <v/>
      </c>
      <c r="L66" s="59" t="str">
        <f t="shared" si="12"/>
        <v/>
      </c>
      <c r="M66" s="24"/>
      <c r="N66" s="25"/>
      <c r="O66" s="26">
        <f t="shared" si="13"/>
        <v>0</v>
      </c>
      <c r="P66" s="26">
        <f t="shared" si="14"/>
        <v>0</v>
      </c>
      <c r="Q66" s="27" t="str">
        <f t="shared" si="15"/>
        <v/>
      </c>
      <c r="R66" s="27" t="str">
        <f t="shared" si="16"/>
        <v/>
      </c>
      <c r="S66" s="29"/>
      <c r="T66" s="30"/>
      <c r="U66" s="31">
        <f t="shared" si="17"/>
        <v>0</v>
      </c>
      <c r="V66" s="31">
        <f t="shared" si="18"/>
        <v>0</v>
      </c>
      <c r="W66" s="32" t="str">
        <f t="shared" si="19"/>
        <v/>
      </c>
      <c r="X66" s="32" t="str">
        <f t="shared" si="20"/>
        <v/>
      </c>
      <c r="Y66" s="39" t="str">
        <f t="shared" si="24"/>
        <v/>
      </c>
      <c r="Z66" s="39" t="str">
        <f t="shared" si="25"/>
        <v/>
      </c>
      <c r="AA66" s="40" t="str">
        <f t="shared" si="26"/>
        <v/>
      </c>
      <c r="AB66" s="41" t="str">
        <f t="shared" si="27"/>
        <v/>
      </c>
      <c r="AC66" s="40" t="str">
        <f t="shared" si="28"/>
        <v/>
      </c>
      <c r="AD66" s="40" t="str">
        <f t="shared" si="29"/>
        <v/>
      </c>
      <c r="AE66" s="42" t="e">
        <f t="shared" si="30"/>
        <v>#DIV/0!</v>
      </c>
      <c r="AF66" s="42" t="e">
        <f t="shared" si="31"/>
        <v>#DIV/0!</v>
      </c>
      <c r="AG66" s="5"/>
      <c r="BV66" s="7">
        <v>56</v>
      </c>
    </row>
    <row r="67" spans="1:74" s="7" customFormat="1" x14ac:dyDescent="0.3">
      <c r="A67" s="6" t="str">
        <f t="shared" si="23"/>
        <v/>
      </c>
      <c r="B67" s="43"/>
      <c r="C67" s="6"/>
      <c r="D67" s="6"/>
      <c r="E67" s="43"/>
      <c r="F67" s="44"/>
      <c r="G67" s="22"/>
      <c r="H67" s="23"/>
      <c r="I67" s="47">
        <f t="shared" si="9"/>
        <v>0</v>
      </c>
      <c r="J67" s="47">
        <f t="shared" si="10"/>
        <v>0</v>
      </c>
      <c r="K67" s="59" t="str">
        <f t="shared" si="11"/>
        <v/>
      </c>
      <c r="L67" s="59" t="str">
        <f t="shared" si="12"/>
        <v/>
      </c>
      <c r="M67" s="24"/>
      <c r="N67" s="25"/>
      <c r="O67" s="26">
        <f t="shared" si="13"/>
        <v>0</v>
      </c>
      <c r="P67" s="26">
        <f t="shared" si="14"/>
        <v>0</v>
      </c>
      <c r="Q67" s="27" t="str">
        <f t="shared" si="15"/>
        <v/>
      </c>
      <c r="R67" s="27" t="str">
        <f t="shared" si="16"/>
        <v/>
      </c>
      <c r="S67" s="29"/>
      <c r="T67" s="30"/>
      <c r="U67" s="31">
        <f t="shared" si="17"/>
        <v>0</v>
      </c>
      <c r="V67" s="31">
        <f t="shared" si="18"/>
        <v>0</v>
      </c>
      <c r="W67" s="32" t="str">
        <f t="shared" si="19"/>
        <v/>
      </c>
      <c r="X67" s="32" t="str">
        <f t="shared" si="20"/>
        <v/>
      </c>
      <c r="Y67" s="39" t="str">
        <f t="shared" si="24"/>
        <v/>
      </c>
      <c r="Z67" s="39" t="str">
        <f t="shared" si="25"/>
        <v/>
      </c>
      <c r="AA67" s="40" t="str">
        <f t="shared" si="26"/>
        <v/>
      </c>
      <c r="AB67" s="41" t="str">
        <f t="shared" si="27"/>
        <v/>
      </c>
      <c r="AC67" s="40" t="str">
        <f t="shared" si="28"/>
        <v/>
      </c>
      <c r="AD67" s="40" t="str">
        <f t="shared" si="29"/>
        <v/>
      </c>
      <c r="AE67" s="42" t="e">
        <f t="shared" si="30"/>
        <v>#DIV/0!</v>
      </c>
      <c r="AF67" s="42" t="e">
        <f t="shared" si="31"/>
        <v>#DIV/0!</v>
      </c>
      <c r="AG67" s="5"/>
      <c r="BV67" s="7">
        <v>57</v>
      </c>
    </row>
    <row r="68" spans="1:74" s="7" customFormat="1" ht="14.4" customHeight="1" x14ac:dyDescent="0.3">
      <c r="A68" s="6" t="str">
        <f t="shared" si="23"/>
        <v/>
      </c>
      <c r="B68" s="43"/>
      <c r="C68" s="6"/>
      <c r="D68" s="6"/>
      <c r="E68" s="43"/>
      <c r="F68" s="44"/>
      <c r="G68" s="22"/>
      <c r="H68" s="23"/>
      <c r="I68" s="47">
        <f t="shared" si="9"/>
        <v>0</v>
      </c>
      <c r="J68" s="47">
        <f t="shared" si="10"/>
        <v>0</v>
      </c>
      <c r="K68" s="59" t="str">
        <f t="shared" si="11"/>
        <v/>
      </c>
      <c r="L68" s="59" t="str">
        <f t="shared" si="12"/>
        <v/>
      </c>
      <c r="M68" s="24"/>
      <c r="N68" s="25"/>
      <c r="O68" s="26">
        <f t="shared" si="13"/>
        <v>0</v>
      </c>
      <c r="P68" s="26">
        <f t="shared" si="14"/>
        <v>0</v>
      </c>
      <c r="Q68" s="27" t="str">
        <f t="shared" si="15"/>
        <v/>
      </c>
      <c r="R68" s="27" t="str">
        <f t="shared" si="16"/>
        <v/>
      </c>
      <c r="S68" s="29"/>
      <c r="T68" s="30"/>
      <c r="U68" s="31">
        <f t="shared" si="17"/>
        <v>0</v>
      </c>
      <c r="V68" s="31">
        <f t="shared" si="18"/>
        <v>0</v>
      </c>
      <c r="W68" s="32" t="str">
        <f t="shared" si="19"/>
        <v/>
      </c>
      <c r="X68" s="32" t="str">
        <f t="shared" si="20"/>
        <v/>
      </c>
      <c r="Y68" s="39" t="str">
        <f t="shared" si="24"/>
        <v/>
      </c>
      <c r="Z68" s="39" t="str">
        <f t="shared" si="25"/>
        <v/>
      </c>
      <c r="AA68" s="40" t="str">
        <f t="shared" si="26"/>
        <v/>
      </c>
      <c r="AB68" s="41" t="str">
        <f t="shared" si="27"/>
        <v/>
      </c>
      <c r="AC68" s="40" t="str">
        <f t="shared" si="28"/>
        <v/>
      </c>
      <c r="AD68" s="40" t="str">
        <f t="shared" si="29"/>
        <v/>
      </c>
      <c r="AE68" s="42" t="e">
        <f t="shared" si="30"/>
        <v>#DIV/0!</v>
      </c>
      <c r="AF68" s="42" t="e">
        <f t="shared" si="31"/>
        <v>#DIV/0!</v>
      </c>
      <c r="AG68" s="5"/>
      <c r="BV68" s="7">
        <v>58</v>
      </c>
    </row>
    <row r="69" spans="1:74" s="7" customFormat="1" ht="14.4" customHeight="1" x14ac:dyDescent="0.3">
      <c r="A69" s="6" t="str">
        <f t="shared" si="23"/>
        <v/>
      </c>
      <c r="B69" s="43"/>
      <c r="C69" s="6"/>
      <c r="D69" s="6"/>
      <c r="E69" s="43"/>
      <c r="F69" s="44"/>
      <c r="G69" s="22"/>
      <c r="H69" s="23"/>
      <c r="I69" s="47">
        <f t="shared" si="9"/>
        <v>0</v>
      </c>
      <c r="J69" s="47">
        <f t="shared" si="10"/>
        <v>0</v>
      </c>
      <c r="K69" s="59" t="str">
        <f t="shared" si="11"/>
        <v/>
      </c>
      <c r="L69" s="59" t="str">
        <f t="shared" si="12"/>
        <v/>
      </c>
      <c r="M69" s="24"/>
      <c r="N69" s="25"/>
      <c r="O69" s="26">
        <f t="shared" si="13"/>
        <v>0</v>
      </c>
      <c r="P69" s="26">
        <f t="shared" si="14"/>
        <v>0</v>
      </c>
      <c r="Q69" s="27" t="str">
        <f t="shared" si="15"/>
        <v/>
      </c>
      <c r="R69" s="27" t="str">
        <f t="shared" si="16"/>
        <v/>
      </c>
      <c r="S69" s="29"/>
      <c r="T69" s="30"/>
      <c r="U69" s="31">
        <f t="shared" si="17"/>
        <v>0</v>
      </c>
      <c r="V69" s="31">
        <f t="shared" si="18"/>
        <v>0</v>
      </c>
      <c r="W69" s="32" t="str">
        <f t="shared" si="19"/>
        <v/>
      </c>
      <c r="X69" s="32" t="str">
        <f t="shared" si="20"/>
        <v/>
      </c>
      <c r="Y69" s="39" t="str">
        <f t="shared" si="24"/>
        <v/>
      </c>
      <c r="Z69" s="39" t="str">
        <f t="shared" si="25"/>
        <v/>
      </c>
      <c r="AA69" s="40" t="str">
        <f t="shared" si="26"/>
        <v/>
      </c>
      <c r="AB69" s="41" t="str">
        <f t="shared" si="27"/>
        <v/>
      </c>
      <c r="AC69" s="40" t="str">
        <f t="shared" si="28"/>
        <v/>
      </c>
      <c r="AD69" s="40" t="str">
        <f t="shared" si="29"/>
        <v/>
      </c>
      <c r="AE69" s="42" t="e">
        <f t="shared" si="30"/>
        <v>#DIV/0!</v>
      </c>
      <c r="AF69" s="42" t="e">
        <f t="shared" si="31"/>
        <v>#DIV/0!</v>
      </c>
      <c r="AG69" s="5"/>
      <c r="BG69" s="113" t="s">
        <v>49</v>
      </c>
      <c r="BH69" s="114"/>
      <c r="BI69" s="114"/>
      <c r="BJ69" s="114"/>
      <c r="BK69" s="114"/>
      <c r="BL69" s="114"/>
      <c r="BM69" s="114"/>
      <c r="BN69" s="115"/>
      <c r="BO69" s="100" t="s">
        <v>50</v>
      </c>
      <c r="BP69" s="103">
        <f>SUM(Z120,AV59)</f>
        <v>0</v>
      </c>
      <c r="BQ69" s="104"/>
      <c r="BV69" s="7">
        <v>59</v>
      </c>
    </row>
    <row r="70" spans="1:74" s="7" customFormat="1" ht="14.4" customHeight="1" x14ac:dyDescent="0.3">
      <c r="A70" s="6" t="str">
        <f t="shared" si="23"/>
        <v/>
      </c>
      <c r="B70" s="43"/>
      <c r="C70" s="6"/>
      <c r="D70" s="6"/>
      <c r="E70" s="43"/>
      <c r="F70" s="44"/>
      <c r="G70" s="22"/>
      <c r="H70" s="23"/>
      <c r="I70" s="47">
        <f t="shared" si="9"/>
        <v>0</v>
      </c>
      <c r="J70" s="47">
        <f t="shared" si="10"/>
        <v>0</v>
      </c>
      <c r="K70" s="59" t="str">
        <f t="shared" si="11"/>
        <v/>
      </c>
      <c r="L70" s="59" t="str">
        <f t="shared" si="12"/>
        <v/>
      </c>
      <c r="M70" s="24"/>
      <c r="N70" s="25"/>
      <c r="O70" s="26">
        <f t="shared" si="13"/>
        <v>0</v>
      </c>
      <c r="P70" s="26">
        <f t="shared" si="14"/>
        <v>0</v>
      </c>
      <c r="Q70" s="27" t="str">
        <f t="shared" si="15"/>
        <v/>
      </c>
      <c r="R70" s="27" t="str">
        <f t="shared" si="16"/>
        <v/>
      </c>
      <c r="S70" s="29"/>
      <c r="T70" s="30"/>
      <c r="U70" s="31">
        <f t="shared" si="17"/>
        <v>0</v>
      </c>
      <c r="V70" s="31">
        <f t="shared" si="18"/>
        <v>0</v>
      </c>
      <c r="W70" s="32" t="str">
        <f t="shared" si="19"/>
        <v/>
      </c>
      <c r="X70" s="32" t="str">
        <f t="shared" si="20"/>
        <v/>
      </c>
      <c r="Y70" s="39" t="str">
        <f t="shared" si="24"/>
        <v/>
      </c>
      <c r="Z70" s="39" t="str">
        <f t="shared" si="25"/>
        <v/>
      </c>
      <c r="AA70" s="40" t="str">
        <f t="shared" si="26"/>
        <v/>
      </c>
      <c r="AB70" s="41" t="str">
        <f t="shared" si="27"/>
        <v/>
      </c>
      <c r="AC70" s="40" t="str">
        <f t="shared" si="28"/>
        <v/>
      </c>
      <c r="AD70" s="40" t="str">
        <f t="shared" si="29"/>
        <v/>
      </c>
      <c r="AE70" s="42" t="e">
        <f t="shared" si="30"/>
        <v>#DIV/0!</v>
      </c>
      <c r="AF70" s="42" t="e">
        <f t="shared" si="31"/>
        <v>#DIV/0!</v>
      </c>
      <c r="AG70" s="5"/>
      <c r="BG70" s="112" t="s">
        <v>51</v>
      </c>
      <c r="BH70" s="112"/>
      <c r="BI70" s="112"/>
      <c r="BJ70" s="112"/>
      <c r="BK70" s="112"/>
      <c r="BL70" s="112"/>
      <c r="BM70" s="112"/>
      <c r="BN70" s="112"/>
      <c r="BO70" s="101"/>
      <c r="BP70" s="105"/>
      <c r="BQ70" s="106"/>
      <c r="BV70" s="7">
        <v>60</v>
      </c>
    </row>
    <row r="71" spans="1:74" s="7" customFormat="1" ht="14.4" customHeight="1" x14ac:dyDescent="0.3">
      <c r="A71" s="6" t="str">
        <f t="shared" si="23"/>
        <v/>
      </c>
      <c r="B71" s="43"/>
      <c r="C71" s="6"/>
      <c r="D71" s="6"/>
      <c r="E71" s="43"/>
      <c r="F71" s="44"/>
      <c r="G71" s="22"/>
      <c r="H71" s="23"/>
      <c r="I71" s="47">
        <f t="shared" si="9"/>
        <v>0</v>
      </c>
      <c r="J71" s="47">
        <f t="shared" si="10"/>
        <v>0</v>
      </c>
      <c r="K71" s="59" t="str">
        <f t="shared" si="11"/>
        <v/>
      </c>
      <c r="L71" s="59" t="str">
        <f t="shared" si="12"/>
        <v/>
      </c>
      <c r="M71" s="24"/>
      <c r="N71" s="25"/>
      <c r="O71" s="26">
        <f t="shared" si="13"/>
        <v>0</v>
      </c>
      <c r="P71" s="26">
        <f t="shared" si="14"/>
        <v>0</v>
      </c>
      <c r="Q71" s="27" t="str">
        <f t="shared" si="15"/>
        <v/>
      </c>
      <c r="R71" s="27" t="str">
        <f t="shared" si="16"/>
        <v/>
      </c>
      <c r="S71" s="29"/>
      <c r="T71" s="30"/>
      <c r="U71" s="31">
        <f t="shared" si="17"/>
        <v>0</v>
      </c>
      <c r="V71" s="31">
        <f t="shared" si="18"/>
        <v>0</v>
      </c>
      <c r="W71" s="32" t="str">
        <f t="shared" si="19"/>
        <v/>
      </c>
      <c r="X71" s="32" t="str">
        <f t="shared" si="20"/>
        <v/>
      </c>
      <c r="Y71" s="39" t="str">
        <f t="shared" si="24"/>
        <v/>
      </c>
      <c r="Z71" s="39" t="str">
        <f t="shared" si="25"/>
        <v/>
      </c>
      <c r="AA71" s="40" t="str">
        <f t="shared" si="26"/>
        <v/>
      </c>
      <c r="AB71" s="41" t="str">
        <f t="shared" si="27"/>
        <v/>
      </c>
      <c r="AC71" s="40" t="str">
        <f t="shared" si="28"/>
        <v/>
      </c>
      <c r="AD71" s="40" t="str">
        <f t="shared" si="29"/>
        <v/>
      </c>
      <c r="AE71" s="42" t="e">
        <f t="shared" si="30"/>
        <v>#DIV/0!</v>
      </c>
      <c r="AF71" s="42" t="e">
        <f t="shared" si="31"/>
        <v>#DIV/0!</v>
      </c>
      <c r="AG71" s="5"/>
      <c r="BG71" s="112"/>
      <c r="BH71" s="112"/>
      <c r="BI71" s="112"/>
      <c r="BJ71" s="112"/>
      <c r="BK71" s="112"/>
      <c r="BL71" s="112"/>
      <c r="BM71" s="112"/>
      <c r="BN71" s="112"/>
      <c r="BO71" s="101"/>
      <c r="BP71" s="105"/>
      <c r="BQ71" s="106"/>
      <c r="BV71" s="7">
        <v>61</v>
      </c>
    </row>
    <row r="72" spans="1:74" s="7" customFormat="1" ht="14.4" customHeight="1" x14ac:dyDescent="0.3">
      <c r="A72" s="6" t="str">
        <f t="shared" si="23"/>
        <v/>
      </c>
      <c r="B72" s="43"/>
      <c r="C72" s="6"/>
      <c r="D72" s="6"/>
      <c r="E72" s="43"/>
      <c r="F72" s="44"/>
      <c r="G72" s="22"/>
      <c r="H72" s="23"/>
      <c r="I72" s="47">
        <f t="shared" si="9"/>
        <v>0</v>
      </c>
      <c r="J72" s="47">
        <f t="shared" si="10"/>
        <v>0</v>
      </c>
      <c r="K72" s="59" t="str">
        <f t="shared" si="11"/>
        <v/>
      </c>
      <c r="L72" s="59" t="str">
        <f t="shared" si="12"/>
        <v/>
      </c>
      <c r="M72" s="24"/>
      <c r="N72" s="25"/>
      <c r="O72" s="26">
        <f t="shared" si="13"/>
        <v>0</v>
      </c>
      <c r="P72" s="26">
        <f t="shared" si="14"/>
        <v>0</v>
      </c>
      <c r="Q72" s="27" t="str">
        <f t="shared" si="15"/>
        <v/>
      </c>
      <c r="R72" s="27" t="str">
        <f t="shared" si="16"/>
        <v/>
      </c>
      <c r="S72" s="29"/>
      <c r="T72" s="30"/>
      <c r="U72" s="31">
        <f t="shared" si="17"/>
        <v>0</v>
      </c>
      <c r="V72" s="31">
        <f t="shared" si="18"/>
        <v>0</v>
      </c>
      <c r="W72" s="32" t="str">
        <f t="shared" si="19"/>
        <v/>
      </c>
      <c r="X72" s="32" t="str">
        <f t="shared" si="20"/>
        <v/>
      </c>
      <c r="Y72" s="39" t="str">
        <f t="shared" si="24"/>
        <v/>
      </c>
      <c r="Z72" s="39" t="str">
        <f t="shared" si="25"/>
        <v/>
      </c>
      <c r="AA72" s="40" t="str">
        <f t="shared" si="26"/>
        <v/>
      </c>
      <c r="AB72" s="41" t="str">
        <f t="shared" si="27"/>
        <v/>
      </c>
      <c r="AC72" s="40" t="str">
        <f t="shared" si="28"/>
        <v/>
      </c>
      <c r="AD72" s="40" t="str">
        <f t="shared" si="29"/>
        <v/>
      </c>
      <c r="AE72" s="42" t="e">
        <f t="shared" si="30"/>
        <v>#DIV/0!</v>
      </c>
      <c r="AF72" s="42" t="e">
        <f t="shared" si="31"/>
        <v>#DIV/0!</v>
      </c>
      <c r="AG72" s="5"/>
      <c r="BG72" s="112"/>
      <c r="BH72" s="112"/>
      <c r="BI72" s="112"/>
      <c r="BJ72" s="112"/>
      <c r="BK72" s="112"/>
      <c r="BL72" s="112"/>
      <c r="BM72" s="112"/>
      <c r="BN72" s="112"/>
      <c r="BO72" s="101"/>
      <c r="BP72" s="105"/>
      <c r="BQ72" s="106"/>
      <c r="BV72" s="7">
        <v>62</v>
      </c>
    </row>
    <row r="73" spans="1:74" s="7" customFormat="1" ht="14.4" customHeight="1" x14ac:dyDescent="0.3">
      <c r="A73" s="6" t="str">
        <f t="shared" si="23"/>
        <v/>
      </c>
      <c r="B73" s="43"/>
      <c r="C73" s="6"/>
      <c r="D73" s="6"/>
      <c r="E73" s="43"/>
      <c r="F73" s="44"/>
      <c r="G73" s="22"/>
      <c r="H73" s="23"/>
      <c r="I73" s="47">
        <f t="shared" si="9"/>
        <v>0</v>
      </c>
      <c r="J73" s="47">
        <f t="shared" si="10"/>
        <v>0</v>
      </c>
      <c r="K73" s="59" t="str">
        <f t="shared" si="11"/>
        <v/>
      </c>
      <c r="L73" s="59" t="str">
        <f t="shared" si="12"/>
        <v/>
      </c>
      <c r="M73" s="24"/>
      <c r="N73" s="25"/>
      <c r="O73" s="26">
        <f t="shared" si="13"/>
        <v>0</v>
      </c>
      <c r="P73" s="26">
        <f t="shared" si="14"/>
        <v>0</v>
      </c>
      <c r="Q73" s="27" t="str">
        <f t="shared" si="15"/>
        <v/>
      </c>
      <c r="R73" s="27" t="str">
        <f t="shared" si="16"/>
        <v/>
      </c>
      <c r="S73" s="29"/>
      <c r="T73" s="30"/>
      <c r="U73" s="31">
        <f t="shared" si="17"/>
        <v>0</v>
      </c>
      <c r="V73" s="31">
        <f t="shared" si="18"/>
        <v>0</v>
      </c>
      <c r="W73" s="32" t="str">
        <f t="shared" si="19"/>
        <v/>
      </c>
      <c r="X73" s="32" t="str">
        <f t="shared" si="20"/>
        <v/>
      </c>
      <c r="Y73" s="39" t="str">
        <f t="shared" si="24"/>
        <v/>
      </c>
      <c r="Z73" s="39" t="str">
        <f t="shared" si="25"/>
        <v/>
      </c>
      <c r="AA73" s="40" t="str">
        <f t="shared" si="26"/>
        <v/>
      </c>
      <c r="AB73" s="41" t="str">
        <f t="shared" si="27"/>
        <v/>
      </c>
      <c r="AC73" s="40" t="str">
        <f t="shared" si="28"/>
        <v/>
      </c>
      <c r="AD73" s="40" t="str">
        <f t="shared" si="29"/>
        <v/>
      </c>
      <c r="AE73" s="42" t="e">
        <f t="shared" si="30"/>
        <v>#DIV/0!</v>
      </c>
      <c r="AF73" s="42" t="e">
        <f t="shared" si="31"/>
        <v>#DIV/0!</v>
      </c>
      <c r="AG73" s="5"/>
      <c r="BG73" s="112"/>
      <c r="BH73" s="112"/>
      <c r="BI73" s="112"/>
      <c r="BJ73" s="112"/>
      <c r="BK73" s="112"/>
      <c r="BL73" s="112"/>
      <c r="BM73" s="112"/>
      <c r="BN73" s="112"/>
      <c r="BO73" s="101"/>
      <c r="BP73" s="105"/>
      <c r="BQ73" s="106"/>
      <c r="BV73" s="7">
        <v>63</v>
      </c>
    </row>
    <row r="74" spans="1:74" s="7" customFormat="1" ht="14.4" customHeight="1" x14ac:dyDescent="0.3">
      <c r="A74" s="6" t="str">
        <f t="shared" si="23"/>
        <v/>
      </c>
      <c r="B74" s="43"/>
      <c r="C74" s="6"/>
      <c r="D74" s="6"/>
      <c r="E74" s="43"/>
      <c r="F74" s="44"/>
      <c r="G74" s="22"/>
      <c r="H74" s="23"/>
      <c r="I74" s="47">
        <f t="shared" si="9"/>
        <v>0</v>
      </c>
      <c r="J74" s="47">
        <f t="shared" si="10"/>
        <v>0</v>
      </c>
      <c r="K74" s="59" t="str">
        <f t="shared" si="11"/>
        <v/>
      </c>
      <c r="L74" s="59" t="str">
        <f t="shared" si="12"/>
        <v/>
      </c>
      <c r="M74" s="24"/>
      <c r="N74" s="25"/>
      <c r="O74" s="26">
        <f t="shared" si="13"/>
        <v>0</v>
      </c>
      <c r="P74" s="26">
        <f t="shared" si="14"/>
        <v>0</v>
      </c>
      <c r="Q74" s="27" t="str">
        <f t="shared" si="15"/>
        <v/>
      </c>
      <c r="R74" s="27" t="str">
        <f t="shared" si="16"/>
        <v/>
      </c>
      <c r="S74" s="29"/>
      <c r="T74" s="30"/>
      <c r="U74" s="31">
        <f t="shared" si="17"/>
        <v>0</v>
      </c>
      <c r="V74" s="31">
        <f t="shared" si="18"/>
        <v>0</v>
      </c>
      <c r="W74" s="32" t="str">
        <f t="shared" si="19"/>
        <v/>
      </c>
      <c r="X74" s="32" t="str">
        <f t="shared" si="20"/>
        <v/>
      </c>
      <c r="Y74" s="39" t="str">
        <f t="shared" si="24"/>
        <v/>
      </c>
      <c r="Z74" s="39" t="str">
        <f t="shared" si="25"/>
        <v/>
      </c>
      <c r="AA74" s="40" t="str">
        <f t="shared" si="26"/>
        <v/>
      </c>
      <c r="AB74" s="41" t="str">
        <f t="shared" si="27"/>
        <v/>
      </c>
      <c r="AC74" s="40" t="str">
        <f t="shared" si="28"/>
        <v/>
      </c>
      <c r="AD74" s="40" t="str">
        <f t="shared" si="29"/>
        <v/>
      </c>
      <c r="AE74" s="42" t="e">
        <f t="shared" si="30"/>
        <v>#DIV/0!</v>
      </c>
      <c r="AF74" s="42" t="e">
        <f t="shared" si="31"/>
        <v>#DIV/0!</v>
      </c>
      <c r="AG74" s="5"/>
      <c r="BG74" s="112"/>
      <c r="BH74" s="112"/>
      <c r="BI74" s="112"/>
      <c r="BJ74" s="112"/>
      <c r="BK74" s="112"/>
      <c r="BL74" s="112"/>
      <c r="BM74" s="112"/>
      <c r="BN74" s="112"/>
      <c r="BO74" s="101"/>
      <c r="BP74" s="105"/>
      <c r="BQ74" s="106"/>
      <c r="BV74" s="7">
        <v>64</v>
      </c>
    </row>
    <row r="75" spans="1:74" s="7" customFormat="1" ht="14.4" customHeight="1" x14ac:dyDescent="0.3">
      <c r="A75" s="6" t="str">
        <f t="shared" ref="A75:A97" si="32">IF(B75&lt;&gt;"",BV75,"")</f>
        <v/>
      </c>
      <c r="B75" s="43"/>
      <c r="C75" s="6"/>
      <c r="D75" s="6"/>
      <c r="E75" s="43"/>
      <c r="F75" s="44"/>
      <c r="G75" s="22"/>
      <c r="H75" s="23"/>
      <c r="I75" s="47">
        <f t="shared" si="9"/>
        <v>0</v>
      </c>
      <c r="J75" s="47">
        <f t="shared" si="10"/>
        <v>0</v>
      </c>
      <c r="K75" s="59" t="str">
        <f t="shared" si="11"/>
        <v/>
      </c>
      <c r="L75" s="59" t="str">
        <f t="shared" si="12"/>
        <v/>
      </c>
      <c r="M75" s="24"/>
      <c r="N75" s="25"/>
      <c r="O75" s="26">
        <f t="shared" si="13"/>
        <v>0</v>
      </c>
      <c r="P75" s="26">
        <f t="shared" si="14"/>
        <v>0</v>
      </c>
      <c r="Q75" s="27" t="str">
        <f t="shared" si="15"/>
        <v/>
      </c>
      <c r="R75" s="27" t="str">
        <f t="shared" si="16"/>
        <v/>
      </c>
      <c r="S75" s="29"/>
      <c r="T75" s="30"/>
      <c r="U75" s="31">
        <f t="shared" si="17"/>
        <v>0</v>
      </c>
      <c r="V75" s="31">
        <f t="shared" si="18"/>
        <v>0</v>
      </c>
      <c r="W75" s="32" t="str">
        <f t="shared" si="19"/>
        <v/>
      </c>
      <c r="X75" s="32" t="str">
        <f t="shared" si="20"/>
        <v/>
      </c>
      <c r="Y75" s="39" t="str">
        <f t="shared" ref="Y75:Y97" si="33">IF(A75="","",AVERAGE(J75,P75,V75))</f>
        <v/>
      </c>
      <c r="Z75" s="39" t="str">
        <f t="shared" ref="Z75:Z97" si="34">IF(B75="","",AVERAGE(L75,R75,X75))</f>
        <v/>
      </c>
      <c r="AA75" s="40" t="str">
        <f t="shared" ref="AA75:AA97" si="35">IF(B75="","",STDEV(L75,R75,X75))</f>
        <v/>
      </c>
      <c r="AB75" s="41" t="str">
        <f t="shared" ref="AB75:AB97" si="36">IF(B75="","",(AA75/Z75))</f>
        <v/>
      </c>
      <c r="AC75" s="40" t="str">
        <f t="shared" ref="AC75:AC97" si="37">IF(B75="","",(Z75-AA75))</f>
        <v/>
      </c>
      <c r="AD75" s="40" t="str">
        <f t="shared" ref="AD75:AD97" si="38">IF(B75="","",(Z75+AA75))</f>
        <v/>
      </c>
      <c r="AE75" s="42" t="e">
        <f t="shared" ref="AE75:AE97" si="39">AVERAGE(L75,R75,X75)</f>
        <v>#DIV/0!</v>
      </c>
      <c r="AF75" s="42" t="e">
        <f t="shared" ref="AF75:AF97" si="40">AE75*F75</f>
        <v>#DIV/0!</v>
      </c>
      <c r="AG75" s="5"/>
      <c r="BG75" s="112"/>
      <c r="BH75" s="112"/>
      <c r="BI75" s="112"/>
      <c r="BJ75" s="112"/>
      <c r="BK75" s="112"/>
      <c r="BL75" s="112"/>
      <c r="BM75" s="112"/>
      <c r="BN75" s="112"/>
      <c r="BO75" s="101"/>
      <c r="BP75" s="105"/>
      <c r="BQ75" s="106"/>
      <c r="BV75" s="7">
        <v>65</v>
      </c>
    </row>
    <row r="76" spans="1:74" s="7" customFormat="1" ht="14.4" customHeight="1" x14ac:dyDescent="0.3">
      <c r="A76" s="6" t="str">
        <f t="shared" si="32"/>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39" t="str">
        <f t="shared" si="33"/>
        <v/>
      </c>
      <c r="Z76" s="39" t="str">
        <f t="shared" si="34"/>
        <v/>
      </c>
      <c r="AA76" s="40" t="str">
        <f t="shared" si="35"/>
        <v/>
      </c>
      <c r="AB76" s="41" t="str">
        <f t="shared" si="36"/>
        <v/>
      </c>
      <c r="AC76" s="40" t="str">
        <f t="shared" si="37"/>
        <v/>
      </c>
      <c r="AD76" s="40" t="str">
        <f t="shared" si="38"/>
        <v/>
      </c>
      <c r="AE76" s="42" t="e">
        <f t="shared" si="39"/>
        <v>#DIV/0!</v>
      </c>
      <c r="AF76" s="42" t="e">
        <f t="shared" si="40"/>
        <v>#DIV/0!</v>
      </c>
      <c r="AG76" s="5"/>
      <c r="BG76" s="112"/>
      <c r="BH76" s="112"/>
      <c r="BI76" s="112"/>
      <c r="BJ76" s="112"/>
      <c r="BK76" s="112"/>
      <c r="BL76" s="112"/>
      <c r="BM76" s="112"/>
      <c r="BN76" s="112"/>
      <c r="BO76" s="101"/>
      <c r="BP76" s="105"/>
      <c r="BQ76" s="106"/>
      <c r="BV76" s="7">
        <v>66</v>
      </c>
    </row>
    <row r="77" spans="1:74" s="7" customFormat="1" ht="14.4" customHeight="1" x14ac:dyDescent="0.3">
      <c r="A77" s="6" t="str">
        <f t="shared" si="32"/>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39" t="str">
        <f t="shared" si="33"/>
        <v/>
      </c>
      <c r="Z77" s="39" t="str">
        <f t="shared" si="34"/>
        <v/>
      </c>
      <c r="AA77" s="40" t="str">
        <f t="shared" si="35"/>
        <v/>
      </c>
      <c r="AB77" s="41" t="str">
        <f t="shared" si="36"/>
        <v/>
      </c>
      <c r="AC77" s="40" t="str">
        <f t="shared" si="37"/>
        <v/>
      </c>
      <c r="AD77" s="40" t="str">
        <f t="shared" si="38"/>
        <v/>
      </c>
      <c r="AE77" s="42" t="e">
        <f t="shared" si="39"/>
        <v>#DIV/0!</v>
      </c>
      <c r="AF77" s="42" t="e">
        <f t="shared" si="40"/>
        <v>#DIV/0!</v>
      </c>
      <c r="AG77" s="5"/>
      <c r="BG77" s="112"/>
      <c r="BH77" s="112"/>
      <c r="BI77" s="112"/>
      <c r="BJ77" s="112"/>
      <c r="BK77" s="112"/>
      <c r="BL77" s="112"/>
      <c r="BM77" s="112"/>
      <c r="BN77" s="112"/>
      <c r="BO77" s="101"/>
      <c r="BP77" s="105"/>
      <c r="BQ77" s="106"/>
      <c r="BV77" s="7">
        <v>67</v>
      </c>
    </row>
    <row r="78" spans="1:74" s="7" customFormat="1" ht="14.4" customHeight="1" x14ac:dyDescent="0.3">
      <c r="A78" s="6" t="str">
        <f t="shared" si="32"/>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39" t="str">
        <f t="shared" si="33"/>
        <v/>
      </c>
      <c r="Z78" s="39" t="str">
        <f t="shared" si="34"/>
        <v/>
      </c>
      <c r="AA78" s="40" t="str">
        <f t="shared" si="35"/>
        <v/>
      </c>
      <c r="AB78" s="41" t="str">
        <f t="shared" si="36"/>
        <v/>
      </c>
      <c r="AC78" s="40" t="str">
        <f t="shared" si="37"/>
        <v/>
      </c>
      <c r="AD78" s="40" t="str">
        <f t="shared" si="38"/>
        <v/>
      </c>
      <c r="AE78" s="42" t="e">
        <f t="shared" si="39"/>
        <v>#DIV/0!</v>
      </c>
      <c r="AF78" s="42" t="e">
        <f t="shared" si="40"/>
        <v>#DIV/0!</v>
      </c>
      <c r="AG78" s="5"/>
      <c r="BG78" s="112"/>
      <c r="BH78" s="112"/>
      <c r="BI78" s="112"/>
      <c r="BJ78" s="112"/>
      <c r="BK78" s="112"/>
      <c r="BL78" s="112"/>
      <c r="BM78" s="112"/>
      <c r="BN78" s="112"/>
      <c r="BO78" s="101"/>
      <c r="BP78" s="105"/>
      <c r="BQ78" s="106"/>
      <c r="BV78" s="7">
        <v>68</v>
      </c>
    </row>
    <row r="79" spans="1:74" s="7" customFormat="1" ht="14.4" customHeight="1" x14ac:dyDescent="0.3">
      <c r="A79" s="6" t="str">
        <f t="shared" si="32"/>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39" t="str">
        <f t="shared" si="33"/>
        <v/>
      </c>
      <c r="Z79" s="39" t="str">
        <f t="shared" si="34"/>
        <v/>
      </c>
      <c r="AA79" s="40" t="str">
        <f t="shared" si="35"/>
        <v/>
      </c>
      <c r="AB79" s="41" t="str">
        <f t="shared" si="36"/>
        <v/>
      </c>
      <c r="AC79" s="40" t="str">
        <f t="shared" si="37"/>
        <v/>
      </c>
      <c r="AD79" s="40" t="str">
        <f t="shared" si="38"/>
        <v/>
      </c>
      <c r="AE79" s="42" t="e">
        <f t="shared" si="39"/>
        <v>#DIV/0!</v>
      </c>
      <c r="AF79" s="42" t="e">
        <f t="shared" si="40"/>
        <v>#DIV/0!</v>
      </c>
      <c r="AG79" s="5"/>
      <c r="BG79" s="112"/>
      <c r="BH79" s="112"/>
      <c r="BI79" s="112"/>
      <c r="BJ79" s="112"/>
      <c r="BK79" s="112"/>
      <c r="BL79" s="112"/>
      <c r="BM79" s="112"/>
      <c r="BN79" s="112"/>
      <c r="BO79" s="101"/>
      <c r="BP79" s="105"/>
      <c r="BQ79" s="106"/>
      <c r="BV79" s="7">
        <v>69</v>
      </c>
    </row>
    <row r="80" spans="1:74" s="7" customFormat="1" ht="14.4" customHeight="1" x14ac:dyDescent="0.3">
      <c r="A80" s="6" t="str">
        <f t="shared" si="32"/>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39" t="str">
        <f t="shared" si="33"/>
        <v/>
      </c>
      <c r="Z80" s="39" t="str">
        <f t="shared" si="34"/>
        <v/>
      </c>
      <c r="AA80" s="40" t="str">
        <f t="shared" si="35"/>
        <v/>
      </c>
      <c r="AB80" s="41" t="str">
        <f t="shared" si="36"/>
        <v/>
      </c>
      <c r="AC80" s="40" t="str">
        <f t="shared" si="37"/>
        <v/>
      </c>
      <c r="AD80" s="40" t="str">
        <f t="shared" si="38"/>
        <v/>
      </c>
      <c r="AE80" s="42" t="e">
        <f t="shared" si="39"/>
        <v>#DIV/0!</v>
      </c>
      <c r="AF80" s="42" t="e">
        <f t="shared" si="40"/>
        <v>#DIV/0!</v>
      </c>
      <c r="AG80" s="5"/>
      <c r="BG80" s="112"/>
      <c r="BH80" s="112"/>
      <c r="BI80" s="112"/>
      <c r="BJ80" s="112"/>
      <c r="BK80" s="112"/>
      <c r="BL80" s="112"/>
      <c r="BM80" s="112"/>
      <c r="BN80" s="112"/>
      <c r="BO80" s="101"/>
      <c r="BP80" s="105"/>
      <c r="BQ80" s="106"/>
      <c r="BV80" s="7">
        <v>70</v>
      </c>
    </row>
    <row r="81" spans="1:74" s="7" customFormat="1" x14ac:dyDescent="0.3">
      <c r="A81" s="6" t="str">
        <f t="shared" si="32"/>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39" t="str">
        <f t="shared" si="33"/>
        <v/>
      </c>
      <c r="Z81" s="39" t="str">
        <f t="shared" si="34"/>
        <v/>
      </c>
      <c r="AA81" s="40" t="str">
        <f t="shared" si="35"/>
        <v/>
      </c>
      <c r="AB81" s="41" t="str">
        <f t="shared" si="36"/>
        <v/>
      </c>
      <c r="AC81" s="40" t="str">
        <f t="shared" si="37"/>
        <v/>
      </c>
      <c r="AD81" s="40" t="str">
        <f t="shared" si="38"/>
        <v/>
      </c>
      <c r="AE81" s="42" t="e">
        <f t="shared" si="39"/>
        <v>#DIV/0!</v>
      </c>
      <c r="AF81" s="42" t="e">
        <f t="shared" si="40"/>
        <v>#DIV/0!</v>
      </c>
      <c r="AG81" s="5"/>
      <c r="BG81" s="112"/>
      <c r="BH81" s="112"/>
      <c r="BI81" s="112"/>
      <c r="BJ81" s="112"/>
      <c r="BK81" s="112"/>
      <c r="BL81" s="112"/>
      <c r="BM81" s="112"/>
      <c r="BN81" s="112"/>
      <c r="BO81" s="101"/>
      <c r="BP81" s="105"/>
      <c r="BQ81" s="106"/>
      <c r="BV81" s="7">
        <v>71</v>
      </c>
    </row>
    <row r="82" spans="1:74" s="7" customFormat="1" x14ac:dyDescent="0.3">
      <c r="A82" s="6" t="str">
        <f t="shared" si="32"/>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39" t="str">
        <f t="shared" si="33"/>
        <v/>
      </c>
      <c r="Z82" s="39" t="str">
        <f t="shared" si="34"/>
        <v/>
      </c>
      <c r="AA82" s="40" t="str">
        <f t="shared" si="35"/>
        <v/>
      </c>
      <c r="AB82" s="41" t="str">
        <f t="shared" si="36"/>
        <v/>
      </c>
      <c r="AC82" s="40" t="str">
        <f t="shared" si="37"/>
        <v/>
      </c>
      <c r="AD82" s="40" t="str">
        <f t="shared" si="38"/>
        <v/>
      </c>
      <c r="AE82" s="42" t="e">
        <f t="shared" si="39"/>
        <v>#DIV/0!</v>
      </c>
      <c r="AF82" s="42" t="e">
        <f t="shared" si="40"/>
        <v>#DIV/0!</v>
      </c>
      <c r="AG82" s="5"/>
      <c r="BG82" s="112"/>
      <c r="BH82" s="112"/>
      <c r="BI82" s="112"/>
      <c r="BJ82" s="112"/>
      <c r="BK82" s="112"/>
      <c r="BL82" s="112"/>
      <c r="BM82" s="112"/>
      <c r="BN82" s="112"/>
      <c r="BO82" s="102"/>
      <c r="BP82" s="107"/>
      <c r="BQ82" s="108"/>
      <c r="BV82" s="7">
        <v>72</v>
      </c>
    </row>
    <row r="83" spans="1:74" s="7" customFormat="1" x14ac:dyDescent="0.3">
      <c r="A83" s="6" t="str">
        <f t="shared" si="32"/>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39" t="str">
        <f t="shared" si="33"/>
        <v/>
      </c>
      <c r="Z83" s="39" t="str">
        <f t="shared" si="34"/>
        <v/>
      </c>
      <c r="AA83" s="40" t="str">
        <f t="shared" si="35"/>
        <v/>
      </c>
      <c r="AB83" s="41" t="str">
        <f t="shared" si="36"/>
        <v/>
      </c>
      <c r="AC83" s="40" t="str">
        <f t="shared" si="37"/>
        <v/>
      </c>
      <c r="AD83" s="40" t="str">
        <f t="shared" si="38"/>
        <v/>
      </c>
      <c r="AE83" s="42" t="e">
        <f t="shared" si="39"/>
        <v>#DIV/0!</v>
      </c>
      <c r="AF83" s="42" t="e">
        <f t="shared" si="40"/>
        <v>#DIV/0!</v>
      </c>
      <c r="AG83" s="5"/>
      <c r="BV83" s="7">
        <v>73</v>
      </c>
    </row>
    <row r="84" spans="1:74" s="7" customFormat="1" x14ac:dyDescent="0.3">
      <c r="A84" s="6" t="str">
        <f t="shared" si="32"/>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39" t="str">
        <f t="shared" si="33"/>
        <v/>
      </c>
      <c r="Z84" s="39" t="str">
        <f t="shared" si="34"/>
        <v/>
      </c>
      <c r="AA84" s="40" t="str">
        <f t="shared" si="35"/>
        <v/>
      </c>
      <c r="AB84" s="41" t="str">
        <f t="shared" si="36"/>
        <v/>
      </c>
      <c r="AC84" s="40" t="str">
        <f t="shared" si="37"/>
        <v/>
      </c>
      <c r="AD84" s="40" t="str">
        <f t="shared" si="38"/>
        <v/>
      </c>
      <c r="AE84" s="42" t="e">
        <f t="shared" si="39"/>
        <v>#DIV/0!</v>
      </c>
      <c r="AF84" s="42" t="e">
        <f t="shared" si="40"/>
        <v>#DIV/0!</v>
      </c>
      <c r="AG84" s="5"/>
      <c r="BV84" s="7">
        <v>74</v>
      </c>
    </row>
    <row r="85" spans="1:74" s="7" customFormat="1" x14ac:dyDescent="0.3">
      <c r="A85" s="6" t="str">
        <f t="shared" si="32"/>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39" t="str">
        <f t="shared" si="33"/>
        <v/>
      </c>
      <c r="Z85" s="39" t="str">
        <f t="shared" si="34"/>
        <v/>
      </c>
      <c r="AA85" s="40" t="str">
        <f t="shared" si="35"/>
        <v/>
      </c>
      <c r="AB85" s="41" t="str">
        <f t="shared" si="36"/>
        <v/>
      </c>
      <c r="AC85" s="40" t="str">
        <f t="shared" si="37"/>
        <v/>
      </c>
      <c r="AD85" s="40" t="str">
        <f t="shared" si="38"/>
        <v/>
      </c>
      <c r="AE85" s="42" t="e">
        <f t="shared" si="39"/>
        <v>#DIV/0!</v>
      </c>
      <c r="AF85" s="42" t="e">
        <f t="shared" si="40"/>
        <v>#DIV/0!</v>
      </c>
      <c r="AG85" s="5"/>
      <c r="BV85" s="7">
        <v>75</v>
      </c>
    </row>
    <row r="86" spans="1:74" s="7" customFormat="1" x14ac:dyDescent="0.3">
      <c r="A86" s="6" t="str">
        <f t="shared" si="32"/>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39" t="str">
        <f t="shared" si="33"/>
        <v/>
      </c>
      <c r="Z86" s="39" t="str">
        <f t="shared" si="34"/>
        <v/>
      </c>
      <c r="AA86" s="40" t="str">
        <f t="shared" si="35"/>
        <v/>
      </c>
      <c r="AB86" s="41" t="str">
        <f t="shared" si="36"/>
        <v/>
      </c>
      <c r="AC86" s="40" t="str">
        <f t="shared" si="37"/>
        <v/>
      </c>
      <c r="AD86" s="40" t="str">
        <f t="shared" si="38"/>
        <v/>
      </c>
      <c r="AE86" s="42" t="e">
        <f t="shared" si="39"/>
        <v>#DIV/0!</v>
      </c>
      <c r="AF86" s="42" t="e">
        <f t="shared" si="40"/>
        <v>#DIV/0!</v>
      </c>
      <c r="AG86" s="5"/>
      <c r="BV86" s="7">
        <v>76</v>
      </c>
    </row>
    <row r="87" spans="1:74" s="7" customFormat="1" x14ac:dyDescent="0.3">
      <c r="A87" s="6" t="str">
        <f t="shared" si="32"/>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39" t="str">
        <f t="shared" si="33"/>
        <v/>
      </c>
      <c r="Z87" s="39" t="str">
        <f t="shared" si="34"/>
        <v/>
      </c>
      <c r="AA87" s="40" t="str">
        <f t="shared" si="35"/>
        <v/>
      </c>
      <c r="AB87" s="41" t="str">
        <f t="shared" si="36"/>
        <v/>
      </c>
      <c r="AC87" s="40" t="str">
        <f t="shared" si="37"/>
        <v/>
      </c>
      <c r="AD87" s="40" t="str">
        <f t="shared" si="38"/>
        <v/>
      </c>
      <c r="AE87" s="42" t="e">
        <f t="shared" si="39"/>
        <v>#DIV/0!</v>
      </c>
      <c r="AF87" s="42" t="e">
        <f t="shared" si="40"/>
        <v>#DIV/0!</v>
      </c>
      <c r="AG87" s="5"/>
      <c r="BV87" s="7">
        <v>77</v>
      </c>
    </row>
    <row r="88" spans="1:74" s="7" customFormat="1" x14ac:dyDescent="0.3">
      <c r="A88" s="6" t="str">
        <f t="shared" si="32"/>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39" t="str">
        <f t="shared" si="33"/>
        <v/>
      </c>
      <c r="Z88" s="39" t="str">
        <f t="shared" si="34"/>
        <v/>
      </c>
      <c r="AA88" s="40" t="str">
        <f t="shared" si="35"/>
        <v/>
      </c>
      <c r="AB88" s="41" t="str">
        <f t="shared" si="36"/>
        <v/>
      </c>
      <c r="AC88" s="40" t="str">
        <f t="shared" si="37"/>
        <v/>
      </c>
      <c r="AD88" s="40" t="str">
        <f t="shared" si="38"/>
        <v/>
      </c>
      <c r="AE88" s="42" t="e">
        <f t="shared" si="39"/>
        <v>#DIV/0!</v>
      </c>
      <c r="AF88" s="42" t="e">
        <f t="shared" si="40"/>
        <v>#DIV/0!</v>
      </c>
      <c r="AG88" s="5"/>
      <c r="BV88" s="7">
        <v>78</v>
      </c>
    </row>
    <row r="89" spans="1:74" s="7" customFormat="1" x14ac:dyDescent="0.3">
      <c r="A89" s="6" t="str">
        <f t="shared" si="32"/>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39" t="str">
        <f t="shared" si="33"/>
        <v/>
      </c>
      <c r="Z89" s="39" t="str">
        <f t="shared" si="34"/>
        <v/>
      </c>
      <c r="AA89" s="40" t="str">
        <f t="shared" si="35"/>
        <v/>
      </c>
      <c r="AB89" s="41" t="str">
        <f t="shared" si="36"/>
        <v/>
      </c>
      <c r="AC89" s="40" t="str">
        <f t="shared" si="37"/>
        <v/>
      </c>
      <c r="AD89" s="40" t="str">
        <f t="shared" si="38"/>
        <v/>
      </c>
      <c r="AE89" s="42" t="e">
        <f t="shared" si="39"/>
        <v>#DIV/0!</v>
      </c>
      <c r="AF89" s="42" t="e">
        <f t="shared" si="40"/>
        <v>#DIV/0!</v>
      </c>
      <c r="AG89" s="5"/>
      <c r="BV89" s="7">
        <v>79</v>
      </c>
    </row>
    <row r="90" spans="1:74" s="7" customFormat="1" x14ac:dyDescent="0.3">
      <c r="A90" s="6" t="str">
        <f t="shared" si="32"/>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39" t="str">
        <f t="shared" si="33"/>
        <v/>
      </c>
      <c r="Z90" s="39" t="str">
        <f t="shared" si="34"/>
        <v/>
      </c>
      <c r="AA90" s="40" t="str">
        <f t="shared" si="35"/>
        <v/>
      </c>
      <c r="AB90" s="41" t="str">
        <f t="shared" si="36"/>
        <v/>
      </c>
      <c r="AC90" s="40" t="str">
        <f t="shared" si="37"/>
        <v/>
      </c>
      <c r="AD90" s="40" t="str">
        <f t="shared" si="38"/>
        <v/>
      </c>
      <c r="AE90" s="42" t="e">
        <f t="shared" si="39"/>
        <v>#DIV/0!</v>
      </c>
      <c r="AF90" s="42" t="e">
        <f t="shared" si="40"/>
        <v>#DIV/0!</v>
      </c>
      <c r="AG90" s="5"/>
      <c r="BV90" s="7">
        <v>80</v>
      </c>
    </row>
    <row r="91" spans="1:74" s="7" customFormat="1" x14ac:dyDescent="0.3">
      <c r="A91" s="6" t="str">
        <f t="shared" si="32"/>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39" t="str">
        <f t="shared" si="33"/>
        <v/>
      </c>
      <c r="Z91" s="39" t="str">
        <f t="shared" si="34"/>
        <v/>
      </c>
      <c r="AA91" s="40" t="str">
        <f t="shared" si="35"/>
        <v/>
      </c>
      <c r="AB91" s="41" t="str">
        <f t="shared" si="36"/>
        <v/>
      </c>
      <c r="AC91" s="40" t="str">
        <f t="shared" si="37"/>
        <v/>
      </c>
      <c r="AD91" s="40" t="str">
        <f t="shared" si="38"/>
        <v/>
      </c>
      <c r="AE91" s="42" t="e">
        <f t="shared" si="39"/>
        <v>#DIV/0!</v>
      </c>
      <c r="AF91" s="42" t="e">
        <f t="shared" si="40"/>
        <v>#DIV/0!</v>
      </c>
      <c r="AG91" s="5"/>
      <c r="BV91" s="7">
        <v>81</v>
      </c>
    </row>
    <row r="92" spans="1:74" s="7" customFormat="1" x14ac:dyDescent="0.3">
      <c r="A92" s="6" t="str">
        <f t="shared" si="32"/>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39" t="str">
        <f t="shared" si="33"/>
        <v/>
      </c>
      <c r="Z92" s="39" t="str">
        <f t="shared" si="34"/>
        <v/>
      </c>
      <c r="AA92" s="40" t="str">
        <f t="shared" si="35"/>
        <v/>
      </c>
      <c r="AB92" s="41" t="str">
        <f t="shared" si="36"/>
        <v/>
      </c>
      <c r="AC92" s="40" t="str">
        <f t="shared" si="37"/>
        <v/>
      </c>
      <c r="AD92" s="40" t="str">
        <f t="shared" si="38"/>
        <v/>
      </c>
      <c r="AE92" s="42" t="e">
        <f t="shared" si="39"/>
        <v>#DIV/0!</v>
      </c>
      <c r="AF92" s="42" t="e">
        <f t="shared" si="40"/>
        <v>#DIV/0!</v>
      </c>
      <c r="AG92" s="5"/>
      <c r="BV92" s="7">
        <v>82</v>
      </c>
    </row>
    <row r="93" spans="1:74" s="7" customFormat="1" x14ac:dyDescent="0.3">
      <c r="A93" s="6" t="str">
        <f t="shared" si="32"/>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39" t="str">
        <f t="shared" si="33"/>
        <v/>
      </c>
      <c r="Z93" s="39" t="str">
        <f t="shared" si="34"/>
        <v/>
      </c>
      <c r="AA93" s="40" t="str">
        <f t="shared" si="35"/>
        <v/>
      </c>
      <c r="AB93" s="41" t="str">
        <f t="shared" si="36"/>
        <v/>
      </c>
      <c r="AC93" s="40" t="str">
        <f t="shared" si="37"/>
        <v/>
      </c>
      <c r="AD93" s="40" t="str">
        <f t="shared" si="38"/>
        <v/>
      </c>
      <c r="AE93" s="42" t="e">
        <f t="shared" si="39"/>
        <v>#DIV/0!</v>
      </c>
      <c r="AF93" s="42" t="e">
        <f t="shared" si="40"/>
        <v>#DIV/0!</v>
      </c>
      <c r="AG93" s="5"/>
      <c r="BV93" s="7">
        <v>83</v>
      </c>
    </row>
    <row r="94" spans="1:74" s="7" customFormat="1" x14ac:dyDescent="0.3">
      <c r="A94" s="6" t="str">
        <f t="shared" si="32"/>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39" t="str">
        <f t="shared" si="33"/>
        <v/>
      </c>
      <c r="Z94" s="39" t="str">
        <f t="shared" si="34"/>
        <v/>
      </c>
      <c r="AA94" s="40" t="str">
        <f t="shared" si="35"/>
        <v/>
      </c>
      <c r="AB94" s="41" t="str">
        <f t="shared" si="36"/>
        <v/>
      </c>
      <c r="AC94" s="40" t="str">
        <f t="shared" si="37"/>
        <v/>
      </c>
      <c r="AD94" s="40" t="str">
        <f t="shared" si="38"/>
        <v/>
      </c>
      <c r="AE94" s="42" t="e">
        <f t="shared" si="39"/>
        <v>#DIV/0!</v>
      </c>
      <c r="AF94" s="42" t="e">
        <f t="shared" si="40"/>
        <v>#DIV/0!</v>
      </c>
      <c r="AG94" s="5"/>
      <c r="BV94" s="7">
        <v>84</v>
      </c>
    </row>
    <row r="95" spans="1:74" s="7" customFormat="1" x14ac:dyDescent="0.3">
      <c r="A95" s="6" t="str">
        <f t="shared" si="32"/>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39" t="str">
        <f t="shared" si="33"/>
        <v/>
      </c>
      <c r="Z95" s="39" t="str">
        <f t="shared" si="34"/>
        <v/>
      </c>
      <c r="AA95" s="40" t="str">
        <f t="shared" si="35"/>
        <v/>
      </c>
      <c r="AB95" s="41" t="str">
        <f t="shared" si="36"/>
        <v/>
      </c>
      <c r="AC95" s="40" t="str">
        <f t="shared" si="37"/>
        <v/>
      </c>
      <c r="AD95" s="40" t="str">
        <f t="shared" si="38"/>
        <v/>
      </c>
      <c r="AE95" s="42" t="e">
        <f t="shared" si="39"/>
        <v>#DIV/0!</v>
      </c>
      <c r="AF95" s="42" t="e">
        <f t="shared" si="40"/>
        <v>#DIV/0!</v>
      </c>
      <c r="AG95" s="5"/>
      <c r="BV95" s="7">
        <v>85</v>
      </c>
    </row>
    <row r="96" spans="1:74" s="7" customFormat="1" x14ac:dyDescent="0.3">
      <c r="A96" s="6" t="str">
        <f t="shared" si="32"/>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39" t="str">
        <f t="shared" si="33"/>
        <v/>
      </c>
      <c r="Z96" s="39" t="str">
        <f t="shared" si="34"/>
        <v/>
      </c>
      <c r="AA96" s="40" t="str">
        <f t="shared" si="35"/>
        <v/>
      </c>
      <c r="AB96" s="41" t="str">
        <f t="shared" si="36"/>
        <v/>
      </c>
      <c r="AC96" s="40" t="str">
        <f t="shared" si="37"/>
        <v/>
      </c>
      <c r="AD96" s="40" t="str">
        <f t="shared" si="38"/>
        <v/>
      </c>
      <c r="AE96" s="42" t="e">
        <f t="shared" si="39"/>
        <v>#DIV/0!</v>
      </c>
      <c r="AF96" s="42" t="e">
        <f t="shared" si="40"/>
        <v>#DIV/0!</v>
      </c>
      <c r="AG96" s="5"/>
      <c r="BV96" s="7">
        <v>86</v>
      </c>
    </row>
    <row r="97" spans="1:74" s="7" customFormat="1" x14ac:dyDescent="0.3">
      <c r="A97" s="6" t="str">
        <f t="shared" si="32"/>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39" t="str">
        <f t="shared" si="33"/>
        <v/>
      </c>
      <c r="Z97" s="39" t="str">
        <f t="shared" si="34"/>
        <v/>
      </c>
      <c r="AA97" s="40" t="str">
        <f t="shared" si="35"/>
        <v/>
      </c>
      <c r="AB97" s="41" t="str">
        <f t="shared" si="36"/>
        <v/>
      </c>
      <c r="AC97" s="40" t="str">
        <f t="shared" si="37"/>
        <v/>
      </c>
      <c r="AD97" s="40" t="str">
        <f t="shared" si="38"/>
        <v/>
      </c>
      <c r="AE97" s="42" t="e">
        <f t="shared" si="39"/>
        <v>#DIV/0!</v>
      </c>
      <c r="AF97" s="42" t="e">
        <f t="shared" si="40"/>
        <v>#DIV/0!</v>
      </c>
      <c r="AG97" s="5"/>
      <c r="BV97" s="7">
        <v>87</v>
      </c>
    </row>
    <row r="98" spans="1:74" s="7" customFormat="1" ht="14.4" customHeight="1" x14ac:dyDescent="0.3">
      <c r="A98" s="122" t="s">
        <v>52</v>
      </c>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61">
        <f>SUM(Z11:Z97)</f>
        <v>0</v>
      </c>
      <c r="BV98" s="7">
        <v>88</v>
      </c>
    </row>
    <row r="99" spans="1:74"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8"/>
      <c r="AA99" s="8"/>
      <c r="BV99" s="7">
        <v>89</v>
      </c>
    </row>
    <row r="100" spans="1:74" s="10" customFormat="1" ht="18" x14ac:dyDescent="0.3">
      <c r="A100" s="119"/>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19"/>
      <c r="Y100" s="119"/>
      <c r="Z100" s="119"/>
      <c r="AA100" s="119"/>
      <c r="AB100" s="70"/>
      <c r="AC100" s="70"/>
      <c r="AD100" s="70"/>
      <c r="AE100" s="71"/>
      <c r="AF100" s="71"/>
      <c r="AG100" s="71"/>
      <c r="AH100" s="71"/>
      <c r="AI100" s="71"/>
      <c r="AJ100" s="71"/>
      <c r="AK100" s="71"/>
      <c r="AL100" s="71"/>
      <c r="AM100" s="71"/>
      <c r="AN100" s="71"/>
      <c r="BV100" s="7">
        <v>90</v>
      </c>
    </row>
    <row r="101" spans="1:74" s="7" customFormat="1" x14ac:dyDescent="0.3">
      <c r="AF101" s="71"/>
      <c r="AG101" s="71"/>
      <c r="AH101" s="71"/>
      <c r="AI101" s="71"/>
      <c r="AJ101" s="71"/>
      <c r="AK101" s="71"/>
      <c r="AL101" s="71"/>
      <c r="AM101" s="71"/>
      <c r="AN101" s="71"/>
      <c r="BV101" s="7">
        <v>91</v>
      </c>
    </row>
    <row r="102" spans="1:74" s="7" customFormat="1" ht="259.2" customHeight="1" x14ac:dyDescent="0.3">
      <c r="AF102" s="71"/>
      <c r="AG102" s="71"/>
      <c r="AH102" s="71"/>
      <c r="AI102" s="71"/>
      <c r="AJ102" s="71"/>
      <c r="AK102" s="71"/>
      <c r="AL102" s="71"/>
      <c r="AM102" s="71"/>
      <c r="AN102" s="71"/>
      <c r="BV102" s="7">
        <v>92</v>
      </c>
    </row>
    <row r="103" spans="1:74" s="7" customFormat="1" ht="30.6" customHeight="1" x14ac:dyDescent="0.3">
      <c r="AD103" s="73"/>
      <c r="AE103" s="73"/>
      <c r="AF103" s="73"/>
      <c r="BV103" s="7">
        <v>92</v>
      </c>
    </row>
    <row r="104" spans="1:74" s="7" customFormat="1" ht="30.6" customHeight="1" x14ac:dyDescent="0.3">
      <c r="AD104" s="73"/>
      <c r="AE104" s="73"/>
      <c r="AF104" s="73"/>
      <c r="BV104" s="7">
        <v>92</v>
      </c>
    </row>
    <row r="105" spans="1:74" s="7" customFormat="1" ht="30.6" customHeight="1" x14ac:dyDescent="0.3">
      <c r="AD105" s="73"/>
      <c r="AE105" s="73"/>
      <c r="AF105" s="73"/>
    </row>
    <row r="106" spans="1:74" s="7" customFormat="1" ht="30.6" customHeight="1" x14ac:dyDescent="0.3">
      <c r="A106" s="73"/>
      <c r="B106" s="73"/>
      <c r="C106" s="73"/>
      <c r="D106" s="73"/>
      <c r="E106" s="73"/>
      <c r="F106" s="73"/>
      <c r="G106" s="73"/>
    </row>
    <row r="107" spans="1:74" s="7" customFormat="1" ht="30.6" customHeight="1" x14ac:dyDescent="0.3">
      <c r="A107" s="73"/>
      <c r="B107" s="73"/>
      <c r="C107" s="73"/>
      <c r="D107" s="73"/>
      <c r="E107" s="73"/>
      <c r="F107" s="73"/>
      <c r="G107" s="73"/>
    </row>
    <row r="108" spans="1:74" s="7" customFormat="1" ht="30.6" customHeight="1" x14ac:dyDescent="0.3">
      <c r="A108" s="73"/>
      <c r="B108" s="73"/>
      <c r="C108" s="73"/>
      <c r="D108" s="73"/>
      <c r="E108" s="73"/>
      <c r="F108" s="73"/>
      <c r="G108" s="73"/>
    </row>
    <row r="109" spans="1:74" s="7" customFormat="1" ht="30.6" customHeight="1" x14ac:dyDescent="0.3">
      <c r="A109" s="73"/>
      <c r="B109" s="73"/>
      <c r="C109" s="73"/>
      <c r="D109" s="73"/>
      <c r="E109" s="73"/>
      <c r="F109" s="73"/>
      <c r="G109" s="73"/>
    </row>
    <row r="110" spans="1:74" s="7" customFormat="1" ht="30.6" customHeight="1" x14ac:dyDescent="0.3">
      <c r="A110" s="73"/>
      <c r="B110" s="73"/>
      <c r="C110" s="73"/>
      <c r="D110" s="73"/>
      <c r="E110" s="73"/>
      <c r="F110" s="73"/>
      <c r="G110" s="73"/>
    </row>
    <row r="111" spans="1:74" s="7" customFormat="1" ht="30.6" customHeight="1" x14ac:dyDescent="0.3">
      <c r="A111" s="73"/>
      <c r="B111" s="73"/>
      <c r="C111" s="73"/>
      <c r="D111" s="73"/>
      <c r="E111" s="73"/>
      <c r="F111" s="73"/>
      <c r="G111" s="73"/>
    </row>
    <row r="112" spans="1:74" s="7" customFormat="1" ht="30.6" customHeight="1" x14ac:dyDescent="0.3">
      <c r="A112" s="73"/>
      <c r="B112" s="73"/>
      <c r="C112" s="73"/>
      <c r="D112" s="73"/>
      <c r="E112" s="73"/>
      <c r="F112" s="73"/>
      <c r="G112" s="73"/>
    </row>
    <row r="113" spans="1:74" s="7" customFormat="1" ht="30.6" customHeight="1" x14ac:dyDescent="0.3">
      <c r="A113" s="73"/>
      <c r="B113" s="73"/>
      <c r="C113" s="73"/>
      <c r="D113" s="73"/>
      <c r="E113" s="73"/>
      <c r="F113" s="73"/>
      <c r="G113" s="73"/>
    </row>
    <row r="114" spans="1:74" s="7" customFormat="1" ht="30.6" customHeight="1" x14ac:dyDescent="0.3">
      <c r="A114" s="73"/>
      <c r="B114" s="73"/>
      <c r="C114" s="73"/>
      <c r="D114" s="73"/>
      <c r="E114" s="73"/>
      <c r="F114" s="73"/>
      <c r="G114" s="73"/>
    </row>
    <row r="115" spans="1:74" s="7" customFormat="1" ht="30.6" customHeight="1" x14ac:dyDescent="0.3">
      <c r="A115" s="73"/>
      <c r="B115" s="73"/>
      <c r="C115" s="73"/>
      <c r="D115" s="73"/>
      <c r="E115" s="73"/>
      <c r="F115" s="73"/>
      <c r="G115" s="73"/>
    </row>
    <row r="116" spans="1:74" s="7" customFormat="1" ht="30.6" customHeight="1" x14ac:dyDescent="0.3">
      <c r="A116" s="73"/>
      <c r="B116" s="73"/>
      <c r="C116" s="73"/>
      <c r="D116" s="73"/>
      <c r="E116" s="73"/>
      <c r="F116" s="73"/>
      <c r="G116" s="73"/>
    </row>
    <row r="117" spans="1:74" s="7" customFormat="1" ht="30.6" customHeight="1" x14ac:dyDescent="0.3">
      <c r="A117" s="73"/>
      <c r="B117" s="73"/>
      <c r="C117" s="73"/>
      <c r="D117" s="73"/>
      <c r="E117" s="73"/>
      <c r="F117" s="73"/>
      <c r="G117" s="73"/>
    </row>
    <row r="118" spans="1:74" s="7" customFormat="1" ht="30.6" customHeight="1" x14ac:dyDescent="0.3">
      <c r="A118" s="73"/>
      <c r="B118" s="73"/>
      <c r="C118" s="73"/>
      <c r="D118" s="73"/>
      <c r="E118" s="73"/>
      <c r="F118" s="73"/>
      <c r="G118" s="73"/>
    </row>
    <row r="119" spans="1:74" s="7" customFormat="1" ht="30.6" customHeight="1" x14ac:dyDescent="0.3">
      <c r="A119" s="73"/>
      <c r="B119" s="73"/>
      <c r="C119" s="73"/>
      <c r="D119" s="73"/>
      <c r="E119" s="73"/>
      <c r="F119" s="73"/>
      <c r="G119" s="73"/>
    </row>
    <row r="120" spans="1:74" s="7" customFormat="1" ht="30.6" customHeight="1" x14ac:dyDescent="0.3">
      <c r="A120" s="73"/>
      <c r="B120" s="73"/>
      <c r="C120" s="73"/>
      <c r="D120" s="73"/>
      <c r="E120" s="73"/>
      <c r="F120" s="73"/>
      <c r="G120" s="73"/>
    </row>
    <row r="121" spans="1:74" s="7" customFormat="1" ht="30.6" customHeight="1" x14ac:dyDescent="0.3">
      <c r="A121" s="73"/>
      <c r="B121" s="73"/>
      <c r="C121" s="73"/>
      <c r="D121" s="73"/>
      <c r="E121" s="73"/>
      <c r="F121" s="73"/>
      <c r="G121" s="73"/>
    </row>
    <row r="122" spans="1:74" s="7" customFormat="1" ht="30.6" customHeight="1" x14ac:dyDescent="0.3">
      <c r="A122" s="73"/>
      <c r="B122" s="73"/>
      <c r="C122" s="73"/>
      <c r="D122" s="73"/>
      <c r="E122" s="73"/>
      <c r="F122" s="73"/>
      <c r="G122" s="73"/>
    </row>
    <row r="123" spans="1:74" s="7" customFormat="1" ht="30.6" customHeight="1" x14ac:dyDescent="0.3">
      <c r="A123" s="73"/>
      <c r="B123" s="73"/>
      <c r="C123" s="73"/>
      <c r="D123" s="73"/>
      <c r="E123" s="73"/>
      <c r="F123" s="73"/>
      <c r="G123" s="73"/>
      <c r="BV123" s="7">
        <v>92</v>
      </c>
    </row>
    <row r="124" spans="1:74" s="7" customFormat="1" ht="30.6" customHeight="1" x14ac:dyDescent="0.3">
      <c r="A124" s="73"/>
      <c r="B124" s="73"/>
      <c r="C124" s="73"/>
      <c r="D124" s="73"/>
      <c r="E124" s="73"/>
      <c r="F124" s="73"/>
      <c r="G124" s="73"/>
      <c r="BV124" s="7">
        <v>93</v>
      </c>
    </row>
    <row r="125" spans="1:74" s="7" customFormat="1" ht="30.6" customHeight="1" x14ac:dyDescent="0.3">
      <c r="A125" s="73"/>
      <c r="B125" s="73"/>
      <c r="C125" s="73"/>
      <c r="D125" s="73"/>
      <c r="E125" s="73"/>
      <c r="F125" s="73"/>
      <c r="G125" s="73"/>
      <c r="BV125" s="7">
        <v>94</v>
      </c>
    </row>
    <row r="126" spans="1:74" s="7" customFormat="1" ht="30.6" customHeight="1" x14ac:dyDescent="0.3">
      <c r="A126" s="73"/>
      <c r="B126" s="73"/>
      <c r="C126" s="73"/>
      <c r="D126" s="73"/>
      <c r="E126" s="73"/>
      <c r="F126" s="73"/>
      <c r="G126" s="73"/>
      <c r="BV126" s="7">
        <v>95</v>
      </c>
    </row>
    <row r="127" spans="1:74" s="7" customFormat="1" ht="30.6" customHeight="1" x14ac:dyDescent="0.3">
      <c r="A127" s="73"/>
      <c r="B127" s="73"/>
      <c r="C127" s="73"/>
      <c r="D127" s="73"/>
      <c r="E127" s="73"/>
      <c r="F127" s="73"/>
      <c r="G127" s="73"/>
      <c r="BV127" s="7">
        <v>96</v>
      </c>
    </row>
    <row r="128" spans="1:74" s="7" customFormat="1" ht="30.6" customHeight="1" x14ac:dyDescent="0.3">
      <c r="A128" s="73"/>
      <c r="B128" s="73"/>
      <c r="C128" s="73"/>
      <c r="D128" s="73"/>
      <c r="E128" s="73"/>
      <c r="F128" s="73"/>
      <c r="G128" s="73"/>
      <c r="BV128" s="7">
        <v>97</v>
      </c>
    </row>
    <row r="129" spans="1:74" s="7" customFormat="1" ht="30.6" customHeight="1" x14ac:dyDescent="0.3">
      <c r="A129" s="73"/>
      <c r="B129" s="73"/>
      <c r="C129" s="73"/>
      <c r="D129" s="73"/>
      <c r="E129" s="73"/>
      <c r="F129" s="73"/>
      <c r="G129" s="73"/>
      <c r="BV129" s="7">
        <v>98</v>
      </c>
    </row>
    <row r="130" spans="1:74" x14ac:dyDescent="0.3">
      <c r="BV130" s="3">
        <v>101</v>
      </c>
    </row>
    <row r="131" spans="1:74" x14ac:dyDescent="0.3">
      <c r="BV131" s="3">
        <v>102</v>
      </c>
    </row>
    <row r="132" spans="1:74" ht="59.25" customHeight="1" x14ac:dyDescent="0.3">
      <c r="BV132" s="3">
        <v>103</v>
      </c>
    </row>
  </sheetData>
  <sheetProtection formatColumns="0" formatRows="0" insertColumns="0" insertRows="0" autoFilter="0"/>
  <mergeCells count="28">
    <mergeCell ref="Y4:Z4"/>
    <mergeCell ref="Y5:Z5"/>
    <mergeCell ref="Y6:Z6"/>
    <mergeCell ref="M9:R9"/>
    <mergeCell ref="S9:X9"/>
    <mergeCell ref="M3:V6"/>
    <mergeCell ref="G9:L9"/>
    <mergeCell ref="A100:AA100"/>
    <mergeCell ref="Y9:AB9"/>
    <mergeCell ref="BG69:BN69"/>
    <mergeCell ref="BG70:BN82"/>
    <mergeCell ref="A98:Y98"/>
    <mergeCell ref="BO69:BO82"/>
    <mergeCell ref="BP69:BQ82"/>
    <mergeCell ref="AN37:AU37"/>
    <mergeCell ref="AK6:AV6"/>
    <mergeCell ref="AK47:AR59"/>
    <mergeCell ref="AK46:AR46"/>
    <mergeCell ref="AS46:AS59"/>
    <mergeCell ref="AT46:AU59"/>
    <mergeCell ref="A3:L3"/>
    <mergeCell ref="A4:B6"/>
    <mergeCell ref="E4:F4"/>
    <mergeCell ref="G4:L4"/>
    <mergeCell ref="D5:F5"/>
    <mergeCell ref="D6:L6"/>
    <mergeCell ref="H5:I5"/>
    <mergeCell ref="K5:L5"/>
  </mergeCells>
  <conditionalFormatting sqref="AB11:AB97">
    <cfRule type="cellIs" dxfId="4" priority="2" stopIfTrue="1" operator="greaterThan">
      <formula>0.2</formula>
    </cfRule>
  </conditionalFormatting>
  <dataValidations count="1">
    <dataValidation type="list" allowBlank="1" showInputMessage="1" showErrorMessage="1" sqref="AO11:AO17 AO26:AO36" xr:uid="{6E4F0477-E4A0-4624-8E1C-FFCF6C499F40}">
      <formula1>"Tabla,Cotizacion"</formula1>
    </dataValidation>
  </dataValidations>
  <pageMargins left="0.7" right="0.7" top="0.75" bottom="0.75" header="0.3" footer="0.3"/>
  <pageSetup paperSize="3" scale="33" orientation="portrait" r:id="rId1"/>
  <colBreaks count="3" manualBreakCount="3">
    <brk id="12" max="1048575" man="1"/>
    <brk id="24" max="103" man="1"/>
    <brk id="36"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G4:L4</xm:sqref>
        </x14:dataValidation>
        <x14:dataValidation type="list" allowBlank="1" showInputMessage="1" showErrorMessage="1" xr:uid="{BFA5832A-252B-4101-914C-B32FB372F4A9}">
          <x14:formula1>
            <xm:f>Lista!$L$8:$L$21</xm:f>
          </x14:formula1>
          <xm:sqref>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4140625" defaultRowHeight="14.4" x14ac:dyDescent="0.3"/>
  <cols>
    <col min="1" max="1" width="16.5546875" bestFit="1" customWidth="1"/>
    <col min="2" max="2" width="50.109375" bestFit="1" customWidth="1"/>
  </cols>
  <sheetData>
    <row r="1" spans="1:2" x14ac:dyDescent="0.3">
      <c r="A1" t="s">
        <v>53</v>
      </c>
    </row>
    <row r="2" spans="1:2" x14ac:dyDescent="0.3">
      <c r="A2" s="62" t="s">
        <v>54</v>
      </c>
      <c r="B2" t="s">
        <v>55</v>
      </c>
    </row>
    <row r="3" spans="1:2" x14ac:dyDescent="0.3">
      <c r="A3" s="63" t="s">
        <v>56</v>
      </c>
      <c r="B3">
        <v>87</v>
      </c>
    </row>
    <row r="4" spans="1:2" x14ac:dyDescent="0.3">
      <c r="A4" s="63" t="s">
        <v>57</v>
      </c>
      <c r="B4">
        <v>87</v>
      </c>
    </row>
    <row r="100" spans="1:2" x14ac:dyDescent="0.3">
      <c r="A100" t="s">
        <v>58</v>
      </c>
    </row>
    <row r="102" spans="1:2" x14ac:dyDescent="0.3">
      <c r="A102" s="62" t="s">
        <v>54</v>
      </c>
      <c r="B102" t="s">
        <v>59</v>
      </c>
    </row>
    <row r="103" spans="1:2" x14ac:dyDescent="0.3">
      <c r="A103" s="63" t="s">
        <v>56</v>
      </c>
      <c r="B103" t="e">
        <v>#DIV/0!</v>
      </c>
    </row>
    <row r="104" spans="1:2" x14ac:dyDescent="0.3">
      <c r="A104" s="63" t="s">
        <v>57</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9296-38FA-4E25-9805-25113E0340F7}">
  <sheetPr codeName="Hoja8"/>
  <dimension ref="A3:CJ164"/>
  <sheetViews>
    <sheetView tabSelected="1" view="pageBreakPreview" zoomScale="91" zoomScaleNormal="52" zoomScaleSheetLayoutView="52" workbookViewId="0">
      <selection activeCell="D6" sqref="D6:L6"/>
    </sheetView>
  </sheetViews>
  <sheetFormatPr baseColWidth="10" defaultColWidth="11.44140625" defaultRowHeight="14.4" x14ac:dyDescent="0.3"/>
  <cols>
    <col min="1" max="1" width="10.109375" style="3" customWidth="1"/>
    <col min="2" max="2" width="24.44140625" style="3" customWidth="1"/>
    <col min="3" max="3" width="15.77734375" style="3" customWidth="1"/>
    <col min="4" max="4" width="30" style="3" customWidth="1"/>
    <col min="5" max="5" width="28.44140625" style="3" customWidth="1"/>
    <col min="6" max="6" width="9.109375" style="3" customWidth="1"/>
    <col min="7" max="7" width="31.44140625" style="3" customWidth="1"/>
    <col min="8" max="13" width="25.44140625" style="3" customWidth="1"/>
    <col min="14" max="24" width="24.44140625" style="3" customWidth="1"/>
    <col min="25" max="30" width="24.44140625" style="3" hidden="1" customWidth="1"/>
    <col min="31" max="33" width="24.44140625" style="3" customWidth="1"/>
    <col min="34" max="38" width="24.44140625" style="3" hidden="1" customWidth="1"/>
    <col min="39" max="46" width="23" style="3" hidden="1" customWidth="1"/>
    <col min="47" max="47" width="56.44140625" style="3" customWidth="1"/>
    <col min="48" max="48" width="15.88671875" style="3" bestFit="1" customWidth="1"/>
    <col min="49" max="49" width="11.44140625" style="3"/>
    <col min="50" max="50" width="16.109375" style="3" bestFit="1" customWidth="1"/>
    <col min="51" max="52" width="31.33203125" style="3" customWidth="1"/>
    <col min="53" max="53" width="29.33203125" style="3" customWidth="1"/>
    <col min="54" max="54" width="66.6640625" style="3" customWidth="1"/>
    <col min="55" max="57" width="22.6640625" style="3" customWidth="1"/>
    <col min="58" max="59" width="32.33203125" style="3" customWidth="1"/>
    <col min="60" max="60" width="26.6640625" style="3" customWidth="1"/>
    <col min="61" max="62" width="22.6640625" style="3" customWidth="1"/>
    <col min="63" max="63" width="24.109375" style="3" customWidth="1"/>
    <col min="64" max="84" width="11.44140625" style="3"/>
    <col min="85" max="85" width="5.44140625" style="3" bestFit="1" customWidth="1"/>
    <col min="86" max="16384" width="11.44140625" style="3"/>
  </cols>
  <sheetData>
    <row r="3" spans="1:88" s="1" customFormat="1" ht="32.4" customHeight="1" x14ac:dyDescent="0.3">
      <c r="A3" s="93" t="s">
        <v>0</v>
      </c>
      <c r="B3" s="93"/>
      <c r="C3" s="93"/>
      <c r="D3" s="93"/>
      <c r="E3" s="93"/>
      <c r="F3" s="93"/>
      <c r="G3" s="93"/>
      <c r="H3" s="93"/>
      <c r="I3" s="93"/>
      <c r="J3" s="93"/>
      <c r="K3" s="93"/>
      <c r="L3" s="93"/>
      <c r="M3" s="130" t="s">
        <v>1</v>
      </c>
      <c r="N3" s="131"/>
      <c r="O3" s="131"/>
      <c r="P3" s="131"/>
      <c r="Q3" s="131"/>
      <c r="R3" s="131"/>
      <c r="S3" s="131"/>
      <c r="T3" s="131"/>
      <c r="U3" s="131"/>
      <c r="V3" s="131"/>
      <c r="W3" s="33"/>
      <c r="X3" s="33"/>
      <c r="Y3" s="33"/>
      <c r="Z3" s="33"/>
      <c r="AA3" s="33"/>
      <c r="AB3" s="33"/>
      <c r="AC3" s="33"/>
      <c r="AD3" s="33"/>
      <c r="AE3" s="33"/>
      <c r="AF3" s="33"/>
      <c r="AG3" s="33"/>
      <c r="AH3" s="33"/>
      <c r="AI3" s="33"/>
      <c r="AJ3" s="33"/>
      <c r="AK3" s="33"/>
      <c r="AL3" s="33"/>
      <c r="AM3" s="33"/>
      <c r="AN3" s="33"/>
      <c r="AO3" s="33"/>
      <c r="AP3" s="33"/>
      <c r="AQ3" s="33"/>
      <c r="AR3" s="34"/>
    </row>
    <row r="4" spans="1:88" s="2" customFormat="1" ht="70.2" customHeight="1" x14ac:dyDescent="0.3">
      <c r="A4" s="94"/>
      <c r="B4" s="94"/>
      <c r="C4" s="45" t="s">
        <v>2</v>
      </c>
      <c r="D4" s="77">
        <v>45881</v>
      </c>
      <c r="E4" s="95" t="s">
        <v>3</v>
      </c>
      <c r="F4" s="95"/>
      <c r="G4" s="96" t="s">
        <v>110</v>
      </c>
      <c r="H4" s="96"/>
      <c r="I4" s="96"/>
      <c r="J4" s="96"/>
      <c r="K4" s="96"/>
      <c r="L4" s="96"/>
      <c r="M4" s="132"/>
      <c r="N4" s="133"/>
      <c r="O4" s="133"/>
      <c r="P4" s="133"/>
      <c r="Q4" s="133"/>
      <c r="R4" s="133"/>
      <c r="S4" s="133"/>
      <c r="T4" s="133"/>
      <c r="U4" s="133"/>
      <c r="V4" s="133"/>
      <c r="W4" s="123" t="s">
        <v>4</v>
      </c>
      <c r="X4" s="123"/>
      <c r="Y4" s="74">
        <f>IF(B11="","",AN130)</f>
        <v>108099005.6075</v>
      </c>
      <c r="Z4" s="38"/>
      <c r="AA4" s="38"/>
      <c r="AB4" s="38"/>
      <c r="AC4" s="38"/>
      <c r="AD4" s="38"/>
      <c r="AE4" s="74">
        <f>IF(B11="","",AF130)</f>
        <v>164298725.72666669</v>
      </c>
      <c r="AF4" s="38"/>
      <c r="AG4" s="38"/>
      <c r="AH4" s="38"/>
      <c r="AI4" s="38"/>
      <c r="AJ4" s="38"/>
      <c r="AK4" s="38"/>
      <c r="AL4" s="38"/>
      <c r="AM4" s="38"/>
      <c r="AN4" s="38"/>
      <c r="AO4" s="38"/>
      <c r="AP4" s="38"/>
      <c r="AQ4" s="38"/>
      <c r="AR4" s="35"/>
    </row>
    <row r="5" spans="1:88" s="2" customFormat="1" ht="63" customHeight="1" x14ac:dyDescent="0.3">
      <c r="A5" s="94"/>
      <c r="B5" s="94"/>
      <c r="C5" s="20" t="s">
        <v>5</v>
      </c>
      <c r="D5" s="97"/>
      <c r="E5" s="98"/>
      <c r="F5" s="99"/>
      <c r="G5" s="20" t="s">
        <v>6</v>
      </c>
      <c r="H5" s="97" t="s">
        <v>353</v>
      </c>
      <c r="I5" s="99"/>
      <c r="J5" s="20" t="s">
        <v>7</v>
      </c>
      <c r="K5" s="97" t="s">
        <v>353</v>
      </c>
      <c r="L5" s="99"/>
      <c r="M5" s="132"/>
      <c r="N5" s="133"/>
      <c r="O5" s="133"/>
      <c r="P5" s="133"/>
      <c r="Q5" s="133"/>
      <c r="R5" s="133"/>
      <c r="S5" s="133"/>
      <c r="T5" s="133"/>
      <c r="U5" s="133"/>
      <c r="V5" s="133"/>
      <c r="W5" s="123" t="s">
        <v>8</v>
      </c>
      <c r="X5" s="123"/>
      <c r="Y5" s="74">
        <f>IF(B11="","",BJ36)</f>
        <v>53816000</v>
      </c>
      <c r="Z5" s="38"/>
      <c r="AA5" s="38"/>
      <c r="AB5" s="38"/>
      <c r="AC5" s="38"/>
      <c r="AD5" s="38"/>
      <c r="AE5" s="74">
        <f>IF(B11="","",BJ36)</f>
        <v>53816000</v>
      </c>
      <c r="AF5" s="38"/>
      <c r="AG5" s="38"/>
      <c r="AH5" s="38"/>
      <c r="AI5" s="38"/>
      <c r="AJ5" s="38"/>
      <c r="AK5" s="38"/>
      <c r="AL5" s="38"/>
      <c r="AM5" s="38"/>
      <c r="AN5" s="38"/>
      <c r="AO5" s="38"/>
      <c r="AP5" s="38"/>
      <c r="AQ5" s="38"/>
      <c r="AR5" s="35"/>
    </row>
    <row r="6" spans="1:88" s="2" customFormat="1" ht="102" customHeight="1" x14ac:dyDescent="0.3">
      <c r="A6" s="94"/>
      <c r="B6" s="94"/>
      <c r="C6" s="46" t="s">
        <v>9</v>
      </c>
      <c r="D6" s="95" t="s">
        <v>354</v>
      </c>
      <c r="E6" s="95"/>
      <c r="F6" s="95"/>
      <c r="G6" s="95"/>
      <c r="H6" s="95"/>
      <c r="I6" s="95"/>
      <c r="J6" s="95"/>
      <c r="K6" s="95"/>
      <c r="L6" s="95"/>
      <c r="M6" s="134"/>
      <c r="N6" s="135"/>
      <c r="O6" s="135"/>
      <c r="P6" s="135"/>
      <c r="Q6" s="135"/>
      <c r="R6" s="135"/>
      <c r="S6" s="135"/>
      <c r="T6" s="135"/>
      <c r="U6" s="135"/>
      <c r="V6" s="135"/>
      <c r="W6" s="123" t="s">
        <v>10</v>
      </c>
      <c r="X6" s="123"/>
      <c r="Y6" s="76"/>
      <c r="Z6" s="36"/>
      <c r="AA6" s="36"/>
      <c r="AB6" s="36"/>
      <c r="AC6" s="36"/>
      <c r="AD6" s="36"/>
      <c r="AE6" s="76"/>
      <c r="AF6" s="36"/>
      <c r="AG6" s="36"/>
      <c r="AH6" s="36"/>
      <c r="AI6" s="36"/>
      <c r="AJ6" s="36"/>
      <c r="AK6" s="36"/>
      <c r="AL6" s="36"/>
      <c r="AM6" s="36"/>
      <c r="AN6" s="36"/>
      <c r="AO6" s="36"/>
      <c r="AP6" s="36"/>
      <c r="AQ6" s="36"/>
      <c r="AR6" s="37"/>
      <c r="AY6" s="111" t="s">
        <v>11</v>
      </c>
      <c r="AZ6" s="111"/>
      <c r="BA6" s="111"/>
      <c r="BB6" s="111"/>
      <c r="BC6" s="111"/>
      <c r="BD6" s="111"/>
      <c r="BE6" s="111"/>
      <c r="BF6" s="111"/>
      <c r="BG6" s="111"/>
      <c r="BH6" s="111"/>
      <c r="BI6" s="111"/>
      <c r="BJ6" s="111"/>
    </row>
    <row r="8" spans="1:88" x14ac:dyDescent="0.3">
      <c r="A8" s="4"/>
      <c r="I8" s="16"/>
      <c r="J8" s="16"/>
      <c r="K8" s="16"/>
      <c r="L8" s="16"/>
      <c r="O8" s="16"/>
      <c r="P8" s="16"/>
      <c r="Q8" s="16"/>
      <c r="R8" s="16"/>
      <c r="U8" s="16"/>
      <c r="V8" s="16"/>
      <c r="W8" s="16"/>
      <c r="X8" s="16"/>
      <c r="Y8" s="16"/>
      <c r="AA8" s="16"/>
      <c r="AB8" s="16"/>
      <c r="AC8" s="16"/>
      <c r="AD8" s="16"/>
      <c r="AE8" s="16"/>
    </row>
    <row r="9" spans="1:88" s="18" customFormat="1" ht="15.6" customHeight="1" x14ac:dyDescent="0.35">
      <c r="G9" s="116" t="s">
        <v>12</v>
      </c>
      <c r="H9" s="117"/>
      <c r="I9" s="117"/>
      <c r="J9" s="117"/>
      <c r="K9" s="117"/>
      <c r="L9" s="118"/>
      <c r="M9" s="124" t="s">
        <v>13</v>
      </c>
      <c r="N9" s="125"/>
      <c r="O9" s="125"/>
      <c r="P9" s="125"/>
      <c r="Q9" s="125"/>
      <c r="R9" s="126"/>
      <c r="S9" s="127" t="s">
        <v>14</v>
      </c>
      <c r="T9" s="128"/>
      <c r="U9" s="128"/>
      <c r="V9" s="128"/>
      <c r="W9" s="128"/>
      <c r="X9" s="129"/>
      <c r="Y9" s="124" t="s">
        <v>60</v>
      </c>
      <c r="Z9" s="125"/>
      <c r="AA9" s="125"/>
      <c r="AB9" s="125"/>
      <c r="AC9" s="125"/>
      <c r="AD9" s="126"/>
      <c r="AE9" s="120" t="s">
        <v>15</v>
      </c>
      <c r="AF9" s="121"/>
      <c r="AG9" s="121"/>
      <c r="AH9" s="121"/>
      <c r="AM9" s="120" t="s">
        <v>15</v>
      </c>
      <c r="AN9" s="121"/>
      <c r="AO9" s="121"/>
      <c r="AP9" s="121"/>
    </row>
    <row r="10" spans="1:88" s="18" customFormat="1" ht="43.8" customHeight="1" x14ac:dyDescent="0.3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19" t="s">
        <v>61</v>
      </c>
      <c r="Z10" s="19" t="s">
        <v>23</v>
      </c>
      <c r="AA10" s="19" t="s">
        <v>24</v>
      </c>
      <c r="AB10" s="19" t="s">
        <v>25</v>
      </c>
      <c r="AC10" s="19" t="s">
        <v>26</v>
      </c>
      <c r="AD10" s="19" t="s">
        <v>27</v>
      </c>
      <c r="AE10" s="21" t="s">
        <v>30</v>
      </c>
      <c r="AF10" s="21" t="s">
        <v>31</v>
      </c>
      <c r="AG10" s="21" t="s">
        <v>32</v>
      </c>
      <c r="AH10" s="21" t="s">
        <v>33</v>
      </c>
      <c r="AI10" s="21" t="s">
        <v>34</v>
      </c>
      <c r="AJ10" s="21" t="s">
        <v>35</v>
      </c>
      <c r="AK10" s="21" t="s">
        <v>36</v>
      </c>
      <c r="AL10" s="21" t="s">
        <v>37</v>
      </c>
      <c r="AM10" s="72" t="s">
        <v>30</v>
      </c>
      <c r="AN10" s="72" t="s">
        <v>31</v>
      </c>
      <c r="AO10" s="72" t="s">
        <v>32</v>
      </c>
      <c r="AP10" s="72" t="s">
        <v>33</v>
      </c>
      <c r="AQ10" s="72" t="s">
        <v>34</v>
      </c>
      <c r="AR10" s="72" t="s">
        <v>35</v>
      </c>
      <c r="AS10" s="72" t="s">
        <v>36</v>
      </c>
      <c r="AT10" s="72" t="s">
        <v>37</v>
      </c>
      <c r="AU10" s="72" t="s">
        <v>38</v>
      </c>
      <c r="AY10" s="49" t="s">
        <v>17</v>
      </c>
      <c r="AZ10" s="49" t="s">
        <v>39</v>
      </c>
      <c r="BA10" s="49" t="s">
        <v>40</v>
      </c>
      <c r="BB10" s="49" t="s">
        <v>41</v>
      </c>
      <c r="BC10" s="49" t="s">
        <v>42</v>
      </c>
      <c r="BD10" s="49" t="s">
        <v>43</v>
      </c>
      <c r="BE10" s="49" t="s">
        <v>44</v>
      </c>
      <c r="BF10" s="49" t="s">
        <v>45</v>
      </c>
      <c r="BG10" s="49" t="s">
        <v>46</v>
      </c>
      <c r="BH10" s="49" t="s">
        <v>13</v>
      </c>
      <c r="BI10" s="49" t="s">
        <v>14</v>
      </c>
      <c r="BJ10" s="49" t="s">
        <v>47</v>
      </c>
    </row>
    <row r="11" spans="1:88" s="7" customFormat="1" ht="143.4" customHeight="1" x14ac:dyDescent="0.3">
      <c r="A11" s="6">
        <v>1</v>
      </c>
      <c r="B11" s="43" t="s">
        <v>342</v>
      </c>
      <c r="C11" s="6" t="s">
        <v>161</v>
      </c>
      <c r="D11" s="6" t="s">
        <v>162</v>
      </c>
      <c r="E11" s="43" t="s">
        <v>340</v>
      </c>
      <c r="F11" s="44">
        <v>1</v>
      </c>
      <c r="G11" s="6" t="s">
        <v>341</v>
      </c>
      <c r="H11" s="23"/>
      <c r="I11" s="47">
        <f>H11*19%</f>
        <v>0</v>
      </c>
      <c r="J11" s="47">
        <f>H11+I11</f>
        <v>0</v>
      </c>
      <c r="K11" s="59">
        <f>IF(B11="","",(H11*F11))</f>
        <v>0</v>
      </c>
      <c r="L11" s="59">
        <f>IF(B11="","",(J11*F11))</f>
        <v>0</v>
      </c>
      <c r="M11" s="24" t="s">
        <v>343</v>
      </c>
      <c r="N11" s="25"/>
      <c r="O11" s="26">
        <f>N11*19%</f>
        <v>0</v>
      </c>
      <c r="P11" s="26">
        <f>N11+O11</f>
        <v>0</v>
      </c>
      <c r="Q11" s="27">
        <f>IF(B11="","",(N11*F11))</f>
        <v>0</v>
      </c>
      <c r="R11" s="27">
        <f>IF(B11="","",(P11*F11))</f>
        <v>0</v>
      </c>
      <c r="S11" s="29" t="s">
        <v>344</v>
      </c>
      <c r="T11" s="30"/>
      <c r="U11" s="31">
        <f>T11*19%</f>
        <v>0</v>
      </c>
      <c r="V11" s="31">
        <f>T11+U11</f>
        <v>0</v>
      </c>
      <c r="W11" s="32">
        <f>IF(B11="","",(T11*F11))</f>
        <v>0</v>
      </c>
      <c r="X11" s="32">
        <f>IF(B11="","",(V11*F11))</f>
        <v>0</v>
      </c>
      <c r="Y11" s="24"/>
      <c r="Z11" s="24"/>
      <c r="AA11" s="25">
        <f>Z11*19%</f>
        <v>0</v>
      </c>
      <c r="AB11" s="26">
        <f>Z11+AA11</f>
        <v>0</v>
      </c>
      <c r="AC11" s="26">
        <f>IF(E11="","",(Z11*F11))</f>
        <v>0</v>
      </c>
      <c r="AD11" s="27">
        <f>IF(E11="","",(AB11*F11))</f>
        <v>0</v>
      </c>
      <c r="AE11" s="81">
        <v>150217</v>
      </c>
      <c r="AF11" s="81">
        <v>150217</v>
      </c>
      <c r="AG11" s="40">
        <f>IF(B11="","",STDEV(L11,R11,X11))</f>
        <v>0</v>
      </c>
      <c r="AH11" s="41">
        <f t="shared" ref="AH11:AH42" si="0">IF(B11="","",(AG11/AF11))</f>
        <v>0</v>
      </c>
      <c r="AI11" s="40">
        <f t="shared" ref="AI11:AI42" si="1">IF(B11="","",(AF11-AG11))</f>
        <v>150217</v>
      </c>
      <c r="AJ11" s="40">
        <f t="shared" ref="AJ11:AJ42" si="2">IF(B11="","",(AF11+AG11))</f>
        <v>150217</v>
      </c>
      <c r="AK11" s="42">
        <f t="shared" ref="AK11:AK42" si="3">AVERAGE(L11,R11,X11)</f>
        <v>0</v>
      </c>
      <c r="AL11" s="42">
        <f t="shared" ref="AL11:AL42" si="4">AK11*F11</f>
        <v>0</v>
      </c>
      <c r="AM11" s="39">
        <f t="shared" ref="AM11:AM42" si="5">IF(A11="","",AVERAGE(J11,P11,V11,AB11))</f>
        <v>0</v>
      </c>
      <c r="AN11" s="39">
        <f t="shared" ref="AN11:AN42" si="6">IF(B11="","",AVERAGE(L11,R11,X11,AD11))</f>
        <v>0</v>
      </c>
      <c r="AO11" s="40">
        <f t="shared" ref="AO11:AO42" si="7">IF(B11="","",STDEV(L11,R11,X11,AD11))</f>
        <v>0</v>
      </c>
      <c r="AP11" s="41" t="e">
        <f t="shared" ref="AP11:AP42" si="8">IF(B11="","",(AO11/AN11))</f>
        <v>#DIV/0!</v>
      </c>
      <c r="AQ11" s="75">
        <f t="shared" ref="AQ11:AQ42" si="9">IF(B11="","",(AN11-AO11))</f>
        <v>0</v>
      </c>
      <c r="AR11" s="75">
        <f t="shared" ref="AR11:AR42" si="10">IF(B11="","",(AN11+AO11))</f>
        <v>0</v>
      </c>
      <c r="AS11" s="75">
        <f t="shared" ref="AS11:AS42" si="11">AVERAGE(L11,R11,X11,AB11)</f>
        <v>0</v>
      </c>
      <c r="AT11" s="75">
        <f t="shared" ref="AT11:AT42" si="12">AS11*F11</f>
        <v>0</v>
      </c>
      <c r="AU11" s="80" t="s">
        <v>345</v>
      </c>
      <c r="AY11" s="64" t="s">
        <v>342</v>
      </c>
      <c r="AZ11" s="64">
        <v>1</v>
      </c>
      <c r="BA11" s="5" t="s">
        <v>346</v>
      </c>
      <c r="BB11" s="5" t="s">
        <v>347</v>
      </c>
      <c r="BC11" s="5" t="s">
        <v>348</v>
      </c>
      <c r="BD11" s="65">
        <v>1</v>
      </c>
      <c r="BE11" s="66">
        <v>7</v>
      </c>
      <c r="BF11" s="67">
        <v>7688000</v>
      </c>
      <c r="BG11" s="67">
        <f>IF(BC11="Tabla",(BF11*AZ11*BD11*BE11)," ")</f>
        <v>53816000</v>
      </c>
      <c r="BH11" s="5"/>
      <c r="BI11" s="5"/>
      <c r="BJ11" s="68">
        <f>IF(BC11="Tabla",BG11,(AVERAGE(BF11,BH11,BI11)*BE11*AZ11))</f>
        <v>53816000</v>
      </c>
      <c r="BK11" s="80" t="s">
        <v>349</v>
      </c>
      <c r="CJ11" s="7">
        <v>1</v>
      </c>
    </row>
    <row r="12" spans="1:88" s="7" customFormat="1" ht="187.2" x14ac:dyDescent="0.3">
      <c r="A12" s="6">
        <v>2</v>
      </c>
      <c r="B12" s="43" t="s">
        <v>342</v>
      </c>
      <c r="C12" s="6" t="s">
        <v>161</v>
      </c>
      <c r="D12" s="6" t="s">
        <v>163</v>
      </c>
      <c r="E12" s="43" t="s">
        <v>340</v>
      </c>
      <c r="F12" s="44">
        <v>1</v>
      </c>
      <c r="G12" s="6" t="s">
        <v>341</v>
      </c>
      <c r="H12" s="23">
        <v>168907.56302521008</v>
      </c>
      <c r="I12" s="47">
        <f t="shared" ref="I12:I74" si="13">H12*19%</f>
        <v>32092.436974789915</v>
      </c>
      <c r="J12" s="47">
        <f t="shared" ref="J12:J74" si="14">H12+I12</f>
        <v>201000</v>
      </c>
      <c r="K12" s="59">
        <f>IF(B12="","",(H12*F12))</f>
        <v>168907.56302521008</v>
      </c>
      <c r="L12" s="59">
        <f t="shared" ref="L12:L74" si="15">IF(B12="","",(J12*F12))</f>
        <v>201000</v>
      </c>
      <c r="M12" s="24" t="s">
        <v>343</v>
      </c>
      <c r="N12" s="25">
        <v>527106.72268907563</v>
      </c>
      <c r="O12" s="26">
        <f t="shared" ref="O12:O74" si="16">N12*19%</f>
        <v>100150.27731092437</v>
      </c>
      <c r="P12" s="26">
        <f t="shared" ref="P12:P74" si="17">N12+O12</f>
        <v>627257</v>
      </c>
      <c r="Q12" s="27">
        <f t="shared" ref="Q12:Q74" si="18">IF(B12="","",(N12*F12))</f>
        <v>527106.72268907563</v>
      </c>
      <c r="R12" s="27">
        <f t="shared" ref="R12:R74" si="19">IF(B12="","",(P12*F12))</f>
        <v>627257</v>
      </c>
      <c r="S12" s="29" t="s">
        <v>344</v>
      </c>
      <c r="T12" s="30">
        <v>420168.06722689077</v>
      </c>
      <c r="U12" s="31">
        <f t="shared" ref="U12:U74" si="20">T12*19%</f>
        <v>79831.932773109249</v>
      </c>
      <c r="V12" s="31">
        <f t="shared" ref="V12:V74" si="21">T12+U12</f>
        <v>500000</v>
      </c>
      <c r="W12" s="32">
        <f t="shared" ref="W12:W74" si="22">IF(B12="","",(T12*F12))</f>
        <v>420168.06722689077</v>
      </c>
      <c r="X12" s="32">
        <f t="shared" ref="X12:X74" si="23">IF(B12="","",(V12*F12))</f>
        <v>500000</v>
      </c>
      <c r="Y12" s="24"/>
      <c r="Z12" s="24"/>
      <c r="AA12" s="25">
        <f t="shared" ref="AA12:AA74" si="24">Z12*19%</f>
        <v>0</v>
      </c>
      <c r="AB12" s="26">
        <f t="shared" ref="AB12:AB74" si="25">Z12+AA12</f>
        <v>0</v>
      </c>
      <c r="AC12" s="26">
        <f t="shared" ref="AC12:AC74" si="26">IF(E12="","",(Z12*F12))</f>
        <v>0</v>
      </c>
      <c r="AD12" s="27">
        <f t="shared" ref="AD12:AD74" si="27">IF(E12="","",(AB12*F12))</f>
        <v>0</v>
      </c>
      <c r="AE12" s="81">
        <f>IF(A12="","",AVERAGE(P12,V12))</f>
        <v>563628.5</v>
      </c>
      <c r="AF12" s="81">
        <f>IF(B12="","",AVERAGE(R12,X12))</f>
        <v>563628.5</v>
      </c>
      <c r="AG12" s="40">
        <f>IF(B12="","",_xlfn.STDEV.P(R12,X12))</f>
        <v>63628.5</v>
      </c>
      <c r="AH12" s="41">
        <f t="shared" si="0"/>
        <v>0.11289084920297679</v>
      </c>
      <c r="AI12" s="40">
        <f t="shared" si="1"/>
        <v>500000</v>
      </c>
      <c r="AJ12" s="40">
        <f t="shared" si="2"/>
        <v>627257</v>
      </c>
      <c r="AK12" s="42">
        <f t="shared" si="3"/>
        <v>442752.33333333331</v>
      </c>
      <c r="AL12" s="42">
        <f t="shared" si="4"/>
        <v>442752.33333333331</v>
      </c>
      <c r="AM12" s="39">
        <f t="shared" si="5"/>
        <v>332064.25</v>
      </c>
      <c r="AN12" s="39">
        <f t="shared" si="6"/>
        <v>332064.25</v>
      </c>
      <c r="AO12" s="40">
        <f t="shared" si="7"/>
        <v>284479.45417126932</v>
      </c>
      <c r="AP12" s="41">
        <f t="shared" si="8"/>
        <v>0.85670003371717762</v>
      </c>
      <c r="AQ12" s="75">
        <f t="shared" si="9"/>
        <v>47584.795828730683</v>
      </c>
      <c r="AR12" s="75">
        <f t="shared" si="10"/>
        <v>616543.70417126932</v>
      </c>
      <c r="AS12" s="75">
        <f t="shared" si="11"/>
        <v>332064.25</v>
      </c>
      <c r="AT12" s="75">
        <f t="shared" si="12"/>
        <v>332064.25</v>
      </c>
      <c r="AU12" s="5"/>
      <c r="AY12" s="64"/>
      <c r="AZ12" s="64"/>
      <c r="BA12" s="5"/>
      <c r="BB12" s="5"/>
      <c r="BC12" s="5"/>
      <c r="BD12" s="65"/>
      <c r="BE12" s="66"/>
      <c r="BF12" s="67"/>
      <c r="BG12" s="67" t="str">
        <f t="shared" ref="BG12:BG35" si="28">IF(BC12="Tabla",(BF12*AZ12*BD12*BE12)," ")</f>
        <v xml:space="preserve"> </v>
      </c>
      <c r="BH12" s="5"/>
      <c r="BI12" s="5"/>
      <c r="BJ12" s="68" t="e">
        <f t="shared" ref="BJ12:BJ35" si="29">IF(BC12="Tabla",BG12,(AVERAGE(BF12,BH12,BI12)*BE12*AZ12))</f>
        <v>#DIV/0!</v>
      </c>
      <c r="CJ12" s="7">
        <v>2</v>
      </c>
    </row>
    <row r="13" spans="1:88" s="7" customFormat="1" ht="57.6" x14ac:dyDescent="0.3">
      <c r="A13" s="6">
        <v>3</v>
      </c>
      <c r="B13" s="43" t="s">
        <v>342</v>
      </c>
      <c r="C13" s="6" t="s">
        <v>161</v>
      </c>
      <c r="D13" s="6" t="s">
        <v>164</v>
      </c>
      <c r="E13" s="43" t="s">
        <v>340</v>
      </c>
      <c r="F13" s="44">
        <v>1</v>
      </c>
      <c r="G13" s="6" t="s">
        <v>341</v>
      </c>
      <c r="H13" s="23">
        <v>383193.27731092437</v>
      </c>
      <c r="I13" s="47">
        <f t="shared" si="13"/>
        <v>72806.722689075628</v>
      </c>
      <c r="J13" s="47">
        <f t="shared" si="14"/>
        <v>456000</v>
      </c>
      <c r="K13" s="59">
        <f t="shared" ref="K13:K74" si="30">IF(B13="","",(H13*F13))</f>
        <v>383193.27731092437</v>
      </c>
      <c r="L13" s="59">
        <f t="shared" si="15"/>
        <v>456000</v>
      </c>
      <c r="M13" s="24" t="s">
        <v>343</v>
      </c>
      <c r="N13" s="25">
        <v>197799.15966386555</v>
      </c>
      <c r="O13" s="26">
        <f t="shared" si="16"/>
        <v>37581.840336134454</v>
      </c>
      <c r="P13" s="26">
        <f t="shared" si="17"/>
        <v>235381</v>
      </c>
      <c r="Q13" s="27">
        <f t="shared" si="18"/>
        <v>197799.15966386555</v>
      </c>
      <c r="R13" s="27">
        <f t="shared" si="19"/>
        <v>235381</v>
      </c>
      <c r="S13" s="29" t="s">
        <v>344</v>
      </c>
      <c r="T13" s="30">
        <v>260000</v>
      </c>
      <c r="U13" s="31">
        <f t="shared" si="20"/>
        <v>49400</v>
      </c>
      <c r="V13" s="31">
        <f t="shared" si="21"/>
        <v>309400</v>
      </c>
      <c r="W13" s="32">
        <f t="shared" si="22"/>
        <v>260000</v>
      </c>
      <c r="X13" s="32">
        <f t="shared" si="23"/>
        <v>309400</v>
      </c>
      <c r="Y13" s="24"/>
      <c r="Z13" s="24"/>
      <c r="AA13" s="25">
        <f t="shared" si="24"/>
        <v>0</v>
      </c>
      <c r="AB13" s="26">
        <f t="shared" si="25"/>
        <v>0</v>
      </c>
      <c r="AC13" s="26">
        <f t="shared" si="26"/>
        <v>0</v>
      </c>
      <c r="AD13" s="27">
        <f t="shared" si="27"/>
        <v>0</v>
      </c>
      <c r="AE13" s="81">
        <f>IF(A13="","",AVERAGE(P13,V13))</f>
        <v>272390.5</v>
      </c>
      <c r="AF13" s="81">
        <f>IF(B13="","",AVERAGE(R13,X13))</f>
        <v>272390.5</v>
      </c>
      <c r="AG13" s="40">
        <f>IF(B13="","",_xlfn.STDEV.P(R13,X13))</f>
        <v>37009.5</v>
      </c>
      <c r="AH13" s="41">
        <f t="shared" si="0"/>
        <v>0.13586927591087061</v>
      </c>
      <c r="AI13" s="40">
        <f t="shared" si="1"/>
        <v>235381</v>
      </c>
      <c r="AJ13" s="40">
        <f t="shared" si="2"/>
        <v>309400</v>
      </c>
      <c r="AK13" s="42">
        <f t="shared" si="3"/>
        <v>333593.66666666669</v>
      </c>
      <c r="AL13" s="42">
        <f t="shared" si="4"/>
        <v>333593.66666666669</v>
      </c>
      <c r="AM13" s="39">
        <f t="shared" si="5"/>
        <v>250195.25</v>
      </c>
      <c r="AN13" s="39">
        <f t="shared" si="6"/>
        <v>250195.25</v>
      </c>
      <c r="AO13" s="40">
        <f t="shared" si="7"/>
        <v>190331.22240868243</v>
      </c>
      <c r="AP13" s="41">
        <f t="shared" si="8"/>
        <v>0.76073075891201947</v>
      </c>
      <c r="AQ13" s="75">
        <f t="shared" si="9"/>
        <v>59864.027591317572</v>
      </c>
      <c r="AR13" s="75">
        <f t="shared" si="10"/>
        <v>440526.47240868246</v>
      </c>
      <c r="AS13" s="75">
        <f t="shared" si="11"/>
        <v>250195.25</v>
      </c>
      <c r="AT13" s="75">
        <f t="shared" si="12"/>
        <v>250195.25</v>
      </c>
      <c r="AU13" s="5"/>
      <c r="AY13" s="64"/>
      <c r="AZ13" s="64"/>
      <c r="BA13" s="5"/>
      <c r="BB13" s="5"/>
      <c r="BC13" s="5"/>
      <c r="BD13" s="65"/>
      <c r="BE13" s="66"/>
      <c r="BF13" s="67"/>
      <c r="BG13" s="67" t="str">
        <f t="shared" si="28"/>
        <v xml:space="preserve"> </v>
      </c>
      <c r="BH13" s="5"/>
      <c r="BI13" s="5"/>
      <c r="BJ13" s="68" t="e">
        <f t="shared" si="29"/>
        <v>#DIV/0!</v>
      </c>
      <c r="CJ13" s="7">
        <v>3</v>
      </c>
    </row>
    <row r="14" spans="1:88" s="7" customFormat="1" ht="57.6" x14ac:dyDescent="0.3">
      <c r="A14" s="6">
        <v>4</v>
      </c>
      <c r="B14" s="43" t="s">
        <v>342</v>
      </c>
      <c r="C14" s="6" t="s">
        <v>161</v>
      </c>
      <c r="D14" s="6" t="s">
        <v>165</v>
      </c>
      <c r="E14" s="43" t="s">
        <v>340</v>
      </c>
      <c r="F14" s="44">
        <v>1</v>
      </c>
      <c r="G14" s="6" t="s">
        <v>341</v>
      </c>
      <c r="H14" s="23">
        <v>887394.95798319334</v>
      </c>
      <c r="I14" s="47">
        <f t="shared" si="13"/>
        <v>168605.04201680675</v>
      </c>
      <c r="J14" s="47">
        <f t="shared" si="14"/>
        <v>1056000</v>
      </c>
      <c r="K14" s="59">
        <f t="shared" si="30"/>
        <v>887394.95798319334</v>
      </c>
      <c r="L14" s="59">
        <f t="shared" si="15"/>
        <v>1056000</v>
      </c>
      <c r="M14" s="24" t="s">
        <v>343</v>
      </c>
      <c r="N14" s="25">
        <v>542836.13445378153</v>
      </c>
      <c r="O14" s="26">
        <f t="shared" si="16"/>
        <v>103138.8655462185</v>
      </c>
      <c r="P14" s="26">
        <f t="shared" si="17"/>
        <v>645975</v>
      </c>
      <c r="Q14" s="27">
        <f t="shared" si="18"/>
        <v>542836.13445378153</v>
      </c>
      <c r="R14" s="27">
        <f t="shared" si="19"/>
        <v>645975</v>
      </c>
      <c r="S14" s="29" t="s">
        <v>344</v>
      </c>
      <c r="T14" s="30">
        <v>700000</v>
      </c>
      <c r="U14" s="31">
        <f t="shared" si="20"/>
        <v>133000</v>
      </c>
      <c r="V14" s="31">
        <f t="shared" si="21"/>
        <v>833000</v>
      </c>
      <c r="W14" s="32">
        <f t="shared" si="22"/>
        <v>700000</v>
      </c>
      <c r="X14" s="32">
        <f t="shared" si="23"/>
        <v>833000</v>
      </c>
      <c r="Y14" s="24"/>
      <c r="Z14" s="24"/>
      <c r="AA14" s="25">
        <f t="shared" si="24"/>
        <v>0</v>
      </c>
      <c r="AB14" s="26">
        <f t="shared" si="25"/>
        <v>0</v>
      </c>
      <c r="AC14" s="26">
        <f t="shared" si="26"/>
        <v>0</v>
      </c>
      <c r="AD14" s="27">
        <f t="shared" si="27"/>
        <v>0</v>
      </c>
      <c r="AE14" s="81">
        <f t="shared" ref="AE14:AE73" si="31">IF(A14="","",AVERAGE(J14,P14,V14))</f>
        <v>844991.66666666663</v>
      </c>
      <c r="AF14" s="81">
        <f>IF(B14="","",AVERAGE(L14,R14,X14))</f>
        <v>844991.66666666663</v>
      </c>
      <c r="AG14" s="40">
        <f>IF(B14="","",_xlfn.STDEV.P(L14,R14,X14))</f>
        <v>167606.63313909216</v>
      </c>
      <c r="AH14" s="41">
        <f t="shared" si="0"/>
        <v>0.19835300127901714</v>
      </c>
      <c r="AI14" s="40">
        <f t="shared" si="1"/>
        <v>677385.0335275745</v>
      </c>
      <c r="AJ14" s="40">
        <f t="shared" si="2"/>
        <v>1012598.2998057588</v>
      </c>
      <c r="AK14" s="42">
        <f t="shared" si="3"/>
        <v>844991.66666666663</v>
      </c>
      <c r="AL14" s="42">
        <f t="shared" si="4"/>
        <v>844991.66666666663</v>
      </c>
      <c r="AM14" s="39">
        <f t="shared" si="5"/>
        <v>633743.75</v>
      </c>
      <c r="AN14" s="39">
        <f t="shared" si="6"/>
        <v>633743.75</v>
      </c>
      <c r="AO14" s="40">
        <f t="shared" si="7"/>
        <v>454526.91081634542</v>
      </c>
      <c r="AP14" s="41">
        <f t="shared" si="8"/>
        <v>0.71720929921020193</v>
      </c>
      <c r="AQ14" s="75">
        <f t="shared" si="9"/>
        <v>179216.83918365458</v>
      </c>
      <c r="AR14" s="75">
        <f t="shared" si="10"/>
        <v>1088270.6608163454</v>
      </c>
      <c r="AS14" s="75">
        <f t="shared" si="11"/>
        <v>633743.75</v>
      </c>
      <c r="AT14" s="75">
        <f t="shared" si="12"/>
        <v>633743.75</v>
      </c>
      <c r="AU14" s="5"/>
      <c r="AY14" s="64"/>
      <c r="AZ14" s="64"/>
      <c r="BA14" s="5"/>
      <c r="BB14" s="5"/>
      <c r="BC14" s="5"/>
      <c r="BD14" s="65"/>
      <c r="BE14" s="66"/>
      <c r="BF14" s="67"/>
      <c r="BG14" s="67" t="str">
        <f t="shared" si="28"/>
        <v xml:space="preserve"> </v>
      </c>
      <c r="BH14" s="5"/>
      <c r="BI14" s="5"/>
      <c r="BJ14" s="68" t="e">
        <f t="shared" si="29"/>
        <v>#DIV/0!</v>
      </c>
      <c r="CJ14" s="7">
        <v>4</v>
      </c>
    </row>
    <row r="15" spans="1:88" s="86" customFormat="1" ht="72" x14ac:dyDescent="0.3">
      <c r="A15" s="6">
        <v>5</v>
      </c>
      <c r="B15" s="88" t="s">
        <v>342</v>
      </c>
      <c r="C15" s="6" t="s">
        <v>161</v>
      </c>
      <c r="D15" s="6" t="s">
        <v>166</v>
      </c>
      <c r="E15" s="88" t="s">
        <v>340</v>
      </c>
      <c r="F15" s="44">
        <v>1</v>
      </c>
      <c r="G15" s="6" t="s">
        <v>341</v>
      </c>
      <c r="H15" s="23"/>
      <c r="I15" s="47">
        <f t="shared" si="13"/>
        <v>0</v>
      </c>
      <c r="J15" s="47">
        <f t="shared" si="14"/>
        <v>0</v>
      </c>
      <c r="K15" s="59">
        <f t="shared" si="30"/>
        <v>0</v>
      </c>
      <c r="L15" s="59">
        <f t="shared" si="15"/>
        <v>0</v>
      </c>
      <c r="M15" s="24" t="s">
        <v>343</v>
      </c>
      <c r="N15" s="25"/>
      <c r="O15" s="26">
        <f t="shared" si="16"/>
        <v>0</v>
      </c>
      <c r="P15" s="26">
        <f t="shared" si="17"/>
        <v>0</v>
      </c>
      <c r="Q15" s="27">
        <f t="shared" si="18"/>
        <v>0</v>
      </c>
      <c r="R15" s="27">
        <f t="shared" si="19"/>
        <v>0</v>
      </c>
      <c r="S15" s="29" t="s">
        <v>344</v>
      </c>
      <c r="T15" s="30"/>
      <c r="U15" s="31">
        <f t="shared" si="20"/>
        <v>0</v>
      </c>
      <c r="V15" s="31">
        <f t="shared" si="21"/>
        <v>0</v>
      </c>
      <c r="W15" s="32">
        <f t="shared" si="22"/>
        <v>0</v>
      </c>
      <c r="X15" s="32">
        <f t="shared" si="23"/>
        <v>0</v>
      </c>
      <c r="Y15" s="24"/>
      <c r="Z15" s="24"/>
      <c r="AA15" s="25">
        <f t="shared" si="24"/>
        <v>0</v>
      </c>
      <c r="AB15" s="26">
        <f t="shared" si="25"/>
        <v>0</v>
      </c>
      <c r="AC15" s="26">
        <f t="shared" si="26"/>
        <v>0</v>
      </c>
      <c r="AD15" s="27">
        <f t="shared" si="27"/>
        <v>0</v>
      </c>
      <c r="AE15" s="67">
        <v>443956</v>
      </c>
      <c r="AF15" s="67">
        <v>443956</v>
      </c>
      <c r="AG15" s="89">
        <f>IF(B15="","",_xlfn.STDEV.P(L15,R15,X15))</f>
        <v>0</v>
      </c>
      <c r="AH15" s="90">
        <f t="shared" si="0"/>
        <v>0</v>
      </c>
      <c r="AI15" s="89">
        <f t="shared" si="1"/>
        <v>443956</v>
      </c>
      <c r="AJ15" s="89">
        <f t="shared" si="2"/>
        <v>443956</v>
      </c>
      <c r="AK15" s="91">
        <f t="shared" si="3"/>
        <v>0</v>
      </c>
      <c r="AL15" s="91">
        <f t="shared" si="4"/>
        <v>0</v>
      </c>
      <c r="AM15" s="39">
        <f t="shared" si="5"/>
        <v>0</v>
      </c>
      <c r="AN15" s="39">
        <f t="shared" si="6"/>
        <v>0</v>
      </c>
      <c r="AO15" s="40">
        <f t="shared" si="7"/>
        <v>0</v>
      </c>
      <c r="AP15" s="41" t="e">
        <f t="shared" si="8"/>
        <v>#DIV/0!</v>
      </c>
      <c r="AQ15" s="75">
        <f t="shared" si="9"/>
        <v>0</v>
      </c>
      <c r="AR15" s="75">
        <f t="shared" si="10"/>
        <v>0</v>
      </c>
      <c r="AS15" s="75">
        <f t="shared" si="11"/>
        <v>0</v>
      </c>
      <c r="AT15" s="75">
        <f t="shared" si="12"/>
        <v>0</v>
      </c>
      <c r="AU15" s="80" t="s">
        <v>345</v>
      </c>
      <c r="AV15" s="7"/>
      <c r="AW15" s="7"/>
      <c r="AX15" s="7"/>
      <c r="AY15" s="64"/>
      <c r="AZ15" s="64"/>
      <c r="BA15" s="5"/>
      <c r="BB15" s="5"/>
      <c r="BC15" s="5"/>
      <c r="BD15" s="65"/>
      <c r="BE15" s="66"/>
      <c r="BF15" s="67"/>
      <c r="BG15" s="67" t="str">
        <f t="shared" si="28"/>
        <v xml:space="preserve"> </v>
      </c>
      <c r="BH15" s="5"/>
      <c r="BI15" s="5"/>
      <c r="BJ15" s="68" t="e">
        <f t="shared" si="29"/>
        <v>#DIV/0!</v>
      </c>
      <c r="CJ15" s="86">
        <v>5</v>
      </c>
    </row>
    <row r="16" spans="1:88" s="7" customFormat="1" ht="57.6" x14ac:dyDescent="0.3">
      <c r="A16" s="6">
        <v>6</v>
      </c>
      <c r="B16" s="43" t="s">
        <v>342</v>
      </c>
      <c r="C16" s="6" t="s">
        <v>161</v>
      </c>
      <c r="D16" s="6" t="s">
        <v>167</v>
      </c>
      <c r="E16" s="43" t="s">
        <v>340</v>
      </c>
      <c r="F16" s="44">
        <v>1</v>
      </c>
      <c r="G16" s="6" t="s">
        <v>341</v>
      </c>
      <c r="H16" s="23">
        <v>3106722.6890756306</v>
      </c>
      <c r="I16" s="47">
        <f t="shared" si="13"/>
        <v>590277.31092436984</v>
      </c>
      <c r="J16" s="47">
        <f t="shared" si="14"/>
        <v>3697000.0000000005</v>
      </c>
      <c r="K16" s="59">
        <f t="shared" si="30"/>
        <v>3106722.6890756306</v>
      </c>
      <c r="L16" s="59">
        <f t="shared" si="15"/>
        <v>3697000.0000000005</v>
      </c>
      <c r="M16" s="24" t="s">
        <v>343</v>
      </c>
      <c r="N16" s="25">
        <v>2362227.7310924372</v>
      </c>
      <c r="O16" s="26">
        <f t="shared" si="16"/>
        <v>448823.26890756306</v>
      </c>
      <c r="P16" s="26">
        <f t="shared" si="17"/>
        <v>2811051</v>
      </c>
      <c r="Q16" s="27">
        <f t="shared" si="18"/>
        <v>2362227.7310924372</v>
      </c>
      <c r="R16" s="27">
        <f t="shared" si="19"/>
        <v>2811051</v>
      </c>
      <c r="S16" s="29" t="s">
        <v>344</v>
      </c>
      <c r="T16" s="30"/>
      <c r="U16" s="31">
        <f t="shared" si="20"/>
        <v>0</v>
      </c>
      <c r="V16" s="31">
        <f t="shared" si="21"/>
        <v>0</v>
      </c>
      <c r="W16" s="32">
        <f t="shared" si="22"/>
        <v>0</v>
      </c>
      <c r="X16" s="32">
        <f t="shared" si="23"/>
        <v>0</v>
      </c>
      <c r="Y16" s="24"/>
      <c r="Z16" s="24"/>
      <c r="AA16" s="25">
        <f t="shared" si="24"/>
        <v>0</v>
      </c>
      <c r="AB16" s="26">
        <f t="shared" si="25"/>
        <v>0</v>
      </c>
      <c r="AC16" s="26">
        <f t="shared" si="26"/>
        <v>0</v>
      </c>
      <c r="AD16" s="27">
        <f t="shared" si="27"/>
        <v>0</v>
      </c>
      <c r="AE16" s="81">
        <f>IF(A16="","",AVERAGE(J16,P16))</f>
        <v>3254025.5</v>
      </c>
      <c r="AF16" s="81">
        <f>IF(B16="","",AVERAGE(L16,R16))</f>
        <v>3254025.5</v>
      </c>
      <c r="AG16" s="40">
        <f>IF(B16="","",_xlfn.STDEV.P(L16,R16))</f>
        <v>442974.50000000221</v>
      </c>
      <c r="AH16" s="41">
        <f t="shared" si="0"/>
        <v>0.13613123191566945</v>
      </c>
      <c r="AI16" s="40">
        <f t="shared" si="1"/>
        <v>2811050.9999999977</v>
      </c>
      <c r="AJ16" s="40">
        <f t="shared" si="2"/>
        <v>3697000.0000000023</v>
      </c>
      <c r="AK16" s="42">
        <f t="shared" si="3"/>
        <v>2169350.3333333335</v>
      </c>
      <c r="AL16" s="42">
        <f t="shared" si="4"/>
        <v>2169350.3333333335</v>
      </c>
      <c r="AM16" s="39">
        <f t="shared" si="5"/>
        <v>1627012.75</v>
      </c>
      <c r="AN16" s="39">
        <f t="shared" si="6"/>
        <v>1627012.75</v>
      </c>
      <c r="AO16" s="40">
        <f t="shared" si="7"/>
        <v>1913211.5033759994</v>
      </c>
      <c r="AP16" s="41">
        <f t="shared" si="8"/>
        <v>1.1759044318343537</v>
      </c>
      <c r="AQ16" s="75">
        <f t="shared" si="9"/>
        <v>-286198.7533759994</v>
      </c>
      <c r="AR16" s="75">
        <f t="shared" si="10"/>
        <v>3540224.2533759996</v>
      </c>
      <c r="AS16" s="75">
        <f t="shared" si="11"/>
        <v>1627012.75</v>
      </c>
      <c r="AT16" s="75">
        <f t="shared" si="12"/>
        <v>1627012.75</v>
      </c>
      <c r="AU16" s="5"/>
      <c r="AY16" s="64"/>
      <c r="AZ16" s="64"/>
      <c r="BA16" s="5"/>
      <c r="BB16" s="5"/>
      <c r="BC16" s="5"/>
      <c r="BD16" s="65"/>
      <c r="BE16" s="66"/>
      <c r="BF16" s="67"/>
      <c r="BG16" s="67" t="str">
        <f t="shared" si="28"/>
        <v xml:space="preserve"> </v>
      </c>
      <c r="BH16" s="5"/>
      <c r="BI16" s="5"/>
      <c r="BJ16" s="68" t="e">
        <f t="shared" si="29"/>
        <v>#DIV/0!</v>
      </c>
      <c r="CJ16" s="7">
        <v>6</v>
      </c>
    </row>
    <row r="17" spans="1:88" s="7" customFormat="1" ht="43.2" x14ac:dyDescent="0.3">
      <c r="A17" s="6">
        <v>7</v>
      </c>
      <c r="B17" s="43" t="s">
        <v>342</v>
      </c>
      <c r="C17" s="6" t="s">
        <v>161</v>
      </c>
      <c r="D17" s="78" t="s">
        <v>168</v>
      </c>
      <c r="E17" s="43" t="s">
        <v>340</v>
      </c>
      <c r="F17" s="44">
        <v>1</v>
      </c>
      <c r="G17" s="6" t="s">
        <v>341</v>
      </c>
      <c r="H17" s="23">
        <v>2941176.4705882357</v>
      </c>
      <c r="I17" s="47">
        <f t="shared" si="13"/>
        <v>558823.52941176482</v>
      </c>
      <c r="J17" s="47">
        <f t="shared" si="14"/>
        <v>3500000.0000000005</v>
      </c>
      <c r="K17" s="59">
        <f t="shared" si="30"/>
        <v>2941176.4705882357</v>
      </c>
      <c r="L17" s="59">
        <f t="shared" si="15"/>
        <v>3500000.0000000005</v>
      </c>
      <c r="M17" s="24" t="s">
        <v>343</v>
      </c>
      <c r="N17" s="25">
        <v>1936632.7731092437</v>
      </c>
      <c r="O17" s="26">
        <f t="shared" si="16"/>
        <v>367960.22689075628</v>
      </c>
      <c r="P17" s="26">
        <f t="shared" si="17"/>
        <v>2304593</v>
      </c>
      <c r="Q17" s="27">
        <f t="shared" si="18"/>
        <v>1936632.7731092437</v>
      </c>
      <c r="R17" s="27">
        <f t="shared" si="19"/>
        <v>2304593</v>
      </c>
      <c r="S17" s="29" t="s">
        <v>344</v>
      </c>
      <c r="T17" s="30">
        <v>2300000</v>
      </c>
      <c r="U17" s="31">
        <f t="shared" si="20"/>
        <v>437000</v>
      </c>
      <c r="V17" s="31">
        <f t="shared" si="21"/>
        <v>2737000</v>
      </c>
      <c r="W17" s="32">
        <f t="shared" si="22"/>
        <v>2300000</v>
      </c>
      <c r="X17" s="32">
        <f t="shared" si="23"/>
        <v>2737000</v>
      </c>
      <c r="Y17" s="24"/>
      <c r="Z17" s="24"/>
      <c r="AA17" s="25">
        <f t="shared" si="24"/>
        <v>0</v>
      </c>
      <c r="AB17" s="26">
        <f t="shared" si="25"/>
        <v>0</v>
      </c>
      <c r="AC17" s="26">
        <f t="shared" si="26"/>
        <v>0</v>
      </c>
      <c r="AD17" s="27">
        <f t="shared" si="27"/>
        <v>0</v>
      </c>
      <c r="AE17" s="81">
        <f t="shared" si="31"/>
        <v>2847197.6666666665</v>
      </c>
      <c r="AF17" s="81">
        <f t="shared" ref="AF17:AF23" si="32">IF(B17="","",AVERAGE(L17,R17,X17))</f>
        <v>2847197.6666666665</v>
      </c>
      <c r="AG17" s="40">
        <f t="shared" ref="AG17:AG23" si="33">IF(B17="","",_xlfn.STDEV.P(L17,R17,X17))</f>
        <v>494204.49088498845</v>
      </c>
      <c r="AH17" s="41">
        <f t="shared" si="0"/>
        <v>0.17357575719833121</v>
      </c>
      <c r="AI17" s="40">
        <f t="shared" si="1"/>
        <v>2352993.1757816779</v>
      </c>
      <c r="AJ17" s="40">
        <f t="shared" si="2"/>
        <v>3341402.1575516551</v>
      </c>
      <c r="AK17" s="42">
        <f t="shared" si="3"/>
        <v>2847197.6666666665</v>
      </c>
      <c r="AL17" s="42">
        <f t="shared" si="4"/>
        <v>2847197.6666666665</v>
      </c>
      <c r="AM17" s="39">
        <f t="shared" si="5"/>
        <v>2135398.25</v>
      </c>
      <c r="AN17" s="39">
        <f t="shared" si="6"/>
        <v>2135398.25</v>
      </c>
      <c r="AO17" s="40">
        <f t="shared" si="7"/>
        <v>1506941.1790374957</v>
      </c>
      <c r="AP17" s="41">
        <f t="shared" si="8"/>
        <v>0.70569561393875624</v>
      </c>
      <c r="AQ17" s="75">
        <f t="shared" si="9"/>
        <v>628457.07096250425</v>
      </c>
      <c r="AR17" s="75">
        <f t="shared" si="10"/>
        <v>3642339.4290374955</v>
      </c>
      <c r="AS17" s="75">
        <f t="shared" si="11"/>
        <v>2135398.25</v>
      </c>
      <c r="AT17" s="75">
        <f t="shared" si="12"/>
        <v>2135398.25</v>
      </c>
      <c r="AU17" s="5"/>
      <c r="AY17" s="64"/>
      <c r="AZ17" s="64"/>
      <c r="BA17" s="5"/>
      <c r="BB17" s="5"/>
      <c r="BC17" s="5"/>
      <c r="BD17" s="65"/>
      <c r="BE17" s="66"/>
      <c r="BF17" s="67"/>
      <c r="BG17" s="67" t="str">
        <f t="shared" si="28"/>
        <v xml:space="preserve"> </v>
      </c>
      <c r="BH17" s="5"/>
      <c r="BI17" s="5"/>
      <c r="BJ17" s="68" t="e">
        <f t="shared" si="29"/>
        <v>#DIV/0!</v>
      </c>
      <c r="CJ17" s="7">
        <v>7</v>
      </c>
    </row>
    <row r="18" spans="1:88" s="7" customFormat="1" ht="86.4" x14ac:dyDescent="0.3">
      <c r="A18" s="6">
        <v>8</v>
      </c>
      <c r="B18" s="43" t="s">
        <v>342</v>
      </c>
      <c r="C18" s="6" t="s">
        <v>161</v>
      </c>
      <c r="D18" s="6" t="s">
        <v>169</v>
      </c>
      <c r="E18" s="43" t="s">
        <v>340</v>
      </c>
      <c r="F18" s="44">
        <v>1</v>
      </c>
      <c r="G18" s="6" t="s">
        <v>341</v>
      </c>
      <c r="H18" s="23">
        <v>1848739.4957983193</v>
      </c>
      <c r="I18" s="47">
        <f t="shared" si="13"/>
        <v>351260.50420168065</v>
      </c>
      <c r="J18" s="47">
        <f t="shared" si="14"/>
        <v>2200000</v>
      </c>
      <c r="K18" s="59">
        <f t="shared" si="30"/>
        <v>1848739.4957983193</v>
      </c>
      <c r="L18" s="59">
        <f t="shared" si="15"/>
        <v>2200000</v>
      </c>
      <c r="M18" s="24" t="s">
        <v>343</v>
      </c>
      <c r="N18" s="25">
        <v>1504990.7563025211</v>
      </c>
      <c r="O18" s="26">
        <f t="shared" si="16"/>
        <v>285948.24369747902</v>
      </c>
      <c r="P18" s="26">
        <f t="shared" si="17"/>
        <v>1790939</v>
      </c>
      <c r="Q18" s="27">
        <f t="shared" si="18"/>
        <v>1504990.7563025211</v>
      </c>
      <c r="R18" s="27">
        <f t="shared" si="19"/>
        <v>1790939</v>
      </c>
      <c r="S18" s="29" t="s">
        <v>344</v>
      </c>
      <c r="T18" s="30">
        <v>1676865.1260504203</v>
      </c>
      <c r="U18" s="31">
        <f t="shared" si="20"/>
        <v>318604.37394957989</v>
      </c>
      <c r="V18" s="31">
        <f t="shared" si="21"/>
        <v>1995469.5000000002</v>
      </c>
      <c r="W18" s="32">
        <f t="shared" si="22"/>
        <v>1676865.1260504203</v>
      </c>
      <c r="X18" s="32">
        <f t="shared" si="23"/>
        <v>1995469.5000000002</v>
      </c>
      <c r="Y18" s="24"/>
      <c r="Z18" s="24"/>
      <c r="AA18" s="25">
        <f t="shared" si="24"/>
        <v>0</v>
      </c>
      <c r="AB18" s="26">
        <f t="shared" si="25"/>
        <v>0</v>
      </c>
      <c r="AC18" s="26">
        <f t="shared" si="26"/>
        <v>0</v>
      </c>
      <c r="AD18" s="27">
        <f t="shared" si="27"/>
        <v>0</v>
      </c>
      <c r="AE18" s="81">
        <f t="shared" si="31"/>
        <v>1995469.5</v>
      </c>
      <c r="AF18" s="81">
        <f t="shared" si="32"/>
        <v>1995469.5</v>
      </c>
      <c r="AG18" s="40">
        <f t="shared" si="33"/>
        <v>166998.45394543826</v>
      </c>
      <c r="AH18" s="41">
        <f t="shared" si="0"/>
        <v>8.368880303379142E-2</v>
      </c>
      <c r="AI18" s="40">
        <f t="shared" si="1"/>
        <v>1828471.0460545616</v>
      </c>
      <c r="AJ18" s="40">
        <f t="shared" si="2"/>
        <v>2162467.9539454384</v>
      </c>
      <c r="AK18" s="42">
        <f t="shared" si="3"/>
        <v>1995469.5</v>
      </c>
      <c r="AL18" s="42">
        <f t="shared" si="4"/>
        <v>1995469.5</v>
      </c>
      <c r="AM18" s="39">
        <f t="shared" si="5"/>
        <v>1496602.125</v>
      </c>
      <c r="AN18" s="39">
        <f t="shared" si="6"/>
        <v>1496602.125</v>
      </c>
      <c r="AO18" s="40">
        <f t="shared" si="7"/>
        <v>1011614.1136706867</v>
      </c>
      <c r="AP18" s="41">
        <f t="shared" si="8"/>
        <v>0.67594058352061126</v>
      </c>
      <c r="AQ18" s="75">
        <f t="shared" si="9"/>
        <v>484988.01132931327</v>
      </c>
      <c r="AR18" s="75">
        <f t="shared" si="10"/>
        <v>2508216.2386706867</v>
      </c>
      <c r="AS18" s="75">
        <f t="shared" si="11"/>
        <v>1496602.125</v>
      </c>
      <c r="AT18" s="75">
        <f t="shared" si="12"/>
        <v>1496602.125</v>
      </c>
      <c r="AU18" s="5"/>
      <c r="AY18" s="64"/>
      <c r="AZ18" s="64"/>
      <c r="BA18" s="64"/>
      <c r="BB18" s="64"/>
      <c r="BC18" s="64"/>
      <c r="BD18" s="64"/>
      <c r="BE18" s="64"/>
      <c r="BF18" s="67"/>
      <c r="BG18" s="67" t="str">
        <f t="shared" si="28"/>
        <v xml:space="preserve"> </v>
      </c>
      <c r="BH18" s="64"/>
      <c r="BI18" s="64"/>
      <c r="BJ18" s="68" t="e">
        <f t="shared" si="29"/>
        <v>#DIV/0!</v>
      </c>
      <c r="CJ18" s="7">
        <v>8</v>
      </c>
    </row>
    <row r="19" spans="1:88" s="7" customFormat="1" ht="115.2" x14ac:dyDescent="0.3">
      <c r="A19" s="6">
        <v>9</v>
      </c>
      <c r="B19" s="43" t="s">
        <v>342</v>
      </c>
      <c r="C19" s="6" t="s">
        <v>161</v>
      </c>
      <c r="D19" s="78" t="s">
        <v>170</v>
      </c>
      <c r="E19" s="43" t="s">
        <v>340</v>
      </c>
      <c r="F19" s="44">
        <v>1</v>
      </c>
      <c r="G19" s="6" t="s">
        <v>341</v>
      </c>
      <c r="H19" s="23">
        <v>1008403.3613445378</v>
      </c>
      <c r="I19" s="47">
        <f t="shared" si="13"/>
        <v>191596.63865546219</v>
      </c>
      <c r="J19" s="47">
        <f t="shared" si="14"/>
        <v>1200000</v>
      </c>
      <c r="K19" s="59">
        <f t="shared" si="30"/>
        <v>1008403.3613445378</v>
      </c>
      <c r="L19" s="59">
        <f t="shared" si="15"/>
        <v>1200000</v>
      </c>
      <c r="M19" s="24" t="s">
        <v>343</v>
      </c>
      <c r="N19" s="25">
        <v>1249761.3445378151</v>
      </c>
      <c r="O19" s="26">
        <f t="shared" si="16"/>
        <v>237454.65546218486</v>
      </c>
      <c r="P19" s="26">
        <f t="shared" si="17"/>
        <v>1487216</v>
      </c>
      <c r="Q19" s="27">
        <f t="shared" si="18"/>
        <v>1249761.3445378151</v>
      </c>
      <c r="R19" s="27">
        <f t="shared" si="19"/>
        <v>1487216</v>
      </c>
      <c r="S19" s="29" t="s">
        <v>344</v>
      </c>
      <c r="T19" s="30">
        <v>1129082.3529411766</v>
      </c>
      <c r="U19" s="31">
        <f t="shared" si="20"/>
        <v>214525.64705882355</v>
      </c>
      <c r="V19" s="31">
        <f t="shared" si="21"/>
        <v>1343608.0000000002</v>
      </c>
      <c r="W19" s="32">
        <f t="shared" si="22"/>
        <v>1129082.3529411766</v>
      </c>
      <c r="X19" s="32">
        <f t="shared" si="23"/>
        <v>1343608.0000000002</v>
      </c>
      <c r="Y19" s="24"/>
      <c r="Z19" s="24"/>
      <c r="AA19" s="25">
        <f t="shared" si="24"/>
        <v>0</v>
      </c>
      <c r="AB19" s="26">
        <f t="shared" si="25"/>
        <v>0</v>
      </c>
      <c r="AC19" s="26">
        <f t="shared" si="26"/>
        <v>0</v>
      </c>
      <c r="AD19" s="27">
        <f t="shared" si="27"/>
        <v>0</v>
      </c>
      <c r="AE19" s="81">
        <f t="shared" si="31"/>
        <v>1343608</v>
      </c>
      <c r="AF19" s="81">
        <f t="shared" si="32"/>
        <v>1343608</v>
      </c>
      <c r="AG19" s="40">
        <f t="shared" si="33"/>
        <v>117255.44099386888</v>
      </c>
      <c r="AH19" s="41">
        <f t="shared" si="0"/>
        <v>8.7269085175042782E-2</v>
      </c>
      <c r="AI19" s="40">
        <f t="shared" si="1"/>
        <v>1226352.559006131</v>
      </c>
      <c r="AJ19" s="40">
        <f t="shared" si="2"/>
        <v>1460863.440993869</v>
      </c>
      <c r="AK19" s="42">
        <f t="shared" si="3"/>
        <v>1343608</v>
      </c>
      <c r="AL19" s="42">
        <f t="shared" si="4"/>
        <v>1343608</v>
      </c>
      <c r="AM19" s="39">
        <f t="shared" si="5"/>
        <v>1007706</v>
      </c>
      <c r="AN19" s="39">
        <f t="shared" si="6"/>
        <v>1007706</v>
      </c>
      <c r="AO19" s="40">
        <f t="shared" si="7"/>
        <v>681960.00825463876</v>
      </c>
      <c r="AP19" s="41">
        <f t="shared" si="8"/>
        <v>0.67674501119834429</v>
      </c>
      <c r="AQ19" s="75">
        <f t="shared" si="9"/>
        <v>325745.99174536124</v>
      </c>
      <c r="AR19" s="75">
        <f t="shared" si="10"/>
        <v>1689666.0082546389</v>
      </c>
      <c r="AS19" s="75">
        <f t="shared" si="11"/>
        <v>1007706</v>
      </c>
      <c r="AT19" s="75">
        <f t="shared" si="12"/>
        <v>1007706</v>
      </c>
      <c r="AU19" s="5"/>
      <c r="AY19" s="64"/>
      <c r="AZ19" s="64"/>
      <c r="BA19" s="64"/>
      <c r="BB19" s="64"/>
      <c r="BC19" s="64"/>
      <c r="BD19" s="64"/>
      <c r="BE19" s="64"/>
      <c r="BF19" s="67"/>
      <c r="BG19" s="67" t="str">
        <f t="shared" si="28"/>
        <v xml:space="preserve"> </v>
      </c>
      <c r="BH19" s="64"/>
      <c r="BI19" s="64"/>
      <c r="BJ19" s="68" t="e">
        <f t="shared" si="29"/>
        <v>#DIV/0!</v>
      </c>
      <c r="CJ19" s="7">
        <v>9</v>
      </c>
    </row>
    <row r="20" spans="1:88" s="7" customFormat="1" ht="129.6" x14ac:dyDescent="0.3">
      <c r="A20" s="6">
        <v>10</v>
      </c>
      <c r="B20" s="43" t="s">
        <v>342</v>
      </c>
      <c r="C20" s="6" t="s">
        <v>161</v>
      </c>
      <c r="D20" s="6" t="s">
        <v>171</v>
      </c>
      <c r="E20" s="43" t="s">
        <v>340</v>
      </c>
      <c r="F20" s="44">
        <v>1</v>
      </c>
      <c r="G20" s="6" t="s">
        <v>341</v>
      </c>
      <c r="H20" s="23">
        <v>1008403.3613445378</v>
      </c>
      <c r="I20" s="47">
        <f t="shared" si="13"/>
        <v>191596.63865546219</v>
      </c>
      <c r="J20" s="47">
        <f t="shared" si="14"/>
        <v>1200000</v>
      </c>
      <c r="K20" s="59">
        <f t="shared" si="30"/>
        <v>1008403.3613445378</v>
      </c>
      <c r="L20" s="59">
        <f t="shared" si="15"/>
        <v>1200000</v>
      </c>
      <c r="M20" s="24" t="s">
        <v>343</v>
      </c>
      <c r="N20" s="25">
        <v>1442578.1512605043</v>
      </c>
      <c r="O20" s="26">
        <f t="shared" si="16"/>
        <v>274089.84873949579</v>
      </c>
      <c r="P20" s="26">
        <f t="shared" si="17"/>
        <v>1716668</v>
      </c>
      <c r="Q20" s="27">
        <f t="shared" si="18"/>
        <v>1442578.1512605043</v>
      </c>
      <c r="R20" s="27">
        <f t="shared" si="19"/>
        <v>1716668</v>
      </c>
      <c r="S20" s="29" t="s">
        <v>344</v>
      </c>
      <c r="T20" s="30">
        <v>1225490.7563025211</v>
      </c>
      <c r="U20" s="31">
        <f t="shared" si="20"/>
        <v>232843.24369747902</v>
      </c>
      <c r="V20" s="31">
        <f t="shared" si="21"/>
        <v>1458334</v>
      </c>
      <c r="W20" s="32">
        <f t="shared" si="22"/>
        <v>1225490.7563025211</v>
      </c>
      <c r="X20" s="32">
        <f t="shared" si="23"/>
        <v>1458334</v>
      </c>
      <c r="Y20" s="24"/>
      <c r="Z20" s="24"/>
      <c r="AA20" s="25">
        <f t="shared" si="24"/>
        <v>0</v>
      </c>
      <c r="AB20" s="26">
        <f t="shared" si="25"/>
        <v>0</v>
      </c>
      <c r="AC20" s="26">
        <f t="shared" si="26"/>
        <v>0</v>
      </c>
      <c r="AD20" s="27">
        <f t="shared" si="27"/>
        <v>0</v>
      </c>
      <c r="AE20" s="81">
        <f t="shared" si="31"/>
        <v>1458334</v>
      </c>
      <c r="AF20" s="81">
        <f t="shared" si="32"/>
        <v>1458334</v>
      </c>
      <c r="AG20" s="40">
        <f t="shared" si="33"/>
        <v>210928.82773738317</v>
      </c>
      <c r="AH20" s="41">
        <f t="shared" si="0"/>
        <v>0.14463684432879104</v>
      </c>
      <c r="AI20" s="40">
        <f t="shared" si="1"/>
        <v>1247405.1722626169</v>
      </c>
      <c r="AJ20" s="40">
        <f t="shared" si="2"/>
        <v>1669262.8277373831</v>
      </c>
      <c r="AK20" s="42">
        <f t="shared" si="3"/>
        <v>1458334</v>
      </c>
      <c r="AL20" s="42">
        <f t="shared" si="4"/>
        <v>1458334</v>
      </c>
      <c r="AM20" s="39">
        <f t="shared" si="5"/>
        <v>1093750.5</v>
      </c>
      <c r="AN20" s="39">
        <f t="shared" si="6"/>
        <v>1093750.5</v>
      </c>
      <c r="AO20" s="40">
        <f t="shared" si="7"/>
        <v>759062.24004337529</v>
      </c>
      <c r="AP20" s="41">
        <f t="shared" si="8"/>
        <v>0.69399944506848255</v>
      </c>
      <c r="AQ20" s="75">
        <f t="shared" si="9"/>
        <v>334688.25995662471</v>
      </c>
      <c r="AR20" s="75">
        <f t="shared" si="10"/>
        <v>1852812.7400433752</v>
      </c>
      <c r="AS20" s="75">
        <f t="shared" si="11"/>
        <v>1093750.5</v>
      </c>
      <c r="AT20" s="75">
        <f t="shared" si="12"/>
        <v>1093750.5</v>
      </c>
      <c r="AU20" s="5"/>
      <c r="AY20" s="64"/>
      <c r="AZ20" s="64"/>
      <c r="BA20" s="64"/>
      <c r="BB20" s="64"/>
      <c r="BC20" s="64"/>
      <c r="BD20" s="64"/>
      <c r="BE20" s="64"/>
      <c r="BF20" s="67"/>
      <c r="BG20" s="67" t="str">
        <f t="shared" si="28"/>
        <v xml:space="preserve"> </v>
      </c>
      <c r="BH20" s="64"/>
      <c r="BI20" s="64"/>
      <c r="BJ20" s="68" t="e">
        <f t="shared" si="29"/>
        <v>#DIV/0!</v>
      </c>
      <c r="CJ20" s="7">
        <v>10</v>
      </c>
    </row>
    <row r="21" spans="1:88" s="148" customFormat="1" ht="129.6" x14ac:dyDescent="0.3">
      <c r="A21" s="139">
        <v>11</v>
      </c>
      <c r="B21" s="140" t="s">
        <v>342</v>
      </c>
      <c r="C21" s="139" t="s">
        <v>356</v>
      </c>
      <c r="D21" s="139" t="s">
        <v>355</v>
      </c>
      <c r="E21" s="140" t="s">
        <v>340</v>
      </c>
      <c r="F21" s="141">
        <v>1</v>
      </c>
      <c r="G21" s="139" t="s">
        <v>357</v>
      </c>
      <c r="H21" s="142">
        <v>530450</v>
      </c>
      <c r="I21" s="143">
        <f t="shared" si="13"/>
        <v>100785.5</v>
      </c>
      <c r="J21" s="143">
        <f t="shared" si="14"/>
        <v>631235.5</v>
      </c>
      <c r="K21" s="143">
        <f t="shared" si="30"/>
        <v>530450</v>
      </c>
      <c r="L21" s="143">
        <f t="shared" si="15"/>
        <v>631235.5</v>
      </c>
      <c r="M21" s="139" t="s">
        <v>358</v>
      </c>
      <c r="N21" s="142">
        <v>500000</v>
      </c>
      <c r="O21" s="144">
        <f t="shared" si="16"/>
        <v>95000</v>
      </c>
      <c r="P21" s="144">
        <f t="shared" si="17"/>
        <v>595000</v>
      </c>
      <c r="Q21" s="144">
        <f t="shared" si="18"/>
        <v>500000</v>
      </c>
      <c r="R21" s="144">
        <f t="shared" si="19"/>
        <v>595000</v>
      </c>
      <c r="S21" s="139" t="s">
        <v>359</v>
      </c>
      <c r="T21" s="142">
        <v>515000</v>
      </c>
      <c r="U21" s="144">
        <f t="shared" si="20"/>
        <v>97850</v>
      </c>
      <c r="V21" s="144">
        <f t="shared" si="21"/>
        <v>612850</v>
      </c>
      <c r="W21" s="144">
        <f t="shared" si="22"/>
        <v>515000</v>
      </c>
      <c r="X21" s="144">
        <f t="shared" si="23"/>
        <v>612850</v>
      </c>
      <c r="Y21" s="139"/>
      <c r="Z21" s="139"/>
      <c r="AA21" s="142">
        <f t="shared" si="24"/>
        <v>0</v>
      </c>
      <c r="AB21" s="144">
        <f t="shared" si="25"/>
        <v>0</v>
      </c>
      <c r="AC21" s="144">
        <f t="shared" si="26"/>
        <v>0</v>
      </c>
      <c r="AD21" s="144">
        <f t="shared" si="27"/>
        <v>0</v>
      </c>
      <c r="AE21" s="67">
        <f t="shared" si="31"/>
        <v>613028.5</v>
      </c>
      <c r="AF21" s="67">
        <f t="shared" si="32"/>
        <v>613028.5</v>
      </c>
      <c r="AG21" s="89">
        <f t="shared" si="33"/>
        <v>14793.619384721238</v>
      </c>
      <c r="AH21" s="90">
        <f t="shared" si="0"/>
        <v>2.4132025484494175E-2</v>
      </c>
      <c r="AI21" s="89">
        <f t="shared" si="1"/>
        <v>598234.88061527873</v>
      </c>
      <c r="AJ21" s="89">
        <f t="shared" si="2"/>
        <v>627822.11938472127</v>
      </c>
      <c r="AK21" s="145">
        <f t="shared" si="3"/>
        <v>613028.5</v>
      </c>
      <c r="AL21" s="145">
        <f t="shared" si="4"/>
        <v>613028.5</v>
      </c>
      <c r="AM21" s="144">
        <f t="shared" si="5"/>
        <v>459771.375</v>
      </c>
      <c r="AN21" s="144">
        <f t="shared" si="6"/>
        <v>459771.375</v>
      </c>
      <c r="AO21" s="89">
        <f t="shared" si="7"/>
        <v>306871.04234118032</v>
      </c>
      <c r="AP21" s="90">
        <f t="shared" si="8"/>
        <v>0.66744268788195071</v>
      </c>
      <c r="AQ21" s="146">
        <f t="shared" si="9"/>
        <v>152900.33265881968</v>
      </c>
      <c r="AR21" s="146">
        <f t="shared" si="10"/>
        <v>766642.41734118038</v>
      </c>
      <c r="AS21" s="146">
        <f t="shared" si="11"/>
        <v>459771.375</v>
      </c>
      <c r="AT21" s="146">
        <f t="shared" si="12"/>
        <v>459771.375</v>
      </c>
      <c r="AU21" s="147"/>
      <c r="AY21" s="149"/>
      <c r="AZ21" s="149"/>
      <c r="BA21" s="149"/>
      <c r="BB21" s="149"/>
      <c r="BC21" s="149"/>
      <c r="BD21" s="149"/>
      <c r="BE21" s="149"/>
      <c r="BF21" s="67"/>
      <c r="BG21" s="67" t="str">
        <f t="shared" si="28"/>
        <v xml:space="preserve"> </v>
      </c>
      <c r="BH21" s="149"/>
      <c r="BI21" s="149"/>
      <c r="BJ21" s="151" t="e">
        <f t="shared" si="29"/>
        <v>#DIV/0!</v>
      </c>
      <c r="CJ21" s="148">
        <v>11</v>
      </c>
    </row>
    <row r="22" spans="1:88" s="7" customFormat="1" ht="100.8" x14ac:dyDescent="0.3">
      <c r="A22" s="6">
        <v>12</v>
      </c>
      <c r="B22" s="88" t="s">
        <v>342</v>
      </c>
      <c r="C22" s="6" t="s">
        <v>360</v>
      </c>
      <c r="D22" s="6" t="s">
        <v>173</v>
      </c>
      <c r="E22" s="43" t="s">
        <v>340</v>
      </c>
      <c r="F22" s="44">
        <v>1</v>
      </c>
      <c r="G22" s="6" t="s">
        <v>341</v>
      </c>
      <c r="H22" s="23">
        <v>1426302.5210084035</v>
      </c>
      <c r="I22" s="47">
        <f t="shared" si="13"/>
        <v>270997.47899159667</v>
      </c>
      <c r="J22" s="47">
        <f t="shared" si="14"/>
        <v>1697300.0000000002</v>
      </c>
      <c r="K22" s="59">
        <f t="shared" si="30"/>
        <v>1426302.5210084035</v>
      </c>
      <c r="L22" s="59">
        <f t="shared" si="15"/>
        <v>1697300.0000000002</v>
      </c>
      <c r="M22" s="24" t="s">
        <v>343</v>
      </c>
      <c r="N22" s="25">
        <v>1536134.4537815126</v>
      </c>
      <c r="O22" s="26">
        <f t="shared" si="16"/>
        <v>291865.54621848738</v>
      </c>
      <c r="P22" s="26">
        <f t="shared" si="17"/>
        <v>1828000</v>
      </c>
      <c r="Q22" s="27">
        <f t="shared" si="18"/>
        <v>1536134.4537815126</v>
      </c>
      <c r="R22" s="27">
        <f t="shared" si="19"/>
        <v>1828000</v>
      </c>
      <c r="S22" s="29" t="s">
        <v>344</v>
      </c>
      <c r="T22" s="30">
        <v>1481218.487394958</v>
      </c>
      <c r="U22" s="31">
        <f t="shared" si="20"/>
        <v>281431.51260504202</v>
      </c>
      <c r="V22" s="31">
        <f t="shared" si="21"/>
        <v>1762650</v>
      </c>
      <c r="W22" s="32">
        <f t="shared" si="22"/>
        <v>1481218.487394958</v>
      </c>
      <c r="X22" s="32">
        <f t="shared" si="23"/>
        <v>1762650</v>
      </c>
      <c r="Y22" s="24"/>
      <c r="Z22" s="24"/>
      <c r="AA22" s="25">
        <f t="shared" si="24"/>
        <v>0</v>
      </c>
      <c r="AB22" s="26">
        <f t="shared" si="25"/>
        <v>0</v>
      </c>
      <c r="AC22" s="26">
        <f t="shared" si="26"/>
        <v>0</v>
      </c>
      <c r="AD22" s="27">
        <f t="shared" si="27"/>
        <v>0</v>
      </c>
      <c r="AE22" s="81">
        <f t="shared" si="31"/>
        <v>1762650</v>
      </c>
      <c r="AF22" s="81">
        <f t="shared" si="32"/>
        <v>1762650</v>
      </c>
      <c r="AG22" s="40">
        <f t="shared" si="33"/>
        <v>53358.051563626803</v>
      </c>
      <c r="AH22" s="41">
        <f t="shared" si="0"/>
        <v>3.0271495511659606E-2</v>
      </c>
      <c r="AI22" s="40">
        <f t="shared" si="1"/>
        <v>1709291.9484363731</v>
      </c>
      <c r="AJ22" s="40">
        <f t="shared" si="2"/>
        <v>1816008.0515636269</v>
      </c>
      <c r="AK22" s="42">
        <f t="shared" si="3"/>
        <v>1762650</v>
      </c>
      <c r="AL22" s="42">
        <f t="shared" si="4"/>
        <v>1762650</v>
      </c>
      <c r="AM22" s="39">
        <f t="shared" si="5"/>
        <v>1321987.5</v>
      </c>
      <c r="AN22" s="39">
        <f t="shared" si="6"/>
        <v>1321987.5</v>
      </c>
      <c r="AO22" s="40">
        <f t="shared" si="7"/>
        <v>882938.75058900134</v>
      </c>
      <c r="AP22" s="41">
        <f t="shared" si="8"/>
        <v>0.66788736700536222</v>
      </c>
      <c r="AQ22" s="75">
        <f t="shared" si="9"/>
        <v>439048.74941099866</v>
      </c>
      <c r="AR22" s="75">
        <f t="shared" si="10"/>
        <v>2204926.2505890015</v>
      </c>
      <c r="AS22" s="75">
        <f t="shared" si="11"/>
        <v>1321987.5</v>
      </c>
      <c r="AT22" s="75">
        <f t="shared" si="12"/>
        <v>1321987.5</v>
      </c>
      <c r="AU22" s="5"/>
      <c r="AY22" s="64"/>
      <c r="AZ22" s="64"/>
      <c r="BA22" s="64"/>
      <c r="BB22" s="64"/>
      <c r="BC22" s="64"/>
      <c r="BD22" s="64"/>
      <c r="BE22" s="64"/>
      <c r="BF22" s="67"/>
      <c r="BG22" s="67" t="str">
        <f t="shared" si="28"/>
        <v xml:space="preserve"> </v>
      </c>
      <c r="BH22" s="64"/>
      <c r="BI22" s="64"/>
      <c r="BJ22" s="68" t="e">
        <f t="shared" si="29"/>
        <v>#DIV/0!</v>
      </c>
      <c r="CJ22" s="7">
        <v>12</v>
      </c>
    </row>
    <row r="23" spans="1:88" s="7" customFormat="1" ht="129.6" x14ac:dyDescent="0.3">
      <c r="A23" s="6">
        <v>13</v>
      </c>
      <c r="B23" s="43" t="s">
        <v>342</v>
      </c>
      <c r="C23" s="6" t="s">
        <v>360</v>
      </c>
      <c r="D23" s="6" t="s">
        <v>174</v>
      </c>
      <c r="E23" s="43" t="s">
        <v>340</v>
      </c>
      <c r="F23" s="44">
        <v>1</v>
      </c>
      <c r="G23" s="6" t="s">
        <v>341</v>
      </c>
      <c r="H23" s="23">
        <v>2485966.3865546221</v>
      </c>
      <c r="I23" s="47">
        <f t="shared" si="13"/>
        <v>472333.6134453782</v>
      </c>
      <c r="J23" s="47">
        <f t="shared" si="14"/>
        <v>2958300.0000000005</v>
      </c>
      <c r="K23" s="59">
        <f t="shared" si="30"/>
        <v>2485966.3865546221</v>
      </c>
      <c r="L23" s="59">
        <f t="shared" si="15"/>
        <v>2958300.0000000005</v>
      </c>
      <c r="M23" s="24" t="s">
        <v>343</v>
      </c>
      <c r="N23" s="25">
        <v>1872268.9075630254</v>
      </c>
      <c r="O23" s="26">
        <f t="shared" si="16"/>
        <v>355731.09243697481</v>
      </c>
      <c r="P23" s="26">
        <f t="shared" si="17"/>
        <v>2228000</v>
      </c>
      <c r="Q23" s="27">
        <f t="shared" si="18"/>
        <v>1872268.9075630254</v>
      </c>
      <c r="R23" s="27">
        <f t="shared" si="19"/>
        <v>2228000</v>
      </c>
      <c r="S23" s="29" t="s">
        <v>344</v>
      </c>
      <c r="T23" s="30">
        <v>2179117.6470588236</v>
      </c>
      <c r="U23" s="31">
        <f t="shared" si="20"/>
        <v>414032.3529411765</v>
      </c>
      <c r="V23" s="31">
        <f t="shared" si="21"/>
        <v>2593150</v>
      </c>
      <c r="W23" s="32">
        <f t="shared" si="22"/>
        <v>2179117.6470588236</v>
      </c>
      <c r="X23" s="32">
        <f t="shared" si="23"/>
        <v>2593150</v>
      </c>
      <c r="Y23" s="24"/>
      <c r="Z23" s="24"/>
      <c r="AA23" s="25">
        <f t="shared" si="24"/>
        <v>0</v>
      </c>
      <c r="AB23" s="26">
        <f t="shared" si="25"/>
        <v>0</v>
      </c>
      <c r="AC23" s="26">
        <f t="shared" si="26"/>
        <v>0</v>
      </c>
      <c r="AD23" s="27">
        <f t="shared" si="27"/>
        <v>0</v>
      </c>
      <c r="AE23" s="81">
        <f t="shared" si="31"/>
        <v>2593150</v>
      </c>
      <c r="AF23" s="81">
        <f t="shared" si="32"/>
        <v>2593150</v>
      </c>
      <c r="AG23" s="40">
        <f t="shared" si="33"/>
        <v>298143.72652576206</v>
      </c>
      <c r="AH23" s="41">
        <f t="shared" si="0"/>
        <v>0.11497357519841199</v>
      </c>
      <c r="AI23" s="40">
        <f t="shared" si="1"/>
        <v>2295006.2734742379</v>
      </c>
      <c r="AJ23" s="40">
        <f t="shared" si="2"/>
        <v>2891293.7265257621</v>
      </c>
      <c r="AK23" s="42">
        <f t="shared" si="3"/>
        <v>2593150</v>
      </c>
      <c r="AL23" s="42">
        <f t="shared" si="4"/>
        <v>2593150</v>
      </c>
      <c r="AM23" s="39">
        <f t="shared" si="5"/>
        <v>1944862.5</v>
      </c>
      <c r="AN23" s="39">
        <f t="shared" si="6"/>
        <v>1944862.5</v>
      </c>
      <c r="AO23" s="40">
        <f t="shared" si="7"/>
        <v>1330412.1212209652</v>
      </c>
      <c r="AP23" s="41">
        <f t="shared" si="8"/>
        <v>0.68406487410856298</v>
      </c>
      <c r="AQ23" s="75">
        <f t="shared" si="9"/>
        <v>614450.37877903483</v>
      </c>
      <c r="AR23" s="75">
        <f t="shared" si="10"/>
        <v>3275274.6212209649</v>
      </c>
      <c r="AS23" s="75">
        <f t="shared" si="11"/>
        <v>1944862.5</v>
      </c>
      <c r="AT23" s="75">
        <f t="shared" si="12"/>
        <v>1944862.5</v>
      </c>
      <c r="AU23" s="5"/>
      <c r="AY23" s="64"/>
      <c r="AZ23" s="64"/>
      <c r="BA23" s="64"/>
      <c r="BB23" s="64"/>
      <c r="BC23" s="64"/>
      <c r="BD23" s="64"/>
      <c r="BE23" s="64"/>
      <c r="BF23" s="67"/>
      <c r="BG23" s="67" t="str">
        <f t="shared" si="28"/>
        <v xml:space="preserve"> </v>
      </c>
      <c r="BH23" s="64"/>
      <c r="BI23" s="64"/>
      <c r="BJ23" s="68" t="e">
        <f t="shared" si="29"/>
        <v>#DIV/0!</v>
      </c>
      <c r="CJ23" s="7">
        <v>13</v>
      </c>
    </row>
    <row r="24" spans="1:88" s="7" customFormat="1" ht="187.2" x14ac:dyDescent="0.3">
      <c r="A24" s="6">
        <v>14</v>
      </c>
      <c r="B24" s="43" t="s">
        <v>342</v>
      </c>
      <c r="C24" s="6" t="s">
        <v>172</v>
      </c>
      <c r="D24" s="6" t="s">
        <v>175</v>
      </c>
      <c r="E24" s="43" t="s">
        <v>340</v>
      </c>
      <c r="F24" s="44">
        <v>1</v>
      </c>
      <c r="G24" s="6" t="s">
        <v>341</v>
      </c>
      <c r="H24" s="23">
        <v>13085714.285714285</v>
      </c>
      <c r="I24" s="47">
        <f t="shared" si="13"/>
        <v>2486285.7142857141</v>
      </c>
      <c r="J24" s="47">
        <f t="shared" si="14"/>
        <v>15572000</v>
      </c>
      <c r="K24" s="59">
        <f t="shared" si="30"/>
        <v>13085714.285714285</v>
      </c>
      <c r="L24" s="59">
        <f t="shared" si="15"/>
        <v>15572000</v>
      </c>
      <c r="M24" s="24" t="s">
        <v>343</v>
      </c>
      <c r="N24" s="25">
        <v>2857142.8571428573</v>
      </c>
      <c r="O24" s="26">
        <f t="shared" si="16"/>
        <v>542857.14285714284</v>
      </c>
      <c r="P24" s="26">
        <f t="shared" si="17"/>
        <v>3400000</v>
      </c>
      <c r="Q24" s="27">
        <f t="shared" si="18"/>
        <v>2857142.8571428573</v>
      </c>
      <c r="R24" s="27">
        <f t="shared" si="19"/>
        <v>3400000</v>
      </c>
      <c r="S24" s="29" t="s">
        <v>344</v>
      </c>
      <c r="T24" s="30">
        <v>3781512.6050420171</v>
      </c>
      <c r="U24" s="31">
        <f t="shared" si="20"/>
        <v>718487.39495798328</v>
      </c>
      <c r="V24" s="31">
        <f t="shared" si="21"/>
        <v>4500000</v>
      </c>
      <c r="W24" s="32">
        <f t="shared" si="22"/>
        <v>3781512.6050420171</v>
      </c>
      <c r="X24" s="32">
        <f t="shared" si="23"/>
        <v>4500000</v>
      </c>
      <c r="Y24" s="24"/>
      <c r="Z24" s="24"/>
      <c r="AA24" s="25">
        <f t="shared" si="24"/>
        <v>0</v>
      </c>
      <c r="AB24" s="26">
        <f t="shared" si="25"/>
        <v>0</v>
      </c>
      <c r="AC24" s="26">
        <f t="shared" si="26"/>
        <v>0</v>
      </c>
      <c r="AD24" s="27">
        <f t="shared" si="27"/>
        <v>0</v>
      </c>
      <c r="AE24" s="81">
        <f>IF(A24="","",AVERAGE(P24,V24))</f>
        <v>3950000</v>
      </c>
      <c r="AF24" s="81">
        <f>IF(B24="","",AVERAGE(R24,X24))</f>
        <v>3950000</v>
      </c>
      <c r="AG24" s="40">
        <f>IF(B24="","",_xlfn.STDEV.P(R24,X24))</f>
        <v>550000</v>
      </c>
      <c r="AH24" s="41">
        <f t="shared" si="0"/>
        <v>0.13924050632911392</v>
      </c>
      <c r="AI24" s="40">
        <f t="shared" si="1"/>
        <v>3400000</v>
      </c>
      <c r="AJ24" s="40">
        <f t="shared" si="2"/>
        <v>4500000</v>
      </c>
      <c r="AK24" s="42">
        <f t="shared" si="3"/>
        <v>7824000</v>
      </c>
      <c r="AL24" s="42">
        <f t="shared" si="4"/>
        <v>7824000</v>
      </c>
      <c r="AM24" s="39">
        <f t="shared" si="5"/>
        <v>5868000</v>
      </c>
      <c r="AN24" s="39">
        <f t="shared" si="6"/>
        <v>5868000</v>
      </c>
      <c r="AO24" s="40">
        <f t="shared" si="7"/>
        <v>6746937.280475243</v>
      </c>
      <c r="AP24" s="41">
        <f t="shared" si="8"/>
        <v>1.1497848126235928</v>
      </c>
      <c r="AQ24" s="75">
        <f t="shared" si="9"/>
        <v>-878937.28047524299</v>
      </c>
      <c r="AR24" s="75">
        <f t="shared" si="10"/>
        <v>12614937.280475244</v>
      </c>
      <c r="AS24" s="75">
        <f t="shared" si="11"/>
        <v>5868000</v>
      </c>
      <c r="AT24" s="75">
        <f t="shared" si="12"/>
        <v>5868000</v>
      </c>
      <c r="AU24" s="5"/>
      <c r="AY24" s="64"/>
      <c r="AZ24" s="64"/>
      <c r="BA24" s="64"/>
      <c r="BB24" s="64"/>
      <c r="BC24" s="64"/>
      <c r="BD24" s="64"/>
      <c r="BE24" s="64"/>
      <c r="BF24" s="67"/>
      <c r="BG24" s="67" t="str">
        <f t="shared" si="28"/>
        <v xml:space="preserve"> </v>
      </c>
      <c r="BH24" s="64"/>
      <c r="BI24" s="64"/>
      <c r="BJ24" s="68" t="e">
        <f t="shared" si="29"/>
        <v>#DIV/0!</v>
      </c>
      <c r="CJ24" s="7">
        <v>15</v>
      </c>
    </row>
    <row r="25" spans="1:88" s="7" customFormat="1" ht="172.8" x14ac:dyDescent="0.3">
      <c r="A25" s="6">
        <v>15</v>
      </c>
      <c r="B25" s="43" t="s">
        <v>342</v>
      </c>
      <c r="C25" s="6" t="s">
        <v>176</v>
      </c>
      <c r="D25" s="6" t="s">
        <v>177</v>
      </c>
      <c r="E25" s="43" t="s">
        <v>340</v>
      </c>
      <c r="F25" s="44">
        <v>1</v>
      </c>
      <c r="G25" s="6" t="s">
        <v>341</v>
      </c>
      <c r="H25" s="23"/>
      <c r="I25" s="47">
        <f t="shared" si="13"/>
        <v>0</v>
      </c>
      <c r="J25" s="47">
        <f t="shared" si="14"/>
        <v>0</v>
      </c>
      <c r="K25" s="59">
        <f t="shared" si="30"/>
        <v>0</v>
      </c>
      <c r="L25" s="59">
        <f t="shared" si="15"/>
        <v>0</v>
      </c>
      <c r="M25" s="24" t="s">
        <v>343</v>
      </c>
      <c r="N25" s="25"/>
      <c r="O25" s="26">
        <f t="shared" si="16"/>
        <v>0</v>
      </c>
      <c r="P25" s="26">
        <f t="shared" si="17"/>
        <v>0</v>
      </c>
      <c r="Q25" s="27">
        <f t="shared" si="18"/>
        <v>0</v>
      </c>
      <c r="R25" s="27">
        <f t="shared" si="19"/>
        <v>0</v>
      </c>
      <c r="S25" s="29" t="s">
        <v>344</v>
      </c>
      <c r="T25" s="30"/>
      <c r="U25" s="31">
        <f t="shared" si="20"/>
        <v>0</v>
      </c>
      <c r="V25" s="31">
        <f t="shared" si="21"/>
        <v>0</v>
      </c>
      <c r="W25" s="32">
        <f t="shared" si="22"/>
        <v>0</v>
      </c>
      <c r="X25" s="32">
        <f t="shared" si="23"/>
        <v>0</v>
      </c>
      <c r="Y25" s="24"/>
      <c r="Z25" s="24"/>
      <c r="AA25" s="25">
        <f t="shared" si="24"/>
        <v>0</v>
      </c>
      <c r="AB25" s="26">
        <f t="shared" si="25"/>
        <v>0</v>
      </c>
      <c r="AC25" s="26">
        <f t="shared" si="26"/>
        <v>0</v>
      </c>
      <c r="AD25" s="27">
        <f t="shared" si="27"/>
        <v>0</v>
      </c>
      <c r="AE25" s="81">
        <v>862241</v>
      </c>
      <c r="AF25" s="81">
        <v>862241</v>
      </c>
      <c r="AG25" s="40">
        <f>IF(B25="","",_xlfn.STDEV.P(L25,R25,X25))</f>
        <v>0</v>
      </c>
      <c r="AH25" s="41">
        <f t="shared" si="0"/>
        <v>0</v>
      </c>
      <c r="AI25" s="40">
        <f t="shared" si="1"/>
        <v>862241</v>
      </c>
      <c r="AJ25" s="40">
        <f t="shared" si="2"/>
        <v>862241</v>
      </c>
      <c r="AK25" s="42">
        <f t="shared" si="3"/>
        <v>0</v>
      </c>
      <c r="AL25" s="42">
        <f t="shared" si="4"/>
        <v>0</v>
      </c>
      <c r="AM25" s="39">
        <f t="shared" si="5"/>
        <v>0</v>
      </c>
      <c r="AN25" s="39">
        <f t="shared" si="6"/>
        <v>0</v>
      </c>
      <c r="AO25" s="40">
        <f t="shared" si="7"/>
        <v>0</v>
      </c>
      <c r="AP25" s="41" t="e">
        <f t="shared" si="8"/>
        <v>#DIV/0!</v>
      </c>
      <c r="AQ25" s="75">
        <f t="shared" si="9"/>
        <v>0</v>
      </c>
      <c r="AR25" s="75">
        <f t="shared" si="10"/>
        <v>0</v>
      </c>
      <c r="AS25" s="75">
        <f t="shared" si="11"/>
        <v>0</v>
      </c>
      <c r="AT25" s="75">
        <f t="shared" si="12"/>
        <v>0</v>
      </c>
      <c r="AU25" s="80" t="s">
        <v>345</v>
      </c>
      <c r="AY25" s="64"/>
      <c r="AZ25" s="64"/>
      <c r="BA25" s="5"/>
      <c r="BB25" s="5"/>
      <c r="BC25" s="5"/>
      <c r="BD25" s="65"/>
      <c r="BE25" s="66"/>
      <c r="BF25" s="67"/>
      <c r="BG25" s="67" t="str">
        <f t="shared" si="28"/>
        <v xml:space="preserve"> </v>
      </c>
      <c r="BH25" s="5"/>
      <c r="BI25" s="5"/>
      <c r="BJ25" s="68" t="e">
        <f t="shared" si="29"/>
        <v>#DIV/0!</v>
      </c>
      <c r="CJ25" s="7">
        <v>16</v>
      </c>
    </row>
    <row r="26" spans="1:88" s="7" customFormat="1" ht="115.2" x14ac:dyDescent="0.3">
      <c r="A26" s="6">
        <v>16</v>
      </c>
      <c r="B26" s="43" t="s">
        <v>342</v>
      </c>
      <c r="C26" s="6" t="s">
        <v>178</v>
      </c>
      <c r="D26" s="6" t="s">
        <v>179</v>
      </c>
      <c r="E26" s="43" t="s">
        <v>340</v>
      </c>
      <c r="F26" s="44">
        <v>1</v>
      </c>
      <c r="G26" s="6" t="s">
        <v>341</v>
      </c>
      <c r="H26" s="23">
        <v>10759.663865546221</v>
      </c>
      <c r="I26" s="47">
        <f t="shared" si="13"/>
        <v>2044.3361344537821</v>
      </c>
      <c r="J26" s="47">
        <f t="shared" si="14"/>
        <v>12804.000000000004</v>
      </c>
      <c r="K26" s="59">
        <f t="shared" si="30"/>
        <v>10759.663865546221</v>
      </c>
      <c r="L26" s="59">
        <f t="shared" si="15"/>
        <v>12804.000000000004</v>
      </c>
      <c r="M26" s="24" t="s">
        <v>343</v>
      </c>
      <c r="N26" s="25">
        <v>7563.0252100840344</v>
      </c>
      <c r="O26" s="26">
        <f t="shared" si="16"/>
        <v>1436.9747899159665</v>
      </c>
      <c r="P26" s="26">
        <f t="shared" si="17"/>
        <v>9000</v>
      </c>
      <c r="Q26" s="27">
        <f t="shared" si="18"/>
        <v>7563.0252100840344</v>
      </c>
      <c r="R26" s="27">
        <f t="shared" si="19"/>
        <v>9000</v>
      </c>
      <c r="S26" s="29" t="s">
        <v>344</v>
      </c>
      <c r="T26" s="30">
        <v>9161.3445378151264</v>
      </c>
      <c r="U26" s="31">
        <f t="shared" si="20"/>
        <v>1740.6554621848741</v>
      </c>
      <c r="V26" s="31">
        <f t="shared" si="21"/>
        <v>10902</v>
      </c>
      <c r="W26" s="32">
        <f t="shared" si="22"/>
        <v>9161.3445378151264</v>
      </c>
      <c r="X26" s="32">
        <f t="shared" si="23"/>
        <v>10902</v>
      </c>
      <c r="Y26" s="24"/>
      <c r="Z26" s="24"/>
      <c r="AA26" s="25">
        <f t="shared" si="24"/>
        <v>0</v>
      </c>
      <c r="AB26" s="26">
        <f t="shared" si="25"/>
        <v>0</v>
      </c>
      <c r="AC26" s="26">
        <f t="shared" si="26"/>
        <v>0</v>
      </c>
      <c r="AD26" s="27">
        <f t="shared" si="27"/>
        <v>0</v>
      </c>
      <c r="AE26" s="81">
        <f t="shared" si="31"/>
        <v>10902.000000000002</v>
      </c>
      <c r="AF26" s="81">
        <f>IF(B26="","",AVERAGE(L26,R26,X26))</f>
        <v>10902.000000000002</v>
      </c>
      <c r="AG26" s="40">
        <f>IF(B26="","",_xlfn.STDEV.P(L26,R26,X26))</f>
        <v>1552.9764969245434</v>
      </c>
      <c r="AH26" s="41">
        <f t="shared" si="0"/>
        <v>0.14244877058563046</v>
      </c>
      <c r="AI26" s="40">
        <f t="shared" si="1"/>
        <v>9349.0235030754593</v>
      </c>
      <c r="AJ26" s="40">
        <f t="shared" si="2"/>
        <v>12454.976496924544</v>
      </c>
      <c r="AK26" s="42">
        <f t="shared" si="3"/>
        <v>10902.000000000002</v>
      </c>
      <c r="AL26" s="42">
        <f t="shared" si="4"/>
        <v>10902.000000000002</v>
      </c>
      <c r="AM26" s="39">
        <f t="shared" si="5"/>
        <v>8176.5000000000009</v>
      </c>
      <c r="AN26" s="39">
        <f t="shared" si="6"/>
        <v>8176.5000000000009</v>
      </c>
      <c r="AO26" s="40">
        <f t="shared" si="7"/>
        <v>5667.904109986338</v>
      </c>
      <c r="AP26" s="41">
        <f t="shared" si="8"/>
        <v>0.69319441203281806</v>
      </c>
      <c r="AQ26" s="75">
        <f t="shared" si="9"/>
        <v>2508.5958900136629</v>
      </c>
      <c r="AR26" s="75">
        <f t="shared" si="10"/>
        <v>13844.404109986339</v>
      </c>
      <c r="AS26" s="75">
        <f t="shared" si="11"/>
        <v>8176.5000000000009</v>
      </c>
      <c r="AT26" s="75">
        <f t="shared" si="12"/>
        <v>8176.5000000000009</v>
      </c>
      <c r="AU26" s="5"/>
      <c r="AY26" s="64"/>
      <c r="AZ26" s="64"/>
      <c r="BA26" s="5"/>
      <c r="BB26" s="5"/>
      <c r="BC26" s="5"/>
      <c r="BD26" s="65"/>
      <c r="BE26" s="66"/>
      <c r="BF26" s="67"/>
      <c r="BG26" s="67" t="str">
        <f t="shared" si="28"/>
        <v xml:space="preserve"> </v>
      </c>
      <c r="BH26" s="5"/>
      <c r="BI26" s="5"/>
      <c r="BJ26" s="68" t="e">
        <f t="shared" si="29"/>
        <v>#DIV/0!</v>
      </c>
      <c r="CJ26" s="7">
        <v>17</v>
      </c>
    </row>
    <row r="27" spans="1:88" s="7" customFormat="1" ht="100.8" x14ac:dyDescent="0.3">
      <c r="A27" s="6">
        <v>17</v>
      </c>
      <c r="B27" s="43" t="s">
        <v>342</v>
      </c>
      <c r="C27" s="6" t="s">
        <v>178</v>
      </c>
      <c r="D27" s="6" t="s">
        <v>180</v>
      </c>
      <c r="E27" s="43" t="s">
        <v>340</v>
      </c>
      <c r="F27" s="44">
        <v>1</v>
      </c>
      <c r="G27" s="6" t="s">
        <v>341</v>
      </c>
      <c r="H27" s="23">
        <v>28152.605042016814</v>
      </c>
      <c r="I27" s="47">
        <f t="shared" si="13"/>
        <v>5348.9949579831946</v>
      </c>
      <c r="J27" s="47">
        <f t="shared" si="14"/>
        <v>33501.600000000006</v>
      </c>
      <c r="K27" s="59">
        <f t="shared" si="30"/>
        <v>28152.605042016814</v>
      </c>
      <c r="L27" s="59">
        <f t="shared" si="15"/>
        <v>33501.600000000006</v>
      </c>
      <c r="M27" s="24" t="s">
        <v>343</v>
      </c>
      <c r="N27" s="25">
        <v>23954.621848739498</v>
      </c>
      <c r="O27" s="26">
        <f t="shared" si="16"/>
        <v>4551.3781512605046</v>
      </c>
      <c r="P27" s="26">
        <f t="shared" si="17"/>
        <v>28506.000000000004</v>
      </c>
      <c r="Q27" s="27">
        <f t="shared" si="18"/>
        <v>23954.621848739498</v>
      </c>
      <c r="R27" s="27">
        <f t="shared" si="19"/>
        <v>28506.000000000004</v>
      </c>
      <c r="S27" s="29" t="s">
        <v>344</v>
      </c>
      <c r="T27" s="30">
        <v>26053.613445378156</v>
      </c>
      <c r="U27" s="31">
        <f t="shared" si="20"/>
        <v>4950.1865546218496</v>
      </c>
      <c r="V27" s="31">
        <f t="shared" si="21"/>
        <v>31003.800000000007</v>
      </c>
      <c r="W27" s="32">
        <f t="shared" si="22"/>
        <v>26053.613445378156</v>
      </c>
      <c r="X27" s="32">
        <f t="shared" si="23"/>
        <v>31003.800000000007</v>
      </c>
      <c r="Y27" s="24"/>
      <c r="Z27" s="24"/>
      <c r="AA27" s="25">
        <f t="shared" si="24"/>
        <v>0</v>
      </c>
      <c r="AB27" s="26">
        <f t="shared" si="25"/>
        <v>0</v>
      </c>
      <c r="AC27" s="26">
        <f t="shared" si="26"/>
        <v>0</v>
      </c>
      <c r="AD27" s="27">
        <f t="shared" si="27"/>
        <v>0</v>
      </c>
      <c r="AE27" s="81">
        <f t="shared" si="31"/>
        <v>31003.800000000003</v>
      </c>
      <c r="AF27" s="81">
        <f>IF(B27="","",AVERAGE(L27,R27,X27))</f>
        <v>31003.800000000003</v>
      </c>
      <c r="AG27" s="40">
        <f>IF(B27="","",_xlfn.STDEV.P(L27,R27,X27))</f>
        <v>2039.445159841275</v>
      </c>
      <c r="AH27" s="41">
        <f t="shared" si="0"/>
        <v>6.5780490128347968E-2</v>
      </c>
      <c r="AI27" s="40">
        <f t="shared" si="1"/>
        <v>28964.354840158729</v>
      </c>
      <c r="AJ27" s="40">
        <f t="shared" si="2"/>
        <v>33043.245159841281</v>
      </c>
      <c r="AK27" s="42">
        <f t="shared" si="3"/>
        <v>31003.800000000003</v>
      </c>
      <c r="AL27" s="42">
        <f t="shared" si="4"/>
        <v>31003.800000000003</v>
      </c>
      <c r="AM27" s="39">
        <f t="shared" si="5"/>
        <v>23252.850000000002</v>
      </c>
      <c r="AN27" s="39">
        <f t="shared" si="6"/>
        <v>23252.850000000002</v>
      </c>
      <c r="AO27" s="40">
        <f t="shared" si="7"/>
        <v>15635.480170752679</v>
      </c>
      <c r="AP27" s="41">
        <f t="shared" si="8"/>
        <v>0.67241134616843423</v>
      </c>
      <c r="AQ27" s="75">
        <f t="shared" si="9"/>
        <v>7617.3698292473237</v>
      </c>
      <c r="AR27" s="75">
        <f t="shared" si="10"/>
        <v>38888.330170752684</v>
      </c>
      <c r="AS27" s="75">
        <f t="shared" si="11"/>
        <v>23252.850000000002</v>
      </c>
      <c r="AT27" s="75">
        <f t="shared" si="12"/>
        <v>23252.850000000002</v>
      </c>
      <c r="AU27" s="5"/>
      <c r="AY27" s="64"/>
      <c r="AZ27" s="64"/>
      <c r="BA27" s="5"/>
      <c r="BB27" s="5"/>
      <c r="BC27" s="5"/>
      <c r="BD27" s="65"/>
      <c r="BE27" s="66"/>
      <c r="BF27" s="67"/>
      <c r="BG27" s="67" t="str">
        <f t="shared" si="28"/>
        <v xml:space="preserve"> </v>
      </c>
      <c r="BH27" s="5"/>
      <c r="BI27" s="5"/>
      <c r="BJ27" s="68" t="e">
        <f t="shared" si="29"/>
        <v>#DIV/0!</v>
      </c>
      <c r="CJ27" s="7">
        <v>18</v>
      </c>
    </row>
    <row r="28" spans="1:88" s="148" customFormat="1" ht="100.8" x14ac:dyDescent="0.3">
      <c r="A28" s="139">
        <v>18</v>
      </c>
      <c r="B28" s="140" t="s">
        <v>342</v>
      </c>
      <c r="C28" s="139" t="s">
        <v>181</v>
      </c>
      <c r="D28" s="139" t="s">
        <v>182</v>
      </c>
      <c r="E28" s="140" t="s">
        <v>340</v>
      </c>
      <c r="F28" s="141">
        <v>1</v>
      </c>
      <c r="G28" s="139" t="s">
        <v>361</v>
      </c>
      <c r="H28" s="142">
        <v>18487</v>
      </c>
      <c r="I28" s="143">
        <f t="shared" si="13"/>
        <v>3512.53</v>
      </c>
      <c r="J28" s="143">
        <f t="shared" si="14"/>
        <v>21999.53</v>
      </c>
      <c r="K28" s="143">
        <f t="shared" si="30"/>
        <v>18487</v>
      </c>
      <c r="L28" s="143">
        <f t="shared" si="15"/>
        <v>21999.53</v>
      </c>
      <c r="M28" s="139" t="s">
        <v>362</v>
      </c>
      <c r="N28" s="142">
        <v>20000</v>
      </c>
      <c r="O28" s="144">
        <f t="shared" si="16"/>
        <v>3800</v>
      </c>
      <c r="P28" s="144">
        <f t="shared" si="17"/>
        <v>23800</v>
      </c>
      <c r="Q28" s="144">
        <f t="shared" si="18"/>
        <v>20000</v>
      </c>
      <c r="R28" s="144">
        <f t="shared" si="19"/>
        <v>23800</v>
      </c>
      <c r="S28" s="139" t="s">
        <v>343</v>
      </c>
      <c r="T28" s="142">
        <v>25000</v>
      </c>
      <c r="U28" s="144">
        <f t="shared" si="20"/>
        <v>4750</v>
      </c>
      <c r="V28" s="144">
        <f t="shared" si="21"/>
        <v>29750</v>
      </c>
      <c r="W28" s="144">
        <f t="shared" si="22"/>
        <v>25000</v>
      </c>
      <c r="X28" s="144">
        <f t="shared" si="23"/>
        <v>29750</v>
      </c>
      <c r="Y28" s="139"/>
      <c r="Z28" s="139"/>
      <c r="AA28" s="142">
        <f t="shared" si="24"/>
        <v>0</v>
      </c>
      <c r="AB28" s="144">
        <f t="shared" si="25"/>
        <v>0</v>
      </c>
      <c r="AC28" s="144">
        <f t="shared" si="26"/>
        <v>0</v>
      </c>
      <c r="AD28" s="144">
        <f t="shared" si="27"/>
        <v>0</v>
      </c>
      <c r="AE28" s="67">
        <f t="shared" si="31"/>
        <v>25183.176666666666</v>
      </c>
      <c r="AF28" s="67">
        <f>IF(B28="","",AVERAGE(L28,R28,X28))</f>
        <v>25183.176666666666</v>
      </c>
      <c r="AG28" s="89">
        <f>IF(B28="","",_xlfn.STDEV.P(L28,R28,X28))</f>
        <v>3311.8302667491394</v>
      </c>
      <c r="AH28" s="90">
        <f t="shared" si="0"/>
        <v>0.13150963083751041</v>
      </c>
      <c r="AI28" s="89">
        <f t="shared" si="1"/>
        <v>21871.346399917526</v>
      </c>
      <c r="AJ28" s="89">
        <f t="shared" si="2"/>
        <v>28495.006933415807</v>
      </c>
      <c r="AK28" s="145">
        <f t="shared" si="3"/>
        <v>25183.176666666666</v>
      </c>
      <c r="AL28" s="145">
        <f t="shared" si="4"/>
        <v>25183.176666666666</v>
      </c>
      <c r="AM28" s="144">
        <f t="shared" si="5"/>
        <v>18887.3825</v>
      </c>
      <c r="AN28" s="144">
        <f t="shared" si="6"/>
        <v>18887.3825</v>
      </c>
      <c r="AO28" s="89">
        <f t="shared" si="7"/>
        <v>13019.843181539927</v>
      </c>
      <c r="AP28" s="90">
        <f t="shared" si="8"/>
        <v>0.68934079042132634</v>
      </c>
      <c r="AQ28" s="146">
        <f t="shared" si="9"/>
        <v>5867.5393184600725</v>
      </c>
      <c r="AR28" s="146">
        <f t="shared" si="10"/>
        <v>31907.225681539927</v>
      </c>
      <c r="AS28" s="146">
        <f t="shared" si="11"/>
        <v>18887.3825</v>
      </c>
      <c r="AT28" s="146">
        <f t="shared" si="12"/>
        <v>18887.3825</v>
      </c>
      <c r="AU28" s="147"/>
      <c r="AY28" s="149"/>
      <c r="AZ28" s="149"/>
      <c r="BA28" s="147"/>
      <c r="BB28" s="147"/>
      <c r="BC28" s="147"/>
      <c r="BD28" s="150"/>
      <c r="BE28" s="66"/>
      <c r="BF28" s="67"/>
      <c r="BG28" s="67" t="str">
        <f t="shared" si="28"/>
        <v xml:space="preserve"> </v>
      </c>
      <c r="BH28" s="147"/>
      <c r="BI28" s="147"/>
      <c r="BJ28" s="151" t="e">
        <f t="shared" si="29"/>
        <v>#DIV/0!</v>
      </c>
      <c r="CJ28" s="148">
        <v>19</v>
      </c>
    </row>
    <row r="29" spans="1:88" s="7" customFormat="1" ht="57.6" x14ac:dyDescent="0.3">
      <c r="A29" s="6">
        <v>19</v>
      </c>
      <c r="B29" s="43" t="s">
        <v>342</v>
      </c>
      <c r="C29" s="6" t="s">
        <v>181</v>
      </c>
      <c r="D29" s="6" t="s">
        <v>183</v>
      </c>
      <c r="E29" s="43" t="s">
        <v>340</v>
      </c>
      <c r="F29" s="44">
        <v>1</v>
      </c>
      <c r="G29" s="6" t="s">
        <v>341</v>
      </c>
      <c r="H29" s="23">
        <v>12605.042016806723</v>
      </c>
      <c r="I29" s="47">
        <f t="shared" si="13"/>
        <v>2394.9579831932774</v>
      </c>
      <c r="J29" s="47">
        <f t="shared" si="14"/>
        <v>15000</v>
      </c>
      <c r="K29" s="59">
        <f t="shared" si="30"/>
        <v>12605.042016806723</v>
      </c>
      <c r="L29" s="59">
        <f t="shared" si="15"/>
        <v>15000</v>
      </c>
      <c r="M29" s="24" t="s">
        <v>343</v>
      </c>
      <c r="N29" s="25">
        <v>24472.268907563026</v>
      </c>
      <c r="O29" s="26">
        <f t="shared" si="16"/>
        <v>4649.7310924369749</v>
      </c>
      <c r="P29" s="26">
        <f t="shared" si="17"/>
        <v>29122</v>
      </c>
      <c r="Q29" s="27">
        <f t="shared" si="18"/>
        <v>24472.268907563026</v>
      </c>
      <c r="R29" s="27">
        <f t="shared" si="19"/>
        <v>29122</v>
      </c>
      <c r="S29" s="29" t="s">
        <v>344</v>
      </c>
      <c r="T29" s="30">
        <v>19000</v>
      </c>
      <c r="U29" s="31">
        <f t="shared" si="20"/>
        <v>3610</v>
      </c>
      <c r="V29" s="31">
        <f t="shared" si="21"/>
        <v>22610</v>
      </c>
      <c r="W29" s="32">
        <f t="shared" si="22"/>
        <v>19000</v>
      </c>
      <c r="X29" s="32">
        <f t="shared" si="23"/>
        <v>22610</v>
      </c>
      <c r="Y29" s="24"/>
      <c r="Z29" s="24"/>
      <c r="AA29" s="25">
        <f t="shared" si="24"/>
        <v>0</v>
      </c>
      <c r="AB29" s="26">
        <f t="shared" si="25"/>
        <v>0</v>
      </c>
      <c r="AC29" s="26">
        <f t="shared" si="26"/>
        <v>0</v>
      </c>
      <c r="AD29" s="27">
        <f t="shared" si="27"/>
        <v>0</v>
      </c>
      <c r="AE29" s="81">
        <f>IF(A29="","",AVERAGE(P29,V29))</f>
        <v>25866</v>
      </c>
      <c r="AF29" s="81">
        <f>IF(B29="","",AVERAGE(R29,X29))</f>
        <v>25866</v>
      </c>
      <c r="AG29" s="40">
        <f>IF(B29="","",_xlfn.STDEV.P(R29,X29))</f>
        <v>3256</v>
      </c>
      <c r="AH29" s="41">
        <f t="shared" si="0"/>
        <v>0.12587953297765406</v>
      </c>
      <c r="AI29" s="40">
        <f t="shared" si="1"/>
        <v>22610</v>
      </c>
      <c r="AJ29" s="40">
        <f t="shared" si="2"/>
        <v>29122</v>
      </c>
      <c r="AK29" s="42">
        <f t="shared" si="3"/>
        <v>22244</v>
      </c>
      <c r="AL29" s="42">
        <f t="shared" si="4"/>
        <v>22244</v>
      </c>
      <c r="AM29" s="39">
        <f t="shared" si="5"/>
        <v>16683</v>
      </c>
      <c r="AN29" s="39">
        <f t="shared" si="6"/>
        <v>16683</v>
      </c>
      <c r="AO29" s="40">
        <f t="shared" si="7"/>
        <v>12530.137376208877</v>
      </c>
      <c r="AP29" s="41">
        <f t="shared" si="8"/>
        <v>0.75107219182454454</v>
      </c>
      <c r="AQ29" s="75">
        <f t="shared" si="9"/>
        <v>4152.862623791123</v>
      </c>
      <c r="AR29" s="75">
        <f t="shared" si="10"/>
        <v>29213.137376208877</v>
      </c>
      <c r="AS29" s="75">
        <f t="shared" si="11"/>
        <v>16683</v>
      </c>
      <c r="AT29" s="75">
        <f t="shared" si="12"/>
        <v>16683</v>
      </c>
      <c r="AU29" s="5"/>
      <c r="AY29" s="64"/>
      <c r="AZ29" s="64"/>
      <c r="BA29" s="5"/>
      <c r="BB29" s="5"/>
      <c r="BC29" s="5"/>
      <c r="BD29" s="65"/>
      <c r="BE29" s="66"/>
      <c r="BF29" s="67"/>
      <c r="BG29" s="67" t="str">
        <f t="shared" si="28"/>
        <v xml:space="preserve"> </v>
      </c>
      <c r="BH29" s="5"/>
      <c r="BI29" s="5"/>
      <c r="BJ29" s="68" t="e">
        <f t="shared" si="29"/>
        <v>#DIV/0!</v>
      </c>
      <c r="CJ29" s="7">
        <v>20</v>
      </c>
    </row>
    <row r="30" spans="1:88" s="7" customFormat="1" ht="86.4" x14ac:dyDescent="0.3">
      <c r="A30" s="6">
        <v>20</v>
      </c>
      <c r="B30" s="43" t="s">
        <v>342</v>
      </c>
      <c r="C30" s="6" t="s">
        <v>184</v>
      </c>
      <c r="D30" s="6" t="s">
        <v>185</v>
      </c>
      <c r="E30" s="43" t="s">
        <v>340</v>
      </c>
      <c r="F30" s="44">
        <v>1</v>
      </c>
      <c r="G30" s="6" t="s">
        <v>341</v>
      </c>
      <c r="H30" s="23">
        <v>79495.798319327747</v>
      </c>
      <c r="I30" s="47">
        <f t="shared" si="13"/>
        <v>15104.201680672271</v>
      </c>
      <c r="J30" s="47">
        <f t="shared" si="14"/>
        <v>94600.000000000015</v>
      </c>
      <c r="K30" s="59">
        <f t="shared" si="30"/>
        <v>79495.798319327747</v>
      </c>
      <c r="L30" s="59">
        <f t="shared" si="15"/>
        <v>94600.000000000015</v>
      </c>
      <c r="M30" s="24" t="s">
        <v>343</v>
      </c>
      <c r="N30" s="25">
        <v>82000</v>
      </c>
      <c r="O30" s="26">
        <f t="shared" si="16"/>
        <v>15580</v>
      </c>
      <c r="P30" s="26">
        <f t="shared" si="17"/>
        <v>97580</v>
      </c>
      <c r="Q30" s="27">
        <f t="shared" si="18"/>
        <v>82000</v>
      </c>
      <c r="R30" s="27">
        <f t="shared" si="19"/>
        <v>97580</v>
      </c>
      <c r="S30" s="29" t="s">
        <v>344</v>
      </c>
      <c r="T30" s="30">
        <v>80747.899159663866</v>
      </c>
      <c r="U30" s="31">
        <f t="shared" si="20"/>
        <v>15342.100840336134</v>
      </c>
      <c r="V30" s="31">
        <f t="shared" si="21"/>
        <v>96090</v>
      </c>
      <c r="W30" s="32">
        <f t="shared" si="22"/>
        <v>80747.899159663866</v>
      </c>
      <c r="X30" s="32">
        <f t="shared" si="23"/>
        <v>96090</v>
      </c>
      <c r="Y30" s="24"/>
      <c r="Z30" s="24"/>
      <c r="AA30" s="25">
        <f t="shared" si="24"/>
        <v>0</v>
      </c>
      <c r="AB30" s="26">
        <f t="shared" si="25"/>
        <v>0</v>
      </c>
      <c r="AC30" s="26">
        <f t="shared" si="26"/>
        <v>0</v>
      </c>
      <c r="AD30" s="27">
        <f t="shared" si="27"/>
        <v>0</v>
      </c>
      <c r="AE30" s="81">
        <f t="shared" si="31"/>
        <v>96090</v>
      </c>
      <c r="AF30" s="81">
        <f t="shared" ref="AF30:AF35" si="34">IF(B30="","",AVERAGE(L30,R30,X30))</f>
        <v>96090</v>
      </c>
      <c r="AG30" s="40">
        <f t="shared" ref="AG30:AG35" si="35">IF(B30="","",_xlfn.STDEV.P(L30,R30,X30))</f>
        <v>1216.5799055823059</v>
      </c>
      <c r="AH30" s="41">
        <f t="shared" si="0"/>
        <v>1.2660837814364719E-2</v>
      </c>
      <c r="AI30" s="40">
        <f t="shared" si="1"/>
        <v>94873.420094417699</v>
      </c>
      <c r="AJ30" s="40">
        <f t="shared" si="2"/>
        <v>97306.579905582301</v>
      </c>
      <c r="AK30" s="42">
        <f t="shared" si="3"/>
        <v>96090</v>
      </c>
      <c r="AL30" s="42">
        <f t="shared" si="4"/>
        <v>96090</v>
      </c>
      <c r="AM30" s="39">
        <f t="shared" si="5"/>
        <v>72067.5</v>
      </c>
      <c r="AN30" s="39">
        <f t="shared" si="6"/>
        <v>72067.5</v>
      </c>
      <c r="AO30" s="40">
        <f t="shared" si="7"/>
        <v>48060.40045262489</v>
      </c>
      <c r="AP30" s="41">
        <f t="shared" si="8"/>
        <v>0.66688036150310315</v>
      </c>
      <c r="AQ30" s="75">
        <f t="shared" si="9"/>
        <v>24007.09954737511</v>
      </c>
      <c r="AR30" s="75">
        <f t="shared" si="10"/>
        <v>120127.90045262489</v>
      </c>
      <c r="AS30" s="75">
        <f t="shared" si="11"/>
        <v>72067.5</v>
      </c>
      <c r="AT30" s="75">
        <f t="shared" si="12"/>
        <v>72067.5</v>
      </c>
      <c r="AU30" s="5"/>
      <c r="AY30" s="64"/>
      <c r="AZ30" s="64"/>
      <c r="BA30" s="5"/>
      <c r="BB30" s="5"/>
      <c r="BC30" s="5"/>
      <c r="BD30" s="65"/>
      <c r="BE30" s="66"/>
      <c r="BF30" s="67"/>
      <c r="BG30" s="67" t="str">
        <f t="shared" si="28"/>
        <v xml:space="preserve"> </v>
      </c>
      <c r="BH30" s="5"/>
      <c r="BI30" s="5"/>
      <c r="BJ30" s="68" t="e">
        <f t="shared" si="29"/>
        <v>#DIV/0!</v>
      </c>
      <c r="CJ30" s="7">
        <v>21</v>
      </c>
    </row>
    <row r="31" spans="1:88" s="7" customFormat="1" ht="100.8" x14ac:dyDescent="0.3">
      <c r="A31" s="6">
        <v>21</v>
      </c>
      <c r="B31" s="43" t="s">
        <v>342</v>
      </c>
      <c r="C31" s="6" t="s">
        <v>186</v>
      </c>
      <c r="D31" s="6" t="s">
        <v>187</v>
      </c>
      <c r="E31" s="43" t="s">
        <v>340</v>
      </c>
      <c r="F31" s="44">
        <v>1</v>
      </c>
      <c r="G31" s="6" t="s">
        <v>341</v>
      </c>
      <c r="H31" s="23">
        <v>252100.84033613445</v>
      </c>
      <c r="I31" s="47">
        <f t="shared" si="13"/>
        <v>47899.159663865546</v>
      </c>
      <c r="J31" s="47">
        <f t="shared" si="14"/>
        <v>300000</v>
      </c>
      <c r="K31" s="59">
        <f t="shared" si="30"/>
        <v>252100.84033613445</v>
      </c>
      <c r="L31" s="59">
        <f t="shared" si="15"/>
        <v>300000</v>
      </c>
      <c r="M31" s="24" t="s">
        <v>343</v>
      </c>
      <c r="N31" s="25">
        <v>375630.25210084033</v>
      </c>
      <c r="O31" s="26">
        <f t="shared" si="16"/>
        <v>71369.747899159658</v>
      </c>
      <c r="P31" s="26">
        <f t="shared" si="17"/>
        <v>447000</v>
      </c>
      <c r="Q31" s="27">
        <f t="shared" si="18"/>
        <v>375630.25210084033</v>
      </c>
      <c r="R31" s="27">
        <f t="shared" si="19"/>
        <v>447000</v>
      </c>
      <c r="S31" s="29" t="s">
        <v>344</v>
      </c>
      <c r="T31" s="30">
        <v>313865.54621848743</v>
      </c>
      <c r="U31" s="31">
        <f t="shared" si="20"/>
        <v>59634.45378151261</v>
      </c>
      <c r="V31" s="31">
        <f t="shared" si="21"/>
        <v>373500.00000000006</v>
      </c>
      <c r="W31" s="32">
        <f t="shared" si="22"/>
        <v>313865.54621848743</v>
      </c>
      <c r="X31" s="32">
        <f t="shared" si="23"/>
        <v>373500.00000000006</v>
      </c>
      <c r="Y31" s="24"/>
      <c r="Z31" s="24"/>
      <c r="AA31" s="25">
        <f t="shared" si="24"/>
        <v>0</v>
      </c>
      <c r="AB31" s="26">
        <f t="shared" si="25"/>
        <v>0</v>
      </c>
      <c r="AC31" s="26">
        <f t="shared" si="26"/>
        <v>0</v>
      </c>
      <c r="AD31" s="27">
        <f t="shared" si="27"/>
        <v>0</v>
      </c>
      <c r="AE31" s="81">
        <f t="shared" si="31"/>
        <v>373500</v>
      </c>
      <c r="AF31" s="81">
        <f t="shared" si="34"/>
        <v>373500</v>
      </c>
      <c r="AG31" s="40">
        <f t="shared" si="35"/>
        <v>60012.498698187861</v>
      </c>
      <c r="AH31" s="41">
        <f t="shared" si="0"/>
        <v>0.1606760339978256</v>
      </c>
      <c r="AI31" s="40">
        <f t="shared" si="1"/>
        <v>313487.50130181212</v>
      </c>
      <c r="AJ31" s="40">
        <f t="shared" si="2"/>
        <v>433512.49869818788</v>
      </c>
      <c r="AK31" s="42">
        <f t="shared" si="3"/>
        <v>373500</v>
      </c>
      <c r="AL31" s="42">
        <f t="shared" si="4"/>
        <v>373500</v>
      </c>
      <c r="AM31" s="39">
        <f t="shared" si="5"/>
        <v>280125</v>
      </c>
      <c r="AN31" s="39">
        <f t="shared" si="6"/>
        <v>280125</v>
      </c>
      <c r="AO31" s="40">
        <f t="shared" si="7"/>
        <v>196155.70983277546</v>
      </c>
      <c r="AP31" s="41">
        <f t="shared" si="8"/>
        <v>0.7002434978412333</v>
      </c>
      <c r="AQ31" s="75">
        <f t="shared" si="9"/>
        <v>83969.290167224535</v>
      </c>
      <c r="AR31" s="75">
        <f t="shared" si="10"/>
        <v>476280.70983277546</v>
      </c>
      <c r="AS31" s="75">
        <f t="shared" si="11"/>
        <v>280125</v>
      </c>
      <c r="AT31" s="75">
        <f t="shared" si="12"/>
        <v>280125</v>
      </c>
      <c r="AU31" s="5"/>
      <c r="AY31" s="64"/>
      <c r="AZ31" s="64"/>
      <c r="BA31" s="5"/>
      <c r="BB31" s="5"/>
      <c r="BC31" s="5"/>
      <c r="BD31" s="65"/>
      <c r="BE31" s="66"/>
      <c r="BF31" s="67"/>
      <c r="BG31" s="67" t="str">
        <f t="shared" si="28"/>
        <v xml:space="preserve"> </v>
      </c>
      <c r="BH31" s="5"/>
      <c r="BI31" s="5"/>
      <c r="BJ31" s="68" t="e">
        <f t="shared" si="29"/>
        <v>#DIV/0!</v>
      </c>
      <c r="CJ31" s="7">
        <v>22</v>
      </c>
    </row>
    <row r="32" spans="1:88" s="7" customFormat="1" ht="86.4" x14ac:dyDescent="0.3">
      <c r="A32" s="6">
        <v>22</v>
      </c>
      <c r="B32" s="43" t="s">
        <v>342</v>
      </c>
      <c r="C32" s="6" t="s">
        <v>186</v>
      </c>
      <c r="D32" s="6" t="s">
        <v>188</v>
      </c>
      <c r="E32" s="43" t="s">
        <v>340</v>
      </c>
      <c r="F32" s="44">
        <v>1</v>
      </c>
      <c r="G32" s="6" t="s">
        <v>341</v>
      </c>
      <c r="H32" s="23">
        <v>315126.05042016809</v>
      </c>
      <c r="I32" s="47">
        <f t="shared" si="13"/>
        <v>59873.94957983194</v>
      </c>
      <c r="J32" s="47">
        <f t="shared" si="14"/>
        <v>375000</v>
      </c>
      <c r="K32" s="59">
        <f t="shared" si="30"/>
        <v>315126.05042016809</v>
      </c>
      <c r="L32" s="59">
        <f t="shared" si="15"/>
        <v>375000</v>
      </c>
      <c r="M32" s="24" t="s">
        <v>343</v>
      </c>
      <c r="N32" s="25">
        <v>316806.72268907563</v>
      </c>
      <c r="O32" s="26">
        <f t="shared" si="16"/>
        <v>60193.277310924372</v>
      </c>
      <c r="P32" s="26">
        <f t="shared" si="17"/>
        <v>377000</v>
      </c>
      <c r="Q32" s="27">
        <f t="shared" si="18"/>
        <v>316806.72268907563</v>
      </c>
      <c r="R32" s="27">
        <f t="shared" si="19"/>
        <v>377000</v>
      </c>
      <c r="S32" s="29" t="s">
        <v>344</v>
      </c>
      <c r="T32" s="30">
        <v>315966.38655462186</v>
      </c>
      <c r="U32" s="31">
        <f t="shared" si="20"/>
        <v>60033.613445378156</v>
      </c>
      <c r="V32" s="31">
        <f t="shared" si="21"/>
        <v>376000</v>
      </c>
      <c r="W32" s="32">
        <f t="shared" si="22"/>
        <v>315966.38655462186</v>
      </c>
      <c r="X32" s="32">
        <f t="shared" si="23"/>
        <v>376000</v>
      </c>
      <c r="Y32" s="24"/>
      <c r="Z32" s="24"/>
      <c r="AA32" s="25">
        <f t="shared" si="24"/>
        <v>0</v>
      </c>
      <c r="AB32" s="26">
        <f t="shared" si="25"/>
        <v>0</v>
      </c>
      <c r="AC32" s="26">
        <f t="shared" si="26"/>
        <v>0</v>
      </c>
      <c r="AD32" s="27">
        <f t="shared" si="27"/>
        <v>0</v>
      </c>
      <c r="AE32" s="81">
        <f t="shared" si="31"/>
        <v>376000</v>
      </c>
      <c r="AF32" s="81">
        <f t="shared" si="34"/>
        <v>376000</v>
      </c>
      <c r="AG32" s="40">
        <f t="shared" si="35"/>
        <v>816.49658092772597</v>
      </c>
      <c r="AH32" s="41">
        <f t="shared" si="0"/>
        <v>2.1715334599141647E-3</v>
      </c>
      <c r="AI32" s="40">
        <f t="shared" si="1"/>
        <v>375183.50341907225</v>
      </c>
      <c r="AJ32" s="40">
        <f t="shared" si="2"/>
        <v>376816.49658092775</v>
      </c>
      <c r="AK32" s="42">
        <f t="shared" si="3"/>
        <v>376000</v>
      </c>
      <c r="AL32" s="42">
        <f t="shared" si="4"/>
        <v>376000</v>
      </c>
      <c r="AM32" s="39">
        <f t="shared" si="5"/>
        <v>282000</v>
      </c>
      <c r="AN32" s="39">
        <f t="shared" si="6"/>
        <v>282000</v>
      </c>
      <c r="AO32" s="40">
        <f t="shared" si="7"/>
        <v>188001.77304128456</v>
      </c>
      <c r="AP32" s="41">
        <f t="shared" si="8"/>
        <v>0.66667295404710836</v>
      </c>
      <c r="AQ32" s="75">
        <f t="shared" si="9"/>
        <v>93998.226958715444</v>
      </c>
      <c r="AR32" s="75">
        <f t="shared" si="10"/>
        <v>470001.77304128453</v>
      </c>
      <c r="AS32" s="75">
        <f t="shared" si="11"/>
        <v>282000</v>
      </c>
      <c r="AT32" s="75">
        <f t="shared" si="12"/>
        <v>282000</v>
      </c>
      <c r="AU32" s="5"/>
      <c r="AY32" s="64"/>
      <c r="AZ32" s="64"/>
      <c r="BA32" s="5"/>
      <c r="BB32" s="5"/>
      <c r="BC32" s="5"/>
      <c r="BD32" s="65"/>
      <c r="BE32" s="66"/>
      <c r="BF32" s="67"/>
      <c r="BG32" s="67" t="str">
        <f t="shared" si="28"/>
        <v xml:space="preserve"> </v>
      </c>
      <c r="BH32" s="5"/>
      <c r="BI32" s="5"/>
      <c r="BJ32" s="68" t="e">
        <f t="shared" si="29"/>
        <v>#DIV/0!</v>
      </c>
      <c r="CJ32" s="7">
        <v>23</v>
      </c>
    </row>
    <row r="33" spans="1:88" s="7" customFormat="1" ht="86.4" x14ac:dyDescent="0.3">
      <c r="A33" s="6">
        <v>23</v>
      </c>
      <c r="B33" s="43" t="s">
        <v>342</v>
      </c>
      <c r="C33" s="6" t="s">
        <v>186</v>
      </c>
      <c r="D33" s="6" t="s">
        <v>189</v>
      </c>
      <c r="E33" s="43" t="s">
        <v>340</v>
      </c>
      <c r="F33" s="44">
        <v>1</v>
      </c>
      <c r="G33" s="6" t="s">
        <v>341</v>
      </c>
      <c r="H33" s="23">
        <v>330924.36974789924</v>
      </c>
      <c r="I33" s="47">
        <f t="shared" si="13"/>
        <v>62875.630252100855</v>
      </c>
      <c r="J33" s="47">
        <f t="shared" si="14"/>
        <v>393800.00000000012</v>
      </c>
      <c r="K33" s="59">
        <f t="shared" si="30"/>
        <v>330924.36974789924</v>
      </c>
      <c r="L33" s="59">
        <f t="shared" si="15"/>
        <v>393800.00000000012</v>
      </c>
      <c r="M33" s="24" t="s">
        <v>343</v>
      </c>
      <c r="N33" s="25">
        <v>375630.25210084033</v>
      </c>
      <c r="O33" s="26">
        <f t="shared" si="16"/>
        <v>71369.747899159658</v>
      </c>
      <c r="P33" s="26">
        <f t="shared" si="17"/>
        <v>447000</v>
      </c>
      <c r="Q33" s="27">
        <f t="shared" si="18"/>
        <v>375630.25210084033</v>
      </c>
      <c r="R33" s="27">
        <f t="shared" si="19"/>
        <v>447000</v>
      </c>
      <c r="S33" s="29" t="s">
        <v>344</v>
      </c>
      <c r="T33" s="30">
        <v>353277.31092436978</v>
      </c>
      <c r="U33" s="31">
        <f t="shared" si="20"/>
        <v>67122.68907563026</v>
      </c>
      <c r="V33" s="31">
        <f t="shared" si="21"/>
        <v>420400.00000000006</v>
      </c>
      <c r="W33" s="32">
        <f t="shared" si="22"/>
        <v>353277.31092436978</v>
      </c>
      <c r="X33" s="32">
        <f t="shared" si="23"/>
        <v>420400.00000000006</v>
      </c>
      <c r="Y33" s="24"/>
      <c r="Z33" s="24"/>
      <c r="AA33" s="25">
        <f t="shared" si="24"/>
        <v>0</v>
      </c>
      <c r="AB33" s="26">
        <f t="shared" si="25"/>
        <v>0</v>
      </c>
      <c r="AC33" s="26">
        <f t="shared" si="26"/>
        <v>0</v>
      </c>
      <c r="AD33" s="27">
        <f t="shared" si="27"/>
        <v>0</v>
      </c>
      <c r="AE33" s="81">
        <f t="shared" si="31"/>
        <v>420400.00000000006</v>
      </c>
      <c r="AF33" s="81">
        <f t="shared" si="34"/>
        <v>420400.00000000006</v>
      </c>
      <c r="AG33" s="40">
        <f t="shared" si="35"/>
        <v>21718.809052677465</v>
      </c>
      <c r="AH33" s="41">
        <f t="shared" si="0"/>
        <v>5.1662247984484926E-2</v>
      </c>
      <c r="AI33" s="40">
        <f t="shared" si="1"/>
        <v>398681.19094732258</v>
      </c>
      <c r="AJ33" s="40">
        <f t="shared" si="2"/>
        <v>442118.80905267753</v>
      </c>
      <c r="AK33" s="42">
        <f t="shared" si="3"/>
        <v>420400.00000000006</v>
      </c>
      <c r="AL33" s="42">
        <f t="shared" si="4"/>
        <v>420400.00000000006</v>
      </c>
      <c r="AM33" s="39">
        <f t="shared" si="5"/>
        <v>315300.00000000006</v>
      </c>
      <c r="AN33" s="39">
        <f t="shared" si="6"/>
        <v>315300.00000000006</v>
      </c>
      <c r="AO33" s="40">
        <f t="shared" si="7"/>
        <v>211319.06366124825</v>
      </c>
      <c r="AP33" s="41">
        <f t="shared" si="8"/>
        <v>0.67021586952504986</v>
      </c>
      <c r="AQ33" s="75">
        <f t="shared" si="9"/>
        <v>103980.93633875181</v>
      </c>
      <c r="AR33" s="75">
        <f t="shared" si="10"/>
        <v>526619.06366124831</v>
      </c>
      <c r="AS33" s="75">
        <f t="shared" si="11"/>
        <v>315300.00000000006</v>
      </c>
      <c r="AT33" s="75">
        <f t="shared" si="12"/>
        <v>315300.00000000006</v>
      </c>
      <c r="AU33" s="5"/>
      <c r="AY33" s="64"/>
      <c r="AZ33" s="64"/>
      <c r="BA33" s="5"/>
      <c r="BB33" s="5"/>
      <c r="BC33" s="5"/>
      <c r="BD33" s="65"/>
      <c r="BE33" s="66"/>
      <c r="BF33" s="67"/>
      <c r="BG33" s="67" t="str">
        <f t="shared" si="28"/>
        <v xml:space="preserve"> </v>
      </c>
      <c r="BH33" s="5"/>
      <c r="BI33" s="5"/>
      <c r="BJ33" s="68" t="e">
        <f t="shared" si="29"/>
        <v>#DIV/0!</v>
      </c>
      <c r="CJ33" s="7">
        <v>24</v>
      </c>
    </row>
    <row r="34" spans="1:88" s="7" customFormat="1" ht="100.8" x14ac:dyDescent="0.3">
      <c r="A34" s="6">
        <v>24</v>
      </c>
      <c r="B34" s="43" t="s">
        <v>342</v>
      </c>
      <c r="C34" s="6" t="s">
        <v>186</v>
      </c>
      <c r="D34" s="6" t="s">
        <v>190</v>
      </c>
      <c r="E34" s="43" t="s">
        <v>340</v>
      </c>
      <c r="F34" s="44">
        <v>1</v>
      </c>
      <c r="G34" s="6" t="s">
        <v>341</v>
      </c>
      <c r="H34" s="23">
        <v>357142.85714285716</v>
      </c>
      <c r="I34" s="47">
        <f t="shared" si="13"/>
        <v>67857.142857142855</v>
      </c>
      <c r="J34" s="47">
        <f t="shared" si="14"/>
        <v>425000</v>
      </c>
      <c r="K34" s="59">
        <f t="shared" si="30"/>
        <v>357142.85714285716</v>
      </c>
      <c r="L34" s="59">
        <f t="shared" si="15"/>
        <v>425000</v>
      </c>
      <c r="M34" s="24" t="s">
        <v>343</v>
      </c>
      <c r="N34" s="25">
        <v>373949.57983193279</v>
      </c>
      <c r="O34" s="26">
        <f t="shared" si="16"/>
        <v>71050.420168067227</v>
      </c>
      <c r="P34" s="26">
        <f t="shared" si="17"/>
        <v>445000</v>
      </c>
      <c r="Q34" s="27">
        <f t="shared" si="18"/>
        <v>373949.57983193279</v>
      </c>
      <c r="R34" s="27">
        <f t="shared" si="19"/>
        <v>445000</v>
      </c>
      <c r="S34" s="29" t="s">
        <v>344</v>
      </c>
      <c r="T34" s="30">
        <v>365546.21848739497</v>
      </c>
      <c r="U34" s="31">
        <f t="shared" si="20"/>
        <v>69453.781512605041</v>
      </c>
      <c r="V34" s="31">
        <f t="shared" si="21"/>
        <v>435000</v>
      </c>
      <c r="W34" s="32">
        <f t="shared" si="22"/>
        <v>365546.21848739497</v>
      </c>
      <c r="X34" s="32">
        <f t="shared" si="23"/>
        <v>435000</v>
      </c>
      <c r="Y34" s="24"/>
      <c r="Z34" s="24"/>
      <c r="AA34" s="25">
        <f t="shared" si="24"/>
        <v>0</v>
      </c>
      <c r="AB34" s="26">
        <f t="shared" si="25"/>
        <v>0</v>
      </c>
      <c r="AC34" s="26">
        <f t="shared" si="26"/>
        <v>0</v>
      </c>
      <c r="AD34" s="27">
        <f t="shared" si="27"/>
        <v>0</v>
      </c>
      <c r="AE34" s="81">
        <f t="shared" si="31"/>
        <v>435000</v>
      </c>
      <c r="AF34" s="81">
        <f t="shared" si="34"/>
        <v>435000</v>
      </c>
      <c r="AG34" s="40">
        <f t="shared" si="35"/>
        <v>8164.9658092772597</v>
      </c>
      <c r="AH34" s="41">
        <f t="shared" si="0"/>
        <v>1.8770036343166114E-2</v>
      </c>
      <c r="AI34" s="40">
        <f t="shared" si="1"/>
        <v>426835.03419072274</v>
      </c>
      <c r="AJ34" s="40">
        <f t="shared" si="2"/>
        <v>443164.96580927726</v>
      </c>
      <c r="AK34" s="42">
        <f t="shared" si="3"/>
        <v>435000</v>
      </c>
      <c r="AL34" s="42">
        <f t="shared" si="4"/>
        <v>435000</v>
      </c>
      <c r="AM34" s="39">
        <f t="shared" si="5"/>
        <v>326250</v>
      </c>
      <c r="AN34" s="39">
        <f t="shared" si="6"/>
        <v>326250</v>
      </c>
      <c r="AO34" s="40">
        <f t="shared" si="7"/>
        <v>217653.20274847018</v>
      </c>
      <c r="AP34" s="41">
        <f t="shared" si="8"/>
        <v>0.66713625363515761</v>
      </c>
      <c r="AQ34" s="75">
        <f t="shared" si="9"/>
        <v>108596.79725152982</v>
      </c>
      <c r="AR34" s="75">
        <f t="shared" si="10"/>
        <v>543903.20274847024</v>
      </c>
      <c r="AS34" s="75">
        <f t="shared" si="11"/>
        <v>326250</v>
      </c>
      <c r="AT34" s="75">
        <f t="shared" si="12"/>
        <v>326250</v>
      </c>
      <c r="AU34" s="5"/>
      <c r="AY34" s="64"/>
      <c r="AZ34" s="64"/>
      <c r="BA34" s="5"/>
      <c r="BB34" s="5"/>
      <c r="BC34" s="5"/>
      <c r="BD34" s="65"/>
      <c r="BE34" s="66"/>
      <c r="BF34" s="67"/>
      <c r="BG34" s="67" t="str">
        <f t="shared" si="28"/>
        <v xml:space="preserve"> </v>
      </c>
      <c r="BH34" s="5"/>
      <c r="BI34" s="5"/>
      <c r="BJ34" s="68" t="e">
        <f t="shared" si="29"/>
        <v>#DIV/0!</v>
      </c>
      <c r="CJ34" s="7">
        <v>25</v>
      </c>
    </row>
    <row r="35" spans="1:88" s="7" customFormat="1" ht="100.8" x14ac:dyDescent="0.3">
      <c r="A35" s="6">
        <v>25</v>
      </c>
      <c r="B35" s="43" t="s">
        <v>342</v>
      </c>
      <c r="C35" s="6" t="s">
        <v>186</v>
      </c>
      <c r="D35" s="6" t="s">
        <v>191</v>
      </c>
      <c r="E35" s="43" t="s">
        <v>340</v>
      </c>
      <c r="F35" s="44">
        <v>1</v>
      </c>
      <c r="G35" s="6" t="s">
        <v>341</v>
      </c>
      <c r="H35" s="23">
        <v>390756.30252100842</v>
      </c>
      <c r="I35" s="47">
        <f t="shared" si="13"/>
        <v>74243.697478991598</v>
      </c>
      <c r="J35" s="47">
        <f t="shared" si="14"/>
        <v>465000</v>
      </c>
      <c r="K35" s="59">
        <f t="shared" si="30"/>
        <v>390756.30252100842</v>
      </c>
      <c r="L35" s="59">
        <f t="shared" si="15"/>
        <v>465000</v>
      </c>
      <c r="M35" s="24" t="s">
        <v>343</v>
      </c>
      <c r="N35" s="25">
        <v>462184.87394957984</v>
      </c>
      <c r="O35" s="26">
        <f t="shared" si="16"/>
        <v>87815.126050420164</v>
      </c>
      <c r="P35" s="26">
        <f t="shared" si="17"/>
        <v>550000</v>
      </c>
      <c r="Q35" s="27">
        <f t="shared" si="18"/>
        <v>462184.87394957984</v>
      </c>
      <c r="R35" s="27">
        <f t="shared" si="19"/>
        <v>550000</v>
      </c>
      <c r="S35" s="29" t="s">
        <v>344</v>
      </c>
      <c r="T35" s="30">
        <v>426470.58823529416</v>
      </c>
      <c r="U35" s="31">
        <f t="shared" si="20"/>
        <v>81029.411764705888</v>
      </c>
      <c r="V35" s="31">
        <f t="shared" si="21"/>
        <v>507500.00000000006</v>
      </c>
      <c r="W35" s="32">
        <f t="shared" si="22"/>
        <v>426470.58823529416</v>
      </c>
      <c r="X35" s="32">
        <f t="shared" si="23"/>
        <v>507500.00000000006</v>
      </c>
      <c r="Y35" s="24"/>
      <c r="Z35" s="24"/>
      <c r="AA35" s="25">
        <f t="shared" si="24"/>
        <v>0</v>
      </c>
      <c r="AB35" s="26">
        <f t="shared" si="25"/>
        <v>0</v>
      </c>
      <c r="AC35" s="26">
        <f t="shared" si="26"/>
        <v>0</v>
      </c>
      <c r="AD35" s="27">
        <f t="shared" si="27"/>
        <v>0</v>
      </c>
      <c r="AE35" s="81">
        <f t="shared" si="31"/>
        <v>507500</v>
      </c>
      <c r="AF35" s="81">
        <f t="shared" si="34"/>
        <v>507500</v>
      </c>
      <c r="AG35" s="40">
        <f t="shared" si="35"/>
        <v>34701.104689428357</v>
      </c>
      <c r="AH35" s="41">
        <f t="shared" si="0"/>
        <v>6.8376560964390848E-2</v>
      </c>
      <c r="AI35" s="40">
        <f t="shared" si="1"/>
        <v>472798.89531057165</v>
      </c>
      <c r="AJ35" s="40">
        <f t="shared" si="2"/>
        <v>542201.10468942835</v>
      </c>
      <c r="AK35" s="42">
        <f t="shared" si="3"/>
        <v>507500</v>
      </c>
      <c r="AL35" s="42">
        <f t="shared" si="4"/>
        <v>507500</v>
      </c>
      <c r="AM35" s="39">
        <f t="shared" si="5"/>
        <v>380625</v>
      </c>
      <c r="AN35" s="39">
        <f t="shared" si="6"/>
        <v>380625</v>
      </c>
      <c r="AO35" s="40">
        <f t="shared" si="7"/>
        <v>256111.75132482045</v>
      </c>
      <c r="AP35" s="41">
        <f t="shared" si="8"/>
        <v>0.67287159625568593</v>
      </c>
      <c r="AQ35" s="75">
        <f t="shared" si="9"/>
        <v>124513.24867517955</v>
      </c>
      <c r="AR35" s="75">
        <f t="shared" si="10"/>
        <v>636736.75132482045</v>
      </c>
      <c r="AS35" s="75">
        <f t="shared" si="11"/>
        <v>380625</v>
      </c>
      <c r="AT35" s="75">
        <f t="shared" si="12"/>
        <v>380625</v>
      </c>
      <c r="AU35" s="5"/>
      <c r="AY35" s="64"/>
      <c r="AZ35" s="64"/>
      <c r="BA35" s="5"/>
      <c r="BB35" s="5"/>
      <c r="BC35" s="5"/>
      <c r="BD35" s="65"/>
      <c r="BE35" s="66"/>
      <c r="BF35" s="67"/>
      <c r="BG35" s="67" t="str">
        <f t="shared" si="28"/>
        <v xml:space="preserve"> </v>
      </c>
      <c r="BH35" s="5"/>
      <c r="BI35" s="5"/>
      <c r="BJ35" s="68" t="e">
        <f t="shared" si="29"/>
        <v>#DIV/0!</v>
      </c>
      <c r="CJ35" s="7">
        <v>26</v>
      </c>
    </row>
    <row r="36" spans="1:88" s="7" customFormat="1" ht="288.60000000000002" thickBot="1" x14ac:dyDescent="0.35">
      <c r="A36" s="6">
        <v>26</v>
      </c>
      <c r="B36" s="43" t="s">
        <v>342</v>
      </c>
      <c r="C36" s="6" t="s">
        <v>186</v>
      </c>
      <c r="D36" s="6" t="s">
        <v>192</v>
      </c>
      <c r="E36" s="43" t="s">
        <v>340</v>
      </c>
      <c r="F36" s="44">
        <v>1</v>
      </c>
      <c r="G36" s="6" t="s">
        <v>341</v>
      </c>
      <c r="H36" s="23">
        <v>6008403.3613445386</v>
      </c>
      <c r="I36" s="47">
        <f t="shared" si="13"/>
        <v>1141596.6386554623</v>
      </c>
      <c r="J36" s="47">
        <f t="shared" si="14"/>
        <v>7150000.0000000009</v>
      </c>
      <c r="K36" s="59">
        <f t="shared" si="30"/>
        <v>6008403.3613445386</v>
      </c>
      <c r="L36" s="59">
        <f t="shared" si="15"/>
        <v>7150000.0000000009</v>
      </c>
      <c r="M36" s="24" t="s">
        <v>343</v>
      </c>
      <c r="N36" s="25">
        <v>521008.40336134454</v>
      </c>
      <c r="O36" s="26">
        <f t="shared" si="16"/>
        <v>98991.596638655465</v>
      </c>
      <c r="P36" s="26">
        <f t="shared" si="17"/>
        <v>620000</v>
      </c>
      <c r="Q36" s="27">
        <f t="shared" si="18"/>
        <v>521008.40336134454</v>
      </c>
      <c r="R36" s="27">
        <f t="shared" si="19"/>
        <v>620000</v>
      </c>
      <c r="S36" s="29" t="s">
        <v>344</v>
      </c>
      <c r="T36" s="30">
        <v>800000</v>
      </c>
      <c r="U36" s="31">
        <f t="shared" si="20"/>
        <v>152000</v>
      </c>
      <c r="V36" s="31">
        <f t="shared" si="21"/>
        <v>952000</v>
      </c>
      <c r="W36" s="32">
        <f t="shared" si="22"/>
        <v>800000</v>
      </c>
      <c r="X36" s="32">
        <f t="shared" si="23"/>
        <v>952000</v>
      </c>
      <c r="Y36" s="24"/>
      <c r="Z36" s="24"/>
      <c r="AA36" s="25">
        <f t="shared" si="24"/>
        <v>0</v>
      </c>
      <c r="AB36" s="26">
        <f t="shared" si="25"/>
        <v>0</v>
      </c>
      <c r="AC36" s="26">
        <f t="shared" si="26"/>
        <v>0</v>
      </c>
      <c r="AD36" s="27">
        <f t="shared" si="27"/>
        <v>0</v>
      </c>
      <c r="AE36" s="81">
        <f>IF(A36="","",AVERAGE(P36,V36))</f>
        <v>786000</v>
      </c>
      <c r="AF36" s="81">
        <f>IF(B36="","",AVERAGE(R36,X36))</f>
        <v>786000</v>
      </c>
      <c r="AG36" s="40">
        <f>IF(B36="","",_xlfn.STDEV.P(R36,X36))</f>
        <v>166000</v>
      </c>
      <c r="AH36" s="41">
        <f t="shared" si="0"/>
        <v>0.21119592875318066</v>
      </c>
      <c r="AI36" s="40">
        <f t="shared" si="1"/>
        <v>620000</v>
      </c>
      <c r="AJ36" s="40">
        <f t="shared" si="2"/>
        <v>952000</v>
      </c>
      <c r="AK36" s="42">
        <f t="shared" si="3"/>
        <v>2907333.3333333335</v>
      </c>
      <c r="AL36" s="42">
        <f t="shared" si="4"/>
        <v>2907333.3333333335</v>
      </c>
      <c r="AM36" s="39">
        <f t="shared" si="5"/>
        <v>2180500</v>
      </c>
      <c r="AN36" s="39">
        <f t="shared" si="6"/>
        <v>2180500</v>
      </c>
      <c r="AO36" s="40">
        <f t="shared" si="7"/>
        <v>3336409.3973412002</v>
      </c>
      <c r="AP36" s="41">
        <f t="shared" si="8"/>
        <v>1.5301120831649622</v>
      </c>
      <c r="AQ36" s="75">
        <f t="shared" si="9"/>
        <v>-1155909.3973412002</v>
      </c>
      <c r="AR36" s="75">
        <f t="shared" si="10"/>
        <v>5516909.3973412002</v>
      </c>
      <c r="AS36" s="75">
        <f t="shared" si="11"/>
        <v>2180500</v>
      </c>
      <c r="AT36" s="75">
        <f t="shared" si="12"/>
        <v>2180500</v>
      </c>
      <c r="AU36" s="5"/>
      <c r="BB36" s="109" t="s">
        <v>48</v>
      </c>
      <c r="BC36" s="109"/>
      <c r="BD36" s="109"/>
      <c r="BE36" s="109"/>
      <c r="BF36" s="109"/>
      <c r="BG36" s="109"/>
      <c r="BH36" s="109"/>
      <c r="BI36" s="110"/>
      <c r="BJ36" s="83">
        <f>+BJ11</f>
        <v>53816000</v>
      </c>
      <c r="CJ36" s="7">
        <v>27</v>
      </c>
    </row>
    <row r="37" spans="1:88" s="7" customFormat="1" ht="288" x14ac:dyDescent="0.3">
      <c r="A37" s="6">
        <v>27</v>
      </c>
      <c r="B37" s="43" t="s">
        <v>342</v>
      </c>
      <c r="C37" s="6" t="s">
        <v>186</v>
      </c>
      <c r="D37" s="6" t="s">
        <v>193</v>
      </c>
      <c r="E37" s="43" t="s">
        <v>340</v>
      </c>
      <c r="F37" s="44">
        <v>1</v>
      </c>
      <c r="G37" s="6" t="s">
        <v>341</v>
      </c>
      <c r="H37" s="23">
        <v>525210.08403361344</v>
      </c>
      <c r="I37" s="47">
        <f t="shared" si="13"/>
        <v>99789.915966386558</v>
      </c>
      <c r="J37" s="47">
        <f t="shared" si="14"/>
        <v>625000</v>
      </c>
      <c r="K37" s="59">
        <f t="shared" si="30"/>
        <v>525210.08403361344</v>
      </c>
      <c r="L37" s="59">
        <f t="shared" si="15"/>
        <v>625000</v>
      </c>
      <c r="M37" s="24" t="s">
        <v>343</v>
      </c>
      <c r="N37" s="25">
        <v>2826890.7563025211</v>
      </c>
      <c r="O37" s="26">
        <f t="shared" si="16"/>
        <v>537109.24369747902</v>
      </c>
      <c r="P37" s="26">
        <f t="shared" si="17"/>
        <v>3364000</v>
      </c>
      <c r="Q37" s="27">
        <f t="shared" si="18"/>
        <v>2826890.7563025211</v>
      </c>
      <c r="R37" s="27">
        <f t="shared" si="19"/>
        <v>3364000</v>
      </c>
      <c r="S37" s="29" t="s">
        <v>344</v>
      </c>
      <c r="T37" s="30">
        <v>1900000</v>
      </c>
      <c r="U37" s="31">
        <f t="shared" si="20"/>
        <v>361000</v>
      </c>
      <c r="V37" s="31">
        <f t="shared" si="21"/>
        <v>2261000</v>
      </c>
      <c r="W37" s="32">
        <f t="shared" si="22"/>
        <v>1900000</v>
      </c>
      <c r="X37" s="32">
        <f t="shared" si="23"/>
        <v>2261000</v>
      </c>
      <c r="Y37" s="24"/>
      <c r="Z37" s="24"/>
      <c r="AA37" s="25">
        <f t="shared" si="24"/>
        <v>0</v>
      </c>
      <c r="AB37" s="26">
        <f t="shared" si="25"/>
        <v>0</v>
      </c>
      <c r="AC37" s="26">
        <f t="shared" si="26"/>
        <v>0</v>
      </c>
      <c r="AD37" s="27">
        <f t="shared" si="27"/>
        <v>0</v>
      </c>
      <c r="AE37" s="81">
        <f>IF(A37="","",AVERAGE(P37,V37))</f>
        <v>2812500</v>
      </c>
      <c r="AF37" s="81">
        <f>IF(B37="","",AVERAGE(R37,X37))</f>
        <v>2812500</v>
      </c>
      <c r="AG37" s="40">
        <f>IF(B37="","",_xlfn.STDEV.P(R37,X37))</f>
        <v>551500</v>
      </c>
      <c r="AH37" s="41">
        <f t="shared" si="0"/>
        <v>0.1960888888888889</v>
      </c>
      <c r="AI37" s="40">
        <f t="shared" si="1"/>
        <v>2261000</v>
      </c>
      <c r="AJ37" s="40">
        <f t="shared" si="2"/>
        <v>3364000</v>
      </c>
      <c r="AK37" s="42">
        <f t="shared" si="3"/>
        <v>2083333.3333333333</v>
      </c>
      <c r="AL37" s="42">
        <f t="shared" si="4"/>
        <v>2083333.3333333333</v>
      </c>
      <c r="AM37" s="39">
        <f t="shared" si="5"/>
        <v>1562500</v>
      </c>
      <c r="AN37" s="39">
        <f t="shared" si="6"/>
        <v>1562500</v>
      </c>
      <c r="AO37" s="40">
        <f t="shared" si="7"/>
        <v>1533364.1663566637</v>
      </c>
      <c r="AP37" s="41">
        <f t="shared" si="8"/>
        <v>0.98135306646826481</v>
      </c>
      <c r="AQ37" s="75">
        <f t="shared" si="9"/>
        <v>29135.833643336315</v>
      </c>
      <c r="AR37" s="75">
        <f t="shared" si="10"/>
        <v>3095864.1663566637</v>
      </c>
      <c r="AS37" s="75">
        <f t="shared" si="11"/>
        <v>1562500</v>
      </c>
      <c r="AT37" s="75">
        <f t="shared" si="12"/>
        <v>1562500</v>
      </c>
      <c r="AU37" s="5"/>
      <c r="BB37" s="10"/>
      <c r="BC37" s="10"/>
      <c r="BD37" s="10"/>
      <c r="BE37" s="10"/>
      <c r="BF37" s="10"/>
      <c r="BG37" s="3"/>
      <c r="BH37" s="3"/>
      <c r="BI37" s="3"/>
      <c r="BJ37" s="3"/>
      <c r="CJ37" s="7">
        <v>28</v>
      </c>
    </row>
    <row r="38" spans="1:88" s="7" customFormat="1" ht="158.4" x14ac:dyDescent="0.3">
      <c r="A38" s="6">
        <v>28</v>
      </c>
      <c r="B38" s="43" t="s">
        <v>342</v>
      </c>
      <c r="C38" s="6" t="s">
        <v>194</v>
      </c>
      <c r="D38" s="6" t="s">
        <v>195</v>
      </c>
      <c r="E38" s="43" t="s">
        <v>340</v>
      </c>
      <c r="F38" s="44">
        <v>1</v>
      </c>
      <c r="G38" s="6" t="s">
        <v>341</v>
      </c>
      <c r="H38" s="23">
        <v>1405882.3529411766</v>
      </c>
      <c r="I38" s="47">
        <f t="shared" si="13"/>
        <v>267117.64705882355</v>
      </c>
      <c r="J38" s="47">
        <f t="shared" si="14"/>
        <v>1673000.0000000002</v>
      </c>
      <c r="K38" s="59">
        <f t="shared" si="30"/>
        <v>1405882.3529411766</v>
      </c>
      <c r="L38" s="59">
        <f t="shared" si="15"/>
        <v>1673000.0000000002</v>
      </c>
      <c r="M38" s="24" t="s">
        <v>343</v>
      </c>
      <c r="N38" s="25">
        <v>902822.68907563027</v>
      </c>
      <c r="O38" s="26">
        <f t="shared" si="16"/>
        <v>171536.31092436975</v>
      </c>
      <c r="P38" s="26">
        <f t="shared" si="17"/>
        <v>1074359</v>
      </c>
      <c r="Q38" s="27">
        <f t="shared" si="18"/>
        <v>902822.68907563027</v>
      </c>
      <c r="R38" s="27">
        <f t="shared" si="19"/>
        <v>1074359</v>
      </c>
      <c r="S38" s="29" t="s">
        <v>344</v>
      </c>
      <c r="T38" s="30">
        <v>1154352.5210084035</v>
      </c>
      <c r="U38" s="31">
        <f t="shared" si="20"/>
        <v>219326.97899159667</v>
      </c>
      <c r="V38" s="31">
        <f t="shared" si="21"/>
        <v>1373679.5000000002</v>
      </c>
      <c r="W38" s="32">
        <f t="shared" si="22"/>
        <v>1154352.5210084035</v>
      </c>
      <c r="X38" s="32">
        <f t="shared" si="23"/>
        <v>1373679.5000000002</v>
      </c>
      <c r="Y38" s="24"/>
      <c r="Z38" s="24"/>
      <c r="AA38" s="25">
        <f t="shared" si="24"/>
        <v>0</v>
      </c>
      <c r="AB38" s="26">
        <f t="shared" si="25"/>
        <v>0</v>
      </c>
      <c r="AC38" s="26">
        <f t="shared" si="26"/>
        <v>0</v>
      </c>
      <c r="AD38" s="27">
        <f t="shared" si="27"/>
        <v>0</v>
      </c>
      <c r="AE38" s="81">
        <f t="shared" si="31"/>
        <v>1373679.5</v>
      </c>
      <c r="AF38" s="81">
        <f t="shared" ref="AF38:AF46" si="36">IF(B38="","",AVERAGE(L38,R38,X38))</f>
        <v>1373679.5</v>
      </c>
      <c r="AG38" s="40">
        <f t="shared" ref="AG38:AG46" si="37">IF(B38="","",_xlfn.STDEV.P(L38,R38,X38))</f>
        <v>244394.16485157874</v>
      </c>
      <c r="AH38" s="41">
        <f t="shared" si="0"/>
        <v>0.17791207108468804</v>
      </c>
      <c r="AI38" s="40">
        <f t="shared" si="1"/>
        <v>1129285.3351484213</v>
      </c>
      <c r="AJ38" s="40">
        <f t="shared" si="2"/>
        <v>1618073.6648515787</v>
      </c>
      <c r="AK38" s="42">
        <f t="shared" si="3"/>
        <v>1373679.5</v>
      </c>
      <c r="AL38" s="42">
        <f t="shared" si="4"/>
        <v>1373679.5</v>
      </c>
      <c r="AM38" s="39">
        <f t="shared" si="5"/>
        <v>1030259.625</v>
      </c>
      <c r="AN38" s="39">
        <f t="shared" si="6"/>
        <v>1030259.625</v>
      </c>
      <c r="AO38" s="40">
        <f t="shared" si="7"/>
        <v>729024.93098217377</v>
      </c>
      <c r="AP38" s="41">
        <f t="shared" si="8"/>
        <v>0.70761283203947134</v>
      </c>
      <c r="AQ38" s="75">
        <f t="shared" si="9"/>
        <v>301234.69401782623</v>
      </c>
      <c r="AR38" s="75">
        <f t="shared" si="10"/>
        <v>1759284.5559821739</v>
      </c>
      <c r="AS38" s="75">
        <f t="shared" si="11"/>
        <v>1030259.625</v>
      </c>
      <c r="AT38" s="75">
        <f t="shared" si="12"/>
        <v>1030259.625</v>
      </c>
      <c r="AU38" s="5"/>
      <c r="BB38" s="10"/>
      <c r="BC38" s="10"/>
      <c r="BD38" s="10"/>
      <c r="BE38" s="10"/>
      <c r="BF38" s="10"/>
      <c r="BG38" s="3"/>
      <c r="BH38" s="3"/>
      <c r="BI38" s="3"/>
      <c r="BJ38" s="3"/>
      <c r="CJ38" s="7">
        <v>29</v>
      </c>
    </row>
    <row r="39" spans="1:88" s="7" customFormat="1" ht="158.4" x14ac:dyDescent="0.3">
      <c r="A39" s="6">
        <v>29</v>
      </c>
      <c r="B39" s="43" t="s">
        <v>342</v>
      </c>
      <c r="C39" s="6" t="s">
        <v>194</v>
      </c>
      <c r="D39" s="6" t="s">
        <v>196</v>
      </c>
      <c r="E39" s="43" t="s">
        <v>340</v>
      </c>
      <c r="F39" s="44">
        <v>1</v>
      </c>
      <c r="G39" s="6" t="s">
        <v>341</v>
      </c>
      <c r="H39" s="23">
        <v>2310924.3697478995</v>
      </c>
      <c r="I39" s="47">
        <f t="shared" si="13"/>
        <v>439075.63025210088</v>
      </c>
      <c r="J39" s="47">
        <f t="shared" si="14"/>
        <v>2750000.0000000005</v>
      </c>
      <c r="K39" s="59">
        <f t="shared" si="30"/>
        <v>2310924.3697478995</v>
      </c>
      <c r="L39" s="59">
        <f t="shared" si="15"/>
        <v>2750000.0000000005</v>
      </c>
      <c r="M39" s="24" t="s">
        <v>343</v>
      </c>
      <c r="N39" s="25">
        <v>1430815.9663865548</v>
      </c>
      <c r="O39" s="26">
        <f t="shared" si="16"/>
        <v>271855.03361344541</v>
      </c>
      <c r="P39" s="26">
        <f t="shared" si="17"/>
        <v>1702671.0000000002</v>
      </c>
      <c r="Q39" s="27">
        <f t="shared" si="18"/>
        <v>1430815.9663865548</v>
      </c>
      <c r="R39" s="27">
        <f t="shared" si="19"/>
        <v>1702671.0000000002</v>
      </c>
      <c r="S39" s="29" t="s">
        <v>344</v>
      </c>
      <c r="T39" s="30">
        <v>1870870.1680672269</v>
      </c>
      <c r="U39" s="31">
        <f t="shared" si="20"/>
        <v>355465.33193277312</v>
      </c>
      <c r="V39" s="31">
        <f t="shared" si="21"/>
        <v>2226335.5</v>
      </c>
      <c r="W39" s="32">
        <f t="shared" si="22"/>
        <v>1870870.1680672269</v>
      </c>
      <c r="X39" s="32">
        <f t="shared" si="23"/>
        <v>2226335.5</v>
      </c>
      <c r="Y39" s="24"/>
      <c r="Z39" s="24"/>
      <c r="AA39" s="25">
        <f t="shared" si="24"/>
        <v>0</v>
      </c>
      <c r="AB39" s="26">
        <f t="shared" si="25"/>
        <v>0</v>
      </c>
      <c r="AC39" s="26">
        <f t="shared" si="26"/>
        <v>0</v>
      </c>
      <c r="AD39" s="27">
        <f t="shared" si="27"/>
        <v>0</v>
      </c>
      <c r="AE39" s="81">
        <f t="shared" si="31"/>
        <v>2226335.5000000005</v>
      </c>
      <c r="AF39" s="81">
        <f t="shared" si="36"/>
        <v>2226335.5000000005</v>
      </c>
      <c r="AG39" s="40">
        <f t="shared" si="37"/>
        <v>427570.27380322717</v>
      </c>
      <c r="AH39" s="41">
        <f t="shared" si="0"/>
        <v>0.19205114135009171</v>
      </c>
      <c r="AI39" s="40">
        <f t="shared" si="1"/>
        <v>1798765.2261967734</v>
      </c>
      <c r="AJ39" s="40">
        <f t="shared" si="2"/>
        <v>2653905.7738032276</v>
      </c>
      <c r="AK39" s="42">
        <f t="shared" si="3"/>
        <v>2226335.5000000005</v>
      </c>
      <c r="AL39" s="42">
        <f t="shared" si="4"/>
        <v>2226335.5000000005</v>
      </c>
      <c r="AM39" s="39">
        <f t="shared" si="5"/>
        <v>1669751.6250000002</v>
      </c>
      <c r="AN39" s="39">
        <f t="shared" si="6"/>
        <v>1669751.6250000002</v>
      </c>
      <c r="AO39" s="40">
        <f t="shared" si="7"/>
        <v>1192459.1308217775</v>
      </c>
      <c r="AP39" s="41">
        <f t="shared" si="8"/>
        <v>0.71415359803694001</v>
      </c>
      <c r="AQ39" s="75">
        <f t="shared" si="9"/>
        <v>477292.49417822273</v>
      </c>
      <c r="AR39" s="75">
        <f t="shared" si="10"/>
        <v>2862210.7558217775</v>
      </c>
      <c r="AS39" s="75">
        <f t="shared" si="11"/>
        <v>1669751.6250000002</v>
      </c>
      <c r="AT39" s="75">
        <f t="shared" si="12"/>
        <v>1669751.6250000002</v>
      </c>
      <c r="AU39" s="5"/>
      <c r="BG39" s="3"/>
      <c r="BH39" s="3"/>
      <c r="BI39" s="3"/>
      <c r="BJ39" s="3"/>
      <c r="CJ39" s="7">
        <v>30</v>
      </c>
    </row>
    <row r="40" spans="1:88" s="7" customFormat="1" ht="158.4" x14ac:dyDescent="0.3">
      <c r="A40" s="6">
        <v>30</v>
      </c>
      <c r="B40" s="43" t="s">
        <v>342</v>
      </c>
      <c r="C40" s="6" t="s">
        <v>194</v>
      </c>
      <c r="D40" s="6" t="s">
        <v>197</v>
      </c>
      <c r="E40" s="43" t="s">
        <v>340</v>
      </c>
      <c r="F40" s="44">
        <v>1</v>
      </c>
      <c r="G40" s="6" t="s">
        <v>341</v>
      </c>
      <c r="H40" s="23">
        <v>1260504.2016806724</v>
      </c>
      <c r="I40" s="47">
        <f t="shared" si="13"/>
        <v>239495.79831932776</v>
      </c>
      <c r="J40" s="47">
        <f t="shared" si="14"/>
        <v>1500000</v>
      </c>
      <c r="K40" s="59">
        <f t="shared" si="30"/>
        <v>1260504.2016806724</v>
      </c>
      <c r="L40" s="59">
        <f t="shared" si="15"/>
        <v>1500000</v>
      </c>
      <c r="M40" s="24" t="s">
        <v>343</v>
      </c>
      <c r="N40" s="25">
        <v>1166965.5462184874</v>
      </c>
      <c r="O40" s="26">
        <f t="shared" si="16"/>
        <v>221723.45378151262</v>
      </c>
      <c r="P40" s="26">
        <f t="shared" si="17"/>
        <v>1388689</v>
      </c>
      <c r="Q40" s="27">
        <f t="shared" si="18"/>
        <v>1166965.5462184874</v>
      </c>
      <c r="R40" s="27">
        <f t="shared" si="19"/>
        <v>1388689</v>
      </c>
      <c r="S40" s="29" t="s">
        <v>344</v>
      </c>
      <c r="T40" s="30">
        <v>1213734.8739495799</v>
      </c>
      <c r="U40" s="31">
        <f t="shared" si="20"/>
        <v>230609.62605042019</v>
      </c>
      <c r="V40" s="31">
        <f t="shared" si="21"/>
        <v>1444344.5</v>
      </c>
      <c r="W40" s="32">
        <f t="shared" si="22"/>
        <v>1213734.8739495799</v>
      </c>
      <c r="X40" s="32">
        <f t="shared" si="23"/>
        <v>1444344.5</v>
      </c>
      <c r="Y40" s="24"/>
      <c r="Z40" s="24"/>
      <c r="AA40" s="25">
        <f t="shared" si="24"/>
        <v>0</v>
      </c>
      <c r="AB40" s="26">
        <f t="shared" si="25"/>
        <v>0</v>
      </c>
      <c r="AC40" s="26">
        <f t="shared" si="26"/>
        <v>0</v>
      </c>
      <c r="AD40" s="27">
        <f t="shared" si="27"/>
        <v>0</v>
      </c>
      <c r="AE40" s="81">
        <f t="shared" si="31"/>
        <v>1444344.5</v>
      </c>
      <c r="AF40" s="81">
        <f t="shared" si="36"/>
        <v>1444344.5</v>
      </c>
      <c r="AG40" s="40">
        <f t="shared" si="37"/>
        <v>45442.52545982306</v>
      </c>
      <c r="AH40" s="41">
        <f t="shared" si="0"/>
        <v>3.1462386888878008E-2</v>
      </c>
      <c r="AI40" s="40">
        <f t="shared" si="1"/>
        <v>1398901.974540177</v>
      </c>
      <c r="AJ40" s="40">
        <f t="shared" si="2"/>
        <v>1489787.025459823</v>
      </c>
      <c r="AK40" s="42">
        <f t="shared" si="3"/>
        <v>1444344.5</v>
      </c>
      <c r="AL40" s="42">
        <f t="shared" si="4"/>
        <v>1444344.5</v>
      </c>
      <c r="AM40" s="39">
        <f t="shared" si="5"/>
        <v>1083258.375</v>
      </c>
      <c r="AN40" s="39">
        <f t="shared" si="6"/>
        <v>1083258.375</v>
      </c>
      <c r="AO40" s="40">
        <f t="shared" si="7"/>
        <v>723600.56784819427</v>
      </c>
      <c r="AP40" s="41">
        <f t="shared" si="8"/>
        <v>0.66798520514387372</v>
      </c>
      <c r="AQ40" s="75">
        <f t="shared" si="9"/>
        <v>359657.80715180573</v>
      </c>
      <c r="AR40" s="75">
        <f t="shared" si="10"/>
        <v>1806858.9428481944</v>
      </c>
      <c r="AS40" s="75">
        <f t="shared" si="11"/>
        <v>1083258.375</v>
      </c>
      <c r="AT40" s="75">
        <f t="shared" si="12"/>
        <v>1083258.375</v>
      </c>
      <c r="AU40" s="5"/>
      <c r="CJ40" s="7">
        <v>31</v>
      </c>
    </row>
    <row r="41" spans="1:88" s="7" customFormat="1" ht="158.4" x14ac:dyDescent="0.3">
      <c r="A41" s="6">
        <v>31</v>
      </c>
      <c r="B41" s="43" t="s">
        <v>342</v>
      </c>
      <c r="C41" s="6" t="s">
        <v>194</v>
      </c>
      <c r="D41" s="6" t="s">
        <v>198</v>
      </c>
      <c r="E41" s="43" t="s">
        <v>340</v>
      </c>
      <c r="F41" s="44">
        <v>1</v>
      </c>
      <c r="G41" s="6" t="s">
        <v>341</v>
      </c>
      <c r="H41" s="23">
        <v>1596638.6554621849</v>
      </c>
      <c r="I41" s="47">
        <f t="shared" si="13"/>
        <v>303361.34453781514</v>
      </c>
      <c r="J41" s="47">
        <f t="shared" si="14"/>
        <v>1900000</v>
      </c>
      <c r="K41" s="59">
        <f t="shared" si="30"/>
        <v>1596638.6554621849</v>
      </c>
      <c r="L41" s="59">
        <f t="shared" si="15"/>
        <v>1900000</v>
      </c>
      <c r="M41" s="24" t="s">
        <v>343</v>
      </c>
      <c r="N41" s="25">
        <v>1647058.8235294118</v>
      </c>
      <c r="O41" s="26">
        <f t="shared" si="16"/>
        <v>312941.17647058825</v>
      </c>
      <c r="P41" s="26">
        <f t="shared" si="17"/>
        <v>1960000</v>
      </c>
      <c r="Q41" s="27">
        <f t="shared" si="18"/>
        <v>1647058.8235294118</v>
      </c>
      <c r="R41" s="27">
        <f t="shared" si="19"/>
        <v>1960000</v>
      </c>
      <c r="S41" s="29" t="s">
        <v>344</v>
      </c>
      <c r="T41" s="30">
        <v>1621848.7394957985</v>
      </c>
      <c r="U41" s="31">
        <f t="shared" si="20"/>
        <v>308151.26050420169</v>
      </c>
      <c r="V41" s="31">
        <f t="shared" si="21"/>
        <v>1930000.0000000002</v>
      </c>
      <c r="W41" s="32">
        <f t="shared" si="22"/>
        <v>1621848.7394957985</v>
      </c>
      <c r="X41" s="32">
        <f t="shared" si="23"/>
        <v>1930000.0000000002</v>
      </c>
      <c r="Y41" s="24"/>
      <c r="Z41" s="24"/>
      <c r="AA41" s="25">
        <f t="shared" si="24"/>
        <v>0</v>
      </c>
      <c r="AB41" s="26">
        <f t="shared" si="25"/>
        <v>0</v>
      </c>
      <c r="AC41" s="26">
        <f t="shared" si="26"/>
        <v>0</v>
      </c>
      <c r="AD41" s="27">
        <f t="shared" si="27"/>
        <v>0</v>
      </c>
      <c r="AE41" s="81">
        <f t="shared" si="31"/>
        <v>1930000</v>
      </c>
      <c r="AF41" s="81">
        <f t="shared" si="36"/>
        <v>1930000</v>
      </c>
      <c r="AG41" s="40">
        <f t="shared" si="37"/>
        <v>24494.89742783178</v>
      </c>
      <c r="AH41" s="41">
        <f t="shared" si="0"/>
        <v>1.2691656698358436E-2</v>
      </c>
      <c r="AI41" s="40">
        <f t="shared" si="1"/>
        <v>1905505.1025721682</v>
      </c>
      <c r="AJ41" s="40">
        <f t="shared" si="2"/>
        <v>1954494.8974278318</v>
      </c>
      <c r="AK41" s="42">
        <f t="shared" si="3"/>
        <v>1930000</v>
      </c>
      <c r="AL41" s="42">
        <f t="shared" si="4"/>
        <v>1930000</v>
      </c>
      <c r="AM41" s="39">
        <f t="shared" si="5"/>
        <v>1447500</v>
      </c>
      <c r="AN41" s="39">
        <f t="shared" si="6"/>
        <v>1447500</v>
      </c>
      <c r="AO41" s="40">
        <f t="shared" si="7"/>
        <v>965310.83076903271</v>
      </c>
      <c r="AP41" s="41">
        <f t="shared" si="8"/>
        <v>0.66688140294924536</v>
      </c>
      <c r="AQ41" s="75">
        <f t="shared" si="9"/>
        <v>482189.16923096729</v>
      </c>
      <c r="AR41" s="75">
        <f t="shared" si="10"/>
        <v>2412810.8307690327</v>
      </c>
      <c r="AS41" s="75">
        <f t="shared" si="11"/>
        <v>1447500</v>
      </c>
      <c r="AT41" s="75">
        <f t="shared" si="12"/>
        <v>1447500</v>
      </c>
      <c r="AU41" s="5"/>
      <c r="CJ41" s="7">
        <v>32</v>
      </c>
    </row>
    <row r="42" spans="1:88" s="7" customFormat="1" ht="158.4" x14ac:dyDescent="0.3">
      <c r="A42" s="6">
        <v>32</v>
      </c>
      <c r="B42" s="43" t="s">
        <v>342</v>
      </c>
      <c r="C42" s="6" t="s">
        <v>194</v>
      </c>
      <c r="D42" s="6" t="s">
        <v>199</v>
      </c>
      <c r="E42" s="43" t="s">
        <v>340</v>
      </c>
      <c r="F42" s="44">
        <v>1</v>
      </c>
      <c r="G42" s="6" t="s">
        <v>341</v>
      </c>
      <c r="H42" s="23">
        <v>2773109.2436974789</v>
      </c>
      <c r="I42" s="47">
        <f t="shared" si="13"/>
        <v>526890.75630252098</v>
      </c>
      <c r="J42" s="47">
        <f t="shared" si="14"/>
        <v>3300000</v>
      </c>
      <c r="K42" s="59">
        <f t="shared" si="30"/>
        <v>2773109.2436974789</v>
      </c>
      <c r="L42" s="59">
        <f t="shared" si="15"/>
        <v>3300000</v>
      </c>
      <c r="M42" s="24" t="s">
        <v>343</v>
      </c>
      <c r="N42" s="25">
        <v>1849182.3529411766</v>
      </c>
      <c r="O42" s="26">
        <f t="shared" si="16"/>
        <v>351344.64705882355</v>
      </c>
      <c r="P42" s="26">
        <f t="shared" si="17"/>
        <v>2200527</v>
      </c>
      <c r="Q42" s="27">
        <f t="shared" si="18"/>
        <v>1849182.3529411766</v>
      </c>
      <c r="R42" s="27">
        <f t="shared" si="19"/>
        <v>2200527</v>
      </c>
      <c r="S42" s="29" t="s">
        <v>344</v>
      </c>
      <c r="T42" s="30">
        <v>2311145.7983193276</v>
      </c>
      <c r="U42" s="31">
        <f t="shared" si="20"/>
        <v>439117.70168067224</v>
      </c>
      <c r="V42" s="31">
        <f t="shared" si="21"/>
        <v>2750263.5</v>
      </c>
      <c r="W42" s="32">
        <f t="shared" si="22"/>
        <v>2311145.7983193276</v>
      </c>
      <c r="X42" s="32">
        <f t="shared" si="23"/>
        <v>2750263.5</v>
      </c>
      <c r="Y42" s="24"/>
      <c r="Z42" s="24"/>
      <c r="AA42" s="25">
        <f t="shared" si="24"/>
        <v>0</v>
      </c>
      <c r="AB42" s="26">
        <f t="shared" si="25"/>
        <v>0</v>
      </c>
      <c r="AC42" s="26">
        <f t="shared" si="26"/>
        <v>0</v>
      </c>
      <c r="AD42" s="27">
        <f t="shared" si="27"/>
        <v>0</v>
      </c>
      <c r="AE42" s="81">
        <f t="shared" si="31"/>
        <v>2750263.5</v>
      </c>
      <c r="AF42" s="81">
        <f t="shared" si="36"/>
        <v>2750263.5</v>
      </c>
      <c r="AG42" s="40">
        <f t="shared" si="37"/>
        <v>448857.97266117483</v>
      </c>
      <c r="AH42" s="41">
        <f t="shared" si="0"/>
        <v>0.16320544291889663</v>
      </c>
      <c r="AI42" s="40">
        <f t="shared" si="1"/>
        <v>2301405.5273388252</v>
      </c>
      <c r="AJ42" s="40">
        <f t="shared" si="2"/>
        <v>3199121.4726611748</v>
      </c>
      <c r="AK42" s="42">
        <f t="shared" si="3"/>
        <v>2750263.5</v>
      </c>
      <c r="AL42" s="42">
        <f t="shared" si="4"/>
        <v>2750263.5</v>
      </c>
      <c r="AM42" s="39">
        <f t="shared" si="5"/>
        <v>2062697.625</v>
      </c>
      <c r="AN42" s="39">
        <f t="shared" si="6"/>
        <v>2062697.625</v>
      </c>
      <c r="AO42" s="40">
        <f t="shared" si="7"/>
        <v>1446534.0678599873</v>
      </c>
      <c r="AP42" s="41">
        <f t="shared" si="8"/>
        <v>0.70128265545464386</v>
      </c>
      <c r="AQ42" s="75">
        <f t="shared" si="9"/>
        <v>616163.55714001274</v>
      </c>
      <c r="AR42" s="75">
        <f t="shared" si="10"/>
        <v>3509231.6928599873</v>
      </c>
      <c r="AS42" s="75">
        <f t="shared" si="11"/>
        <v>2062697.625</v>
      </c>
      <c r="AT42" s="75">
        <f t="shared" si="12"/>
        <v>2062697.625</v>
      </c>
      <c r="AU42" s="5"/>
      <c r="CJ42" s="7">
        <v>33</v>
      </c>
    </row>
    <row r="43" spans="1:88" s="7" customFormat="1" ht="129.6" x14ac:dyDescent="0.3">
      <c r="A43" s="6">
        <v>33</v>
      </c>
      <c r="B43" s="43" t="s">
        <v>342</v>
      </c>
      <c r="C43" s="6" t="s">
        <v>200</v>
      </c>
      <c r="D43" s="6" t="s">
        <v>201</v>
      </c>
      <c r="E43" s="43" t="s">
        <v>340</v>
      </c>
      <c r="F43" s="44">
        <v>1</v>
      </c>
      <c r="G43" s="6" t="s">
        <v>341</v>
      </c>
      <c r="H43" s="23">
        <v>714285.71428571432</v>
      </c>
      <c r="I43" s="47">
        <f t="shared" si="13"/>
        <v>135714.28571428571</v>
      </c>
      <c r="J43" s="47">
        <f t="shared" si="14"/>
        <v>850000</v>
      </c>
      <c r="K43" s="59">
        <f t="shared" si="30"/>
        <v>714285.71428571432</v>
      </c>
      <c r="L43" s="59">
        <f t="shared" si="15"/>
        <v>850000</v>
      </c>
      <c r="M43" s="24" t="s">
        <v>343</v>
      </c>
      <c r="N43" s="25">
        <v>1134594.1176470588</v>
      </c>
      <c r="O43" s="26">
        <f t="shared" si="16"/>
        <v>215572.88235294117</v>
      </c>
      <c r="P43" s="26">
        <f t="shared" si="17"/>
        <v>1350167</v>
      </c>
      <c r="Q43" s="27">
        <f t="shared" si="18"/>
        <v>1134594.1176470588</v>
      </c>
      <c r="R43" s="27">
        <f t="shared" si="19"/>
        <v>1350167</v>
      </c>
      <c r="S43" s="29" t="s">
        <v>344</v>
      </c>
      <c r="T43" s="30">
        <v>924439.91596638656</v>
      </c>
      <c r="U43" s="31">
        <f t="shared" si="20"/>
        <v>175643.58403361344</v>
      </c>
      <c r="V43" s="31">
        <f t="shared" si="21"/>
        <v>1100083.5</v>
      </c>
      <c r="W43" s="32">
        <f t="shared" si="22"/>
        <v>924439.91596638656</v>
      </c>
      <c r="X43" s="32">
        <f t="shared" si="23"/>
        <v>1100083.5</v>
      </c>
      <c r="Y43" s="24"/>
      <c r="Z43" s="24"/>
      <c r="AA43" s="25">
        <f t="shared" si="24"/>
        <v>0</v>
      </c>
      <c r="AB43" s="26">
        <f t="shared" si="25"/>
        <v>0</v>
      </c>
      <c r="AC43" s="26">
        <f t="shared" si="26"/>
        <v>0</v>
      </c>
      <c r="AD43" s="27">
        <f t="shared" si="27"/>
        <v>0</v>
      </c>
      <c r="AE43" s="81">
        <f t="shared" si="31"/>
        <v>1100083.5</v>
      </c>
      <c r="AF43" s="81">
        <f t="shared" si="36"/>
        <v>1100083.5</v>
      </c>
      <c r="AG43" s="40">
        <f t="shared" si="37"/>
        <v>204192.32269643896</v>
      </c>
      <c r="AH43" s="41">
        <f t="shared" ref="AH43:AH74" si="38">IF(B43="","",(AG43/AF43))</f>
        <v>0.18561529438123467</v>
      </c>
      <c r="AI43" s="40">
        <f t="shared" ref="AI43:AI74" si="39">IF(B43="","",(AF43-AG43))</f>
        <v>895891.17730356101</v>
      </c>
      <c r="AJ43" s="40">
        <f t="shared" ref="AJ43:AJ74" si="40">IF(B43="","",(AF43+AG43))</f>
        <v>1304275.822696439</v>
      </c>
      <c r="AK43" s="42">
        <f t="shared" ref="AK43:AK74" si="41">AVERAGE(L43,R43,X43)</f>
        <v>1100083.5</v>
      </c>
      <c r="AL43" s="42">
        <f t="shared" ref="AL43:AL74" si="42">AK43*F43</f>
        <v>1100083.5</v>
      </c>
      <c r="AM43" s="39">
        <f t="shared" ref="AM43:AM74" si="43">IF(A43="","",AVERAGE(J43,P43,V43,AB43))</f>
        <v>825062.625</v>
      </c>
      <c r="AN43" s="39">
        <f t="shared" ref="AN43:AN74" si="44">IF(B43="","",AVERAGE(L43,R43,X43,AD43))</f>
        <v>825062.625</v>
      </c>
      <c r="AO43" s="40">
        <f t="shared" ref="AO43:AO74" si="45">IF(B43="","",STDEV(L43,R43,X43,AD43))</f>
        <v>586720.06220277585</v>
      </c>
      <c r="AP43" s="41">
        <f t="shared" ref="AP43:AP74" si="46">IF(B43="","",(AO43/AN43))</f>
        <v>0.71112185235972347</v>
      </c>
      <c r="AQ43" s="75">
        <f t="shared" ref="AQ43:AQ74" si="47">IF(B43="","",(AN43-AO43))</f>
        <v>238342.56279722415</v>
      </c>
      <c r="AR43" s="75">
        <f t="shared" ref="AR43:AR74" si="48">IF(B43="","",(AN43+AO43))</f>
        <v>1411782.6872027759</v>
      </c>
      <c r="AS43" s="75">
        <f t="shared" ref="AS43:AS74" si="49">AVERAGE(L43,R43,X43,AB43)</f>
        <v>825062.625</v>
      </c>
      <c r="AT43" s="75">
        <f t="shared" ref="AT43:AT74" si="50">AS43*F43</f>
        <v>825062.625</v>
      </c>
      <c r="AU43" s="5"/>
      <c r="CJ43" s="7">
        <v>34</v>
      </c>
    </row>
    <row r="44" spans="1:88" s="7" customFormat="1" ht="129.6" x14ac:dyDescent="0.3">
      <c r="A44" s="6">
        <v>34</v>
      </c>
      <c r="B44" s="43" t="s">
        <v>342</v>
      </c>
      <c r="C44" s="6" t="s">
        <v>200</v>
      </c>
      <c r="D44" s="6" t="s">
        <v>202</v>
      </c>
      <c r="E44" s="43" t="s">
        <v>340</v>
      </c>
      <c r="F44" s="44">
        <v>1</v>
      </c>
      <c r="G44" s="6" t="s">
        <v>341</v>
      </c>
      <c r="H44" s="23">
        <v>1223529.411764706</v>
      </c>
      <c r="I44" s="47">
        <f t="shared" si="13"/>
        <v>232470.58823529416</v>
      </c>
      <c r="J44" s="47">
        <f t="shared" si="14"/>
        <v>1456000.0000000002</v>
      </c>
      <c r="K44" s="59">
        <f t="shared" si="30"/>
        <v>1223529.411764706</v>
      </c>
      <c r="L44" s="59">
        <f t="shared" si="15"/>
        <v>1456000.0000000002</v>
      </c>
      <c r="M44" s="24" t="s">
        <v>343</v>
      </c>
      <c r="N44" s="25">
        <v>1554762.1848739497</v>
      </c>
      <c r="O44" s="26">
        <f t="shared" si="16"/>
        <v>295404.81512605044</v>
      </c>
      <c r="P44" s="26">
        <f t="shared" si="17"/>
        <v>1850167.0000000002</v>
      </c>
      <c r="Q44" s="27">
        <f t="shared" si="18"/>
        <v>1554762.1848739497</v>
      </c>
      <c r="R44" s="27">
        <f t="shared" si="19"/>
        <v>1850167.0000000002</v>
      </c>
      <c r="S44" s="29" t="s">
        <v>344</v>
      </c>
      <c r="T44" s="30">
        <v>1389145.7983193279</v>
      </c>
      <c r="U44" s="31">
        <f t="shared" si="20"/>
        <v>263937.7016806723</v>
      </c>
      <c r="V44" s="31">
        <f t="shared" si="21"/>
        <v>1653083.5000000002</v>
      </c>
      <c r="W44" s="32">
        <f t="shared" si="22"/>
        <v>1389145.7983193279</v>
      </c>
      <c r="X44" s="32">
        <f t="shared" si="23"/>
        <v>1653083.5000000002</v>
      </c>
      <c r="Y44" s="24"/>
      <c r="Z44" s="24"/>
      <c r="AA44" s="25">
        <f t="shared" si="24"/>
        <v>0</v>
      </c>
      <c r="AB44" s="26">
        <f t="shared" si="25"/>
        <v>0</v>
      </c>
      <c r="AC44" s="26">
        <f t="shared" si="26"/>
        <v>0</v>
      </c>
      <c r="AD44" s="27">
        <f t="shared" si="27"/>
        <v>0</v>
      </c>
      <c r="AE44" s="81">
        <f t="shared" si="31"/>
        <v>1653083.5000000002</v>
      </c>
      <c r="AF44" s="81">
        <f t="shared" si="36"/>
        <v>1653083.5000000002</v>
      </c>
      <c r="AG44" s="40">
        <f t="shared" si="37"/>
        <v>160918.00390726951</v>
      </c>
      <c r="AH44" s="41">
        <f t="shared" si="38"/>
        <v>9.7344147411349446E-2</v>
      </c>
      <c r="AI44" s="40">
        <f t="shared" si="39"/>
        <v>1492165.4960927307</v>
      </c>
      <c r="AJ44" s="40">
        <f t="shared" si="40"/>
        <v>1814001.5039072698</v>
      </c>
      <c r="AK44" s="42">
        <f t="shared" si="41"/>
        <v>1653083.5000000002</v>
      </c>
      <c r="AL44" s="42">
        <f t="shared" si="42"/>
        <v>1653083.5000000002</v>
      </c>
      <c r="AM44" s="39">
        <f t="shared" si="43"/>
        <v>1239812.6250000002</v>
      </c>
      <c r="AN44" s="39">
        <f t="shared" si="44"/>
        <v>1239812.6250000002</v>
      </c>
      <c r="AO44" s="40">
        <f t="shared" si="45"/>
        <v>842060.48979545571</v>
      </c>
      <c r="AP44" s="41">
        <f t="shared" si="46"/>
        <v>0.67918367083530506</v>
      </c>
      <c r="AQ44" s="75">
        <f t="shared" si="47"/>
        <v>397752.13520454452</v>
      </c>
      <c r="AR44" s="75">
        <f t="shared" si="48"/>
        <v>2081873.1147954559</v>
      </c>
      <c r="AS44" s="75">
        <f t="shared" si="49"/>
        <v>1239812.6250000002</v>
      </c>
      <c r="AT44" s="75">
        <f t="shared" si="50"/>
        <v>1239812.6250000002</v>
      </c>
      <c r="AU44" s="5"/>
      <c r="CJ44" s="7">
        <v>35</v>
      </c>
    </row>
    <row r="45" spans="1:88" s="7" customFormat="1" ht="129.6" x14ac:dyDescent="0.3">
      <c r="A45" s="6">
        <v>35</v>
      </c>
      <c r="B45" s="43" t="s">
        <v>342</v>
      </c>
      <c r="C45" s="6" t="s">
        <v>200</v>
      </c>
      <c r="D45" s="6" t="s">
        <v>203</v>
      </c>
      <c r="E45" s="43" t="s">
        <v>340</v>
      </c>
      <c r="F45" s="44">
        <v>1</v>
      </c>
      <c r="G45" s="6" t="s">
        <v>341</v>
      </c>
      <c r="H45" s="23">
        <v>1911764.705882353</v>
      </c>
      <c r="I45" s="47">
        <f t="shared" si="13"/>
        <v>363235.29411764705</v>
      </c>
      <c r="J45" s="47">
        <f t="shared" si="14"/>
        <v>2275000</v>
      </c>
      <c r="K45" s="59">
        <f t="shared" si="30"/>
        <v>1911764.705882353</v>
      </c>
      <c r="L45" s="59">
        <f t="shared" si="15"/>
        <v>2275000</v>
      </c>
      <c r="M45" s="24" t="s">
        <v>343</v>
      </c>
      <c r="N45" s="25">
        <v>1872745.3781512605</v>
      </c>
      <c r="O45" s="26">
        <f t="shared" si="16"/>
        <v>355821.62184873951</v>
      </c>
      <c r="P45" s="26">
        <f t="shared" si="17"/>
        <v>2228567</v>
      </c>
      <c r="Q45" s="27">
        <f t="shared" si="18"/>
        <v>1872745.3781512605</v>
      </c>
      <c r="R45" s="27">
        <f t="shared" si="19"/>
        <v>2228567</v>
      </c>
      <c r="S45" s="29" t="s">
        <v>344</v>
      </c>
      <c r="T45" s="30">
        <v>1892255.0420168068</v>
      </c>
      <c r="U45" s="31">
        <f t="shared" si="20"/>
        <v>359528.45798319328</v>
      </c>
      <c r="V45" s="31">
        <f t="shared" si="21"/>
        <v>2251783.5</v>
      </c>
      <c r="W45" s="32">
        <f t="shared" si="22"/>
        <v>1892255.0420168068</v>
      </c>
      <c r="X45" s="32">
        <f t="shared" si="23"/>
        <v>2251783.5</v>
      </c>
      <c r="Y45" s="24"/>
      <c r="Z45" s="24"/>
      <c r="AA45" s="25">
        <f t="shared" si="24"/>
        <v>0</v>
      </c>
      <c r="AB45" s="26">
        <f t="shared" si="25"/>
        <v>0</v>
      </c>
      <c r="AC45" s="26">
        <f t="shared" si="26"/>
        <v>0</v>
      </c>
      <c r="AD45" s="27">
        <f t="shared" si="27"/>
        <v>0</v>
      </c>
      <c r="AE45" s="81">
        <f t="shared" si="31"/>
        <v>2251783.5</v>
      </c>
      <c r="AF45" s="81">
        <f t="shared" si="36"/>
        <v>2251783.5</v>
      </c>
      <c r="AG45" s="40">
        <f t="shared" si="37"/>
        <v>18956.192871108553</v>
      </c>
      <c r="AH45" s="41">
        <f t="shared" si="38"/>
        <v>8.4183017022322771E-3</v>
      </c>
      <c r="AI45" s="40">
        <f t="shared" si="39"/>
        <v>2232827.3071288913</v>
      </c>
      <c r="AJ45" s="40">
        <f t="shared" si="40"/>
        <v>2270739.6928711087</v>
      </c>
      <c r="AK45" s="42">
        <f t="shared" si="41"/>
        <v>2251783.5</v>
      </c>
      <c r="AL45" s="42">
        <f t="shared" si="42"/>
        <v>2251783.5</v>
      </c>
      <c r="AM45" s="39">
        <f t="shared" si="43"/>
        <v>1688837.625</v>
      </c>
      <c r="AN45" s="39">
        <f t="shared" si="44"/>
        <v>1688837.625</v>
      </c>
      <c r="AO45" s="40">
        <f t="shared" si="45"/>
        <v>1126051.3176433076</v>
      </c>
      <c r="AP45" s="41">
        <f t="shared" si="46"/>
        <v>0.66676115037602124</v>
      </c>
      <c r="AQ45" s="75">
        <f t="shared" si="47"/>
        <v>562786.30735669238</v>
      </c>
      <c r="AR45" s="75">
        <f t="shared" si="48"/>
        <v>2814888.9426433076</v>
      </c>
      <c r="AS45" s="75">
        <f t="shared" si="49"/>
        <v>1688837.625</v>
      </c>
      <c r="AT45" s="75">
        <f t="shared" si="50"/>
        <v>1688837.625</v>
      </c>
      <c r="AU45" s="5"/>
      <c r="AY45" s="113" t="s">
        <v>49</v>
      </c>
      <c r="AZ45" s="114"/>
      <c r="BA45" s="114"/>
      <c r="BB45" s="114"/>
      <c r="BC45" s="114"/>
      <c r="BD45" s="114"/>
      <c r="BE45" s="114"/>
      <c r="BF45" s="115"/>
      <c r="BG45" s="100" t="s">
        <v>352</v>
      </c>
      <c r="BH45" s="103">
        <f>SUM(AN130,BJ36)</f>
        <v>161915005.60750002</v>
      </c>
      <c r="BI45" s="104"/>
      <c r="BJ45" s="136" t="s">
        <v>351</v>
      </c>
      <c r="BK45" s="137">
        <v>720000000</v>
      </c>
      <c r="CJ45" s="7">
        <v>36</v>
      </c>
    </row>
    <row r="46" spans="1:88" s="7" customFormat="1" ht="14.4" customHeight="1" x14ac:dyDescent="0.3">
      <c r="A46" s="6">
        <v>36</v>
      </c>
      <c r="B46" s="43" t="s">
        <v>342</v>
      </c>
      <c r="C46" s="6" t="s">
        <v>200</v>
      </c>
      <c r="D46" s="6" t="s">
        <v>204</v>
      </c>
      <c r="E46" s="43" t="s">
        <v>340</v>
      </c>
      <c r="F46" s="44">
        <v>1</v>
      </c>
      <c r="G46" s="6" t="s">
        <v>341</v>
      </c>
      <c r="H46" s="23">
        <v>2436974.7899159663</v>
      </c>
      <c r="I46" s="47">
        <f t="shared" si="13"/>
        <v>463025.21008403361</v>
      </c>
      <c r="J46" s="47">
        <f t="shared" si="14"/>
        <v>2900000</v>
      </c>
      <c r="K46" s="59">
        <f t="shared" si="30"/>
        <v>2436974.7899159663</v>
      </c>
      <c r="L46" s="59">
        <f t="shared" si="15"/>
        <v>2900000</v>
      </c>
      <c r="M46" s="24" t="s">
        <v>343</v>
      </c>
      <c r="N46" s="25">
        <v>2040812.6050420168</v>
      </c>
      <c r="O46" s="26">
        <f t="shared" si="16"/>
        <v>387754.39495798323</v>
      </c>
      <c r="P46" s="26">
        <f t="shared" si="17"/>
        <v>2428567</v>
      </c>
      <c r="Q46" s="27">
        <f t="shared" si="18"/>
        <v>2040812.6050420168</v>
      </c>
      <c r="R46" s="27">
        <f t="shared" si="19"/>
        <v>2428567</v>
      </c>
      <c r="S46" s="29" t="s">
        <v>344</v>
      </c>
      <c r="T46" s="30">
        <v>2238893.6974789915</v>
      </c>
      <c r="U46" s="31">
        <f t="shared" si="20"/>
        <v>425389.80252100836</v>
      </c>
      <c r="V46" s="31">
        <f t="shared" si="21"/>
        <v>2664283.5</v>
      </c>
      <c r="W46" s="32">
        <f t="shared" si="22"/>
        <v>2238893.6974789915</v>
      </c>
      <c r="X46" s="32">
        <f t="shared" si="23"/>
        <v>2664283.5</v>
      </c>
      <c r="Y46" s="24"/>
      <c r="Z46" s="24"/>
      <c r="AA46" s="25">
        <f t="shared" si="24"/>
        <v>0</v>
      </c>
      <c r="AB46" s="26">
        <f t="shared" si="25"/>
        <v>0</v>
      </c>
      <c r="AC46" s="26">
        <f t="shared" si="26"/>
        <v>0</v>
      </c>
      <c r="AD46" s="27">
        <f t="shared" si="27"/>
        <v>0</v>
      </c>
      <c r="AE46" s="81">
        <f t="shared" si="31"/>
        <v>2664283.5</v>
      </c>
      <c r="AF46" s="81">
        <f t="shared" si="36"/>
        <v>2664283.5</v>
      </c>
      <c r="AG46" s="40">
        <f t="shared" si="37"/>
        <v>192461.71631825031</v>
      </c>
      <c r="AH46" s="41">
        <f t="shared" si="38"/>
        <v>7.2237701550248057E-2</v>
      </c>
      <c r="AI46" s="40">
        <f t="shared" si="39"/>
        <v>2471821.7836817498</v>
      </c>
      <c r="AJ46" s="40">
        <f t="shared" si="40"/>
        <v>2856745.2163182502</v>
      </c>
      <c r="AK46" s="42">
        <f t="shared" si="41"/>
        <v>2664283.5</v>
      </c>
      <c r="AL46" s="42">
        <f t="shared" si="42"/>
        <v>2664283.5</v>
      </c>
      <c r="AM46" s="39">
        <f t="shared" si="43"/>
        <v>1998212.625</v>
      </c>
      <c r="AN46" s="39">
        <f t="shared" si="44"/>
        <v>1998212.625</v>
      </c>
      <c r="AO46" s="40">
        <f t="shared" si="45"/>
        <v>1345972.9396764368</v>
      </c>
      <c r="AP46" s="41">
        <f t="shared" si="46"/>
        <v>0.67358844741381652</v>
      </c>
      <c r="AQ46" s="75">
        <f t="shared" si="47"/>
        <v>652239.68532356317</v>
      </c>
      <c r="AR46" s="75">
        <f t="shared" si="48"/>
        <v>3344185.5646764366</v>
      </c>
      <c r="AS46" s="75">
        <f t="shared" si="49"/>
        <v>1998212.625</v>
      </c>
      <c r="AT46" s="75">
        <f t="shared" si="50"/>
        <v>1998212.625</v>
      </c>
      <c r="AU46" s="5"/>
      <c r="AY46" s="112" t="s">
        <v>51</v>
      </c>
      <c r="AZ46" s="112"/>
      <c r="BA46" s="112"/>
      <c r="BB46" s="112"/>
      <c r="BC46" s="112"/>
      <c r="BD46" s="112"/>
      <c r="BE46" s="112"/>
      <c r="BF46" s="112"/>
      <c r="BG46" s="101"/>
      <c r="BH46" s="105"/>
      <c r="BI46" s="106"/>
      <c r="BJ46" s="136"/>
      <c r="BK46" s="137"/>
      <c r="CJ46" s="7">
        <v>37</v>
      </c>
    </row>
    <row r="47" spans="1:88" s="7" customFormat="1" ht="14.4" customHeight="1" x14ac:dyDescent="0.3">
      <c r="A47" s="6">
        <v>37</v>
      </c>
      <c r="B47" s="43" t="s">
        <v>342</v>
      </c>
      <c r="C47" s="6" t="s">
        <v>205</v>
      </c>
      <c r="D47" s="6" t="s">
        <v>206</v>
      </c>
      <c r="E47" s="43" t="s">
        <v>340</v>
      </c>
      <c r="F47" s="44">
        <v>1</v>
      </c>
      <c r="G47" s="6" t="s">
        <v>341</v>
      </c>
      <c r="H47" s="23">
        <v>1105882.3529411766</v>
      </c>
      <c r="I47" s="47">
        <f t="shared" si="13"/>
        <v>210117.64705882355</v>
      </c>
      <c r="J47" s="47">
        <f t="shared" si="14"/>
        <v>1316000.0000000002</v>
      </c>
      <c r="K47" s="59">
        <f t="shared" si="30"/>
        <v>1105882.3529411766</v>
      </c>
      <c r="L47" s="59">
        <f t="shared" si="15"/>
        <v>1316000.0000000002</v>
      </c>
      <c r="M47" s="24" t="s">
        <v>343</v>
      </c>
      <c r="N47" s="25">
        <v>3707563.0252100844</v>
      </c>
      <c r="O47" s="26">
        <f t="shared" si="16"/>
        <v>704436.97478991607</v>
      </c>
      <c r="P47" s="26">
        <f t="shared" si="17"/>
        <v>4412000</v>
      </c>
      <c r="Q47" s="27">
        <f t="shared" si="18"/>
        <v>3707563.0252100844</v>
      </c>
      <c r="R47" s="27">
        <f t="shared" si="19"/>
        <v>4412000</v>
      </c>
      <c r="S47" s="29" t="s">
        <v>344</v>
      </c>
      <c r="T47" s="30">
        <v>2406722.6890756302</v>
      </c>
      <c r="U47" s="31">
        <f t="shared" si="20"/>
        <v>457277.31092436973</v>
      </c>
      <c r="V47" s="31">
        <f t="shared" si="21"/>
        <v>2864000</v>
      </c>
      <c r="W47" s="32">
        <f t="shared" si="22"/>
        <v>2406722.6890756302</v>
      </c>
      <c r="X47" s="32">
        <f t="shared" si="23"/>
        <v>2864000</v>
      </c>
      <c r="Y47" s="24"/>
      <c r="Z47" s="24"/>
      <c r="AA47" s="25">
        <f t="shared" si="24"/>
        <v>0</v>
      </c>
      <c r="AB47" s="26">
        <f t="shared" si="25"/>
        <v>0</v>
      </c>
      <c r="AC47" s="26">
        <f t="shared" si="26"/>
        <v>0</v>
      </c>
      <c r="AD47" s="27">
        <f t="shared" si="27"/>
        <v>0</v>
      </c>
      <c r="AE47" s="81">
        <f>IF(A47="","",AVERAGE(P47,V47))</f>
        <v>3638000</v>
      </c>
      <c r="AF47" s="81">
        <f>IF(B47="","",AVERAGE(R47,X47))</f>
        <v>3638000</v>
      </c>
      <c r="AG47" s="40">
        <f>IF(B47="","",_xlfn.STDEV.P(R47,X47))</f>
        <v>774000</v>
      </c>
      <c r="AH47" s="41">
        <f t="shared" si="38"/>
        <v>0.21275426058273778</v>
      </c>
      <c r="AI47" s="40">
        <f t="shared" si="39"/>
        <v>2864000</v>
      </c>
      <c r="AJ47" s="40">
        <f t="shared" si="40"/>
        <v>4412000</v>
      </c>
      <c r="AK47" s="42">
        <f t="shared" si="41"/>
        <v>2864000</v>
      </c>
      <c r="AL47" s="42">
        <f t="shared" si="42"/>
        <v>2864000</v>
      </c>
      <c r="AM47" s="39">
        <f t="shared" si="43"/>
        <v>2148000</v>
      </c>
      <c r="AN47" s="39">
        <f t="shared" si="44"/>
        <v>2148000</v>
      </c>
      <c r="AO47" s="40">
        <f t="shared" si="45"/>
        <v>1910015.7067417011</v>
      </c>
      <c r="AP47" s="41">
        <f t="shared" si="46"/>
        <v>0.88920656738440462</v>
      </c>
      <c r="AQ47" s="75">
        <f t="shared" si="47"/>
        <v>237984.29325829889</v>
      </c>
      <c r="AR47" s="75">
        <f t="shared" si="48"/>
        <v>4058015.7067417009</v>
      </c>
      <c r="AS47" s="75">
        <f t="shared" si="49"/>
        <v>2148000</v>
      </c>
      <c r="AT47" s="75">
        <f t="shared" si="50"/>
        <v>2148000</v>
      </c>
      <c r="AU47" s="5"/>
      <c r="AY47" s="112"/>
      <c r="AZ47" s="112"/>
      <c r="BA47" s="112"/>
      <c r="BB47" s="112"/>
      <c r="BC47" s="112"/>
      <c r="BD47" s="112"/>
      <c r="BE47" s="112"/>
      <c r="BF47" s="112"/>
      <c r="BG47" s="101"/>
      <c r="BH47" s="105"/>
      <c r="BI47" s="106"/>
      <c r="BJ47" s="136"/>
      <c r="BK47" s="137"/>
      <c r="CJ47" s="7">
        <v>38</v>
      </c>
    </row>
    <row r="48" spans="1:88" s="7" customFormat="1" ht="14.4" customHeight="1" x14ac:dyDescent="0.3">
      <c r="A48" s="6">
        <v>38</v>
      </c>
      <c r="B48" s="43" t="s">
        <v>342</v>
      </c>
      <c r="C48" s="6" t="s">
        <v>205</v>
      </c>
      <c r="D48" s="6" t="s">
        <v>207</v>
      </c>
      <c r="E48" s="43" t="s">
        <v>340</v>
      </c>
      <c r="F48" s="44">
        <v>1</v>
      </c>
      <c r="G48" s="6" t="s">
        <v>341</v>
      </c>
      <c r="H48" s="23">
        <v>3676470.5882352944</v>
      </c>
      <c r="I48" s="47">
        <f t="shared" si="13"/>
        <v>698529.4117647059</v>
      </c>
      <c r="J48" s="47">
        <f t="shared" si="14"/>
        <v>4375000</v>
      </c>
      <c r="K48" s="59">
        <f t="shared" si="30"/>
        <v>3676470.5882352944</v>
      </c>
      <c r="L48" s="59">
        <f t="shared" si="15"/>
        <v>4375000</v>
      </c>
      <c r="M48" s="24" t="s">
        <v>343</v>
      </c>
      <c r="N48" s="25">
        <v>4681536.1344537819</v>
      </c>
      <c r="O48" s="26">
        <f t="shared" si="16"/>
        <v>889491.86554621859</v>
      </c>
      <c r="P48" s="26">
        <f t="shared" si="17"/>
        <v>5571028</v>
      </c>
      <c r="Q48" s="27">
        <f t="shared" si="18"/>
        <v>4681536.1344537819</v>
      </c>
      <c r="R48" s="27">
        <f t="shared" si="19"/>
        <v>5571028</v>
      </c>
      <c r="S48" s="29" t="s">
        <v>344</v>
      </c>
      <c r="T48" s="30">
        <v>4179003.3613445382</v>
      </c>
      <c r="U48" s="31">
        <f t="shared" si="20"/>
        <v>794010.6386554623</v>
      </c>
      <c r="V48" s="31">
        <f t="shared" si="21"/>
        <v>4973014</v>
      </c>
      <c r="W48" s="32">
        <f t="shared" si="22"/>
        <v>4179003.3613445382</v>
      </c>
      <c r="X48" s="32">
        <f t="shared" si="23"/>
        <v>4973014</v>
      </c>
      <c r="Y48" s="24"/>
      <c r="Z48" s="24"/>
      <c r="AA48" s="25">
        <f t="shared" si="24"/>
        <v>0</v>
      </c>
      <c r="AB48" s="26">
        <f t="shared" si="25"/>
        <v>0</v>
      </c>
      <c r="AC48" s="26">
        <f t="shared" si="26"/>
        <v>0</v>
      </c>
      <c r="AD48" s="27">
        <f t="shared" si="27"/>
        <v>0</v>
      </c>
      <c r="AE48" s="81">
        <f t="shared" si="31"/>
        <v>4973014</v>
      </c>
      <c r="AF48" s="81">
        <f>IF(B48="","",AVERAGE(L48,R48,X48))</f>
        <v>4973014</v>
      </c>
      <c r="AG48" s="40">
        <f>IF(B48="","",_xlfn.STDEV.P(L48,R48,X48))</f>
        <v>488276.38634691318</v>
      </c>
      <c r="AH48" s="41">
        <f t="shared" si="38"/>
        <v>9.8185202444013464E-2</v>
      </c>
      <c r="AI48" s="40">
        <f t="shared" si="39"/>
        <v>4484737.6136530871</v>
      </c>
      <c r="AJ48" s="40">
        <f t="shared" si="40"/>
        <v>5461290.3863469129</v>
      </c>
      <c r="AK48" s="42">
        <f t="shared" si="41"/>
        <v>4973014</v>
      </c>
      <c r="AL48" s="42">
        <f t="shared" si="42"/>
        <v>4973014</v>
      </c>
      <c r="AM48" s="39">
        <f t="shared" si="43"/>
        <v>3729760.5</v>
      </c>
      <c r="AN48" s="39">
        <f t="shared" si="44"/>
        <v>3729760.5</v>
      </c>
      <c r="AO48" s="40">
        <f t="shared" si="45"/>
        <v>2533995.0454791738</v>
      </c>
      <c r="AP48" s="41">
        <f t="shared" si="46"/>
        <v>0.67939886367480529</v>
      </c>
      <c r="AQ48" s="75">
        <f t="shared" si="47"/>
        <v>1195765.4545208262</v>
      </c>
      <c r="AR48" s="75">
        <f t="shared" si="48"/>
        <v>6263755.5454791738</v>
      </c>
      <c r="AS48" s="75">
        <f t="shared" si="49"/>
        <v>3729760.5</v>
      </c>
      <c r="AT48" s="75">
        <f t="shared" si="50"/>
        <v>3729760.5</v>
      </c>
      <c r="AU48" s="5"/>
      <c r="AY48" s="112"/>
      <c r="AZ48" s="112"/>
      <c r="BA48" s="112"/>
      <c r="BB48" s="112"/>
      <c r="BC48" s="112"/>
      <c r="BD48" s="112"/>
      <c r="BE48" s="112"/>
      <c r="BF48" s="112"/>
      <c r="BG48" s="101"/>
      <c r="BH48" s="105"/>
      <c r="BI48" s="106"/>
      <c r="BJ48" s="136"/>
      <c r="BK48" s="137"/>
      <c r="CJ48" s="7">
        <v>39</v>
      </c>
    </row>
    <row r="49" spans="1:88" s="7" customFormat="1" ht="14.4" customHeight="1" x14ac:dyDescent="0.3">
      <c r="A49" s="6">
        <v>39</v>
      </c>
      <c r="B49" s="43" t="s">
        <v>342</v>
      </c>
      <c r="C49" s="6" t="s">
        <v>208</v>
      </c>
      <c r="D49" s="6" t="s">
        <v>209</v>
      </c>
      <c r="E49" s="43" t="s">
        <v>340</v>
      </c>
      <c r="F49" s="44">
        <v>1</v>
      </c>
      <c r="G49" s="6" t="s">
        <v>341</v>
      </c>
      <c r="H49" s="23">
        <v>1294117.6470588238</v>
      </c>
      <c r="I49" s="47">
        <f t="shared" si="13"/>
        <v>245882.35294117653</v>
      </c>
      <c r="J49" s="47">
        <f t="shared" si="14"/>
        <v>1540000.0000000005</v>
      </c>
      <c r="K49" s="59">
        <f t="shared" si="30"/>
        <v>1294117.6470588238</v>
      </c>
      <c r="L49" s="59">
        <f t="shared" si="15"/>
        <v>1540000.0000000005</v>
      </c>
      <c r="M49" s="24" t="s">
        <v>343</v>
      </c>
      <c r="N49" s="25">
        <v>540963.86554621847</v>
      </c>
      <c r="O49" s="26">
        <f t="shared" si="16"/>
        <v>102783.13445378152</v>
      </c>
      <c r="P49" s="26">
        <f t="shared" si="17"/>
        <v>643747</v>
      </c>
      <c r="Q49" s="27">
        <f t="shared" si="18"/>
        <v>540963.86554621847</v>
      </c>
      <c r="R49" s="27">
        <f t="shared" si="19"/>
        <v>643747</v>
      </c>
      <c r="S49" s="29" t="s">
        <v>344</v>
      </c>
      <c r="T49" s="30">
        <v>917540.7563025211</v>
      </c>
      <c r="U49" s="31">
        <f t="shared" si="20"/>
        <v>174332.74369747902</v>
      </c>
      <c r="V49" s="31">
        <f t="shared" si="21"/>
        <v>1091873.5</v>
      </c>
      <c r="W49" s="32">
        <f t="shared" si="22"/>
        <v>917540.7563025211</v>
      </c>
      <c r="X49" s="32">
        <f t="shared" si="23"/>
        <v>1091873.5</v>
      </c>
      <c r="Y49" s="24"/>
      <c r="Z49" s="24"/>
      <c r="AA49" s="25">
        <f t="shared" si="24"/>
        <v>0</v>
      </c>
      <c r="AB49" s="26">
        <f t="shared" si="25"/>
        <v>0</v>
      </c>
      <c r="AC49" s="26">
        <f t="shared" si="26"/>
        <v>0</v>
      </c>
      <c r="AD49" s="27">
        <f t="shared" si="27"/>
        <v>0</v>
      </c>
      <c r="AE49" s="81">
        <f>IF(A49="","",AVERAGE(J49,V49))</f>
        <v>1315936.7500000002</v>
      </c>
      <c r="AF49" s="81">
        <f>IF(B49="","",AVERAGE(L49,X49))</f>
        <v>1315936.7500000002</v>
      </c>
      <c r="AG49" s="40">
        <f>IF(B49="","",_xlfn.STDEV.P(L49,X49))</f>
        <v>224063.25</v>
      </c>
      <c r="AH49" s="41">
        <f t="shared" si="38"/>
        <v>0.17026901178951037</v>
      </c>
      <c r="AI49" s="40">
        <f t="shared" si="39"/>
        <v>1091873.5000000002</v>
      </c>
      <c r="AJ49" s="40">
        <f t="shared" si="40"/>
        <v>1540000.0000000002</v>
      </c>
      <c r="AK49" s="42">
        <f t="shared" si="41"/>
        <v>1091873.5000000002</v>
      </c>
      <c r="AL49" s="42">
        <f t="shared" si="42"/>
        <v>1091873.5000000002</v>
      </c>
      <c r="AM49" s="39">
        <f t="shared" si="43"/>
        <v>818905.12500000012</v>
      </c>
      <c r="AN49" s="39">
        <f t="shared" si="44"/>
        <v>818905.12500000012</v>
      </c>
      <c r="AO49" s="40">
        <f t="shared" si="45"/>
        <v>657210.14523671393</v>
      </c>
      <c r="AP49" s="41">
        <f t="shared" si="46"/>
        <v>0.80254735887348838</v>
      </c>
      <c r="AQ49" s="75">
        <f t="shared" si="47"/>
        <v>161694.97976328619</v>
      </c>
      <c r="AR49" s="75">
        <f t="shared" si="48"/>
        <v>1476115.270236714</v>
      </c>
      <c r="AS49" s="75">
        <f t="shared" si="49"/>
        <v>818905.12500000012</v>
      </c>
      <c r="AT49" s="75">
        <f t="shared" si="50"/>
        <v>818905.12500000012</v>
      </c>
      <c r="AU49" s="5"/>
      <c r="AY49" s="112"/>
      <c r="AZ49" s="112"/>
      <c r="BA49" s="112"/>
      <c r="BB49" s="112"/>
      <c r="BC49" s="112"/>
      <c r="BD49" s="112"/>
      <c r="BE49" s="112"/>
      <c r="BF49" s="112"/>
      <c r="BG49" s="101"/>
      <c r="BH49" s="105"/>
      <c r="BI49" s="106"/>
      <c r="BJ49" s="136"/>
      <c r="BK49" s="137"/>
      <c r="CJ49" s="7">
        <v>40</v>
      </c>
    </row>
    <row r="50" spans="1:88" s="7" customFormat="1" ht="14.4" customHeight="1" x14ac:dyDescent="0.3">
      <c r="A50" s="6">
        <v>40</v>
      </c>
      <c r="B50" s="43" t="s">
        <v>342</v>
      </c>
      <c r="C50" s="6" t="s">
        <v>210</v>
      </c>
      <c r="D50" s="6" t="s">
        <v>211</v>
      </c>
      <c r="E50" s="43" t="s">
        <v>340</v>
      </c>
      <c r="F50" s="44">
        <v>1</v>
      </c>
      <c r="G50" s="6" t="s">
        <v>341</v>
      </c>
      <c r="H50" s="23">
        <v>426781.51260504208</v>
      </c>
      <c r="I50" s="47">
        <f t="shared" si="13"/>
        <v>81088.487394957992</v>
      </c>
      <c r="J50" s="47">
        <f t="shared" si="14"/>
        <v>507870.00000000006</v>
      </c>
      <c r="K50" s="59">
        <f t="shared" si="30"/>
        <v>426781.51260504208</v>
      </c>
      <c r="L50" s="59">
        <f t="shared" si="15"/>
        <v>507870.00000000006</v>
      </c>
      <c r="M50" s="24" t="s">
        <v>343</v>
      </c>
      <c r="N50" s="25">
        <v>326613.44537815126</v>
      </c>
      <c r="O50" s="26">
        <f t="shared" si="16"/>
        <v>62056.554621848736</v>
      </c>
      <c r="P50" s="26">
        <f t="shared" si="17"/>
        <v>388670</v>
      </c>
      <c r="Q50" s="27">
        <f t="shared" si="18"/>
        <v>326613.44537815126</v>
      </c>
      <c r="R50" s="27">
        <f t="shared" si="19"/>
        <v>388670</v>
      </c>
      <c r="S50" s="29" t="s">
        <v>344</v>
      </c>
      <c r="T50" s="30">
        <v>376697.47899159667</v>
      </c>
      <c r="U50" s="31">
        <f t="shared" si="20"/>
        <v>71572.521008403361</v>
      </c>
      <c r="V50" s="31">
        <f t="shared" si="21"/>
        <v>448270</v>
      </c>
      <c r="W50" s="32">
        <f t="shared" si="22"/>
        <v>376697.47899159667</v>
      </c>
      <c r="X50" s="32">
        <f t="shared" si="23"/>
        <v>448270</v>
      </c>
      <c r="Y50" s="24"/>
      <c r="Z50" s="24"/>
      <c r="AA50" s="25">
        <f t="shared" si="24"/>
        <v>0</v>
      </c>
      <c r="AB50" s="26">
        <f t="shared" si="25"/>
        <v>0</v>
      </c>
      <c r="AC50" s="26">
        <f t="shared" si="26"/>
        <v>0</v>
      </c>
      <c r="AD50" s="27">
        <f t="shared" si="27"/>
        <v>0</v>
      </c>
      <c r="AE50" s="81">
        <f t="shared" si="31"/>
        <v>448270</v>
      </c>
      <c r="AF50" s="81">
        <f>IF(B50="","",AVERAGE(L50,R50,X50))</f>
        <v>448270</v>
      </c>
      <c r="AG50" s="40">
        <f>IF(B50="","",_xlfn.STDEV.P(L50,R50,X50))</f>
        <v>48663.196223292471</v>
      </c>
      <c r="AH50" s="41">
        <f t="shared" si="38"/>
        <v>0.10855778040755007</v>
      </c>
      <c r="AI50" s="40">
        <f t="shared" si="39"/>
        <v>399606.8037767075</v>
      </c>
      <c r="AJ50" s="40">
        <f t="shared" si="40"/>
        <v>496933.1962232925</v>
      </c>
      <c r="AK50" s="42">
        <f t="shared" si="41"/>
        <v>448270</v>
      </c>
      <c r="AL50" s="42">
        <f t="shared" si="42"/>
        <v>448270</v>
      </c>
      <c r="AM50" s="39">
        <f t="shared" si="43"/>
        <v>336202.5</v>
      </c>
      <c r="AN50" s="39">
        <f t="shared" si="44"/>
        <v>336202.5</v>
      </c>
      <c r="AO50" s="40">
        <f t="shared" si="45"/>
        <v>229356.93774478824</v>
      </c>
      <c r="AP50" s="41">
        <f t="shared" si="46"/>
        <v>0.68219878717376659</v>
      </c>
      <c r="AQ50" s="75">
        <f t="shared" si="47"/>
        <v>106845.56225521176</v>
      </c>
      <c r="AR50" s="75">
        <f t="shared" si="48"/>
        <v>565559.43774478824</v>
      </c>
      <c r="AS50" s="75">
        <f t="shared" si="49"/>
        <v>336202.5</v>
      </c>
      <c r="AT50" s="75">
        <f t="shared" si="50"/>
        <v>336202.5</v>
      </c>
      <c r="AU50" s="5"/>
      <c r="AY50" s="112"/>
      <c r="AZ50" s="112"/>
      <c r="BA50" s="112"/>
      <c r="BB50" s="112"/>
      <c r="BC50" s="112"/>
      <c r="BD50" s="112"/>
      <c r="BE50" s="112"/>
      <c r="BF50" s="112"/>
      <c r="BG50" s="101"/>
      <c r="BH50" s="105"/>
      <c r="BI50" s="106"/>
      <c r="BJ50" s="136"/>
      <c r="BK50" s="137"/>
      <c r="CJ50" s="7">
        <v>41</v>
      </c>
    </row>
    <row r="51" spans="1:88" s="7" customFormat="1" ht="14.4" customHeight="1" x14ac:dyDescent="0.3">
      <c r="A51" s="6">
        <v>41</v>
      </c>
      <c r="B51" s="43" t="s">
        <v>342</v>
      </c>
      <c r="C51" s="6" t="s">
        <v>212</v>
      </c>
      <c r="D51" s="6" t="s">
        <v>213</v>
      </c>
      <c r="E51" s="43" t="s">
        <v>340</v>
      </c>
      <c r="F51" s="44">
        <v>1</v>
      </c>
      <c r="G51" s="6" t="s">
        <v>341</v>
      </c>
      <c r="H51" s="23"/>
      <c r="I51" s="47">
        <f t="shared" si="13"/>
        <v>0</v>
      </c>
      <c r="J51" s="47">
        <f t="shared" si="14"/>
        <v>0</v>
      </c>
      <c r="K51" s="59">
        <f t="shared" si="30"/>
        <v>0</v>
      </c>
      <c r="L51" s="59">
        <f t="shared" si="15"/>
        <v>0</v>
      </c>
      <c r="M51" s="24" t="s">
        <v>343</v>
      </c>
      <c r="N51" s="25"/>
      <c r="O51" s="26">
        <f t="shared" si="16"/>
        <v>0</v>
      </c>
      <c r="P51" s="26">
        <f t="shared" si="17"/>
        <v>0</v>
      </c>
      <c r="Q51" s="27">
        <f t="shared" si="18"/>
        <v>0</v>
      </c>
      <c r="R51" s="27">
        <f t="shared" si="19"/>
        <v>0</v>
      </c>
      <c r="S51" s="29" t="s">
        <v>344</v>
      </c>
      <c r="T51" s="30"/>
      <c r="U51" s="31">
        <f t="shared" si="20"/>
        <v>0</v>
      </c>
      <c r="V51" s="31">
        <f t="shared" si="21"/>
        <v>0</v>
      </c>
      <c r="W51" s="32">
        <f t="shared" si="22"/>
        <v>0</v>
      </c>
      <c r="X51" s="32">
        <f t="shared" si="23"/>
        <v>0</v>
      </c>
      <c r="Y51" s="24"/>
      <c r="Z51" s="24"/>
      <c r="AA51" s="25">
        <f t="shared" si="24"/>
        <v>0</v>
      </c>
      <c r="AB51" s="26">
        <f t="shared" si="25"/>
        <v>0</v>
      </c>
      <c r="AC51" s="26">
        <f t="shared" si="26"/>
        <v>0</v>
      </c>
      <c r="AD51" s="27">
        <f t="shared" si="27"/>
        <v>0</v>
      </c>
      <c r="AE51" s="81">
        <v>251033</v>
      </c>
      <c r="AF51" s="81">
        <v>251033</v>
      </c>
      <c r="AG51" s="40">
        <f>IF(B51="","",_xlfn.STDEV.P(L51,R51,X51))</f>
        <v>0</v>
      </c>
      <c r="AH51" s="41">
        <f t="shared" si="38"/>
        <v>0</v>
      </c>
      <c r="AI51" s="40">
        <f t="shared" si="39"/>
        <v>251033</v>
      </c>
      <c r="AJ51" s="40">
        <f t="shared" si="40"/>
        <v>251033</v>
      </c>
      <c r="AK51" s="42">
        <f t="shared" si="41"/>
        <v>0</v>
      </c>
      <c r="AL51" s="42">
        <f t="shared" si="42"/>
        <v>0</v>
      </c>
      <c r="AM51" s="39">
        <f t="shared" si="43"/>
        <v>0</v>
      </c>
      <c r="AN51" s="39">
        <f t="shared" si="44"/>
        <v>0</v>
      </c>
      <c r="AO51" s="40">
        <f t="shared" si="45"/>
        <v>0</v>
      </c>
      <c r="AP51" s="41" t="e">
        <f t="shared" si="46"/>
        <v>#DIV/0!</v>
      </c>
      <c r="AQ51" s="75">
        <f t="shared" si="47"/>
        <v>0</v>
      </c>
      <c r="AR51" s="75">
        <f t="shared" si="48"/>
        <v>0</v>
      </c>
      <c r="AS51" s="75">
        <f t="shared" si="49"/>
        <v>0</v>
      </c>
      <c r="AT51" s="75">
        <f t="shared" si="50"/>
        <v>0</v>
      </c>
      <c r="AU51" s="80" t="s">
        <v>345</v>
      </c>
      <c r="AY51" s="112"/>
      <c r="AZ51" s="112"/>
      <c r="BA51" s="112"/>
      <c r="BB51" s="112"/>
      <c r="BC51" s="112"/>
      <c r="BD51" s="112"/>
      <c r="BE51" s="112"/>
      <c r="BF51" s="112"/>
      <c r="BG51" s="101"/>
      <c r="BH51" s="105"/>
      <c r="BI51" s="106"/>
      <c r="BJ51" s="136"/>
      <c r="BK51" s="137"/>
      <c r="CJ51" s="7">
        <v>42</v>
      </c>
    </row>
    <row r="52" spans="1:88" s="7" customFormat="1" ht="14.4" customHeight="1" x14ac:dyDescent="0.3">
      <c r="A52" s="6">
        <v>42</v>
      </c>
      <c r="B52" s="43" t="s">
        <v>342</v>
      </c>
      <c r="C52" s="6" t="s">
        <v>214</v>
      </c>
      <c r="D52" s="6" t="s">
        <v>215</v>
      </c>
      <c r="E52" s="43" t="s">
        <v>340</v>
      </c>
      <c r="F52" s="44">
        <v>1</v>
      </c>
      <c r="G52" s="6" t="s">
        <v>341</v>
      </c>
      <c r="H52" s="23">
        <v>105042.01680672269</v>
      </c>
      <c r="I52" s="47">
        <f t="shared" si="13"/>
        <v>19957.983193277312</v>
      </c>
      <c r="J52" s="47">
        <f t="shared" si="14"/>
        <v>125000</v>
      </c>
      <c r="K52" s="59">
        <f t="shared" si="30"/>
        <v>105042.01680672269</v>
      </c>
      <c r="L52" s="59">
        <f t="shared" si="15"/>
        <v>125000</v>
      </c>
      <c r="M52" s="24" t="s">
        <v>343</v>
      </c>
      <c r="N52" s="25">
        <v>41615.966386554624</v>
      </c>
      <c r="O52" s="26">
        <f t="shared" si="16"/>
        <v>7907.0336134453792</v>
      </c>
      <c r="P52" s="26">
        <f t="shared" si="17"/>
        <v>49523</v>
      </c>
      <c r="Q52" s="27">
        <f t="shared" si="18"/>
        <v>41615.966386554624</v>
      </c>
      <c r="R52" s="27">
        <f t="shared" si="19"/>
        <v>49523</v>
      </c>
      <c r="S52" s="29" t="s">
        <v>344</v>
      </c>
      <c r="T52" s="30">
        <v>60000</v>
      </c>
      <c r="U52" s="31">
        <f t="shared" si="20"/>
        <v>11400</v>
      </c>
      <c r="V52" s="31">
        <f t="shared" si="21"/>
        <v>71400</v>
      </c>
      <c r="W52" s="32">
        <f t="shared" si="22"/>
        <v>60000</v>
      </c>
      <c r="X52" s="32">
        <f t="shared" si="23"/>
        <v>71400</v>
      </c>
      <c r="Y52" s="24"/>
      <c r="Z52" s="24"/>
      <c r="AA52" s="25">
        <f t="shared" si="24"/>
        <v>0</v>
      </c>
      <c r="AB52" s="26">
        <f t="shared" si="25"/>
        <v>0</v>
      </c>
      <c r="AC52" s="26">
        <f t="shared" si="26"/>
        <v>0</v>
      </c>
      <c r="AD52" s="27">
        <f t="shared" si="27"/>
        <v>0</v>
      </c>
      <c r="AE52" s="81">
        <f>IF(A52="","",AVERAGE(P52,V52))</f>
        <v>60461.5</v>
      </c>
      <c r="AF52" s="81">
        <f>IF(B52="","",AVERAGE(R52,X52))</f>
        <v>60461.5</v>
      </c>
      <c r="AG52" s="40">
        <f>IF(B52="","",_xlfn.STDEV.P(R52,X52))</f>
        <v>10938.5</v>
      </c>
      <c r="AH52" s="41">
        <f t="shared" si="38"/>
        <v>0.18091678175367795</v>
      </c>
      <c r="AI52" s="40">
        <f t="shared" si="39"/>
        <v>49523</v>
      </c>
      <c r="AJ52" s="40">
        <f t="shared" si="40"/>
        <v>71400</v>
      </c>
      <c r="AK52" s="42">
        <f t="shared" si="41"/>
        <v>81974.333333333328</v>
      </c>
      <c r="AL52" s="42">
        <f t="shared" si="42"/>
        <v>81974.333333333328</v>
      </c>
      <c r="AM52" s="39">
        <f t="shared" si="43"/>
        <v>61480.75</v>
      </c>
      <c r="AN52" s="39">
        <f t="shared" si="44"/>
        <v>61480.75</v>
      </c>
      <c r="AO52" s="40">
        <f t="shared" si="45"/>
        <v>51820.063832296983</v>
      </c>
      <c r="AP52" s="41">
        <f t="shared" si="46"/>
        <v>0.84286648800310637</v>
      </c>
      <c r="AQ52" s="75">
        <f t="shared" si="47"/>
        <v>9660.6861677030174</v>
      </c>
      <c r="AR52" s="75">
        <f t="shared" si="48"/>
        <v>113300.81383229699</v>
      </c>
      <c r="AS52" s="75">
        <f t="shared" si="49"/>
        <v>61480.75</v>
      </c>
      <c r="AT52" s="75">
        <f t="shared" si="50"/>
        <v>61480.75</v>
      </c>
      <c r="AU52" s="5"/>
      <c r="AY52" s="112"/>
      <c r="AZ52" s="112"/>
      <c r="BA52" s="112"/>
      <c r="BB52" s="112"/>
      <c r="BC52" s="112"/>
      <c r="BD52" s="112"/>
      <c r="BE52" s="112"/>
      <c r="BF52" s="112"/>
      <c r="BG52" s="101"/>
      <c r="BH52" s="105"/>
      <c r="BI52" s="106"/>
      <c r="BJ52" s="136"/>
      <c r="BK52" s="137"/>
      <c r="CJ52" s="7">
        <v>43</v>
      </c>
    </row>
    <row r="53" spans="1:88" s="7" customFormat="1" ht="42.6" customHeight="1" x14ac:dyDescent="0.3">
      <c r="A53" s="139">
        <v>43</v>
      </c>
      <c r="B53" s="140" t="s">
        <v>342</v>
      </c>
      <c r="C53" s="139" t="s">
        <v>216</v>
      </c>
      <c r="D53" s="139" t="s">
        <v>363</v>
      </c>
      <c r="E53" s="140" t="s">
        <v>340</v>
      </c>
      <c r="F53" s="141">
        <v>1</v>
      </c>
      <c r="G53" s="6" t="s">
        <v>341</v>
      </c>
      <c r="H53" s="23"/>
      <c r="I53" s="47">
        <f t="shared" si="13"/>
        <v>0</v>
      </c>
      <c r="J53" s="47">
        <f t="shared" si="14"/>
        <v>0</v>
      </c>
      <c r="K53" s="59">
        <f t="shared" si="30"/>
        <v>0</v>
      </c>
      <c r="L53" s="59">
        <f t="shared" si="15"/>
        <v>0</v>
      </c>
      <c r="M53" s="24" t="s">
        <v>343</v>
      </c>
      <c r="N53" s="25"/>
      <c r="O53" s="26">
        <f t="shared" si="16"/>
        <v>0</v>
      </c>
      <c r="P53" s="26">
        <f t="shared" si="17"/>
        <v>0</v>
      </c>
      <c r="Q53" s="27">
        <f t="shared" si="18"/>
        <v>0</v>
      </c>
      <c r="R53" s="27">
        <f t="shared" si="19"/>
        <v>0</v>
      </c>
      <c r="S53" s="29" t="s">
        <v>344</v>
      </c>
      <c r="T53" s="30"/>
      <c r="U53" s="31">
        <f t="shared" si="20"/>
        <v>0</v>
      </c>
      <c r="V53" s="31">
        <f t="shared" si="21"/>
        <v>0</v>
      </c>
      <c r="W53" s="32">
        <f t="shared" si="22"/>
        <v>0</v>
      </c>
      <c r="X53" s="32">
        <f t="shared" si="23"/>
        <v>0</v>
      </c>
      <c r="Y53" s="24"/>
      <c r="Z53" s="24"/>
      <c r="AA53" s="25">
        <f t="shared" si="24"/>
        <v>0</v>
      </c>
      <c r="AB53" s="26">
        <f t="shared" si="25"/>
        <v>0</v>
      </c>
      <c r="AC53" s="26">
        <f t="shared" si="26"/>
        <v>0</v>
      </c>
      <c r="AD53" s="27">
        <f t="shared" si="27"/>
        <v>0</v>
      </c>
      <c r="AE53" s="92">
        <v>1580000</v>
      </c>
      <c r="AF53" s="67">
        <v>1580000</v>
      </c>
      <c r="AG53" s="40">
        <f>IF(B53="","",_xlfn.STDEV.P(L53,R53,X53))</f>
        <v>0</v>
      </c>
      <c r="AH53" s="41">
        <f t="shared" si="38"/>
        <v>0</v>
      </c>
      <c r="AI53" s="40">
        <f t="shared" si="39"/>
        <v>1580000</v>
      </c>
      <c r="AJ53" s="40">
        <f t="shared" si="40"/>
        <v>1580000</v>
      </c>
      <c r="AK53" s="42">
        <f t="shared" si="41"/>
        <v>0</v>
      </c>
      <c r="AL53" s="42">
        <f t="shared" si="42"/>
        <v>0</v>
      </c>
      <c r="AM53" s="39">
        <f t="shared" si="43"/>
        <v>0</v>
      </c>
      <c r="AN53" s="39">
        <f t="shared" si="44"/>
        <v>0</v>
      </c>
      <c r="AO53" s="40">
        <f t="shared" si="45"/>
        <v>0</v>
      </c>
      <c r="AP53" s="41" t="e">
        <f t="shared" si="46"/>
        <v>#DIV/0!</v>
      </c>
      <c r="AQ53" s="75">
        <f t="shared" si="47"/>
        <v>0</v>
      </c>
      <c r="AR53" s="75">
        <f t="shared" si="48"/>
        <v>0</v>
      </c>
      <c r="AS53" s="75">
        <f t="shared" si="49"/>
        <v>0</v>
      </c>
      <c r="AT53" s="75">
        <f t="shared" si="50"/>
        <v>0</v>
      </c>
      <c r="AU53" s="80" t="s">
        <v>345</v>
      </c>
      <c r="AY53" s="112"/>
      <c r="AZ53" s="112"/>
      <c r="BA53" s="112"/>
      <c r="BB53" s="112"/>
      <c r="BC53" s="112"/>
      <c r="BD53" s="112"/>
      <c r="BE53" s="112"/>
      <c r="BF53" s="112"/>
      <c r="BG53" s="101"/>
      <c r="BH53" s="105"/>
      <c r="BI53" s="106"/>
      <c r="BJ53" s="136"/>
      <c r="BK53" s="137"/>
      <c r="CJ53" s="7">
        <v>44</v>
      </c>
    </row>
    <row r="54" spans="1:88" s="7" customFormat="1" ht="14.4" customHeight="1" x14ac:dyDescent="0.3">
      <c r="A54" s="6">
        <v>44</v>
      </c>
      <c r="B54" s="43" t="s">
        <v>342</v>
      </c>
      <c r="C54" s="6" t="s">
        <v>217</v>
      </c>
      <c r="D54" s="6" t="s">
        <v>218</v>
      </c>
      <c r="E54" s="43" t="s">
        <v>340</v>
      </c>
      <c r="F54" s="44">
        <v>1</v>
      </c>
      <c r="G54" s="6" t="s">
        <v>341</v>
      </c>
      <c r="H54" s="23"/>
      <c r="I54" s="47">
        <f t="shared" si="13"/>
        <v>0</v>
      </c>
      <c r="J54" s="47">
        <f t="shared" si="14"/>
        <v>0</v>
      </c>
      <c r="K54" s="59">
        <f t="shared" si="30"/>
        <v>0</v>
      </c>
      <c r="L54" s="59">
        <f t="shared" si="15"/>
        <v>0</v>
      </c>
      <c r="M54" s="24" t="s">
        <v>343</v>
      </c>
      <c r="N54" s="25"/>
      <c r="O54" s="26">
        <f t="shared" si="16"/>
        <v>0</v>
      </c>
      <c r="P54" s="26">
        <f t="shared" si="17"/>
        <v>0</v>
      </c>
      <c r="Q54" s="27">
        <f t="shared" si="18"/>
        <v>0</v>
      </c>
      <c r="R54" s="27">
        <f t="shared" si="19"/>
        <v>0</v>
      </c>
      <c r="S54" s="29" t="s">
        <v>344</v>
      </c>
      <c r="T54" s="30"/>
      <c r="U54" s="31">
        <f t="shared" si="20"/>
        <v>0</v>
      </c>
      <c r="V54" s="31">
        <f t="shared" si="21"/>
        <v>0</v>
      </c>
      <c r="W54" s="32">
        <f t="shared" si="22"/>
        <v>0</v>
      </c>
      <c r="X54" s="32">
        <f t="shared" si="23"/>
        <v>0</v>
      </c>
      <c r="Y54" s="24"/>
      <c r="Z54" s="24"/>
      <c r="AA54" s="25">
        <f t="shared" si="24"/>
        <v>0</v>
      </c>
      <c r="AB54" s="26">
        <f t="shared" si="25"/>
        <v>0</v>
      </c>
      <c r="AC54" s="26">
        <f t="shared" si="26"/>
        <v>0</v>
      </c>
      <c r="AD54" s="27">
        <f t="shared" si="27"/>
        <v>0</v>
      </c>
      <c r="AE54" s="81">
        <v>2539333</v>
      </c>
      <c r="AF54" s="81">
        <v>2539333</v>
      </c>
      <c r="AG54" s="40">
        <f>IF(B54="","",_xlfn.STDEV.P(L54,R54,X54))</f>
        <v>0</v>
      </c>
      <c r="AH54" s="41">
        <f t="shared" si="38"/>
        <v>0</v>
      </c>
      <c r="AI54" s="40">
        <f t="shared" si="39"/>
        <v>2539333</v>
      </c>
      <c r="AJ54" s="40">
        <f t="shared" si="40"/>
        <v>2539333</v>
      </c>
      <c r="AK54" s="42">
        <f t="shared" si="41"/>
        <v>0</v>
      </c>
      <c r="AL54" s="42">
        <f t="shared" si="42"/>
        <v>0</v>
      </c>
      <c r="AM54" s="39">
        <f t="shared" si="43"/>
        <v>0</v>
      </c>
      <c r="AN54" s="39">
        <f t="shared" si="44"/>
        <v>0</v>
      </c>
      <c r="AO54" s="40">
        <f t="shared" si="45"/>
        <v>0</v>
      </c>
      <c r="AP54" s="41" t="e">
        <f t="shared" si="46"/>
        <v>#DIV/0!</v>
      </c>
      <c r="AQ54" s="75">
        <f t="shared" si="47"/>
        <v>0</v>
      </c>
      <c r="AR54" s="75">
        <f t="shared" si="48"/>
        <v>0</v>
      </c>
      <c r="AS54" s="75">
        <f t="shared" si="49"/>
        <v>0</v>
      </c>
      <c r="AT54" s="75">
        <f t="shared" si="50"/>
        <v>0</v>
      </c>
      <c r="AU54" s="80" t="s">
        <v>345</v>
      </c>
      <c r="AY54" s="112"/>
      <c r="AZ54" s="112"/>
      <c r="BA54" s="112"/>
      <c r="BB54" s="112"/>
      <c r="BC54" s="112"/>
      <c r="BD54" s="112"/>
      <c r="BE54" s="112"/>
      <c r="BF54" s="112"/>
      <c r="BG54" s="101"/>
      <c r="BH54" s="105"/>
      <c r="BI54" s="106"/>
      <c r="BJ54" s="136"/>
      <c r="BK54" s="137"/>
      <c r="CJ54" s="7">
        <v>45</v>
      </c>
    </row>
    <row r="55" spans="1:88" s="7" customFormat="1" ht="14.4" customHeight="1" x14ac:dyDescent="0.3">
      <c r="A55" s="6">
        <v>45</v>
      </c>
      <c r="B55" s="43" t="s">
        <v>342</v>
      </c>
      <c r="C55" s="6" t="s">
        <v>219</v>
      </c>
      <c r="D55" s="6" t="s">
        <v>220</v>
      </c>
      <c r="E55" s="43" t="s">
        <v>340</v>
      </c>
      <c r="F55" s="44">
        <v>1</v>
      </c>
      <c r="G55" s="6" t="s">
        <v>341</v>
      </c>
      <c r="H55" s="23">
        <v>866134.4537815128</v>
      </c>
      <c r="I55" s="47">
        <f t="shared" si="13"/>
        <v>164565.54621848743</v>
      </c>
      <c r="J55" s="47">
        <f t="shared" si="14"/>
        <v>1030700.0000000002</v>
      </c>
      <c r="K55" s="59">
        <f t="shared" si="30"/>
        <v>866134.4537815128</v>
      </c>
      <c r="L55" s="59">
        <f t="shared" si="15"/>
        <v>1030700.0000000002</v>
      </c>
      <c r="M55" s="24" t="s">
        <v>343</v>
      </c>
      <c r="N55" s="25">
        <v>2144516.806722689</v>
      </c>
      <c r="O55" s="26">
        <f t="shared" si="16"/>
        <v>407458.19327731093</v>
      </c>
      <c r="P55" s="26">
        <f t="shared" si="17"/>
        <v>2551975</v>
      </c>
      <c r="Q55" s="27">
        <f t="shared" si="18"/>
        <v>2144516.806722689</v>
      </c>
      <c r="R55" s="27">
        <f t="shared" si="19"/>
        <v>2551975</v>
      </c>
      <c r="S55" s="29" t="s">
        <v>344</v>
      </c>
      <c r="T55" s="30">
        <v>1300000</v>
      </c>
      <c r="U55" s="31">
        <f t="shared" si="20"/>
        <v>247000</v>
      </c>
      <c r="V55" s="31">
        <f t="shared" si="21"/>
        <v>1547000</v>
      </c>
      <c r="W55" s="32">
        <f t="shared" si="22"/>
        <v>1300000</v>
      </c>
      <c r="X55" s="32">
        <f t="shared" si="23"/>
        <v>1547000</v>
      </c>
      <c r="Y55" s="24"/>
      <c r="Z55" s="24"/>
      <c r="AA55" s="25">
        <f t="shared" si="24"/>
        <v>0</v>
      </c>
      <c r="AB55" s="26">
        <f t="shared" si="25"/>
        <v>0</v>
      </c>
      <c r="AC55" s="26">
        <f t="shared" si="26"/>
        <v>0</v>
      </c>
      <c r="AD55" s="27">
        <f t="shared" si="27"/>
        <v>0</v>
      </c>
      <c r="AE55" s="81">
        <f>IF(A55="","",AVERAGE(J55,V55))</f>
        <v>1288850</v>
      </c>
      <c r="AF55" s="81">
        <f>IF(B55="","",AVERAGE(L55,X55))</f>
        <v>1288850</v>
      </c>
      <c r="AG55" s="40">
        <f>IF(B55="","",_xlfn.STDEV.P(L55,X55))</f>
        <v>258150.00000000047</v>
      </c>
      <c r="AH55" s="41">
        <f t="shared" si="38"/>
        <v>0.20029483648213559</v>
      </c>
      <c r="AI55" s="40">
        <f t="shared" si="39"/>
        <v>1030699.9999999995</v>
      </c>
      <c r="AJ55" s="40">
        <f t="shared" si="40"/>
        <v>1547000.0000000005</v>
      </c>
      <c r="AK55" s="42">
        <f t="shared" si="41"/>
        <v>1709891.6666666667</v>
      </c>
      <c r="AL55" s="42">
        <f t="shared" si="42"/>
        <v>1709891.6666666667</v>
      </c>
      <c r="AM55" s="39">
        <f t="shared" si="43"/>
        <v>1282418.75</v>
      </c>
      <c r="AN55" s="39">
        <f t="shared" si="44"/>
        <v>1282418.75</v>
      </c>
      <c r="AO55" s="40">
        <f t="shared" si="45"/>
        <v>1062973.2654554003</v>
      </c>
      <c r="AP55" s="41">
        <f t="shared" si="46"/>
        <v>0.82888156887553333</v>
      </c>
      <c r="AQ55" s="75">
        <f t="shared" si="47"/>
        <v>219445.48454459966</v>
      </c>
      <c r="AR55" s="75">
        <f t="shared" si="48"/>
        <v>2345392.0154554006</v>
      </c>
      <c r="AS55" s="75">
        <f t="shared" si="49"/>
        <v>1282418.75</v>
      </c>
      <c r="AT55" s="75">
        <f t="shared" si="50"/>
        <v>1282418.75</v>
      </c>
      <c r="AU55" s="5"/>
      <c r="AY55" s="112"/>
      <c r="AZ55" s="112"/>
      <c r="BA55" s="112"/>
      <c r="BB55" s="112"/>
      <c r="BC55" s="112"/>
      <c r="BD55" s="112"/>
      <c r="BE55" s="112"/>
      <c r="BF55" s="112"/>
      <c r="BG55" s="101"/>
      <c r="BH55" s="105"/>
      <c r="BI55" s="106"/>
      <c r="BJ55" s="136"/>
      <c r="BK55" s="137"/>
      <c r="CJ55" s="7">
        <v>46</v>
      </c>
    </row>
    <row r="56" spans="1:88" s="7" customFormat="1" ht="14.4" customHeight="1" x14ac:dyDescent="0.3">
      <c r="A56" s="6">
        <v>46</v>
      </c>
      <c r="B56" s="43" t="s">
        <v>342</v>
      </c>
      <c r="C56" s="6" t="s">
        <v>221</v>
      </c>
      <c r="D56" s="6" t="s">
        <v>222</v>
      </c>
      <c r="E56" s="43" t="s">
        <v>340</v>
      </c>
      <c r="F56" s="44">
        <v>1</v>
      </c>
      <c r="G56" s="6" t="s">
        <v>341</v>
      </c>
      <c r="H56" s="23">
        <v>2184873.9495798321</v>
      </c>
      <c r="I56" s="47">
        <f t="shared" si="13"/>
        <v>415126.05042016809</v>
      </c>
      <c r="J56" s="47">
        <f t="shared" si="14"/>
        <v>2600000</v>
      </c>
      <c r="K56" s="59">
        <f t="shared" si="30"/>
        <v>2184873.9495798321</v>
      </c>
      <c r="L56" s="59">
        <f t="shared" si="15"/>
        <v>2600000</v>
      </c>
      <c r="M56" s="24" t="s">
        <v>343</v>
      </c>
      <c r="N56" s="25">
        <v>3953612.6050420171</v>
      </c>
      <c r="O56" s="26">
        <f t="shared" si="16"/>
        <v>751186.39495798328</v>
      </c>
      <c r="P56" s="26">
        <f t="shared" si="17"/>
        <v>4704799</v>
      </c>
      <c r="Q56" s="27">
        <f t="shared" si="18"/>
        <v>3953612.6050420171</v>
      </c>
      <c r="R56" s="27">
        <f t="shared" si="19"/>
        <v>4704799</v>
      </c>
      <c r="S56" s="29" t="s">
        <v>344</v>
      </c>
      <c r="T56" s="30">
        <v>3069243.2773109246</v>
      </c>
      <c r="U56" s="31">
        <f t="shared" si="20"/>
        <v>583156.22268907563</v>
      </c>
      <c r="V56" s="31">
        <f t="shared" si="21"/>
        <v>3652399.5</v>
      </c>
      <c r="W56" s="32">
        <f t="shared" si="22"/>
        <v>3069243.2773109246</v>
      </c>
      <c r="X56" s="32">
        <f t="shared" si="23"/>
        <v>3652399.5</v>
      </c>
      <c r="Y56" s="24"/>
      <c r="Z56" s="24"/>
      <c r="AA56" s="25">
        <f t="shared" si="24"/>
        <v>0</v>
      </c>
      <c r="AB56" s="26">
        <f t="shared" si="25"/>
        <v>0</v>
      </c>
      <c r="AC56" s="26">
        <f t="shared" si="26"/>
        <v>0</v>
      </c>
      <c r="AD56" s="27">
        <f t="shared" si="27"/>
        <v>0</v>
      </c>
      <c r="AE56" s="81">
        <f>IF(A56="","",AVERAGE(P56,V56))</f>
        <v>4178599.25</v>
      </c>
      <c r="AF56" s="81">
        <f>IF(B56="","",AVERAGE(R56,X56))</f>
        <v>4178599.25</v>
      </c>
      <c r="AG56" s="40">
        <f>IF(B56="","",_xlfn.STDEV.P(R56,X56))</f>
        <v>526199.75</v>
      </c>
      <c r="AH56" s="41">
        <f t="shared" si="38"/>
        <v>0.12592730686006801</v>
      </c>
      <c r="AI56" s="40">
        <f t="shared" si="39"/>
        <v>3652399.5</v>
      </c>
      <c r="AJ56" s="40">
        <f t="shared" si="40"/>
        <v>4704799</v>
      </c>
      <c r="AK56" s="42">
        <f t="shared" si="41"/>
        <v>3652399.5</v>
      </c>
      <c r="AL56" s="42">
        <f t="shared" si="42"/>
        <v>3652399.5</v>
      </c>
      <c r="AM56" s="39">
        <f t="shared" si="43"/>
        <v>2739299.625</v>
      </c>
      <c r="AN56" s="39">
        <f t="shared" si="44"/>
        <v>2739299.625</v>
      </c>
      <c r="AO56" s="40">
        <f t="shared" si="45"/>
        <v>2018258.8201963168</v>
      </c>
      <c r="AP56" s="41">
        <f t="shared" si="46"/>
        <v>0.73677913937447304</v>
      </c>
      <c r="AQ56" s="75">
        <f t="shared" si="47"/>
        <v>721040.80480368319</v>
      </c>
      <c r="AR56" s="75">
        <f t="shared" si="48"/>
        <v>4757558.4451963166</v>
      </c>
      <c r="AS56" s="75">
        <f t="shared" si="49"/>
        <v>2739299.625</v>
      </c>
      <c r="AT56" s="75">
        <f t="shared" si="50"/>
        <v>2739299.625</v>
      </c>
      <c r="AU56" s="5"/>
      <c r="AY56" s="112"/>
      <c r="AZ56" s="112"/>
      <c r="BA56" s="112"/>
      <c r="BB56" s="112"/>
      <c r="BC56" s="112"/>
      <c r="BD56" s="112"/>
      <c r="BE56" s="112"/>
      <c r="BF56" s="112"/>
      <c r="BG56" s="101"/>
      <c r="BH56" s="105"/>
      <c r="BI56" s="106"/>
      <c r="BJ56" s="136"/>
      <c r="BK56" s="137"/>
      <c r="CJ56" s="7">
        <v>47</v>
      </c>
    </row>
    <row r="57" spans="1:88" s="7" customFormat="1" ht="14.4" customHeight="1" x14ac:dyDescent="0.3">
      <c r="A57" s="6">
        <v>47</v>
      </c>
      <c r="B57" s="43" t="s">
        <v>342</v>
      </c>
      <c r="C57" s="6" t="s">
        <v>223</v>
      </c>
      <c r="D57" s="6" t="s">
        <v>224</v>
      </c>
      <c r="E57" s="43" t="s">
        <v>340</v>
      </c>
      <c r="F57" s="44">
        <v>1</v>
      </c>
      <c r="G57" s="6" t="s">
        <v>341</v>
      </c>
      <c r="H57" s="23">
        <v>357142.85714285716</v>
      </c>
      <c r="I57" s="47">
        <f t="shared" si="13"/>
        <v>67857.142857142855</v>
      </c>
      <c r="J57" s="47">
        <f t="shared" si="14"/>
        <v>425000</v>
      </c>
      <c r="K57" s="59">
        <f t="shared" si="30"/>
        <v>357142.85714285716</v>
      </c>
      <c r="L57" s="59">
        <f t="shared" si="15"/>
        <v>425000</v>
      </c>
      <c r="M57" s="24" t="s">
        <v>343</v>
      </c>
      <c r="N57" s="25">
        <v>903752.10084033618</v>
      </c>
      <c r="O57" s="26">
        <f t="shared" si="16"/>
        <v>171712.89915966388</v>
      </c>
      <c r="P57" s="26">
        <f t="shared" si="17"/>
        <v>1075465</v>
      </c>
      <c r="Q57" s="27">
        <f t="shared" si="18"/>
        <v>903752.10084033618</v>
      </c>
      <c r="R57" s="27">
        <f t="shared" si="19"/>
        <v>1075465</v>
      </c>
      <c r="S57" s="29" t="s">
        <v>344</v>
      </c>
      <c r="T57" s="30">
        <v>630447.47899159661</v>
      </c>
      <c r="U57" s="31">
        <f t="shared" si="20"/>
        <v>119785.02100840336</v>
      </c>
      <c r="V57" s="31">
        <f t="shared" si="21"/>
        <v>750232.5</v>
      </c>
      <c r="W57" s="32">
        <f t="shared" si="22"/>
        <v>630447.47899159661</v>
      </c>
      <c r="X57" s="32">
        <f t="shared" si="23"/>
        <v>750232.5</v>
      </c>
      <c r="Y57" s="24"/>
      <c r="Z57" s="24"/>
      <c r="AA57" s="25">
        <f t="shared" si="24"/>
        <v>0</v>
      </c>
      <c r="AB57" s="26">
        <f t="shared" si="25"/>
        <v>0</v>
      </c>
      <c r="AC57" s="26">
        <f t="shared" si="26"/>
        <v>0</v>
      </c>
      <c r="AD57" s="27">
        <f t="shared" si="27"/>
        <v>0</v>
      </c>
      <c r="AE57" s="81">
        <f>IF(A57="","",AVERAGE(P57,V57))</f>
        <v>912848.75</v>
      </c>
      <c r="AF57" s="81">
        <f>IF(B57="","",AVERAGE(R57,X57))</f>
        <v>912848.75</v>
      </c>
      <c r="AG57" s="40">
        <f>IF(B57="","",_xlfn.STDEV.P(R57,X57))</f>
        <v>162616.25</v>
      </c>
      <c r="AH57" s="41">
        <f t="shared" si="38"/>
        <v>0.17814150482212962</v>
      </c>
      <c r="AI57" s="40">
        <f t="shared" si="39"/>
        <v>750232.5</v>
      </c>
      <c r="AJ57" s="40">
        <f t="shared" si="40"/>
        <v>1075465</v>
      </c>
      <c r="AK57" s="42">
        <f t="shared" si="41"/>
        <v>750232.5</v>
      </c>
      <c r="AL57" s="42">
        <f t="shared" si="42"/>
        <v>750232.5</v>
      </c>
      <c r="AM57" s="39">
        <f t="shared" si="43"/>
        <v>562674.375</v>
      </c>
      <c r="AN57" s="39">
        <f t="shared" si="44"/>
        <v>562674.375</v>
      </c>
      <c r="AO57" s="40">
        <f t="shared" si="45"/>
        <v>459597.27340164798</v>
      </c>
      <c r="AP57" s="41">
        <f t="shared" si="46"/>
        <v>0.81680860871200678</v>
      </c>
      <c r="AQ57" s="75">
        <f t="shared" si="47"/>
        <v>103077.10159835202</v>
      </c>
      <c r="AR57" s="75">
        <f t="shared" si="48"/>
        <v>1022271.648401648</v>
      </c>
      <c r="AS57" s="75">
        <f t="shared" si="49"/>
        <v>562674.375</v>
      </c>
      <c r="AT57" s="75">
        <f t="shared" si="50"/>
        <v>562674.375</v>
      </c>
      <c r="AU57" s="5"/>
      <c r="AY57" s="112"/>
      <c r="AZ57" s="112"/>
      <c r="BA57" s="112"/>
      <c r="BB57" s="112"/>
      <c r="BC57" s="112"/>
      <c r="BD57" s="112"/>
      <c r="BE57" s="112"/>
      <c r="BF57" s="112"/>
      <c r="BG57" s="101"/>
      <c r="BH57" s="105"/>
      <c r="BI57" s="106"/>
      <c r="BJ57" s="136"/>
      <c r="BK57" s="137"/>
      <c r="CJ57" s="7">
        <v>48</v>
      </c>
    </row>
    <row r="58" spans="1:88" s="7" customFormat="1" ht="244.8" x14ac:dyDescent="0.3">
      <c r="A58" s="6">
        <v>48</v>
      </c>
      <c r="B58" s="43" t="s">
        <v>342</v>
      </c>
      <c r="C58" s="6" t="s">
        <v>225</v>
      </c>
      <c r="D58" s="6" t="s">
        <v>226</v>
      </c>
      <c r="E58" s="43" t="s">
        <v>340</v>
      </c>
      <c r="F58" s="44">
        <v>1</v>
      </c>
      <c r="G58" s="6" t="s">
        <v>341</v>
      </c>
      <c r="H58" s="23">
        <v>7142857.1428571427</v>
      </c>
      <c r="I58" s="47">
        <f t="shared" si="13"/>
        <v>1357142.857142857</v>
      </c>
      <c r="J58" s="47">
        <f t="shared" si="14"/>
        <v>8500000</v>
      </c>
      <c r="K58" s="59">
        <f t="shared" si="30"/>
        <v>7142857.1428571427</v>
      </c>
      <c r="L58" s="59">
        <f t="shared" si="15"/>
        <v>8500000</v>
      </c>
      <c r="M58" s="24" t="s">
        <v>343</v>
      </c>
      <c r="N58" s="25">
        <v>8571466.386554623</v>
      </c>
      <c r="O58" s="26">
        <f t="shared" si="16"/>
        <v>1628578.6134453784</v>
      </c>
      <c r="P58" s="26">
        <f t="shared" si="17"/>
        <v>10200045.000000002</v>
      </c>
      <c r="Q58" s="27">
        <f t="shared" si="18"/>
        <v>8571466.386554623</v>
      </c>
      <c r="R58" s="27">
        <f t="shared" si="19"/>
        <v>10200045.000000002</v>
      </c>
      <c r="S58" s="29" t="s">
        <v>344</v>
      </c>
      <c r="T58" s="30">
        <v>7857161.7647058824</v>
      </c>
      <c r="U58" s="31">
        <f t="shared" si="20"/>
        <v>1492860.7352941176</v>
      </c>
      <c r="V58" s="31">
        <f t="shared" si="21"/>
        <v>9350022.5</v>
      </c>
      <c r="W58" s="32">
        <f t="shared" si="22"/>
        <v>7857161.7647058824</v>
      </c>
      <c r="X58" s="32">
        <f t="shared" si="23"/>
        <v>9350022.5</v>
      </c>
      <c r="Y58" s="24"/>
      <c r="Z58" s="24"/>
      <c r="AA58" s="25">
        <f t="shared" si="24"/>
        <v>0</v>
      </c>
      <c r="AB58" s="26">
        <f t="shared" si="25"/>
        <v>0</v>
      </c>
      <c r="AC58" s="26">
        <f t="shared" si="26"/>
        <v>0</v>
      </c>
      <c r="AD58" s="27">
        <f t="shared" si="27"/>
        <v>0</v>
      </c>
      <c r="AE58" s="81">
        <f t="shared" si="31"/>
        <v>9350022.5</v>
      </c>
      <c r="AF58" s="81">
        <f>IF(B58="","",AVERAGE(L58,R58,X58))</f>
        <v>9350022.5</v>
      </c>
      <c r="AG58" s="40">
        <f>IF(B58="","",_xlfn.STDEV.P(L58,R58,X58))</f>
        <v>694040.46496163879</v>
      </c>
      <c r="AH58" s="41">
        <f t="shared" si="38"/>
        <v>7.4228748108535442E-2</v>
      </c>
      <c r="AI58" s="40">
        <f t="shared" si="39"/>
        <v>8655982.0350383613</v>
      </c>
      <c r="AJ58" s="40">
        <f t="shared" si="40"/>
        <v>10044062.964961639</v>
      </c>
      <c r="AK58" s="42">
        <f t="shared" si="41"/>
        <v>9350022.5</v>
      </c>
      <c r="AL58" s="42">
        <f t="shared" si="42"/>
        <v>9350022.5</v>
      </c>
      <c r="AM58" s="39">
        <f t="shared" si="43"/>
        <v>7012516.875</v>
      </c>
      <c r="AN58" s="39">
        <f t="shared" si="44"/>
        <v>7012516.875</v>
      </c>
      <c r="AO58" s="40">
        <f t="shared" si="45"/>
        <v>4726248.232438785</v>
      </c>
      <c r="AP58" s="41">
        <f t="shared" si="46"/>
        <v>0.67397317064406848</v>
      </c>
      <c r="AQ58" s="75">
        <f t="shared" si="47"/>
        <v>2286268.642561215</v>
      </c>
      <c r="AR58" s="75">
        <f t="shared" si="48"/>
        <v>11738765.107438784</v>
      </c>
      <c r="AS58" s="75">
        <f t="shared" si="49"/>
        <v>7012516.875</v>
      </c>
      <c r="AT58" s="75">
        <f t="shared" si="50"/>
        <v>7012516.875</v>
      </c>
      <c r="AU58" s="5"/>
      <c r="AY58" s="112"/>
      <c r="AZ58" s="112"/>
      <c r="BA58" s="112"/>
      <c r="BB58" s="112"/>
      <c r="BC58" s="112"/>
      <c r="BD58" s="112"/>
      <c r="BE58" s="112"/>
      <c r="BF58" s="112"/>
      <c r="BG58" s="102"/>
      <c r="BH58" s="107"/>
      <c r="BI58" s="108"/>
      <c r="BJ58" s="136"/>
      <c r="BK58" s="137"/>
      <c r="CJ58" s="7">
        <v>49</v>
      </c>
    </row>
    <row r="59" spans="1:88" s="7" customFormat="1" ht="302.39999999999998" x14ac:dyDescent="0.3">
      <c r="A59" s="6">
        <v>49</v>
      </c>
      <c r="B59" s="43" t="s">
        <v>342</v>
      </c>
      <c r="C59" s="6" t="s">
        <v>225</v>
      </c>
      <c r="D59" s="6" t="s">
        <v>227</v>
      </c>
      <c r="E59" s="43" t="s">
        <v>340</v>
      </c>
      <c r="F59" s="44">
        <v>1</v>
      </c>
      <c r="G59" s="6" t="s">
        <v>341</v>
      </c>
      <c r="H59" s="23">
        <v>5042016.8067226894</v>
      </c>
      <c r="I59" s="47">
        <f t="shared" si="13"/>
        <v>957983.19327731105</v>
      </c>
      <c r="J59" s="47">
        <f t="shared" si="14"/>
        <v>6000000</v>
      </c>
      <c r="K59" s="59">
        <f t="shared" si="30"/>
        <v>5042016.8067226894</v>
      </c>
      <c r="L59" s="59">
        <f t="shared" si="15"/>
        <v>6000000</v>
      </c>
      <c r="M59" s="24" t="s">
        <v>343</v>
      </c>
      <c r="N59" s="25">
        <v>7731130.2521008411</v>
      </c>
      <c r="O59" s="26">
        <f t="shared" si="16"/>
        <v>1468914.7478991598</v>
      </c>
      <c r="P59" s="26">
        <f t="shared" si="17"/>
        <v>9200045</v>
      </c>
      <c r="Q59" s="27">
        <f t="shared" si="18"/>
        <v>7731130.2521008411</v>
      </c>
      <c r="R59" s="27">
        <f t="shared" si="19"/>
        <v>9200045</v>
      </c>
      <c r="S59" s="29" t="s">
        <v>344</v>
      </c>
      <c r="T59" s="30">
        <v>6386573.5294117648</v>
      </c>
      <c r="U59" s="31">
        <f t="shared" si="20"/>
        <v>1213448.9705882354</v>
      </c>
      <c r="V59" s="31">
        <f t="shared" si="21"/>
        <v>7600022.5</v>
      </c>
      <c r="W59" s="32">
        <f t="shared" si="22"/>
        <v>6386573.5294117648</v>
      </c>
      <c r="X59" s="32">
        <f t="shared" si="23"/>
        <v>7600022.5</v>
      </c>
      <c r="Y59" s="24"/>
      <c r="Z59" s="24"/>
      <c r="AA59" s="25">
        <f t="shared" si="24"/>
        <v>0</v>
      </c>
      <c r="AB59" s="26">
        <f t="shared" si="25"/>
        <v>0</v>
      </c>
      <c r="AC59" s="26">
        <f t="shared" si="26"/>
        <v>0</v>
      </c>
      <c r="AD59" s="27">
        <f t="shared" si="27"/>
        <v>0</v>
      </c>
      <c r="AE59" s="81">
        <f t="shared" si="31"/>
        <v>7600022.5</v>
      </c>
      <c r="AF59" s="81">
        <f>IF(B59="","",AVERAGE(L59,R59,X59))</f>
        <v>7600022.5</v>
      </c>
      <c r="AG59" s="40">
        <f>IF(B59="","",_xlfn.STDEV.P(L59,R59,X59))</f>
        <v>1306412.9006574326</v>
      </c>
      <c r="AH59" s="41">
        <f t="shared" si="38"/>
        <v>0.1718959253946199</v>
      </c>
      <c r="AI59" s="40">
        <f t="shared" si="39"/>
        <v>6293609.5993425678</v>
      </c>
      <c r="AJ59" s="40">
        <f t="shared" si="40"/>
        <v>8906435.4006574322</v>
      </c>
      <c r="AK59" s="42">
        <f t="shared" si="41"/>
        <v>7600022.5</v>
      </c>
      <c r="AL59" s="42">
        <f t="shared" si="42"/>
        <v>7600022.5</v>
      </c>
      <c r="AM59" s="39">
        <f t="shared" si="43"/>
        <v>5700016.875</v>
      </c>
      <c r="AN59" s="39">
        <f t="shared" si="44"/>
        <v>5700016.875</v>
      </c>
      <c r="AO59" s="40">
        <f t="shared" si="45"/>
        <v>4018308.1224727812</v>
      </c>
      <c r="AP59" s="41">
        <f t="shared" si="46"/>
        <v>0.70496425021071207</v>
      </c>
      <c r="AQ59" s="75">
        <f t="shared" si="47"/>
        <v>1681708.7525272188</v>
      </c>
      <c r="AR59" s="75">
        <f t="shared" si="48"/>
        <v>9718324.9974727817</v>
      </c>
      <c r="AS59" s="75">
        <f t="shared" si="49"/>
        <v>5700016.875</v>
      </c>
      <c r="AT59" s="75">
        <f t="shared" si="50"/>
        <v>5700016.875</v>
      </c>
      <c r="AU59" s="5"/>
      <c r="BG59" s="84" t="s">
        <v>350</v>
      </c>
      <c r="BH59" s="85">
        <f>+BK45-BJ36</f>
        <v>666184000</v>
      </c>
      <c r="CJ59" s="7">
        <v>50</v>
      </c>
    </row>
    <row r="60" spans="1:88" s="7" customFormat="1" ht="259.2" x14ac:dyDescent="0.3">
      <c r="A60" s="6">
        <v>50</v>
      </c>
      <c r="B60" s="43" t="s">
        <v>342</v>
      </c>
      <c r="C60" s="6" t="s">
        <v>225</v>
      </c>
      <c r="D60" s="6" t="s">
        <v>228</v>
      </c>
      <c r="E60" s="43" t="s">
        <v>340</v>
      </c>
      <c r="F60" s="44">
        <v>1</v>
      </c>
      <c r="G60" s="6" t="s">
        <v>341</v>
      </c>
      <c r="H60" s="23">
        <v>3781512.6050420171</v>
      </c>
      <c r="I60" s="47">
        <f t="shared" si="13"/>
        <v>718487.39495798328</v>
      </c>
      <c r="J60" s="47">
        <f t="shared" si="14"/>
        <v>4500000</v>
      </c>
      <c r="K60" s="59">
        <f t="shared" si="30"/>
        <v>3781512.6050420171</v>
      </c>
      <c r="L60" s="59">
        <f t="shared" si="15"/>
        <v>4500000</v>
      </c>
      <c r="M60" s="24" t="s">
        <v>343</v>
      </c>
      <c r="N60" s="25">
        <v>6806760.5042016814</v>
      </c>
      <c r="O60" s="26">
        <f t="shared" si="16"/>
        <v>1293284.4957983196</v>
      </c>
      <c r="P60" s="26">
        <f t="shared" si="17"/>
        <v>8100045.0000000009</v>
      </c>
      <c r="Q60" s="27">
        <f t="shared" si="18"/>
        <v>6806760.5042016814</v>
      </c>
      <c r="R60" s="27">
        <f t="shared" si="19"/>
        <v>8100045.0000000009</v>
      </c>
      <c r="S60" s="29" t="s">
        <v>344</v>
      </c>
      <c r="T60" s="30">
        <v>5294136.5546218492</v>
      </c>
      <c r="U60" s="31">
        <f t="shared" si="20"/>
        <v>1005885.9453781514</v>
      </c>
      <c r="V60" s="31">
        <f t="shared" si="21"/>
        <v>6300022.5000000009</v>
      </c>
      <c r="W60" s="32">
        <f t="shared" si="22"/>
        <v>5294136.5546218492</v>
      </c>
      <c r="X60" s="32">
        <f t="shared" si="23"/>
        <v>6300022.5000000009</v>
      </c>
      <c r="Y60" s="24"/>
      <c r="Z60" s="24"/>
      <c r="AA60" s="25">
        <f t="shared" si="24"/>
        <v>0</v>
      </c>
      <c r="AB60" s="26">
        <f t="shared" si="25"/>
        <v>0</v>
      </c>
      <c r="AC60" s="26">
        <f t="shared" si="26"/>
        <v>0</v>
      </c>
      <c r="AD60" s="27">
        <f t="shared" si="27"/>
        <v>0</v>
      </c>
      <c r="AE60" s="81">
        <f>IF(A60="","",AVERAGE(J60,V60))</f>
        <v>5400011.25</v>
      </c>
      <c r="AF60" s="81">
        <f>IF(B60="","",AVERAGE(L60,X60))</f>
        <v>5400011.25</v>
      </c>
      <c r="AG60" s="40">
        <f>IF(B60="","",_xlfn.STDEV.P(L60,X60))</f>
        <v>900011.25000000431</v>
      </c>
      <c r="AH60" s="41">
        <f t="shared" si="38"/>
        <v>0.16666840277416167</v>
      </c>
      <c r="AI60" s="40">
        <f t="shared" si="39"/>
        <v>4499999.9999999953</v>
      </c>
      <c r="AJ60" s="40">
        <f t="shared" si="40"/>
        <v>6300022.5000000047</v>
      </c>
      <c r="AK60" s="42">
        <f t="shared" si="41"/>
        <v>6300022.5</v>
      </c>
      <c r="AL60" s="42">
        <f t="shared" si="42"/>
        <v>6300022.5</v>
      </c>
      <c r="AM60" s="39">
        <f t="shared" si="43"/>
        <v>4725016.875</v>
      </c>
      <c r="AN60" s="39">
        <f t="shared" si="44"/>
        <v>4725016.875</v>
      </c>
      <c r="AO60" s="40">
        <f t="shared" si="45"/>
        <v>3476007.0304106222</v>
      </c>
      <c r="AP60" s="41">
        <f t="shared" si="46"/>
        <v>0.7356602362209812</v>
      </c>
      <c r="AQ60" s="75">
        <f t="shared" si="47"/>
        <v>1249009.8445893778</v>
      </c>
      <c r="AR60" s="75">
        <f t="shared" si="48"/>
        <v>8201023.9054106222</v>
      </c>
      <c r="AS60" s="75">
        <f t="shared" si="49"/>
        <v>4725016.875</v>
      </c>
      <c r="AT60" s="75">
        <f t="shared" si="50"/>
        <v>4725016.875</v>
      </c>
      <c r="AU60" s="5"/>
      <c r="CJ60" s="7">
        <v>51</v>
      </c>
    </row>
    <row r="61" spans="1:88" s="7" customFormat="1" ht="244.8" x14ac:dyDescent="0.3">
      <c r="A61" s="6">
        <v>51</v>
      </c>
      <c r="B61" s="43" t="s">
        <v>342</v>
      </c>
      <c r="C61" s="6" t="s">
        <v>225</v>
      </c>
      <c r="D61" s="6" t="s">
        <v>229</v>
      </c>
      <c r="E61" s="43" t="s">
        <v>340</v>
      </c>
      <c r="F61" s="44">
        <v>1</v>
      </c>
      <c r="G61" s="6" t="s">
        <v>341</v>
      </c>
      <c r="H61" s="23">
        <v>3361344.5378151261</v>
      </c>
      <c r="I61" s="47">
        <f t="shared" si="13"/>
        <v>638655.46218487399</v>
      </c>
      <c r="J61" s="47">
        <f t="shared" si="14"/>
        <v>4000000</v>
      </c>
      <c r="K61" s="59">
        <f t="shared" si="30"/>
        <v>3361344.5378151261</v>
      </c>
      <c r="L61" s="59">
        <f t="shared" si="15"/>
        <v>4000000</v>
      </c>
      <c r="M61" s="24" t="s">
        <v>343</v>
      </c>
      <c r="N61" s="25">
        <v>5023726.0504201679</v>
      </c>
      <c r="O61" s="26">
        <f t="shared" si="16"/>
        <v>954507.94957983191</v>
      </c>
      <c r="P61" s="26">
        <f t="shared" si="17"/>
        <v>5978234</v>
      </c>
      <c r="Q61" s="27">
        <f t="shared" si="18"/>
        <v>5023726.0504201679</v>
      </c>
      <c r="R61" s="27">
        <f t="shared" si="19"/>
        <v>5978234</v>
      </c>
      <c r="S61" s="29" t="s">
        <v>344</v>
      </c>
      <c r="T61" s="30">
        <v>4192535.2941176472</v>
      </c>
      <c r="U61" s="31">
        <f t="shared" si="20"/>
        <v>796581.70588235301</v>
      </c>
      <c r="V61" s="31">
        <f t="shared" si="21"/>
        <v>4989117</v>
      </c>
      <c r="W61" s="32">
        <f t="shared" si="22"/>
        <v>4192535.2941176472</v>
      </c>
      <c r="X61" s="32">
        <f t="shared" si="23"/>
        <v>4989117</v>
      </c>
      <c r="Y61" s="24"/>
      <c r="Z61" s="24"/>
      <c r="AA61" s="25">
        <f t="shared" si="24"/>
        <v>0</v>
      </c>
      <c r="AB61" s="26">
        <f t="shared" si="25"/>
        <v>0</v>
      </c>
      <c r="AC61" s="26">
        <f t="shared" si="26"/>
        <v>0</v>
      </c>
      <c r="AD61" s="27">
        <f t="shared" si="27"/>
        <v>0</v>
      </c>
      <c r="AE61" s="81">
        <f t="shared" si="31"/>
        <v>4989117</v>
      </c>
      <c r="AF61" s="81">
        <f t="shared" ref="AF61:AF68" si="51">IF(B61="","",AVERAGE(L61,R61,X61))</f>
        <v>4989117</v>
      </c>
      <c r="AG61" s="40">
        <f t="shared" ref="AG61:AG68" si="52">IF(B61="","",_xlfn.STDEV.P(L61,R61,X61))</f>
        <v>807610.64863748953</v>
      </c>
      <c r="AH61" s="41">
        <f t="shared" si="38"/>
        <v>0.16187446568951772</v>
      </c>
      <c r="AI61" s="40">
        <f t="shared" si="39"/>
        <v>4181506.3513625106</v>
      </c>
      <c r="AJ61" s="40">
        <f t="shared" si="40"/>
        <v>5796727.6486374894</v>
      </c>
      <c r="AK61" s="42">
        <f t="shared" si="41"/>
        <v>4989117</v>
      </c>
      <c r="AL61" s="42">
        <f t="shared" si="42"/>
        <v>4989117</v>
      </c>
      <c r="AM61" s="39">
        <f t="shared" si="43"/>
        <v>3741837.75</v>
      </c>
      <c r="AN61" s="39">
        <f t="shared" si="44"/>
        <v>3741837.75</v>
      </c>
      <c r="AO61" s="40">
        <f t="shared" si="45"/>
        <v>2622033.0031704246</v>
      </c>
      <c r="AP61" s="41">
        <f t="shared" si="46"/>
        <v>0.70073401851013573</v>
      </c>
      <c r="AQ61" s="75">
        <f t="shared" si="47"/>
        <v>1119804.7468295754</v>
      </c>
      <c r="AR61" s="75">
        <f t="shared" si="48"/>
        <v>6363870.7531704251</v>
      </c>
      <c r="AS61" s="75">
        <f t="shared" si="49"/>
        <v>3741837.75</v>
      </c>
      <c r="AT61" s="75">
        <f t="shared" si="50"/>
        <v>3741837.75</v>
      </c>
      <c r="AU61" s="5"/>
      <c r="CJ61" s="7">
        <v>52</v>
      </c>
    </row>
    <row r="62" spans="1:88" s="7" customFormat="1" ht="158.4" x14ac:dyDescent="0.3">
      <c r="A62" s="6">
        <v>52</v>
      </c>
      <c r="B62" s="43" t="s">
        <v>342</v>
      </c>
      <c r="C62" s="6" t="s">
        <v>225</v>
      </c>
      <c r="D62" s="6" t="s">
        <v>230</v>
      </c>
      <c r="E62" s="43" t="s">
        <v>340</v>
      </c>
      <c r="F62" s="44">
        <v>1</v>
      </c>
      <c r="G62" s="6" t="s">
        <v>341</v>
      </c>
      <c r="H62" s="23">
        <v>2605042.0168067226</v>
      </c>
      <c r="I62" s="47">
        <f t="shared" si="13"/>
        <v>494957.98319327732</v>
      </c>
      <c r="J62" s="47">
        <f t="shared" si="14"/>
        <v>3100000</v>
      </c>
      <c r="K62" s="59">
        <f t="shared" si="30"/>
        <v>2605042.0168067226</v>
      </c>
      <c r="L62" s="59">
        <f t="shared" si="15"/>
        <v>3100000</v>
      </c>
      <c r="M62" s="24" t="s">
        <v>343</v>
      </c>
      <c r="N62" s="25">
        <v>2495994.9579831935</v>
      </c>
      <c r="O62" s="26">
        <f t="shared" si="16"/>
        <v>474239.04201680678</v>
      </c>
      <c r="P62" s="26">
        <f t="shared" si="17"/>
        <v>2970234</v>
      </c>
      <c r="Q62" s="27">
        <f t="shared" si="18"/>
        <v>2495994.9579831935</v>
      </c>
      <c r="R62" s="27">
        <f t="shared" si="19"/>
        <v>2970234</v>
      </c>
      <c r="S62" s="29" t="s">
        <v>344</v>
      </c>
      <c r="T62" s="30">
        <v>2550518.4873949583</v>
      </c>
      <c r="U62" s="31">
        <f t="shared" si="20"/>
        <v>484598.51260504208</v>
      </c>
      <c r="V62" s="31">
        <f t="shared" si="21"/>
        <v>3035117.0000000005</v>
      </c>
      <c r="W62" s="32">
        <f t="shared" si="22"/>
        <v>2550518.4873949583</v>
      </c>
      <c r="X62" s="32">
        <f t="shared" si="23"/>
        <v>3035117.0000000005</v>
      </c>
      <c r="Y62" s="24"/>
      <c r="Z62" s="24"/>
      <c r="AA62" s="25">
        <f t="shared" si="24"/>
        <v>0</v>
      </c>
      <c r="AB62" s="26">
        <f t="shared" si="25"/>
        <v>0</v>
      </c>
      <c r="AC62" s="26">
        <f t="shared" si="26"/>
        <v>0</v>
      </c>
      <c r="AD62" s="27">
        <f t="shared" si="27"/>
        <v>0</v>
      </c>
      <c r="AE62" s="81">
        <f t="shared" si="31"/>
        <v>3035117</v>
      </c>
      <c r="AF62" s="81">
        <f t="shared" si="51"/>
        <v>3035117</v>
      </c>
      <c r="AG62" s="40">
        <f t="shared" si="52"/>
        <v>52976.747660333647</v>
      </c>
      <c r="AH62" s="41">
        <f t="shared" si="38"/>
        <v>1.7454598178697444E-2</v>
      </c>
      <c r="AI62" s="40">
        <f t="shared" si="39"/>
        <v>2982140.2523396662</v>
      </c>
      <c r="AJ62" s="40">
        <f t="shared" si="40"/>
        <v>3088093.7476603338</v>
      </c>
      <c r="AK62" s="42">
        <f t="shared" si="41"/>
        <v>3035117</v>
      </c>
      <c r="AL62" s="42">
        <f t="shared" si="42"/>
        <v>3035117</v>
      </c>
      <c r="AM62" s="39">
        <f t="shared" si="43"/>
        <v>2276337.75</v>
      </c>
      <c r="AN62" s="39">
        <f t="shared" si="44"/>
        <v>2276337.75</v>
      </c>
      <c r="AO62" s="40">
        <f t="shared" si="45"/>
        <v>1518482.9062965827</v>
      </c>
      <c r="AP62" s="41">
        <f t="shared" si="46"/>
        <v>0.66707276031273599</v>
      </c>
      <c r="AQ62" s="75">
        <f t="shared" si="47"/>
        <v>757854.84370341734</v>
      </c>
      <c r="AR62" s="75">
        <f t="shared" si="48"/>
        <v>3794820.6562965829</v>
      </c>
      <c r="AS62" s="75">
        <f t="shared" si="49"/>
        <v>2276337.75</v>
      </c>
      <c r="AT62" s="75">
        <f t="shared" si="50"/>
        <v>2276337.75</v>
      </c>
      <c r="AU62" s="5"/>
      <c r="CJ62" s="7">
        <v>53</v>
      </c>
    </row>
    <row r="63" spans="1:88" s="7" customFormat="1" ht="115.2" x14ac:dyDescent="0.3">
      <c r="A63" s="6">
        <v>53</v>
      </c>
      <c r="B63" s="43" t="s">
        <v>342</v>
      </c>
      <c r="C63" s="6" t="s">
        <v>231</v>
      </c>
      <c r="D63" s="6" t="s">
        <v>232</v>
      </c>
      <c r="E63" s="43" t="s">
        <v>340</v>
      </c>
      <c r="F63" s="44">
        <v>1</v>
      </c>
      <c r="G63" s="6" t="s">
        <v>341</v>
      </c>
      <c r="H63" s="23">
        <v>859663.86554621859</v>
      </c>
      <c r="I63" s="47">
        <f t="shared" si="13"/>
        <v>163336.13445378153</v>
      </c>
      <c r="J63" s="47">
        <f t="shared" si="14"/>
        <v>1023000.0000000001</v>
      </c>
      <c r="K63" s="59">
        <f t="shared" si="30"/>
        <v>859663.86554621859</v>
      </c>
      <c r="L63" s="59">
        <f t="shared" si="15"/>
        <v>1023000.0000000001</v>
      </c>
      <c r="M63" s="24" t="s">
        <v>343</v>
      </c>
      <c r="N63" s="25">
        <v>1278997.4789915967</v>
      </c>
      <c r="O63" s="26">
        <f t="shared" si="16"/>
        <v>243009.52100840339</v>
      </c>
      <c r="P63" s="26">
        <f t="shared" si="17"/>
        <v>1522007</v>
      </c>
      <c r="Q63" s="27">
        <f t="shared" si="18"/>
        <v>1278997.4789915967</v>
      </c>
      <c r="R63" s="27">
        <f t="shared" si="19"/>
        <v>1522007</v>
      </c>
      <c r="S63" s="29" t="s">
        <v>344</v>
      </c>
      <c r="T63" s="30">
        <v>1069330.6722689075</v>
      </c>
      <c r="U63" s="31">
        <f t="shared" si="20"/>
        <v>203172.82773109243</v>
      </c>
      <c r="V63" s="31">
        <f t="shared" si="21"/>
        <v>1272503.5</v>
      </c>
      <c r="W63" s="32">
        <f t="shared" si="22"/>
        <v>1069330.6722689075</v>
      </c>
      <c r="X63" s="32">
        <f t="shared" si="23"/>
        <v>1272503.5</v>
      </c>
      <c r="Y63" s="24"/>
      <c r="Z63" s="24"/>
      <c r="AA63" s="25">
        <f t="shared" si="24"/>
        <v>0</v>
      </c>
      <c r="AB63" s="26">
        <f t="shared" si="25"/>
        <v>0</v>
      </c>
      <c r="AC63" s="26">
        <f t="shared" si="26"/>
        <v>0</v>
      </c>
      <c r="AD63" s="27">
        <f t="shared" si="27"/>
        <v>0</v>
      </c>
      <c r="AE63" s="81">
        <f t="shared" si="31"/>
        <v>1272503.5</v>
      </c>
      <c r="AF63" s="81">
        <f t="shared" si="51"/>
        <v>1272503.5</v>
      </c>
      <c r="AG63" s="40">
        <f t="shared" si="52"/>
        <v>203718.75467950088</v>
      </c>
      <c r="AH63" s="41">
        <f t="shared" si="38"/>
        <v>0.16009288357910284</v>
      </c>
      <c r="AI63" s="40">
        <f t="shared" si="39"/>
        <v>1068784.7453204992</v>
      </c>
      <c r="AJ63" s="40">
        <f t="shared" si="40"/>
        <v>1476222.2546795008</v>
      </c>
      <c r="AK63" s="42">
        <f t="shared" si="41"/>
        <v>1272503.5</v>
      </c>
      <c r="AL63" s="42">
        <f t="shared" si="42"/>
        <v>1272503.5</v>
      </c>
      <c r="AM63" s="39">
        <f t="shared" si="43"/>
        <v>954377.625</v>
      </c>
      <c r="AN63" s="39">
        <f t="shared" si="44"/>
        <v>954377.625</v>
      </c>
      <c r="AO63" s="40">
        <f t="shared" si="45"/>
        <v>668070.07146423589</v>
      </c>
      <c r="AP63" s="41">
        <f t="shared" si="46"/>
        <v>0.70000600806649871</v>
      </c>
      <c r="AQ63" s="75">
        <f t="shared" si="47"/>
        <v>286307.55353576411</v>
      </c>
      <c r="AR63" s="75">
        <f t="shared" si="48"/>
        <v>1622447.6964642359</v>
      </c>
      <c r="AS63" s="75">
        <f t="shared" si="49"/>
        <v>954377.625</v>
      </c>
      <c r="AT63" s="75">
        <f t="shared" si="50"/>
        <v>954377.625</v>
      </c>
      <c r="AU63" s="5"/>
      <c r="CJ63" s="7">
        <v>54</v>
      </c>
    </row>
    <row r="64" spans="1:88" s="7" customFormat="1" ht="115.2" x14ac:dyDescent="0.3">
      <c r="A64" s="6">
        <v>54</v>
      </c>
      <c r="B64" s="43" t="s">
        <v>342</v>
      </c>
      <c r="C64" s="6" t="s">
        <v>231</v>
      </c>
      <c r="D64" s="6" t="s">
        <v>233</v>
      </c>
      <c r="E64" s="43" t="s">
        <v>340</v>
      </c>
      <c r="F64" s="44">
        <v>1</v>
      </c>
      <c r="G64" s="6" t="s">
        <v>341</v>
      </c>
      <c r="H64" s="23">
        <v>1016806.7226890756</v>
      </c>
      <c r="I64" s="47">
        <f t="shared" si="13"/>
        <v>193193.27731092437</v>
      </c>
      <c r="J64" s="47">
        <f t="shared" si="14"/>
        <v>1210000</v>
      </c>
      <c r="K64" s="59">
        <f t="shared" si="30"/>
        <v>1016806.7226890756</v>
      </c>
      <c r="L64" s="59">
        <f t="shared" si="15"/>
        <v>1210000</v>
      </c>
      <c r="M64" s="24" t="s">
        <v>343</v>
      </c>
      <c r="N64" s="25">
        <v>1531535.2941176472</v>
      </c>
      <c r="O64" s="26">
        <f t="shared" si="16"/>
        <v>290991.70588235295</v>
      </c>
      <c r="P64" s="26">
        <f t="shared" si="17"/>
        <v>1822527.0000000002</v>
      </c>
      <c r="Q64" s="27">
        <f t="shared" si="18"/>
        <v>1531535.2941176472</v>
      </c>
      <c r="R64" s="27">
        <f t="shared" si="19"/>
        <v>1822527.0000000002</v>
      </c>
      <c r="S64" s="29" t="s">
        <v>344</v>
      </c>
      <c r="T64" s="30">
        <v>1274171.0084033613</v>
      </c>
      <c r="U64" s="31">
        <f t="shared" si="20"/>
        <v>242092.49159663866</v>
      </c>
      <c r="V64" s="31">
        <f t="shared" si="21"/>
        <v>1516263.5</v>
      </c>
      <c r="W64" s="32">
        <f t="shared" si="22"/>
        <v>1274171.0084033613</v>
      </c>
      <c r="X64" s="32">
        <f t="shared" si="23"/>
        <v>1516263.5</v>
      </c>
      <c r="Y64" s="24"/>
      <c r="Z64" s="24"/>
      <c r="AA64" s="25">
        <f t="shared" si="24"/>
        <v>0</v>
      </c>
      <c r="AB64" s="26">
        <f t="shared" si="25"/>
        <v>0</v>
      </c>
      <c r="AC64" s="26">
        <f t="shared" si="26"/>
        <v>0</v>
      </c>
      <c r="AD64" s="27">
        <f t="shared" si="27"/>
        <v>0</v>
      </c>
      <c r="AE64" s="81">
        <f t="shared" si="31"/>
        <v>1516263.5</v>
      </c>
      <c r="AF64" s="81">
        <f t="shared" si="51"/>
        <v>1516263.5</v>
      </c>
      <c r="AG64" s="40">
        <f t="shared" si="52"/>
        <v>250063.10061295948</v>
      </c>
      <c r="AH64" s="41">
        <f t="shared" si="38"/>
        <v>0.16492060952002041</v>
      </c>
      <c r="AI64" s="40">
        <f t="shared" si="39"/>
        <v>1266200.3993870406</v>
      </c>
      <c r="AJ64" s="40">
        <f t="shared" si="40"/>
        <v>1766326.6006129594</v>
      </c>
      <c r="AK64" s="42">
        <f t="shared" si="41"/>
        <v>1516263.5</v>
      </c>
      <c r="AL64" s="42">
        <f t="shared" si="42"/>
        <v>1516263.5</v>
      </c>
      <c r="AM64" s="39">
        <f t="shared" si="43"/>
        <v>1137197.625</v>
      </c>
      <c r="AN64" s="39">
        <f t="shared" si="44"/>
        <v>1137197.625</v>
      </c>
      <c r="AO64" s="40">
        <f t="shared" si="45"/>
        <v>798307.77563933912</v>
      </c>
      <c r="AP64" s="41">
        <f t="shared" si="46"/>
        <v>0.7019956409417748</v>
      </c>
      <c r="AQ64" s="75">
        <f t="shared" si="47"/>
        <v>338889.84936066088</v>
      </c>
      <c r="AR64" s="75">
        <f t="shared" si="48"/>
        <v>1935505.4006393391</v>
      </c>
      <c r="AS64" s="75">
        <f t="shared" si="49"/>
        <v>1137197.625</v>
      </c>
      <c r="AT64" s="75">
        <f t="shared" si="50"/>
        <v>1137197.625</v>
      </c>
      <c r="AU64" s="5"/>
      <c r="CJ64" s="7">
        <v>55</v>
      </c>
    </row>
    <row r="65" spans="1:88" s="7" customFormat="1" ht="115.2" x14ac:dyDescent="0.3">
      <c r="A65" s="6">
        <v>55</v>
      </c>
      <c r="B65" s="43" t="s">
        <v>342</v>
      </c>
      <c r="C65" s="6" t="s">
        <v>231</v>
      </c>
      <c r="D65" s="6" t="s">
        <v>234</v>
      </c>
      <c r="E65" s="43" t="s">
        <v>340</v>
      </c>
      <c r="F65" s="44">
        <v>1</v>
      </c>
      <c r="G65" s="6" t="s">
        <v>341</v>
      </c>
      <c r="H65" s="23">
        <v>1478991.5966386558</v>
      </c>
      <c r="I65" s="47">
        <f t="shared" si="13"/>
        <v>281008.40336134459</v>
      </c>
      <c r="J65" s="47">
        <f t="shared" si="14"/>
        <v>1760000.0000000005</v>
      </c>
      <c r="K65" s="59">
        <f t="shared" si="30"/>
        <v>1478991.5966386558</v>
      </c>
      <c r="L65" s="59">
        <f t="shared" si="15"/>
        <v>1760000.0000000005</v>
      </c>
      <c r="M65" s="24" t="s">
        <v>343</v>
      </c>
      <c r="N65" s="25">
        <v>1615568.9075630254</v>
      </c>
      <c r="O65" s="26">
        <f t="shared" si="16"/>
        <v>306958.09243697481</v>
      </c>
      <c r="P65" s="26">
        <f t="shared" si="17"/>
        <v>1922527.0000000002</v>
      </c>
      <c r="Q65" s="27">
        <f t="shared" si="18"/>
        <v>1615568.9075630254</v>
      </c>
      <c r="R65" s="27">
        <f t="shared" si="19"/>
        <v>1922527.0000000002</v>
      </c>
      <c r="S65" s="29" t="s">
        <v>344</v>
      </c>
      <c r="T65" s="30">
        <v>1547280.2521008404</v>
      </c>
      <c r="U65" s="31">
        <f t="shared" si="20"/>
        <v>293983.24789915967</v>
      </c>
      <c r="V65" s="31">
        <f t="shared" si="21"/>
        <v>1841263.5</v>
      </c>
      <c r="W65" s="32">
        <f t="shared" si="22"/>
        <v>1547280.2521008404</v>
      </c>
      <c r="X65" s="32">
        <f t="shared" si="23"/>
        <v>1841263.5</v>
      </c>
      <c r="Y65" s="24"/>
      <c r="Z65" s="24"/>
      <c r="AA65" s="25">
        <f t="shared" si="24"/>
        <v>0</v>
      </c>
      <c r="AB65" s="26">
        <f t="shared" si="25"/>
        <v>0</v>
      </c>
      <c r="AC65" s="26">
        <f t="shared" si="26"/>
        <v>0</v>
      </c>
      <c r="AD65" s="27">
        <f t="shared" si="27"/>
        <v>0</v>
      </c>
      <c r="AE65" s="81">
        <f t="shared" si="31"/>
        <v>1841263.5000000002</v>
      </c>
      <c r="AF65" s="81">
        <f t="shared" si="51"/>
        <v>1841263.5000000002</v>
      </c>
      <c r="AG65" s="40">
        <f t="shared" si="52"/>
        <v>66351.369904220162</v>
      </c>
      <c r="AH65" s="41">
        <f t="shared" si="38"/>
        <v>3.6035781898799468E-2</v>
      </c>
      <c r="AI65" s="40">
        <f t="shared" si="39"/>
        <v>1774912.1300957801</v>
      </c>
      <c r="AJ65" s="40">
        <f t="shared" si="40"/>
        <v>1907614.8699042203</v>
      </c>
      <c r="AK65" s="42">
        <f t="shared" si="41"/>
        <v>1841263.5000000002</v>
      </c>
      <c r="AL65" s="42">
        <f t="shared" si="42"/>
        <v>1841263.5000000002</v>
      </c>
      <c r="AM65" s="39">
        <f t="shared" si="43"/>
        <v>1380947.6250000002</v>
      </c>
      <c r="AN65" s="39">
        <f t="shared" si="44"/>
        <v>1380947.6250000002</v>
      </c>
      <c r="AO65" s="40">
        <f t="shared" si="45"/>
        <v>923019.67660295789</v>
      </c>
      <c r="AP65" s="41">
        <f t="shared" si="46"/>
        <v>0.66839586085167979</v>
      </c>
      <c r="AQ65" s="75">
        <f t="shared" si="47"/>
        <v>457927.94839704235</v>
      </c>
      <c r="AR65" s="75">
        <f t="shared" si="48"/>
        <v>2303967.3016029582</v>
      </c>
      <c r="AS65" s="75">
        <f t="shared" si="49"/>
        <v>1380947.6250000002</v>
      </c>
      <c r="AT65" s="75">
        <f t="shared" si="50"/>
        <v>1380947.6250000002</v>
      </c>
      <c r="AU65" s="5"/>
      <c r="CJ65" s="7">
        <v>56</v>
      </c>
    </row>
    <row r="66" spans="1:88" s="7" customFormat="1" ht="115.2" x14ac:dyDescent="0.3">
      <c r="A66" s="6">
        <v>56</v>
      </c>
      <c r="B66" s="43" t="s">
        <v>342</v>
      </c>
      <c r="C66" s="6" t="s">
        <v>231</v>
      </c>
      <c r="D66" s="6" t="s">
        <v>235</v>
      </c>
      <c r="E66" s="43" t="s">
        <v>340</v>
      </c>
      <c r="F66" s="44">
        <v>1</v>
      </c>
      <c r="G66" s="6" t="s">
        <v>341</v>
      </c>
      <c r="H66" s="23">
        <v>1941176.4705882354</v>
      </c>
      <c r="I66" s="47">
        <f t="shared" si="13"/>
        <v>368823.52941176476</v>
      </c>
      <c r="J66" s="47">
        <f t="shared" si="14"/>
        <v>2310000</v>
      </c>
      <c r="K66" s="59">
        <f t="shared" si="30"/>
        <v>1941176.4705882354</v>
      </c>
      <c r="L66" s="59">
        <f t="shared" si="15"/>
        <v>2310000</v>
      </c>
      <c r="M66" s="24" t="s">
        <v>343</v>
      </c>
      <c r="N66" s="25">
        <v>2327320.1680672271</v>
      </c>
      <c r="O66" s="26">
        <f t="shared" si="16"/>
        <v>442190.83193277317</v>
      </c>
      <c r="P66" s="26">
        <f t="shared" si="17"/>
        <v>2769511.0000000005</v>
      </c>
      <c r="Q66" s="27">
        <f t="shared" si="18"/>
        <v>2327320.1680672271</v>
      </c>
      <c r="R66" s="27">
        <f t="shared" si="19"/>
        <v>2769511.0000000005</v>
      </c>
      <c r="S66" s="29" t="s">
        <v>344</v>
      </c>
      <c r="T66" s="30">
        <v>2134248.3193277312</v>
      </c>
      <c r="U66" s="31">
        <f t="shared" si="20"/>
        <v>405507.18067226891</v>
      </c>
      <c r="V66" s="31">
        <f t="shared" si="21"/>
        <v>2539755.5</v>
      </c>
      <c r="W66" s="32">
        <f t="shared" si="22"/>
        <v>2134248.3193277312</v>
      </c>
      <c r="X66" s="32">
        <f t="shared" si="23"/>
        <v>2539755.5</v>
      </c>
      <c r="Y66" s="24"/>
      <c r="Z66" s="24"/>
      <c r="AA66" s="25">
        <f t="shared" si="24"/>
        <v>0</v>
      </c>
      <c r="AB66" s="26">
        <f t="shared" si="25"/>
        <v>0</v>
      </c>
      <c r="AC66" s="26">
        <f t="shared" si="26"/>
        <v>0</v>
      </c>
      <c r="AD66" s="27">
        <f t="shared" si="27"/>
        <v>0</v>
      </c>
      <c r="AE66" s="81">
        <f t="shared" si="31"/>
        <v>2539755.5</v>
      </c>
      <c r="AF66" s="81">
        <f t="shared" si="51"/>
        <v>2539755.5</v>
      </c>
      <c r="AG66" s="40">
        <f t="shared" si="52"/>
        <v>187594.58019934036</v>
      </c>
      <c r="AH66" s="41">
        <f t="shared" si="38"/>
        <v>7.3863244000983694E-2</v>
      </c>
      <c r="AI66" s="40">
        <f t="shared" si="39"/>
        <v>2352160.9198006596</v>
      </c>
      <c r="AJ66" s="40">
        <f t="shared" si="40"/>
        <v>2727350.0801993404</v>
      </c>
      <c r="AK66" s="42">
        <f t="shared" si="41"/>
        <v>2539755.5</v>
      </c>
      <c r="AL66" s="42">
        <f t="shared" si="42"/>
        <v>2539755.5</v>
      </c>
      <c r="AM66" s="39">
        <f t="shared" si="43"/>
        <v>1904816.625</v>
      </c>
      <c r="AN66" s="39">
        <f t="shared" si="44"/>
        <v>1904816.625</v>
      </c>
      <c r="AO66" s="40">
        <f t="shared" si="45"/>
        <v>1283659.310901935</v>
      </c>
      <c r="AP66" s="41">
        <f t="shared" si="46"/>
        <v>0.67390177828899145</v>
      </c>
      <c r="AQ66" s="75">
        <f t="shared" si="47"/>
        <v>621157.31409806502</v>
      </c>
      <c r="AR66" s="75">
        <f t="shared" si="48"/>
        <v>3188475.9359019352</v>
      </c>
      <c r="AS66" s="75">
        <f t="shared" si="49"/>
        <v>1904816.625</v>
      </c>
      <c r="AT66" s="75">
        <f t="shared" si="50"/>
        <v>1904816.625</v>
      </c>
      <c r="AU66" s="5"/>
      <c r="CJ66" s="7">
        <v>57</v>
      </c>
    </row>
    <row r="67" spans="1:88" s="7" customFormat="1" ht="14.4" customHeight="1" x14ac:dyDescent="0.3">
      <c r="A67" s="6">
        <v>57</v>
      </c>
      <c r="B67" s="43" t="s">
        <v>342</v>
      </c>
      <c r="C67" s="6" t="s">
        <v>231</v>
      </c>
      <c r="D67" s="6" t="s">
        <v>236</v>
      </c>
      <c r="E67" s="43" t="s">
        <v>340</v>
      </c>
      <c r="F67" s="44">
        <v>1</v>
      </c>
      <c r="G67" s="6" t="s">
        <v>341</v>
      </c>
      <c r="H67" s="23">
        <v>2605042.0168067226</v>
      </c>
      <c r="I67" s="47">
        <f t="shared" si="13"/>
        <v>494957.98319327732</v>
      </c>
      <c r="J67" s="47">
        <f t="shared" si="14"/>
        <v>3100000</v>
      </c>
      <c r="K67" s="59">
        <f t="shared" si="30"/>
        <v>2605042.0168067226</v>
      </c>
      <c r="L67" s="59">
        <f t="shared" si="15"/>
        <v>3100000</v>
      </c>
      <c r="M67" s="24" t="s">
        <v>343</v>
      </c>
      <c r="N67" s="25">
        <v>2814950.4201680673</v>
      </c>
      <c r="O67" s="26">
        <f t="shared" si="16"/>
        <v>534840.57983193279</v>
      </c>
      <c r="P67" s="26">
        <f t="shared" si="17"/>
        <v>3349791</v>
      </c>
      <c r="Q67" s="27">
        <f t="shared" si="18"/>
        <v>2814950.4201680673</v>
      </c>
      <c r="R67" s="27">
        <f t="shared" si="19"/>
        <v>3349791</v>
      </c>
      <c r="S67" s="29" t="s">
        <v>344</v>
      </c>
      <c r="T67" s="30">
        <v>2709996.218487395</v>
      </c>
      <c r="U67" s="31">
        <f t="shared" si="20"/>
        <v>514899.28151260503</v>
      </c>
      <c r="V67" s="31">
        <f t="shared" si="21"/>
        <v>3224895.5</v>
      </c>
      <c r="W67" s="32">
        <f t="shared" si="22"/>
        <v>2709996.218487395</v>
      </c>
      <c r="X67" s="32">
        <f t="shared" si="23"/>
        <v>3224895.5</v>
      </c>
      <c r="Y67" s="24"/>
      <c r="Z67" s="24"/>
      <c r="AA67" s="25">
        <f t="shared" si="24"/>
        <v>0</v>
      </c>
      <c r="AB67" s="26">
        <f t="shared" si="25"/>
        <v>0</v>
      </c>
      <c r="AC67" s="26">
        <f t="shared" si="26"/>
        <v>0</v>
      </c>
      <c r="AD67" s="27">
        <f t="shared" si="27"/>
        <v>0</v>
      </c>
      <c r="AE67" s="81">
        <f t="shared" si="31"/>
        <v>3224895.5</v>
      </c>
      <c r="AF67" s="81">
        <f t="shared" si="51"/>
        <v>3224895.5</v>
      </c>
      <c r="AG67" s="40">
        <f t="shared" si="52"/>
        <v>101976.7487232588</v>
      </c>
      <c r="AH67" s="41">
        <f t="shared" si="38"/>
        <v>3.162172192037193E-2</v>
      </c>
      <c r="AI67" s="40">
        <f t="shared" si="39"/>
        <v>3122918.7512767413</v>
      </c>
      <c r="AJ67" s="40">
        <f t="shared" si="40"/>
        <v>3326872.2487232587</v>
      </c>
      <c r="AK67" s="42">
        <f t="shared" si="41"/>
        <v>3224895.5</v>
      </c>
      <c r="AL67" s="42">
        <f t="shared" si="42"/>
        <v>3224895.5</v>
      </c>
      <c r="AM67" s="39">
        <f t="shared" si="43"/>
        <v>2418671.625</v>
      </c>
      <c r="AN67" s="39">
        <f t="shared" si="44"/>
        <v>2418671.625</v>
      </c>
      <c r="AO67" s="40">
        <f t="shared" si="45"/>
        <v>1615669.2123576005</v>
      </c>
      <c r="AP67" s="41">
        <f t="shared" si="46"/>
        <v>0.66799858056696737</v>
      </c>
      <c r="AQ67" s="75">
        <f t="shared" si="47"/>
        <v>803002.41264239955</v>
      </c>
      <c r="AR67" s="75">
        <f t="shared" si="48"/>
        <v>4034340.8373576002</v>
      </c>
      <c r="AS67" s="75">
        <f t="shared" si="49"/>
        <v>2418671.625</v>
      </c>
      <c r="AT67" s="75">
        <f t="shared" si="50"/>
        <v>2418671.625</v>
      </c>
      <c r="AU67" s="5"/>
      <c r="CJ67" s="7">
        <v>58</v>
      </c>
    </row>
    <row r="68" spans="1:88" s="7" customFormat="1" ht="14.4" customHeight="1" x14ac:dyDescent="0.3">
      <c r="A68" s="6">
        <v>58</v>
      </c>
      <c r="B68" s="43" t="s">
        <v>342</v>
      </c>
      <c r="C68" s="6" t="s">
        <v>231</v>
      </c>
      <c r="D68" s="6" t="s">
        <v>237</v>
      </c>
      <c r="E68" s="43" t="s">
        <v>340</v>
      </c>
      <c r="F68" s="44">
        <v>1</v>
      </c>
      <c r="G68" s="6" t="s">
        <v>341</v>
      </c>
      <c r="H68" s="23">
        <v>3025210.0840336136</v>
      </c>
      <c r="I68" s="47">
        <f t="shared" si="13"/>
        <v>574789.91596638656</v>
      </c>
      <c r="J68" s="47">
        <f t="shared" si="14"/>
        <v>3600000</v>
      </c>
      <c r="K68" s="59">
        <f t="shared" si="30"/>
        <v>3025210.0840336136</v>
      </c>
      <c r="L68" s="59">
        <f t="shared" si="15"/>
        <v>3600000</v>
      </c>
      <c r="M68" s="24" t="s">
        <v>343</v>
      </c>
      <c r="N68" s="25">
        <v>3067042.8571428573</v>
      </c>
      <c r="O68" s="26">
        <f t="shared" si="16"/>
        <v>582738.14285714284</v>
      </c>
      <c r="P68" s="26">
        <f t="shared" si="17"/>
        <v>3649781</v>
      </c>
      <c r="Q68" s="27">
        <f t="shared" si="18"/>
        <v>3067042.8571428573</v>
      </c>
      <c r="R68" s="27">
        <f t="shared" si="19"/>
        <v>3649781</v>
      </c>
      <c r="S68" s="29" t="s">
        <v>344</v>
      </c>
      <c r="T68" s="30">
        <v>3046126.4705882357</v>
      </c>
      <c r="U68" s="31">
        <f t="shared" si="20"/>
        <v>578764.02941176482</v>
      </c>
      <c r="V68" s="31">
        <f t="shared" si="21"/>
        <v>3624890.5000000005</v>
      </c>
      <c r="W68" s="32">
        <f t="shared" si="22"/>
        <v>3046126.4705882357</v>
      </c>
      <c r="X68" s="32">
        <f t="shared" si="23"/>
        <v>3624890.5000000005</v>
      </c>
      <c r="Y68" s="24"/>
      <c r="Z68" s="24"/>
      <c r="AA68" s="25">
        <f t="shared" si="24"/>
        <v>0</v>
      </c>
      <c r="AB68" s="26">
        <f t="shared" si="25"/>
        <v>0</v>
      </c>
      <c r="AC68" s="26">
        <f t="shared" si="26"/>
        <v>0</v>
      </c>
      <c r="AD68" s="27">
        <f t="shared" si="27"/>
        <v>0</v>
      </c>
      <c r="AE68" s="81">
        <f t="shared" si="31"/>
        <v>3624890.5</v>
      </c>
      <c r="AF68" s="81">
        <f t="shared" si="51"/>
        <v>3624890.5</v>
      </c>
      <c r="AG68" s="40">
        <f t="shared" si="52"/>
        <v>20323.008147581564</v>
      </c>
      <c r="AH68" s="41">
        <f t="shared" si="38"/>
        <v>5.6065164306567505E-3</v>
      </c>
      <c r="AI68" s="40">
        <f t="shared" si="39"/>
        <v>3604567.4918524185</v>
      </c>
      <c r="AJ68" s="40">
        <f t="shared" si="40"/>
        <v>3645213.5081475815</v>
      </c>
      <c r="AK68" s="42">
        <f t="shared" si="41"/>
        <v>3624890.5</v>
      </c>
      <c r="AL68" s="42">
        <f t="shared" si="42"/>
        <v>3624890.5</v>
      </c>
      <c r="AM68" s="39">
        <f t="shared" si="43"/>
        <v>2718667.875</v>
      </c>
      <c r="AN68" s="39">
        <f t="shared" si="44"/>
        <v>2718667.875</v>
      </c>
      <c r="AO68" s="40">
        <f t="shared" si="45"/>
        <v>1812559.1876978057</v>
      </c>
      <c r="AP68" s="41">
        <f t="shared" si="46"/>
        <v>0.66670857605135225</v>
      </c>
      <c r="AQ68" s="75">
        <f t="shared" si="47"/>
        <v>906108.6873021943</v>
      </c>
      <c r="AR68" s="75">
        <f t="shared" si="48"/>
        <v>4531227.0626978055</v>
      </c>
      <c r="AS68" s="75">
        <f t="shared" si="49"/>
        <v>2718667.875</v>
      </c>
      <c r="AT68" s="75">
        <f t="shared" si="50"/>
        <v>2718667.875</v>
      </c>
      <c r="AU68" s="5"/>
      <c r="BU68" s="113" t="s">
        <v>49</v>
      </c>
      <c r="BV68" s="114"/>
      <c r="BW68" s="114"/>
      <c r="BX68" s="114"/>
      <c r="BY68" s="114"/>
      <c r="BZ68" s="114"/>
      <c r="CA68" s="114"/>
      <c r="CB68" s="115"/>
      <c r="CC68" s="100" t="s">
        <v>50</v>
      </c>
      <c r="CD68" s="103">
        <f>SUM(AF152,BJ58)</f>
        <v>0</v>
      </c>
      <c r="CE68" s="104"/>
      <c r="CJ68" s="7">
        <v>59</v>
      </c>
    </row>
    <row r="69" spans="1:88" s="7" customFormat="1" ht="14.4" customHeight="1" x14ac:dyDescent="0.3">
      <c r="A69" s="6">
        <v>59</v>
      </c>
      <c r="B69" s="43" t="s">
        <v>342</v>
      </c>
      <c r="C69" s="6" t="s">
        <v>238</v>
      </c>
      <c r="D69" s="6" t="s">
        <v>239</v>
      </c>
      <c r="E69" s="43" t="s">
        <v>340</v>
      </c>
      <c r="F69" s="44">
        <v>1</v>
      </c>
      <c r="G69" s="6" t="s">
        <v>341</v>
      </c>
      <c r="H69" s="23">
        <v>27731.092436974792</v>
      </c>
      <c r="I69" s="47">
        <f t="shared" si="13"/>
        <v>5268.9075630252109</v>
      </c>
      <c r="J69" s="47">
        <f t="shared" si="14"/>
        <v>33000</v>
      </c>
      <c r="K69" s="59">
        <f t="shared" si="30"/>
        <v>27731.092436974792</v>
      </c>
      <c r="L69" s="59">
        <f t="shared" si="15"/>
        <v>33000</v>
      </c>
      <c r="M69" s="24" t="s">
        <v>343</v>
      </c>
      <c r="N69" s="25">
        <v>209577.31092436975</v>
      </c>
      <c r="O69" s="26">
        <f t="shared" si="16"/>
        <v>39819.689075630253</v>
      </c>
      <c r="P69" s="26">
        <f t="shared" si="17"/>
        <v>249397</v>
      </c>
      <c r="Q69" s="27">
        <f t="shared" si="18"/>
        <v>209577.31092436975</v>
      </c>
      <c r="R69" s="27">
        <f t="shared" si="19"/>
        <v>249397</v>
      </c>
      <c r="S69" s="29" t="s">
        <v>344</v>
      </c>
      <c r="T69" s="30">
        <v>140000</v>
      </c>
      <c r="U69" s="31">
        <f t="shared" si="20"/>
        <v>26600</v>
      </c>
      <c r="V69" s="31">
        <f t="shared" si="21"/>
        <v>166600</v>
      </c>
      <c r="W69" s="32">
        <f t="shared" si="22"/>
        <v>140000</v>
      </c>
      <c r="X69" s="32">
        <f t="shared" si="23"/>
        <v>166600</v>
      </c>
      <c r="Y69" s="24"/>
      <c r="Z69" s="24"/>
      <c r="AA69" s="25">
        <f t="shared" si="24"/>
        <v>0</v>
      </c>
      <c r="AB69" s="26">
        <f t="shared" si="25"/>
        <v>0</v>
      </c>
      <c r="AC69" s="26">
        <f t="shared" si="26"/>
        <v>0</v>
      </c>
      <c r="AD69" s="27">
        <f t="shared" si="27"/>
        <v>0</v>
      </c>
      <c r="AE69" s="81">
        <f>IF(A69="","",AVERAGE(P69,V69))</f>
        <v>207998.5</v>
      </c>
      <c r="AF69" s="81">
        <f>IF(B69="","",AVERAGE(R69,X69))</f>
        <v>207998.5</v>
      </c>
      <c r="AG69" s="40">
        <f>IF(B69="","",_xlfn.STDEV.P(R69,X69))</f>
        <v>41398.5</v>
      </c>
      <c r="AH69" s="41">
        <f t="shared" si="38"/>
        <v>0.19903268533186538</v>
      </c>
      <c r="AI69" s="40">
        <f t="shared" si="39"/>
        <v>166600</v>
      </c>
      <c r="AJ69" s="40">
        <f t="shared" si="40"/>
        <v>249397</v>
      </c>
      <c r="AK69" s="42">
        <f t="shared" si="41"/>
        <v>149665.66666666666</v>
      </c>
      <c r="AL69" s="42">
        <f t="shared" si="42"/>
        <v>149665.66666666666</v>
      </c>
      <c r="AM69" s="39">
        <f t="shared" si="43"/>
        <v>112249.25</v>
      </c>
      <c r="AN69" s="39">
        <f t="shared" si="44"/>
        <v>112249.25</v>
      </c>
      <c r="AO69" s="40">
        <f t="shared" si="45"/>
        <v>116395.65728833414</v>
      </c>
      <c r="AP69" s="41">
        <f t="shared" si="46"/>
        <v>1.0369392872409762</v>
      </c>
      <c r="AQ69" s="75">
        <f t="shared" si="47"/>
        <v>-4146.4072883341432</v>
      </c>
      <c r="AR69" s="75">
        <f t="shared" si="48"/>
        <v>228644.90728833416</v>
      </c>
      <c r="AS69" s="75">
        <f t="shared" si="49"/>
        <v>112249.25</v>
      </c>
      <c r="AT69" s="75">
        <f t="shared" si="50"/>
        <v>112249.25</v>
      </c>
      <c r="AU69" s="5"/>
      <c r="BU69" s="112" t="s">
        <v>51</v>
      </c>
      <c r="BV69" s="112"/>
      <c r="BW69" s="112"/>
      <c r="BX69" s="112"/>
      <c r="BY69" s="112"/>
      <c r="BZ69" s="112"/>
      <c r="CA69" s="112"/>
      <c r="CB69" s="112"/>
      <c r="CC69" s="101"/>
      <c r="CD69" s="105"/>
      <c r="CE69" s="106"/>
      <c r="CJ69" s="7">
        <v>60</v>
      </c>
    </row>
    <row r="70" spans="1:88" s="7" customFormat="1" ht="14.4" customHeight="1" x14ac:dyDescent="0.3">
      <c r="A70" s="6">
        <v>60</v>
      </c>
      <c r="B70" s="43" t="s">
        <v>342</v>
      </c>
      <c r="C70" s="6" t="s">
        <v>240</v>
      </c>
      <c r="D70" s="6" t="s">
        <v>241</v>
      </c>
      <c r="E70" s="43" t="s">
        <v>340</v>
      </c>
      <c r="F70" s="44">
        <v>1</v>
      </c>
      <c r="G70" s="6" t="s">
        <v>341</v>
      </c>
      <c r="H70" s="23">
        <v>415966.38655462192</v>
      </c>
      <c r="I70" s="47">
        <f t="shared" si="13"/>
        <v>79033.613445378171</v>
      </c>
      <c r="J70" s="47">
        <f t="shared" si="14"/>
        <v>495000.00000000012</v>
      </c>
      <c r="K70" s="59">
        <f t="shared" si="30"/>
        <v>415966.38655462192</v>
      </c>
      <c r="L70" s="59">
        <f t="shared" si="15"/>
        <v>495000.00000000012</v>
      </c>
      <c r="M70" s="24" t="s">
        <v>343</v>
      </c>
      <c r="N70" s="25">
        <v>687970.5882352941</v>
      </c>
      <c r="O70" s="26">
        <f t="shared" si="16"/>
        <v>130714.41176470587</v>
      </c>
      <c r="P70" s="26">
        <f t="shared" si="17"/>
        <v>818685</v>
      </c>
      <c r="Q70" s="27">
        <f t="shared" si="18"/>
        <v>687970.5882352941</v>
      </c>
      <c r="R70" s="27">
        <f t="shared" si="19"/>
        <v>818685</v>
      </c>
      <c r="S70" s="29" t="s">
        <v>344</v>
      </c>
      <c r="T70" s="30">
        <v>551968.48739495804</v>
      </c>
      <c r="U70" s="31">
        <f t="shared" si="20"/>
        <v>104874.01260504202</v>
      </c>
      <c r="V70" s="31">
        <f t="shared" si="21"/>
        <v>656842.5</v>
      </c>
      <c r="W70" s="32">
        <f t="shared" si="22"/>
        <v>551968.48739495804</v>
      </c>
      <c r="X70" s="32">
        <f t="shared" si="23"/>
        <v>656842.5</v>
      </c>
      <c r="Y70" s="24"/>
      <c r="Z70" s="24"/>
      <c r="AA70" s="25">
        <f t="shared" si="24"/>
        <v>0</v>
      </c>
      <c r="AB70" s="26">
        <f t="shared" si="25"/>
        <v>0</v>
      </c>
      <c r="AC70" s="26">
        <f t="shared" si="26"/>
        <v>0</v>
      </c>
      <c r="AD70" s="27">
        <f t="shared" si="27"/>
        <v>0</v>
      </c>
      <c r="AE70" s="81">
        <f t="shared" si="31"/>
        <v>656842.5</v>
      </c>
      <c r="AF70" s="81">
        <f>IF(B70="","",AVERAGE(L70,R70,X70))</f>
        <v>656842.5</v>
      </c>
      <c r="AG70" s="40">
        <f>IF(B70="","",_xlfn.STDEV.P(L70,R70,X70))</f>
        <v>132143.8478987955</v>
      </c>
      <c r="AH70" s="41">
        <f t="shared" si="38"/>
        <v>0.20118041676474269</v>
      </c>
      <c r="AI70" s="40">
        <f t="shared" si="39"/>
        <v>524698.6521012045</v>
      </c>
      <c r="AJ70" s="40">
        <f t="shared" si="40"/>
        <v>788986.3478987955</v>
      </c>
      <c r="AK70" s="42">
        <f t="shared" si="41"/>
        <v>656842.5</v>
      </c>
      <c r="AL70" s="42">
        <f t="shared" si="42"/>
        <v>656842.5</v>
      </c>
      <c r="AM70" s="39">
        <f t="shared" si="43"/>
        <v>492631.875</v>
      </c>
      <c r="AN70" s="39">
        <f t="shared" si="44"/>
        <v>492631.875</v>
      </c>
      <c r="AO70" s="40">
        <f t="shared" si="45"/>
        <v>354009.20042996411</v>
      </c>
      <c r="AP70" s="41">
        <f t="shared" si="46"/>
        <v>0.71860798782044732</v>
      </c>
      <c r="AQ70" s="75">
        <f t="shared" si="47"/>
        <v>138622.67457003589</v>
      </c>
      <c r="AR70" s="75">
        <f t="shared" si="48"/>
        <v>846641.07542996411</v>
      </c>
      <c r="AS70" s="75">
        <f t="shared" si="49"/>
        <v>492631.875</v>
      </c>
      <c r="AT70" s="75">
        <f t="shared" si="50"/>
        <v>492631.875</v>
      </c>
      <c r="AU70" s="5"/>
      <c r="BU70" s="112"/>
      <c r="BV70" s="112"/>
      <c r="BW70" s="112"/>
      <c r="BX70" s="112"/>
      <c r="BY70" s="112"/>
      <c r="BZ70" s="112"/>
      <c r="CA70" s="112"/>
      <c r="CB70" s="112"/>
      <c r="CC70" s="101"/>
      <c r="CD70" s="105"/>
      <c r="CE70" s="106"/>
      <c r="CJ70" s="7">
        <v>61</v>
      </c>
    </row>
    <row r="71" spans="1:88" s="7" customFormat="1" ht="14.4" customHeight="1" x14ac:dyDescent="0.3">
      <c r="A71" s="6">
        <v>61</v>
      </c>
      <c r="B71" s="43" t="s">
        <v>342</v>
      </c>
      <c r="C71" s="6" t="s">
        <v>240</v>
      </c>
      <c r="D71" s="6" t="s">
        <v>242</v>
      </c>
      <c r="E71" s="43" t="s">
        <v>340</v>
      </c>
      <c r="F71" s="44">
        <v>1</v>
      </c>
      <c r="G71" s="6" t="s">
        <v>341</v>
      </c>
      <c r="H71" s="23">
        <v>1867226.8907563025</v>
      </c>
      <c r="I71" s="47">
        <f t="shared" si="13"/>
        <v>354773.10924369749</v>
      </c>
      <c r="J71" s="47">
        <f t="shared" si="14"/>
        <v>2222000</v>
      </c>
      <c r="K71" s="59">
        <f t="shared" si="30"/>
        <v>1867226.8907563025</v>
      </c>
      <c r="L71" s="59">
        <f t="shared" si="15"/>
        <v>2222000</v>
      </c>
      <c r="M71" s="24" t="s">
        <v>343</v>
      </c>
      <c r="N71" s="25">
        <v>1032508.4033613446</v>
      </c>
      <c r="O71" s="26">
        <f t="shared" si="16"/>
        <v>196176.59663865546</v>
      </c>
      <c r="P71" s="26">
        <f t="shared" si="17"/>
        <v>1228685</v>
      </c>
      <c r="Q71" s="27">
        <f t="shared" si="18"/>
        <v>1032508.4033613446</v>
      </c>
      <c r="R71" s="27">
        <f t="shared" si="19"/>
        <v>1228685</v>
      </c>
      <c r="S71" s="29" t="s">
        <v>344</v>
      </c>
      <c r="T71" s="30">
        <v>1449867.6470588236</v>
      </c>
      <c r="U71" s="31">
        <f t="shared" si="20"/>
        <v>275474.8529411765</v>
      </c>
      <c r="V71" s="31">
        <f t="shared" si="21"/>
        <v>1725342.5</v>
      </c>
      <c r="W71" s="32">
        <f t="shared" si="22"/>
        <v>1449867.6470588236</v>
      </c>
      <c r="X71" s="32">
        <f t="shared" si="23"/>
        <v>1725342.5</v>
      </c>
      <c r="Y71" s="24"/>
      <c r="Z71" s="24"/>
      <c r="AA71" s="25">
        <f t="shared" si="24"/>
        <v>0</v>
      </c>
      <c r="AB71" s="26">
        <f t="shared" si="25"/>
        <v>0</v>
      </c>
      <c r="AC71" s="26">
        <f t="shared" si="26"/>
        <v>0</v>
      </c>
      <c r="AD71" s="27">
        <f t="shared" si="27"/>
        <v>0</v>
      </c>
      <c r="AE71" s="81">
        <f>IF(A71="","",AVERAGE(P71,V71))</f>
        <v>1477013.75</v>
      </c>
      <c r="AF71" s="81">
        <f>IF(B71="","",AVERAGE(R71,X71))</f>
        <v>1477013.75</v>
      </c>
      <c r="AG71" s="40">
        <f>IF(B71="","",_xlfn.STDEV.P(R71,X71))</f>
        <v>248328.75</v>
      </c>
      <c r="AH71" s="41">
        <f t="shared" si="38"/>
        <v>0.16812893583421279</v>
      </c>
      <c r="AI71" s="40">
        <f t="shared" si="39"/>
        <v>1228685</v>
      </c>
      <c r="AJ71" s="40">
        <f t="shared" si="40"/>
        <v>1725342.5</v>
      </c>
      <c r="AK71" s="42">
        <f t="shared" si="41"/>
        <v>1725342.5</v>
      </c>
      <c r="AL71" s="42">
        <f t="shared" si="42"/>
        <v>1725342.5</v>
      </c>
      <c r="AM71" s="39">
        <f t="shared" si="43"/>
        <v>1294006.875</v>
      </c>
      <c r="AN71" s="39">
        <f t="shared" si="44"/>
        <v>1294006.875</v>
      </c>
      <c r="AO71" s="40">
        <f t="shared" si="45"/>
        <v>953230.01794638345</v>
      </c>
      <c r="AP71" s="41">
        <f t="shared" si="46"/>
        <v>0.73664988676847909</v>
      </c>
      <c r="AQ71" s="75">
        <f t="shared" si="47"/>
        <v>340776.85705361655</v>
      </c>
      <c r="AR71" s="75">
        <f t="shared" si="48"/>
        <v>2247236.8929463835</v>
      </c>
      <c r="AS71" s="75">
        <f t="shared" si="49"/>
        <v>1294006.875</v>
      </c>
      <c r="AT71" s="75">
        <f t="shared" si="50"/>
        <v>1294006.875</v>
      </c>
      <c r="AU71" s="5"/>
      <c r="BU71" s="112"/>
      <c r="BV71" s="112"/>
      <c r="BW71" s="112"/>
      <c r="BX71" s="112"/>
      <c r="BY71" s="112"/>
      <c r="BZ71" s="112"/>
      <c r="CA71" s="112"/>
      <c r="CB71" s="112"/>
      <c r="CC71" s="101"/>
      <c r="CD71" s="105"/>
      <c r="CE71" s="106"/>
      <c r="CJ71" s="7">
        <v>62</v>
      </c>
    </row>
    <row r="72" spans="1:88" s="7" customFormat="1" ht="14.4" customHeight="1" x14ac:dyDescent="0.3">
      <c r="A72" s="6">
        <v>62</v>
      </c>
      <c r="B72" s="43" t="s">
        <v>342</v>
      </c>
      <c r="C72" s="6" t="s">
        <v>240</v>
      </c>
      <c r="D72" s="6" t="s">
        <v>243</v>
      </c>
      <c r="E72" s="43" t="s">
        <v>340</v>
      </c>
      <c r="F72" s="44">
        <v>1</v>
      </c>
      <c r="G72" s="6" t="s">
        <v>341</v>
      </c>
      <c r="H72" s="23">
        <v>494537.81512605044</v>
      </c>
      <c r="I72" s="47">
        <f t="shared" si="13"/>
        <v>93962.184873949591</v>
      </c>
      <c r="J72" s="47">
        <f t="shared" si="14"/>
        <v>588500</v>
      </c>
      <c r="K72" s="59">
        <f t="shared" si="30"/>
        <v>494537.81512605044</v>
      </c>
      <c r="L72" s="59">
        <f t="shared" si="15"/>
        <v>588500</v>
      </c>
      <c r="M72" s="24" t="s">
        <v>343</v>
      </c>
      <c r="N72" s="25">
        <v>1197296.6386554623</v>
      </c>
      <c r="O72" s="26">
        <f t="shared" si="16"/>
        <v>227486.36134453784</v>
      </c>
      <c r="P72" s="26">
        <f t="shared" si="17"/>
        <v>1424783.0000000002</v>
      </c>
      <c r="Q72" s="27">
        <f t="shared" si="18"/>
        <v>1197296.6386554623</v>
      </c>
      <c r="R72" s="27">
        <f t="shared" si="19"/>
        <v>1424783.0000000002</v>
      </c>
      <c r="S72" s="29" t="s">
        <v>344</v>
      </c>
      <c r="T72" s="30">
        <v>845917.22689075628</v>
      </c>
      <c r="U72" s="31">
        <f t="shared" si="20"/>
        <v>160724.27310924369</v>
      </c>
      <c r="V72" s="31">
        <f t="shared" si="21"/>
        <v>1006641.5</v>
      </c>
      <c r="W72" s="32">
        <f t="shared" si="22"/>
        <v>845917.22689075628</v>
      </c>
      <c r="X72" s="32">
        <f t="shared" si="23"/>
        <v>1006641.5</v>
      </c>
      <c r="Y72" s="24"/>
      <c r="Z72" s="24"/>
      <c r="AA72" s="25">
        <f t="shared" si="24"/>
        <v>0</v>
      </c>
      <c r="AB72" s="26">
        <f t="shared" si="25"/>
        <v>0</v>
      </c>
      <c r="AC72" s="26">
        <f t="shared" si="26"/>
        <v>0</v>
      </c>
      <c r="AD72" s="27">
        <f t="shared" si="27"/>
        <v>0</v>
      </c>
      <c r="AE72" s="81">
        <f>IF(A72="","",AVERAGE(P72,V72))</f>
        <v>1215712.25</v>
      </c>
      <c r="AF72" s="81">
        <f>IF(B72="","",AVERAGE(R72,X72))</f>
        <v>1215712.25</v>
      </c>
      <c r="AG72" s="40">
        <f>IF(B72="","",_xlfn.STDEV.P(R72,X72))</f>
        <v>209070.75000000116</v>
      </c>
      <c r="AH72" s="41">
        <f t="shared" si="38"/>
        <v>0.17197387786460255</v>
      </c>
      <c r="AI72" s="40">
        <f t="shared" si="39"/>
        <v>1006641.4999999988</v>
      </c>
      <c r="AJ72" s="40">
        <f t="shared" si="40"/>
        <v>1424783.0000000012</v>
      </c>
      <c r="AK72" s="42">
        <f t="shared" si="41"/>
        <v>1006641.5</v>
      </c>
      <c r="AL72" s="42">
        <f t="shared" si="42"/>
        <v>1006641.5</v>
      </c>
      <c r="AM72" s="39">
        <f t="shared" si="43"/>
        <v>754981.125</v>
      </c>
      <c r="AN72" s="39">
        <f t="shared" si="44"/>
        <v>754981.125</v>
      </c>
      <c r="AO72" s="40">
        <f t="shared" si="45"/>
        <v>608188.55633928429</v>
      </c>
      <c r="AP72" s="41">
        <f t="shared" si="46"/>
        <v>0.80556789593817235</v>
      </c>
      <c r="AQ72" s="75">
        <f t="shared" si="47"/>
        <v>146792.56866071571</v>
      </c>
      <c r="AR72" s="75">
        <f t="shared" si="48"/>
        <v>1363169.6813392844</v>
      </c>
      <c r="AS72" s="75">
        <f t="shared" si="49"/>
        <v>754981.125</v>
      </c>
      <c r="AT72" s="75">
        <f t="shared" si="50"/>
        <v>754981.125</v>
      </c>
      <c r="AU72" s="5"/>
      <c r="BU72" s="112"/>
      <c r="BV72" s="112"/>
      <c r="BW72" s="112"/>
      <c r="BX72" s="112"/>
      <c r="BY72" s="112"/>
      <c r="BZ72" s="112"/>
      <c r="CA72" s="112"/>
      <c r="CB72" s="112"/>
      <c r="CC72" s="101"/>
      <c r="CD72" s="105"/>
      <c r="CE72" s="106"/>
      <c r="CJ72" s="7">
        <v>63</v>
      </c>
    </row>
    <row r="73" spans="1:88" s="7" customFormat="1" ht="14.4" customHeight="1" x14ac:dyDescent="0.3">
      <c r="A73" s="6">
        <v>63</v>
      </c>
      <c r="B73" s="43" t="s">
        <v>342</v>
      </c>
      <c r="C73" s="6" t="s">
        <v>240</v>
      </c>
      <c r="D73" s="6" t="s">
        <v>244</v>
      </c>
      <c r="E73" s="43" t="s">
        <v>340</v>
      </c>
      <c r="F73" s="44">
        <v>1</v>
      </c>
      <c r="G73" s="6" t="s">
        <v>341</v>
      </c>
      <c r="H73" s="23">
        <v>2542016.8067226894</v>
      </c>
      <c r="I73" s="47">
        <f t="shared" si="13"/>
        <v>482983.19327731099</v>
      </c>
      <c r="J73" s="47">
        <f t="shared" si="14"/>
        <v>3025000.0000000005</v>
      </c>
      <c r="K73" s="59">
        <f t="shared" si="30"/>
        <v>2542016.8067226894</v>
      </c>
      <c r="L73" s="59">
        <f t="shared" si="15"/>
        <v>3025000.0000000005</v>
      </c>
      <c r="M73" s="24" t="s">
        <v>343</v>
      </c>
      <c r="N73" s="25">
        <v>2139319.3277310925</v>
      </c>
      <c r="O73" s="26">
        <f t="shared" si="16"/>
        <v>406470.6722689076</v>
      </c>
      <c r="P73" s="26">
        <f t="shared" si="17"/>
        <v>2545790</v>
      </c>
      <c r="Q73" s="27">
        <f t="shared" si="18"/>
        <v>2139319.3277310925</v>
      </c>
      <c r="R73" s="27">
        <f t="shared" si="19"/>
        <v>2545790</v>
      </c>
      <c r="S73" s="29" t="s">
        <v>344</v>
      </c>
      <c r="T73" s="30">
        <v>2340668.0672268909</v>
      </c>
      <c r="U73" s="31">
        <f t="shared" si="20"/>
        <v>444726.93277310929</v>
      </c>
      <c r="V73" s="31">
        <f t="shared" si="21"/>
        <v>2785395</v>
      </c>
      <c r="W73" s="32">
        <f t="shared" si="22"/>
        <v>2340668.0672268909</v>
      </c>
      <c r="X73" s="32">
        <f t="shared" si="23"/>
        <v>2785395</v>
      </c>
      <c r="Y73" s="24"/>
      <c r="Z73" s="24"/>
      <c r="AA73" s="25">
        <f t="shared" si="24"/>
        <v>0</v>
      </c>
      <c r="AB73" s="26">
        <f t="shared" si="25"/>
        <v>0</v>
      </c>
      <c r="AC73" s="26">
        <f t="shared" si="26"/>
        <v>0</v>
      </c>
      <c r="AD73" s="27">
        <f t="shared" si="27"/>
        <v>0</v>
      </c>
      <c r="AE73" s="81">
        <f t="shared" si="31"/>
        <v>2785395</v>
      </c>
      <c r="AF73" s="81">
        <f>IF(B73="","",AVERAGE(L73,R73,X73))</f>
        <v>2785395</v>
      </c>
      <c r="AG73" s="40">
        <f>IF(B73="","",_xlfn.STDEV.P(L73,R73,X73))</f>
        <v>195636.66327318799</v>
      </c>
      <c r="AH73" s="41">
        <f t="shared" si="38"/>
        <v>7.0236595984838057E-2</v>
      </c>
      <c r="AI73" s="40">
        <f t="shared" si="39"/>
        <v>2589758.3367268122</v>
      </c>
      <c r="AJ73" s="40">
        <f t="shared" si="40"/>
        <v>2981031.6632731878</v>
      </c>
      <c r="AK73" s="42">
        <f t="shared" si="41"/>
        <v>2785395</v>
      </c>
      <c r="AL73" s="42">
        <f t="shared" si="42"/>
        <v>2785395</v>
      </c>
      <c r="AM73" s="39">
        <f t="shared" si="43"/>
        <v>2089046.25</v>
      </c>
      <c r="AN73" s="39">
        <f t="shared" si="44"/>
        <v>2089046.25</v>
      </c>
      <c r="AO73" s="40">
        <f t="shared" si="45"/>
        <v>1406371.2278495023</v>
      </c>
      <c r="AP73" s="41">
        <f t="shared" si="46"/>
        <v>0.67321210712759583</v>
      </c>
      <c r="AQ73" s="75">
        <f t="shared" si="47"/>
        <v>682675.02215049765</v>
      </c>
      <c r="AR73" s="75">
        <f t="shared" si="48"/>
        <v>3495417.4778495021</v>
      </c>
      <c r="AS73" s="75">
        <f t="shared" si="49"/>
        <v>2089046.25</v>
      </c>
      <c r="AT73" s="75">
        <f t="shared" si="50"/>
        <v>2089046.25</v>
      </c>
      <c r="AU73" s="5"/>
      <c r="BU73" s="112"/>
      <c r="BV73" s="112"/>
      <c r="BW73" s="112"/>
      <c r="BX73" s="112"/>
      <c r="BY73" s="112"/>
      <c r="BZ73" s="112"/>
      <c r="CA73" s="112"/>
      <c r="CB73" s="112"/>
      <c r="CC73" s="101"/>
      <c r="CD73" s="105"/>
      <c r="CE73" s="106"/>
      <c r="CJ73" s="7">
        <v>64</v>
      </c>
    </row>
    <row r="74" spans="1:88" s="7" customFormat="1" ht="14.4" customHeight="1" x14ac:dyDescent="0.3">
      <c r="A74" s="6">
        <v>64</v>
      </c>
      <c r="B74" s="43" t="s">
        <v>342</v>
      </c>
      <c r="C74" s="6" t="s">
        <v>240</v>
      </c>
      <c r="D74" s="6" t="s">
        <v>245</v>
      </c>
      <c r="E74" s="43" t="s">
        <v>340</v>
      </c>
      <c r="F74" s="44">
        <v>1</v>
      </c>
      <c r="G74" s="6" t="s">
        <v>341</v>
      </c>
      <c r="H74" s="23">
        <v>508403.36134453781</v>
      </c>
      <c r="I74" s="47">
        <f t="shared" si="13"/>
        <v>96596.638655462186</v>
      </c>
      <c r="J74" s="47">
        <f t="shared" si="14"/>
        <v>605000</v>
      </c>
      <c r="K74" s="59">
        <f t="shared" si="30"/>
        <v>508403.36134453781</v>
      </c>
      <c r="L74" s="59">
        <f t="shared" si="15"/>
        <v>605000</v>
      </c>
      <c r="M74" s="24" t="s">
        <v>343</v>
      </c>
      <c r="N74" s="25">
        <v>1283865.5462184874</v>
      </c>
      <c r="O74" s="26">
        <f t="shared" si="16"/>
        <v>243934.45378151262</v>
      </c>
      <c r="P74" s="26">
        <f t="shared" si="17"/>
        <v>1527800</v>
      </c>
      <c r="Q74" s="27">
        <f t="shared" si="18"/>
        <v>1283865.5462184874</v>
      </c>
      <c r="R74" s="27">
        <f t="shared" si="19"/>
        <v>1527800</v>
      </c>
      <c r="S74" s="29" t="s">
        <v>344</v>
      </c>
      <c r="T74" s="30">
        <v>896134.45378151268</v>
      </c>
      <c r="U74" s="31">
        <f t="shared" si="20"/>
        <v>170265.5462184874</v>
      </c>
      <c r="V74" s="31">
        <f t="shared" si="21"/>
        <v>1066400</v>
      </c>
      <c r="W74" s="32">
        <f t="shared" si="22"/>
        <v>896134.45378151268</v>
      </c>
      <c r="X74" s="32">
        <f t="shared" si="23"/>
        <v>1066400</v>
      </c>
      <c r="Y74" s="24"/>
      <c r="Z74" s="24"/>
      <c r="AA74" s="25">
        <f t="shared" si="24"/>
        <v>0</v>
      </c>
      <c r="AB74" s="26">
        <f t="shared" si="25"/>
        <v>0</v>
      </c>
      <c r="AC74" s="26">
        <f t="shared" si="26"/>
        <v>0</v>
      </c>
      <c r="AD74" s="27">
        <f t="shared" si="27"/>
        <v>0</v>
      </c>
      <c r="AE74" s="81">
        <f>IF(A74="","",AVERAGE(P74,V74))</f>
        <v>1297100</v>
      </c>
      <c r="AF74" s="81">
        <f>IF(B74="","",AVERAGE(R74,X74))</f>
        <v>1297100</v>
      </c>
      <c r="AG74" s="40">
        <f>IF(B74="","",_xlfn.STDEV.P(R74,X74))</f>
        <v>230700</v>
      </c>
      <c r="AH74" s="41">
        <f t="shared" si="38"/>
        <v>0.17785829928301597</v>
      </c>
      <c r="AI74" s="40">
        <f t="shared" si="39"/>
        <v>1066400</v>
      </c>
      <c r="AJ74" s="40">
        <f t="shared" si="40"/>
        <v>1527800</v>
      </c>
      <c r="AK74" s="42">
        <f t="shared" si="41"/>
        <v>1066400</v>
      </c>
      <c r="AL74" s="42">
        <f t="shared" si="42"/>
        <v>1066400</v>
      </c>
      <c r="AM74" s="39">
        <f t="shared" si="43"/>
        <v>799800</v>
      </c>
      <c r="AN74" s="39">
        <f t="shared" si="44"/>
        <v>799800</v>
      </c>
      <c r="AO74" s="40">
        <f t="shared" si="45"/>
        <v>652862.06812771712</v>
      </c>
      <c r="AP74" s="41">
        <f t="shared" si="46"/>
        <v>0.81628165557353982</v>
      </c>
      <c r="AQ74" s="75">
        <f t="shared" si="47"/>
        <v>146937.93187228288</v>
      </c>
      <c r="AR74" s="75">
        <f t="shared" si="48"/>
        <v>1452662.0681277171</v>
      </c>
      <c r="AS74" s="75">
        <f t="shared" si="49"/>
        <v>799800</v>
      </c>
      <c r="AT74" s="75">
        <f t="shared" si="50"/>
        <v>799800</v>
      </c>
      <c r="AU74" s="5"/>
      <c r="BU74" s="112"/>
      <c r="BV74" s="112"/>
      <c r="BW74" s="112"/>
      <c r="BX74" s="112"/>
      <c r="BY74" s="112"/>
      <c r="BZ74" s="112"/>
      <c r="CA74" s="112"/>
      <c r="CB74" s="112"/>
      <c r="CC74" s="101"/>
      <c r="CD74" s="105"/>
      <c r="CE74" s="106"/>
      <c r="CJ74" s="7">
        <v>65</v>
      </c>
    </row>
    <row r="75" spans="1:88" s="7" customFormat="1" ht="14.4" customHeight="1" x14ac:dyDescent="0.3">
      <c r="A75" s="6">
        <v>65</v>
      </c>
      <c r="B75" s="43" t="s">
        <v>342</v>
      </c>
      <c r="C75" s="6" t="s">
        <v>240</v>
      </c>
      <c r="D75" s="6" t="s">
        <v>246</v>
      </c>
      <c r="E75" s="43" t="s">
        <v>340</v>
      </c>
      <c r="F75" s="44">
        <v>1</v>
      </c>
      <c r="G75" s="6" t="s">
        <v>341</v>
      </c>
      <c r="H75" s="23">
        <v>2731092.4369747899</v>
      </c>
      <c r="I75" s="47">
        <f t="shared" ref="I75:I95" si="53">H75*19%</f>
        <v>518907.56302521011</v>
      </c>
      <c r="J75" s="47">
        <f t="shared" ref="J75:J95" si="54">H75+I75</f>
        <v>3250000</v>
      </c>
      <c r="K75" s="59">
        <f t="shared" ref="K75:K95" si="55">IF(B75="","",(H75*F75))</f>
        <v>2731092.4369747899</v>
      </c>
      <c r="L75" s="59">
        <f t="shared" ref="L75:L95" si="56">IF(B75="","",(J75*F75))</f>
        <v>3250000</v>
      </c>
      <c r="M75" s="24" t="s">
        <v>343</v>
      </c>
      <c r="N75" s="25">
        <v>2567731.0924369749</v>
      </c>
      <c r="O75" s="26">
        <f t="shared" ref="O75:O95" si="57">N75*19%</f>
        <v>487868.90756302525</v>
      </c>
      <c r="P75" s="26">
        <f t="shared" ref="P75:P95" si="58">N75+O75</f>
        <v>3055600</v>
      </c>
      <c r="Q75" s="27">
        <f t="shared" ref="Q75:Q95" si="59">IF(B75="","",(N75*F75))</f>
        <v>2567731.0924369749</v>
      </c>
      <c r="R75" s="27">
        <f t="shared" ref="R75:R95" si="60">IF(B75="","",(P75*F75))</f>
        <v>3055600</v>
      </c>
      <c r="S75" s="29" t="s">
        <v>344</v>
      </c>
      <c r="T75" s="30">
        <v>2649411.7647058824</v>
      </c>
      <c r="U75" s="31">
        <f t="shared" ref="U75:U95" si="61">T75*19%</f>
        <v>503388.23529411765</v>
      </c>
      <c r="V75" s="31">
        <f t="shared" ref="V75:V95" si="62">T75+U75</f>
        <v>3152800</v>
      </c>
      <c r="W75" s="32">
        <f t="shared" ref="W75:W95" si="63">IF(B75="","",(T75*F75))</f>
        <v>2649411.7647058824</v>
      </c>
      <c r="X75" s="32">
        <f t="shared" ref="X75:X95" si="64">IF(B75="","",(V75*F75))</f>
        <v>3152800</v>
      </c>
      <c r="Y75" s="24"/>
      <c r="Z75" s="24"/>
      <c r="AA75" s="25">
        <f t="shared" ref="AA75:AA95" si="65">Z75*19%</f>
        <v>0</v>
      </c>
      <c r="AB75" s="26">
        <f t="shared" ref="AB75:AB95" si="66">Z75+AA75</f>
        <v>0</v>
      </c>
      <c r="AC75" s="26">
        <f t="shared" ref="AC75:AC95" si="67">IF(E75="","",(Z75*F75))</f>
        <v>0</v>
      </c>
      <c r="AD75" s="27">
        <f t="shared" ref="AD75:AD95" si="68">IF(E75="","",(AB75*F75))</f>
        <v>0</v>
      </c>
      <c r="AE75" s="81">
        <f t="shared" ref="AE75:AE94" si="69">IF(A75="","",AVERAGE(J75,P75,V75))</f>
        <v>3152800</v>
      </c>
      <c r="AF75" s="81">
        <f>IF(B75="","",AVERAGE(L75,R75,X75))</f>
        <v>3152800</v>
      </c>
      <c r="AG75" s="40">
        <f>IF(B75="","",_xlfn.STDEV.P(L75,R75,X75))</f>
        <v>79363.467666174969</v>
      </c>
      <c r="AH75" s="41">
        <f t="shared" ref="AH75:AH106" si="70">IF(B75="","",(AG75/AF75))</f>
        <v>2.5172376194549279E-2</v>
      </c>
      <c r="AI75" s="40">
        <f t="shared" ref="AI75:AI106" si="71">IF(B75="","",(AF75-AG75))</f>
        <v>3073436.5323338252</v>
      </c>
      <c r="AJ75" s="40">
        <f t="shared" ref="AJ75:AJ106" si="72">IF(B75="","",(AF75+AG75))</f>
        <v>3232163.4676661748</v>
      </c>
      <c r="AK75" s="42">
        <f t="shared" ref="AK75:AK106" si="73">AVERAGE(L75,R75,X75)</f>
        <v>3152800</v>
      </c>
      <c r="AL75" s="42">
        <f t="shared" ref="AL75:AL106" si="74">AK75*F75</f>
        <v>3152800</v>
      </c>
      <c r="AM75" s="39">
        <f t="shared" ref="AM75:AM95" si="75">IF(A75="","",AVERAGE(J75,P75,V75,AB75))</f>
        <v>2364600</v>
      </c>
      <c r="AN75" s="39">
        <f t="shared" ref="AN75:AN95" si="76">IF(B75="","",AVERAGE(L75,R75,X75,AD75))</f>
        <v>2364600</v>
      </c>
      <c r="AO75" s="40">
        <f t="shared" ref="AO75:AO95" si="77">IF(B75="","",STDEV(L75,R75,X75,AD75))</f>
        <v>1578396.5027837588</v>
      </c>
      <c r="AP75" s="41">
        <f t="shared" ref="AP75:AP106" si="78">IF(B75="","",(AO75/AN75))</f>
        <v>0.66751099669447633</v>
      </c>
      <c r="AQ75" s="75">
        <f t="shared" ref="AQ75:AQ95" si="79">IF(B75="","",(AN75-AO75))</f>
        <v>786203.4972162412</v>
      </c>
      <c r="AR75" s="75">
        <f t="shared" ref="AR75:AR95" si="80">IF(B75="","",(AN75+AO75))</f>
        <v>3942996.5027837586</v>
      </c>
      <c r="AS75" s="75">
        <f t="shared" ref="AS75:AS95" si="81">AVERAGE(L75,R75,X75,AB75)</f>
        <v>2364600</v>
      </c>
      <c r="AT75" s="75">
        <f t="shared" ref="AT75:AT106" si="82">AS75*F75</f>
        <v>2364600</v>
      </c>
      <c r="AU75" s="5"/>
      <c r="BU75" s="112"/>
      <c r="BV75" s="112"/>
      <c r="BW75" s="112"/>
      <c r="BX75" s="112"/>
      <c r="BY75" s="112"/>
      <c r="BZ75" s="112"/>
      <c r="CA75" s="112"/>
      <c r="CB75" s="112"/>
      <c r="CC75" s="101"/>
      <c r="CD75" s="105"/>
      <c r="CE75" s="106"/>
      <c r="CJ75" s="7">
        <v>66</v>
      </c>
    </row>
    <row r="76" spans="1:88" s="7" customFormat="1" ht="14.4" customHeight="1" x14ac:dyDescent="0.3">
      <c r="A76" s="6">
        <v>66</v>
      </c>
      <c r="B76" s="43" t="s">
        <v>342</v>
      </c>
      <c r="C76" s="6" t="s">
        <v>247</v>
      </c>
      <c r="D76" s="6" t="s">
        <v>248</v>
      </c>
      <c r="E76" s="43" t="s">
        <v>340</v>
      </c>
      <c r="F76" s="44">
        <v>1</v>
      </c>
      <c r="G76" s="6" t="s">
        <v>341</v>
      </c>
      <c r="H76" s="23">
        <v>36050.420168067227</v>
      </c>
      <c r="I76" s="47">
        <f t="shared" si="53"/>
        <v>6849.5798319327732</v>
      </c>
      <c r="J76" s="47">
        <f t="shared" si="54"/>
        <v>42900</v>
      </c>
      <c r="K76" s="59">
        <f t="shared" si="55"/>
        <v>36050.420168067227</v>
      </c>
      <c r="L76" s="59">
        <f t="shared" si="56"/>
        <v>42900</v>
      </c>
      <c r="M76" s="24" t="s">
        <v>343</v>
      </c>
      <c r="N76" s="25">
        <v>16238.655462184875</v>
      </c>
      <c r="O76" s="26">
        <f t="shared" si="57"/>
        <v>3085.3445378151264</v>
      </c>
      <c r="P76" s="26">
        <f t="shared" si="58"/>
        <v>19324</v>
      </c>
      <c r="Q76" s="27">
        <f t="shared" si="59"/>
        <v>16238.655462184875</v>
      </c>
      <c r="R76" s="27">
        <f t="shared" si="60"/>
        <v>19324</v>
      </c>
      <c r="S76" s="29" t="s">
        <v>344</v>
      </c>
      <c r="T76" s="30">
        <v>26144.537815126052</v>
      </c>
      <c r="U76" s="31">
        <f t="shared" si="61"/>
        <v>4967.4621848739498</v>
      </c>
      <c r="V76" s="31">
        <f t="shared" si="62"/>
        <v>31112</v>
      </c>
      <c r="W76" s="32">
        <f t="shared" si="63"/>
        <v>26144.537815126052</v>
      </c>
      <c r="X76" s="32">
        <f t="shared" si="64"/>
        <v>31112</v>
      </c>
      <c r="Y76" s="24"/>
      <c r="Z76" s="24"/>
      <c r="AA76" s="25">
        <f t="shared" si="65"/>
        <v>0</v>
      </c>
      <c r="AB76" s="26">
        <f t="shared" si="66"/>
        <v>0</v>
      </c>
      <c r="AC76" s="26">
        <f t="shared" si="67"/>
        <v>0</v>
      </c>
      <c r="AD76" s="27">
        <f t="shared" si="68"/>
        <v>0</v>
      </c>
      <c r="AE76" s="81">
        <f>IF(A76="","",AVERAGE(J76,V76))</f>
        <v>37006</v>
      </c>
      <c r="AF76" s="81">
        <f>IF(B76="","",AVERAGE(L76,X76))</f>
        <v>37006</v>
      </c>
      <c r="AG76" s="40">
        <f>IF(B76="","",_xlfn.STDEV.P(L76,X76))</f>
        <v>5894</v>
      </c>
      <c r="AH76" s="41">
        <f t="shared" si="70"/>
        <v>0.15927146949143381</v>
      </c>
      <c r="AI76" s="40">
        <f t="shared" si="71"/>
        <v>31112</v>
      </c>
      <c r="AJ76" s="40">
        <f t="shared" si="72"/>
        <v>42900</v>
      </c>
      <c r="AK76" s="42">
        <f t="shared" si="73"/>
        <v>31112</v>
      </c>
      <c r="AL76" s="42">
        <f t="shared" si="74"/>
        <v>31112</v>
      </c>
      <c r="AM76" s="39">
        <f t="shared" si="75"/>
        <v>23334</v>
      </c>
      <c r="AN76" s="39">
        <f t="shared" si="76"/>
        <v>23334</v>
      </c>
      <c r="AO76" s="40">
        <f t="shared" si="77"/>
        <v>18292.815493156504</v>
      </c>
      <c r="AP76" s="41">
        <f t="shared" si="78"/>
        <v>0.78395540812361808</v>
      </c>
      <c r="AQ76" s="75">
        <f t="shared" si="79"/>
        <v>5041.1845068434959</v>
      </c>
      <c r="AR76" s="75">
        <f t="shared" si="80"/>
        <v>41626.815493156508</v>
      </c>
      <c r="AS76" s="75">
        <f t="shared" si="81"/>
        <v>23334</v>
      </c>
      <c r="AT76" s="75">
        <f t="shared" si="82"/>
        <v>23334</v>
      </c>
      <c r="AU76" s="5"/>
      <c r="BU76" s="112"/>
      <c r="BV76" s="112"/>
      <c r="BW76" s="112"/>
      <c r="BX76" s="112"/>
      <c r="BY76" s="112"/>
      <c r="BZ76" s="112"/>
      <c r="CA76" s="112"/>
      <c r="CB76" s="112"/>
      <c r="CC76" s="101"/>
      <c r="CD76" s="105"/>
      <c r="CE76" s="106"/>
      <c r="CJ76" s="7">
        <v>67</v>
      </c>
    </row>
    <row r="77" spans="1:88" s="7" customFormat="1" ht="14.4" customHeight="1" x14ac:dyDescent="0.3">
      <c r="A77" s="6">
        <v>67</v>
      </c>
      <c r="B77" s="43" t="s">
        <v>342</v>
      </c>
      <c r="C77" s="6" t="s">
        <v>249</v>
      </c>
      <c r="D77" s="6" t="s">
        <v>250</v>
      </c>
      <c r="E77" s="43" t="s">
        <v>340</v>
      </c>
      <c r="F77" s="44">
        <v>1</v>
      </c>
      <c r="G77" s="6" t="s">
        <v>341</v>
      </c>
      <c r="H77" s="23">
        <v>3360084.0336134457</v>
      </c>
      <c r="I77" s="47">
        <f t="shared" si="53"/>
        <v>638415.96638655465</v>
      </c>
      <c r="J77" s="47">
        <f t="shared" si="54"/>
        <v>3998500.0000000005</v>
      </c>
      <c r="K77" s="59">
        <f t="shared" si="55"/>
        <v>3360084.0336134457</v>
      </c>
      <c r="L77" s="59">
        <f t="shared" si="56"/>
        <v>3998500.0000000005</v>
      </c>
      <c r="M77" s="24" t="s">
        <v>343</v>
      </c>
      <c r="N77" s="25">
        <v>671027.73109243705</v>
      </c>
      <c r="O77" s="26">
        <f t="shared" si="57"/>
        <v>127495.26890756305</v>
      </c>
      <c r="P77" s="26">
        <f t="shared" si="58"/>
        <v>798523.00000000012</v>
      </c>
      <c r="Q77" s="27">
        <f t="shared" si="59"/>
        <v>671027.73109243705</v>
      </c>
      <c r="R77" s="27">
        <f t="shared" si="60"/>
        <v>798523.00000000012</v>
      </c>
      <c r="S77" s="29" t="s">
        <v>344</v>
      </c>
      <c r="T77" s="30">
        <v>2250000</v>
      </c>
      <c r="U77" s="31">
        <f t="shared" si="61"/>
        <v>427500</v>
      </c>
      <c r="V77" s="31">
        <f t="shared" si="62"/>
        <v>2677500</v>
      </c>
      <c r="W77" s="32">
        <f t="shared" si="63"/>
        <v>2250000</v>
      </c>
      <c r="X77" s="32">
        <f t="shared" si="64"/>
        <v>2677500</v>
      </c>
      <c r="Y77" s="24"/>
      <c r="Z77" s="24"/>
      <c r="AA77" s="25">
        <f t="shared" si="65"/>
        <v>0</v>
      </c>
      <c r="AB77" s="26">
        <f t="shared" si="66"/>
        <v>0</v>
      </c>
      <c r="AC77" s="26">
        <f t="shared" si="67"/>
        <v>0</v>
      </c>
      <c r="AD77" s="27">
        <f t="shared" si="68"/>
        <v>0</v>
      </c>
      <c r="AE77" s="81">
        <f>IF(A77="","",AVERAGE(J77,V77))</f>
        <v>3338000</v>
      </c>
      <c r="AF77" s="81">
        <f>IF(B77="","",AVERAGE(L77,X77))</f>
        <v>3338000</v>
      </c>
      <c r="AG77" s="40">
        <f>IF(B77="","",_xlfn.STDEV.P(L77,X77))</f>
        <v>660500.00000000151</v>
      </c>
      <c r="AH77" s="41">
        <f t="shared" si="70"/>
        <v>0.19787297783103699</v>
      </c>
      <c r="AI77" s="40">
        <f t="shared" si="71"/>
        <v>2677499.9999999986</v>
      </c>
      <c r="AJ77" s="40">
        <f t="shared" si="72"/>
        <v>3998500.0000000014</v>
      </c>
      <c r="AK77" s="42">
        <f t="shared" si="73"/>
        <v>2491507.666666667</v>
      </c>
      <c r="AL77" s="42">
        <f t="shared" si="74"/>
        <v>2491507.666666667</v>
      </c>
      <c r="AM77" s="39">
        <f t="shared" si="75"/>
        <v>1868630.7500000002</v>
      </c>
      <c r="AN77" s="39">
        <f t="shared" si="76"/>
        <v>1868630.7500000002</v>
      </c>
      <c r="AO77" s="40">
        <f t="shared" si="77"/>
        <v>1809928.5402235037</v>
      </c>
      <c r="AP77" s="41">
        <f t="shared" si="78"/>
        <v>0.96858544162537386</v>
      </c>
      <c r="AQ77" s="75">
        <f t="shared" si="79"/>
        <v>58702.209776496515</v>
      </c>
      <c r="AR77" s="75">
        <f t="shared" si="80"/>
        <v>3678559.290223504</v>
      </c>
      <c r="AS77" s="75">
        <f t="shared" si="81"/>
        <v>1868630.7500000002</v>
      </c>
      <c r="AT77" s="75">
        <f t="shared" si="82"/>
        <v>1868630.7500000002</v>
      </c>
      <c r="AU77" s="5"/>
      <c r="BU77" s="112"/>
      <c r="BV77" s="112"/>
      <c r="BW77" s="112"/>
      <c r="BX77" s="112"/>
      <c r="BY77" s="112"/>
      <c r="BZ77" s="112"/>
      <c r="CA77" s="112"/>
      <c r="CB77" s="112"/>
      <c r="CC77" s="101"/>
      <c r="CD77" s="105"/>
      <c r="CE77" s="106"/>
      <c r="CJ77" s="7">
        <v>68</v>
      </c>
    </row>
    <row r="78" spans="1:88" s="7" customFormat="1" ht="14.4" customHeight="1" x14ac:dyDescent="0.3">
      <c r="A78" s="6">
        <v>68</v>
      </c>
      <c r="B78" s="43" t="s">
        <v>342</v>
      </c>
      <c r="C78" s="6" t="s">
        <v>251</v>
      </c>
      <c r="D78" s="6" t="s">
        <v>252</v>
      </c>
      <c r="E78" s="43" t="s">
        <v>340</v>
      </c>
      <c r="F78" s="44">
        <v>1</v>
      </c>
      <c r="G78" s="6" t="s">
        <v>341</v>
      </c>
      <c r="H78" s="23">
        <v>0</v>
      </c>
      <c r="I78" s="47">
        <f t="shared" si="53"/>
        <v>0</v>
      </c>
      <c r="J78" s="47">
        <f t="shared" si="54"/>
        <v>0</v>
      </c>
      <c r="K78" s="59">
        <f t="shared" si="55"/>
        <v>0</v>
      </c>
      <c r="L78" s="59">
        <f t="shared" si="56"/>
        <v>0</v>
      </c>
      <c r="M78" s="24" t="s">
        <v>343</v>
      </c>
      <c r="N78" s="25">
        <v>168227.731092437</v>
      </c>
      <c r="O78" s="26">
        <f t="shared" si="57"/>
        <v>31963.26890756303</v>
      </c>
      <c r="P78" s="26">
        <f t="shared" si="58"/>
        <v>200191.00000000003</v>
      </c>
      <c r="Q78" s="27">
        <f t="shared" si="59"/>
        <v>168227.731092437</v>
      </c>
      <c r="R78" s="27">
        <f t="shared" si="60"/>
        <v>200191.00000000003</v>
      </c>
      <c r="S78" s="29" t="s">
        <v>344</v>
      </c>
      <c r="T78" s="30">
        <v>120000</v>
      </c>
      <c r="U78" s="31">
        <f t="shared" si="61"/>
        <v>22800</v>
      </c>
      <c r="V78" s="31">
        <f t="shared" si="62"/>
        <v>142800</v>
      </c>
      <c r="W78" s="32">
        <f t="shared" si="63"/>
        <v>120000</v>
      </c>
      <c r="X78" s="32">
        <f t="shared" si="64"/>
        <v>142800</v>
      </c>
      <c r="Y78" s="24"/>
      <c r="Z78" s="24"/>
      <c r="AA78" s="25">
        <f t="shared" si="65"/>
        <v>0</v>
      </c>
      <c r="AB78" s="26">
        <f t="shared" si="66"/>
        <v>0</v>
      </c>
      <c r="AC78" s="26">
        <f t="shared" si="67"/>
        <v>0</v>
      </c>
      <c r="AD78" s="27">
        <f t="shared" si="68"/>
        <v>0</v>
      </c>
      <c r="AE78" s="81">
        <f>IF(A78="","",AVERAGE(P78,V78))</f>
        <v>171495.5</v>
      </c>
      <c r="AF78" s="81">
        <f>IF(B78="","",AVERAGE(R78,X78))</f>
        <v>171495.5</v>
      </c>
      <c r="AG78" s="40">
        <f>IF(B78="","",_xlfn.STDEV.P(R78,X78))</f>
        <v>28695.500000000135</v>
      </c>
      <c r="AH78" s="41">
        <f t="shared" si="70"/>
        <v>0.16732509016271643</v>
      </c>
      <c r="AI78" s="40">
        <f t="shared" si="71"/>
        <v>142799.99999999985</v>
      </c>
      <c r="AJ78" s="40">
        <f t="shared" si="72"/>
        <v>200191.00000000015</v>
      </c>
      <c r="AK78" s="42">
        <f t="shared" si="73"/>
        <v>114330.33333333333</v>
      </c>
      <c r="AL78" s="42">
        <f t="shared" si="74"/>
        <v>114330.33333333333</v>
      </c>
      <c r="AM78" s="39">
        <f t="shared" si="75"/>
        <v>85747.75</v>
      </c>
      <c r="AN78" s="39">
        <f t="shared" si="76"/>
        <v>85747.75</v>
      </c>
      <c r="AO78" s="40">
        <f t="shared" si="77"/>
        <v>101747.35043356169</v>
      </c>
      <c r="AP78" s="41">
        <f t="shared" si="78"/>
        <v>1.1865891575412963</v>
      </c>
      <c r="AQ78" s="75">
        <f t="shared" si="79"/>
        <v>-15999.600433561689</v>
      </c>
      <c r="AR78" s="75">
        <f t="shared" si="80"/>
        <v>187495.10043356169</v>
      </c>
      <c r="AS78" s="75">
        <f t="shared" si="81"/>
        <v>85747.75</v>
      </c>
      <c r="AT78" s="75">
        <f t="shared" si="82"/>
        <v>85747.75</v>
      </c>
      <c r="AU78" s="5"/>
      <c r="BU78" s="112"/>
      <c r="BV78" s="112"/>
      <c r="BW78" s="112"/>
      <c r="BX78" s="112"/>
      <c r="BY78" s="112"/>
      <c r="BZ78" s="112"/>
      <c r="CA78" s="112"/>
      <c r="CB78" s="112"/>
      <c r="CC78" s="101"/>
      <c r="CD78" s="105"/>
      <c r="CE78" s="106"/>
      <c r="CJ78" s="7">
        <v>69</v>
      </c>
    </row>
    <row r="79" spans="1:88" s="7" customFormat="1" ht="14.4" customHeight="1" x14ac:dyDescent="0.3">
      <c r="A79" s="6">
        <v>69</v>
      </c>
      <c r="B79" s="43" t="s">
        <v>342</v>
      </c>
      <c r="C79" s="6" t="s">
        <v>253</v>
      </c>
      <c r="D79" s="6" t="s">
        <v>254</v>
      </c>
      <c r="E79" s="43" t="s">
        <v>340</v>
      </c>
      <c r="F79" s="44">
        <v>1</v>
      </c>
      <c r="G79" s="6" t="s">
        <v>341</v>
      </c>
      <c r="H79" s="23">
        <v>210084.03361344538</v>
      </c>
      <c r="I79" s="47">
        <f t="shared" si="53"/>
        <v>39915.966386554624</v>
      </c>
      <c r="J79" s="47">
        <f t="shared" si="54"/>
        <v>250000</v>
      </c>
      <c r="K79" s="59">
        <f t="shared" si="55"/>
        <v>210084.03361344538</v>
      </c>
      <c r="L79" s="59">
        <f t="shared" si="56"/>
        <v>250000</v>
      </c>
      <c r="M79" s="24" t="s">
        <v>343</v>
      </c>
      <c r="N79" s="25">
        <v>241004.20168067227</v>
      </c>
      <c r="O79" s="26">
        <f t="shared" si="57"/>
        <v>45790.798319327732</v>
      </c>
      <c r="P79" s="26">
        <f t="shared" si="58"/>
        <v>286795</v>
      </c>
      <c r="Q79" s="27">
        <f t="shared" si="59"/>
        <v>241004.20168067227</v>
      </c>
      <c r="R79" s="27">
        <f t="shared" si="60"/>
        <v>286795</v>
      </c>
      <c r="S79" s="29" t="s">
        <v>344</v>
      </c>
      <c r="T79" s="30">
        <v>225544.11764705883</v>
      </c>
      <c r="U79" s="31">
        <f t="shared" si="61"/>
        <v>42853.382352941175</v>
      </c>
      <c r="V79" s="31">
        <f t="shared" si="62"/>
        <v>268397.5</v>
      </c>
      <c r="W79" s="32">
        <f t="shared" si="63"/>
        <v>225544.11764705883</v>
      </c>
      <c r="X79" s="32">
        <f t="shared" si="64"/>
        <v>268397.5</v>
      </c>
      <c r="Y79" s="24"/>
      <c r="Z79" s="24"/>
      <c r="AA79" s="25">
        <f t="shared" si="65"/>
        <v>0</v>
      </c>
      <c r="AB79" s="26">
        <f t="shared" si="66"/>
        <v>0</v>
      </c>
      <c r="AC79" s="26">
        <f t="shared" si="67"/>
        <v>0</v>
      </c>
      <c r="AD79" s="27">
        <f t="shared" si="68"/>
        <v>0</v>
      </c>
      <c r="AE79" s="81">
        <f t="shared" si="69"/>
        <v>268397.5</v>
      </c>
      <c r="AF79" s="81">
        <f>IF(B79="","",AVERAGE(L79,R79,X79))</f>
        <v>268397.5</v>
      </c>
      <c r="AG79" s="40">
        <f>IF(B79="","",_xlfn.STDEV.P(L79,R79,X79))</f>
        <v>15021.49584761784</v>
      </c>
      <c r="AH79" s="41">
        <f t="shared" si="70"/>
        <v>5.5967346371027453E-2</v>
      </c>
      <c r="AI79" s="40">
        <f t="shared" si="71"/>
        <v>253376.00415238217</v>
      </c>
      <c r="AJ79" s="40">
        <f t="shared" si="72"/>
        <v>283418.99584761786</v>
      </c>
      <c r="AK79" s="42">
        <f t="shared" si="73"/>
        <v>268397.5</v>
      </c>
      <c r="AL79" s="42">
        <f t="shared" si="74"/>
        <v>268397.5</v>
      </c>
      <c r="AM79" s="39">
        <f t="shared" si="75"/>
        <v>201298.125</v>
      </c>
      <c r="AN79" s="39">
        <f t="shared" si="76"/>
        <v>201298.125</v>
      </c>
      <c r="AO79" s="40">
        <f t="shared" si="77"/>
        <v>135036.84622747416</v>
      </c>
      <c r="AP79" s="41">
        <f t="shared" si="78"/>
        <v>0.67083012436143741</v>
      </c>
      <c r="AQ79" s="75">
        <f t="shared" si="79"/>
        <v>66261.278772525839</v>
      </c>
      <c r="AR79" s="75">
        <f t="shared" si="80"/>
        <v>336334.97122747416</v>
      </c>
      <c r="AS79" s="75">
        <f t="shared" si="81"/>
        <v>201298.125</v>
      </c>
      <c r="AT79" s="75">
        <f t="shared" si="82"/>
        <v>201298.125</v>
      </c>
      <c r="AU79" s="5"/>
      <c r="BU79" s="112"/>
      <c r="BV79" s="112"/>
      <c r="BW79" s="112"/>
      <c r="BX79" s="112"/>
      <c r="BY79" s="112"/>
      <c r="BZ79" s="112"/>
      <c r="CA79" s="112"/>
      <c r="CB79" s="112"/>
      <c r="CC79" s="101"/>
      <c r="CD79" s="105"/>
      <c r="CE79" s="106"/>
      <c r="CJ79" s="7">
        <v>70</v>
      </c>
    </row>
    <row r="80" spans="1:88" s="7" customFormat="1" ht="158.4" x14ac:dyDescent="0.3">
      <c r="A80" s="6">
        <v>70</v>
      </c>
      <c r="B80" s="43" t="s">
        <v>342</v>
      </c>
      <c r="C80" s="6" t="s">
        <v>255</v>
      </c>
      <c r="D80" s="6" t="s">
        <v>256</v>
      </c>
      <c r="E80" s="43" t="s">
        <v>340</v>
      </c>
      <c r="F80" s="44">
        <v>1</v>
      </c>
      <c r="G80" s="6" t="s">
        <v>341</v>
      </c>
      <c r="H80" s="23">
        <v>103529.4117647059</v>
      </c>
      <c r="I80" s="47">
        <f t="shared" si="53"/>
        <v>19670.588235294123</v>
      </c>
      <c r="J80" s="47">
        <f t="shared" si="54"/>
        <v>123200.00000000003</v>
      </c>
      <c r="K80" s="59">
        <f t="shared" si="55"/>
        <v>103529.4117647059</v>
      </c>
      <c r="L80" s="59">
        <f t="shared" si="56"/>
        <v>123200.00000000003</v>
      </c>
      <c r="M80" s="24" t="s">
        <v>343</v>
      </c>
      <c r="N80" s="25">
        <v>126302.52100840336</v>
      </c>
      <c r="O80" s="26">
        <f t="shared" si="57"/>
        <v>23997.478991596639</v>
      </c>
      <c r="P80" s="26">
        <f t="shared" si="58"/>
        <v>150300</v>
      </c>
      <c r="Q80" s="27">
        <f t="shared" si="59"/>
        <v>126302.52100840336</v>
      </c>
      <c r="R80" s="27">
        <f t="shared" si="60"/>
        <v>150300</v>
      </c>
      <c r="S80" s="29" t="s">
        <v>344</v>
      </c>
      <c r="T80" s="30">
        <v>114915.96638655463</v>
      </c>
      <c r="U80" s="31">
        <f t="shared" si="61"/>
        <v>21834.033613445379</v>
      </c>
      <c r="V80" s="31">
        <f t="shared" si="62"/>
        <v>136750</v>
      </c>
      <c r="W80" s="32">
        <f t="shared" si="63"/>
        <v>114915.96638655463</v>
      </c>
      <c r="X80" s="32">
        <f t="shared" si="64"/>
        <v>136750</v>
      </c>
      <c r="Y80" s="24"/>
      <c r="Z80" s="24"/>
      <c r="AA80" s="25">
        <f t="shared" si="65"/>
        <v>0</v>
      </c>
      <c r="AB80" s="26">
        <f t="shared" si="66"/>
        <v>0</v>
      </c>
      <c r="AC80" s="26">
        <f t="shared" si="67"/>
        <v>0</v>
      </c>
      <c r="AD80" s="27">
        <f t="shared" si="68"/>
        <v>0</v>
      </c>
      <c r="AE80" s="81">
        <f t="shared" si="69"/>
        <v>136750</v>
      </c>
      <c r="AF80" s="81">
        <f>IF(B80="","",AVERAGE(L80,R80,X80))</f>
        <v>136750</v>
      </c>
      <c r="AG80" s="40">
        <f>IF(B80="","",_xlfn.STDEV.P(L80,R80,X80))</f>
        <v>11063.528671570675</v>
      </c>
      <c r="AH80" s="41">
        <f t="shared" si="70"/>
        <v>8.0903317525196888E-2</v>
      </c>
      <c r="AI80" s="40">
        <f t="shared" si="71"/>
        <v>125686.47132842932</v>
      </c>
      <c r="AJ80" s="40">
        <f t="shared" si="72"/>
        <v>147813.52867157068</v>
      </c>
      <c r="AK80" s="42">
        <f t="shared" si="73"/>
        <v>136750</v>
      </c>
      <c r="AL80" s="42">
        <f t="shared" si="74"/>
        <v>136750</v>
      </c>
      <c r="AM80" s="39">
        <f t="shared" si="75"/>
        <v>102562.5</v>
      </c>
      <c r="AN80" s="39">
        <f t="shared" si="76"/>
        <v>102562.5</v>
      </c>
      <c r="AO80" s="40">
        <f t="shared" si="77"/>
        <v>69264.293049641885</v>
      </c>
      <c r="AP80" s="41">
        <f t="shared" si="78"/>
        <v>0.67533740938102993</v>
      </c>
      <c r="AQ80" s="75">
        <f t="shared" si="79"/>
        <v>33298.206950358115</v>
      </c>
      <c r="AR80" s="75">
        <f t="shared" si="80"/>
        <v>171826.79304964188</v>
      </c>
      <c r="AS80" s="75">
        <f t="shared" si="81"/>
        <v>102562.5</v>
      </c>
      <c r="AT80" s="75">
        <f t="shared" si="82"/>
        <v>102562.5</v>
      </c>
      <c r="AU80" s="5"/>
      <c r="BU80" s="112"/>
      <c r="BV80" s="112"/>
      <c r="BW80" s="112"/>
      <c r="BX80" s="112"/>
      <c r="BY80" s="112"/>
      <c r="BZ80" s="112"/>
      <c r="CA80" s="112"/>
      <c r="CB80" s="112"/>
      <c r="CC80" s="101"/>
      <c r="CD80" s="105"/>
      <c r="CE80" s="106"/>
      <c r="CJ80" s="7">
        <v>71</v>
      </c>
    </row>
    <row r="81" spans="1:88" s="7" customFormat="1" ht="172.8" x14ac:dyDescent="0.3">
      <c r="A81" s="6">
        <v>71</v>
      </c>
      <c r="B81" s="43" t="s">
        <v>342</v>
      </c>
      <c r="C81" s="6" t="s">
        <v>257</v>
      </c>
      <c r="D81" s="6" t="s">
        <v>258</v>
      </c>
      <c r="E81" s="43" t="s">
        <v>340</v>
      </c>
      <c r="F81" s="44">
        <v>1</v>
      </c>
      <c r="G81" s="6" t="s">
        <v>341</v>
      </c>
      <c r="H81" s="23">
        <v>2188235.2941176472</v>
      </c>
      <c r="I81" s="47">
        <f t="shared" si="53"/>
        <v>415764.70588235295</v>
      </c>
      <c r="J81" s="47">
        <f t="shared" si="54"/>
        <v>2604000</v>
      </c>
      <c r="K81" s="59">
        <f t="shared" si="55"/>
        <v>2188235.2941176472</v>
      </c>
      <c r="L81" s="59">
        <f t="shared" si="56"/>
        <v>2604000</v>
      </c>
      <c r="M81" s="24" t="s">
        <v>343</v>
      </c>
      <c r="N81" s="25">
        <v>4528487.3949579829</v>
      </c>
      <c r="O81" s="26">
        <f t="shared" si="57"/>
        <v>860412.60504201672</v>
      </c>
      <c r="P81" s="26">
        <f t="shared" si="58"/>
        <v>5388900</v>
      </c>
      <c r="Q81" s="27">
        <f t="shared" si="59"/>
        <v>4528487.3949579829</v>
      </c>
      <c r="R81" s="27">
        <f t="shared" si="60"/>
        <v>5388900</v>
      </c>
      <c r="S81" s="29" t="s">
        <v>344</v>
      </c>
      <c r="T81" s="30">
        <v>3358361.3445378151</v>
      </c>
      <c r="U81" s="31">
        <f t="shared" si="61"/>
        <v>638088.65546218492</v>
      </c>
      <c r="V81" s="31">
        <f t="shared" si="62"/>
        <v>3996450</v>
      </c>
      <c r="W81" s="32">
        <f t="shared" si="63"/>
        <v>3358361.3445378151</v>
      </c>
      <c r="X81" s="32">
        <f t="shared" si="64"/>
        <v>3996450</v>
      </c>
      <c r="Y81" s="24"/>
      <c r="Z81" s="24"/>
      <c r="AA81" s="25">
        <f t="shared" si="65"/>
        <v>0</v>
      </c>
      <c r="AB81" s="26">
        <f t="shared" si="66"/>
        <v>0</v>
      </c>
      <c r="AC81" s="26">
        <f t="shared" si="67"/>
        <v>0</v>
      </c>
      <c r="AD81" s="27">
        <f t="shared" si="68"/>
        <v>0</v>
      </c>
      <c r="AE81" s="81">
        <f>IF(A81="","",AVERAGE(P81,V81))</f>
        <v>4692675</v>
      </c>
      <c r="AF81" s="81">
        <f>IF(B81="","",AVERAGE(R81,X81))</f>
        <v>4692675</v>
      </c>
      <c r="AG81" s="40">
        <f>IF(B81="","",_xlfn.STDEV.P(R81,X81))</f>
        <v>696225</v>
      </c>
      <c r="AH81" s="41">
        <f t="shared" si="70"/>
        <v>0.14836420591666799</v>
      </c>
      <c r="AI81" s="40">
        <f t="shared" si="71"/>
        <v>3996450</v>
      </c>
      <c r="AJ81" s="40">
        <f t="shared" si="72"/>
        <v>5388900</v>
      </c>
      <c r="AK81" s="42">
        <f t="shared" si="73"/>
        <v>3996450</v>
      </c>
      <c r="AL81" s="42">
        <f t="shared" si="74"/>
        <v>3996450</v>
      </c>
      <c r="AM81" s="39">
        <f t="shared" si="75"/>
        <v>2997337.5</v>
      </c>
      <c r="AN81" s="39">
        <f t="shared" si="76"/>
        <v>2997337.5</v>
      </c>
      <c r="AO81" s="40">
        <f t="shared" si="77"/>
        <v>2299024.6813866529</v>
      </c>
      <c r="AP81" s="41">
        <f t="shared" si="78"/>
        <v>0.7670222927470306</v>
      </c>
      <c r="AQ81" s="75">
        <f t="shared" si="79"/>
        <v>698312.81861334713</v>
      </c>
      <c r="AR81" s="75">
        <f t="shared" si="80"/>
        <v>5296362.1813866533</v>
      </c>
      <c r="AS81" s="75">
        <f t="shared" si="81"/>
        <v>2997337.5</v>
      </c>
      <c r="AT81" s="75">
        <f t="shared" si="82"/>
        <v>2997337.5</v>
      </c>
      <c r="AU81" s="5"/>
      <c r="BU81" s="112"/>
      <c r="BV81" s="112"/>
      <c r="BW81" s="112"/>
      <c r="BX81" s="112"/>
      <c r="BY81" s="112"/>
      <c r="BZ81" s="112"/>
      <c r="CA81" s="112"/>
      <c r="CB81" s="112"/>
      <c r="CC81" s="102"/>
      <c r="CD81" s="107"/>
      <c r="CE81" s="108"/>
      <c r="CJ81" s="7">
        <v>72</v>
      </c>
    </row>
    <row r="82" spans="1:88" s="7" customFormat="1" ht="316.8" x14ac:dyDescent="0.3">
      <c r="A82" s="6">
        <v>72</v>
      </c>
      <c r="B82" s="43" t="s">
        <v>342</v>
      </c>
      <c r="C82" s="6" t="s">
        <v>259</v>
      </c>
      <c r="D82" s="6" t="s">
        <v>260</v>
      </c>
      <c r="E82" s="43" t="s">
        <v>340</v>
      </c>
      <c r="F82" s="44">
        <v>1</v>
      </c>
      <c r="G82" s="6" t="s">
        <v>341</v>
      </c>
      <c r="H82" s="23">
        <v>2868571.4285714286</v>
      </c>
      <c r="I82" s="47">
        <f t="shared" si="53"/>
        <v>545028.57142857148</v>
      </c>
      <c r="J82" s="47">
        <f t="shared" si="54"/>
        <v>3413600</v>
      </c>
      <c r="K82" s="59">
        <f t="shared" si="55"/>
        <v>2868571.4285714286</v>
      </c>
      <c r="L82" s="59">
        <f t="shared" si="56"/>
        <v>3413600</v>
      </c>
      <c r="M82" s="24" t="s">
        <v>343</v>
      </c>
      <c r="N82" s="25">
        <v>4940885.7142857146</v>
      </c>
      <c r="O82" s="26">
        <f t="shared" si="57"/>
        <v>938768.2857142858</v>
      </c>
      <c r="P82" s="26">
        <f t="shared" si="58"/>
        <v>5879654</v>
      </c>
      <c r="Q82" s="27">
        <f t="shared" si="59"/>
        <v>4940885.7142857146</v>
      </c>
      <c r="R82" s="27">
        <f t="shared" si="60"/>
        <v>5879654</v>
      </c>
      <c r="S82" s="29" t="s">
        <v>344</v>
      </c>
      <c r="T82" s="30">
        <v>3904728.5714285718</v>
      </c>
      <c r="U82" s="31">
        <f t="shared" si="61"/>
        <v>741898.42857142864</v>
      </c>
      <c r="V82" s="31">
        <f t="shared" si="62"/>
        <v>4646627</v>
      </c>
      <c r="W82" s="32">
        <f t="shared" si="63"/>
        <v>3904728.5714285718</v>
      </c>
      <c r="X82" s="32">
        <f t="shared" si="64"/>
        <v>4646627</v>
      </c>
      <c r="Y82" s="24"/>
      <c r="Z82" s="24"/>
      <c r="AA82" s="25">
        <f t="shared" si="65"/>
        <v>0</v>
      </c>
      <c r="AB82" s="26">
        <f t="shared" si="66"/>
        <v>0</v>
      </c>
      <c r="AC82" s="26">
        <f t="shared" si="67"/>
        <v>0</v>
      </c>
      <c r="AD82" s="27">
        <f t="shared" si="68"/>
        <v>0</v>
      </c>
      <c r="AE82" s="81">
        <f>IF(A82="","",AVERAGE(J82,V82))</f>
        <v>4030113.5</v>
      </c>
      <c r="AF82" s="81">
        <f>IF(B82="","",AVERAGE(L82,X82))</f>
        <v>4030113.5</v>
      </c>
      <c r="AG82" s="40">
        <f>IF(B82="","",_xlfn.STDEV.P(L82,X82))</f>
        <v>616513.5</v>
      </c>
      <c r="AH82" s="41">
        <f t="shared" si="70"/>
        <v>0.15297670896861837</v>
      </c>
      <c r="AI82" s="40">
        <f t="shared" si="71"/>
        <v>3413600</v>
      </c>
      <c r="AJ82" s="40">
        <f t="shared" si="72"/>
        <v>4646627</v>
      </c>
      <c r="AK82" s="42">
        <f t="shared" si="73"/>
        <v>4646627</v>
      </c>
      <c r="AL82" s="42">
        <f t="shared" si="74"/>
        <v>4646627</v>
      </c>
      <c r="AM82" s="39">
        <f t="shared" si="75"/>
        <v>3484970.25</v>
      </c>
      <c r="AN82" s="39">
        <f t="shared" si="76"/>
        <v>3484970.25</v>
      </c>
      <c r="AO82" s="40">
        <f t="shared" si="77"/>
        <v>2532065.5615067021</v>
      </c>
      <c r="AP82" s="41">
        <f t="shared" si="78"/>
        <v>0.72656733913487559</v>
      </c>
      <c r="AQ82" s="75">
        <f t="shared" si="79"/>
        <v>952904.6884932979</v>
      </c>
      <c r="AR82" s="75">
        <f t="shared" si="80"/>
        <v>6017035.8115067016</v>
      </c>
      <c r="AS82" s="75">
        <f t="shared" si="81"/>
        <v>3484970.25</v>
      </c>
      <c r="AT82" s="75">
        <f t="shared" si="82"/>
        <v>3484970.25</v>
      </c>
      <c r="AU82" s="5"/>
      <c r="CJ82" s="7">
        <v>73</v>
      </c>
    </row>
    <row r="83" spans="1:88" s="7" customFormat="1" ht="331.2" x14ac:dyDescent="0.3">
      <c r="A83" s="6">
        <v>73</v>
      </c>
      <c r="B83" s="43" t="s">
        <v>342</v>
      </c>
      <c r="C83" s="6" t="s">
        <v>261</v>
      </c>
      <c r="D83" s="6" t="s">
        <v>262</v>
      </c>
      <c r="E83" s="43" t="s">
        <v>340</v>
      </c>
      <c r="F83" s="44">
        <v>1</v>
      </c>
      <c r="G83" s="6" t="s">
        <v>341</v>
      </c>
      <c r="H83" s="23">
        <v>1218487.3949579832</v>
      </c>
      <c r="I83" s="47">
        <f t="shared" si="53"/>
        <v>231512.6050420168</v>
      </c>
      <c r="J83" s="47">
        <f t="shared" si="54"/>
        <v>1450000</v>
      </c>
      <c r="K83" s="59">
        <f t="shared" si="55"/>
        <v>1218487.3949579832</v>
      </c>
      <c r="L83" s="59">
        <f t="shared" si="56"/>
        <v>1450000</v>
      </c>
      <c r="M83" s="24" t="s">
        <v>343</v>
      </c>
      <c r="N83" s="25">
        <v>2793947.8991596638</v>
      </c>
      <c r="O83" s="26">
        <f t="shared" si="57"/>
        <v>530850.10084033618</v>
      </c>
      <c r="P83" s="26">
        <f t="shared" si="58"/>
        <v>3324798</v>
      </c>
      <c r="Q83" s="27">
        <f t="shared" si="59"/>
        <v>2793947.8991596638</v>
      </c>
      <c r="R83" s="27">
        <f t="shared" si="60"/>
        <v>3324798</v>
      </c>
      <c r="S83" s="29" t="s">
        <v>344</v>
      </c>
      <c r="T83" s="30">
        <v>2006217.6470588236</v>
      </c>
      <c r="U83" s="31">
        <f t="shared" si="61"/>
        <v>381181.3529411765</v>
      </c>
      <c r="V83" s="31">
        <f t="shared" si="62"/>
        <v>2387399</v>
      </c>
      <c r="W83" s="32">
        <f t="shared" si="63"/>
        <v>2006217.6470588236</v>
      </c>
      <c r="X83" s="32">
        <f t="shared" si="64"/>
        <v>2387399</v>
      </c>
      <c r="Y83" s="24"/>
      <c r="Z83" s="24"/>
      <c r="AA83" s="25">
        <f t="shared" si="65"/>
        <v>0</v>
      </c>
      <c r="AB83" s="26">
        <f t="shared" si="66"/>
        <v>0</v>
      </c>
      <c r="AC83" s="26">
        <f t="shared" si="67"/>
        <v>0</v>
      </c>
      <c r="AD83" s="27">
        <f t="shared" si="68"/>
        <v>0</v>
      </c>
      <c r="AE83" s="81">
        <f>IF(A83="","",AVERAGE(P83,V83))</f>
        <v>2856098.5</v>
      </c>
      <c r="AF83" s="81">
        <f>IF(B83="","",AVERAGE(R83,X83))</f>
        <v>2856098.5</v>
      </c>
      <c r="AG83" s="40">
        <f>IF(B83="","",_xlfn.STDEV.P(R83,X83))</f>
        <v>468699.5</v>
      </c>
      <c r="AH83" s="41">
        <f t="shared" si="70"/>
        <v>0.16410480941045977</v>
      </c>
      <c r="AI83" s="40">
        <f t="shared" si="71"/>
        <v>2387399</v>
      </c>
      <c r="AJ83" s="40">
        <f t="shared" si="72"/>
        <v>3324798</v>
      </c>
      <c r="AK83" s="42">
        <f t="shared" si="73"/>
        <v>2387399</v>
      </c>
      <c r="AL83" s="42">
        <f t="shared" si="74"/>
        <v>2387399</v>
      </c>
      <c r="AM83" s="39">
        <f t="shared" si="75"/>
        <v>1790549.25</v>
      </c>
      <c r="AN83" s="39">
        <f t="shared" si="76"/>
        <v>1790549.25</v>
      </c>
      <c r="AO83" s="40">
        <f t="shared" si="77"/>
        <v>1418002.0285954871</v>
      </c>
      <c r="AP83" s="41">
        <f t="shared" si="78"/>
        <v>0.79193690349231505</v>
      </c>
      <c r="AQ83" s="75">
        <f t="shared" si="79"/>
        <v>372547.22140451288</v>
      </c>
      <c r="AR83" s="75">
        <f t="shared" si="80"/>
        <v>3208551.2785954871</v>
      </c>
      <c r="AS83" s="75">
        <f t="shared" si="81"/>
        <v>1790549.25</v>
      </c>
      <c r="AT83" s="75">
        <f t="shared" si="82"/>
        <v>1790549.25</v>
      </c>
      <c r="AU83" s="5"/>
      <c r="CJ83" s="7">
        <v>74</v>
      </c>
    </row>
    <row r="84" spans="1:88" s="7" customFormat="1" ht="409.6" x14ac:dyDescent="0.3">
      <c r="A84" s="6">
        <v>74</v>
      </c>
      <c r="B84" s="43" t="s">
        <v>342</v>
      </c>
      <c r="C84" s="6" t="s">
        <v>263</v>
      </c>
      <c r="D84" s="6" t="s">
        <v>264</v>
      </c>
      <c r="E84" s="43" t="s">
        <v>340</v>
      </c>
      <c r="F84" s="44">
        <v>1</v>
      </c>
      <c r="G84" s="6" t="s">
        <v>341</v>
      </c>
      <c r="H84" s="23">
        <v>2142857.1428571427</v>
      </c>
      <c r="I84" s="47">
        <f t="shared" si="53"/>
        <v>407142.8571428571</v>
      </c>
      <c r="J84" s="47">
        <f t="shared" si="54"/>
        <v>2550000</v>
      </c>
      <c r="K84" s="59">
        <f t="shared" si="55"/>
        <v>2142857.1428571427</v>
      </c>
      <c r="L84" s="59">
        <f t="shared" si="56"/>
        <v>2550000</v>
      </c>
      <c r="M84" s="24" t="s">
        <v>343</v>
      </c>
      <c r="N84" s="25">
        <v>2880502.5210084035</v>
      </c>
      <c r="O84" s="26">
        <f t="shared" si="57"/>
        <v>547295.47899159673</v>
      </c>
      <c r="P84" s="26">
        <f t="shared" si="58"/>
        <v>3427798</v>
      </c>
      <c r="Q84" s="27">
        <f t="shared" si="59"/>
        <v>2880502.5210084035</v>
      </c>
      <c r="R84" s="27">
        <f t="shared" si="60"/>
        <v>3427798</v>
      </c>
      <c r="S84" s="29" t="s">
        <v>344</v>
      </c>
      <c r="T84" s="30">
        <v>2511679.8319327733</v>
      </c>
      <c r="U84" s="31">
        <f t="shared" si="61"/>
        <v>477219.16806722694</v>
      </c>
      <c r="V84" s="31">
        <f t="shared" si="62"/>
        <v>2988899.0000000005</v>
      </c>
      <c r="W84" s="32">
        <f t="shared" si="63"/>
        <v>2511679.8319327733</v>
      </c>
      <c r="X84" s="32">
        <f t="shared" si="64"/>
        <v>2988899.0000000005</v>
      </c>
      <c r="Y84" s="24"/>
      <c r="Z84" s="24"/>
      <c r="AA84" s="25">
        <f t="shared" si="65"/>
        <v>0</v>
      </c>
      <c r="AB84" s="26">
        <f t="shared" si="66"/>
        <v>0</v>
      </c>
      <c r="AC84" s="26">
        <f t="shared" si="67"/>
        <v>0</v>
      </c>
      <c r="AD84" s="27">
        <f t="shared" si="68"/>
        <v>0</v>
      </c>
      <c r="AE84" s="81">
        <f t="shared" si="69"/>
        <v>2988899</v>
      </c>
      <c r="AF84" s="81">
        <f>IF(B84="","",AVERAGE(L84,R84,X84))</f>
        <v>2988899</v>
      </c>
      <c r="AG84" s="40">
        <f>IF(B84="","",_xlfn.STDEV.P(L84,R84,X84))</f>
        <v>358359.53287259804</v>
      </c>
      <c r="AH84" s="41">
        <f t="shared" si="70"/>
        <v>0.11989683588257684</v>
      </c>
      <c r="AI84" s="40">
        <f t="shared" si="71"/>
        <v>2630539.4671274018</v>
      </c>
      <c r="AJ84" s="40">
        <f t="shared" si="72"/>
        <v>3347258.5328725982</v>
      </c>
      <c r="AK84" s="42">
        <f t="shared" si="73"/>
        <v>2988899</v>
      </c>
      <c r="AL84" s="42">
        <f t="shared" si="74"/>
        <v>2988899</v>
      </c>
      <c r="AM84" s="39">
        <f t="shared" si="75"/>
        <v>2241674.25</v>
      </c>
      <c r="AN84" s="39">
        <f t="shared" si="76"/>
        <v>2241674.25</v>
      </c>
      <c r="AO84" s="40">
        <f t="shared" si="77"/>
        <v>1536815.1687340012</v>
      </c>
      <c r="AP84" s="41">
        <f t="shared" si="78"/>
        <v>0.68556578581120842</v>
      </c>
      <c r="AQ84" s="75">
        <f t="shared" si="79"/>
        <v>704859.08126599877</v>
      </c>
      <c r="AR84" s="75">
        <f t="shared" si="80"/>
        <v>3778489.418734001</v>
      </c>
      <c r="AS84" s="75">
        <f t="shared" si="81"/>
        <v>2241674.25</v>
      </c>
      <c r="AT84" s="75">
        <f t="shared" si="82"/>
        <v>2241674.25</v>
      </c>
      <c r="AU84" s="5"/>
      <c r="CJ84" s="7">
        <v>75</v>
      </c>
    </row>
    <row r="85" spans="1:88" s="7" customFormat="1" ht="72" x14ac:dyDescent="0.3">
      <c r="A85" s="6">
        <v>75</v>
      </c>
      <c r="B85" s="43" t="s">
        <v>342</v>
      </c>
      <c r="C85" s="6" t="s">
        <v>265</v>
      </c>
      <c r="D85" s="6" t="s">
        <v>266</v>
      </c>
      <c r="E85" s="43" t="s">
        <v>340</v>
      </c>
      <c r="F85" s="44">
        <v>1</v>
      </c>
      <c r="G85" s="6" t="s">
        <v>341</v>
      </c>
      <c r="H85" s="23">
        <v>1576470.5882352942</v>
      </c>
      <c r="I85" s="47">
        <f t="shared" si="53"/>
        <v>299529.4117647059</v>
      </c>
      <c r="J85" s="47">
        <f t="shared" si="54"/>
        <v>1876000</v>
      </c>
      <c r="K85" s="59">
        <f t="shared" si="55"/>
        <v>1576470.5882352942</v>
      </c>
      <c r="L85" s="59">
        <f t="shared" si="56"/>
        <v>1876000</v>
      </c>
      <c r="M85" s="24" t="s">
        <v>343</v>
      </c>
      <c r="N85" s="25">
        <v>611216.80672268907</v>
      </c>
      <c r="O85" s="26">
        <f t="shared" si="57"/>
        <v>116131.19327731093</v>
      </c>
      <c r="P85" s="26">
        <f t="shared" si="58"/>
        <v>727348</v>
      </c>
      <c r="Q85" s="27">
        <f t="shared" si="59"/>
        <v>611216.80672268907</v>
      </c>
      <c r="R85" s="27">
        <f t="shared" si="60"/>
        <v>727348</v>
      </c>
      <c r="S85" s="29" t="s">
        <v>344</v>
      </c>
      <c r="T85" s="30">
        <v>1093843.6974789917</v>
      </c>
      <c r="U85" s="31">
        <f t="shared" si="61"/>
        <v>207830.30252100842</v>
      </c>
      <c r="V85" s="31">
        <f t="shared" si="62"/>
        <v>1301674</v>
      </c>
      <c r="W85" s="32">
        <f t="shared" si="63"/>
        <v>1093843.6974789917</v>
      </c>
      <c r="X85" s="32">
        <f t="shared" si="64"/>
        <v>1301674</v>
      </c>
      <c r="Y85" s="24"/>
      <c r="Z85" s="24"/>
      <c r="AA85" s="25">
        <f t="shared" si="65"/>
        <v>0</v>
      </c>
      <c r="AB85" s="26">
        <f t="shared" si="66"/>
        <v>0</v>
      </c>
      <c r="AC85" s="26">
        <f t="shared" si="67"/>
        <v>0</v>
      </c>
      <c r="AD85" s="27">
        <f t="shared" si="68"/>
        <v>0</v>
      </c>
      <c r="AE85" s="81">
        <f>IF(A85="","",AVERAGE(J85,V85))</f>
        <v>1588837</v>
      </c>
      <c r="AF85" s="81">
        <f>IF(B85="","",AVERAGE(L85,X85))</f>
        <v>1588837</v>
      </c>
      <c r="AG85" s="40">
        <f>IF(B85="","",_xlfn.STDEV.P(L85,X85))</f>
        <v>287163</v>
      </c>
      <c r="AH85" s="41">
        <f t="shared" si="70"/>
        <v>0.18073786046019824</v>
      </c>
      <c r="AI85" s="40">
        <f t="shared" si="71"/>
        <v>1301674</v>
      </c>
      <c r="AJ85" s="40">
        <f t="shared" si="72"/>
        <v>1876000</v>
      </c>
      <c r="AK85" s="42">
        <f t="shared" si="73"/>
        <v>1301674</v>
      </c>
      <c r="AL85" s="42">
        <f t="shared" si="74"/>
        <v>1301674</v>
      </c>
      <c r="AM85" s="39">
        <f t="shared" si="75"/>
        <v>976255.5</v>
      </c>
      <c r="AN85" s="39">
        <f t="shared" si="76"/>
        <v>976255.5</v>
      </c>
      <c r="AO85" s="40">
        <f t="shared" si="77"/>
        <v>802177.68402829557</v>
      </c>
      <c r="AP85" s="41">
        <f t="shared" si="78"/>
        <v>0.82168826094018987</v>
      </c>
      <c r="AQ85" s="75">
        <f t="shared" si="79"/>
        <v>174077.81597170443</v>
      </c>
      <c r="AR85" s="75">
        <f t="shared" si="80"/>
        <v>1778433.1840282956</v>
      </c>
      <c r="AS85" s="75">
        <f t="shared" si="81"/>
        <v>976255.5</v>
      </c>
      <c r="AT85" s="75">
        <f t="shared" si="82"/>
        <v>976255.5</v>
      </c>
      <c r="AU85" s="5"/>
      <c r="CJ85" s="7">
        <v>76</v>
      </c>
    </row>
    <row r="86" spans="1:88" s="7" customFormat="1" ht="115.2" x14ac:dyDescent="0.3">
      <c r="A86" s="6">
        <v>76</v>
      </c>
      <c r="B86" s="43" t="s">
        <v>342</v>
      </c>
      <c r="C86" s="6" t="s">
        <v>267</v>
      </c>
      <c r="D86" s="6" t="s">
        <v>268</v>
      </c>
      <c r="E86" s="43" t="s">
        <v>340</v>
      </c>
      <c r="F86" s="44">
        <v>1</v>
      </c>
      <c r="G86" s="6" t="s">
        <v>341</v>
      </c>
      <c r="H86" s="23">
        <v>1638655.4621848741</v>
      </c>
      <c r="I86" s="47">
        <f t="shared" si="53"/>
        <v>311344.53781512607</v>
      </c>
      <c r="J86" s="47">
        <f t="shared" si="54"/>
        <v>1950000.0000000002</v>
      </c>
      <c r="K86" s="59">
        <f t="shared" si="55"/>
        <v>1638655.4621848741</v>
      </c>
      <c r="L86" s="59">
        <f t="shared" si="56"/>
        <v>1950000.0000000002</v>
      </c>
      <c r="M86" s="24" t="s">
        <v>343</v>
      </c>
      <c r="N86" s="25">
        <v>3578533.6134453784</v>
      </c>
      <c r="O86" s="26">
        <f t="shared" si="57"/>
        <v>679921.38655462186</v>
      </c>
      <c r="P86" s="26">
        <f t="shared" si="58"/>
        <v>4258455</v>
      </c>
      <c r="Q86" s="27">
        <f t="shared" si="59"/>
        <v>3578533.6134453784</v>
      </c>
      <c r="R86" s="27">
        <f t="shared" si="60"/>
        <v>4258455</v>
      </c>
      <c r="S86" s="29" t="s">
        <v>344</v>
      </c>
      <c r="T86" s="30">
        <v>2608594.5378151261</v>
      </c>
      <c r="U86" s="31">
        <f t="shared" si="61"/>
        <v>495632.96218487399</v>
      </c>
      <c r="V86" s="31">
        <f t="shared" si="62"/>
        <v>3104227.5</v>
      </c>
      <c r="W86" s="32">
        <f t="shared" si="63"/>
        <v>2608594.5378151261</v>
      </c>
      <c r="X86" s="32">
        <f t="shared" si="64"/>
        <v>3104227.5</v>
      </c>
      <c r="Y86" s="24"/>
      <c r="Z86" s="24"/>
      <c r="AA86" s="25">
        <f t="shared" si="65"/>
        <v>0</v>
      </c>
      <c r="AB86" s="26">
        <f t="shared" si="66"/>
        <v>0</v>
      </c>
      <c r="AC86" s="26">
        <f t="shared" si="67"/>
        <v>0</v>
      </c>
      <c r="AD86" s="27">
        <f t="shared" si="68"/>
        <v>0</v>
      </c>
      <c r="AE86" s="81">
        <f>IF(A86="","",AVERAGE(P86,V86))</f>
        <v>3681341.25</v>
      </c>
      <c r="AF86" s="81">
        <f>IF(B86="","",AVERAGE(R86,X86))</f>
        <v>3681341.25</v>
      </c>
      <c r="AG86" s="40">
        <f>IF(B86="","",_xlfn.STDEV.P(R86,X86))</f>
        <v>577113.75</v>
      </c>
      <c r="AH86" s="41">
        <f t="shared" si="70"/>
        <v>0.15676725160972241</v>
      </c>
      <c r="AI86" s="40">
        <f t="shared" si="71"/>
        <v>3104227.5</v>
      </c>
      <c r="AJ86" s="40">
        <f t="shared" si="72"/>
        <v>4258455</v>
      </c>
      <c r="AK86" s="42">
        <f t="shared" si="73"/>
        <v>3104227.5</v>
      </c>
      <c r="AL86" s="42">
        <f t="shared" si="74"/>
        <v>3104227.5</v>
      </c>
      <c r="AM86" s="39">
        <f t="shared" si="75"/>
        <v>2328170.625</v>
      </c>
      <c r="AN86" s="39">
        <f t="shared" si="76"/>
        <v>2328170.625</v>
      </c>
      <c r="AO86" s="40">
        <f t="shared" si="77"/>
        <v>1815824.2868671413</v>
      </c>
      <c r="AP86" s="41">
        <f t="shared" si="78"/>
        <v>0.77993608688673377</v>
      </c>
      <c r="AQ86" s="75">
        <f t="shared" si="79"/>
        <v>512346.33813285874</v>
      </c>
      <c r="AR86" s="75">
        <f t="shared" si="80"/>
        <v>4143994.9118671413</v>
      </c>
      <c r="AS86" s="75">
        <f t="shared" si="81"/>
        <v>2328170.625</v>
      </c>
      <c r="AT86" s="75">
        <f t="shared" si="82"/>
        <v>2328170.625</v>
      </c>
      <c r="AU86" s="5"/>
      <c r="CJ86" s="7">
        <v>77</v>
      </c>
    </row>
    <row r="87" spans="1:88" s="7" customFormat="1" ht="28.8" x14ac:dyDescent="0.3">
      <c r="A87" s="6">
        <v>77</v>
      </c>
      <c r="B87" s="43" t="s">
        <v>342</v>
      </c>
      <c r="C87" s="6" t="s">
        <v>269</v>
      </c>
      <c r="D87" s="6" t="s">
        <v>270</v>
      </c>
      <c r="E87" s="43" t="s">
        <v>340</v>
      </c>
      <c r="F87" s="44">
        <v>1</v>
      </c>
      <c r="G87" s="6" t="s">
        <v>341</v>
      </c>
      <c r="H87" s="23"/>
      <c r="I87" s="47">
        <f t="shared" si="53"/>
        <v>0</v>
      </c>
      <c r="J87" s="47">
        <f t="shared" si="54"/>
        <v>0</v>
      </c>
      <c r="K87" s="59">
        <f t="shared" si="55"/>
        <v>0</v>
      </c>
      <c r="L87" s="59">
        <f t="shared" si="56"/>
        <v>0</v>
      </c>
      <c r="M87" s="24" t="s">
        <v>343</v>
      </c>
      <c r="N87" s="25"/>
      <c r="O87" s="26">
        <f t="shared" si="57"/>
        <v>0</v>
      </c>
      <c r="P87" s="26">
        <f t="shared" si="58"/>
        <v>0</v>
      </c>
      <c r="Q87" s="27">
        <f t="shared" si="59"/>
        <v>0</v>
      </c>
      <c r="R87" s="27">
        <f t="shared" si="60"/>
        <v>0</v>
      </c>
      <c r="S87" s="29" t="s">
        <v>344</v>
      </c>
      <c r="T87" s="30"/>
      <c r="U87" s="31">
        <f t="shared" si="61"/>
        <v>0</v>
      </c>
      <c r="V87" s="31">
        <f t="shared" si="62"/>
        <v>0</v>
      </c>
      <c r="W87" s="32">
        <f t="shared" si="63"/>
        <v>0</v>
      </c>
      <c r="X87" s="32">
        <f t="shared" si="64"/>
        <v>0</v>
      </c>
      <c r="Y87" s="24"/>
      <c r="Z87" s="24"/>
      <c r="AA87" s="25">
        <f t="shared" si="65"/>
        <v>0</v>
      </c>
      <c r="AB87" s="26">
        <f t="shared" si="66"/>
        <v>0</v>
      </c>
      <c r="AC87" s="26">
        <f t="shared" si="67"/>
        <v>0</v>
      </c>
      <c r="AD87" s="27">
        <f t="shared" si="68"/>
        <v>0</v>
      </c>
      <c r="AE87" s="81">
        <v>277125</v>
      </c>
      <c r="AF87" s="81">
        <v>277125</v>
      </c>
      <c r="AG87" s="40">
        <f t="shared" ref="AG87:AG94" si="83">IF(B87="","",_xlfn.STDEV.P(L87,R87,X87))</f>
        <v>0</v>
      </c>
      <c r="AH87" s="41">
        <f t="shared" si="70"/>
        <v>0</v>
      </c>
      <c r="AI87" s="40">
        <f t="shared" si="71"/>
        <v>277125</v>
      </c>
      <c r="AJ87" s="40">
        <f t="shared" si="72"/>
        <v>277125</v>
      </c>
      <c r="AK87" s="42">
        <f t="shared" si="73"/>
        <v>0</v>
      </c>
      <c r="AL87" s="42">
        <f t="shared" si="74"/>
        <v>0</v>
      </c>
      <c r="AM87" s="39">
        <f t="shared" si="75"/>
        <v>0</v>
      </c>
      <c r="AN87" s="39">
        <f t="shared" si="76"/>
        <v>0</v>
      </c>
      <c r="AO87" s="40">
        <f t="shared" si="77"/>
        <v>0</v>
      </c>
      <c r="AP87" s="41" t="e">
        <f t="shared" si="78"/>
        <v>#DIV/0!</v>
      </c>
      <c r="AQ87" s="75">
        <f t="shared" si="79"/>
        <v>0</v>
      </c>
      <c r="AR87" s="75">
        <f t="shared" si="80"/>
        <v>0</v>
      </c>
      <c r="AS87" s="75">
        <f t="shared" si="81"/>
        <v>0</v>
      </c>
      <c r="AT87" s="75">
        <f t="shared" si="82"/>
        <v>0</v>
      </c>
      <c r="AU87" s="80" t="s">
        <v>345</v>
      </c>
      <c r="CJ87" s="7">
        <v>78</v>
      </c>
    </row>
    <row r="88" spans="1:88" s="7" customFormat="1" ht="28.8" x14ac:dyDescent="0.3">
      <c r="A88" s="6">
        <v>78</v>
      </c>
      <c r="B88" s="43" t="s">
        <v>342</v>
      </c>
      <c r="C88" s="6" t="s">
        <v>269</v>
      </c>
      <c r="D88" s="6" t="s">
        <v>271</v>
      </c>
      <c r="E88" s="43" t="s">
        <v>340</v>
      </c>
      <c r="F88" s="44">
        <v>1</v>
      </c>
      <c r="G88" s="6" t="s">
        <v>341</v>
      </c>
      <c r="H88" s="23"/>
      <c r="I88" s="47">
        <f t="shared" si="53"/>
        <v>0</v>
      </c>
      <c r="J88" s="47">
        <f t="shared" si="54"/>
        <v>0</v>
      </c>
      <c r="K88" s="59">
        <f t="shared" si="55"/>
        <v>0</v>
      </c>
      <c r="L88" s="59">
        <f t="shared" si="56"/>
        <v>0</v>
      </c>
      <c r="M88" s="24" t="s">
        <v>343</v>
      </c>
      <c r="N88" s="25"/>
      <c r="O88" s="26">
        <f t="shared" si="57"/>
        <v>0</v>
      </c>
      <c r="P88" s="26">
        <f t="shared" si="58"/>
        <v>0</v>
      </c>
      <c r="Q88" s="27">
        <f t="shared" si="59"/>
        <v>0</v>
      </c>
      <c r="R88" s="27">
        <f t="shared" si="60"/>
        <v>0</v>
      </c>
      <c r="S88" s="29" t="s">
        <v>344</v>
      </c>
      <c r="T88" s="30"/>
      <c r="U88" s="31">
        <f t="shared" si="61"/>
        <v>0</v>
      </c>
      <c r="V88" s="31">
        <f t="shared" si="62"/>
        <v>0</v>
      </c>
      <c r="W88" s="32">
        <f t="shared" si="63"/>
        <v>0</v>
      </c>
      <c r="X88" s="32">
        <f t="shared" si="64"/>
        <v>0</v>
      </c>
      <c r="Y88" s="24"/>
      <c r="Z88" s="24"/>
      <c r="AA88" s="25">
        <f t="shared" si="65"/>
        <v>0</v>
      </c>
      <c r="AB88" s="26">
        <f t="shared" si="66"/>
        <v>0</v>
      </c>
      <c r="AC88" s="26">
        <f t="shared" si="67"/>
        <v>0</v>
      </c>
      <c r="AD88" s="27">
        <f t="shared" si="68"/>
        <v>0</v>
      </c>
      <c r="AE88" s="81">
        <v>277125</v>
      </c>
      <c r="AF88" s="81">
        <v>277125</v>
      </c>
      <c r="AG88" s="40">
        <f t="shared" si="83"/>
        <v>0</v>
      </c>
      <c r="AH88" s="41">
        <f t="shared" si="70"/>
        <v>0</v>
      </c>
      <c r="AI88" s="40">
        <f t="shared" si="71"/>
        <v>277125</v>
      </c>
      <c r="AJ88" s="40">
        <f t="shared" si="72"/>
        <v>277125</v>
      </c>
      <c r="AK88" s="42">
        <f t="shared" si="73"/>
        <v>0</v>
      </c>
      <c r="AL88" s="42">
        <f t="shared" si="74"/>
        <v>0</v>
      </c>
      <c r="AM88" s="39">
        <f t="shared" si="75"/>
        <v>0</v>
      </c>
      <c r="AN88" s="39">
        <f t="shared" si="76"/>
        <v>0</v>
      </c>
      <c r="AO88" s="40">
        <f t="shared" si="77"/>
        <v>0</v>
      </c>
      <c r="AP88" s="41" t="e">
        <f t="shared" si="78"/>
        <v>#DIV/0!</v>
      </c>
      <c r="AQ88" s="75">
        <f t="shared" si="79"/>
        <v>0</v>
      </c>
      <c r="AR88" s="75">
        <f t="shared" si="80"/>
        <v>0</v>
      </c>
      <c r="AS88" s="75">
        <f t="shared" si="81"/>
        <v>0</v>
      </c>
      <c r="AT88" s="75">
        <f t="shared" si="82"/>
        <v>0</v>
      </c>
      <c r="AU88" s="80" t="s">
        <v>345</v>
      </c>
      <c r="CJ88" s="7">
        <v>79</v>
      </c>
    </row>
    <row r="89" spans="1:88" s="7" customFormat="1" ht="28.8" x14ac:dyDescent="0.3">
      <c r="A89" s="6">
        <v>79</v>
      </c>
      <c r="B89" s="43" t="s">
        <v>342</v>
      </c>
      <c r="C89" s="6" t="s">
        <v>269</v>
      </c>
      <c r="D89" s="6" t="s">
        <v>272</v>
      </c>
      <c r="E89" s="43" t="s">
        <v>340</v>
      </c>
      <c r="F89" s="44">
        <v>1</v>
      </c>
      <c r="G89" s="6" t="s">
        <v>341</v>
      </c>
      <c r="H89" s="23"/>
      <c r="I89" s="47">
        <f t="shared" si="53"/>
        <v>0</v>
      </c>
      <c r="J89" s="47">
        <f t="shared" si="54"/>
        <v>0</v>
      </c>
      <c r="K89" s="59">
        <f t="shared" si="55"/>
        <v>0</v>
      </c>
      <c r="L89" s="59">
        <f t="shared" si="56"/>
        <v>0</v>
      </c>
      <c r="M89" s="24" t="s">
        <v>343</v>
      </c>
      <c r="N89" s="25"/>
      <c r="O89" s="26">
        <f t="shared" si="57"/>
        <v>0</v>
      </c>
      <c r="P89" s="26">
        <f t="shared" si="58"/>
        <v>0</v>
      </c>
      <c r="Q89" s="27">
        <f t="shared" si="59"/>
        <v>0</v>
      </c>
      <c r="R89" s="27">
        <f t="shared" si="60"/>
        <v>0</v>
      </c>
      <c r="S89" s="29" t="s">
        <v>344</v>
      </c>
      <c r="T89" s="30"/>
      <c r="U89" s="31">
        <f t="shared" si="61"/>
        <v>0</v>
      </c>
      <c r="V89" s="31">
        <f t="shared" si="62"/>
        <v>0</v>
      </c>
      <c r="W89" s="32">
        <f t="shared" si="63"/>
        <v>0</v>
      </c>
      <c r="X89" s="32">
        <f t="shared" si="64"/>
        <v>0</v>
      </c>
      <c r="Y89" s="24"/>
      <c r="Z89" s="24"/>
      <c r="AA89" s="25">
        <f t="shared" si="65"/>
        <v>0</v>
      </c>
      <c r="AB89" s="26">
        <f t="shared" si="66"/>
        <v>0</v>
      </c>
      <c r="AC89" s="26">
        <f t="shared" si="67"/>
        <v>0</v>
      </c>
      <c r="AD89" s="27">
        <f t="shared" si="68"/>
        <v>0</v>
      </c>
      <c r="AE89" s="81">
        <v>305445</v>
      </c>
      <c r="AF89" s="81">
        <v>305445</v>
      </c>
      <c r="AG89" s="40">
        <f t="shared" si="83"/>
        <v>0</v>
      </c>
      <c r="AH89" s="41">
        <f t="shared" si="70"/>
        <v>0</v>
      </c>
      <c r="AI89" s="40">
        <f t="shared" si="71"/>
        <v>305445</v>
      </c>
      <c r="AJ89" s="40">
        <f t="shared" si="72"/>
        <v>305445</v>
      </c>
      <c r="AK89" s="42">
        <f t="shared" si="73"/>
        <v>0</v>
      </c>
      <c r="AL89" s="42">
        <f t="shared" si="74"/>
        <v>0</v>
      </c>
      <c r="AM89" s="39">
        <f t="shared" si="75"/>
        <v>0</v>
      </c>
      <c r="AN89" s="39">
        <f t="shared" si="76"/>
        <v>0</v>
      </c>
      <c r="AO89" s="40">
        <f t="shared" si="77"/>
        <v>0</v>
      </c>
      <c r="AP89" s="41" t="e">
        <f t="shared" si="78"/>
        <v>#DIV/0!</v>
      </c>
      <c r="AQ89" s="75">
        <f t="shared" si="79"/>
        <v>0</v>
      </c>
      <c r="AR89" s="75">
        <f t="shared" si="80"/>
        <v>0</v>
      </c>
      <c r="AS89" s="75">
        <f t="shared" si="81"/>
        <v>0</v>
      </c>
      <c r="AT89" s="75">
        <f t="shared" si="82"/>
        <v>0</v>
      </c>
      <c r="AU89" s="80" t="s">
        <v>345</v>
      </c>
      <c r="CJ89" s="7">
        <v>80</v>
      </c>
    </row>
    <row r="90" spans="1:88" s="7" customFormat="1" ht="100.8" x14ac:dyDescent="0.3">
      <c r="A90" s="6">
        <v>80</v>
      </c>
      <c r="B90" s="43" t="s">
        <v>342</v>
      </c>
      <c r="C90" s="6" t="s">
        <v>161</v>
      </c>
      <c r="D90" s="6" t="s">
        <v>273</v>
      </c>
      <c r="E90" s="43" t="s">
        <v>340</v>
      </c>
      <c r="F90" s="44">
        <v>1</v>
      </c>
      <c r="G90" s="6" t="s">
        <v>341</v>
      </c>
      <c r="H90" s="23">
        <v>323529.41176470596</v>
      </c>
      <c r="I90" s="47">
        <f t="shared" si="53"/>
        <v>61470.588235294133</v>
      </c>
      <c r="J90" s="47">
        <f t="shared" si="54"/>
        <v>385000.00000000012</v>
      </c>
      <c r="K90" s="59">
        <f t="shared" si="55"/>
        <v>323529.41176470596</v>
      </c>
      <c r="L90" s="59">
        <f t="shared" si="56"/>
        <v>385000.00000000012</v>
      </c>
      <c r="M90" s="24" t="s">
        <v>343</v>
      </c>
      <c r="N90" s="25">
        <v>416134.45378151262</v>
      </c>
      <c r="O90" s="26">
        <f t="shared" si="57"/>
        <v>79065.546218487405</v>
      </c>
      <c r="P90" s="26">
        <f t="shared" si="58"/>
        <v>495200</v>
      </c>
      <c r="Q90" s="27">
        <f t="shared" si="59"/>
        <v>416134.45378151262</v>
      </c>
      <c r="R90" s="27">
        <f t="shared" si="60"/>
        <v>495200</v>
      </c>
      <c r="S90" s="29" t="s">
        <v>344</v>
      </c>
      <c r="T90" s="30">
        <v>369831.93277310923</v>
      </c>
      <c r="U90" s="31">
        <f t="shared" si="61"/>
        <v>70268.067226890751</v>
      </c>
      <c r="V90" s="31">
        <f t="shared" si="62"/>
        <v>440100</v>
      </c>
      <c r="W90" s="32">
        <f t="shared" si="63"/>
        <v>369831.93277310923</v>
      </c>
      <c r="X90" s="32">
        <f t="shared" si="64"/>
        <v>440100</v>
      </c>
      <c r="Y90" s="24"/>
      <c r="Z90" s="24"/>
      <c r="AA90" s="25">
        <f t="shared" si="65"/>
        <v>0</v>
      </c>
      <c r="AB90" s="26">
        <f t="shared" si="66"/>
        <v>0</v>
      </c>
      <c r="AC90" s="26">
        <f t="shared" si="67"/>
        <v>0</v>
      </c>
      <c r="AD90" s="27">
        <f t="shared" si="68"/>
        <v>0</v>
      </c>
      <c r="AE90" s="81">
        <f t="shared" si="69"/>
        <v>440100</v>
      </c>
      <c r="AF90" s="81">
        <f>IF(B90="","",AVERAGE(L90,R90,X90))</f>
        <v>440100</v>
      </c>
      <c r="AG90" s="40">
        <f t="shared" si="83"/>
        <v>44988.961609118305</v>
      </c>
      <c r="AH90" s="41">
        <f t="shared" si="70"/>
        <v>0.10222440720090503</v>
      </c>
      <c r="AI90" s="40">
        <f t="shared" si="71"/>
        <v>395111.03839088167</v>
      </c>
      <c r="AJ90" s="40">
        <f t="shared" si="72"/>
        <v>485088.96160911833</v>
      </c>
      <c r="AK90" s="42">
        <f t="shared" si="73"/>
        <v>440100</v>
      </c>
      <c r="AL90" s="42">
        <f t="shared" si="74"/>
        <v>440100</v>
      </c>
      <c r="AM90" s="39">
        <f t="shared" si="75"/>
        <v>330075</v>
      </c>
      <c r="AN90" s="39">
        <f t="shared" si="76"/>
        <v>330075</v>
      </c>
      <c r="AO90" s="40">
        <f t="shared" si="77"/>
        <v>224601.89038978881</v>
      </c>
      <c r="AP90" s="41">
        <f t="shared" si="78"/>
        <v>0.68045713971003197</v>
      </c>
      <c r="AQ90" s="75">
        <f t="shared" si="79"/>
        <v>105473.10961021119</v>
      </c>
      <c r="AR90" s="75">
        <f t="shared" si="80"/>
        <v>554676.89038978878</v>
      </c>
      <c r="AS90" s="75">
        <f t="shared" si="81"/>
        <v>330075</v>
      </c>
      <c r="AT90" s="75">
        <f t="shared" si="82"/>
        <v>330075</v>
      </c>
      <c r="AU90" s="5"/>
      <c r="CJ90" s="7">
        <v>81</v>
      </c>
    </row>
    <row r="91" spans="1:88" s="7" customFormat="1" ht="86.4" x14ac:dyDescent="0.3">
      <c r="A91" s="6">
        <v>81</v>
      </c>
      <c r="B91" s="43" t="s">
        <v>342</v>
      </c>
      <c r="C91" s="6" t="s">
        <v>161</v>
      </c>
      <c r="D91" s="6" t="s">
        <v>274</v>
      </c>
      <c r="E91" s="43" t="s">
        <v>340</v>
      </c>
      <c r="F91" s="44">
        <v>1</v>
      </c>
      <c r="G91" s="6" t="s">
        <v>341</v>
      </c>
      <c r="H91" s="23">
        <v>388235.29411764711</v>
      </c>
      <c r="I91" s="47">
        <f t="shared" si="53"/>
        <v>73764.705882352951</v>
      </c>
      <c r="J91" s="47">
        <f t="shared" si="54"/>
        <v>462000.00000000006</v>
      </c>
      <c r="K91" s="59">
        <f t="shared" si="55"/>
        <v>388235.29411764711</v>
      </c>
      <c r="L91" s="59">
        <f t="shared" si="56"/>
        <v>462000.00000000006</v>
      </c>
      <c r="M91" s="24" t="s">
        <v>343</v>
      </c>
      <c r="N91" s="25">
        <v>252542.01680672271</v>
      </c>
      <c r="O91" s="26">
        <f t="shared" si="57"/>
        <v>47982.983193277316</v>
      </c>
      <c r="P91" s="26">
        <f t="shared" si="58"/>
        <v>300525</v>
      </c>
      <c r="Q91" s="27">
        <f t="shared" si="59"/>
        <v>252542.01680672271</v>
      </c>
      <c r="R91" s="27">
        <f t="shared" si="60"/>
        <v>300525</v>
      </c>
      <c r="S91" s="29" t="s">
        <v>344</v>
      </c>
      <c r="T91" s="30">
        <v>320388.65546218486</v>
      </c>
      <c r="U91" s="31">
        <f t="shared" si="61"/>
        <v>60873.844537815123</v>
      </c>
      <c r="V91" s="31">
        <f t="shared" si="62"/>
        <v>381262.5</v>
      </c>
      <c r="W91" s="32">
        <f t="shared" si="63"/>
        <v>320388.65546218486</v>
      </c>
      <c r="X91" s="32">
        <f t="shared" si="64"/>
        <v>381262.5</v>
      </c>
      <c r="Y91" s="24"/>
      <c r="Z91" s="24"/>
      <c r="AA91" s="25">
        <f t="shared" si="65"/>
        <v>0</v>
      </c>
      <c r="AB91" s="26">
        <f t="shared" si="66"/>
        <v>0</v>
      </c>
      <c r="AC91" s="26">
        <f t="shared" si="67"/>
        <v>0</v>
      </c>
      <c r="AD91" s="27">
        <f t="shared" si="68"/>
        <v>0</v>
      </c>
      <c r="AE91" s="81">
        <f t="shared" si="69"/>
        <v>381262.5</v>
      </c>
      <c r="AF91" s="81">
        <f>IF(B91="","",AVERAGE(L91,R91,X91))</f>
        <v>381262.5</v>
      </c>
      <c r="AG91" s="40">
        <f t="shared" si="83"/>
        <v>65921.892702652476</v>
      </c>
      <c r="AH91" s="41">
        <f t="shared" si="70"/>
        <v>0.17290421350815377</v>
      </c>
      <c r="AI91" s="40">
        <f t="shared" si="71"/>
        <v>315340.60729734751</v>
      </c>
      <c r="AJ91" s="40">
        <f t="shared" si="72"/>
        <v>447184.39270265249</v>
      </c>
      <c r="AK91" s="42">
        <f t="shared" si="73"/>
        <v>381262.5</v>
      </c>
      <c r="AL91" s="42">
        <f t="shared" si="74"/>
        <v>381262.5</v>
      </c>
      <c r="AM91" s="39">
        <f t="shared" si="75"/>
        <v>285946.875</v>
      </c>
      <c r="AN91" s="39">
        <f t="shared" si="76"/>
        <v>285946.875</v>
      </c>
      <c r="AO91" s="40">
        <f t="shared" si="77"/>
        <v>201707.63350469046</v>
      </c>
      <c r="AP91" s="41">
        <f t="shared" si="78"/>
        <v>0.7054024755636531</v>
      </c>
      <c r="AQ91" s="75">
        <f t="shared" si="79"/>
        <v>84239.241495309543</v>
      </c>
      <c r="AR91" s="75">
        <f t="shared" si="80"/>
        <v>487654.50850469049</v>
      </c>
      <c r="AS91" s="75">
        <f t="shared" si="81"/>
        <v>285946.875</v>
      </c>
      <c r="AT91" s="75">
        <f t="shared" si="82"/>
        <v>285946.875</v>
      </c>
      <c r="AU91" s="5"/>
      <c r="CJ91" s="7">
        <v>82</v>
      </c>
    </row>
    <row r="92" spans="1:88" s="7" customFormat="1" ht="86.4" x14ac:dyDescent="0.3">
      <c r="A92" s="6">
        <v>82</v>
      </c>
      <c r="B92" s="43" t="s">
        <v>342</v>
      </c>
      <c r="C92" s="6" t="s">
        <v>161</v>
      </c>
      <c r="D92" s="6" t="s">
        <v>275</v>
      </c>
      <c r="E92" s="43" t="s">
        <v>340</v>
      </c>
      <c r="F92" s="44">
        <v>1</v>
      </c>
      <c r="G92" s="6" t="s">
        <v>341</v>
      </c>
      <c r="H92" s="23">
        <v>676470.5882352941</v>
      </c>
      <c r="I92" s="47">
        <f t="shared" si="53"/>
        <v>128529.41176470587</v>
      </c>
      <c r="J92" s="47">
        <f t="shared" si="54"/>
        <v>805000</v>
      </c>
      <c r="K92" s="59">
        <f t="shared" si="55"/>
        <v>676470.5882352941</v>
      </c>
      <c r="L92" s="59">
        <f t="shared" si="56"/>
        <v>805000</v>
      </c>
      <c r="M92" s="24" t="s">
        <v>343</v>
      </c>
      <c r="N92" s="25">
        <v>504532.77310924372</v>
      </c>
      <c r="O92" s="26">
        <f t="shared" si="57"/>
        <v>95861.226890756312</v>
      </c>
      <c r="P92" s="26">
        <f t="shared" si="58"/>
        <v>600394</v>
      </c>
      <c r="Q92" s="27">
        <f t="shared" si="59"/>
        <v>504532.77310924372</v>
      </c>
      <c r="R92" s="27">
        <f t="shared" si="60"/>
        <v>600394</v>
      </c>
      <c r="S92" s="29" t="s">
        <v>344</v>
      </c>
      <c r="T92" s="30">
        <v>590501.68067226897</v>
      </c>
      <c r="U92" s="31">
        <f t="shared" si="61"/>
        <v>112195.31932773111</v>
      </c>
      <c r="V92" s="31">
        <f t="shared" si="62"/>
        <v>702697.00000000012</v>
      </c>
      <c r="W92" s="32">
        <f t="shared" si="63"/>
        <v>590501.68067226897</v>
      </c>
      <c r="X92" s="32">
        <f t="shared" si="64"/>
        <v>702697.00000000012</v>
      </c>
      <c r="Y92" s="24"/>
      <c r="Z92" s="24"/>
      <c r="AA92" s="25">
        <f t="shared" si="65"/>
        <v>0</v>
      </c>
      <c r="AB92" s="26">
        <f t="shared" si="66"/>
        <v>0</v>
      </c>
      <c r="AC92" s="26">
        <f t="shared" si="67"/>
        <v>0</v>
      </c>
      <c r="AD92" s="27">
        <f t="shared" si="68"/>
        <v>0</v>
      </c>
      <c r="AE92" s="81">
        <f t="shared" si="69"/>
        <v>702697</v>
      </c>
      <c r="AF92" s="81">
        <f>IF(B92="","",AVERAGE(L92,R92,X92))</f>
        <v>702697</v>
      </c>
      <c r="AG92" s="40">
        <f t="shared" si="83"/>
        <v>83530.049718649811</v>
      </c>
      <c r="AH92" s="41">
        <f t="shared" si="70"/>
        <v>0.11887065081912945</v>
      </c>
      <c r="AI92" s="40">
        <f t="shared" si="71"/>
        <v>619166.95028135017</v>
      </c>
      <c r="AJ92" s="40">
        <f t="shared" si="72"/>
        <v>786227.04971864983</v>
      </c>
      <c r="AK92" s="42">
        <f t="shared" si="73"/>
        <v>702697</v>
      </c>
      <c r="AL92" s="42">
        <f t="shared" si="74"/>
        <v>702697</v>
      </c>
      <c r="AM92" s="39">
        <f t="shared" si="75"/>
        <v>527022.75</v>
      </c>
      <c r="AN92" s="39">
        <f t="shared" si="76"/>
        <v>527022.75</v>
      </c>
      <c r="AO92" s="40">
        <f t="shared" si="77"/>
        <v>361141.29874364974</v>
      </c>
      <c r="AP92" s="41">
        <f t="shared" si="78"/>
        <v>0.68524802533410512</v>
      </c>
      <c r="AQ92" s="75">
        <f t="shared" si="79"/>
        <v>165881.45125635026</v>
      </c>
      <c r="AR92" s="75">
        <f t="shared" si="80"/>
        <v>888164.04874364974</v>
      </c>
      <c r="AS92" s="75">
        <f t="shared" si="81"/>
        <v>527022.75</v>
      </c>
      <c r="AT92" s="75">
        <f t="shared" si="82"/>
        <v>527022.75</v>
      </c>
      <c r="AU92" s="5"/>
      <c r="CJ92" s="7">
        <v>83</v>
      </c>
    </row>
    <row r="93" spans="1:88" s="7" customFormat="1" ht="43.2" x14ac:dyDescent="0.3">
      <c r="A93" s="6">
        <v>83</v>
      </c>
      <c r="B93" s="43" t="s">
        <v>342</v>
      </c>
      <c r="C93" s="6" t="s">
        <v>161</v>
      </c>
      <c r="D93" s="6" t="s">
        <v>276</v>
      </c>
      <c r="E93" s="43" t="s">
        <v>340</v>
      </c>
      <c r="F93" s="44">
        <v>1</v>
      </c>
      <c r="G93" s="6" t="s">
        <v>341</v>
      </c>
      <c r="H93" s="23">
        <v>546218.48739495804</v>
      </c>
      <c r="I93" s="47">
        <f t="shared" si="53"/>
        <v>103781.51260504202</v>
      </c>
      <c r="J93" s="47">
        <f t="shared" si="54"/>
        <v>650000</v>
      </c>
      <c r="K93" s="59">
        <f t="shared" si="55"/>
        <v>546218.48739495804</v>
      </c>
      <c r="L93" s="59">
        <f t="shared" si="56"/>
        <v>650000</v>
      </c>
      <c r="M93" s="24" t="s">
        <v>343</v>
      </c>
      <c r="N93" s="25">
        <v>429047.89915966388</v>
      </c>
      <c r="O93" s="26">
        <f t="shared" si="57"/>
        <v>81519.100840336134</v>
      </c>
      <c r="P93" s="26">
        <f t="shared" si="58"/>
        <v>510567</v>
      </c>
      <c r="Q93" s="27">
        <f t="shared" si="59"/>
        <v>429047.89915966388</v>
      </c>
      <c r="R93" s="27">
        <f t="shared" si="60"/>
        <v>510567</v>
      </c>
      <c r="S93" s="29" t="s">
        <v>344</v>
      </c>
      <c r="T93" s="30">
        <v>487633.19327731093</v>
      </c>
      <c r="U93" s="31">
        <f t="shared" si="61"/>
        <v>92650.306722689071</v>
      </c>
      <c r="V93" s="31">
        <f t="shared" si="62"/>
        <v>580283.5</v>
      </c>
      <c r="W93" s="32">
        <f t="shared" si="63"/>
        <v>487633.19327731093</v>
      </c>
      <c r="X93" s="32">
        <f t="shared" si="64"/>
        <v>580283.5</v>
      </c>
      <c r="Y93" s="24"/>
      <c r="Z93" s="24"/>
      <c r="AA93" s="25">
        <f t="shared" si="65"/>
        <v>0</v>
      </c>
      <c r="AB93" s="26">
        <f t="shared" si="66"/>
        <v>0</v>
      </c>
      <c r="AC93" s="26">
        <f t="shared" si="67"/>
        <v>0</v>
      </c>
      <c r="AD93" s="27">
        <f t="shared" si="68"/>
        <v>0</v>
      </c>
      <c r="AE93" s="81">
        <f t="shared" si="69"/>
        <v>580283.5</v>
      </c>
      <c r="AF93" s="81">
        <f>IF(B93="","",AVERAGE(L93,R93,X93))</f>
        <v>580283.5</v>
      </c>
      <c r="AG93" s="40">
        <f t="shared" si="83"/>
        <v>56923.283884247809</v>
      </c>
      <c r="AH93" s="41">
        <f t="shared" si="70"/>
        <v>9.8095644429400122E-2</v>
      </c>
      <c r="AI93" s="40">
        <f t="shared" si="71"/>
        <v>523360.21611575218</v>
      </c>
      <c r="AJ93" s="40">
        <f t="shared" si="72"/>
        <v>637206.78388424776</v>
      </c>
      <c r="AK93" s="42">
        <f t="shared" si="73"/>
        <v>580283.5</v>
      </c>
      <c r="AL93" s="42">
        <f t="shared" si="74"/>
        <v>580283.5</v>
      </c>
      <c r="AM93" s="39">
        <f t="shared" si="75"/>
        <v>435212.625</v>
      </c>
      <c r="AN93" s="39">
        <f t="shared" si="76"/>
        <v>435212.625</v>
      </c>
      <c r="AO93" s="40">
        <f t="shared" si="77"/>
        <v>295672.95334749366</v>
      </c>
      <c r="AP93" s="41">
        <f t="shared" si="78"/>
        <v>0.6793758644926573</v>
      </c>
      <c r="AQ93" s="75">
        <f t="shared" si="79"/>
        <v>139539.67165250634</v>
      </c>
      <c r="AR93" s="75">
        <f t="shared" si="80"/>
        <v>730885.57834749366</v>
      </c>
      <c r="AS93" s="75">
        <f t="shared" si="81"/>
        <v>435212.625</v>
      </c>
      <c r="AT93" s="75">
        <f t="shared" si="82"/>
        <v>435212.625</v>
      </c>
      <c r="AU93" s="5"/>
      <c r="CJ93" s="7">
        <v>84</v>
      </c>
    </row>
    <row r="94" spans="1:88" s="7" customFormat="1" ht="216" x14ac:dyDescent="0.3">
      <c r="A94" s="6">
        <v>84</v>
      </c>
      <c r="B94" s="43" t="s">
        <v>342</v>
      </c>
      <c r="C94" s="6" t="s">
        <v>277</v>
      </c>
      <c r="D94" s="6" t="s">
        <v>278</v>
      </c>
      <c r="E94" s="43" t="s">
        <v>340</v>
      </c>
      <c r="F94" s="44">
        <v>1</v>
      </c>
      <c r="G94" s="6" t="s">
        <v>341</v>
      </c>
      <c r="H94" s="23">
        <v>68907.563025210082</v>
      </c>
      <c r="I94" s="47">
        <f t="shared" si="53"/>
        <v>13092.436974789916</v>
      </c>
      <c r="J94" s="47">
        <f t="shared" si="54"/>
        <v>82000</v>
      </c>
      <c r="K94" s="59">
        <f t="shared" si="55"/>
        <v>68907.563025210082</v>
      </c>
      <c r="L94" s="59">
        <f t="shared" si="56"/>
        <v>82000</v>
      </c>
      <c r="M94" s="24" t="s">
        <v>343</v>
      </c>
      <c r="N94" s="25">
        <v>84611.76470588235</v>
      </c>
      <c r="O94" s="26">
        <f t="shared" si="57"/>
        <v>16076.235294117647</v>
      </c>
      <c r="P94" s="26">
        <f t="shared" si="58"/>
        <v>100688</v>
      </c>
      <c r="Q94" s="27">
        <f t="shared" si="59"/>
        <v>84611.76470588235</v>
      </c>
      <c r="R94" s="27">
        <f t="shared" si="60"/>
        <v>100688</v>
      </c>
      <c r="S94" s="29" t="s">
        <v>344</v>
      </c>
      <c r="T94" s="30">
        <v>76759.663865546216</v>
      </c>
      <c r="U94" s="31">
        <f t="shared" si="61"/>
        <v>14584.336134453781</v>
      </c>
      <c r="V94" s="31">
        <f t="shared" si="62"/>
        <v>91344</v>
      </c>
      <c r="W94" s="32">
        <f t="shared" si="63"/>
        <v>76759.663865546216</v>
      </c>
      <c r="X94" s="32">
        <f t="shared" si="64"/>
        <v>91344</v>
      </c>
      <c r="Y94" s="24"/>
      <c r="Z94" s="24"/>
      <c r="AA94" s="25">
        <f t="shared" si="65"/>
        <v>0</v>
      </c>
      <c r="AB94" s="26">
        <f t="shared" si="66"/>
        <v>0</v>
      </c>
      <c r="AC94" s="26">
        <f t="shared" si="67"/>
        <v>0</v>
      </c>
      <c r="AD94" s="27">
        <f t="shared" si="68"/>
        <v>0</v>
      </c>
      <c r="AE94" s="81">
        <f t="shared" si="69"/>
        <v>91344</v>
      </c>
      <c r="AF94" s="81">
        <f>IF(B94="","",AVERAGE(L94,R94,X94))</f>
        <v>91344</v>
      </c>
      <c r="AG94" s="40">
        <f t="shared" si="83"/>
        <v>7629.3440521886723</v>
      </c>
      <c r="AH94" s="41">
        <f t="shared" si="70"/>
        <v>8.3523209539637766E-2</v>
      </c>
      <c r="AI94" s="40">
        <f t="shared" si="71"/>
        <v>83714.655947811334</v>
      </c>
      <c r="AJ94" s="40">
        <f t="shared" si="72"/>
        <v>98973.344052188666</v>
      </c>
      <c r="AK94" s="42">
        <f t="shared" si="73"/>
        <v>91344</v>
      </c>
      <c r="AL94" s="42">
        <f t="shared" si="74"/>
        <v>91344</v>
      </c>
      <c r="AM94" s="39">
        <f t="shared" si="75"/>
        <v>68508</v>
      </c>
      <c r="AN94" s="39">
        <f t="shared" si="76"/>
        <v>68508</v>
      </c>
      <c r="AO94" s="40">
        <f t="shared" si="77"/>
        <v>46304.8428856709</v>
      </c>
      <c r="AP94" s="41">
        <f t="shared" si="78"/>
        <v>0.675904170106716</v>
      </c>
      <c r="AQ94" s="75">
        <f t="shared" si="79"/>
        <v>22203.1571143291</v>
      </c>
      <c r="AR94" s="75">
        <f t="shared" si="80"/>
        <v>114812.84288567089</v>
      </c>
      <c r="AS94" s="75">
        <f t="shared" si="81"/>
        <v>68508</v>
      </c>
      <c r="AT94" s="75">
        <f t="shared" si="82"/>
        <v>68508</v>
      </c>
      <c r="AU94" s="5"/>
      <c r="CJ94" s="7">
        <v>85</v>
      </c>
    </row>
    <row r="95" spans="1:88" s="7" customFormat="1" ht="100.8" x14ac:dyDescent="0.3">
      <c r="A95" s="6">
        <v>85</v>
      </c>
      <c r="B95" s="43" t="s">
        <v>342</v>
      </c>
      <c r="C95" s="6" t="s">
        <v>279</v>
      </c>
      <c r="D95" s="6" t="s">
        <v>280</v>
      </c>
      <c r="E95" s="43" t="s">
        <v>340</v>
      </c>
      <c r="F95" s="44">
        <v>1</v>
      </c>
      <c r="G95" s="6" t="s">
        <v>341</v>
      </c>
      <c r="H95" s="23">
        <v>210084.03361344538</v>
      </c>
      <c r="I95" s="47">
        <f t="shared" si="53"/>
        <v>39915.966386554624</v>
      </c>
      <c r="J95" s="47">
        <f t="shared" si="54"/>
        <v>250000</v>
      </c>
      <c r="K95" s="59">
        <f t="shared" si="55"/>
        <v>210084.03361344538</v>
      </c>
      <c r="L95" s="59">
        <f t="shared" si="56"/>
        <v>250000</v>
      </c>
      <c r="M95" s="24" t="s">
        <v>343</v>
      </c>
      <c r="N95" s="25">
        <v>67709.243697478989</v>
      </c>
      <c r="O95" s="26">
        <f t="shared" si="57"/>
        <v>12864.756302521007</v>
      </c>
      <c r="P95" s="26">
        <f t="shared" si="58"/>
        <v>80574</v>
      </c>
      <c r="Q95" s="27">
        <f t="shared" si="59"/>
        <v>67709.243697478989</v>
      </c>
      <c r="R95" s="27">
        <f t="shared" si="60"/>
        <v>80574</v>
      </c>
      <c r="S95" s="29" t="s">
        <v>344</v>
      </c>
      <c r="T95" s="30">
        <v>100000</v>
      </c>
      <c r="U95" s="31">
        <f t="shared" si="61"/>
        <v>19000</v>
      </c>
      <c r="V95" s="31">
        <f t="shared" si="62"/>
        <v>119000</v>
      </c>
      <c r="W95" s="32">
        <f t="shared" si="63"/>
        <v>100000</v>
      </c>
      <c r="X95" s="32">
        <f t="shared" si="64"/>
        <v>119000</v>
      </c>
      <c r="Y95" s="24"/>
      <c r="Z95" s="24"/>
      <c r="AA95" s="25">
        <f t="shared" si="65"/>
        <v>0</v>
      </c>
      <c r="AB95" s="26">
        <f t="shared" si="66"/>
        <v>0</v>
      </c>
      <c r="AC95" s="26">
        <f t="shared" si="67"/>
        <v>0</v>
      </c>
      <c r="AD95" s="27">
        <f t="shared" si="68"/>
        <v>0</v>
      </c>
      <c r="AE95" s="81">
        <f>IF(A95="","",AVERAGE(P95,V95))</f>
        <v>99787</v>
      </c>
      <c r="AF95" s="81">
        <f>IF(B95="","",AVERAGE(R95,X95))</f>
        <v>99787</v>
      </c>
      <c r="AG95" s="40">
        <f>IF(B95="","",_xlfn.STDEV.P(R95,X95))</f>
        <v>19213</v>
      </c>
      <c r="AH95" s="41">
        <f t="shared" si="70"/>
        <v>0.19254011043522704</v>
      </c>
      <c r="AI95" s="40">
        <f t="shared" si="71"/>
        <v>80574</v>
      </c>
      <c r="AJ95" s="40">
        <f t="shared" si="72"/>
        <v>119000</v>
      </c>
      <c r="AK95" s="42">
        <f t="shared" si="73"/>
        <v>149858</v>
      </c>
      <c r="AL95" s="42">
        <f t="shared" si="74"/>
        <v>149858</v>
      </c>
      <c r="AM95" s="39">
        <f t="shared" si="75"/>
        <v>112393.5</v>
      </c>
      <c r="AN95" s="39">
        <f t="shared" si="76"/>
        <v>112393.5</v>
      </c>
      <c r="AO95" s="40">
        <f t="shared" si="77"/>
        <v>104281.62846669908</v>
      </c>
      <c r="AP95" s="41">
        <f t="shared" si="78"/>
        <v>0.92782615068219321</v>
      </c>
      <c r="AQ95" s="75">
        <f t="shared" si="79"/>
        <v>8111.8715333009168</v>
      </c>
      <c r="AR95" s="75">
        <f t="shared" si="80"/>
        <v>216675.1284666991</v>
      </c>
      <c r="AS95" s="75">
        <f t="shared" si="81"/>
        <v>112393.5</v>
      </c>
      <c r="AT95" s="75">
        <f t="shared" si="82"/>
        <v>112393.5</v>
      </c>
      <c r="AU95" s="5"/>
      <c r="CJ95" s="7">
        <v>86</v>
      </c>
    </row>
    <row r="96" spans="1:88" s="7" customFormat="1" ht="100.8" x14ac:dyDescent="0.3">
      <c r="A96" s="6">
        <v>86</v>
      </c>
      <c r="B96" s="43" t="s">
        <v>342</v>
      </c>
      <c r="C96" s="6" t="s">
        <v>281</v>
      </c>
      <c r="D96" s="6" t="s">
        <v>282</v>
      </c>
      <c r="E96" s="43" t="s">
        <v>340</v>
      </c>
      <c r="F96" s="44">
        <v>1</v>
      </c>
      <c r="G96" s="6" t="s">
        <v>341</v>
      </c>
      <c r="H96" s="23">
        <v>100840.33613445378</v>
      </c>
      <c r="I96" s="47">
        <f t="shared" ref="I96:I125" si="84">H96*19%</f>
        <v>19159.663865546219</v>
      </c>
      <c r="J96" s="47">
        <f t="shared" ref="J96:J129" si="85">H96+I96</f>
        <v>120000</v>
      </c>
      <c r="K96" s="59">
        <f t="shared" ref="K96:K129" si="86">IF(B96="","",(H96*F96))</f>
        <v>100840.33613445378</v>
      </c>
      <c r="L96" s="59">
        <f t="shared" ref="L96:L129" si="87">IF(B96="","",(J96*F96))</f>
        <v>120000</v>
      </c>
      <c r="M96" s="24" t="s">
        <v>343</v>
      </c>
      <c r="N96" s="25">
        <v>225880.67226890757</v>
      </c>
      <c r="O96" s="26">
        <f t="shared" ref="O96:O125" si="88">N96*19%</f>
        <v>42917.327731092439</v>
      </c>
      <c r="P96" s="26">
        <f t="shared" ref="P96:P129" si="89">N96+O96</f>
        <v>268798</v>
      </c>
      <c r="Q96" s="27">
        <f t="shared" ref="Q96:Q129" si="90">IF(B96="","",(N96*F96))</f>
        <v>225880.67226890757</v>
      </c>
      <c r="R96" s="27">
        <f t="shared" ref="R96:R129" si="91">IF(B96="","",(P96*F96))</f>
        <v>268798</v>
      </c>
      <c r="S96" s="29" t="s">
        <v>344</v>
      </c>
      <c r="T96" s="30">
        <v>110000</v>
      </c>
      <c r="U96" s="31">
        <f t="shared" ref="U96:U125" si="92">T96*19%</f>
        <v>20900</v>
      </c>
      <c r="V96" s="31">
        <f t="shared" ref="V96:V129" si="93">T96+U96</f>
        <v>130900</v>
      </c>
      <c r="W96" s="32">
        <f t="shared" ref="W96:W129" si="94">IF(B96="","",(T96*F96))</f>
        <v>110000</v>
      </c>
      <c r="X96" s="32">
        <f t="shared" ref="X96:X129" si="95">IF(B96="","",(V96*F96))</f>
        <v>130900</v>
      </c>
      <c r="Y96" s="24"/>
      <c r="Z96" s="24"/>
      <c r="AA96" s="25"/>
      <c r="AB96" s="26"/>
      <c r="AC96" s="26"/>
      <c r="AD96" s="27"/>
      <c r="AE96" s="81">
        <f>IF(A96="","",AVERAGE(J96,V96))</f>
        <v>125450</v>
      </c>
      <c r="AF96" s="81">
        <f>IF(B96="","",AVERAGE(L96,X96))</f>
        <v>125450</v>
      </c>
      <c r="AG96" s="40">
        <f>IF(B96="","",_xlfn.STDEV.P(L96,X96))</f>
        <v>5450</v>
      </c>
      <c r="AH96" s="41">
        <f t="shared" si="70"/>
        <v>4.3443603029095258E-2</v>
      </c>
      <c r="AI96" s="40">
        <f t="shared" si="71"/>
        <v>120000</v>
      </c>
      <c r="AJ96" s="40">
        <f t="shared" si="72"/>
        <v>130900</v>
      </c>
      <c r="AK96" s="42">
        <f t="shared" si="73"/>
        <v>173232.66666666666</v>
      </c>
      <c r="AL96" s="42">
        <f t="shared" si="74"/>
        <v>173232.66666666666</v>
      </c>
      <c r="AM96" s="39"/>
      <c r="AN96" s="39"/>
      <c r="AO96" s="40"/>
      <c r="AP96" s="41"/>
      <c r="AQ96" s="75"/>
      <c r="AR96" s="75"/>
      <c r="AS96" s="75"/>
      <c r="AT96" s="75"/>
      <c r="AU96" s="5"/>
    </row>
    <row r="97" spans="1:47" s="7" customFormat="1" ht="100.8" x14ac:dyDescent="0.3">
      <c r="A97" s="6">
        <v>87</v>
      </c>
      <c r="B97" s="43" t="s">
        <v>342</v>
      </c>
      <c r="C97" s="6" t="s">
        <v>281</v>
      </c>
      <c r="D97" s="6" t="s">
        <v>283</v>
      </c>
      <c r="E97" s="43" t="s">
        <v>340</v>
      </c>
      <c r="F97" s="44">
        <v>1</v>
      </c>
      <c r="G97" s="6" t="s">
        <v>341</v>
      </c>
      <c r="H97" s="23">
        <v>126050.42016806723</v>
      </c>
      <c r="I97" s="47">
        <f t="shared" si="84"/>
        <v>23949.579831932773</v>
      </c>
      <c r="J97" s="47">
        <f t="shared" si="85"/>
        <v>150000</v>
      </c>
      <c r="K97" s="59">
        <f t="shared" si="86"/>
        <v>126050.42016806723</v>
      </c>
      <c r="L97" s="59">
        <f t="shared" si="87"/>
        <v>150000</v>
      </c>
      <c r="M97" s="24" t="s">
        <v>343</v>
      </c>
      <c r="N97" s="25">
        <v>284704.2016806723</v>
      </c>
      <c r="O97" s="26">
        <f t="shared" si="88"/>
        <v>54093.79831932774</v>
      </c>
      <c r="P97" s="26">
        <f t="shared" si="89"/>
        <v>338798.00000000006</v>
      </c>
      <c r="Q97" s="27">
        <f t="shared" si="90"/>
        <v>284704.2016806723</v>
      </c>
      <c r="R97" s="27">
        <f t="shared" si="91"/>
        <v>338798.00000000006</v>
      </c>
      <c r="S97" s="29" t="s">
        <v>344</v>
      </c>
      <c r="T97" s="30">
        <v>200000</v>
      </c>
      <c r="U97" s="31">
        <f t="shared" si="92"/>
        <v>38000</v>
      </c>
      <c r="V97" s="31">
        <f t="shared" si="93"/>
        <v>238000</v>
      </c>
      <c r="W97" s="32">
        <f t="shared" si="94"/>
        <v>200000</v>
      </c>
      <c r="X97" s="32">
        <f t="shared" si="95"/>
        <v>238000</v>
      </c>
      <c r="Y97" s="24"/>
      <c r="Z97" s="24"/>
      <c r="AA97" s="25"/>
      <c r="AB97" s="26"/>
      <c r="AC97" s="26"/>
      <c r="AD97" s="27"/>
      <c r="AE97" s="81">
        <f>IF(A97="","",AVERAGE(P97,V97))</f>
        <v>288399</v>
      </c>
      <c r="AF97" s="81">
        <f>IF(B97="","",AVERAGE(R97,X97))</f>
        <v>288399</v>
      </c>
      <c r="AG97" s="40">
        <f>IF(B97="","",_xlfn.STDEV.P(R97,X97))</f>
        <v>50399.000000000306</v>
      </c>
      <c r="AH97" s="41">
        <f t="shared" si="70"/>
        <v>0.17475442009161024</v>
      </c>
      <c r="AI97" s="40">
        <f t="shared" si="71"/>
        <v>237999.99999999971</v>
      </c>
      <c r="AJ97" s="40">
        <f t="shared" si="72"/>
        <v>338798.00000000029</v>
      </c>
      <c r="AK97" s="42">
        <f t="shared" si="73"/>
        <v>242266</v>
      </c>
      <c r="AL97" s="42">
        <f t="shared" si="74"/>
        <v>242266</v>
      </c>
      <c r="AM97" s="39"/>
      <c r="AN97" s="39"/>
      <c r="AO97" s="40"/>
      <c r="AP97" s="41"/>
      <c r="AQ97" s="75"/>
      <c r="AR97" s="75"/>
      <c r="AS97" s="75"/>
      <c r="AT97" s="75"/>
      <c r="AU97" s="5"/>
    </row>
    <row r="98" spans="1:47" s="7" customFormat="1" ht="100.8" x14ac:dyDescent="0.3">
      <c r="A98" s="6">
        <v>88</v>
      </c>
      <c r="B98" s="43" t="s">
        <v>342</v>
      </c>
      <c r="C98" s="6" t="s">
        <v>281</v>
      </c>
      <c r="D98" s="6" t="s">
        <v>284</v>
      </c>
      <c r="E98" s="43" t="s">
        <v>340</v>
      </c>
      <c r="F98" s="44">
        <v>1</v>
      </c>
      <c r="G98" s="6" t="s">
        <v>341</v>
      </c>
      <c r="H98" s="23">
        <v>151260.50420168068</v>
      </c>
      <c r="I98" s="47">
        <f t="shared" si="84"/>
        <v>28739.495798319331</v>
      </c>
      <c r="J98" s="47">
        <f t="shared" si="85"/>
        <v>180000</v>
      </c>
      <c r="K98" s="59">
        <f t="shared" si="86"/>
        <v>151260.50420168068</v>
      </c>
      <c r="L98" s="59">
        <f t="shared" si="87"/>
        <v>180000</v>
      </c>
      <c r="M98" s="24" t="s">
        <v>343</v>
      </c>
      <c r="N98" s="25">
        <v>335124.36974789918</v>
      </c>
      <c r="O98" s="26">
        <f t="shared" si="88"/>
        <v>63673.630252100847</v>
      </c>
      <c r="P98" s="26">
        <f t="shared" si="89"/>
        <v>398798</v>
      </c>
      <c r="Q98" s="27">
        <f t="shared" si="90"/>
        <v>335124.36974789918</v>
      </c>
      <c r="R98" s="27">
        <f t="shared" si="91"/>
        <v>398798</v>
      </c>
      <c r="S98" s="29" t="s">
        <v>344</v>
      </c>
      <c r="T98" s="30">
        <v>243192.43697478992</v>
      </c>
      <c r="U98" s="31">
        <f t="shared" si="92"/>
        <v>46206.563025210082</v>
      </c>
      <c r="V98" s="31">
        <f t="shared" si="93"/>
        <v>289399</v>
      </c>
      <c r="W98" s="32">
        <f t="shared" si="94"/>
        <v>243192.43697478992</v>
      </c>
      <c r="X98" s="32">
        <f t="shared" si="95"/>
        <v>289399</v>
      </c>
      <c r="Y98" s="24"/>
      <c r="Z98" s="24"/>
      <c r="AA98" s="25"/>
      <c r="AB98" s="26"/>
      <c r="AC98" s="26"/>
      <c r="AD98" s="27"/>
      <c r="AE98" s="81">
        <f>IF(A98="","",AVERAGE(P98,V98))</f>
        <v>344098.5</v>
      </c>
      <c r="AF98" s="81">
        <f>IF(B98="","",AVERAGE(R98,X98))</f>
        <v>344098.5</v>
      </c>
      <c r="AG98" s="40">
        <f>IF(B98="","",_xlfn.STDEV.P(R98,X98))</f>
        <v>54699.5</v>
      </c>
      <c r="AH98" s="41">
        <f t="shared" si="70"/>
        <v>0.15896465692236381</v>
      </c>
      <c r="AI98" s="40">
        <f t="shared" si="71"/>
        <v>289399</v>
      </c>
      <c r="AJ98" s="40">
        <f t="shared" si="72"/>
        <v>398798</v>
      </c>
      <c r="AK98" s="42">
        <f t="shared" si="73"/>
        <v>289399</v>
      </c>
      <c r="AL98" s="42">
        <f t="shared" si="74"/>
        <v>289399</v>
      </c>
      <c r="AM98" s="39"/>
      <c r="AN98" s="39"/>
      <c r="AO98" s="40"/>
      <c r="AP98" s="41"/>
      <c r="AQ98" s="75"/>
      <c r="AR98" s="75"/>
      <c r="AS98" s="75"/>
      <c r="AT98" s="75"/>
      <c r="AU98" s="5"/>
    </row>
    <row r="99" spans="1:47" s="7" customFormat="1" ht="100.8" x14ac:dyDescent="0.3">
      <c r="A99" s="6">
        <v>89</v>
      </c>
      <c r="B99" s="43" t="s">
        <v>342</v>
      </c>
      <c r="C99" s="6" t="s">
        <v>281</v>
      </c>
      <c r="D99" s="6" t="s">
        <v>285</v>
      </c>
      <c r="E99" s="43" t="s">
        <v>340</v>
      </c>
      <c r="F99" s="44">
        <v>1</v>
      </c>
      <c r="G99" s="6" t="s">
        <v>341</v>
      </c>
      <c r="H99" s="23">
        <v>100840.33613445378</v>
      </c>
      <c r="I99" s="47">
        <f t="shared" si="84"/>
        <v>19159.663865546219</v>
      </c>
      <c r="J99" s="47">
        <f t="shared" si="85"/>
        <v>120000</v>
      </c>
      <c r="K99" s="59">
        <f t="shared" si="86"/>
        <v>100840.33613445378</v>
      </c>
      <c r="L99" s="59">
        <f t="shared" si="87"/>
        <v>120000</v>
      </c>
      <c r="M99" s="24" t="s">
        <v>343</v>
      </c>
      <c r="N99" s="25">
        <v>225880.67226890757</v>
      </c>
      <c r="O99" s="26">
        <f t="shared" si="88"/>
        <v>42917.327731092439</v>
      </c>
      <c r="P99" s="26">
        <f t="shared" si="89"/>
        <v>268798</v>
      </c>
      <c r="Q99" s="27">
        <f t="shared" si="90"/>
        <v>225880.67226890757</v>
      </c>
      <c r="R99" s="27">
        <f t="shared" si="91"/>
        <v>268798</v>
      </c>
      <c r="S99" s="29" t="s">
        <v>344</v>
      </c>
      <c r="T99" s="30">
        <v>130000</v>
      </c>
      <c r="U99" s="31">
        <f t="shared" si="92"/>
        <v>24700</v>
      </c>
      <c r="V99" s="31">
        <f t="shared" si="93"/>
        <v>154700</v>
      </c>
      <c r="W99" s="32">
        <f t="shared" si="94"/>
        <v>130000</v>
      </c>
      <c r="X99" s="32">
        <f t="shared" si="95"/>
        <v>154700</v>
      </c>
      <c r="Y99" s="24"/>
      <c r="Z99" s="24"/>
      <c r="AA99" s="25"/>
      <c r="AB99" s="26"/>
      <c r="AC99" s="26"/>
      <c r="AD99" s="27"/>
      <c r="AE99" s="81">
        <f>IF(A99="","",AVERAGE(J99,V99))</f>
        <v>137350</v>
      </c>
      <c r="AF99" s="81">
        <f>IF(B99="","",AVERAGE(L99,X99))</f>
        <v>137350</v>
      </c>
      <c r="AG99" s="40">
        <f>IF(B99="","",_xlfn.STDEV.P(L99,X99))</f>
        <v>17350</v>
      </c>
      <c r="AH99" s="41">
        <f t="shared" si="70"/>
        <v>0.12631962140516928</v>
      </c>
      <c r="AI99" s="40">
        <f t="shared" si="71"/>
        <v>120000</v>
      </c>
      <c r="AJ99" s="40">
        <f t="shared" si="72"/>
        <v>154700</v>
      </c>
      <c r="AK99" s="42">
        <f t="shared" si="73"/>
        <v>181166</v>
      </c>
      <c r="AL99" s="42">
        <f t="shared" si="74"/>
        <v>181166</v>
      </c>
      <c r="AM99" s="39"/>
      <c r="AN99" s="39"/>
      <c r="AO99" s="40"/>
      <c r="AP99" s="41"/>
      <c r="AQ99" s="75"/>
      <c r="AR99" s="75"/>
      <c r="AS99" s="75"/>
      <c r="AT99" s="75"/>
      <c r="AU99" s="5"/>
    </row>
    <row r="100" spans="1:47" s="7" customFormat="1" ht="100.8" x14ac:dyDescent="0.3">
      <c r="A100" s="6">
        <v>90</v>
      </c>
      <c r="B100" s="43" t="s">
        <v>342</v>
      </c>
      <c r="C100" s="6" t="s">
        <v>281</v>
      </c>
      <c r="D100" s="6" t="s">
        <v>286</v>
      </c>
      <c r="E100" s="43" t="s">
        <v>340</v>
      </c>
      <c r="F100" s="44">
        <v>1</v>
      </c>
      <c r="G100" s="6" t="s">
        <v>341</v>
      </c>
      <c r="H100" s="23">
        <v>126050.42016806723</v>
      </c>
      <c r="I100" s="47">
        <f t="shared" si="84"/>
        <v>23949.579831932773</v>
      </c>
      <c r="J100" s="47">
        <f t="shared" si="85"/>
        <v>150000</v>
      </c>
      <c r="K100" s="59">
        <f t="shared" si="86"/>
        <v>126050.42016806723</v>
      </c>
      <c r="L100" s="59">
        <f t="shared" si="87"/>
        <v>150000</v>
      </c>
      <c r="M100" s="24" t="s">
        <v>343</v>
      </c>
      <c r="N100" s="25">
        <v>284704.2016806723</v>
      </c>
      <c r="O100" s="26">
        <f t="shared" si="88"/>
        <v>54093.79831932774</v>
      </c>
      <c r="P100" s="26">
        <f t="shared" si="89"/>
        <v>338798.00000000006</v>
      </c>
      <c r="Q100" s="27">
        <f t="shared" si="90"/>
        <v>284704.2016806723</v>
      </c>
      <c r="R100" s="27">
        <f t="shared" si="91"/>
        <v>338798.00000000006</v>
      </c>
      <c r="S100" s="29" t="s">
        <v>344</v>
      </c>
      <c r="T100" s="30">
        <v>205377.31092436975</v>
      </c>
      <c r="U100" s="31">
        <f t="shared" si="92"/>
        <v>39021.689075630253</v>
      </c>
      <c r="V100" s="31">
        <f t="shared" si="93"/>
        <v>244399</v>
      </c>
      <c r="W100" s="32">
        <f t="shared" si="94"/>
        <v>205377.31092436975</v>
      </c>
      <c r="X100" s="32">
        <f t="shared" si="95"/>
        <v>244399</v>
      </c>
      <c r="Y100" s="24"/>
      <c r="Z100" s="24"/>
      <c r="AA100" s="25"/>
      <c r="AB100" s="26"/>
      <c r="AC100" s="26"/>
      <c r="AD100" s="27"/>
      <c r="AE100" s="81">
        <f>IF(A100="","",AVERAGE(P100,V100))</f>
        <v>291598.5</v>
      </c>
      <c r="AF100" s="81">
        <f>IF(B100="","",AVERAGE(R100,X100))</f>
        <v>291598.5</v>
      </c>
      <c r="AG100" s="40">
        <f>IF(B100="","",_xlfn.STDEV.P(R100,X100))</f>
        <v>47199.50000000032</v>
      </c>
      <c r="AH100" s="41">
        <f t="shared" si="70"/>
        <v>0.16186468723261718</v>
      </c>
      <c r="AI100" s="40">
        <f t="shared" si="71"/>
        <v>244398.99999999968</v>
      </c>
      <c r="AJ100" s="40">
        <f t="shared" si="72"/>
        <v>338798.00000000035</v>
      </c>
      <c r="AK100" s="42">
        <f t="shared" si="73"/>
        <v>244399</v>
      </c>
      <c r="AL100" s="42">
        <f t="shared" si="74"/>
        <v>244399</v>
      </c>
      <c r="AM100" s="39"/>
      <c r="AN100" s="39"/>
      <c r="AO100" s="40"/>
      <c r="AP100" s="41"/>
      <c r="AQ100" s="75"/>
      <c r="AR100" s="75"/>
      <c r="AS100" s="75"/>
      <c r="AT100" s="75"/>
      <c r="AU100" s="5"/>
    </row>
    <row r="101" spans="1:47" s="7" customFormat="1" ht="100.8" x14ac:dyDescent="0.3">
      <c r="A101" s="6">
        <v>91</v>
      </c>
      <c r="B101" s="43" t="s">
        <v>342</v>
      </c>
      <c r="C101" s="6" t="s">
        <v>281</v>
      </c>
      <c r="D101" s="6" t="s">
        <v>287</v>
      </c>
      <c r="E101" s="43" t="s">
        <v>340</v>
      </c>
      <c r="F101" s="44">
        <v>1</v>
      </c>
      <c r="G101" s="6" t="s">
        <v>341</v>
      </c>
      <c r="H101" s="23">
        <v>151260.50420168068</v>
      </c>
      <c r="I101" s="47">
        <f t="shared" si="84"/>
        <v>28739.495798319331</v>
      </c>
      <c r="J101" s="47">
        <f t="shared" si="85"/>
        <v>180000</v>
      </c>
      <c r="K101" s="59">
        <f t="shared" si="86"/>
        <v>151260.50420168068</v>
      </c>
      <c r="L101" s="59">
        <f t="shared" si="87"/>
        <v>180000</v>
      </c>
      <c r="M101" s="24" t="s">
        <v>343</v>
      </c>
      <c r="N101" s="25">
        <v>335124.36974789918</v>
      </c>
      <c r="O101" s="26">
        <f t="shared" si="88"/>
        <v>63673.630252100847</v>
      </c>
      <c r="P101" s="26">
        <f t="shared" si="89"/>
        <v>398798</v>
      </c>
      <c r="Q101" s="27">
        <f t="shared" si="90"/>
        <v>335124.36974789918</v>
      </c>
      <c r="R101" s="27">
        <f t="shared" si="91"/>
        <v>398798</v>
      </c>
      <c r="S101" s="29" t="s">
        <v>344</v>
      </c>
      <c r="T101" s="30">
        <v>243192.43697478992</v>
      </c>
      <c r="U101" s="31">
        <f t="shared" si="92"/>
        <v>46206.563025210082</v>
      </c>
      <c r="V101" s="31">
        <f t="shared" si="93"/>
        <v>289399</v>
      </c>
      <c r="W101" s="32">
        <f t="shared" si="94"/>
        <v>243192.43697478992</v>
      </c>
      <c r="X101" s="32">
        <f t="shared" si="95"/>
        <v>289399</v>
      </c>
      <c r="Y101" s="24"/>
      <c r="Z101" s="24"/>
      <c r="AA101" s="25"/>
      <c r="AB101" s="26"/>
      <c r="AC101" s="26"/>
      <c r="AD101" s="27"/>
      <c r="AE101" s="81">
        <f>IF(A101="","",AVERAGE(P101,V101))</f>
        <v>344098.5</v>
      </c>
      <c r="AF101" s="81">
        <f>IF(B101="","",AVERAGE(R101,X101))</f>
        <v>344098.5</v>
      </c>
      <c r="AG101" s="40">
        <f>IF(B101="","",_xlfn.STDEV.P(R101,X101))</f>
        <v>54699.5</v>
      </c>
      <c r="AH101" s="41">
        <f t="shared" si="70"/>
        <v>0.15896465692236381</v>
      </c>
      <c r="AI101" s="40">
        <f t="shared" si="71"/>
        <v>289399</v>
      </c>
      <c r="AJ101" s="40">
        <f t="shared" si="72"/>
        <v>398798</v>
      </c>
      <c r="AK101" s="42">
        <f t="shared" si="73"/>
        <v>289399</v>
      </c>
      <c r="AL101" s="42">
        <f t="shared" si="74"/>
        <v>289399</v>
      </c>
      <c r="AM101" s="39"/>
      <c r="AN101" s="39"/>
      <c r="AO101" s="40"/>
      <c r="AP101" s="41"/>
      <c r="AQ101" s="75"/>
      <c r="AR101" s="75"/>
      <c r="AS101" s="75"/>
      <c r="AT101" s="75"/>
      <c r="AU101" s="5"/>
    </row>
    <row r="102" spans="1:47" s="7" customFormat="1" ht="144" x14ac:dyDescent="0.3">
      <c r="A102" s="6">
        <v>92</v>
      </c>
      <c r="B102" s="43" t="s">
        <v>342</v>
      </c>
      <c r="C102" s="6" t="s">
        <v>249</v>
      </c>
      <c r="D102" s="6" t="s">
        <v>288</v>
      </c>
      <c r="E102" s="43" t="s">
        <v>340</v>
      </c>
      <c r="F102" s="44">
        <v>1</v>
      </c>
      <c r="G102" s="6" t="s">
        <v>341</v>
      </c>
      <c r="H102" s="23">
        <v>2240056.0224089636</v>
      </c>
      <c r="I102" s="47">
        <f t="shared" si="84"/>
        <v>425610.6442577031</v>
      </c>
      <c r="J102" s="47">
        <f t="shared" si="85"/>
        <v>2665666.666666667</v>
      </c>
      <c r="K102" s="59">
        <f t="shared" si="86"/>
        <v>2240056.0224089636</v>
      </c>
      <c r="L102" s="59">
        <f t="shared" si="87"/>
        <v>2665666.666666667</v>
      </c>
      <c r="M102" s="24" t="s">
        <v>343</v>
      </c>
      <c r="N102" s="25">
        <v>551083.19327731093</v>
      </c>
      <c r="O102" s="26">
        <f t="shared" si="88"/>
        <v>104705.80672268907</v>
      </c>
      <c r="P102" s="26">
        <f t="shared" si="89"/>
        <v>655789</v>
      </c>
      <c r="Q102" s="27">
        <f t="shared" si="90"/>
        <v>551083.19327731093</v>
      </c>
      <c r="R102" s="27">
        <f t="shared" si="91"/>
        <v>655789</v>
      </c>
      <c r="S102" s="29" t="s">
        <v>344</v>
      </c>
      <c r="T102" s="30">
        <v>1480000</v>
      </c>
      <c r="U102" s="31">
        <f t="shared" si="92"/>
        <v>281200</v>
      </c>
      <c r="V102" s="31">
        <f t="shared" si="93"/>
        <v>1761200</v>
      </c>
      <c r="W102" s="32">
        <f t="shared" si="94"/>
        <v>1480000</v>
      </c>
      <c r="X102" s="32">
        <f t="shared" si="95"/>
        <v>1761200</v>
      </c>
      <c r="Y102" s="24"/>
      <c r="Z102" s="24"/>
      <c r="AA102" s="25"/>
      <c r="AB102" s="26"/>
      <c r="AC102" s="26"/>
      <c r="AD102" s="27"/>
      <c r="AE102" s="81">
        <f>IF(A102="","",AVERAGE(J102,V102))</f>
        <v>2213433.3333333335</v>
      </c>
      <c r="AF102" s="81">
        <f>IF(B102="","",AVERAGE(L102,X102))</f>
        <v>2213433.3333333335</v>
      </c>
      <c r="AG102" s="40">
        <f>IF(B102="","",_xlfn.STDEV.P(L102,X102))</f>
        <v>452233.33333333395</v>
      </c>
      <c r="AH102" s="41">
        <f t="shared" si="70"/>
        <v>0.20431305814496359</v>
      </c>
      <c r="AI102" s="40">
        <f t="shared" si="71"/>
        <v>1761199.9999999995</v>
      </c>
      <c r="AJ102" s="40">
        <f t="shared" si="72"/>
        <v>2665666.6666666674</v>
      </c>
      <c r="AK102" s="42">
        <f t="shared" si="73"/>
        <v>1694218.5555555557</v>
      </c>
      <c r="AL102" s="42">
        <f t="shared" si="74"/>
        <v>1694218.5555555557</v>
      </c>
      <c r="AM102" s="39"/>
      <c r="AN102" s="39"/>
      <c r="AO102" s="40"/>
      <c r="AP102" s="41"/>
      <c r="AQ102" s="75"/>
      <c r="AR102" s="75"/>
      <c r="AS102" s="75"/>
      <c r="AT102" s="75"/>
      <c r="AU102" s="5"/>
    </row>
    <row r="103" spans="1:47" s="7" customFormat="1" ht="57.6" x14ac:dyDescent="0.3">
      <c r="A103" s="6">
        <v>93</v>
      </c>
      <c r="B103" s="43" t="s">
        <v>342</v>
      </c>
      <c r="C103" s="6" t="s">
        <v>289</v>
      </c>
      <c r="D103" s="6" t="s">
        <v>290</v>
      </c>
      <c r="E103" s="43" t="s">
        <v>340</v>
      </c>
      <c r="F103" s="44">
        <v>1</v>
      </c>
      <c r="G103" s="6" t="s">
        <v>341</v>
      </c>
      <c r="H103" s="23">
        <v>1008403.3613445378</v>
      </c>
      <c r="I103" s="47">
        <f t="shared" si="84"/>
        <v>191596.63865546219</v>
      </c>
      <c r="J103" s="47">
        <f t="shared" si="85"/>
        <v>1200000</v>
      </c>
      <c r="K103" s="59">
        <f t="shared" si="86"/>
        <v>1008403.3613445378</v>
      </c>
      <c r="L103" s="59">
        <f t="shared" si="87"/>
        <v>1200000</v>
      </c>
      <c r="M103" s="24" t="s">
        <v>343</v>
      </c>
      <c r="N103" s="25">
        <v>331735.29411764705</v>
      </c>
      <c r="O103" s="26">
        <f t="shared" si="88"/>
        <v>63029.705882352937</v>
      </c>
      <c r="P103" s="26">
        <f t="shared" si="89"/>
        <v>394765</v>
      </c>
      <c r="Q103" s="27">
        <f t="shared" si="90"/>
        <v>331735.29411764705</v>
      </c>
      <c r="R103" s="27">
        <f t="shared" si="91"/>
        <v>394765</v>
      </c>
      <c r="S103" s="29" t="s">
        <v>344</v>
      </c>
      <c r="T103" s="30">
        <v>670069.32773109246</v>
      </c>
      <c r="U103" s="31">
        <f t="shared" si="92"/>
        <v>127313.17226890757</v>
      </c>
      <c r="V103" s="31">
        <f t="shared" si="93"/>
        <v>797382.5</v>
      </c>
      <c r="W103" s="32">
        <f t="shared" si="94"/>
        <v>670069.32773109246</v>
      </c>
      <c r="X103" s="32">
        <f t="shared" si="95"/>
        <v>797382.5</v>
      </c>
      <c r="Y103" s="24"/>
      <c r="Z103" s="24"/>
      <c r="AA103" s="25"/>
      <c r="AB103" s="26"/>
      <c r="AC103" s="26"/>
      <c r="AD103" s="27"/>
      <c r="AE103" s="81">
        <f>IF(A103="","",AVERAGE(J103,V103))</f>
        <v>998691.25</v>
      </c>
      <c r="AF103" s="81">
        <f>IF(B103="","",AVERAGE(L103,X103))</f>
        <v>998691.25</v>
      </c>
      <c r="AG103" s="40">
        <f>IF(B103="","",_xlfn.STDEV.P(L103,X103))</f>
        <v>201308.75</v>
      </c>
      <c r="AH103" s="41">
        <f t="shared" si="70"/>
        <v>0.20157255808539426</v>
      </c>
      <c r="AI103" s="40">
        <f t="shared" si="71"/>
        <v>797382.5</v>
      </c>
      <c r="AJ103" s="40">
        <f t="shared" si="72"/>
        <v>1200000</v>
      </c>
      <c r="AK103" s="42">
        <f t="shared" si="73"/>
        <v>797382.5</v>
      </c>
      <c r="AL103" s="42">
        <f t="shared" si="74"/>
        <v>797382.5</v>
      </c>
      <c r="AM103" s="39"/>
      <c r="AN103" s="39"/>
      <c r="AO103" s="40"/>
      <c r="AP103" s="41"/>
      <c r="AQ103" s="75"/>
      <c r="AR103" s="75"/>
      <c r="AS103" s="75"/>
      <c r="AT103" s="75"/>
      <c r="AU103" s="5"/>
    </row>
    <row r="104" spans="1:47" s="7" customFormat="1" ht="129.6" x14ac:dyDescent="0.3">
      <c r="A104" s="6">
        <v>94</v>
      </c>
      <c r="B104" s="43" t="s">
        <v>342</v>
      </c>
      <c r="C104" s="6" t="s">
        <v>291</v>
      </c>
      <c r="D104" s="6" t="s">
        <v>292</v>
      </c>
      <c r="E104" s="43" t="s">
        <v>340</v>
      </c>
      <c r="F104" s="44">
        <v>1</v>
      </c>
      <c r="G104" s="6" t="s">
        <v>341</v>
      </c>
      <c r="H104" s="23">
        <v>693277.31092436984</v>
      </c>
      <c r="I104" s="47">
        <f t="shared" si="84"/>
        <v>131722.68907563027</v>
      </c>
      <c r="J104" s="47">
        <f t="shared" si="85"/>
        <v>825000.00000000012</v>
      </c>
      <c r="K104" s="59">
        <f t="shared" si="86"/>
        <v>693277.31092436984</v>
      </c>
      <c r="L104" s="59">
        <f t="shared" si="87"/>
        <v>825000.00000000012</v>
      </c>
      <c r="M104" s="24" t="s">
        <v>343</v>
      </c>
      <c r="N104" s="25">
        <v>1471207.5630252101</v>
      </c>
      <c r="O104" s="26">
        <f t="shared" si="88"/>
        <v>279529.43697478989</v>
      </c>
      <c r="P104" s="26">
        <f t="shared" si="89"/>
        <v>1750737</v>
      </c>
      <c r="Q104" s="27">
        <f t="shared" si="90"/>
        <v>1471207.5630252101</v>
      </c>
      <c r="R104" s="27">
        <f t="shared" si="91"/>
        <v>1750737</v>
      </c>
      <c r="S104" s="29" t="s">
        <v>344</v>
      </c>
      <c r="T104" s="30">
        <v>1082242.4369747899</v>
      </c>
      <c r="U104" s="31">
        <f t="shared" si="92"/>
        <v>205626.06302521008</v>
      </c>
      <c r="V104" s="31">
        <f t="shared" si="93"/>
        <v>1287868.5</v>
      </c>
      <c r="W104" s="32">
        <f t="shared" si="94"/>
        <v>1082242.4369747899</v>
      </c>
      <c r="X104" s="32">
        <f t="shared" si="95"/>
        <v>1287868.5</v>
      </c>
      <c r="Y104" s="24"/>
      <c r="Z104" s="24"/>
      <c r="AA104" s="25"/>
      <c r="AB104" s="26"/>
      <c r="AC104" s="26"/>
      <c r="AD104" s="27"/>
      <c r="AE104" s="81">
        <f>IF(A104="","",AVERAGE(P104,V104))</f>
        <v>1519302.75</v>
      </c>
      <c r="AF104" s="81">
        <f>IF(B104="","",AVERAGE(R104,X104))</f>
        <v>1519302.75</v>
      </c>
      <c r="AG104" s="40">
        <f>IF(B104="","",_xlfn.STDEV.P(R104,X104))</f>
        <v>231434.25</v>
      </c>
      <c r="AH104" s="41">
        <f t="shared" si="70"/>
        <v>0.15232925103308079</v>
      </c>
      <c r="AI104" s="40">
        <f t="shared" si="71"/>
        <v>1287868.5</v>
      </c>
      <c r="AJ104" s="40">
        <f t="shared" si="72"/>
        <v>1750737</v>
      </c>
      <c r="AK104" s="42">
        <f t="shared" si="73"/>
        <v>1287868.5</v>
      </c>
      <c r="AL104" s="42">
        <f t="shared" si="74"/>
        <v>1287868.5</v>
      </c>
      <c r="AM104" s="39"/>
      <c r="AN104" s="39"/>
      <c r="AO104" s="40"/>
      <c r="AP104" s="41"/>
      <c r="AQ104" s="75"/>
      <c r="AR104" s="75"/>
      <c r="AS104" s="75"/>
      <c r="AT104" s="75"/>
      <c r="AU104" s="5"/>
    </row>
    <row r="105" spans="1:47" s="7" customFormat="1" ht="374.4" x14ac:dyDescent="0.3">
      <c r="A105" s="6">
        <v>95</v>
      </c>
      <c r="B105" s="43" t="s">
        <v>342</v>
      </c>
      <c r="C105" s="6" t="s">
        <v>293</v>
      </c>
      <c r="D105" s="6" t="s">
        <v>294</v>
      </c>
      <c r="E105" s="43" t="s">
        <v>340</v>
      </c>
      <c r="F105" s="44">
        <v>1</v>
      </c>
      <c r="G105" s="6" t="s">
        <v>341</v>
      </c>
      <c r="H105" s="23">
        <v>277310.92436974793</v>
      </c>
      <c r="I105" s="47">
        <f t="shared" si="84"/>
        <v>52689.075630252104</v>
      </c>
      <c r="J105" s="47">
        <f t="shared" si="85"/>
        <v>330000</v>
      </c>
      <c r="K105" s="59">
        <f t="shared" si="86"/>
        <v>277310.92436974793</v>
      </c>
      <c r="L105" s="59">
        <f t="shared" si="87"/>
        <v>330000</v>
      </c>
      <c r="M105" s="24" t="s">
        <v>343</v>
      </c>
      <c r="N105" s="25">
        <v>416626.05042016809</v>
      </c>
      <c r="O105" s="26">
        <f t="shared" si="88"/>
        <v>79158.94957983194</v>
      </c>
      <c r="P105" s="26">
        <f t="shared" si="89"/>
        <v>495785</v>
      </c>
      <c r="Q105" s="27">
        <f t="shared" si="90"/>
        <v>416626.05042016809</v>
      </c>
      <c r="R105" s="27">
        <f t="shared" si="91"/>
        <v>495785</v>
      </c>
      <c r="S105" s="29" t="s">
        <v>344</v>
      </c>
      <c r="T105" s="30">
        <v>346968.48739495798</v>
      </c>
      <c r="U105" s="31">
        <f t="shared" si="92"/>
        <v>65924.012605042022</v>
      </c>
      <c r="V105" s="31">
        <f t="shared" si="93"/>
        <v>412892.5</v>
      </c>
      <c r="W105" s="32">
        <f t="shared" si="94"/>
        <v>346968.48739495798</v>
      </c>
      <c r="X105" s="32">
        <f t="shared" si="95"/>
        <v>412892.5</v>
      </c>
      <c r="Y105" s="24"/>
      <c r="Z105" s="24"/>
      <c r="AA105" s="25"/>
      <c r="AB105" s="26"/>
      <c r="AC105" s="26"/>
      <c r="AD105" s="27"/>
      <c r="AE105" s="81">
        <f t="shared" ref="AE105:AE128" si="96">IF(A105="","",AVERAGE(J105,P105,V105))</f>
        <v>412892.5</v>
      </c>
      <c r="AF105" s="81">
        <f t="shared" ref="AF105:AF128" si="97">IF(B105="","",AVERAGE(L105,R105,X105))</f>
        <v>412892.5</v>
      </c>
      <c r="AG105" s="40">
        <f t="shared" ref="AG105:AG128" si="98">IF(B105="","",_xlfn.STDEV.P(L105,R105,X105))</f>
        <v>67681.442834551533</v>
      </c>
      <c r="AH105" s="41">
        <f t="shared" si="70"/>
        <v>0.16392025244961228</v>
      </c>
      <c r="AI105" s="40">
        <f t="shared" si="71"/>
        <v>345211.05716544844</v>
      </c>
      <c r="AJ105" s="40">
        <f t="shared" si="72"/>
        <v>480573.94283455156</v>
      </c>
      <c r="AK105" s="42">
        <f t="shared" si="73"/>
        <v>412892.5</v>
      </c>
      <c r="AL105" s="42">
        <f t="shared" si="74"/>
        <v>412892.5</v>
      </c>
      <c r="AM105" s="39"/>
      <c r="AN105" s="39"/>
      <c r="AO105" s="40"/>
      <c r="AP105" s="41"/>
      <c r="AQ105" s="75"/>
      <c r="AR105" s="75"/>
      <c r="AS105" s="75"/>
      <c r="AT105" s="75"/>
      <c r="AU105" s="5"/>
    </row>
    <row r="106" spans="1:47" s="7" customFormat="1" ht="115.2" x14ac:dyDescent="0.3">
      <c r="A106" s="6">
        <v>96</v>
      </c>
      <c r="B106" s="43" t="s">
        <v>342</v>
      </c>
      <c r="C106" s="6" t="s">
        <v>293</v>
      </c>
      <c r="D106" s="6" t="s">
        <v>295</v>
      </c>
      <c r="E106" s="43" t="s">
        <v>340</v>
      </c>
      <c r="F106" s="44">
        <v>1</v>
      </c>
      <c r="G106" s="6" t="s">
        <v>341</v>
      </c>
      <c r="H106" s="23">
        <v>184873.94957983194</v>
      </c>
      <c r="I106" s="47">
        <f t="shared" si="84"/>
        <v>35126.050420168067</v>
      </c>
      <c r="J106" s="47">
        <f t="shared" si="85"/>
        <v>220000</v>
      </c>
      <c r="K106" s="59">
        <f t="shared" si="86"/>
        <v>184873.94957983194</v>
      </c>
      <c r="L106" s="59">
        <f t="shared" si="87"/>
        <v>220000</v>
      </c>
      <c r="M106" s="24" t="s">
        <v>343</v>
      </c>
      <c r="N106" s="25">
        <v>239656.30252100842</v>
      </c>
      <c r="O106" s="26">
        <f t="shared" si="88"/>
        <v>45534.697478991598</v>
      </c>
      <c r="P106" s="26">
        <f t="shared" si="89"/>
        <v>285191</v>
      </c>
      <c r="Q106" s="27">
        <f t="shared" si="90"/>
        <v>239656.30252100842</v>
      </c>
      <c r="R106" s="27">
        <f t="shared" si="91"/>
        <v>285191</v>
      </c>
      <c r="S106" s="29" t="s">
        <v>344</v>
      </c>
      <c r="T106" s="30">
        <v>212265.12605042016</v>
      </c>
      <c r="U106" s="31">
        <f t="shared" si="92"/>
        <v>40330.373949579829</v>
      </c>
      <c r="V106" s="31">
        <f t="shared" si="93"/>
        <v>252595.5</v>
      </c>
      <c r="W106" s="32">
        <f t="shared" si="94"/>
        <v>212265.12605042016</v>
      </c>
      <c r="X106" s="32">
        <f t="shared" si="95"/>
        <v>252595.5</v>
      </c>
      <c r="Y106" s="24"/>
      <c r="Z106" s="24"/>
      <c r="AA106" s="25"/>
      <c r="AB106" s="26"/>
      <c r="AC106" s="26"/>
      <c r="AD106" s="27"/>
      <c r="AE106" s="81">
        <f t="shared" si="96"/>
        <v>252595.5</v>
      </c>
      <c r="AF106" s="81">
        <f t="shared" si="97"/>
        <v>252595.5</v>
      </c>
      <c r="AG106" s="40">
        <f t="shared" si="98"/>
        <v>26614.114303629693</v>
      </c>
      <c r="AH106" s="41">
        <f t="shared" si="70"/>
        <v>0.10536258287906829</v>
      </c>
      <c r="AI106" s="40">
        <f t="shared" si="71"/>
        <v>225981.3856963703</v>
      </c>
      <c r="AJ106" s="40">
        <f t="shared" si="72"/>
        <v>279209.61430362967</v>
      </c>
      <c r="AK106" s="42">
        <f t="shared" si="73"/>
        <v>252595.5</v>
      </c>
      <c r="AL106" s="42">
        <f t="shared" si="74"/>
        <v>252595.5</v>
      </c>
      <c r="AM106" s="39"/>
      <c r="AN106" s="39"/>
      <c r="AO106" s="40"/>
      <c r="AP106" s="41"/>
      <c r="AQ106" s="75"/>
      <c r="AR106" s="75"/>
      <c r="AS106" s="75"/>
      <c r="AT106" s="75"/>
      <c r="AU106" s="5"/>
    </row>
    <row r="107" spans="1:47" s="7" customFormat="1" ht="403.2" x14ac:dyDescent="0.3">
      <c r="A107" s="6">
        <v>97</v>
      </c>
      <c r="B107" s="43" t="s">
        <v>342</v>
      </c>
      <c r="C107" s="87" t="s">
        <v>296</v>
      </c>
      <c r="D107" s="6" t="s">
        <v>297</v>
      </c>
      <c r="E107" s="43" t="s">
        <v>340</v>
      </c>
      <c r="F107" s="44">
        <v>1</v>
      </c>
      <c r="G107" s="6" t="s">
        <v>341</v>
      </c>
      <c r="H107" s="23">
        <v>27500</v>
      </c>
      <c r="I107" s="47">
        <f>H107*8%</f>
        <v>2200</v>
      </c>
      <c r="J107" s="47">
        <f t="shared" si="85"/>
        <v>29700</v>
      </c>
      <c r="K107" s="59">
        <f t="shared" si="86"/>
        <v>27500</v>
      </c>
      <c r="L107" s="59">
        <f t="shared" si="87"/>
        <v>29700</v>
      </c>
      <c r="M107" s="24" t="s">
        <v>343</v>
      </c>
      <c r="N107" s="25">
        <v>13888.888888888889</v>
      </c>
      <c r="O107" s="26">
        <f>N107*8%</f>
        <v>1111.1111111111111</v>
      </c>
      <c r="P107" s="26">
        <f t="shared" si="89"/>
        <v>15000</v>
      </c>
      <c r="Q107" s="27">
        <f t="shared" si="90"/>
        <v>13888.888888888889</v>
      </c>
      <c r="R107" s="27">
        <f t="shared" si="91"/>
        <v>15000</v>
      </c>
      <c r="S107" s="29" t="s">
        <v>344</v>
      </c>
      <c r="T107" s="30">
        <v>20694.444444444445</v>
      </c>
      <c r="U107" s="31">
        <f>T107*8%</f>
        <v>1655.5555555555557</v>
      </c>
      <c r="V107" s="31">
        <f t="shared" si="93"/>
        <v>22350</v>
      </c>
      <c r="W107" s="32">
        <f t="shared" si="94"/>
        <v>20694.444444444445</v>
      </c>
      <c r="X107" s="32">
        <f t="shared" si="95"/>
        <v>22350</v>
      </c>
      <c r="Y107" s="24"/>
      <c r="Z107" s="24"/>
      <c r="AA107" s="25"/>
      <c r="AB107" s="26"/>
      <c r="AC107" s="26"/>
      <c r="AD107" s="27"/>
      <c r="AE107" s="81">
        <f>IF(A107="","",AVERAGE(J107,V107))</f>
        <v>26025</v>
      </c>
      <c r="AF107" s="81">
        <f>IF(B107="","",AVERAGE(L107,X107))</f>
        <v>26025</v>
      </c>
      <c r="AG107" s="40">
        <f>IF(B107="","",_xlfn.STDEV.P(L107,X107))</f>
        <v>3675</v>
      </c>
      <c r="AH107" s="41">
        <f t="shared" ref="AH107:AH138" si="99">IF(B107="","",(AG107/AF107))</f>
        <v>0.14121037463976946</v>
      </c>
      <c r="AI107" s="40">
        <f t="shared" ref="AI107:AI129" si="100">IF(B107="","",(AF107-AG107))</f>
        <v>22350</v>
      </c>
      <c r="AJ107" s="40">
        <f t="shared" ref="AJ107:AJ129" si="101">IF(B107="","",(AF107+AG107))</f>
        <v>29700</v>
      </c>
      <c r="AK107" s="42">
        <f t="shared" ref="AK107:AK129" si="102">AVERAGE(L107,R107,X107)</f>
        <v>22350</v>
      </c>
      <c r="AL107" s="42">
        <f t="shared" ref="AL107:AL138" si="103">AK107*F107</f>
        <v>22350</v>
      </c>
      <c r="AM107" s="39"/>
      <c r="AN107" s="39"/>
      <c r="AO107" s="40"/>
      <c r="AP107" s="41"/>
      <c r="AQ107" s="75"/>
      <c r="AR107" s="75"/>
      <c r="AS107" s="75"/>
      <c r="AT107" s="75"/>
      <c r="AU107" s="5"/>
    </row>
    <row r="108" spans="1:47" s="7" customFormat="1" ht="409.6" x14ac:dyDescent="0.3">
      <c r="A108" s="6">
        <v>98</v>
      </c>
      <c r="B108" s="43" t="s">
        <v>342</v>
      </c>
      <c r="C108" s="87" t="s">
        <v>298</v>
      </c>
      <c r="D108" s="6" t="s">
        <v>299</v>
      </c>
      <c r="E108" s="43" t="s">
        <v>340</v>
      </c>
      <c r="F108" s="44">
        <v>1</v>
      </c>
      <c r="G108" s="6" t="s">
        <v>341</v>
      </c>
      <c r="H108" s="23">
        <v>27500</v>
      </c>
      <c r="I108" s="47">
        <f t="shared" ref="I108:I115" si="104">H108*8%</f>
        <v>2200</v>
      </c>
      <c r="J108" s="47">
        <f t="shared" si="85"/>
        <v>29700</v>
      </c>
      <c r="K108" s="59">
        <f t="shared" si="86"/>
        <v>27500</v>
      </c>
      <c r="L108" s="59">
        <f t="shared" si="87"/>
        <v>29700</v>
      </c>
      <c r="M108" s="24" t="s">
        <v>343</v>
      </c>
      <c r="N108" s="25">
        <v>13888.888888888889</v>
      </c>
      <c r="O108" s="26">
        <f t="shared" ref="O108:O115" si="105">N108*8%</f>
        <v>1111.1111111111111</v>
      </c>
      <c r="P108" s="26">
        <f t="shared" si="89"/>
        <v>15000</v>
      </c>
      <c r="Q108" s="27">
        <f t="shared" si="90"/>
        <v>13888.888888888889</v>
      </c>
      <c r="R108" s="27">
        <f t="shared" si="91"/>
        <v>15000</v>
      </c>
      <c r="S108" s="29" t="s">
        <v>344</v>
      </c>
      <c r="T108" s="30">
        <v>20694.444444444445</v>
      </c>
      <c r="U108" s="31">
        <f t="shared" ref="U108:U115" si="106">T108*8%</f>
        <v>1655.5555555555557</v>
      </c>
      <c r="V108" s="31">
        <f t="shared" si="93"/>
        <v>22350</v>
      </c>
      <c r="W108" s="32">
        <f t="shared" si="94"/>
        <v>20694.444444444445</v>
      </c>
      <c r="X108" s="32">
        <f t="shared" si="95"/>
        <v>22350</v>
      </c>
      <c r="Y108" s="24"/>
      <c r="Z108" s="24"/>
      <c r="AA108" s="25"/>
      <c r="AB108" s="26"/>
      <c r="AC108" s="26"/>
      <c r="AD108" s="27"/>
      <c r="AE108" s="81">
        <f>IF(A108="","",AVERAGE(J108,V108))</f>
        <v>26025</v>
      </c>
      <c r="AF108" s="81">
        <f>IF(B108="","",AVERAGE(L108,X108))</f>
        <v>26025</v>
      </c>
      <c r="AG108" s="40">
        <f>IF(B108="","",_xlfn.STDEV.P(L108,X108))</f>
        <v>3675</v>
      </c>
      <c r="AH108" s="41">
        <f t="shared" si="99"/>
        <v>0.14121037463976946</v>
      </c>
      <c r="AI108" s="40">
        <f t="shared" si="100"/>
        <v>22350</v>
      </c>
      <c r="AJ108" s="40">
        <f t="shared" si="101"/>
        <v>29700</v>
      </c>
      <c r="AK108" s="42">
        <f t="shared" si="102"/>
        <v>22350</v>
      </c>
      <c r="AL108" s="42">
        <f t="shared" si="103"/>
        <v>22350</v>
      </c>
      <c r="AM108" s="39"/>
      <c r="AN108" s="39"/>
      <c r="AO108" s="40"/>
      <c r="AP108" s="41"/>
      <c r="AQ108" s="75"/>
      <c r="AR108" s="75"/>
      <c r="AS108" s="75"/>
      <c r="AT108" s="75"/>
      <c r="AU108" s="5"/>
    </row>
    <row r="109" spans="1:47" s="7" customFormat="1" ht="100.8" x14ac:dyDescent="0.3">
      <c r="A109" s="6">
        <v>99</v>
      </c>
      <c r="B109" s="43" t="s">
        <v>342</v>
      </c>
      <c r="C109" s="87" t="s">
        <v>300</v>
      </c>
      <c r="D109" s="6" t="s">
        <v>301</v>
      </c>
      <c r="E109" s="43" t="s">
        <v>340</v>
      </c>
      <c r="F109" s="44">
        <v>1</v>
      </c>
      <c r="G109" s="6" t="s">
        <v>341</v>
      </c>
      <c r="H109" s="23">
        <v>19351.85185185185</v>
      </c>
      <c r="I109" s="47">
        <f t="shared" si="104"/>
        <v>1548.148148148148</v>
      </c>
      <c r="J109" s="47">
        <f t="shared" si="85"/>
        <v>20900</v>
      </c>
      <c r="K109" s="59">
        <f t="shared" si="86"/>
        <v>19351.85185185185</v>
      </c>
      <c r="L109" s="59">
        <f t="shared" si="87"/>
        <v>20900</v>
      </c>
      <c r="M109" s="24" t="s">
        <v>343</v>
      </c>
      <c r="N109" s="25">
        <v>13888.888888888889</v>
      </c>
      <c r="O109" s="26">
        <f t="shared" si="105"/>
        <v>1111.1111111111111</v>
      </c>
      <c r="P109" s="26">
        <f t="shared" si="89"/>
        <v>15000</v>
      </c>
      <c r="Q109" s="27">
        <f t="shared" si="90"/>
        <v>13888.888888888889</v>
      </c>
      <c r="R109" s="27">
        <f t="shared" si="91"/>
        <v>15000</v>
      </c>
      <c r="S109" s="29" t="s">
        <v>344</v>
      </c>
      <c r="T109" s="30">
        <v>16620.370370370369</v>
      </c>
      <c r="U109" s="31">
        <f t="shared" si="106"/>
        <v>1329.6296296296296</v>
      </c>
      <c r="V109" s="31">
        <f t="shared" si="93"/>
        <v>17950</v>
      </c>
      <c r="W109" s="32">
        <f t="shared" si="94"/>
        <v>16620.370370370369</v>
      </c>
      <c r="X109" s="32">
        <f t="shared" si="95"/>
        <v>17950</v>
      </c>
      <c r="Y109" s="24"/>
      <c r="Z109" s="24"/>
      <c r="AA109" s="25"/>
      <c r="AB109" s="26"/>
      <c r="AC109" s="26"/>
      <c r="AD109" s="27"/>
      <c r="AE109" s="81">
        <f t="shared" si="96"/>
        <v>17950</v>
      </c>
      <c r="AF109" s="81">
        <f t="shared" si="97"/>
        <v>17950</v>
      </c>
      <c r="AG109" s="40">
        <f t="shared" si="98"/>
        <v>2408.6649137367917</v>
      </c>
      <c r="AH109" s="41">
        <f t="shared" si="99"/>
        <v>0.13418746037530874</v>
      </c>
      <c r="AI109" s="40">
        <f t="shared" si="100"/>
        <v>15541.335086263209</v>
      </c>
      <c r="AJ109" s="40">
        <f t="shared" si="101"/>
        <v>20358.664913736793</v>
      </c>
      <c r="AK109" s="42">
        <f t="shared" si="102"/>
        <v>17950</v>
      </c>
      <c r="AL109" s="42">
        <f t="shared" si="103"/>
        <v>17950</v>
      </c>
      <c r="AM109" s="39"/>
      <c r="AN109" s="39"/>
      <c r="AO109" s="40"/>
      <c r="AP109" s="41"/>
      <c r="AQ109" s="75"/>
      <c r="AR109" s="75"/>
      <c r="AS109" s="75"/>
      <c r="AT109" s="75"/>
      <c r="AU109" s="5"/>
    </row>
    <row r="110" spans="1:47" s="7" customFormat="1" ht="86.4" x14ac:dyDescent="0.3">
      <c r="A110" s="6">
        <v>100</v>
      </c>
      <c r="B110" s="43" t="s">
        <v>342</v>
      </c>
      <c r="C110" s="87" t="s">
        <v>302</v>
      </c>
      <c r="D110" s="6" t="s">
        <v>303</v>
      </c>
      <c r="E110" s="43" t="s">
        <v>340</v>
      </c>
      <c r="F110" s="44">
        <v>1</v>
      </c>
      <c r="G110" s="6" t="s">
        <v>341</v>
      </c>
      <c r="H110" s="23">
        <v>21759.259259259259</v>
      </c>
      <c r="I110" s="47">
        <f t="shared" si="104"/>
        <v>1740.7407407407409</v>
      </c>
      <c r="J110" s="47">
        <f t="shared" si="85"/>
        <v>23500</v>
      </c>
      <c r="K110" s="59">
        <f t="shared" si="86"/>
        <v>21759.259259259259</v>
      </c>
      <c r="L110" s="59">
        <f t="shared" si="87"/>
        <v>23500</v>
      </c>
      <c r="M110" s="24" t="s">
        <v>343</v>
      </c>
      <c r="N110" s="25">
        <v>13888.888888888889</v>
      </c>
      <c r="O110" s="26">
        <f t="shared" si="105"/>
        <v>1111.1111111111111</v>
      </c>
      <c r="P110" s="26">
        <f t="shared" si="89"/>
        <v>15000</v>
      </c>
      <c r="Q110" s="27">
        <f t="shared" si="90"/>
        <v>13888.888888888889</v>
      </c>
      <c r="R110" s="27">
        <f t="shared" si="91"/>
        <v>15000</v>
      </c>
      <c r="S110" s="29" t="s">
        <v>344</v>
      </c>
      <c r="T110" s="30">
        <v>17824.074074074073</v>
      </c>
      <c r="U110" s="31">
        <f t="shared" si="106"/>
        <v>1425.9259259259259</v>
      </c>
      <c r="V110" s="31">
        <f t="shared" si="93"/>
        <v>19250</v>
      </c>
      <c r="W110" s="32">
        <f t="shared" si="94"/>
        <v>17824.074074074073</v>
      </c>
      <c r="X110" s="32">
        <f t="shared" si="95"/>
        <v>19250</v>
      </c>
      <c r="Y110" s="24"/>
      <c r="Z110" s="24"/>
      <c r="AA110" s="25"/>
      <c r="AB110" s="26"/>
      <c r="AC110" s="26"/>
      <c r="AD110" s="27"/>
      <c r="AE110" s="81">
        <f t="shared" si="96"/>
        <v>19250</v>
      </c>
      <c r="AF110" s="81">
        <f t="shared" si="97"/>
        <v>19250</v>
      </c>
      <c r="AG110" s="40">
        <f t="shared" si="98"/>
        <v>3470.1104689428357</v>
      </c>
      <c r="AH110" s="41">
        <f t="shared" si="99"/>
        <v>0.18026547890612132</v>
      </c>
      <c r="AI110" s="40">
        <f t="shared" si="100"/>
        <v>15779.889531057164</v>
      </c>
      <c r="AJ110" s="40">
        <f t="shared" si="101"/>
        <v>22720.110468942836</v>
      </c>
      <c r="AK110" s="42">
        <f t="shared" si="102"/>
        <v>19250</v>
      </c>
      <c r="AL110" s="42">
        <f t="shared" si="103"/>
        <v>19250</v>
      </c>
      <c r="AM110" s="39"/>
      <c r="AN110" s="39"/>
      <c r="AO110" s="40"/>
      <c r="AP110" s="41"/>
      <c r="AQ110" s="75"/>
      <c r="AR110" s="75"/>
      <c r="AS110" s="75"/>
      <c r="AT110" s="75"/>
      <c r="AU110" s="5"/>
    </row>
    <row r="111" spans="1:47" s="7" customFormat="1" ht="100.8" x14ac:dyDescent="0.3">
      <c r="A111" s="6">
        <v>101</v>
      </c>
      <c r="B111" s="43" t="s">
        <v>342</v>
      </c>
      <c r="C111" s="87" t="s">
        <v>304</v>
      </c>
      <c r="D111" s="6" t="s">
        <v>305</v>
      </c>
      <c r="E111" s="43" t="s">
        <v>340</v>
      </c>
      <c r="F111" s="44">
        <v>1</v>
      </c>
      <c r="G111" s="6" t="s">
        <v>341</v>
      </c>
      <c r="H111" s="23">
        <v>10898.148148148151</v>
      </c>
      <c r="I111" s="47">
        <f t="shared" si="104"/>
        <v>871.85185185185219</v>
      </c>
      <c r="J111" s="47">
        <f t="shared" si="85"/>
        <v>11770.000000000004</v>
      </c>
      <c r="K111" s="59">
        <f t="shared" si="86"/>
        <v>10898.148148148151</v>
      </c>
      <c r="L111" s="59">
        <f t="shared" si="87"/>
        <v>11770.000000000004</v>
      </c>
      <c r="M111" s="24" t="s">
        <v>343</v>
      </c>
      <c r="N111" s="25">
        <v>13888.888888888889</v>
      </c>
      <c r="O111" s="26">
        <f t="shared" si="105"/>
        <v>1111.1111111111111</v>
      </c>
      <c r="P111" s="26">
        <f t="shared" si="89"/>
        <v>15000</v>
      </c>
      <c r="Q111" s="27">
        <f t="shared" si="90"/>
        <v>13888.888888888889</v>
      </c>
      <c r="R111" s="27">
        <f t="shared" si="91"/>
        <v>15000</v>
      </c>
      <c r="S111" s="29" t="s">
        <v>344</v>
      </c>
      <c r="T111" s="30">
        <v>12393.518518518518</v>
      </c>
      <c r="U111" s="31">
        <f t="shared" si="106"/>
        <v>991.48148148148152</v>
      </c>
      <c r="V111" s="31">
        <f t="shared" si="93"/>
        <v>13385</v>
      </c>
      <c r="W111" s="32">
        <f t="shared" si="94"/>
        <v>12393.518518518518</v>
      </c>
      <c r="X111" s="32">
        <f t="shared" si="95"/>
        <v>13385</v>
      </c>
      <c r="Y111" s="24"/>
      <c r="Z111" s="24"/>
      <c r="AA111" s="25"/>
      <c r="AB111" s="26"/>
      <c r="AC111" s="26"/>
      <c r="AD111" s="27"/>
      <c r="AE111" s="81">
        <f t="shared" si="96"/>
        <v>13385</v>
      </c>
      <c r="AF111" s="81">
        <f t="shared" si="97"/>
        <v>13385</v>
      </c>
      <c r="AG111" s="40">
        <f t="shared" si="98"/>
        <v>1318.6419781982761</v>
      </c>
      <c r="AH111" s="41">
        <f t="shared" si="99"/>
        <v>9.8516397325235414E-2</v>
      </c>
      <c r="AI111" s="40">
        <f t="shared" si="100"/>
        <v>12066.358021801723</v>
      </c>
      <c r="AJ111" s="40">
        <f t="shared" si="101"/>
        <v>14703.641978198277</v>
      </c>
      <c r="AK111" s="42">
        <f t="shared" si="102"/>
        <v>13385</v>
      </c>
      <c r="AL111" s="42">
        <f t="shared" si="103"/>
        <v>13385</v>
      </c>
      <c r="AM111" s="39"/>
      <c r="AN111" s="39"/>
      <c r="AO111" s="40"/>
      <c r="AP111" s="41"/>
      <c r="AQ111" s="75"/>
      <c r="AR111" s="75"/>
      <c r="AS111" s="75"/>
      <c r="AT111" s="75"/>
      <c r="AU111" s="5"/>
    </row>
    <row r="112" spans="1:47" s="7" customFormat="1" ht="201.6" x14ac:dyDescent="0.3">
      <c r="A112" s="6">
        <v>102</v>
      </c>
      <c r="B112" s="43" t="s">
        <v>342</v>
      </c>
      <c r="C112" s="87" t="s">
        <v>306</v>
      </c>
      <c r="D112" s="6" t="s">
        <v>307</v>
      </c>
      <c r="E112" s="43" t="s">
        <v>340</v>
      </c>
      <c r="F112" s="44">
        <v>1</v>
      </c>
      <c r="G112" s="6" t="s">
        <v>341</v>
      </c>
      <c r="H112" s="23">
        <v>19097.222222222223</v>
      </c>
      <c r="I112" s="47">
        <f t="shared" si="104"/>
        <v>1527.7777777777778</v>
      </c>
      <c r="J112" s="47">
        <f t="shared" si="85"/>
        <v>20625</v>
      </c>
      <c r="K112" s="59">
        <f t="shared" si="86"/>
        <v>19097.222222222223</v>
      </c>
      <c r="L112" s="59">
        <f t="shared" si="87"/>
        <v>20625</v>
      </c>
      <c r="M112" s="24" t="s">
        <v>343</v>
      </c>
      <c r="N112" s="25">
        <v>17592.592592592591</v>
      </c>
      <c r="O112" s="26">
        <f t="shared" si="105"/>
        <v>1407.4074074074074</v>
      </c>
      <c r="P112" s="26">
        <f t="shared" si="89"/>
        <v>19000</v>
      </c>
      <c r="Q112" s="27">
        <f t="shared" si="90"/>
        <v>17592.592592592591</v>
      </c>
      <c r="R112" s="27">
        <f t="shared" si="91"/>
        <v>19000</v>
      </c>
      <c r="S112" s="29" t="s">
        <v>344</v>
      </c>
      <c r="T112" s="30">
        <v>18344.907407407405</v>
      </c>
      <c r="U112" s="31">
        <f t="shared" si="106"/>
        <v>1467.5925925925924</v>
      </c>
      <c r="V112" s="31">
        <f t="shared" si="93"/>
        <v>19812.499999999996</v>
      </c>
      <c r="W112" s="32">
        <f t="shared" si="94"/>
        <v>18344.907407407405</v>
      </c>
      <c r="X112" s="32">
        <f t="shared" si="95"/>
        <v>19812.499999999996</v>
      </c>
      <c r="Y112" s="24"/>
      <c r="Z112" s="24"/>
      <c r="AA112" s="25"/>
      <c r="AB112" s="26"/>
      <c r="AC112" s="26"/>
      <c r="AD112" s="27"/>
      <c r="AE112" s="81">
        <f t="shared" si="96"/>
        <v>19812.5</v>
      </c>
      <c r="AF112" s="81">
        <f t="shared" si="97"/>
        <v>19812.5</v>
      </c>
      <c r="AG112" s="40">
        <f t="shared" si="98"/>
        <v>663.40347200377744</v>
      </c>
      <c r="AH112" s="41">
        <f t="shared" si="99"/>
        <v>3.3484086915017156E-2</v>
      </c>
      <c r="AI112" s="40">
        <f t="shared" si="100"/>
        <v>19149.096527996222</v>
      </c>
      <c r="AJ112" s="40">
        <f t="shared" si="101"/>
        <v>20475.903472003778</v>
      </c>
      <c r="AK112" s="42">
        <f t="shared" si="102"/>
        <v>19812.5</v>
      </c>
      <c r="AL112" s="42">
        <f t="shared" si="103"/>
        <v>19812.5</v>
      </c>
      <c r="AM112" s="39"/>
      <c r="AN112" s="39"/>
      <c r="AO112" s="40"/>
      <c r="AP112" s="41"/>
      <c r="AQ112" s="75"/>
      <c r="AR112" s="75"/>
      <c r="AS112" s="75"/>
      <c r="AT112" s="75"/>
      <c r="AU112" s="5"/>
    </row>
    <row r="113" spans="1:50" s="7" customFormat="1" ht="216" x14ac:dyDescent="0.3">
      <c r="A113" s="6">
        <v>103</v>
      </c>
      <c r="B113" s="43" t="s">
        <v>342</v>
      </c>
      <c r="C113" s="87" t="s">
        <v>308</v>
      </c>
      <c r="D113" s="6" t="s">
        <v>309</v>
      </c>
      <c r="E113" s="43" t="s">
        <v>340</v>
      </c>
      <c r="F113" s="44">
        <v>1</v>
      </c>
      <c r="G113" s="6" t="s">
        <v>341</v>
      </c>
      <c r="H113" s="23">
        <v>34629.629629629628</v>
      </c>
      <c r="I113" s="47">
        <f t="shared" si="104"/>
        <v>2770.3703703703704</v>
      </c>
      <c r="J113" s="47">
        <f t="shared" si="85"/>
        <v>37400</v>
      </c>
      <c r="K113" s="59">
        <f t="shared" si="86"/>
        <v>34629.629629629628</v>
      </c>
      <c r="L113" s="59">
        <f t="shared" si="87"/>
        <v>37400</v>
      </c>
      <c r="M113" s="24" t="s">
        <v>343</v>
      </c>
      <c r="N113" s="25">
        <v>20370.370370370369</v>
      </c>
      <c r="O113" s="26">
        <f t="shared" si="105"/>
        <v>1629.6296296296296</v>
      </c>
      <c r="P113" s="26">
        <f t="shared" si="89"/>
        <v>22000</v>
      </c>
      <c r="Q113" s="27">
        <f t="shared" si="90"/>
        <v>20370.370370370369</v>
      </c>
      <c r="R113" s="27">
        <f t="shared" si="91"/>
        <v>22000</v>
      </c>
      <c r="S113" s="29" t="s">
        <v>344</v>
      </c>
      <c r="T113" s="30">
        <v>26995.370370370369</v>
      </c>
      <c r="U113" s="31">
        <f t="shared" si="106"/>
        <v>2159.6296296296296</v>
      </c>
      <c r="V113" s="31">
        <f t="shared" si="93"/>
        <v>29155</v>
      </c>
      <c r="W113" s="32">
        <f t="shared" si="94"/>
        <v>26995.370370370369</v>
      </c>
      <c r="X113" s="32">
        <f t="shared" si="95"/>
        <v>29155</v>
      </c>
      <c r="Y113" s="24"/>
      <c r="Z113" s="24"/>
      <c r="AA113" s="25"/>
      <c r="AB113" s="26"/>
      <c r="AC113" s="26"/>
      <c r="AD113" s="27"/>
      <c r="AE113" s="81">
        <f t="shared" si="96"/>
        <v>29518.333333333332</v>
      </c>
      <c r="AF113" s="81">
        <f t="shared" si="97"/>
        <v>29518.333333333332</v>
      </c>
      <c r="AG113" s="40">
        <f t="shared" si="98"/>
        <v>6292.2708319192861</v>
      </c>
      <c r="AH113" s="41">
        <f t="shared" si="99"/>
        <v>0.21316484101132471</v>
      </c>
      <c r="AI113" s="40">
        <f t="shared" si="100"/>
        <v>23226.062501414046</v>
      </c>
      <c r="AJ113" s="40">
        <f t="shared" si="101"/>
        <v>35810.604165252618</v>
      </c>
      <c r="AK113" s="42">
        <f t="shared" si="102"/>
        <v>29518.333333333332</v>
      </c>
      <c r="AL113" s="42">
        <f t="shared" si="103"/>
        <v>29518.333333333332</v>
      </c>
      <c r="AM113" s="39"/>
      <c r="AN113" s="39"/>
      <c r="AO113" s="40"/>
      <c r="AP113" s="41"/>
      <c r="AQ113" s="75"/>
      <c r="AR113" s="75"/>
      <c r="AS113" s="75"/>
      <c r="AT113" s="75"/>
      <c r="AU113" s="5"/>
    </row>
    <row r="114" spans="1:50" s="7" customFormat="1" ht="409.6" x14ac:dyDescent="0.3">
      <c r="A114" s="6">
        <v>104</v>
      </c>
      <c r="B114" s="43" t="s">
        <v>342</v>
      </c>
      <c r="C114" s="87" t="s">
        <v>310</v>
      </c>
      <c r="D114" s="6" t="s">
        <v>311</v>
      </c>
      <c r="E114" s="43" t="s">
        <v>340</v>
      </c>
      <c r="F114" s="44">
        <v>1</v>
      </c>
      <c r="G114" s="6" t="s">
        <v>341</v>
      </c>
      <c r="H114" s="23">
        <v>1527777.7777777778</v>
      </c>
      <c r="I114" s="47">
        <f t="shared" si="104"/>
        <v>122222.22222222222</v>
      </c>
      <c r="J114" s="47">
        <f t="shared" si="85"/>
        <v>1650000</v>
      </c>
      <c r="K114" s="59">
        <f t="shared" si="86"/>
        <v>1527777.7777777778</v>
      </c>
      <c r="L114" s="59">
        <f t="shared" si="87"/>
        <v>1650000</v>
      </c>
      <c r="M114" s="24" t="s">
        <v>343</v>
      </c>
      <c r="N114" s="25">
        <v>925925.92592592584</v>
      </c>
      <c r="O114" s="26">
        <f t="shared" si="105"/>
        <v>74074.074074074073</v>
      </c>
      <c r="P114" s="26">
        <f t="shared" si="89"/>
        <v>999999.99999999988</v>
      </c>
      <c r="Q114" s="27">
        <f t="shared" si="90"/>
        <v>925925.92592592584</v>
      </c>
      <c r="R114" s="27">
        <f t="shared" si="91"/>
        <v>999999.99999999988</v>
      </c>
      <c r="S114" s="29" t="s">
        <v>344</v>
      </c>
      <c r="T114" s="30">
        <v>1226851.8518518517</v>
      </c>
      <c r="U114" s="31">
        <f t="shared" si="106"/>
        <v>98148.148148148131</v>
      </c>
      <c r="V114" s="31">
        <f t="shared" si="93"/>
        <v>1324999.9999999998</v>
      </c>
      <c r="W114" s="32">
        <f t="shared" si="94"/>
        <v>1226851.8518518517</v>
      </c>
      <c r="X114" s="32">
        <f t="shared" si="95"/>
        <v>1324999.9999999998</v>
      </c>
      <c r="Y114" s="24"/>
      <c r="Z114" s="24"/>
      <c r="AA114" s="25"/>
      <c r="AB114" s="26"/>
      <c r="AC114" s="26"/>
      <c r="AD114" s="27"/>
      <c r="AE114" s="81">
        <f>IF(A114="","",AVERAGE(J114,P114,V114))</f>
        <v>1325000</v>
      </c>
      <c r="AF114" s="81">
        <f t="shared" si="97"/>
        <v>1325000</v>
      </c>
      <c r="AG114" s="40">
        <f t="shared" si="98"/>
        <v>265361.38880151015</v>
      </c>
      <c r="AH114" s="41">
        <f t="shared" si="99"/>
        <v>0.20027274626529068</v>
      </c>
      <c r="AI114" s="40">
        <f t="shared" si="100"/>
        <v>1059638.6111984898</v>
      </c>
      <c r="AJ114" s="40">
        <f t="shared" si="101"/>
        <v>1590361.3888015102</v>
      </c>
      <c r="AK114" s="42">
        <f t="shared" si="102"/>
        <v>1325000</v>
      </c>
      <c r="AL114" s="42">
        <f t="shared" si="103"/>
        <v>1325000</v>
      </c>
      <c r="AM114" s="39"/>
      <c r="AN114" s="39"/>
      <c r="AO114" s="40"/>
      <c r="AP114" s="41"/>
      <c r="AQ114" s="75"/>
      <c r="AR114" s="75"/>
      <c r="AS114" s="75"/>
      <c r="AT114" s="75"/>
      <c r="AU114" s="5"/>
      <c r="AV114" s="8"/>
      <c r="AX114" s="8"/>
    </row>
    <row r="115" spans="1:50" s="7" customFormat="1" ht="409.6" x14ac:dyDescent="0.3">
      <c r="A115" s="6">
        <v>105</v>
      </c>
      <c r="B115" s="43" t="s">
        <v>342</v>
      </c>
      <c r="C115" s="87" t="s">
        <v>312</v>
      </c>
      <c r="D115" s="6" t="s">
        <v>313</v>
      </c>
      <c r="E115" s="43" t="s">
        <v>340</v>
      </c>
      <c r="F115" s="44">
        <v>1</v>
      </c>
      <c r="G115" s="6" t="s">
        <v>341</v>
      </c>
      <c r="H115" s="23">
        <v>2407407.4074074072</v>
      </c>
      <c r="I115" s="47">
        <f t="shared" si="104"/>
        <v>192592.59259259258</v>
      </c>
      <c r="J115" s="47">
        <f t="shared" si="85"/>
        <v>2600000</v>
      </c>
      <c r="K115" s="59">
        <f t="shared" si="86"/>
        <v>2407407.4074074072</v>
      </c>
      <c r="L115" s="59">
        <f t="shared" si="87"/>
        <v>2600000</v>
      </c>
      <c r="M115" s="24" t="s">
        <v>343</v>
      </c>
      <c r="N115" s="25">
        <v>1388888.8888888888</v>
      </c>
      <c r="O115" s="26">
        <f t="shared" si="105"/>
        <v>111111.11111111111</v>
      </c>
      <c r="P115" s="26">
        <f t="shared" si="89"/>
        <v>1499999.9999999998</v>
      </c>
      <c r="Q115" s="27">
        <f t="shared" si="90"/>
        <v>1388888.8888888888</v>
      </c>
      <c r="R115" s="27">
        <f t="shared" si="91"/>
        <v>1499999.9999999998</v>
      </c>
      <c r="S115" s="29" t="s">
        <v>344</v>
      </c>
      <c r="T115" s="30">
        <v>1652777.7777777778</v>
      </c>
      <c r="U115" s="31">
        <f t="shared" si="106"/>
        <v>132222.22222222222</v>
      </c>
      <c r="V115" s="31">
        <f t="shared" si="93"/>
        <v>1785000</v>
      </c>
      <c r="W115" s="32">
        <f t="shared" si="94"/>
        <v>1652777.7777777778</v>
      </c>
      <c r="X115" s="32">
        <f t="shared" si="95"/>
        <v>1785000</v>
      </c>
      <c r="Y115" s="24"/>
      <c r="Z115" s="24"/>
      <c r="AA115" s="25"/>
      <c r="AB115" s="26"/>
      <c r="AC115" s="26"/>
      <c r="AD115" s="27"/>
      <c r="AE115" s="81">
        <f>IF(A115="","",AVERAGE(J115,V115))</f>
        <v>2192500</v>
      </c>
      <c r="AF115" s="81">
        <f>IF(B115="","",AVERAGE(L115,X115))</f>
        <v>2192500</v>
      </c>
      <c r="AG115" s="40">
        <f>IF(B115="","",_xlfn.STDEV.P(L115,X115))</f>
        <v>407500</v>
      </c>
      <c r="AH115" s="41">
        <f t="shared" si="99"/>
        <v>0.18586088939566706</v>
      </c>
      <c r="AI115" s="40">
        <f t="shared" si="100"/>
        <v>1785000</v>
      </c>
      <c r="AJ115" s="40">
        <f t="shared" si="101"/>
        <v>2600000</v>
      </c>
      <c r="AK115" s="42">
        <f t="shared" si="102"/>
        <v>1961666.6666666667</v>
      </c>
      <c r="AL115" s="42">
        <f t="shared" si="103"/>
        <v>1961666.6666666667</v>
      </c>
      <c r="AM115" s="39"/>
      <c r="AN115" s="39"/>
      <c r="AO115" s="40"/>
      <c r="AP115" s="41"/>
      <c r="AQ115" s="75"/>
      <c r="AR115" s="75"/>
      <c r="AS115" s="75"/>
      <c r="AT115" s="75"/>
      <c r="AU115" s="5"/>
    </row>
    <row r="116" spans="1:50" s="7" customFormat="1" ht="409.6" x14ac:dyDescent="0.3">
      <c r="A116" s="6">
        <v>106</v>
      </c>
      <c r="B116" s="43" t="s">
        <v>342</v>
      </c>
      <c r="C116" s="79" t="s">
        <v>314</v>
      </c>
      <c r="D116" s="6" t="s">
        <v>315</v>
      </c>
      <c r="E116" s="43" t="s">
        <v>340</v>
      </c>
      <c r="F116" s="44">
        <v>1</v>
      </c>
      <c r="G116" s="6" t="s">
        <v>341</v>
      </c>
      <c r="H116" s="23">
        <v>21788.235294117647</v>
      </c>
      <c r="I116" s="47">
        <f t="shared" si="84"/>
        <v>4139.7647058823532</v>
      </c>
      <c r="J116" s="47">
        <f t="shared" si="85"/>
        <v>25928</v>
      </c>
      <c r="K116" s="59">
        <f t="shared" si="86"/>
        <v>21788.235294117647</v>
      </c>
      <c r="L116" s="59">
        <f t="shared" si="87"/>
        <v>25928</v>
      </c>
      <c r="M116" s="24" t="s">
        <v>343</v>
      </c>
      <c r="N116" s="25">
        <v>1260504.2016806724</v>
      </c>
      <c r="O116" s="26">
        <f t="shared" si="88"/>
        <v>239495.79831932776</v>
      </c>
      <c r="P116" s="26">
        <f t="shared" si="89"/>
        <v>1500000</v>
      </c>
      <c r="Q116" s="27">
        <f t="shared" si="90"/>
        <v>1260504.2016806724</v>
      </c>
      <c r="R116" s="27">
        <f t="shared" si="91"/>
        <v>1500000</v>
      </c>
      <c r="S116" s="29" t="s">
        <v>344</v>
      </c>
      <c r="T116" s="30">
        <v>850000</v>
      </c>
      <c r="U116" s="31">
        <f t="shared" si="92"/>
        <v>161500</v>
      </c>
      <c r="V116" s="31">
        <f t="shared" si="93"/>
        <v>1011500</v>
      </c>
      <c r="W116" s="32">
        <f t="shared" si="94"/>
        <v>850000</v>
      </c>
      <c r="X116" s="32">
        <f t="shared" si="95"/>
        <v>1011500</v>
      </c>
      <c r="Y116" s="24"/>
      <c r="Z116" s="24"/>
      <c r="AA116" s="25"/>
      <c r="AB116" s="26"/>
      <c r="AC116" s="26"/>
      <c r="AD116" s="27"/>
      <c r="AE116" s="81">
        <f t="shared" ref="AE116:AE121" si="107">IF(A116="","",AVERAGE(P116,V116))</f>
        <v>1255750</v>
      </c>
      <c r="AF116" s="81">
        <f t="shared" ref="AF116:AF121" si="108">IF(B116="","",AVERAGE(R116,X116))</f>
        <v>1255750</v>
      </c>
      <c r="AG116" s="40">
        <f t="shared" ref="AG116:AG121" si="109">IF(B116="","",_xlfn.STDEV.P(R116,X116))</f>
        <v>244250</v>
      </c>
      <c r="AH116" s="41">
        <f t="shared" si="99"/>
        <v>0.19450527573163448</v>
      </c>
      <c r="AI116" s="40">
        <f t="shared" si="100"/>
        <v>1011500</v>
      </c>
      <c r="AJ116" s="40">
        <f t="shared" si="101"/>
        <v>1500000</v>
      </c>
      <c r="AK116" s="42">
        <f t="shared" si="102"/>
        <v>845809.33333333337</v>
      </c>
      <c r="AL116" s="42">
        <f t="shared" si="103"/>
        <v>845809.33333333337</v>
      </c>
      <c r="AM116" s="39"/>
      <c r="AN116" s="39"/>
      <c r="AO116" s="40"/>
      <c r="AP116" s="41"/>
      <c r="AQ116" s="75"/>
      <c r="AR116" s="75"/>
      <c r="AS116" s="75"/>
      <c r="AT116" s="75"/>
      <c r="AU116" s="5"/>
    </row>
    <row r="117" spans="1:50" s="7" customFormat="1" ht="115.2" x14ac:dyDescent="0.3">
      <c r="A117" s="6">
        <v>107</v>
      </c>
      <c r="B117" s="43" t="s">
        <v>342</v>
      </c>
      <c r="C117" s="87" t="s">
        <v>316</v>
      </c>
      <c r="D117" s="6" t="s">
        <v>317</v>
      </c>
      <c r="E117" s="43" t="s">
        <v>340</v>
      </c>
      <c r="F117" s="44">
        <v>1</v>
      </c>
      <c r="G117" s="6" t="s">
        <v>341</v>
      </c>
      <c r="H117" s="23">
        <v>69259.259259259255</v>
      </c>
      <c r="I117" s="47">
        <f>H117*8%</f>
        <v>5540.7407407407409</v>
      </c>
      <c r="J117" s="47">
        <f t="shared" si="85"/>
        <v>74800</v>
      </c>
      <c r="K117" s="59">
        <f t="shared" si="86"/>
        <v>69259.259259259255</v>
      </c>
      <c r="L117" s="59">
        <f t="shared" si="87"/>
        <v>74800</v>
      </c>
      <c r="M117" s="24" t="s">
        <v>343</v>
      </c>
      <c r="N117" s="25">
        <v>27777.777777777777</v>
      </c>
      <c r="O117" s="26">
        <f>N117*8%</f>
        <v>2222.2222222222222</v>
      </c>
      <c r="P117" s="26">
        <f t="shared" si="89"/>
        <v>30000</v>
      </c>
      <c r="Q117" s="27">
        <f t="shared" si="90"/>
        <v>27777.777777777777</v>
      </c>
      <c r="R117" s="27">
        <f t="shared" si="91"/>
        <v>30000</v>
      </c>
      <c r="S117" s="29" t="s">
        <v>344</v>
      </c>
      <c r="T117" s="30">
        <v>39666.666666666664</v>
      </c>
      <c r="U117" s="31">
        <f>T117*8%</f>
        <v>3173.333333333333</v>
      </c>
      <c r="V117" s="31">
        <f t="shared" si="93"/>
        <v>42840</v>
      </c>
      <c r="W117" s="32">
        <f t="shared" si="94"/>
        <v>39666.666666666664</v>
      </c>
      <c r="X117" s="32">
        <f t="shared" si="95"/>
        <v>42840</v>
      </c>
      <c r="Y117" s="24"/>
      <c r="Z117" s="24"/>
      <c r="AA117" s="25"/>
      <c r="AB117" s="26"/>
      <c r="AC117" s="26"/>
      <c r="AD117" s="27"/>
      <c r="AE117" s="81">
        <f t="shared" si="107"/>
        <v>36420</v>
      </c>
      <c r="AF117" s="81">
        <f t="shared" si="108"/>
        <v>36420</v>
      </c>
      <c r="AG117" s="40">
        <f t="shared" si="109"/>
        <v>6420</v>
      </c>
      <c r="AH117" s="41">
        <f t="shared" si="99"/>
        <v>0.17627677100494235</v>
      </c>
      <c r="AI117" s="40">
        <f t="shared" si="100"/>
        <v>30000</v>
      </c>
      <c r="AJ117" s="40">
        <f t="shared" si="101"/>
        <v>42840</v>
      </c>
      <c r="AK117" s="42">
        <f t="shared" si="102"/>
        <v>49213.333333333336</v>
      </c>
      <c r="AL117" s="42">
        <f t="shared" si="103"/>
        <v>49213.333333333336</v>
      </c>
      <c r="AM117" s="39"/>
      <c r="AN117" s="39"/>
      <c r="AO117" s="40"/>
      <c r="AP117" s="41"/>
      <c r="AQ117" s="75"/>
      <c r="AR117" s="75"/>
      <c r="AS117" s="75"/>
      <c r="AT117" s="75"/>
      <c r="AU117" s="5"/>
    </row>
    <row r="118" spans="1:50" s="7" customFormat="1" ht="115.2" x14ac:dyDescent="0.3">
      <c r="A118" s="6">
        <v>108</v>
      </c>
      <c r="B118" s="43" t="s">
        <v>342</v>
      </c>
      <c r="C118" s="87" t="s">
        <v>318</v>
      </c>
      <c r="D118" s="6" t="s">
        <v>319</v>
      </c>
      <c r="E118" s="43" t="s">
        <v>340</v>
      </c>
      <c r="F118" s="44">
        <v>1</v>
      </c>
      <c r="G118" s="6" t="s">
        <v>341</v>
      </c>
      <c r="H118" s="23">
        <v>64166.666666666664</v>
      </c>
      <c r="I118" s="47">
        <f t="shared" ref="I118:I120" si="110">H118*8%</f>
        <v>5133.333333333333</v>
      </c>
      <c r="J118" s="47">
        <f t="shared" si="85"/>
        <v>69300</v>
      </c>
      <c r="K118" s="59">
        <f t="shared" si="86"/>
        <v>64166.666666666664</v>
      </c>
      <c r="L118" s="59">
        <f t="shared" si="87"/>
        <v>69300</v>
      </c>
      <c r="M118" s="24" t="s">
        <v>343</v>
      </c>
      <c r="N118" s="25">
        <v>27777.777777777777</v>
      </c>
      <c r="O118" s="26">
        <f t="shared" ref="O118:O120" si="111">N118*8%</f>
        <v>2222.2222222222222</v>
      </c>
      <c r="P118" s="26">
        <f t="shared" si="89"/>
        <v>30000</v>
      </c>
      <c r="Q118" s="27">
        <f t="shared" si="90"/>
        <v>27777.777777777777</v>
      </c>
      <c r="R118" s="27">
        <f t="shared" si="91"/>
        <v>30000</v>
      </c>
      <c r="S118" s="29" t="s">
        <v>344</v>
      </c>
      <c r="T118" s="30">
        <v>38564.81481481481</v>
      </c>
      <c r="U118" s="31">
        <f t="shared" ref="U118:U120" si="112">T118*8%</f>
        <v>3085.1851851851848</v>
      </c>
      <c r="V118" s="31">
        <f t="shared" si="93"/>
        <v>41649.999999999993</v>
      </c>
      <c r="W118" s="32">
        <f t="shared" si="94"/>
        <v>38564.81481481481</v>
      </c>
      <c r="X118" s="32">
        <f t="shared" si="95"/>
        <v>41649.999999999993</v>
      </c>
      <c r="Y118" s="24"/>
      <c r="Z118" s="24"/>
      <c r="AA118" s="25"/>
      <c r="AB118" s="26"/>
      <c r="AC118" s="26"/>
      <c r="AD118" s="27"/>
      <c r="AE118" s="81">
        <f t="shared" si="107"/>
        <v>35825</v>
      </c>
      <c r="AF118" s="81">
        <f t="shared" si="108"/>
        <v>35825</v>
      </c>
      <c r="AG118" s="40">
        <f t="shared" si="109"/>
        <v>5824.9999999999591</v>
      </c>
      <c r="AH118" s="41">
        <f t="shared" si="99"/>
        <v>0.16259595254710282</v>
      </c>
      <c r="AI118" s="40">
        <f t="shared" si="100"/>
        <v>30000.00000000004</v>
      </c>
      <c r="AJ118" s="40">
        <f t="shared" si="101"/>
        <v>41649.999999999956</v>
      </c>
      <c r="AK118" s="42">
        <f t="shared" si="102"/>
        <v>46983.333333333336</v>
      </c>
      <c r="AL118" s="42">
        <f t="shared" si="103"/>
        <v>46983.333333333336</v>
      </c>
      <c r="AM118" s="39"/>
      <c r="AN118" s="39"/>
      <c r="AO118" s="40"/>
      <c r="AP118" s="41"/>
      <c r="AQ118" s="75"/>
      <c r="AR118" s="75"/>
      <c r="AS118" s="75"/>
      <c r="AT118" s="75"/>
      <c r="AU118" s="5"/>
    </row>
    <row r="119" spans="1:50" s="7" customFormat="1" ht="115.2" x14ac:dyDescent="0.3">
      <c r="A119" s="6">
        <v>109</v>
      </c>
      <c r="B119" s="43" t="s">
        <v>342</v>
      </c>
      <c r="C119" s="87" t="s">
        <v>320</v>
      </c>
      <c r="D119" s="6" t="s">
        <v>321</v>
      </c>
      <c r="E119" s="43" t="s">
        <v>340</v>
      </c>
      <c r="F119" s="44">
        <v>1</v>
      </c>
      <c r="G119" s="6" t="s">
        <v>341</v>
      </c>
      <c r="H119" s="23">
        <v>48148.148148148146</v>
      </c>
      <c r="I119" s="47">
        <f t="shared" si="110"/>
        <v>3851.8518518518517</v>
      </c>
      <c r="J119" s="47">
        <f t="shared" si="85"/>
        <v>52000</v>
      </c>
      <c r="K119" s="59">
        <f t="shared" si="86"/>
        <v>48148.148148148146</v>
      </c>
      <c r="L119" s="59">
        <f t="shared" si="87"/>
        <v>52000</v>
      </c>
      <c r="M119" s="24" t="s">
        <v>343</v>
      </c>
      <c r="N119" s="25">
        <v>27777.777777777777</v>
      </c>
      <c r="O119" s="26">
        <f t="shared" si="111"/>
        <v>2222.2222222222222</v>
      </c>
      <c r="P119" s="26">
        <f t="shared" si="89"/>
        <v>30000</v>
      </c>
      <c r="Q119" s="27">
        <f t="shared" si="90"/>
        <v>27777.777777777777</v>
      </c>
      <c r="R119" s="27">
        <f t="shared" si="91"/>
        <v>30000</v>
      </c>
      <c r="S119" s="29" t="s">
        <v>344</v>
      </c>
      <c r="T119" s="30">
        <v>39666.666666666664</v>
      </c>
      <c r="U119" s="31">
        <f t="shared" si="112"/>
        <v>3173.333333333333</v>
      </c>
      <c r="V119" s="31">
        <f t="shared" si="93"/>
        <v>42840</v>
      </c>
      <c r="W119" s="32">
        <f t="shared" si="94"/>
        <v>39666.666666666664</v>
      </c>
      <c r="X119" s="32">
        <f t="shared" si="95"/>
        <v>42840</v>
      </c>
      <c r="Y119" s="24"/>
      <c r="Z119" s="24"/>
      <c r="AA119" s="25"/>
      <c r="AB119" s="26"/>
      <c r="AC119" s="26"/>
      <c r="AD119" s="27"/>
      <c r="AE119" s="81">
        <f t="shared" si="107"/>
        <v>36420</v>
      </c>
      <c r="AF119" s="81">
        <f t="shared" si="108"/>
        <v>36420</v>
      </c>
      <c r="AG119" s="40">
        <f t="shared" si="109"/>
        <v>6420</v>
      </c>
      <c r="AH119" s="41">
        <f t="shared" si="99"/>
        <v>0.17627677100494235</v>
      </c>
      <c r="AI119" s="40">
        <f t="shared" si="100"/>
        <v>30000</v>
      </c>
      <c r="AJ119" s="40">
        <f t="shared" si="101"/>
        <v>42840</v>
      </c>
      <c r="AK119" s="42">
        <f t="shared" si="102"/>
        <v>41613.333333333336</v>
      </c>
      <c r="AL119" s="42">
        <f t="shared" si="103"/>
        <v>41613.333333333336</v>
      </c>
      <c r="AM119" s="39"/>
      <c r="AN119" s="39"/>
      <c r="AO119" s="40"/>
      <c r="AP119" s="41"/>
      <c r="AQ119" s="75"/>
      <c r="AR119" s="75"/>
      <c r="AS119" s="75"/>
      <c r="AT119" s="75"/>
      <c r="AU119" s="5"/>
    </row>
    <row r="120" spans="1:50" s="7" customFormat="1" ht="100.8" x14ac:dyDescent="0.3">
      <c r="A120" s="6">
        <v>110</v>
      </c>
      <c r="B120" s="43" t="s">
        <v>342</v>
      </c>
      <c r="C120" s="87" t="s">
        <v>322</v>
      </c>
      <c r="D120" s="6" t="s">
        <v>323</v>
      </c>
      <c r="E120" s="43" t="s">
        <v>340</v>
      </c>
      <c r="F120" s="44">
        <v>1</v>
      </c>
      <c r="G120" s="6" t="s">
        <v>341</v>
      </c>
      <c r="H120" s="23">
        <v>48148.148148148146</v>
      </c>
      <c r="I120" s="47">
        <f t="shared" si="110"/>
        <v>3851.8518518518517</v>
      </c>
      <c r="J120" s="47">
        <f t="shared" si="85"/>
        <v>52000</v>
      </c>
      <c r="K120" s="59">
        <f t="shared" si="86"/>
        <v>48148.148148148146</v>
      </c>
      <c r="L120" s="59">
        <f t="shared" si="87"/>
        <v>52000</v>
      </c>
      <c r="M120" s="24" t="s">
        <v>343</v>
      </c>
      <c r="N120" s="25">
        <v>27777.777777777777</v>
      </c>
      <c r="O120" s="26">
        <f t="shared" si="111"/>
        <v>2222.2222222222222</v>
      </c>
      <c r="P120" s="26">
        <f t="shared" si="89"/>
        <v>30000</v>
      </c>
      <c r="Q120" s="27">
        <f t="shared" si="90"/>
        <v>27777.777777777777</v>
      </c>
      <c r="R120" s="27">
        <f t="shared" si="91"/>
        <v>30000</v>
      </c>
      <c r="S120" s="29" t="s">
        <v>344</v>
      </c>
      <c r="T120" s="30">
        <v>37962.962962962964</v>
      </c>
      <c r="U120" s="31">
        <f t="shared" si="112"/>
        <v>3037.037037037037</v>
      </c>
      <c r="V120" s="31">
        <f t="shared" si="93"/>
        <v>41000</v>
      </c>
      <c r="W120" s="32">
        <f t="shared" si="94"/>
        <v>37962.962962962964</v>
      </c>
      <c r="X120" s="32">
        <f t="shared" si="95"/>
        <v>41000</v>
      </c>
      <c r="Y120" s="24"/>
      <c r="Z120" s="24"/>
      <c r="AA120" s="25"/>
      <c r="AB120" s="26"/>
      <c r="AC120" s="26"/>
      <c r="AD120" s="27"/>
      <c r="AE120" s="81">
        <f t="shared" si="107"/>
        <v>35500</v>
      </c>
      <c r="AF120" s="81">
        <f t="shared" si="108"/>
        <v>35500</v>
      </c>
      <c r="AG120" s="40">
        <f t="shared" si="109"/>
        <v>5500</v>
      </c>
      <c r="AH120" s="41">
        <f t="shared" si="99"/>
        <v>0.15492957746478872</v>
      </c>
      <c r="AI120" s="40">
        <f t="shared" si="100"/>
        <v>30000</v>
      </c>
      <c r="AJ120" s="40">
        <f t="shared" si="101"/>
        <v>41000</v>
      </c>
      <c r="AK120" s="42">
        <f t="shared" si="102"/>
        <v>41000</v>
      </c>
      <c r="AL120" s="42">
        <f t="shared" si="103"/>
        <v>41000</v>
      </c>
      <c r="AM120" s="39"/>
      <c r="AN120" s="39"/>
      <c r="AO120" s="40"/>
      <c r="AP120" s="41"/>
      <c r="AQ120" s="75"/>
      <c r="AR120" s="75"/>
      <c r="AS120" s="75"/>
      <c r="AT120" s="75"/>
      <c r="AU120" s="5"/>
    </row>
    <row r="121" spans="1:50" s="7" customFormat="1" x14ac:dyDescent="0.3">
      <c r="A121" s="6">
        <v>111</v>
      </c>
      <c r="B121" s="43" t="s">
        <v>342</v>
      </c>
      <c r="C121" s="79" t="s">
        <v>324</v>
      </c>
      <c r="D121" s="6" t="s">
        <v>325</v>
      </c>
      <c r="E121" s="43" t="s">
        <v>340</v>
      </c>
      <c r="F121" s="44">
        <v>1</v>
      </c>
      <c r="G121" s="6" t="s">
        <v>341</v>
      </c>
      <c r="H121" s="23">
        <v>29463.865546218487</v>
      </c>
      <c r="I121" s="47">
        <f t="shared" si="84"/>
        <v>5598.134453781513</v>
      </c>
      <c r="J121" s="47">
        <f t="shared" si="85"/>
        <v>35062</v>
      </c>
      <c r="K121" s="59">
        <f t="shared" si="86"/>
        <v>29463.865546218487</v>
      </c>
      <c r="L121" s="59">
        <f t="shared" si="87"/>
        <v>35062</v>
      </c>
      <c r="M121" s="24" t="s">
        <v>343</v>
      </c>
      <c r="N121" s="25">
        <v>126050.42016806723</v>
      </c>
      <c r="O121" s="26">
        <f t="shared" si="88"/>
        <v>23949.579831932773</v>
      </c>
      <c r="P121" s="26">
        <f t="shared" si="89"/>
        <v>150000</v>
      </c>
      <c r="Q121" s="27">
        <f t="shared" si="90"/>
        <v>126050.42016806723</v>
      </c>
      <c r="R121" s="27">
        <f t="shared" si="91"/>
        <v>150000</v>
      </c>
      <c r="S121" s="29" t="s">
        <v>344</v>
      </c>
      <c r="T121" s="30">
        <v>90000</v>
      </c>
      <c r="U121" s="31">
        <f t="shared" si="92"/>
        <v>17100</v>
      </c>
      <c r="V121" s="31">
        <f t="shared" si="93"/>
        <v>107100</v>
      </c>
      <c r="W121" s="32">
        <f t="shared" si="94"/>
        <v>90000</v>
      </c>
      <c r="X121" s="32">
        <f t="shared" si="95"/>
        <v>107100</v>
      </c>
      <c r="Y121" s="24"/>
      <c r="Z121" s="24"/>
      <c r="AA121" s="25"/>
      <c r="AB121" s="26"/>
      <c r="AC121" s="26"/>
      <c r="AD121" s="27"/>
      <c r="AE121" s="81">
        <f t="shared" si="107"/>
        <v>128550</v>
      </c>
      <c r="AF121" s="81">
        <f t="shared" si="108"/>
        <v>128550</v>
      </c>
      <c r="AG121" s="40">
        <f t="shared" si="109"/>
        <v>21450</v>
      </c>
      <c r="AH121" s="41">
        <f t="shared" si="99"/>
        <v>0.16686114352392065</v>
      </c>
      <c r="AI121" s="40">
        <f t="shared" si="100"/>
        <v>107100</v>
      </c>
      <c r="AJ121" s="40">
        <f t="shared" si="101"/>
        <v>150000</v>
      </c>
      <c r="AK121" s="42">
        <f t="shared" si="102"/>
        <v>97387.333333333328</v>
      </c>
      <c r="AL121" s="42">
        <f t="shared" si="103"/>
        <v>97387.333333333328</v>
      </c>
      <c r="AM121" s="39"/>
      <c r="AN121" s="39"/>
      <c r="AO121" s="40"/>
      <c r="AP121" s="41"/>
      <c r="AQ121" s="75"/>
      <c r="AR121" s="75"/>
      <c r="AS121" s="75"/>
      <c r="AT121" s="75"/>
      <c r="AU121" s="5"/>
    </row>
    <row r="122" spans="1:50" s="7" customFormat="1" ht="28.8" x14ac:dyDescent="0.3">
      <c r="A122" s="6">
        <v>112</v>
      </c>
      <c r="B122" s="43" t="s">
        <v>342</v>
      </c>
      <c r="C122" s="79" t="s">
        <v>326</v>
      </c>
      <c r="D122" s="6" t="s">
        <v>327</v>
      </c>
      <c r="E122" s="43" t="s">
        <v>340</v>
      </c>
      <c r="F122" s="44">
        <v>1</v>
      </c>
      <c r="G122" s="6" t="s">
        <v>341</v>
      </c>
      <c r="H122" s="23">
        <v>16386.55462184874</v>
      </c>
      <c r="I122" s="47">
        <f t="shared" si="84"/>
        <v>3113.4453781512607</v>
      </c>
      <c r="J122" s="47">
        <f t="shared" si="85"/>
        <v>19500</v>
      </c>
      <c r="K122" s="59">
        <f t="shared" si="86"/>
        <v>16386.55462184874</v>
      </c>
      <c r="L122" s="59">
        <f t="shared" si="87"/>
        <v>19500</v>
      </c>
      <c r="M122" s="24" t="s">
        <v>343</v>
      </c>
      <c r="N122" s="25">
        <v>33613.445378151264</v>
      </c>
      <c r="O122" s="26">
        <f t="shared" si="88"/>
        <v>6386.5546218487398</v>
      </c>
      <c r="P122" s="26">
        <f t="shared" si="89"/>
        <v>40000</v>
      </c>
      <c r="Q122" s="27">
        <f t="shared" si="90"/>
        <v>33613.445378151264</v>
      </c>
      <c r="R122" s="27">
        <f t="shared" si="91"/>
        <v>40000</v>
      </c>
      <c r="S122" s="29" t="s">
        <v>344</v>
      </c>
      <c r="T122" s="30">
        <v>23000</v>
      </c>
      <c r="U122" s="31">
        <f t="shared" si="92"/>
        <v>4370</v>
      </c>
      <c r="V122" s="31">
        <f t="shared" si="93"/>
        <v>27370</v>
      </c>
      <c r="W122" s="32">
        <f t="shared" si="94"/>
        <v>23000</v>
      </c>
      <c r="X122" s="32">
        <f t="shared" si="95"/>
        <v>27370</v>
      </c>
      <c r="Y122" s="24"/>
      <c r="Z122" s="24"/>
      <c r="AA122" s="25"/>
      <c r="AB122" s="26"/>
      <c r="AC122" s="26"/>
      <c r="AD122" s="27"/>
      <c r="AE122" s="81">
        <f>IF(A122="","",AVERAGE(J122,V122))</f>
        <v>23435</v>
      </c>
      <c r="AF122" s="81">
        <f>IF(B122="","",AVERAGE(L122,X122))</f>
        <v>23435</v>
      </c>
      <c r="AG122" s="40">
        <f>IF(B122="","",_xlfn.STDEV.P(L122,X122))</f>
        <v>3935</v>
      </c>
      <c r="AH122" s="41">
        <f t="shared" si="99"/>
        <v>0.16791124386601239</v>
      </c>
      <c r="AI122" s="40">
        <f t="shared" si="100"/>
        <v>19500</v>
      </c>
      <c r="AJ122" s="40">
        <f t="shared" si="101"/>
        <v>27370</v>
      </c>
      <c r="AK122" s="42">
        <f t="shared" si="102"/>
        <v>28956.666666666668</v>
      </c>
      <c r="AL122" s="42">
        <f t="shared" si="103"/>
        <v>28956.666666666668</v>
      </c>
      <c r="AM122" s="39"/>
      <c r="AN122" s="39"/>
      <c r="AO122" s="40"/>
      <c r="AP122" s="41"/>
      <c r="AQ122" s="75"/>
      <c r="AR122" s="75"/>
      <c r="AS122" s="75"/>
      <c r="AT122" s="75"/>
      <c r="AU122" s="5"/>
    </row>
    <row r="123" spans="1:50" s="7" customFormat="1" ht="57.6" x14ac:dyDescent="0.3">
      <c r="A123" s="6">
        <v>113</v>
      </c>
      <c r="B123" s="43" t="s">
        <v>342</v>
      </c>
      <c r="C123" s="79" t="s">
        <v>328</v>
      </c>
      <c r="D123" s="6" t="s">
        <v>329</v>
      </c>
      <c r="E123" s="43" t="s">
        <v>340</v>
      </c>
      <c r="F123" s="44">
        <v>1</v>
      </c>
      <c r="G123" s="6" t="s">
        <v>341</v>
      </c>
      <c r="H123" s="23">
        <v>1008.4033613445379</v>
      </c>
      <c r="I123" s="47">
        <f t="shared" si="84"/>
        <v>191.59663865546219</v>
      </c>
      <c r="J123" s="47">
        <f t="shared" si="85"/>
        <v>1200</v>
      </c>
      <c r="K123" s="59">
        <f t="shared" si="86"/>
        <v>1008.4033613445379</v>
      </c>
      <c r="L123" s="59">
        <f t="shared" si="87"/>
        <v>1200</v>
      </c>
      <c r="M123" s="24" t="s">
        <v>343</v>
      </c>
      <c r="N123" s="25">
        <v>4201.680672268908</v>
      </c>
      <c r="O123" s="26">
        <f t="shared" si="88"/>
        <v>798.31932773109247</v>
      </c>
      <c r="P123" s="26">
        <f t="shared" si="89"/>
        <v>5000</v>
      </c>
      <c r="Q123" s="27">
        <f t="shared" si="90"/>
        <v>4201.680672268908</v>
      </c>
      <c r="R123" s="27">
        <f t="shared" si="91"/>
        <v>5000</v>
      </c>
      <c r="S123" s="29" t="s">
        <v>344</v>
      </c>
      <c r="T123" s="30">
        <v>1500</v>
      </c>
      <c r="U123" s="31">
        <f t="shared" si="92"/>
        <v>285</v>
      </c>
      <c r="V123" s="31">
        <f t="shared" si="93"/>
        <v>1785</v>
      </c>
      <c r="W123" s="32">
        <f t="shared" si="94"/>
        <v>1500</v>
      </c>
      <c r="X123" s="32">
        <f t="shared" si="95"/>
        <v>1785</v>
      </c>
      <c r="Y123" s="24"/>
      <c r="Z123" s="24"/>
      <c r="AA123" s="25"/>
      <c r="AB123" s="26"/>
      <c r="AC123" s="26"/>
      <c r="AD123" s="27"/>
      <c r="AE123" s="81">
        <f>IF(A123="","",AVERAGE(J123,V123))</f>
        <v>1492.5</v>
      </c>
      <c r="AF123" s="81">
        <f>IF(B123="","",AVERAGE(L123,X123))</f>
        <v>1492.5</v>
      </c>
      <c r="AG123" s="40">
        <f>IF(B123="","",_xlfn.STDEV.P(L123,X123))</f>
        <v>292.5</v>
      </c>
      <c r="AH123" s="41">
        <f t="shared" si="99"/>
        <v>0.19597989949748743</v>
      </c>
      <c r="AI123" s="40">
        <f t="shared" si="100"/>
        <v>1200</v>
      </c>
      <c r="AJ123" s="40">
        <f t="shared" si="101"/>
        <v>1785</v>
      </c>
      <c r="AK123" s="42">
        <f t="shared" si="102"/>
        <v>2661.6666666666665</v>
      </c>
      <c r="AL123" s="42">
        <f t="shared" si="103"/>
        <v>2661.6666666666665</v>
      </c>
      <c r="AM123" s="39"/>
      <c r="AN123" s="39"/>
      <c r="AO123" s="40"/>
      <c r="AP123" s="41"/>
      <c r="AQ123" s="75"/>
      <c r="AR123" s="75"/>
      <c r="AS123" s="75"/>
      <c r="AT123" s="75"/>
      <c r="AU123" s="5"/>
    </row>
    <row r="124" spans="1:50" s="7" customFormat="1" ht="57.6" x14ac:dyDescent="0.3">
      <c r="A124" s="6">
        <v>114</v>
      </c>
      <c r="B124" s="43" t="s">
        <v>342</v>
      </c>
      <c r="C124" s="79" t="s">
        <v>328</v>
      </c>
      <c r="D124" s="6" t="s">
        <v>330</v>
      </c>
      <c r="E124" s="43" t="s">
        <v>340</v>
      </c>
      <c r="F124" s="44">
        <v>1</v>
      </c>
      <c r="G124" s="6" t="s">
        <v>341</v>
      </c>
      <c r="H124" s="23">
        <v>1428.5714285714287</v>
      </c>
      <c r="I124" s="47">
        <f t="shared" si="84"/>
        <v>271.42857142857144</v>
      </c>
      <c r="J124" s="47">
        <f t="shared" si="85"/>
        <v>1700</v>
      </c>
      <c r="K124" s="59">
        <f t="shared" si="86"/>
        <v>1428.5714285714287</v>
      </c>
      <c r="L124" s="59">
        <f t="shared" si="87"/>
        <v>1700</v>
      </c>
      <c r="M124" s="24" t="s">
        <v>343</v>
      </c>
      <c r="N124" s="25">
        <v>5042.0168067226896</v>
      </c>
      <c r="O124" s="26">
        <f t="shared" si="88"/>
        <v>957.98319327731099</v>
      </c>
      <c r="P124" s="26">
        <f t="shared" si="89"/>
        <v>6000.0000000000009</v>
      </c>
      <c r="Q124" s="27">
        <f t="shared" si="90"/>
        <v>5042.0168067226896</v>
      </c>
      <c r="R124" s="27">
        <f t="shared" si="91"/>
        <v>6000.0000000000009</v>
      </c>
      <c r="S124" s="29" t="s">
        <v>344</v>
      </c>
      <c r="T124" s="30">
        <v>2000</v>
      </c>
      <c r="U124" s="31">
        <f t="shared" si="92"/>
        <v>380</v>
      </c>
      <c r="V124" s="31">
        <f t="shared" si="93"/>
        <v>2380</v>
      </c>
      <c r="W124" s="32">
        <f t="shared" si="94"/>
        <v>2000</v>
      </c>
      <c r="X124" s="32">
        <f t="shared" si="95"/>
        <v>2380</v>
      </c>
      <c r="Y124" s="24"/>
      <c r="Z124" s="24"/>
      <c r="AA124" s="25"/>
      <c r="AB124" s="26"/>
      <c r="AC124" s="26"/>
      <c r="AD124" s="27"/>
      <c r="AE124" s="81">
        <f>IF(A124="","",AVERAGE(J124,V124))</f>
        <v>2040</v>
      </c>
      <c r="AF124" s="81">
        <f>IF(B124="","",AVERAGE(L124,X124))</f>
        <v>2040</v>
      </c>
      <c r="AG124" s="40">
        <f>IF(B124="","",_xlfn.STDEV.P(L124,X124))</f>
        <v>340</v>
      </c>
      <c r="AH124" s="41">
        <f t="shared" si="99"/>
        <v>0.16666666666666666</v>
      </c>
      <c r="AI124" s="40">
        <f t="shared" si="100"/>
        <v>1700</v>
      </c>
      <c r="AJ124" s="40">
        <f t="shared" si="101"/>
        <v>2380</v>
      </c>
      <c r="AK124" s="42">
        <f t="shared" si="102"/>
        <v>3360</v>
      </c>
      <c r="AL124" s="42">
        <f t="shared" si="103"/>
        <v>3360</v>
      </c>
      <c r="AM124" s="39"/>
      <c r="AN124" s="39"/>
      <c r="AO124" s="40"/>
      <c r="AP124" s="41"/>
      <c r="AQ124" s="75"/>
      <c r="AR124" s="75"/>
      <c r="AS124" s="75"/>
      <c r="AT124" s="75"/>
      <c r="AU124" s="5"/>
    </row>
    <row r="125" spans="1:50" s="7" customFormat="1" ht="57.6" x14ac:dyDescent="0.3">
      <c r="A125" s="6">
        <v>115</v>
      </c>
      <c r="B125" s="43" t="s">
        <v>342</v>
      </c>
      <c r="C125" s="79" t="s">
        <v>328</v>
      </c>
      <c r="D125" s="6" t="s">
        <v>331</v>
      </c>
      <c r="E125" s="43" t="s">
        <v>340</v>
      </c>
      <c r="F125" s="44">
        <v>1</v>
      </c>
      <c r="G125" s="6" t="s">
        <v>341</v>
      </c>
      <c r="H125" s="23">
        <v>1701.6806722689075</v>
      </c>
      <c r="I125" s="47">
        <f t="shared" si="84"/>
        <v>323.31932773109241</v>
      </c>
      <c r="J125" s="47">
        <f t="shared" si="85"/>
        <v>2025</v>
      </c>
      <c r="K125" s="59">
        <f t="shared" si="86"/>
        <v>1701.6806722689075</v>
      </c>
      <c r="L125" s="59">
        <f t="shared" si="87"/>
        <v>2025</v>
      </c>
      <c r="M125" s="24" t="s">
        <v>343</v>
      </c>
      <c r="N125" s="25">
        <v>5882.3529411764712</v>
      </c>
      <c r="O125" s="26">
        <f t="shared" si="88"/>
        <v>1117.6470588235295</v>
      </c>
      <c r="P125" s="26">
        <f t="shared" si="89"/>
        <v>7000.0000000000009</v>
      </c>
      <c r="Q125" s="27">
        <f t="shared" si="90"/>
        <v>5882.3529411764712</v>
      </c>
      <c r="R125" s="27">
        <f t="shared" si="91"/>
        <v>7000.0000000000009</v>
      </c>
      <c r="S125" s="29" t="s">
        <v>344</v>
      </c>
      <c r="T125" s="30">
        <v>2500</v>
      </c>
      <c r="U125" s="31">
        <f t="shared" si="92"/>
        <v>475</v>
      </c>
      <c r="V125" s="31">
        <f t="shared" si="93"/>
        <v>2975</v>
      </c>
      <c r="W125" s="32">
        <f t="shared" si="94"/>
        <v>2500</v>
      </c>
      <c r="X125" s="32">
        <f t="shared" si="95"/>
        <v>2975</v>
      </c>
      <c r="Y125" s="24"/>
      <c r="Z125" s="24"/>
      <c r="AA125" s="25"/>
      <c r="AB125" s="26"/>
      <c r="AC125" s="26"/>
      <c r="AD125" s="27"/>
      <c r="AE125" s="81">
        <f>IF(A125="","",AVERAGE(J125,V125))</f>
        <v>2500</v>
      </c>
      <c r="AF125" s="81">
        <f>IF(B125="","",AVERAGE(L125,X125))</f>
        <v>2500</v>
      </c>
      <c r="AG125" s="40">
        <f>IF(B125="","",_xlfn.STDEV.P(L125,X125))</f>
        <v>475</v>
      </c>
      <c r="AH125" s="41">
        <f t="shared" si="99"/>
        <v>0.19</v>
      </c>
      <c r="AI125" s="40">
        <f t="shared" si="100"/>
        <v>2025</v>
      </c>
      <c r="AJ125" s="40">
        <f t="shared" si="101"/>
        <v>2975</v>
      </c>
      <c r="AK125" s="42">
        <f t="shared" si="102"/>
        <v>4000</v>
      </c>
      <c r="AL125" s="42">
        <f t="shared" si="103"/>
        <v>4000</v>
      </c>
      <c r="AM125" s="39"/>
      <c r="AN125" s="39"/>
      <c r="AO125" s="40"/>
      <c r="AP125" s="41"/>
      <c r="AQ125" s="75"/>
      <c r="AR125" s="75"/>
      <c r="AS125" s="75"/>
      <c r="AT125" s="75"/>
      <c r="AU125" s="5"/>
    </row>
    <row r="126" spans="1:50" s="7" customFormat="1" ht="100.8" x14ac:dyDescent="0.3">
      <c r="A126" s="6">
        <v>116</v>
      </c>
      <c r="B126" s="43" t="s">
        <v>342</v>
      </c>
      <c r="C126" s="87" t="s">
        <v>332</v>
      </c>
      <c r="D126" s="6" t="s">
        <v>333</v>
      </c>
      <c r="E126" s="43" t="s">
        <v>340</v>
      </c>
      <c r="F126" s="44">
        <v>1</v>
      </c>
      <c r="G126" s="6" t="s">
        <v>341</v>
      </c>
      <c r="H126" s="23">
        <v>280092.59259259258</v>
      </c>
      <c r="I126" s="47">
        <f>H126*8%</f>
        <v>22407.407407407409</v>
      </c>
      <c r="J126" s="47">
        <f t="shared" si="85"/>
        <v>302500</v>
      </c>
      <c r="K126" s="59">
        <f t="shared" si="86"/>
        <v>280092.59259259258</v>
      </c>
      <c r="L126" s="59">
        <f t="shared" si="87"/>
        <v>302500</v>
      </c>
      <c r="M126" s="24" t="s">
        <v>343</v>
      </c>
      <c r="N126" s="25">
        <v>509259.25925925921</v>
      </c>
      <c r="O126" s="26">
        <f>N126*8%</f>
        <v>40740.740740740737</v>
      </c>
      <c r="P126" s="26">
        <f t="shared" si="89"/>
        <v>550000</v>
      </c>
      <c r="Q126" s="27">
        <f t="shared" si="90"/>
        <v>509259.25925925921</v>
      </c>
      <c r="R126" s="27">
        <f t="shared" si="91"/>
        <v>550000</v>
      </c>
      <c r="S126" s="29" t="s">
        <v>344</v>
      </c>
      <c r="T126" s="30">
        <v>394675.9259259259</v>
      </c>
      <c r="U126" s="31">
        <f>T126*8%</f>
        <v>31574.074074074073</v>
      </c>
      <c r="V126" s="31">
        <f t="shared" si="93"/>
        <v>426250</v>
      </c>
      <c r="W126" s="32">
        <f t="shared" si="94"/>
        <v>394675.9259259259</v>
      </c>
      <c r="X126" s="32">
        <f t="shared" si="95"/>
        <v>426250</v>
      </c>
      <c r="Y126" s="24"/>
      <c r="Z126" s="24"/>
      <c r="AA126" s="25"/>
      <c r="AB126" s="26"/>
      <c r="AC126" s="26"/>
      <c r="AD126" s="27"/>
      <c r="AE126" s="81">
        <f>IF(A126="","",AVERAGE(P126,V126))</f>
        <v>488125</v>
      </c>
      <c r="AF126" s="81">
        <f>IF(B126="","",AVERAGE(R126,X126))</f>
        <v>488125</v>
      </c>
      <c r="AG126" s="40">
        <f>IF(B126="","",_xlfn.STDEV.P(R126,X126))</f>
        <v>61875</v>
      </c>
      <c r="AH126" s="41">
        <f t="shared" si="99"/>
        <v>0.12676056338028169</v>
      </c>
      <c r="AI126" s="40">
        <f t="shared" si="100"/>
        <v>426250</v>
      </c>
      <c r="AJ126" s="40">
        <f t="shared" si="101"/>
        <v>550000</v>
      </c>
      <c r="AK126" s="42">
        <f t="shared" si="102"/>
        <v>426250</v>
      </c>
      <c r="AL126" s="42">
        <f t="shared" si="103"/>
        <v>426250</v>
      </c>
      <c r="AM126" s="39"/>
      <c r="AN126" s="39"/>
      <c r="AO126" s="40"/>
      <c r="AP126" s="41"/>
      <c r="AQ126" s="75"/>
      <c r="AR126" s="75"/>
      <c r="AS126" s="75"/>
      <c r="AT126" s="75"/>
      <c r="AU126" s="5"/>
    </row>
    <row r="127" spans="1:50" s="7" customFormat="1" ht="100.8" x14ac:dyDescent="0.3">
      <c r="A127" s="6">
        <v>117</v>
      </c>
      <c r="B127" s="43" t="s">
        <v>342</v>
      </c>
      <c r="C127" s="87" t="s">
        <v>334</v>
      </c>
      <c r="D127" s="6" t="s">
        <v>335</v>
      </c>
      <c r="E127" s="43" t="s">
        <v>340</v>
      </c>
      <c r="F127" s="44">
        <v>1</v>
      </c>
      <c r="G127" s="6" t="s">
        <v>341</v>
      </c>
      <c r="H127" s="23">
        <v>560185.18518518517</v>
      </c>
      <c r="I127" s="47">
        <f t="shared" ref="I127:I129" si="113">H127*8%</f>
        <v>44814.814814814818</v>
      </c>
      <c r="J127" s="47">
        <f t="shared" si="85"/>
        <v>605000</v>
      </c>
      <c r="K127" s="59">
        <f t="shared" si="86"/>
        <v>560185.18518518517</v>
      </c>
      <c r="L127" s="59">
        <f t="shared" si="87"/>
        <v>605000</v>
      </c>
      <c r="M127" s="24" t="s">
        <v>343</v>
      </c>
      <c r="N127" s="25">
        <v>509259.25925925921</v>
      </c>
      <c r="O127" s="26">
        <f t="shared" ref="O127:O129" si="114">N127*8%</f>
        <v>40740.740740740737</v>
      </c>
      <c r="P127" s="26">
        <f t="shared" si="89"/>
        <v>550000</v>
      </c>
      <c r="Q127" s="27">
        <f t="shared" si="90"/>
        <v>509259.25925925921</v>
      </c>
      <c r="R127" s="27">
        <f t="shared" si="91"/>
        <v>550000</v>
      </c>
      <c r="S127" s="29" t="s">
        <v>344</v>
      </c>
      <c r="T127" s="30">
        <v>534722.22222222213</v>
      </c>
      <c r="U127" s="31">
        <f t="shared" ref="U127:U129" si="115">T127*8%</f>
        <v>42777.777777777774</v>
      </c>
      <c r="V127" s="31">
        <f t="shared" si="93"/>
        <v>577499.99999999988</v>
      </c>
      <c r="W127" s="32">
        <f t="shared" si="94"/>
        <v>534722.22222222213</v>
      </c>
      <c r="X127" s="32">
        <f t="shared" si="95"/>
        <v>577499.99999999988</v>
      </c>
      <c r="Y127" s="24"/>
      <c r="Z127" s="24"/>
      <c r="AA127" s="25"/>
      <c r="AB127" s="26"/>
      <c r="AC127" s="26"/>
      <c r="AD127" s="27"/>
      <c r="AE127" s="81">
        <f t="shared" si="96"/>
        <v>577500</v>
      </c>
      <c r="AF127" s="81">
        <f t="shared" si="97"/>
        <v>577500</v>
      </c>
      <c r="AG127" s="40">
        <f t="shared" si="98"/>
        <v>22453.655975512465</v>
      </c>
      <c r="AH127" s="41">
        <f t="shared" si="99"/>
        <v>3.8880789567986955E-2</v>
      </c>
      <c r="AI127" s="40">
        <f t="shared" si="100"/>
        <v>555046.34402448754</v>
      </c>
      <c r="AJ127" s="40">
        <f t="shared" si="101"/>
        <v>599953.65597551246</v>
      </c>
      <c r="AK127" s="42">
        <f t="shared" si="102"/>
        <v>577500</v>
      </c>
      <c r="AL127" s="42">
        <f t="shared" si="103"/>
        <v>577500</v>
      </c>
      <c r="AM127" s="39"/>
      <c r="AN127" s="39"/>
      <c r="AO127" s="40"/>
      <c r="AP127" s="41"/>
      <c r="AQ127" s="75"/>
      <c r="AR127" s="75"/>
      <c r="AS127" s="75"/>
      <c r="AT127" s="75"/>
      <c r="AU127" s="5"/>
    </row>
    <row r="128" spans="1:50" s="7" customFormat="1" ht="129.6" x14ac:dyDescent="0.3">
      <c r="A128" s="6">
        <v>118</v>
      </c>
      <c r="B128" s="43" t="s">
        <v>342</v>
      </c>
      <c r="C128" s="87" t="s">
        <v>336</v>
      </c>
      <c r="D128" s="6" t="s">
        <v>337</v>
      </c>
      <c r="E128" s="43" t="s">
        <v>340</v>
      </c>
      <c r="F128" s="44">
        <v>1</v>
      </c>
      <c r="G128" s="6" t="s">
        <v>341</v>
      </c>
      <c r="H128" s="23">
        <v>840277.77777777775</v>
      </c>
      <c r="I128" s="47">
        <f t="shared" si="113"/>
        <v>67222.222222222219</v>
      </c>
      <c r="J128" s="47">
        <f t="shared" si="85"/>
        <v>907500</v>
      </c>
      <c r="K128" s="59">
        <f t="shared" si="86"/>
        <v>840277.77777777775</v>
      </c>
      <c r="L128" s="59">
        <f t="shared" si="87"/>
        <v>907500</v>
      </c>
      <c r="M128" s="24" t="s">
        <v>343</v>
      </c>
      <c r="N128" s="25">
        <v>564814.81481481483</v>
      </c>
      <c r="O128" s="26">
        <f t="shared" si="114"/>
        <v>45185.18518518519</v>
      </c>
      <c r="P128" s="26">
        <f t="shared" si="89"/>
        <v>610000</v>
      </c>
      <c r="Q128" s="27">
        <f t="shared" si="90"/>
        <v>564814.81481481483</v>
      </c>
      <c r="R128" s="27">
        <f t="shared" si="91"/>
        <v>610000</v>
      </c>
      <c r="S128" s="29" t="s">
        <v>344</v>
      </c>
      <c r="T128" s="30">
        <v>702546.29629629641</v>
      </c>
      <c r="U128" s="31">
        <f t="shared" si="115"/>
        <v>56203.703703703715</v>
      </c>
      <c r="V128" s="31">
        <f t="shared" si="93"/>
        <v>758750.00000000012</v>
      </c>
      <c r="W128" s="32">
        <f t="shared" si="94"/>
        <v>702546.29629629641</v>
      </c>
      <c r="X128" s="32">
        <f t="shared" si="95"/>
        <v>758750.00000000012</v>
      </c>
      <c r="Y128" s="24"/>
      <c r="Z128" s="24"/>
      <c r="AA128" s="25"/>
      <c r="AB128" s="26"/>
      <c r="AC128" s="26"/>
      <c r="AD128" s="27"/>
      <c r="AE128" s="81">
        <f t="shared" si="96"/>
        <v>758750</v>
      </c>
      <c r="AF128" s="81">
        <f t="shared" si="97"/>
        <v>758750</v>
      </c>
      <c r="AG128" s="40">
        <f t="shared" si="98"/>
        <v>121453.86641299924</v>
      </c>
      <c r="AH128" s="41">
        <f t="shared" si="99"/>
        <v>0.16007099362504018</v>
      </c>
      <c r="AI128" s="40">
        <f t="shared" si="100"/>
        <v>637296.13358700078</v>
      </c>
      <c r="AJ128" s="40">
        <f t="shared" si="101"/>
        <v>880203.86641299922</v>
      </c>
      <c r="AK128" s="42">
        <f t="shared" si="102"/>
        <v>758750</v>
      </c>
      <c r="AL128" s="42">
        <f t="shared" si="103"/>
        <v>758750</v>
      </c>
      <c r="AM128" s="39"/>
      <c r="AN128" s="39"/>
      <c r="AO128" s="40"/>
      <c r="AP128" s="41"/>
      <c r="AQ128" s="75"/>
      <c r="AR128" s="75"/>
      <c r="AS128" s="75"/>
      <c r="AT128" s="75"/>
      <c r="AU128" s="5"/>
    </row>
    <row r="129" spans="1:88" s="7" customFormat="1" ht="129.6" x14ac:dyDescent="0.3">
      <c r="A129" s="6">
        <v>119</v>
      </c>
      <c r="B129" s="43" t="s">
        <v>342</v>
      </c>
      <c r="C129" s="87" t="s">
        <v>338</v>
      </c>
      <c r="D129" s="6" t="s">
        <v>339</v>
      </c>
      <c r="E129" s="43" t="s">
        <v>340</v>
      </c>
      <c r="F129" s="44">
        <v>1</v>
      </c>
      <c r="G129" s="6" t="s">
        <v>341</v>
      </c>
      <c r="H129" s="23">
        <v>1120370.3703703703</v>
      </c>
      <c r="I129" s="47">
        <f t="shared" si="113"/>
        <v>89629.629629629635</v>
      </c>
      <c r="J129" s="47">
        <f t="shared" si="85"/>
        <v>1210000</v>
      </c>
      <c r="K129" s="59">
        <f t="shared" si="86"/>
        <v>1120370.3703703703</v>
      </c>
      <c r="L129" s="59">
        <f t="shared" si="87"/>
        <v>1210000</v>
      </c>
      <c r="M129" s="24" t="s">
        <v>343</v>
      </c>
      <c r="N129" s="25">
        <v>555555.5555555555</v>
      </c>
      <c r="O129" s="26">
        <f t="shared" si="114"/>
        <v>44444.444444444438</v>
      </c>
      <c r="P129" s="26">
        <f t="shared" si="89"/>
        <v>600000</v>
      </c>
      <c r="Q129" s="27">
        <f t="shared" si="90"/>
        <v>555555.5555555555</v>
      </c>
      <c r="R129" s="27">
        <f t="shared" si="91"/>
        <v>600000</v>
      </c>
      <c r="S129" s="29" t="s">
        <v>344</v>
      </c>
      <c r="T129" s="30">
        <v>837962.96296296304</v>
      </c>
      <c r="U129" s="31">
        <f t="shared" si="115"/>
        <v>67037.037037037051</v>
      </c>
      <c r="V129" s="31">
        <f t="shared" si="93"/>
        <v>905000.00000000012</v>
      </c>
      <c r="W129" s="32">
        <f t="shared" si="94"/>
        <v>837962.96296296304</v>
      </c>
      <c r="X129" s="32">
        <f t="shared" si="95"/>
        <v>905000.00000000012</v>
      </c>
      <c r="Y129" s="24"/>
      <c r="Z129" s="24"/>
      <c r="AA129" s="25"/>
      <c r="AB129" s="26"/>
      <c r="AC129" s="26"/>
      <c r="AD129" s="27"/>
      <c r="AE129" s="81">
        <f>IF(A129="","",AVERAGE(P129,V129))</f>
        <v>752500</v>
      </c>
      <c r="AF129" s="81">
        <f>IF(B129="","",AVERAGE(R129,X129))</f>
        <v>752500</v>
      </c>
      <c r="AG129" s="40">
        <f>IF(B129="","",_xlfn.STDEV.P(R129,X129))</f>
        <v>152500.00000000041</v>
      </c>
      <c r="AH129" s="41">
        <f t="shared" si="99"/>
        <v>0.20265780730897065</v>
      </c>
      <c r="AI129" s="40">
        <f t="shared" si="100"/>
        <v>599999.99999999953</v>
      </c>
      <c r="AJ129" s="40">
        <f t="shared" si="101"/>
        <v>905000.00000000047</v>
      </c>
      <c r="AK129" s="42">
        <f t="shared" si="102"/>
        <v>905000</v>
      </c>
      <c r="AL129" s="42">
        <f t="shared" si="103"/>
        <v>905000</v>
      </c>
      <c r="AM129" s="39"/>
      <c r="AN129" s="39"/>
      <c r="AO129" s="40"/>
      <c r="AP129" s="41"/>
      <c r="AQ129" s="75"/>
      <c r="AR129" s="75"/>
      <c r="AS129" s="75"/>
      <c r="AT129" s="75"/>
      <c r="AU129" s="5"/>
    </row>
    <row r="130" spans="1:88" s="7" customFormat="1" ht="25.2" customHeight="1" x14ac:dyDescent="0.3">
      <c r="A130" s="122" t="s">
        <v>52</v>
      </c>
      <c r="B130" s="122"/>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82">
        <f>SUM(AF11:AF129)</f>
        <v>164298725.72666669</v>
      </c>
      <c r="AN130" s="61">
        <f>SUM(AN11:AN129)</f>
        <v>108099005.6075</v>
      </c>
      <c r="CJ130" s="7">
        <v>88</v>
      </c>
    </row>
    <row r="131" spans="1:88" s="7" customFormat="1" x14ac:dyDescent="0.3">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8"/>
      <c r="AG131" s="8"/>
      <c r="AM131" s="8"/>
      <c r="AN131" s="8"/>
      <c r="AO131" s="8"/>
      <c r="CJ131" s="7">
        <v>89</v>
      </c>
    </row>
    <row r="132" spans="1:88" s="10" customFormat="1" ht="18" x14ac:dyDescent="0.3">
      <c r="A132" s="119"/>
      <c r="B132" s="119"/>
      <c r="C132" s="119"/>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c r="AC132" s="119"/>
      <c r="AD132" s="119"/>
      <c r="AE132" s="119"/>
      <c r="AF132" s="119"/>
      <c r="AG132" s="119"/>
      <c r="AH132" s="70"/>
      <c r="AI132" s="70"/>
      <c r="AJ132" s="70"/>
      <c r="AK132" s="71"/>
      <c r="AL132" s="71"/>
      <c r="AM132" s="71"/>
      <c r="AN132" s="71"/>
      <c r="AO132" s="71"/>
      <c r="AP132" s="71"/>
      <c r="AQ132" s="71"/>
      <c r="AR132" s="71"/>
      <c r="AS132" s="71"/>
      <c r="AT132" s="71"/>
      <c r="AU132" s="71"/>
      <c r="AV132" s="71"/>
      <c r="AW132" s="71"/>
      <c r="AX132" s="71"/>
      <c r="AY132" s="71"/>
      <c r="AZ132" s="71"/>
      <c r="BA132" s="71"/>
      <c r="BB132" s="71"/>
      <c r="CJ132" s="7">
        <v>90</v>
      </c>
    </row>
    <row r="133" spans="1:88" s="7" customFormat="1" x14ac:dyDescent="0.3">
      <c r="AL133" s="71"/>
      <c r="AM133" s="71"/>
      <c r="AN133" s="71"/>
      <c r="AO133" s="71"/>
      <c r="AP133" s="71"/>
      <c r="AQ133" s="71"/>
      <c r="AR133" s="71"/>
      <c r="AS133" s="71"/>
      <c r="AT133" s="71"/>
      <c r="AU133" s="71"/>
      <c r="AV133" s="71"/>
      <c r="AW133" s="71"/>
      <c r="AX133" s="71"/>
      <c r="AY133" s="71"/>
      <c r="AZ133" s="71"/>
      <c r="BA133" s="71"/>
      <c r="BB133" s="71"/>
      <c r="CJ133" s="7">
        <v>91</v>
      </c>
    </row>
    <row r="134" spans="1:88" s="7" customFormat="1" ht="259.2" customHeight="1" x14ac:dyDescent="0.3">
      <c r="AL134" s="71"/>
      <c r="AM134" s="71"/>
      <c r="AN134" s="71"/>
      <c r="AO134" s="71"/>
      <c r="AP134" s="71"/>
      <c r="AQ134" s="71"/>
      <c r="AR134" s="71"/>
      <c r="AS134" s="71"/>
      <c r="AT134" s="71"/>
      <c r="AU134" s="71"/>
      <c r="AV134" s="71"/>
      <c r="AW134" s="71"/>
      <c r="AX134" s="71"/>
      <c r="AY134" s="71"/>
      <c r="AZ134" s="71"/>
      <c r="BA134" s="71"/>
      <c r="BB134" s="71"/>
      <c r="CJ134" s="7">
        <v>92</v>
      </c>
    </row>
    <row r="135" spans="1:88" s="7" customFormat="1" ht="30.6" customHeight="1" x14ac:dyDescent="0.3">
      <c r="AJ135" s="73"/>
      <c r="AK135" s="73"/>
      <c r="AL135" s="73"/>
      <c r="AM135" s="73"/>
      <c r="AN135" s="73"/>
      <c r="AO135" s="73"/>
      <c r="AP135" s="73"/>
      <c r="CJ135" s="7">
        <v>92</v>
      </c>
    </row>
    <row r="136" spans="1:88" s="7" customFormat="1" ht="30.6" customHeight="1" x14ac:dyDescent="0.3">
      <c r="AJ136" s="73"/>
      <c r="AK136" s="73"/>
      <c r="AL136" s="73"/>
      <c r="AM136" s="73"/>
      <c r="AN136" s="73"/>
      <c r="AO136" s="73"/>
      <c r="AP136" s="73"/>
      <c r="CJ136" s="7">
        <v>92</v>
      </c>
    </row>
    <row r="137" spans="1:88" s="7" customFormat="1" ht="30.6" customHeight="1" x14ac:dyDescent="0.3">
      <c r="AJ137" s="73"/>
      <c r="AK137" s="73"/>
      <c r="AL137" s="73"/>
      <c r="AM137" s="73"/>
      <c r="AN137" s="73"/>
      <c r="AO137" s="73"/>
      <c r="AP137" s="73"/>
    </row>
    <row r="138" spans="1:88" s="7" customFormat="1" ht="30.6" customHeight="1" x14ac:dyDescent="0.3">
      <c r="A138" s="73"/>
      <c r="B138" s="73"/>
      <c r="C138" s="73"/>
      <c r="D138" s="73"/>
      <c r="E138" s="73"/>
      <c r="F138" s="73"/>
      <c r="G138" s="73"/>
    </row>
    <row r="139" spans="1:88" s="7" customFormat="1" ht="30.6" customHeight="1" x14ac:dyDescent="0.3">
      <c r="A139" s="73"/>
      <c r="B139" s="73"/>
      <c r="C139" s="73"/>
      <c r="D139" s="73"/>
      <c r="E139" s="73"/>
      <c r="F139" s="73"/>
      <c r="G139" s="73"/>
    </row>
    <row r="140" spans="1:88" s="7" customFormat="1" ht="30.6" customHeight="1" x14ac:dyDescent="0.3">
      <c r="A140" s="73"/>
      <c r="B140" s="73"/>
      <c r="C140" s="73"/>
      <c r="D140" s="73"/>
      <c r="E140" s="73"/>
      <c r="F140" s="73"/>
      <c r="G140" s="73"/>
      <c r="AM140" s="60"/>
    </row>
    <row r="141" spans="1:88" s="7" customFormat="1" ht="30.6" customHeight="1" x14ac:dyDescent="0.3">
      <c r="A141" s="73"/>
      <c r="B141" s="73"/>
      <c r="C141" s="73"/>
      <c r="D141" s="73"/>
      <c r="E141" s="73"/>
      <c r="F141" s="73"/>
      <c r="G141" s="73"/>
    </row>
    <row r="142" spans="1:88" s="7" customFormat="1" ht="30.6" customHeight="1" x14ac:dyDescent="0.3">
      <c r="A142" s="73"/>
      <c r="B142" s="73"/>
      <c r="C142" s="73"/>
      <c r="D142" s="73"/>
      <c r="E142" s="73"/>
      <c r="F142" s="73"/>
      <c r="G142" s="73"/>
    </row>
    <row r="143" spans="1:88" s="7" customFormat="1" ht="30.6" customHeight="1" x14ac:dyDescent="0.3">
      <c r="A143" s="73"/>
      <c r="B143" s="73"/>
      <c r="C143" s="73"/>
      <c r="D143" s="73"/>
      <c r="E143" s="73"/>
      <c r="F143" s="73"/>
      <c r="G143" s="73"/>
    </row>
    <row r="144" spans="1:88" s="7" customFormat="1" ht="30.6" customHeight="1" x14ac:dyDescent="0.3">
      <c r="A144" s="73"/>
      <c r="B144" s="73"/>
      <c r="C144" s="73"/>
      <c r="D144" s="73"/>
      <c r="E144" s="73"/>
      <c r="F144" s="73"/>
      <c r="G144" s="73"/>
    </row>
    <row r="145" spans="1:88" s="7" customFormat="1" ht="30.6" customHeight="1" x14ac:dyDescent="0.3">
      <c r="A145" s="73"/>
      <c r="B145" s="73"/>
      <c r="C145" s="73"/>
      <c r="D145" s="73"/>
      <c r="E145" s="73"/>
      <c r="F145" s="73"/>
      <c r="G145" s="73"/>
    </row>
    <row r="146" spans="1:88" s="7" customFormat="1" ht="30.6" customHeight="1" x14ac:dyDescent="0.3">
      <c r="A146" s="73"/>
      <c r="B146" s="73"/>
      <c r="C146" s="73"/>
      <c r="D146" s="73"/>
      <c r="E146" s="73"/>
      <c r="F146" s="73"/>
      <c r="G146" s="73"/>
    </row>
    <row r="147" spans="1:88" s="7" customFormat="1" ht="30.6" customHeight="1" x14ac:dyDescent="0.3">
      <c r="A147" s="73"/>
      <c r="B147" s="73"/>
      <c r="C147" s="73"/>
      <c r="D147" s="73"/>
      <c r="E147" s="73"/>
      <c r="F147" s="73"/>
      <c r="G147" s="73"/>
    </row>
    <row r="148" spans="1:88" s="7" customFormat="1" ht="30.6" customHeight="1" x14ac:dyDescent="0.3">
      <c r="A148" s="73"/>
      <c r="B148" s="73"/>
      <c r="C148" s="73"/>
      <c r="D148" s="73"/>
      <c r="E148" s="73"/>
      <c r="F148" s="73"/>
      <c r="G148" s="73"/>
    </row>
    <row r="149" spans="1:88" s="7" customFormat="1" ht="30.6" customHeight="1" x14ac:dyDescent="0.3">
      <c r="A149" s="73"/>
      <c r="B149" s="73"/>
      <c r="C149" s="73"/>
      <c r="D149" s="73"/>
      <c r="E149" s="73"/>
      <c r="F149" s="73"/>
      <c r="G149" s="73"/>
    </row>
    <row r="150" spans="1:88" s="7" customFormat="1" ht="30.6" customHeight="1" x14ac:dyDescent="0.3">
      <c r="A150" s="73"/>
      <c r="B150" s="73"/>
      <c r="C150" s="73"/>
      <c r="D150" s="73"/>
      <c r="E150" s="73"/>
      <c r="F150" s="73"/>
      <c r="G150" s="73"/>
    </row>
    <row r="151" spans="1:88" s="7" customFormat="1" ht="30.6" customHeight="1" x14ac:dyDescent="0.3">
      <c r="A151" s="73"/>
      <c r="B151" s="73"/>
      <c r="C151" s="73"/>
      <c r="D151" s="73"/>
      <c r="E151" s="73"/>
      <c r="F151" s="73"/>
      <c r="G151" s="73"/>
    </row>
    <row r="152" spans="1:88" s="7" customFormat="1" ht="30.6" customHeight="1" x14ac:dyDescent="0.3">
      <c r="A152" s="73"/>
      <c r="B152" s="73"/>
      <c r="C152" s="73"/>
      <c r="D152" s="73"/>
      <c r="E152" s="73"/>
      <c r="F152" s="73"/>
      <c r="G152" s="73"/>
    </row>
    <row r="153" spans="1:88" s="7" customFormat="1" ht="30.6" customHeight="1" x14ac:dyDescent="0.3">
      <c r="A153" s="73"/>
      <c r="B153" s="73"/>
      <c r="C153" s="73"/>
      <c r="D153" s="73"/>
      <c r="E153" s="73"/>
      <c r="F153" s="73"/>
      <c r="G153" s="73"/>
    </row>
    <row r="154" spans="1:88" s="7" customFormat="1" ht="30.6" customHeight="1" x14ac:dyDescent="0.3">
      <c r="A154" s="73"/>
      <c r="B154" s="73"/>
      <c r="C154" s="73"/>
      <c r="D154" s="73"/>
      <c r="E154" s="73"/>
      <c r="F154" s="73"/>
      <c r="G154" s="73"/>
    </row>
    <row r="155" spans="1:88" s="7" customFormat="1" ht="30.6" customHeight="1" x14ac:dyDescent="0.3">
      <c r="A155" s="73"/>
      <c r="B155" s="73"/>
      <c r="C155" s="73"/>
      <c r="D155" s="73"/>
      <c r="E155" s="73"/>
      <c r="F155" s="73"/>
      <c r="G155" s="73"/>
      <c r="CJ155" s="7">
        <v>92</v>
      </c>
    </row>
    <row r="156" spans="1:88" s="7" customFormat="1" ht="30.6" customHeight="1" x14ac:dyDescent="0.3">
      <c r="A156" s="73"/>
      <c r="B156" s="73"/>
      <c r="C156" s="73"/>
      <c r="D156" s="73"/>
      <c r="E156" s="73"/>
      <c r="F156" s="73"/>
      <c r="G156" s="73"/>
      <c r="CJ156" s="7">
        <v>93</v>
      </c>
    </row>
    <row r="157" spans="1:88" s="7" customFormat="1" ht="30.6" customHeight="1" x14ac:dyDescent="0.3">
      <c r="A157" s="73"/>
      <c r="B157" s="73"/>
      <c r="C157" s="73"/>
      <c r="D157" s="73"/>
      <c r="E157" s="73"/>
      <c r="F157" s="73"/>
      <c r="G157" s="73"/>
      <c r="CJ157" s="7">
        <v>94</v>
      </c>
    </row>
    <row r="158" spans="1:88" s="7" customFormat="1" ht="30.6" customHeight="1" x14ac:dyDescent="0.3">
      <c r="A158" s="73"/>
      <c r="B158" s="73"/>
      <c r="C158" s="73"/>
      <c r="D158" s="73"/>
      <c r="E158" s="73"/>
      <c r="F158" s="73"/>
      <c r="G158" s="73"/>
      <c r="CJ158" s="7">
        <v>95</v>
      </c>
    </row>
    <row r="159" spans="1:88" s="7" customFormat="1" ht="30.6" customHeight="1" x14ac:dyDescent="0.3">
      <c r="A159" s="73"/>
      <c r="B159" s="73"/>
      <c r="C159" s="73"/>
      <c r="D159" s="73"/>
      <c r="E159" s="73"/>
      <c r="F159" s="73"/>
      <c r="G159" s="73"/>
      <c r="CJ159" s="7">
        <v>96</v>
      </c>
    </row>
    <row r="160" spans="1:88" s="7" customFormat="1" ht="30.6" customHeight="1" x14ac:dyDescent="0.3">
      <c r="A160" s="73"/>
      <c r="B160" s="73"/>
      <c r="C160" s="73"/>
      <c r="D160" s="73"/>
      <c r="E160" s="73"/>
      <c r="F160" s="73"/>
      <c r="G160" s="73"/>
      <c r="CJ160" s="7">
        <v>97</v>
      </c>
    </row>
    <row r="161" spans="1:88" s="7" customFormat="1" ht="30.6" customHeight="1" x14ac:dyDescent="0.3">
      <c r="A161" s="73"/>
      <c r="B161" s="73"/>
      <c r="C161" s="73"/>
      <c r="D161" s="73"/>
      <c r="E161" s="73"/>
      <c r="F161" s="73"/>
      <c r="G161" s="73"/>
      <c r="CJ161" s="7">
        <v>98</v>
      </c>
    </row>
    <row r="162" spans="1:88" x14ac:dyDescent="0.3">
      <c r="CJ162" s="3">
        <v>101</v>
      </c>
    </row>
    <row r="163" spans="1:88" x14ac:dyDescent="0.3">
      <c r="CJ163" s="3">
        <v>102</v>
      </c>
    </row>
    <row r="164" spans="1:88" ht="59.25" customHeight="1" x14ac:dyDescent="0.3">
      <c r="CJ164" s="3">
        <v>103</v>
      </c>
    </row>
  </sheetData>
  <sheetProtection formatColumns="0" formatRows="0" insertColumns="0" insertRows="0" autoFilter="0"/>
  <autoFilter ref="A10:AU130" xr:uid="{C7409296-38FA-4E25-9805-25113E0340F7}"/>
  <mergeCells count="32">
    <mergeCell ref="W4:X4"/>
    <mergeCell ref="D5:F5"/>
    <mergeCell ref="H5:I5"/>
    <mergeCell ref="K5:L5"/>
    <mergeCell ref="W5:X5"/>
    <mergeCell ref="A3:L3"/>
    <mergeCell ref="M3:V6"/>
    <mergeCell ref="A4:B6"/>
    <mergeCell ref="E4:F4"/>
    <mergeCell ref="G4:L4"/>
    <mergeCell ref="D6:L6"/>
    <mergeCell ref="BJ45:BJ58"/>
    <mergeCell ref="BK45:BK58"/>
    <mergeCell ref="W6:X6"/>
    <mergeCell ref="AY6:BJ6"/>
    <mergeCell ref="G9:L9"/>
    <mergeCell ref="M9:R9"/>
    <mergeCell ref="S9:X9"/>
    <mergeCell ref="Y9:AD9"/>
    <mergeCell ref="AE9:AH9"/>
    <mergeCell ref="AM9:AP9"/>
    <mergeCell ref="BB36:BI36"/>
    <mergeCell ref="AY45:BF45"/>
    <mergeCell ref="BG45:BG58"/>
    <mergeCell ref="BH45:BI58"/>
    <mergeCell ref="AY46:BF58"/>
    <mergeCell ref="CC68:CC81"/>
    <mergeCell ref="CD68:CE81"/>
    <mergeCell ref="BU69:CB81"/>
    <mergeCell ref="A130:AE130"/>
    <mergeCell ref="A132:AG132"/>
    <mergeCell ref="BU68:CB68"/>
  </mergeCells>
  <conditionalFormatting sqref="AP11:AP129 AH11:AH129">
    <cfRule type="cellIs" dxfId="3" priority="3" stopIfTrue="1" operator="greaterThan">
      <formula>0.2</formula>
    </cfRule>
  </conditionalFormatting>
  <conditionalFormatting sqref="D11:D129">
    <cfRule type="duplicateValues" dxfId="2" priority="1"/>
  </conditionalFormatting>
  <dataValidations count="1">
    <dataValidation type="list" allowBlank="1" showInputMessage="1" showErrorMessage="1" sqref="BC11:BC17 BC25:BC35" xr:uid="{C923DB4D-04C3-4503-A672-32F9F8363790}">
      <formula1>"Tabla,Cotizacion"</formula1>
    </dataValidation>
  </dataValidations>
  <pageMargins left="0.7" right="0.7" top="0.75" bottom="0.75" header="0.3" footer="0.3"/>
  <pageSetup paperSize="3" scale="33"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D02FEF2-3D22-401B-B829-418138F119EC}">
          <x14:formula1>
            <xm:f>Lista!$L$8:$L$21</xm:f>
          </x14:formula1>
          <xm:sqref>D5:F5</xm:sqref>
        </x14:dataValidation>
        <x14:dataValidation type="list" allowBlank="1" showInputMessage="1" showErrorMessage="1" xr:uid="{FB3CA4C4-4AC0-44F1-8426-8E0013D40F32}">
          <x14:formula1>
            <xm:f>Lista!$V$8:$V$14</xm:f>
          </x14:formula1>
          <xm:sqref>G4:L4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4140625" defaultRowHeight="14.4" x14ac:dyDescent="0.3"/>
  <cols>
    <col min="1" max="1" width="17.109375" style="3" customWidth="1"/>
    <col min="2" max="2" width="24.44140625" style="3" customWidth="1"/>
    <col min="3" max="4" width="52.44140625" style="3" customWidth="1"/>
    <col min="5" max="6" width="28.44140625" style="3" customWidth="1"/>
    <col min="7" max="7" width="31.44140625" style="3" customWidth="1"/>
    <col min="8" max="13" width="25.44140625" style="3" customWidth="1"/>
    <col min="14" max="40" width="24.44140625" style="3" customWidth="1"/>
    <col min="41" max="50" width="23" style="3" customWidth="1"/>
    <col min="51" max="51" width="56.44140625" style="3" customWidth="1"/>
    <col min="52" max="54" width="11.44140625" style="3"/>
    <col min="55" max="56" width="31.33203125" style="3" customWidth="1"/>
    <col min="57" max="57" width="29.33203125" style="3" customWidth="1"/>
    <col min="58" max="58" width="66.6640625" style="3" customWidth="1"/>
    <col min="59" max="61" width="22.6640625" style="3" customWidth="1"/>
    <col min="62" max="63" width="32.33203125" style="3" customWidth="1"/>
    <col min="64" max="66" width="22.6640625" style="3" customWidth="1"/>
    <col min="67" max="88" width="11.44140625" style="3"/>
    <col min="89" max="89" width="5.44140625" style="3" bestFit="1" customWidth="1"/>
    <col min="90" max="16384" width="11.44140625" style="3"/>
  </cols>
  <sheetData>
    <row r="3" spans="1:92" s="1" customFormat="1" ht="32.4" customHeight="1" x14ac:dyDescent="0.3">
      <c r="A3" s="93" t="s">
        <v>0</v>
      </c>
      <c r="B3" s="93"/>
      <c r="C3" s="93"/>
      <c r="D3" s="93"/>
      <c r="E3" s="93"/>
      <c r="F3" s="93"/>
      <c r="G3" s="93"/>
      <c r="H3" s="93"/>
      <c r="I3" s="93"/>
      <c r="J3" s="93"/>
      <c r="K3" s="93"/>
      <c r="L3" s="93"/>
      <c r="M3" s="130" t="s">
        <v>1</v>
      </c>
      <c r="N3" s="131"/>
      <c r="O3" s="131"/>
      <c r="P3" s="131"/>
      <c r="Q3" s="131"/>
      <c r="R3" s="131"/>
      <c r="S3" s="131"/>
      <c r="T3" s="131"/>
      <c r="U3" s="131"/>
      <c r="V3" s="131"/>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 customHeight="1" x14ac:dyDescent="0.3">
      <c r="A4" s="94"/>
      <c r="B4" s="94"/>
      <c r="C4" s="45" t="s">
        <v>2</v>
      </c>
      <c r="D4" s="17"/>
      <c r="E4" s="95" t="s">
        <v>3</v>
      </c>
      <c r="F4" s="95"/>
      <c r="G4" s="96"/>
      <c r="H4" s="96"/>
      <c r="I4" s="96"/>
      <c r="J4" s="96"/>
      <c r="K4" s="96"/>
      <c r="L4" s="96"/>
      <c r="M4" s="132"/>
      <c r="N4" s="133"/>
      <c r="O4" s="133"/>
      <c r="P4" s="133"/>
      <c r="Q4" s="133"/>
      <c r="R4" s="133"/>
      <c r="S4" s="133"/>
      <c r="T4" s="133"/>
      <c r="U4" s="133"/>
      <c r="V4" s="133"/>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3">
      <c r="A5" s="94"/>
      <c r="B5" s="94"/>
      <c r="C5" s="20" t="s">
        <v>5</v>
      </c>
      <c r="D5" s="97"/>
      <c r="E5" s="98"/>
      <c r="F5" s="99"/>
      <c r="G5" s="20" t="s">
        <v>6</v>
      </c>
      <c r="H5" s="97"/>
      <c r="I5" s="99"/>
      <c r="J5" s="20" t="s">
        <v>7</v>
      </c>
      <c r="K5" s="97"/>
      <c r="L5" s="99"/>
      <c r="M5" s="132"/>
      <c r="N5" s="133"/>
      <c r="O5" s="133"/>
      <c r="P5" s="133"/>
      <c r="Q5" s="133"/>
      <c r="R5" s="133"/>
      <c r="S5" s="133"/>
      <c r="T5" s="133"/>
      <c r="U5" s="133"/>
      <c r="V5" s="133"/>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3">
      <c r="A6" s="94"/>
      <c r="B6" s="94"/>
      <c r="C6" s="46" t="s">
        <v>9</v>
      </c>
      <c r="D6" s="95"/>
      <c r="E6" s="95"/>
      <c r="F6" s="95"/>
      <c r="G6" s="95"/>
      <c r="H6" s="95"/>
      <c r="I6" s="95"/>
      <c r="J6" s="95"/>
      <c r="K6" s="95"/>
      <c r="L6" s="95"/>
      <c r="M6" s="134"/>
      <c r="N6" s="135"/>
      <c r="O6" s="135"/>
      <c r="P6" s="135"/>
      <c r="Q6" s="135"/>
      <c r="R6" s="135"/>
      <c r="S6" s="135"/>
      <c r="T6" s="135"/>
      <c r="U6" s="135"/>
      <c r="V6" s="135"/>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111" t="s">
        <v>11</v>
      </c>
      <c r="BD6" s="111"/>
      <c r="BE6" s="111"/>
      <c r="BF6" s="111"/>
      <c r="BG6" s="111"/>
      <c r="BH6" s="111"/>
      <c r="BI6" s="111"/>
      <c r="BJ6" s="111"/>
      <c r="BK6" s="111"/>
      <c r="BL6" s="111"/>
      <c r="BM6" s="111"/>
      <c r="BN6" s="111"/>
    </row>
    <row r="8" spans="1:92" x14ac:dyDescent="0.3">
      <c r="A8" s="4"/>
      <c r="I8" s="16"/>
      <c r="J8" s="16"/>
      <c r="K8" s="16"/>
      <c r="L8" s="16"/>
      <c r="O8" s="16"/>
      <c r="P8" s="16"/>
      <c r="Q8" s="16"/>
      <c r="R8" s="16"/>
      <c r="U8" s="16"/>
      <c r="V8" s="16"/>
      <c r="W8" s="16"/>
      <c r="X8" s="16"/>
      <c r="Y8" s="16"/>
      <c r="AA8" s="16"/>
      <c r="AB8" s="16"/>
      <c r="AC8" s="16"/>
      <c r="AD8" s="16"/>
      <c r="AE8" s="16"/>
    </row>
    <row r="9" spans="1:92" s="18" customFormat="1" ht="15.6" customHeight="1" x14ac:dyDescent="0.35">
      <c r="G9" s="116" t="s">
        <v>12</v>
      </c>
      <c r="H9" s="117"/>
      <c r="I9" s="117"/>
      <c r="J9" s="117"/>
      <c r="K9" s="117"/>
      <c r="L9" s="118"/>
      <c r="M9" s="124" t="s">
        <v>13</v>
      </c>
      <c r="N9" s="125"/>
      <c r="O9" s="125"/>
      <c r="P9" s="125"/>
      <c r="Q9" s="125"/>
      <c r="R9" s="126"/>
      <c r="S9" s="127" t="s">
        <v>14</v>
      </c>
      <c r="T9" s="128"/>
      <c r="U9" s="128"/>
      <c r="V9" s="128"/>
      <c r="W9" s="128"/>
      <c r="X9" s="129"/>
      <c r="Y9" s="124" t="s">
        <v>60</v>
      </c>
      <c r="Z9" s="125"/>
      <c r="AA9" s="125"/>
      <c r="AB9" s="125"/>
      <c r="AC9" s="125"/>
      <c r="AD9" s="126"/>
      <c r="AE9" s="120" t="s">
        <v>15</v>
      </c>
      <c r="AF9" s="121"/>
      <c r="AG9" s="121"/>
      <c r="AH9" s="121"/>
      <c r="AI9" s="138" t="s">
        <v>62</v>
      </c>
      <c r="AJ9" s="138"/>
      <c r="AO9" s="120" t="s">
        <v>15</v>
      </c>
      <c r="AP9" s="121"/>
      <c r="AQ9" s="121"/>
      <c r="AR9" s="121"/>
      <c r="AS9" s="138" t="s">
        <v>62</v>
      </c>
      <c r="AT9" s="138"/>
    </row>
    <row r="10" spans="1:92" s="18" customFormat="1" ht="97.95" customHeight="1" x14ac:dyDescent="0.3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19" t="s">
        <v>61</v>
      </c>
      <c r="Z10" s="19" t="s">
        <v>23</v>
      </c>
      <c r="AA10" s="19" t="s">
        <v>24</v>
      </c>
      <c r="AB10" s="19" t="s">
        <v>25</v>
      </c>
      <c r="AC10" s="19" t="s">
        <v>26</v>
      </c>
      <c r="AD10" s="19" t="s">
        <v>27</v>
      </c>
      <c r="AE10" s="21" t="s">
        <v>30</v>
      </c>
      <c r="AF10" s="21" t="s">
        <v>31</v>
      </c>
      <c r="AG10" s="21" t="s">
        <v>32</v>
      </c>
      <c r="AH10" s="21" t="s">
        <v>33</v>
      </c>
      <c r="AI10" s="21" t="s">
        <v>30</v>
      </c>
      <c r="AJ10" s="21" t="s">
        <v>31</v>
      </c>
      <c r="AK10" s="21" t="s">
        <v>34</v>
      </c>
      <c r="AL10" s="21" t="s">
        <v>35</v>
      </c>
      <c r="AM10" s="21" t="s">
        <v>36</v>
      </c>
      <c r="AN10" s="21" t="s">
        <v>37</v>
      </c>
      <c r="AO10" s="72" t="s">
        <v>30</v>
      </c>
      <c r="AP10" s="72" t="s">
        <v>31</v>
      </c>
      <c r="AQ10" s="72" t="s">
        <v>32</v>
      </c>
      <c r="AR10" s="72" t="s">
        <v>33</v>
      </c>
      <c r="AS10" s="72" t="s">
        <v>30</v>
      </c>
      <c r="AT10" s="72" t="s">
        <v>31</v>
      </c>
      <c r="AU10" s="72" t="s">
        <v>34</v>
      </c>
      <c r="AV10" s="72" t="s">
        <v>35</v>
      </c>
      <c r="AW10" s="72" t="s">
        <v>36</v>
      </c>
      <c r="AX10" s="72" t="s">
        <v>37</v>
      </c>
      <c r="AY10" s="72" t="s">
        <v>38</v>
      </c>
      <c r="BC10" s="21" t="s">
        <v>17</v>
      </c>
      <c r="BD10" s="21" t="s">
        <v>39</v>
      </c>
      <c r="BE10" s="21" t="s">
        <v>40</v>
      </c>
      <c r="BF10" s="21" t="s">
        <v>41</v>
      </c>
      <c r="BG10" s="21" t="s">
        <v>42</v>
      </c>
      <c r="BH10" s="21" t="s">
        <v>43</v>
      </c>
      <c r="BI10" s="21" t="s">
        <v>44</v>
      </c>
      <c r="BJ10" s="21" t="s">
        <v>63</v>
      </c>
      <c r="BK10" s="21" t="s">
        <v>46</v>
      </c>
      <c r="BL10" s="21" t="s">
        <v>13</v>
      </c>
      <c r="BM10" s="21" t="s">
        <v>14</v>
      </c>
      <c r="BN10" s="21" t="s">
        <v>47</v>
      </c>
    </row>
    <row r="11" spans="1:92" s="7" customFormat="1" x14ac:dyDescent="0.3">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x14ac:dyDescent="0.3">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x14ac:dyDescent="0.3">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x14ac:dyDescent="0.3">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x14ac:dyDescent="0.3">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x14ac:dyDescent="0.3">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x14ac:dyDescent="0.3">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x14ac:dyDescent="0.3">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x14ac:dyDescent="0.3">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x14ac:dyDescent="0.3">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x14ac:dyDescent="0.3">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x14ac:dyDescent="0.3">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x14ac:dyDescent="0.3">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x14ac:dyDescent="0.3">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x14ac:dyDescent="0.3">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x14ac:dyDescent="0.3">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x14ac:dyDescent="0.3">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x14ac:dyDescent="0.3">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x14ac:dyDescent="0.3">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x14ac:dyDescent="0.3">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x14ac:dyDescent="0.3">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x14ac:dyDescent="0.3">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x14ac:dyDescent="0.3">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x14ac:dyDescent="0.3">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x14ac:dyDescent="0.3">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x14ac:dyDescent="0.3">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x14ac:dyDescent="0.3">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109" t="s">
        <v>48</v>
      </c>
      <c r="BG37" s="109"/>
      <c r="BH37" s="109"/>
      <c r="BI37" s="109"/>
      <c r="BJ37" s="109"/>
      <c r="BK37" s="109"/>
      <c r="BL37" s="109"/>
      <c r="BM37" s="110"/>
      <c r="BN37" s="69" t="e">
        <f>SUM(BN11:BN36)</f>
        <v>#DIV/0!</v>
      </c>
      <c r="CN37" s="7">
        <v>27</v>
      </c>
    </row>
    <row r="38" spans="1:92" s="7" customFormat="1" x14ac:dyDescent="0.3">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3">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3">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3">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3">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3">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3">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3">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 customHeight="1" x14ac:dyDescent="0.3">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13" t="s">
        <v>49</v>
      </c>
      <c r="BD46" s="114"/>
      <c r="BE46" s="114"/>
      <c r="BF46" s="114"/>
      <c r="BG46" s="114"/>
      <c r="BH46" s="114"/>
      <c r="BI46" s="114"/>
      <c r="BJ46" s="115"/>
      <c r="BK46" s="100" t="s">
        <v>50</v>
      </c>
      <c r="BL46" s="103" t="e">
        <f>SUM(AP98,BN37)</f>
        <v>#DIV/0!</v>
      </c>
      <c r="BM46" s="104"/>
      <c r="CN46" s="7">
        <v>36</v>
      </c>
    </row>
    <row r="47" spans="1:92" s="7" customFormat="1" ht="14.4" customHeight="1" x14ac:dyDescent="0.3">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12" t="s">
        <v>51</v>
      </c>
      <c r="BD47" s="112"/>
      <c r="BE47" s="112"/>
      <c r="BF47" s="112"/>
      <c r="BG47" s="112"/>
      <c r="BH47" s="112"/>
      <c r="BI47" s="112"/>
      <c r="BJ47" s="112"/>
      <c r="BK47" s="101"/>
      <c r="BL47" s="105"/>
      <c r="BM47" s="106"/>
      <c r="CN47" s="7">
        <v>37</v>
      </c>
    </row>
    <row r="48" spans="1:92" s="7" customFormat="1" ht="14.4" customHeight="1" x14ac:dyDescent="0.3">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12"/>
      <c r="BD48" s="112"/>
      <c r="BE48" s="112"/>
      <c r="BF48" s="112"/>
      <c r="BG48" s="112"/>
      <c r="BH48" s="112"/>
      <c r="BI48" s="112"/>
      <c r="BJ48" s="112"/>
      <c r="BK48" s="101"/>
      <c r="BL48" s="105"/>
      <c r="BM48" s="106"/>
      <c r="CN48" s="7">
        <v>38</v>
      </c>
    </row>
    <row r="49" spans="1:92" s="7" customFormat="1" ht="14.4" customHeight="1" x14ac:dyDescent="0.3">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12"/>
      <c r="BD49" s="112"/>
      <c r="BE49" s="112"/>
      <c r="BF49" s="112"/>
      <c r="BG49" s="112"/>
      <c r="BH49" s="112"/>
      <c r="BI49" s="112"/>
      <c r="BJ49" s="112"/>
      <c r="BK49" s="101"/>
      <c r="BL49" s="105"/>
      <c r="BM49" s="106"/>
      <c r="CN49" s="7">
        <v>39</v>
      </c>
    </row>
    <row r="50" spans="1:92" s="7" customFormat="1" ht="14.4" customHeight="1" x14ac:dyDescent="0.3">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12"/>
      <c r="BD50" s="112"/>
      <c r="BE50" s="112"/>
      <c r="BF50" s="112"/>
      <c r="BG50" s="112"/>
      <c r="BH50" s="112"/>
      <c r="BI50" s="112"/>
      <c r="BJ50" s="112"/>
      <c r="BK50" s="101"/>
      <c r="BL50" s="105"/>
      <c r="BM50" s="106"/>
      <c r="CN50" s="7">
        <v>40</v>
      </c>
    </row>
    <row r="51" spans="1:92" s="7" customFormat="1" ht="14.4" customHeight="1" x14ac:dyDescent="0.3">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12"/>
      <c r="BD51" s="112"/>
      <c r="BE51" s="112"/>
      <c r="BF51" s="112"/>
      <c r="BG51" s="112"/>
      <c r="BH51" s="112"/>
      <c r="BI51" s="112"/>
      <c r="BJ51" s="112"/>
      <c r="BK51" s="101"/>
      <c r="BL51" s="105"/>
      <c r="BM51" s="106"/>
      <c r="CN51" s="7">
        <v>41</v>
      </c>
    </row>
    <row r="52" spans="1:92" s="7" customFormat="1" ht="14.4" customHeight="1" x14ac:dyDescent="0.3">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12"/>
      <c r="BD52" s="112"/>
      <c r="BE52" s="112"/>
      <c r="BF52" s="112"/>
      <c r="BG52" s="112"/>
      <c r="BH52" s="112"/>
      <c r="BI52" s="112"/>
      <c r="BJ52" s="112"/>
      <c r="BK52" s="101"/>
      <c r="BL52" s="105"/>
      <c r="BM52" s="106"/>
      <c r="CN52" s="7">
        <v>42</v>
      </c>
    </row>
    <row r="53" spans="1:92" s="7" customFormat="1" ht="14.4" customHeight="1" x14ac:dyDescent="0.3">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12"/>
      <c r="BD53" s="112"/>
      <c r="BE53" s="112"/>
      <c r="BF53" s="112"/>
      <c r="BG53" s="112"/>
      <c r="BH53" s="112"/>
      <c r="BI53" s="112"/>
      <c r="BJ53" s="112"/>
      <c r="BK53" s="101"/>
      <c r="BL53" s="105"/>
      <c r="BM53" s="106"/>
      <c r="CN53" s="7">
        <v>43</v>
      </c>
    </row>
    <row r="54" spans="1:92" s="7" customFormat="1" ht="14.4" customHeight="1" x14ac:dyDescent="0.3">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12"/>
      <c r="BD54" s="112"/>
      <c r="BE54" s="112"/>
      <c r="BF54" s="112"/>
      <c r="BG54" s="112"/>
      <c r="BH54" s="112"/>
      <c r="BI54" s="112"/>
      <c r="BJ54" s="112"/>
      <c r="BK54" s="101"/>
      <c r="BL54" s="105"/>
      <c r="BM54" s="106"/>
      <c r="CN54" s="7">
        <v>44</v>
      </c>
    </row>
    <row r="55" spans="1:92" s="7" customFormat="1" ht="14.4" customHeight="1" x14ac:dyDescent="0.3">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12"/>
      <c r="BD55" s="112"/>
      <c r="BE55" s="112"/>
      <c r="BF55" s="112"/>
      <c r="BG55" s="112"/>
      <c r="BH55" s="112"/>
      <c r="BI55" s="112"/>
      <c r="BJ55" s="112"/>
      <c r="BK55" s="101"/>
      <c r="BL55" s="105"/>
      <c r="BM55" s="106"/>
      <c r="CN55" s="7">
        <v>45</v>
      </c>
    </row>
    <row r="56" spans="1:92" s="7" customFormat="1" ht="14.4" customHeight="1" x14ac:dyDescent="0.3">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12"/>
      <c r="BD56" s="112"/>
      <c r="BE56" s="112"/>
      <c r="BF56" s="112"/>
      <c r="BG56" s="112"/>
      <c r="BH56" s="112"/>
      <c r="BI56" s="112"/>
      <c r="BJ56" s="112"/>
      <c r="BK56" s="101"/>
      <c r="BL56" s="105"/>
      <c r="BM56" s="106"/>
      <c r="CN56" s="7">
        <v>46</v>
      </c>
    </row>
    <row r="57" spans="1:92" s="7" customFormat="1" ht="14.4" customHeight="1" x14ac:dyDescent="0.3">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12"/>
      <c r="BD57" s="112"/>
      <c r="BE57" s="112"/>
      <c r="BF57" s="112"/>
      <c r="BG57" s="112"/>
      <c r="BH57" s="112"/>
      <c r="BI57" s="112"/>
      <c r="BJ57" s="112"/>
      <c r="BK57" s="101"/>
      <c r="BL57" s="105"/>
      <c r="BM57" s="106"/>
      <c r="CN57" s="7">
        <v>47</v>
      </c>
    </row>
    <row r="58" spans="1:92" s="7" customFormat="1" ht="14.4" customHeight="1" x14ac:dyDescent="0.3">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12"/>
      <c r="BD58" s="112"/>
      <c r="BE58" s="112"/>
      <c r="BF58" s="112"/>
      <c r="BG58" s="112"/>
      <c r="BH58" s="112"/>
      <c r="BI58" s="112"/>
      <c r="BJ58" s="112"/>
      <c r="BK58" s="101"/>
      <c r="BL58" s="105"/>
      <c r="BM58" s="106"/>
      <c r="CN58" s="7">
        <v>48</v>
      </c>
    </row>
    <row r="59" spans="1:92" s="7" customFormat="1" ht="14.4" customHeight="1" x14ac:dyDescent="0.3">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12"/>
      <c r="BD59" s="112"/>
      <c r="BE59" s="112"/>
      <c r="BF59" s="112"/>
      <c r="BG59" s="112"/>
      <c r="BH59" s="112"/>
      <c r="BI59" s="112"/>
      <c r="BJ59" s="112"/>
      <c r="BK59" s="102"/>
      <c r="BL59" s="107"/>
      <c r="BM59" s="108"/>
      <c r="CN59" s="7">
        <v>49</v>
      </c>
    </row>
    <row r="60" spans="1:92" s="7" customFormat="1" x14ac:dyDescent="0.3">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3">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3">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3">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3">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3">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3">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3">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 customHeight="1" x14ac:dyDescent="0.3">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 customHeight="1" x14ac:dyDescent="0.3">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13" t="s">
        <v>49</v>
      </c>
      <c r="BZ69" s="114"/>
      <c r="CA69" s="114"/>
      <c r="CB69" s="114"/>
      <c r="CC69" s="114"/>
      <c r="CD69" s="114"/>
      <c r="CE69" s="114"/>
      <c r="CF69" s="115"/>
      <c r="CG69" s="100" t="s">
        <v>50</v>
      </c>
      <c r="CH69" s="103">
        <f>SUM(AF120,BN59)</f>
        <v>0</v>
      </c>
      <c r="CI69" s="104"/>
      <c r="CN69" s="7">
        <v>59</v>
      </c>
    </row>
    <row r="70" spans="1:92" s="7" customFormat="1" ht="14.4" customHeight="1" x14ac:dyDescent="0.3">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12" t="s">
        <v>51</v>
      </c>
      <c r="BZ70" s="112"/>
      <c r="CA70" s="112"/>
      <c r="CB70" s="112"/>
      <c r="CC70" s="112"/>
      <c r="CD70" s="112"/>
      <c r="CE70" s="112"/>
      <c r="CF70" s="112"/>
      <c r="CG70" s="101"/>
      <c r="CH70" s="105"/>
      <c r="CI70" s="106"/>
      <c r="CN70" s="7">
        <v>60</v>
      </c>
    </row>
    <row r="71" spans="1:92" s="7" customFormat="1" ht="14.4" customHeight="1" x14ac:dyDescent="0.3">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12"/>
      <c r="BZ71" s="112"/>
      <c r="CA71" s="112"/>
      <c r="CB71" s="112"/>
      <c r="CC71" s="112"/>
      <c r="CD71" s="112"/>
      <c r="CE71" s="112"/>
      <c r="CF71" s="112"/>
      <c r="CG71" s="101"/>
      <c r="CH71" s="105"/>
      <c r="CI71" s="106"/>
      <c r="CN71" s="7">
        <v>61</v>
      </c>
    </row>
    <row r="72" spans="1:92" s="7" customFormat="1" ht="14.4" customHeight="1" x14ac:dyDescent="0.3">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12"/>
      <c r="BZ72" s="112"/>
      <c r="CA72" s="112"/>
      <c r="CB72" s="112"/>
      <c r="CC72" s="112"/>
      <c r="CD72" s="112"/>
      <c r="CE72" s="112"/>
      <c r="CF72" s="112"/>
      <c r="CG72" s="101"/>
      <c r="CH72" s="105"/>
      <c r="CI72" s="106"/>
      <c r="CN72" s="7">
        <v>62</v>
      </c>
    </row>
    <row r="73" spans="1:92" s="7" customFormat="1" ht="14.4" customHeight="1" x14ac:dyDescent="0.3">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12"/>
      <c r="BZ73" s="112"/>
      <c r="CA73" s="112"/>
      <c r="CB73" s="112"/>
      <c r="CC73" s="112"/>
      <c r="CD73" s="112"/>
      <c r="CE73" s="112"/>
      <c r="CF73" s="112"/>
      <c r="CG73" s="101"/>
      <c r="CH73" s="105"/>
      <c r="CI73" s="106"/>
      <c r="CN73" s="7">
        <v>63</v>
      </c>
    </row>
    <row r="74" spans="1:92" s="7" customFormat="1" ht="14.4" customHeight="1" x14ac:dyDescent="0.3">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12"/>
      <c r="BZ74" s="112"/>
      <c r="CA74" s="112"/>
      <c r="CB74" s="112"/>
      <c r="CC74" s="112"/>
      <c r="CD74" s="112"/>
      <c r="CE74" s="112"/>
      <c r="CF74" s="112"/>
      <c r="CG74" s="101"/>
      <c r="CH74" s="105"/>
      <c r="CI74" s="106"/>
      <c r="CN74" s="7">
        <v>64</v>
      </c>
    </row>
    <row r="75" spans="1:92" s="7" customFormat="1" ht="14.4" customHeight="1" x14ac:dyDescent="0.3">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12"/>
      <c r="BZ75" s="112"/>
      <c r="CA75" s="112"/>
      <c r="CB75" s="112"/>
      <c r="CC75" s="112"/>
      <c r="CD75" s="112"/>
      <c r="CE75" s="112"/>
      <c r="CF75" s="112"/>
      <c r="CG75" s="101"/>
      <c r="CH75" s="105"/>
      <c r="CI75" s="106"/>
      <c r="CN75" s="7">
        <v>65</v>
      </c>
    </row>
    <row r="76" spans="1:92" s="7" customFormat="1" ht="14.4" customHeight="1" x14ac:dyDescent="0.3">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12"/>
      <c r="BZ76" s="112"/>
      <c r="CA76" s="112"/>
      <c r="CB76" s="112"/>
      <c r="CC76" s="112"/>
      <c r="CD76" s="112"/>
      <c r="CE76" s="112"/>
      <c r="CF76" s="112"/>
      <c r="CG76" s="101"/>
      <c r="CH76" s="105"/>
      <c r="CI76" s="106"/>
      <c r="CN76" s="7">
        <v>66</v>
      </c>
    </row>
    <row r="77" spans="1:92" s="7" customFormat="1" ht="14.4" customHeight="1" x14ac:dyDescent="0.3">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12"/>
      <c r="BZ77" s="112"/>
      <c r="CA77" s="112"/>
      <c r="CB77" s="112"/>
      <c r="CC77" s="112"/>
      <c r="CD77" s="112"/>
      <c r="CE77" s="112"/>
      <c r="CF77" s="112"/>
      <c r="CG77" s="101"/>
      <c r="CH77" s="105"/>
      <c r="CI77" s="106"/>
      <c r="CN77" s="7">
        <v>67</v>
      </c>
    </row>
    <row r="78" spans="1:92" s="7" customFormat="1" ht="14.4" customHeight="1" x14ac:dyDescent="0.3">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12"/>
      <c r="BZ78" s="112"/>
      <c r="CA78" s="112"/>
      <c r="CB78" s="112"/>
      <c r="CC78" s="112"/>
      <c r="CD78" s="112"/>
      <c r="CE78" s="112"/>
      <c r="CF78" s="112"/>
      <c r="CG78" s="101"/>
      <c r="CH78" s="105"/>
      <c r="CI78" s="106"/>
      <c r="CN78" s="7">
        <v>68</v>
      </c>
    </row>
    <row r="79" spans="1:92" s="7" customFormat="1" ht="14.4" customHeight="1" x14ac:dyDescent="0.3">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12"/>
      <c r="BZ79" s="112"/>
      <c r="CA79" s="112"/>
      <c r="CB79" s="112"/>
      <c r="CC79" s="112"/>
      <c r="CD79" s="112"/>
      <c r="CE79" s="112"/>
      <c r="CF79" s="112"/>
      <c r="CG79" s="101"/>
      <c r="CH79" s="105"/>
      <c r="CI79" s="106"/>
      <c r="CN79" s="7">
        <v>69</v>
      </c>
    </row>
    <row r="80" spans="1:92" s="7" customFormat="1" ht="14.4" customHeight="1" x14ac:dyDescent="0.3">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12"/>
      <c r="BZ80" s="112"/>
      <c r="CA80" s="112"/>
      <c r="CB80" s="112"/>
      <c r="CC80" s="112"/>
      <c r="CD80" s="112"/>
      <c r="CE80" s="112"/>
      <c r="CF80" s="112"/>
      <c r="CG80" s="101"/>
      <c r="CH80" s="105"/>
      <c r="CI80" s="106"/>
      <c r="CN80" s="7">
        <v>70</v>
      </c>
    </row>
    <row r="81" spans="1:92" s="7" customFormat="1" x14ac:dyDescent="0.3">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12"/>
      <c r="BZ81" s="112"/>
      <c r="CA81" s="112"/>
      <c r="CB81" s="112"/>
      <c r="CC81" s="112"/>
      <c r="CD81" s="112"/>
      <c r="CE81" s="112"/>
      <c r="CF81" s="112"/>
      <c r="CG81" s="101"/>
      <c r="CH81" s="105"/>
      <c r="CI81" s="106"/>
      <c r="CN81" s="7">
        <v>71</v>
      </c>
    </row>
    <row r="82" spans="1:92" s="7" customFormat="1" x14ac:dyDescent="0.3">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12"/>
      <c r="BZ82" s="112"/>
      <c r="CA82" s="112"/>
      <c r="CB82" s="112"/>
      <c r="CC82" s="112"/>
      <c r="CD82" s="112"/>
      <c r="CE82" s="112"/>
      <c r="CF82" s="112"/>
      <c r="CG82" s="102"/>
      <c r="CH82" s="107"/>
      <c r="CI82" s="108"/>
      <c r="CN82" s="7">
        <v>72</v>
      </c>
    </row>
    <row r="83" spans="1:92" s="7" customFormat="1" x14ac:dyDescent="0.3">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3">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3">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3">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3">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3">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3">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3">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3">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3">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3">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3">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3">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3">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3">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 customHeight="1" x14ac:dyDescent="0.3">
      <c r="A98" s="122" t="s">
        <v>52</v>
      </c>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61">
        <f>SUM(AF11:AF97)</f>
        <v>0</v>
      </c>
      <c r="AI98" s="61">
        <f>SUM(AI11:AI97)</f>
        <v>0</v>
      </c>
      <c r="AP98" s="61">
        <f>SUM(AP11:AP97)</f>
        <v>0</v>
      </c>
      <c r="AS98" s="61">
        <f>SUM(AS11:AS97)</f>
        <v>0</v>
      </c>
      <c r="CN98" s="7">
        <v>88</v>
      </c>
    </row>
    <row r="99" spans="1:92"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x14ac:dyDescent="0.3">
      <c r="A100" s="119"/>
      <c r="B100" s="119"/>
      <c r="C100" s="119"/>
      <c r="D100" s="119"/>
      <c r="E100" s="119"/>
      <c r="F100" s="119"/>
      <c r="G100" s="119"/>
      <c r="H100" s="119"/>
      <c r="I100" s="119"/>
      <c r="J100" s="119"/>
      <c r="K100" s="119"/>
      <c r="L100" s="119"/>
      <c r="M100" s="119"/>
      <c r="N100" s="119"/>
      <c r="O100" s="119"/>
      <c r="P100" s="119"/>
      <c r="Q100" s="119"/>
      <c r="R100" s="119"/>
      <c r="S100" s="119"/>
      <c r="T100" s="119"/>
      <c r="U100" s="119"/>
      <c r="V100" s="119"/>
      <c r="W100" s="119"/>
      <c r="X100" s="119"/>
      <c r="Y100" s="119"/>
      <c r="Z100" s="119"/>
      <c r="AA100" s="119"/>
      <c r="AB100" s="119"/>
      <c r="AC100" s="119"/>
      <c r="AD100" s="119"/>
      <c r="AE100" s="119"/>
      <c r="AF100" s="119"/>
      <c r="AG100" s="119"/>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x14ac:dyDescent="0.3">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2" customHeight="1" x14ac:dyDescent="0.3">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6" customHeight="1" x14ac:dyDescent="0.3">
      <c r="AL103" s="73"/>
      <c r="AM103" s="73"/>
      <c r="AN103" s="73"/>
      <c r="AO103" s="73"/>
      <c r="AP103" s="73"/>
      <c r="AQ103" s="73"/>
      <c r="AR103" s="73"/>
      <c r="CN103" s="7">
        <v>92</v>
      </c>
    </row>
    <row r="104" spans="1:92" s="7" customFormat="1" ht="30.6" customHeight="1" x14ac:dyDescent="0.3">
      <c r="AL104" s="73"/>
      <c r="AM104" s="73"/>
      <c r="AN104" s="73"/>
      <c r="AO104" s="73"/>
      <c r="AP104" s="73"/>
      <c r="AQ104" s="73"/>
      <c r="AR104" s="73"/>
      <c r="CN104" s="7">
        <v>92</v>
      </c>
    </row>
    <row r="105" spans="1:92" s="7" customFormat="1" ht="30.6" customHeight="1" x14ac:dyDescent="0.3">
      <c r="AL105" s="73"/>
      <c r="AM105" s="73"/>
      <c r="AN105" s="73"/>
      <c r="AO105" s="73"/>
      <c r="AP105" s="73"/>
      <c r="AQ105" s="73"/>
      <c r="AR105" s="73"/>
    </row>
    <row r="106" spans="1:92" s="7" customFormat="1" ht="30.6" customHeight="1" x14ac:dyDescent="0.3">
      <c r="A106" s="73"/>
      <c r="B106" s="73"/>
      <c r="C106" s="73"/>
      <c r="D106" s="73"/>
      <c r="E106" s="73"/>
      <c r="F106" s="73"/>
      <c r="G106" s="73"/>
    </row>
    <row r="107" spans="1:92" s="7" customFormat="1" ht="30.6" customHeight="1" x14ac:dyDescent="0.3">
      <c r="A107" s="73"/>
      <c r="B107" s="73"/>
      <c r="C107" s="73"/>
      <c r="D107" s="73"/>
      <c r="E107" s="73"/>
      <c r="F107" s="73"/>
      <c r="G107" s="73"/>
    </row>
    <row r="108" spans="1:92" s="7" customFormat="1" ht="30.6" customHeight="1" x14ac:dyDescent="0.3">
      <c r="A108" s="73"/>
      <c r="B108" s="73"/>
      <c r="C108" s="73"/>
      <c r="D108" s="73"/>
      <c r="E108" s="73"/>
      <c r="F108" s="73"/>
      <c r="G108" s="73"/>
      <c r="AO108" s="60"/>
    </row>
    <row r="109" spans="1:92" s="7" customFormat="1" ht="30.6" customHeight="1" x14ac:dyDescent="0.3">
      <c r="A109" s="73"/>
      <c r="B109" s="73"/>
      <c r="C109" s="73"/>
      <c r="D109" s="73"/>
      <c r="E109" s="73"/>
      <c r="F109" s="73"/>
      <c r="G109" s="73"/>
    </row>
    <row r="110" spans="1:92" s="7" customFormat="1" ht="30.6" customHeight="1" x14ac:dyDescent="0.3">
      <c r="A110" s="73"/>
      <c r="B110" s="73"/>
      <c r="C110" s="73"/>
      <c r="D110" s="73"/>
      <c r="E110" s="73"/>
      <c r="F110" s="73"/>
      <c r="G110" s="73"/>
    </row>
    <row r="111" spans="1:92" s="7" customFormat="1" ht="30.6" customHeight="1" x14ac:dyDescent="0.3">
      <c r="A111" s="73"/>
      <c r="B111" s="73"/>
      <c r="C111" s="73"/>
      <c r="D111" s="73"/>
      <c r="E111" s="73"/>
      <c r="F111" s="73"/>
      <c r="G111" s="73"/>
    </row>
    <row r="112" spans="1:92" s="7" customFormat="1" ht="30.6" customHeight="1" x14ac:dyDescent="0.3">
      <c r="A112" s="73"/>
      <c r="B112" s="73"/>
      <c r="C112" s="73"/>
      <c r="D112" s="73"/>
      <c r="E112" s="73"/>
      <c r="F112" s="73"/>
      <c r="G112" s="73"/>
    </row>
    <row r="113" spans="1:92" s="7" customFormat="1" ht="30.6" customHeight="1" x14ac:dyDescent="0.3">
      <c r="A113" s="73"/>
      <c r="B113" s="73"/>
      <c r="C113" s="73"/>
      <c r="D113" s="73"/>
      <c r="E113" s="73"/>
      <c r="F113" s="73"/>
      <c r="G113" s="73"/>
    </row>
    <row r="114" spans="1:92" s="7" customFormat="1" ht="30.6" customHeight="1" x14ac:dyDescent="0.3">
      <c r="A114" s="73"/>
      <c r="B114" s="73"/>
      <c r="C114" s="73"/>
      <c r="D114" s="73"/>
      <c r="E114" s="73"/>
      <c r="F114" s="73"/>
      <c r="G114" s="73"/>
    </row>
    <row r="115" spans="1:92" s="7" customFormat="1" ht="30.6" customHeight="1" x14ac:dyDescent="0.3">
      <c r="A115" s="73"/>
      <c r="B115" s="73"/>
      <c r="C115" s="73"/>
      <c r="D115" s="73"/>
      <c r="E115" s="73"/>
      <c r="F115" s="73"/>
      <c r="G115" s="73"/>
    </row>
    <row r="116" spans="1:92" s="7" customFormat="1" ht="30.6" customHeight="1" x14ac:dyDescent="0.3">
      <c r="A116" s="73"/>
      <c r="B116" s="73"/>
      <c r="C116" s="73"/>
      <c r="D116" s="73"/>
      <c r="E116" s="73"/>
      <c r="F116" s="73"/>
      <c r="G116" s="73"/>
    </row>
    <row r="117" spans="1:92" s="7" customFormat="1" ht="30.6" customHeight="1" x14ac:dyDescent="0.3">
      <c r="A117" s="73"/>
      <c r="B117" s="73"/>
      <c r="C117" s="73"/>
      <c r="D117" s="73"/>
      <c r="E117" s="73"/>
      <c r="F117" s="73"/>
      <c r="G117" s="73"/>
    </row>
    <row r="118" spans="1:92" s="7" customFormat="1" ht="30.6" customHeight="1" x14ac:dyDescent="0.3">
      <c r="A118" s="73"/>
      <c r="B118" s="73"/>
      <c r="C118" s="73"/>
      <c r="D118" s="73"/>
      <c r="E118" s="73"/>
      <c r="F118" s="73"/>
      <c r="G118" s="73"/>
    </row>
    <row r="119" spans="1:92" s="7" customFormat="1" ht="30.6" customHeight="1" x14ac:dyDescent="0.3">
      <c r="A119" s="73"/>
      <c r="B119" s="73"/>
      <c r="C119" s="73"/>
      <c r="D119" s="73"/>
      <c r="E119" s="73"/>
      <c r="F119" s="73"/>
      <c r="G119" s="73"/>
    </row>
    <row r="120" spans="1:92" s="7" customFormat="1" ht="30.6" customHeight="1" x14ac:dyDescent="0.3">
      <c r="A120" s="73"/>
      <c r="B120" s="73"/>
      <c r="C120" s="73"/>
      <c r="D120" s="73"/>
      <c r="E120" s="73"/>
      <c r="F120" s="73"/>
      <c r="G120" s="73"/>
    </row>
    <row r="121" spans="1:92" s="7" customFormat="1" ht="30.6" customHeight="1" x14ac:dyDescent="0.3">
      <c r="A121" s="73"/>
      <c r="B121" s="73"/>
      <c r="C121" s="73"/>
      <c r="D121" s="73"/>
      <c r="E121" s="73"/>
      <c r="F121" s="73"/>
      <c r="G121" s="73"/>
    </row>
    <row r="122" spans="1:92" s="7" customFormat="1" ht="30.6" customHeight="1" x14ac:dyDescent="0.3">
      <c r="A122" s="73"/>
      <c r="B122" s="73"/>
      <c r="C122" s="73"/>
      <c r="D122" s="73"/>
      <c r="E122" s="73"/>
      <c r="F122" s="73"/>
      <c r="G122" s="73"/>
    </row>
    <row r="123" spans="1:92" s="7" customFormat="1" ht="30.6" customHeight="1" x14ac:dyDescent="0.3">
      <c r="A123" s="73"/>
      <c r="B123" s="73"/>
      <c r="C123" s="73"/>
      <c r="D123" s="73"/>
      <c r="E123" s="73"/>
      <c r="F123" s="73"/>
      <c r="G123" s="73"/>
      <c r="CN123" s="7">
        <v>92</v>
      </c>
    </row>
    <row r="124" spans="1:92" s="7" customFormat="1" ht="30.6" customHeight="1" x14ac:dyDescent="0.3">
      <c r="A124" s="73"/>
      <c r="B124" s="73"/>
      <c r="C124" s="73"/>
      <c r="D124" s="73"/>
      <c r="E124" s="73"/>
      <c r="F124" s="73"/>
      <c r="G124" s="73"/>
      <c r="CN124" s="7">
        <v>93</v>
      </c>
    </row>
    <row r="125" spans="1:92" s="7" customFormat="1" ht="30.6" customHeight="1" x14ac:dyDescent="0.3">
      <c r="A125" s="73"/>
      <c r="B125" s="73"/>
      <c r="C125" s="73"/>
      <c r="D125" s="73"/>
      <c r="E125" s="73"/>
      <c r="F125" s="73"/>
      <c r="G125" s="73"/>
      <c r="CN125" s="7">
        <v>94</v>
      </c>
    </row>
    <row r="126" spans="1:92" s="7" customFormat="1" ht="30.6" customHeight="1" x14ac:dyDescent="0.3">
      <c r="A126" s="73"/>
      <c r="B126" s="73"/>
      <c r="C126" s="73"/>
      <c r="D126" s="73"/>
      <c r="E126" s="73"/>
      <c r="F126" s="73"/>
      <c r="G126" s="73"/>
      <c r="CN126" s="7">
        <v>95</v>
      </c>
    </row>
    <row r="127" spans="1:92" s="7" customFormat="1" ht="30.6" customHeight="1" x14ac:dyDescent="0.3">
      <c r="A127" s="73"/>
      <c r="B127" s="73"/>
      <c r="C127" s="73"/>
      <c r="D127" s="73"/>
      <c r="E127" s="73"/>
      <c r="F127" s="73"/>
      <c r="G127" s="73"/>
      <c r="CN127" s="7">
        <v>96</v>
      </c>
    </row>
    <row r="128" spans="1:92" s="7" customFormat="1" ht="30.6" customHeight="1" x14ac:dyDescent="0.3">
      <c r="A128" s="73"/>
      <c r="B128" s="73"/>
      <c r="C128" s="73"/>
      <c r="D128" s="73"/>
      <c r="E128" s="73"/>
      <c r="F128" s="73"/>
      <c r="G128" s="73"/>
      <c r="CN128" s="7">
        <v>97</v>
      </c>
    </row>
    <row r="129" spans="1:92" s="7" customFormat="1" ht="30.6" customHeight="1" x14ac:dyDescent="0.3">
      <c r="A129" s="73"/>
      <c r="B129" s="73"/>
      <c r="C129" s="73"/>
      <c r="D129" s="73"/>
      <c r="E129" s="73"/>
      <c r="F129" s="73"/>
      <c r="G129" s="73"/>
      <c r="CN129" s="7">
        <v>98</v>
      </c>
    </row>
    <row r="130" spans="1:92" x14ac:dyDescent="0.3">
      <c r="CN130" s="3">
        <v>101</v>
      </c>
    </row>
    <row r="131" spans="1:92" x14ac:dyDescent="0.3">
      <c r="CN131" s="3">
        <v>102</v>
      </c>
    </row>
    <row r="132" spans="1:92" ht="59.25" customHeight="1" x14ac:dyDescent="0.3">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4140625" defaultRowHeight="14.4" x14ac:dyDescent="0.3"/>
  <sheetData>
    <row r="3" spans="1:3" x14ac:dyDescent="0.3">
      <c r="A3" s="50"/>
      <c r="B3" s="51"/>
      <c r="C3" s="52"/>
    </row>
    <row r="4" spans="1:3" x14ac:dyDescent="0.3">
      <c r="A4" s="53"/>
      <c r="B4" s="54"/>
      <c r="C4" s="55"/>
    </row>
    <row r="5" spans="1:3" x14ac:dyDescent="0.3">
      <c r="A5" s="53"/>
      <c r="B5" s="54"/>
      <c r="C5" s="55"/>
    </row>
    <row r="6" spans="1:3" x14ac:dyDescent="0.3">
      <c r="A6" s="53"/>
      <c r="B6" s="54"/>
      <c r="C6" s="55"/>
    </row>
    <row r="7" spans="1:3" x14ac:dyDescent="0.3">
      <c r="A7" s="53"/>
      <c r="B7" s="54"/>
      <c r="C7" s="55"/>
    </row>
    <row r="8" spans="1:3" x14ac:dyDescent="0.3">
      <c r="A8" s="53"/>
      <c r="B8" s="54"/>
      <c r="C8" s="55"/>
    </row>
    <row r="9" spans="1:3" x14ac:dyDescent="0.3">
      <c r="A9" s="53"/>
      <c r="B9" s="54"/>
      <c r="C9" s="55"/>
    </row>
    <row r="10" spans="1:3" x14ac:dyDescent="0.3">
      <c r="A10" s="53"/>
      <c r="B10" s="54"/>
      <c r="C10" s="55"/>
    </row>
    <row r="11" spans="1:3" x14ac:dyDescent="0.3">
      <c r="A11" s="53"/>
      <c r="B11" s="54"/>
      <c r="C11" s="55"/>
    </row>
    <row r="12" spans="1:3" x14ac:dyDescent="0.3">
      <c r="A12" s="53"/>
      <c r="B12" s="54"/>
      <c r="C12" s="55"/>
    </row>
    <row r="13" spans="1:3" x14ac:dyDescent="0.3">
      <c r="A13" s="53"/>
      <c r="B13" s="54"/>
      <c r="C13" s="55"/>
    </row>
    <row r="14" spans="1:3" x14ac:dyDescent="0.3">
      <c r="A14" s="53"/>
      <c r="B14" s="54"/>
      <c r="C14" s="55"/>
    </row>
    <row r="15" spans="1:3" x14ac:dyDescent="0.3">
      <c r="A15" s="53"/>
      <c r="B15" s="54"/>
      <c r="C15" s="55"/>
    </row>
    <row r="16" spans="1:3" x14ac:dyDescent="0.3">
      <c r="A16" s="53"/>
      <c r="B16" s="54"/>
      <c r="C16" s="55"/>
    </row>
    <row r="17" spans="1:3" x14ac:dyDescent="0.3">
      <c r="A17" s="53"/>
      <c r="B17" s="54"/>
      <c r="C17" s="55"/>
    </row>
    <row r="18" spans="1:3" x14ac:dyDescent="0.3">
      <c r="A18" s="53"/>
      <c r="B18" s="54"/>
      <c r="C18" s="55"/>
    </row>
    <row r="19" spans="1:3" x14ac:dyDescent="0.3">
      <c r="A19" s="53"/>
      <c r="B19" s="54"/>
      <c r="C19" s="55"/>
    </row>
    <row r="20" spans="1:3" x14ac:dyDescent="0.3">
      <c r="A20" s="56"/>
      <c r="B20" s="57"/>
      <c r="C20" s="5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4140625" defaultRowHeight="14.4" x14ac:dyDescent="0.3"/>
  <cols>
    <col min="12" max="12" width="36.44140625" customWidth="1"/>
    <col min="14" max="14" width="16.44140625" customWidth="1"/>
    <col min="16" max="16" width="49.44140625" customWidth="1"/>
  </cols>
  <sheetData>
    <row r="2" spans="1:22" x14ac:dyDescent="0.3">
      <c r="A2" t="s">
        <v>64</v>
      </c>
      <c r="C2" t="s">
        <v>65</v>
      </c>
    </row>
    <row r="3" spans="1:22" x14ac:dyDescent="0.3">
      <c r="A3" t="s">
        <v>66</v>
      </c>
      <c r="C3" t="s">
        <v>67</v>
      </c>
    </row>
    <row r="7" spans="1:22" ht="72" x14ac:dyDescent="0.3">
      <c r="A7" s="11" t="s">
        <v>68</v>
      </c>
      <c r="C7" s="11" t="s">
        <v>69</v>
      </c>
      <c r="F7" s="11" t="s">
        <v>70</v>
      </c>
      <c r="H7" s="11" t="s">
        <v>71</v>
      </c>
      <c r="J7" s="11" t="s">
        <v>72</v>
      </c>
      <c r="L7" s="48" t="s">
        <v>73</v>
      </c>
      <c r="N7" s="11" t="s">
        <v>74</v>
      </c>
      <c r="P7" s="11" t="s">
        <v>75</v>
      </c>
      <c r="R7" s="11" t="s">
        <v>76</v>
      </c>
      <c r="T7" t="s">
        <v>77</v>
      </c>
      <c r="V7" t="s">
        <v>78</v>
      </c>
    </row>
    <row r="8" spans="1:22" x14ac:dyDescent="0.3">
      <c r="A8" t="s">
        <v>79</v>
      </c>
      <c r="C8" t="s">
        <v>80</v>
      </c>
      <c r="F8" t="s">
        <v>81</v>
      </c>
      <c r="H8" t="s">
        <v>82</v>
      </c>
      <c r="J8" t="s">
        <v>83</v>
      </c>
      <c r="L8" s="14" t="s">
        <v>84</v>
      </c>
      <c r="N8" t="s">
        <v>85</v>
      </c>
      <c r="P8" s="13" t="s">
        <v>86</v>
      </c>
      <c r="R8" t="s">
        <v>87</v>
      </c>
      <c r="T8" t="s">
        <v>88</v>
      </c>
      <c r="V8" t="s">
        <v>89</v>
      </c>
    </row>
    <row r="9" spans="1:22" x14ac:dyDescent="0.3">
      <c r="A9" t="s">
        <v>90</v>
      </c>
      <c r="C9" t="s">
        <v>91</v>
      </c>
      <c r="F9" t="s">
        <v>92</v>
      </c>
      <c r="H9" t="s">
        <v>93</v>
      </c>
      <c r="J9" t="s">
        <v>94</v>
      </c>
      <c r="L9" s="14" t="s">
        <v>95</v>
      </c>
      <c r="N9" t="s">
        <v>96</v>
      </c>
      <c r="P9" s="13" t="s">
        <v>97</v>
      </c>
      <c r="R9" t="s">
        <v>98</v>
      </c>
      <c r="T9" t="s">
        <v>99</v>
      </c>
      <c r="V9" t="s">
        <v>100</v>
      </c>
    </row>
    <row r="10" spans="1:22" x14ac:dyDescent="0.3">
      <c r="A10" t="s">
        <v>101</v>
      </c>
      <c r="C10" t="s">
        <v>102</v>
      </c>
      <c r="H10" t="s">
        <v>103</v>
      </c>
      <c r="J10" t="s">
        <v>104</v>
      </c>
      <c r="L10" s="14" t="s">
        <v>105</v>
      </c>
      <c r="N10" t="s">
        <v>106</v>
      </c>
      <c r="P10" s="13" t="s">
        <v>107</v>
      </c>
      <c r="R10" t="s">
        <v>108</v>
      </c>
      <c r="T10" t="s">
        <v>109</v>
      </c>
      <c r="V10" t="s">
        <v>110</v>
      </c>
    </row>
    <row r="11" spans="1:22" x14ac:dyDescent="0.3">
      <c r="A11" t="s">
        <v>111</v>
      </c>
      <c r="C11" t="s">
        <v>112</v>
      </c>
      <c r="H11" t="s">
        <v>113</v>
      </c>
      <c r="J11" t="s">
        <v>114</v>
      </c>
      <c r="L11" s="14" t="s">
        <v>115</v>
      </c>
      <c r="T11" t="s">
        <v>116</v>
      </c>
      <c r="V11" t="s">
        <v>117</v>
      </c>
    </row>
    <row r="12" spans="1:22" ht="28.8" x14ac:dyDescent="0.3">
      <c r="C12" s="7"/>
      <c r="D12" s="7"/>
      <c r="E12" s="7"/>
      <c r="F12" s="7"/>
      <c r="G12" s="7"/>
      <c r="H12" s="7" t="s">
        <v>118</v>
      </c>
      <c r="I12" s="7"/>
      <c r="J12" s="7" t="s">
        <v>119</v>
      </c>
      <c r="K12" s="7"/>
      <c r="L12" s="14" t="s">
        <v>120</v>
      </c>
      <c r="M12" s="7"/>
      <c r="N12" s="7"/>
      <c r="T12" t="s">
        <v>121</v>
      </c>
      <c r="V12" t="s">
        <v>122</v>
      </c>
    </row>
    <row r="13" spans="1:22" x14ac:dyDescent="0.3">
      <c r="H13" t="s">
        <v>123</v>
      </c>
      <c r="I13" s="15"/>
      <c r="J13" s="15" t="s">
        <v>124</v>
      </c>
      <c r="L13" s="14" t="s">
        <v>125</v>
      </c>
      <c r="T13" t="s">
        <v>126</v>
      </c>
      <c r="V13" t="s">
        <v>127</v>
      </c>
    </row>
    <row r="14" spans="1:22" x14ac:dyDescent="0.3">
      <c r="H14" t="s">
        <v>128</v>
      </c>
      <c r="I14" s="15"/>
      <c r="J14" s="15" t="s">
        <v>129</v>
      </c>
      <c r="L14" s="14" t="s">
        <v>130</v>
      </c>
      <c r="T14" t="s">
        <v>131</v>
      </c>
      <c r="V14" t="s">
        <v>132</v>
      </c>
    </row>
    <row r="15" spans="1:22" x14ac:dyDescent="0.3">
      <c r="G15" s="15"/>
      <c r="H15" s="15" t="s">
        <v>133</v>
      </c>
      <c r="I15" s="15"/>
      <c r="J15" s="15" t="s">
        <v>134</v>
      </c>
      <c r="K15" s="15"/>
      <c r="L15" s="14" t="s">
        <v>135</v>
      </c>
      <c r="M15" s="15"/>
      <c r="N15" s="15"/>
      <c r="T15" t="s">
        <v>136</v>
      </c>
    </row>
    <row r="16" spans="1:22" ht="43.2" x14ac:dyDescent="0.3">
      <c r="A16" s="11" t="s">
        <v>137</v>
      </c>
      <c r="J16" t="s">
        <v>138</v>
      </c>
      <c r="L16" s="14" t="s">
        <v>139</v>
      </c>
      <c r="T16" t="s">
        <v>140</v>
      </c>
    </row>
    <row r="17" spans="1:20" x14ac:dyDescent="0.3">
      <c r="A17" t="s">
        <v>141</v>
      </c>
      <c r="J17" t="s">
        <v>142</v>
      </c>
      <c r="L17" s="14" t="s">
        <v>143</v>
      </c>
      <c r="T17" t="s">
        <v>144</v>
      </c>
    </row>
    <row r="18" spans="1:20" x14ac:dyDescent="0.3">
      <c r="A18" t="s">
        <v>145</v>
      </c>
      <c r="J18" t="s">
        <v>146</v>
      </c>
      <c r="L18" s="14" t="s">
        <v>147</v>
      </c>
      <c r="T18" t="s">
        <v>148</v>
      </c>
    </row>
    <row r="19" spans="1:20" x14ac:dyDescent="0.3">
      <c r="J19" t="s">
        <v>149</v>
      </c>
      <c r="L19" s="14" t="s">
        <v>150</v>
      </c>
    </row>
    <row r="20" spans="1:20" x14ac:dyDescent="0.3">
      <c r="J20" t="s">
        <v>151</v>
      </c>
      <c r="L20" s="14" t="s">
        <v>152</v>
      </c>
    </row>
    <row r="21" spans="1:20" x14ac:dyDescent="0.3">
      <c r="J21" t="s">
        <v>153</v>
      </c>
      <c r="L21" s="12"/>
    </row>
    <row r="22" spans="1:20" x14ac:dyDescent="0.3">
      <c r="J22" t="s">
        <v>154</v>
      </c>
    </row>
    <row r="23" spans="1:20" x14ac:dyDescent="0.3">
      <c r="J23" t="s">
        <v>155</v>
      </c>
    </row>
    <row r="24" spans="1:20" x14ac:dyDescent="0.3">
      <c r="J24" t="s">
        <v>156</v>
      </c>
    </row>
    <row r="25" spans="1:20" x14ac:dyDescent="0.3">
      <c r="A25" t="s">
        <v>157</v>
      </c>
      <c r="J25" t="s">
        <v>158</v>
      </c>
    </row>
    <row r="26" spans="1:20" x14ac:dyDescent="0.3">
      <c r="J26" t="s">
        <v>159</v>
      </c>
    </row>
    <row r="27" spans="1:20" x14ac:dyDescent="0.3">
      <c r="J27" t="s">
        <v>160</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Tres_Proveedores</vt:lpstr>
      <vt:lpstr>TablaD_3Provedores</vt:lpstr>
      <vt:lpstr>TresProveedores</vt:lpstr>
      <vt:lpstr>Tres_Entidad</vt:lpstr>
      <vt:lpstr>TablaDinamicaTres_Entidad</vt:lpstr>
      <vt:lpstr>Lista</vt:lpstr>
      <vt:lpstr>Tres_Proveedores!Área_de_impresión</vt:lpstr>
      <vt:lpstr>TresProveedores!Área_de_impresión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Juan Camilo Cruz Cruz</cp:lastModifiedBy>
  <cp:revision/>
  <dcterms:created xsi:type="dcterms:W3CDTF">2025-03-14T01:33:22Z</dcterms:created>
  <dcterms:modified xsi:type="dcterms:W3CDTF">2025-09-02T13:43:13Z</dcterms:modified>
  <cp:category/>
  <cp:contentStatus/>
</cp:coreProperties>
</file>