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D:\JUAN J.E.S\CONTRATOS\JBB-2025\2. DOCS PRECONTRACTUAL\10. MATERIAL VEGETAL\"/>
    </mc:Choice>
  </mc:AlternateContent>
  <xr:revisionPtr revIDLastSave="0" documentId="13_ncr:1_{2211047F-051D-4172-824F-AF823A514ABC}" xr6:coauthVersionLast="47" xr6:coauthVersionMax="47" xr10:uidLastSave="{00000000-0000-0000-0000-000000000000}"/>
  <bookViews>
    <workbookView xWindow="19090" yWindow="-80" windowWidth="19420" windowHeight="10300" firstSheet="3" activeTab="3" xr2:uid="{00000000-000D-0000-FFFF-FFFF00000000}"/>
  </bookViews>
  <sheets>
    <sheet name="VEHÍCULOS" sheetId="1" state="hidden" r:id="rId1"/>
    <sheet name="TRÁILERS" sheetId="4" state="hidden" r:id="rId2"/>
    <sheet name="MAQUINARIA" sheetId="5" state="hidden" r:id="rId3"/>
    <sheet name="EM_VALOR TOTAL" sheetId="7" r:id="rId4"/>
  </sheets>
  <definedNames>
    <definedName name="_xlnm._FilterDatabase" localSheetId="3" hidden="1">'EM_VALOR TOTAL'!$K$67:$L$141</definedName>
    <definedName name="_xlnm.Print_Area" localSheetId="3">'EM_VALOR TOTAL'!$A$1:$L$150</definedName>
    <definedName name="_xlnm.Print_Area" localSheetId="2">MAQUINARIA!$A$1:$J$14</definedName>
    <definedName name="_xlnm.Print_Area" localSheetId="1">TRÁILERS!$A$1:$I$14</definedName>
    <definedName name="_xlnm.Print_Area" localSheetId="0">VEHÍCULOS!$A$1:$I$14</definedName>
  </definedNames>
  <calcPr calcId="191028"/>
  <customWorkbookViews>
    <customWorkbookView name="usuario - Vista personalizada" guid="{A3B5E2E7-4971-49CD-B6C6-093FCEF1ECA0}" mergeInterval="0" personalView="1" maximized="1" windowWidth="1362" windowHeight="543" activeSheetId="1"/>
    <customWorkbookView name="Diana Patricia Triana Murillo - Vista personalizada" guid="{8D9B6684-9384-4552-9570-F1415AFADB84}" mergeInterval="0" personalView="1" maximized="1" windowWidth="1916" windowHeight="854" activeSheetId="1"/>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78" i="7" l="1"/>
  <c r="L78" i="7" s="1"/>
  <c r="K64" i="7"/>
  <c r="L68" i="7"/>
  <c r="L69" i="7"/>
  <c r="L70" i="7"/>
  <c r="L71" i="7"/>
  <c r="L72" i="7"/>
  <c r="L73" i="7"/>
  <c r="L74" i="7"/>
  <c r="L75" i="7"/>
  <c r="L76" i="7"/>
  <c r="L77" i="7"/>
  <c r="L79" i="7"/>
  <c r="L80" i="7"/>
  <c r="L81" i="7"/>
  <c r="L82" i="7"/>
  <c r="L83" i="7"/>
  <c r="L84" i="7"/>
  <c r="L85" i="7"/>
  <c r="L86" i="7"/>
  <c r="L87" i="7"/>
  <c r="L88" i="7"/>
  <c r="L89" i="7"/>
  <c r="L90" i="7"/>
  <c r="L91" i="7"/>
  <c r="L92" i="7"/>
  <c r="L93" i="7"/>
  <c r="L94" i="7"/>
  <c r="L95" i="7"/>
  <c r="L96" i="7"/>
  <c r="L97" i="7"/>
  <c r="L98" i="7"/>
  <c r="L99" i="7"/>
  <c r="L100" i="7"/>
  <c r="L101" i="7"/>
  <c r="L102" i="7"/>
  <c r="L103" i="7"/>
  <c r="L104" i="7"/>
  <c r="L105" i="7"/>
  <c r="L106" i="7"/>
  <c r="L107" i="7"/>
  <c r="L108" i="7"/>
  <c r="L109" i="7"/>
  <c r="L110" i="7"/>
  <c r="L111" i="7"/>
  <c r="L112" i="7"/>
  <c r="L113" i="7"/>
  <c r="L114" i="7"/>
  <c r="L115" i="7"/>
  <c r="L116" i="7"/>
  <c r="L117" i="7"/>
  <c r="L118" i="7"/>
  <c r="L119" i="7"/>
  <c r="L120" i="7"/>
  <c r="L121" i="7"/>
  <c r="L122" i="7"/>
  <c r="L123" i="7"/>
  <c r="L124" i="7"/>
  <c r="L125" i="7"/>
  <c r="L126" i="7"/>
  <c r="L127" i="7"/>
  <c r="L128" i="7"/>
  <c r="L129" i="7"/>
  <c r="L130" i="7"/>
  <c r="L131" i="7"/>
  <c r="L132" i="7"/>
  <c r="L133" i="7"/>
  <c r="L134" i="7"/>
  <c r="L135" i="7"/>
  <c r="L136" i="7"/>
  <c r="L137" i="7"/>
  <c r="L138" i="7"/>
  <c r="L139" i="7"/>
  <c r="L64" i="7"/>
  <c r="L65" i="7" s="1"/>
  <c r="K48" i="7"/>
  <c r="L48" i="7" s="1"/>
  <c r="K49" i="7"/>
  <c r="L49" i="7" s="1"/>
  <c r="K50" i="7"/>
  <c r="L50" i="7" s="1"/>
  <c r="K51" i="7"/>
  <c r="L51" i="7" s="1"/>
  <c r="K52" i="7"/>
  <c r="L52" i="7" s="1"/>
  <c r="K53" i="7"/>
  <c r="L53" i="7" s="1"/>
  <c r="K54" i="7"/>
  <c r="L54" i="7" s="1"/>
  <c r="K55" i="7"/>
  <c r="L55" i="7" s="1"/>
  <c r="K56" i="7"/>
  <c r="L56" i="7" s="1"/>
  <c r="K57" i="7"/>
  <c r="L57" i="7" s="1"/>
  <c r="K58" i="7"/>
  <c r="L58" i="7" s="1"/>
  <c r="K59" i="7"/>
  <c r="L59" i="7" s="1"/>
  <c r="K60" i="7"/>
  <c r="L60" i="7" s="1"/>
  <c r="K47" i="7"/>
  <c r="L47" i="7" s="1"/>
  <c r="K15" i="7"/>
  <c r="L15" i="7" s="1"/>
  <c r="K16" i="7"/>
  <c r="L16" i="7" s="1"/>
  <c r="K17" i="7"/>
  <c r="L17" i="7" s="1"/>
  <c r="K18" i="7"/>
  <c r="L18" i="7" s="1"/>
  <c r="K19" i="7"/>
  <c r="L19" i="7" s="1"/>
  <c r="K20" i="7"/>
  <c r="L20" i="7" s="1"/>
  <c r="K21" i="7"/>
  <c r="L21" i="7" s="1"/>
  <c r="K22" i="7"/>
  <c r="L22" i="7" s="1"/>
  <c r="K23" i="7"/>
  <c r="L23" i="7" s="1"/>
  <c r="K24" i="7"/>
  <c r="L24" i="7" s="1"/>
  <c r="K25" i="7"/>
  <c r="L25" i="7" s="1"/>
  <c r="K26" i="7"/>
  <c r="L26" i="7" s="1"/>
  <c r="K27" i="7"/>
  <c r="L27" i="7" s="1"/>
  <c r="K28" i="7"/>
  <c r="L28" i="7" s="1"/>
  <c r="K29" i="7"/>
  <c r="L29" i="7" s="1"/>
  <c r="K30" i="7"/>
  <c r="L30" i="7" s="1"/>
  <c r="K31" i="7"/>
  <c r="L31" i="7" s="1"/>
  <c r="K32" i="7"/>
  <c r="L32" i="7" s="1"/>
  <c r="K33" i="7"/>
  <c r="L33" i="7" s="1"/>
  <c r="K34" i="7"/>
  <c r="L34" i="7" s="1"/>
  <c r="K35" i="7"/>
  <c r="L35" i="7" s="1"/>
  <c r="K36" i="7"/>
  <c r="L36" i="7" s="1"/>
  <c r="K37" i="7"/>
  <c r="L37" i="7" s="1"/>
  <c r="K38" i="7"/>
  <c r="L38" i="7" s="1"/>
  <c r="K39" i="7"/>
  <c r="L39" i="7" s="1"/>
  <c r="K40" i="7"/>
  <c r="L40" i="7" s="1"/>
  <c r="K41" i="7"/>
  <c r="L41" i="7" s="1"/>
  <c r="K42" i="7"/>
  <c r="L42" i="7" s="1"/>
  <c r="K43" i="7"/>
  <c r="L43" i="7" s="1"/>
  <c r="I119" i="5"/>
  <c r="J119" i="5" s="1"/>
  <c r="I118" i="5"/>
  <c r="J118" i="5" s="1"/>
  <c r="I117" i="5"/>
  <c r="J117" i="5" s="1"/>
  <c r="I65" i="5"/>
  <c r="J65" i="5" s="1"/>
  <c r="I64" i="5"/>
  <c r="J64" i="5" s="1"/>
  <c r="I63" i="5"/>
  <c r="J63" i="5" s="1"/>
  <c r="I62" i="5"/>
  <c r="J62" i="5" s="1"/>
  <c r="I61" i="5"/>
  <c r="J61" i="5" s="1"/>
  <c r="I60" i="5"/>
  <c r="J60" i="5" s="1"/>
  <c r="I59" i="5"/>
  <c r="J59" i="5" s="1"/>
  <c r="I58" i="5"/>
  <c r="J58" i="5" s="1"/>
  <c r="I57" i="5"/>
  <c r="J57" i="5" s="1"/>
  <c r="I56" i="5"/>
  <c r="J56" i="5" s="1"/>
  <c r="I55" i="5"/>
  <c r="J55" i="5" s="1"/>
  <c r="I54" i="5"/>
  <c r="J54" i="5" s="1"/>
  <c r="I46" i="5"/>
  <c r="J46" i="5" s="1"/>
  <c r="I45" i="5"/>
  <c r="J45" i="5" s="1"/>
  <c r="I44" i="5"/>
  <c r="J44" i="5" s="1"/>
  <c r="I43" i="5"/>
  <c r="J43" i="5" s="1"/>
  <c r="I42" i="5"/>
  <c r="J42" i="5" s="1"/>
  <c r="I41" i="5"/>
  <c r="J41" i="5" s="1"/>
  <c r="I40" i="5"/>
  <c r="J40" i="5" s="1"/>
  <c r="I39" i="5"/>
  <c r="J39" i="5" s="1"/>
  <c r="I38" i="5"/>
  <c r="J38" i="5" s="1"/>
  <c r="I37" i="5"/>
  <c r="J37" i="5" s="1"/>
  <c r="I36" i="5"/>
  <c r="J36" i="5" s="1"/>
  <c r="I35" i="5"/>
  <c r="J35" i="5" s="1"/>
  <c r="I34" i="5"/>
  <c r="J34" i="5" s="1"/>
  <c r="I33" i="5"/>
  <c r="J33" i="5" s="1"/>
  <c r="I32" i="5"/>
  <c r="J32" i="5" s="1"/>
  <c r="I31" i="5"/>
  <c r="J31" i="5" s="1"/>
  <c r="I30" i="5"/>
  <c r="J30" i="5" s="1"/>
  <c r="I29" i="5"/>
  <c r="J29" i="5" s="1"/>
  <c r="I28" i="5"/>
  <c r="J28" i="5" s="1"/>
  <c r="I27" i="5"/>
  <c r="J27" i="5" s="1"/>
  <c r="I26" i="5"/>
  <c r="J26" i="5" s="1"/>
  <c r="I25" i="5"/>
  <c r="J25" i="5" s="1"/>
  <c r="I24" i="5"/>
  <c r="J24" i="5" s="1"/>
  <c r="I23" i="5"/>
  <c r="J23" i="5" s="1"/>
  <c r="I22" i="5"/>
  <c r="J22" i="5" s="1"/>
  <c r="I21" i="5"/>
  <c r="J21" i="5" s="1"/>
  <c r="H31" i="4"/>
  <c r="I31" i="4" s="1"/>
  <c r="H32" i="4"/>
  <c r="I32" i="4" s="1"/>
  <c r="H33" i="4"/>
  <c r="I33" i="4" s="1"/>
  <c r="H34" i="4"/>
  <c r="I34" i="4" s="1"/>
  <c r="H35" i="4"/>
  <c r="I35" i="4" s="1"/>
  <c r="H36" i="4"/>
  <c r="I36" i="4" s="1"/>
  <c r="H37" i="4"/>
  <c r="I37" i="4" s="1"/>
  <c r="H38" i="4"/>
  <c r="I38" i="4"/>
  <c r="I124" i="5"/>
  <c r="J124" i="5" s="1"/>
  <c r="I123" i="5"/>
  <c r="J123" i="5" s="1"/>
  <c r="I122" i="5"/>
  <c r="J122" i="5" s="1"/>
  <c r="I121" i="5"/>
  <c r="J121" i="5" s="1"/>
  <c r="I120" i="5"/>
  <c r="J120" i="5" s="1"/>
  <c r="I116" i="5"/>
  <c r="J116" i="5" s="1"/>
  <c r="I115" i="5"/>
  <c r="J115" i="5" s="1"/>
  <c r="I114" i="5"/>
  <c r="J114" i="5" s="1"/>
  <c r="I113" i="5"/>
  <c r="J113" i="5" s="1"/>
  <c r="I112" i="5"/>
  <c r="J112" i="5" s="1"/>
  <c r="I111" i="5"/>
  <c r="J111" i="5" s="1"/>
  <c r="I110" i="5"/>
  <c r="J110" i="5" s="1"/>
  <c r="I109" i="5"/>
  <c r="J109" i="5" s="1"/>
  <c r="I108" i="5"/>
  <c r="J108" i="5" s="1"/>
  <c r="I107" i="5"/>
  <c r="J107" i="5" s="1"/>
  <c r="I106" i="5"/>
  <c r="J106" i="5" s="1"/>
  <c r="I105" i="5"/>
  <c r="J105" i="5" s="1"/>
  <c r="I104" i="5"/>
  <c r="J104" i="5" s="1"/>
  <c r="I103" i="5"/>
  <c r="J103" i="5" s="1"/>
  <c r="I98" i="5"/>
  <c r="J98" i="5" s="1"/>
  <c r="I97" i="5"/>
  <c r="J97" i="5" s="1"/>
  <c r="I96" i="5"/>
  <c r="J96" i="5" s="1"/>
  <c r="I95" i="5"/>
  <c r="J95" i="5" s="1"/>
  <c r="I94" i="5"/>
  <c r="J94" i="5" s="1"/>
  <c r="I93" i="5"/>
  <c r="J93" i="5" s="1"/>
  <c r="I92" i="5"/>
  <c r="J92" i="5" s="1"/>
  <c r="I91" i="5"/>
  <c r="J91" i="5" s="1"/>
  <c r="I90" i="5"/>
  <c r="J90" i="5" s="1"/>
  <c r="I89" i="5"/>
  <c r="J89" i="5" s="1"/>
  <c r="I88" i="5"/>
  <c r="J88" i="5" s="1"/>
  <c r="I87" i="5"/>
  <c r="J87" i="5" s="1"/>
  <c r="I86" i="5"/>
  <c r="J86" i="5" s="1"/>
  <c r="I85" i="5"/>
  <c r="J85" i="5" s="1"/>
  <c r="I84" i="5"/>
  <c r="J84" i="5" s="1"/>
  <c r="I83" i="5"/>
  <c r="J83" i="5" s="1"/>
  <c r="I82" i="5"/>
  <c r="J82" i="5" s="1"/>
  <c r="I81" i="5"/>
  <c r="J81" i="5" s="1"/>
  <c r="I80" i="5"/>
  <c r="J80" i="5" s="1"/>
  <c r="I75" i="5"/>
  <c r="J75" i="5" s="1"/>
  <c r="I74" i="5"/>
  <c r="J74" i="5" s="1"/>
  <c r="I73" i="5"/>
  <c r="J73" i="5" s="1"/>
  <c r="I72" i="5"/>
  <c r="J72" i="5" s="1"/>
  <c r="I71" i="5"/>
  <c r="J71" i="5" s="1"/>
  <c r="I70" i="5"/>
  <c r="J70" i="5" s="1"/>
  <c r="I69" i="5"/>
  <c r="J69" i="5" s="1"/>
  <c r="I68" i="5"/>
  <c r="J68" i="5" s="1"/>
  <c r="I67" i="5"/>
  <c r="J67" i="5" s="1"/>
  <c r="I66" i="5"/>
  <c r="J66" i="5" s="1"/>
  <c r="I53" i="5"/>
  <c r="J53" i="5" s="1"/>
  <c r="I52" i="5"/>
  <c r="J52" i="5" s="1"/>
  <c r="I51" i="5"/>
  <c r="J51" i="5" s="1"/>
  <c r="I50" i="5"/>
  <c r="J50" i="5" s="1"/>
  <c r="I49" i="5"/>
  <c r="J49" i="5" s="1"/>
  <c r="I48" i="5"/>
  <c r="J48" i="5" s="1"/>
  <c r="I47" i="5"/>
  <c r="J47" i="5" s="1"/>
  <c r="I20" i="5"/>
  <c r="J20" i="5" s="1"/>
  <c r="I19" i="5"/>
  <c r="J19" i="5" s="1"/>
  <c r="I18" i="5"/>
  <c r="J18" i="5" s="1"/>
  <c r="H26" i="4"/>
  <c r="I26" i="4" s="1"/>
  <c r="H25" i="4"/>
  <c r="I25" i="4" s="1"/>
  <c r="H24" i="4"/>
  <c r="I24" i="4" s="1"/>
  <c r="H23" i="4"/>
  <c r="I23" i="4" s="1"/>
  <c r="H22" i="4"/>
  <c r="I22" i="4" s="1"/>
  <c r="H21" i="4"/>
  <c r="I21" i="4" s="1"/>
  <c r="H20" i="4"/>
  <c r="I20" i="4" s="1"/>
  <c r="H19" i="4"/>
  <c r="I19" i="4" s="1"/>
  <c r="H18" i="4"/>
  <c r="I18" i="4" s="1"/>
  <c r="H132" i="1"/>
  <c r="I132" i="1" s="1"/>
  <c r="H131" i="1"/>
  <c r="I131" i="1" s="1"/>
  <c r="H130" i="1"/>
  <c r="I130" i="1" s="1"/>
  <c r="H129" i="1"/>
  <c r="I129" i="1" s="1"/>
  <c r="H128" i="1"/>
  <c r="I128" i="1" s="1"/>
  <c r="H127" i="1"/>
  <c r="I127" i="1" s="1"/>
  <c r="H126" i="1"/>
  <c r="I126" i="1" s="1"/>
  <c r="H125" i="1"/>
  <c r="I125" i="1" s="1"/>
  <c r="H124" i="1"/>
  <c r="I124" i="1" s="1"/>
  <c r="H123" i="1"/>
  <c r="I123" i="1" s="1"/>
  <c r="H122" i="1"/>
  <c r="I122" i="1" s="1"/>
  <c r="H121" i="1"/>
  <c r="I121" i="1" s="1"/>
  <c r="H165" i="1"/>
  <c r="I165" i="1" s="1"/>
  <c r="H164" i="1"/>
  <c r="I164" i="1" s="1"/>
  <c r="H163" i="1"/>
  <c r="I163" i="1" s="1"/>
  <c r="H162" i="1"/>
  <c r="I162" i="1" s="1"/>
  <c r="H161" i="1"/>
  <c r="I161" i="1" s="1"/>
  <c r="H160" i="1"/>
  <c r="I160" i="1" s="1"/>
  <c r="H159" i="1"/>
  <c r="I159" i="1" s="1"/>
  <c r="H158" i="1"/>
  <c r="I158" i="1" s="1"/>
  <c r="H157" i="1"/>
  <c r="I157" i="1" s="1"/>
  <c r="H156" i="1"/>
  <c r="I156" i="1" s="1"/>
  <c r="H155" i="1"/>
  <c r="I155" i="1" s="1"/>
  <c r="H154" i="1"/>
  <c r="I154" i="1" s="1"/>
  <c r="H153" i="1"/>
  <c r="I153" i="1" s="1"/>
  <c r="H152" i="1"/>
  <c r="I152" i="1" s="1"/>
  <c r="H151" i="1"/>
  <c r="I151" i="1" s="1"/>
  <c r="H150" i="1"/>
  <c r="I150" i="1" s="1"/>
  <c r="H149" i="1"/>
  <c r="I149" i="1" s="1"/>
  <c r="H148" i="1"/>
  <c r="I148" i="1" s="1"/>
  <c r="H147" i="1"/>
  <c r="I147" i="1" s="1"/>
  <c r="H146" i="1"/>
  <c r="I146" i="1" s="1"/>
  <c r="H145" i="1"/>
  <c r="I145" i="1" s="1"/>
  <c r="H144" i="1"/>
  <c r="I144" i="1" s="1"/>
  <c r="H143" i="1"/>
  <c r="I143" i="1" s="1"/>
  <c r="H109" i="1"/>
  <c r="I109" i="1" s="1"/>
  <c r="H108" i="1"/>
  <c r="I108" i="1" s="1"/>
  <c r="H107" i="1"/>
  <c r="I107" i="1" s="1"/>
  <c r="H106" i="1"/>
  <c r="I106" i="1" s="1"/>
  <c r="H105" i="1"/>
  <c r="I105" i="1" s="1"/>
  <c r="H104" i="1"/>
  <c r="I104" i="1" s="1"/>
  <c r="H103" i="1"/>
  <c r="I103" i="1" s="1"/>
  <c r="H102" i="1"/>
  <c r="I102" i="1" s="1"/>
  <c r="H101" i="1"/>
  <c r="I101" i="1" s="1"/>
  <c r="H100" i="1"/>
  <c r="I100" i="1" s="1"/>
  <c r="H99" i="1"/>
  <c r="I99" i="1" s="1"/>
  <c r="H98" i="1"/>
  <c r="I98" i="1" s="1"/>
  <c r="H97" i="1"/>
  <c r="I97" i="1" s="1"/>
  <c r="H96" i="1"/>
  <c r="I96" i="1" s="1"/>
  <c r="H95" i="1"/>
  <c r="I95" i="1" s="1"/>
  <c r="H85" i="1"/>
  <c r="I85" i="1" s="1"/>
  <c r="H84" i="1"/>
  <c r="I84" i="1" s="1"/>
  <c r="H83" i="1"/>
  <c r="I83" i="1" s="1"/>
  <c r="H82" i="1"/>
  <c r="I82" i="1" s="1"/>
  <c r="H81" i="1"/>
  <c r="I81" i="1" s="1"/>
  <c r="H80" i="1"/>
  <c r="I80" i="1" s="1"/>
  <c r="H79" i="1"/>
  <c r="I79" i="1" s="1"/>
  <c r="H78" i="1"/>
  <c r="I78" i="1" s="1"/>
  <c r="H77" i="1"/>
  <c r="I77" i="1" s="1"/>
  <c r="H76" i="1"/>
  <c r="I76" i="1" s="1"/>
  <c r="H75" i="1"/>
  <c r="I75" i="1" s="1"/>
  <c r="H74" i="1"/>
  <c r="I74" i="1" s="1"/>
  <c r="H73" i="1"/>
  <c r="I73" i="1" s="1"/>
  <c r="H72" i="1"/>
  <c r="I72" i="1" s="1"/>
  <c r="H65" i="1"/>
  <c r="I65" i="1" s="1"/>
  <c r="H64" i="1"/>
  <c r="I64" i="1" s="1"/>
  <c r="H63" i="1"/>
  <c r="I63" i="1" s="1"/>
  <c r="H62" i="1"/>
  <c r="I62" i="1" s="1"/>
  <c r="H61" i="1"/>
  <c r="I61" i="1" s="1"/>
  <c r="H60" i="1"/>
  <c r="I60" i="1" s="1"/>
  <c r="H59" i="1"/>
  <c r="I59" i="1" s="1"/>
  <c r="H58" i="1"/>
  <c r="I58" i="1" s="1"/>
  <c r="H57" i="1"/>
  <c r="I57" i="1" s="1"/>
  <c r="H56" i="1"/>
  <c r="I56" i="1" s="1"/>
  <c r="H55" i="1"/>
  <c r="I55" i="1" s="1"/>
  <c r="H54" i="1"/>
  <c r="I54" i="1" s="1"/>
  <c r="H53" i="1"/>
  <c r="I53" i="1" s="1"/>
  <c r="H52" i="1"/>
  <c r="I52" i="1" s="1"/>
  <c r="H51" i="1"/>
  <c r="I51" i="1" s="1"/>
  <c r="H50" i="1"/>
  <c r="I50" i="1" s="1"/>
  <c r="H49" i="1"/>
  <c r="I49" i="1" s="1"/>
  <c r="H48" i="1"/>
  <c r="I48" i="1" s="1"/>
  <c r="H42" i="1"/>
  <c r="I42" i="1" s="1"/>
  <c r="H41" i="1"/>
  <c r="I41" i="1" s="1"/>
  <c r="H40" i="1"/>
  <c r="I40" i="1" s="1"/>
  <c r="H39" i="1"/>
  <c r="I39" i="1" s="1"/>
  <c r="H38" i="1"/>
  <c r="I38" i="1" s="1"/>
  <c r="H37" i="1"/>
  <c r="I37" i="1" s="1"/>
  <c r="H36" i="1"/>
  <c r="I36" i="1" s="1"/>
  <c r="H35" i="1"/>
  <c r="I35" i="1" s="1"/>
  <c r="H34" i="1"/>
  <c r="I34" i="1" s="1"/>
  <c r="H33" i="1"/>
  <c r="I33" i="1" s="1"/>
  <c r="H32" i="1"/>
  <c r="I32" i="1" s="1"/>
  <c r="H31" i="1"/>
  <c r="I31" i="1" s="1"/>
  <c r="H30" i="1"/>
  <c r="I30" i="1" s="1"/>
  <c r="H29" i="1"/>
  <c r="I29" i="1" s="1"/>
  <c r="H28" i="1"/>
  <c r="I28" i="1" s="1"/>
  <c r="H27" i="1"/>
  <c r="I27" i="1" s="1"/>
  <c r="H26" i="1"/>
  <c r="I26" i="1" s="1"/>
  <c r="H25" i="1"/>
  <c r="I25" i="1" s="1"/>
  <c r="H24" i="1"/>
  <c r="I24" i="1" s="1"/>
  <c r="H23" i="1"/>
  <c r="I23" i="1" s="1"/>
  <c r="H22" i="1"/>
  <c r="I22" i="1" s="1"/>
  <c r="H21" i="1"/>
  <c r="I21" i="1" s="1"/>
  <c r="H20" i="1"/>
  <c r="I20" i="1" s="1"/>
  <c r="H19" i="1"/>
  <c r="I19" i="1" s="1"/>
  <c r="H138" i="1"/>
  <c r="I138" i="1" s="1"/>
  <c r="H136" i="1"/>
  <c r="I136" i="1" s="1"/>
  <c r="H135" i="1"/>
  <c r="I135" i="1" s="1"/>
  <c r="H134" i="1"/>
  <c r="I134" i="1" s="1"/>
  <c r="H133" i="1"/>
  <c r="I133" i="1" s="1"/>
  <c r="H120" i="1"/>
  <c r="I120" i="1" s="1"/>
  <c r="H115" i="1"/>
  <c r="I115" i="1" s="1"/>
  <c r="H114" i="1"/>
  <c r="I114" i="1" s="1"/>
  <c r="H113" i="1"/>
  <c r="I113" i="1" s="1"/>
  <c r="H112" i="1"/>
  <c r="I112" i="1" s="1"/>
  <c r="H111" i="1"/>
  <c r="I111" i="1" s="1"/>
  <c r="H94" i="1"/>
  <c r="I94" i="1" s="1"/>
  <c r="H87" i="1"/>
  <c r="I87" i="1" s="1"/>
  <c r="H86" i="1"/>
  <c r="I86" i="1" s="1"/>
  <c r="H71" i="1"/>
  <c r="I71" i="1" s="1"/>
  <c r="H47" i="1"/>
  <c r="I47" i="1" s="1"/>
  <c r="H18" i="1"/>
  <c r="I18" i="1" s="1"/>
  <c r="L140" i="7" l="1"/>
  <c r="L141" i="7" s="1"/>
  <c r="L61" i="7"/>
  <c r="K14" i="7"/>
  <c r="L14" i="7" s="1"/>
  <c r="J76" i="5"/>
  <c r="J125" i="5"/>
  <c r="I39" i="4"/>
  <c r="I27" i="4"/>
  <c r="J99" i="5"/>
  <c r="I166" i="1"/>
  <c r="H66" i="1"/>
  <c r="I66" i="1" s="1"/>
  <c r="H88" i="1"/>
  <c r="I88" i="1" s="1"/>
  <c r="H89" i="1"/>
  <c r="I89" i="1" s="1"/>
  <c r="H110" i="1"/>
  <c r="I110" i="1" s="1"/>
  <c r="I116" i="1" s="1"/>
  <c r="H137" i="1"/>
  <c r="I137" i="1" s="1"/>
  <c r="I139" i="1" s="1"/>
  <c r="I43" i="1"/>
  <c r="L44" i="7" l="1"/>
  <c r="I40" i="4"/>
  <c r="J126" i="5"/>
  <c r="I67" i="1"/>
  <c r="I90" i="1"/>
  <c r="I167" i="1" l="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2">
    <bk>
      <extLst>
        <ext uri="{3e2802c4-a4d2-4d8b-9148-e3be6c30e623}">
          <xlrd:rvb i="0"/>
        </ext>
      </extLst>
    </bk>
    <bk>
      <extLst>
        <ext uri="{3e2802c4-a4d2-4d8b-9148-e3be6c30e623}">
          <xlrd:rvb i="1"/>
        </ext>
      </extLst>
    </bk>
  </futureMetadata>
  <valueMetadata count="2">
    <bk>
      <rc t="1" v="0"/>
    </bk>
    <bk>
      <rc t="1" v="1"/>
    </bk>
  </valueMetadata>
</metadata>
</file>

<file path=xl/sharedStrings.xml><?xml version="1.0" encoding="utf-8"?>
<sst xmlns="http://schemas.openxmlformats.org/spreadsheetml/2006/main" count="1187" uniqueCount="433">
  <si>
    <t>MANUAL DE PROCESOS Y PROCEDIMIENTOS</t>
  </si>
  <si>
    <t>GCT - GESTIÓN  CONTRACTUAL</t>
  </si>
  <si>
    <t>Formato : ESTUDIO DE MERCADO O ANALISIS DE COSTOS</t>
  </si>
  <si>
    <r>
      <t xml:space="preserve">Código:  
</t>
    </r>
    <r>
      <rPr>
        <sz val="11"/>
        <rFont val="Arial"/>
        <family val="2"/>
      </rPr>
      <t>GCT.PR.01.F.05</t>
    </r>
  </si>
  <si>
    <r>
      <t xml:space="preserve">Versión
</t>
    </r>
    <r>
      <rPr>
        <sz val="11"/>
        <rFont val="Arial"/>
        <family val="2"/>
      </rPr>
      <t xml:space="preserve"> 1</t>
    </r>
  </si>
  <si>
    <t>Con el fin de establecer el Presupuesto Oficial Estimado para el  presente proceso de "384-7992-PRESTAR EL SERVICIO DE MANTENIMIENTO PREVENTIVO Y CORRECTIVO Y SUMINISTRO DE REPUESTOS PARA EL PARQUE AUTOMOTOR Y MAQUINARIA A CARGO DE LA SUBDIRECCIÓN TECNICA OPERATIVA DEL JARDIN BOTANICO JOSE CELESTINO MUTIS”, adelantó en los meses de julio y agosto de 2024 el análisis económico con base en el estudio de mercado efectuado, tal y como se describe a continuación:</t>
  </si>
  <si>
    <t xml:space="preserve">INVITACIONES A COTIZAR  / SOPORTES DEL ANALISIS DE COSTOS </t>
  </si>
  <si>
    <t>Empresas a las cuales se realizó la invitación a Cotizar : AUTOS MONGUI S.A.S., KTRACTOR, TRACTOPESADOS</t>
  </si>
  <si>
    <r>
      <t>ANEXOS:</t>
    </r>
    <r>
      <rPr>
        <sz val="11"/>
        <rFont val="Arial"/>
        <family val="2"/>
      </rPr>
      <t xml:space="preserve"> Hace parte integral del presente estudio de mercado, el formato de cotización, las comunicaciones mediante las cuales se remitió invitación a cotizar a los posibles interesados, las cotizaciones recibidas, así como los demás documentos que fueron tenidos en cuenta para efectuar el análisis económico. </t>
    </r>
  </si>
  <si>
    <t>CALCULO DEL VALOR MAXIMO A PAGAR POR LA ENTIDAD</t>
  </si>
  <si>
    <t>Que con base en lo anterior, EL JARDIN calcula el valor promedio mediante la medida de media geometrica de los siguientes  ítems, con el fin de establecer el presupuesto.</t>
  </si>
  <si>
    <t>VOLQUETA VOLKSWAGEN CONSTELLATION 17230</t>
  </si>
  <si>
    <t>ITEM</t>
  </si>
  <si>
    <t>DESCRIPCION</t>
  </si>
  <si>
    <t>UNI MEDIDA</t>
  </si>
  <si>
    <t>CANT</t>
  </si>
  <si>
    <t>AUTOS MONGUI</t>
  </si>
  <si>
    <t>KTRACTOR</t>
  </si>
  <si>
    <t>TRACTOPESADOS</t>
  </si>
  <si>
    <t>VALOR UNITARIO PROMEDIO MEDIA GEOMETRÍCA</t>
  </si>
  <si>
    <t>VR / UNITARIO CON IVA</t>
  </si>
  <si>
    <t>VR/UNITARIO CON IVA</t>
  </si>
  <si>
    <t>VALOR TOTAL</t>
  </si>
  <si>
    <t>Baterias (12V)</t>
  </si>
  <si>
    <t>unidad</t>
  </si>
  <si>
    <t xml:space="preserve">Filtro de aire </t>
  </si>
  <si>
    <t>Filtro de combustible primario</t>
  </si>
  <si>
    <t>Filtro se combustible secundario</t>
  </si>
  <si>
    <t>Filtro de aceite motor</t>
  </si>
  <si>
    <t>Aceite 15w40 sintetico  (Galon)</t>
  </si>
  <si>
    <t>Galón</t>
  </si>
  <si>
    <t>Refrigerante  (Galon)</t>
  </si>
  <si>
    <t>Servicio Alineación</t>
  </si>
  <si>
    <t xml:space="preserve">Llanta 275/80 R22.5 </t>
  </si>
  <si>
    <t>Juego plumillas (limpia parabrisas)</t>
  </si>
  <si>
    <t>Servicio Scanner</t>
  </si>
  <si>
    <t>Mano de obra servicios mantenimiento correctivo</t>
  </si>
  <si>
    <t>Hora</t>
  </si>
  <si>
    <t>Mano de obra servicios de mantenimiento preventivo</t>
  </si>
  <si>
    <t>Servicio despinche (incluye mano de obra, repuestos e insumos)</t>
  </si>
  <si>
    <t>Luna espejo</t>
  </si>
  <si>
    <t>Manija y cremallera puerta</t>
  </si>
  <si>
    <t>empaquetadura botella volco</t>
  </si>
  <si>
    <t>empaquetadura bomba hidraulica volco</t>
  </si>
  <si>
    <t>valvula neumatica volco</t>
  </si>
  <si>
    <t>aceite hidraulico (Galon)</t>
  </si>
  <si>
    <t>Bomba P-50</t>
  </si>
  <si>
    <t>valvula boster s/m</t>
  </si>
  <si>
    <t xml:space="preserve">Carpa para volco </t>
  </si>
  <si>
    <t>Tapizado silla de conductor</t>
  </si>
  <si>
    <t>vulcanizado llantas (incluye mano de obra, repuestos e insumos)</t>
  </si>
  <si>
    <t>TOTAL</t>
  </si>
  <si>
    <t>CARROTANQUE HINO 300</t>
  </si>
  <si>
    <t>UNI MEDID</t>
  </si>
  <si>
    <t>Bateria (12V)</t>
  </si>
  <si>
    <t>filtro trampa de combustible</t>
  </si>
  <si>
    <t>Aceite 15w40 sintetico</t>
  </si>
  <si>
    <t>Refrigerante</t>
  </si>
  <si>
    <t xml:space="preserve">Llanta 215/75 R17.5 </t>
  </si>
  <si>
    <t>Stop trasero</t>
  </si>
  <si>
    <t>Servicio alineacion</t>
  </si>
  <si>
    <t>Kit embrague</t>
  </si>
  <si>
    <t>cilindro freno delantero</t>
  </si>
  <si>
    <t>Líquido para freno</t>
  </si>
  <si>
    <t>CAMIÓN ESTACAS HINO 500</t>
  </si>
  <si>
    <t xml:space="preserve">Llanta 235/75 R17.5 </t>
  </si>
  <si>
    <t>ajuste estacas ((incluye mano de obra, repuestos e insumos)</t>
  </si>
  <si>
    <t xml:space="preserve">cambio de carpa </t>
  </si>
  <si>
    <t>arreglo carpa (incluye mano de obra, repuestos e insumos)</t>
  </si>
  <si>
    <t>PICKUP NISSAN FRONTIER</t>
  </si>
  <si>
    <t>Bateria</t>
  </si>
  <si>
    <t>Llanta 255/70 R16</t>
  </si>
  <si>
    <t>Alineación y balanceo (mano de obra)</t>
  </si>
  <si>
    <t>Serviicio despinche (incluye mano de obra, repuestos e insumos)</t>
  </si>
  <si>
    <t>Luces stop</t>
  </si>
  <si>
    <t>sensor de reversa</t>
  </si>
  <si>
    <t>cremallera carpa</t>
  </si>
  <si>
    <t>vulcanizado llanta  (incluye mano de obra, repuestos e insumos)</t>
  </si>
  <si>
    <t>concector electrico tiro arrastrre</t>
  </si>
  <si>
    <t>alarma reversa</t>
  </si>
  <si>
    <t>Tercer stop</t>
  </si>
  <si>
    <t>Pito reversa</t>
  </si>
  <si>
    <t>Filtro de aire de cabina (polen)</t>
  </si>
  <si>
    <t>VAN RENAULT MASTER</t>
  </si>
  <si>
    <t>Llanta 225/65 R16</t>
  </si>
  <si>
    <t>Liquido de frenos</t>
  </si>
  <si>
    <t>Alineación y balanceo</t>
  </si>
  <si>
    <t>Servicio despinche (mano de obra)</t>
  </si>
  <si>
    <t>Ligas de mordaza deantera freno</t>
  </si>
  <si>
    <t>Bomba freno</t>
  </si>
  <si>
    <t>Empaquetadura caja dirección</t>
  </si>
  <si>
    <t>Rectificado discos de freno</t>
  </si>
  <si>
    <t>aceite hidraulico</t>
  </si>
  <si>
    <t>cuarto</t>
  </si>
  <si>
    <t>CHEVROLET FVR</t>
  </si>
  <si>
    <t>Filtro de combustible secundario</t>
  </si>
  <si>
    <t xml:space="preserve">Llanta 295/80 R22.5 </t>
  </si>
  <si>
    <t>Grasa</t>
  </si>
  <si>
    <t>libra</t>
  </si>
  <si>
    <t>Bombillos según muestra</t>
  </si>
  <si>
    <t xml:space="preserve">Aros unidades </t>
  </si>
  <si>
    <t>Aceite hidraulico (galon)</t>
  </si>
  <si>
    <t>Manija y cremallera puerta izquierda</t>
  </si>
  <si>
    <t>Bateria (2*12V)</t>
  </si>
  <si>
    <t>Filtro trampa de combustible</t>
  </si>
  <si>
    <t xml:space="preserve">VALOR TOTAL INCLUIDO IVA </t>
  </si>
  <si>
    <t>OBSERVACIONES</t>
  </si>
  <si>
    <r>
      <t>1.</t>
    </r>
    <r>
      <rPr>
        <sz val="11"/>
        <rFont val="Arial"/>
        <family val="2"/>
      </rPr>
      <t xml:space="preserve"> Los precios estipulados en el cuadro incluyen el IVA, y todos los impuestos y costos administrativos requeridos. (Formato de cotización)</t>
    </r>
    <r>
      <rPr>
        <b/>
        <sz val="11"/>
        <rFont val="Arial"/>
        <family val="2"/>
      </rPr>
      <t xml:space="preserve">
2. </t>
    </r>
    <r>
      <rPr>
        <sz val="11"/>
        <rFont val="Arial"/>
        <family val="2"/>
      </rPr>
      <t>Se implementa la Media Geométrica, la cual tiene la ventaja de ser menos sensible a los valores extremos (muy altos o muy bajos) que podrían alterar la media de nuestro estudio de mercado y no cumplir con el propósito del mismo. En general nos permite relacionar los valores cotizados y obtener un valor más adaptado a la realidad, con el fin de hallar el presupuesto.</t>
    </r>
    <r>
      <rPr>
        <b/>
        <sz val="11"/>
        <rFont val="Arial"/>
        <family val="2"/>
      </rPr>
      <t xml:space="preserve">
3. </t>
    </r>
    <r>
      <rPr>
        <sz val="11"/>
        <rFont val="Arial"/>
        <family val="2"/>
      </rPr>
      <t>El presente contrato se llevará a monto agotable.</t>
    </r>
  </si>
  <si>
    <r>
      <rPr>
        <sz val="11"/>
        <rFont val="Arial"/>
        <family val="2"/>
      </rPr>
      <t xml:space="preserve">Con base en el anterior análisis, la Entidad estima el Precio Unitario Oficial  en la suma de </t>
    </r>
    <r>
      <rPr>
        <b/>
        <sz val="11"/>
        <rFont val="Arial"/>
        <family val="2"/>
      </rPr>
      <t>SETENTA Y NUEVE MILLONES DOSCIENTOS TRENTA Y TRES MIL TRESCIENTOS TREINTA Y UN PESOS M/CTE ($79.233.331),</t>
    </r>
    <r>
      <rPr>
        <sz val="11"/>
        <rFont val="Arial"/>
        <family val="2"/>
      </rPr>
      <t xml:space="preserve"> incluidos todos los impuestos, gastos, deducciones y costos directos e indirectos que conlleven la celebración y ejecución del contrato. </t>
    </r>
    <r>
      <rPr>
        <b/>
        <sz val="11"/>
        <rFont val="Arial"/>
        <family val="2"/>
      </rPr>
      <t xml:space="preserve">
</t>
    </r>
    <r>
      <rPr>
        <sz val="11"/>
        <rFont val="Arial"/>
        <family val="2"/>
      </rPr>
      <t xml:space="preserve">Con base en el anterior análisis, la Entidad estima el Presupuesto Oficial en la suma de XXXXXXXX </t>
    </r>
    <r>
      <rPr>
        <b/>
        <sz val="11"/>
        <rFont val="Arial"/>
        <family val="2"/>
      </rPr>
      <t xml:space="preserve">DE PESOS M/CTE ($XXXXXXXX) </t>
    </r>
    <r>
      <rPr>
        <sz val="11"/>
        <rFont val="Arial"/>
        <family val="2"/>
      </rPr>
      <t>incluidos todos los impuestos, gastos, deducciones y costos directos e indirectos que conlleven la celebración y ejecución del contrato.</t>
    </r>
    <r>
      <rPr>
        <b/>
        <sz val="11"/>
        <rFont val="Arial"/>
        <family val="2"/>
      </rPr>
      <t xml:space="preserve"> 
</t>
    </r>
  </si>
  <si>
    <t>NOMBRE DEL RESPONSABLE</t>
  </si>
  <si>
    <t>CARGO QUE DESEMPEÑA</t>
  </si>
  <si>
    <t>Elaboró: (indique nombres y apellidos)</t>
  </si>
  <si>
    <t>TRÁILER BUFALO</t>
  </si>
  <si>
    <t>Cinta reflectiva  reglamentaria (rollo)</t>
  </si>
  <si>
    <t>muelle comppleto</t>
  </si>
  <si>
    <t>llanta 7,5*16</t>
  </si>
  <si>
    <t>stops tipó led</t>
  </si>
  <si>
    <t xml:space="preserve">Cable siete vias </t>
  </si>
  <si>
    <t xml:space="preserve">direccional tipo led </t>
  </si>
  <si>
    <t>Conector siete vias</t>
  </si>
  <si>
    <t>TRAILER TORO</t>
  </si>
  <si>
    <t>llanta 175*70 R14</t>
  </si>
  <si>
    <t>stops tipo led</t>
  </si>
  <si>
    <r>
      <rPr>
        <sz val="11"/>
        <rFont val="Arial"/>
        <family val="2"/>
      </rPr>
      <t xml:space="preserve">Con base en el anterior análisis, la Entidad estima el Precio Unitario Oficial  en la suma de </t>
    </r>
    <r>
      <rPr>
        <b/>
        <sz val="11"/>
        <rFont val="Arial"/>
        <family val="2"/>
      </rPr>
      <t>TRECE MILLONES NOVECIENTOS OCHENTA Y UN MIL NOVECIENTOS VEINTITRES PESOS M/CTE ($13,981,923),</t>
    </r>
    <r>
      <rPr>
        <sz val="11"/>
        <rFont val="Arial"/>
        <family val="2"/>
      </rPr>
      <t xml:space="preserve"> incluidos todos los impuestos, gastos, deducciones y costos directos e indirectos que conlleven la celebración y ejecución del contrato. </t>
    </r>
    <r>
      <rPr>
        <b/>
        <sz val="11"/>
        <rFont val="Arial"/>
        <family val="2"/>
      </rPr>
      <t xml:space="preserve">
</t>
    </r>
    <r>
      <rPr>
        <sz val="11"/>
        <rFont val="Arial"/>
        <family val="2"/>
      </rPr>
      <t xml:space="preserve">Con base en el anterior análisis, la Entidad estima el Presupuesto Oficial en la suma de XXXXXXXX DE PESOS M/CTE ($XXXXXXXX) incluidos todos los impuestos, gastos, deducciones y costos directos e indirectos que conlleven la celebración y ejecución del contrato. </t>
    </r>
    <r>
      <rPr>
        <b/>
        <sz val="11"/>
        <rFont val="Arial"/>
        <family val="2"/>
      </rPr>
      <t xml:space="preserve">
</t>
    </r>
  </si>
  <si>
    <t>KOMATSU</t>
  </si>
  <si>
    <t>Codigo Komatsu (según manual de partes)</t>
  </si>
  <si>
    <t>aceite motor - 15w40 (1 gl)</t>
  </si>
  <si>
    <t>galón</t>
  </si>
  <si>
    <t>42N-54-14330</t>
  </si>
  <si>
    <t>filtro aire cabina</t>
  </si>
  <si>
    <t>42N-07-11910</t>
  </si>
  <si>
    <t>filtro recirculatorio aire cabina</t>
  </si>
  <si>
    <t>filtro aire primario</t>
  </si>
  <si>
    <t>filtro aire secundario</t>
  </si>
  <si>
    <t>filtro combustible en línea</t>
  </si>
  <si>
    <t>6731-72-6220</t>
  </si>
  <si>
    <t>filtro combustible primario</t>
  </si>
  <si>
    <t>SYG2-400Li-A</t>
  </si>
  <si>
    <t>grasa</t>
  </si>
  <si>
    <t>caneca</t>
  </si>
  <si>
    <t>6731-52-5130</t>
  </si>
  <si>
    <t>filtro aceite motor</t>
  </si>
  <si>
    <t>42N-60-11712</t>
  </si>
  <si>
    <t>filtro aceite hidraulico en linea</t>
  </si>
  <si>
    <t>42N-60-11610</t>
  </si>
  <si>
    <t>filtro aceite hidraulico de succión</t>
  </si>
  <si>
    <t>42N-62-15470</t>
  </si>
  <si>
    <t>filtro aceite hidraulico retorno</t>
  </si>
  <si>
    <t>6732-11-8181</t>
  </si>
  <si>
    <t>empaquetadura cubierta tapavalvulas</t>
  </si>
  <si>
    <t>CA0135859</t>
  </si>
  <si>
    <t>filtro respiradero (strainer) transmisión</t>
  </si>
  <si>
    <t>07056-16415</t>
  </si>
  <si>
    <t>filtro respiradero tanque combustible</t>
  </si>
  <si>
    <t>CA0040952</t>
  </si>
  <si>
    <t>filtro aceite transmisión</t>
  </si>
  <si>
    <t>aceite eje y mandos delanteros y traseros (5 gl)</t>
  </si>
  <si>
    <t>5 gl</t>
  </si>
  <si>
    <t>aceite hidraulico - 10w (5 gl)</t>
  </si>
  <si>
    <t>SYZZ-GELCO-ATF-C</t>
  </si>
  <si>
    <t>aceite transmision y frenos - gelco atf - gm dex</t>
  </si>
  <si>
    <t>SYZZ-AFNACCN50</t>
  </si>
  <si>
    <t>refrigerante (5 gl)</t>
  </si>
  <si>
    <t>42N-54-12221</t>
  </si>
  <si>
    <t>contra pesa frontal</t>
  </si>
  <si>
    <t>42N-54-12212NK</t>
  </si>
  <si>
    <t>protector</t>
  </si>
  <si>
    <t>9999-9933</t>
  </si>
  <si>
    <t>(4) pasadores con bujes; sellos</t>
  </si>
  <si>
    <r>
      <rPr>
        <sz val="9"/>
        <rFont val="Arial"/>
        <family val="2"/>
      </rPr>
      <t>9999-9933</t>
    </r>
  </si>
  <si>
    <t>(2) pasadores con bujes; sellos</t>
  </si>
  <si>
    <t>(8) pasadores con bujes; sellos</t>
  </si>
  <si>
    <t>(6) pasadores con bujes, sellos</t>
  </si>
  <si>
    <r>
      <rPr>
        <sz val="9"/>
        <rFont val="Arial"/>
        <family val="2"/>
      </rPr>
      <t>9999-9935</t>
    </r>
  </si>
  <si>
    <t>cable de bateria +</t>
  </si>
  <si>
    <r>
      <rPr>
        <sz val="9"/>
        <rFont val="Arial"/>
        <family val="2"/>
      </rPr>
      <t>9999-9934</t>
    </r>
  </si>
  <si>
    <t>cable de bateria -</t>
  </si>
  <si>
    <r>
      <rPr>
        <sz val="9"/>
        <rFont val="Arial"/>
        <family val="2"/>
      </rPr>
      <t>42N-06-13242</t>
    </r>
  </si>
  <si>
    <t>switch</t>
  </si>
  <si>
    <r>
      <rPr>
        <sz val="9"/>
        <rFont val="Arial"/>
        <family val="2"/>
      </rPr>
      <t>42N-06-15142</t>
    </r>
  </si>
  <si>
    <t>relay box</t>
  </si>
  <si>
    <t>42N-856-3601N</t>
  </si>
  <si>
    <t>cylinder</t>
  </si>
  <si>
    <r>
      <rPr>
        <sz val="9"/>
        <rFont val="Arial"/>
        <family val="2"/>
      </rPr>
      <t>0000-0000</t>
    </r>
  </si>
  <si>
    <t>42n-06-13212 switch front wo</t>
  </si>
  <si>
    <t>42n-54-17671 panel switch</t>
  </si>
  <si>
    <t>885071022 relay 70 amp</t>
  </si>
  <si>
    <t>31H1250MAC</t>
  </si>
  <si>
    <t>batería mac 31h 1250</t>
  </si>
  <si>
    <t>servicio despinchada llanta delante</t>
  </si>
  <si>
    <t>707-76-50930</t>
  </si>
  <si>
    <t>bushing 1</t>
  </si>
  <si>
    <t>707-76-55570</t>
  </si>
  <si>
    <t>bushing 2</t>
  </si>
  <si>
    <t>707-99-32070</t>
  </si>
  <si>
    <t>seal kit</t>
  </si>
  <si>
    <t>02896-11009</t>
  </si>
  <si>
    <t>o-ring  p60 1</t>
  </si>
  <si>
    <t>07002-11823</t>
  </si>
  <si>
    <t>o-ring  p60 2</t>
  </si>
  <si>
    <t>02896-11012</t>
  </si>
  <si>
    <t>o-ring</t>
  </si>
  <si>
    <t>CA0521435</t>
  </si>
  <si>
    <t>steering arm as</t>
  </si>
  <si>
    <t>CA0022431</t>
  </si>
  <si>
    <t>nut</t>
  </si>
  <si>
    <t>0000-0000</t>
  </si>
  <si>
    <t>37a-62-10020 connector</t>
  </si>
  <si>
    <t>42n-62-13520 hose</t>
  </si>
  <si>
    <t>42n-62-16830 hose</t>
  </si>
  <si>
    <t>42N-04-12110</t>
  </si>
  <si>
    <t>hose 1</t>
  </si>
  <si>
    <t>42N-04-12130</t>
  </si>
  <si>
    <t>hose 2</t>
  </si>
  <si>
    <t>07285-00130</t>
  </si>
  <si>
    <t>clip</t>
  </si>
  <si>
    <t>sheath 1=3.0</t>
  </si>
  <si>
    <t>6731-72-1720</t>
  </si>
  <si>
    <t>pump-fuel tr</t>
  </si>
  <si>
    <t>6735-71-6610</t>
  </si>
  <si>
    <t>gasket covr</t>
  </si>
  <si>
    <t>6732-72-1170 bomba de co</t>
  </si>
  <si>
    <t>nss manguera local tanque -</t>
  </si>
  <si>
    <t>9999-9935</t>
  </si>
  <si>
    <t>soldadura de tanque</t>
  </si>
  <si>
    <t>MINICARGADOR JOHN DEERE</t>
  </si>
  <si>
    <t>Unidad</t>
  </si>
  <si>
    <t>Filtro de aire primario</t>
  </si>
  <si>
    <t>Filtro de aire secundario</t>
  </si>
  <si>
    <t>Aceite 15w40</t>
  </si>
  <si>
    <t>Llanta 12*16,5</t>
  </si>
  <si>
    <t>empaquetadura cilindro brazo primario</t>
  </si>
  <si>
    <t>empaquetadura cilindro nivelacion uña</t>
  </si>
  <si>
    <t>fin de carrera alarma reversa</t>
  </si>
  <si>
    <t>solenoide habilitador funciones</t>
  </si>
  <si>
    <t>funda manguera hidraulica (m)</t>
  </si>
  <si>
    <t>metro</t>
  </si>
  <si>
    <t xml:space="preserve">diente pala </t>
  </si>
  <si>
    <t>swicth de encendido</t>
  </si>
  <si>
    <t>empaque carter</t>
  </si>
  <si>
    <t>HENGTIANG</t>
  </si>
  <si>
    <t>Filtro de aceite de motor</t>
  </si>
  <si>
    <t>Filtro de combustible en línea</t>
  </si>
  <si>
    <t>Aceite de motor 15W 40</t>
  </si>
  <si>
    <t>Aceite hidráulico</t>
  </si>
  <si>
    <t>Filtro de aceite hidráulico</t>
  </si>
  <si>
    <t>Aceite de cadenas</t>
  </si>
  <si>
    <t>Luz trasera blanca</t>
  </si>
  <si>
    <t>Luz trasera roja STOP</t>
  </si>
  <si>
    <t>Llanta 12 X 16.5</t>
  </si>
  <si>
    <t>Espejo retrovisor</t>
  </si>
  <si>
    <t>Servicio de despinche-( desmontaje, reparación, montaje)**</t>
  </si>
  <si>
    <t>Batería 12V  96AH</t>
  </si>
  <si>
    <t>Grasera</t>
  </si>
  <si>
    <t>Vejiga para llanta***</t>
  </si>
  <si>
    <t>Puerta principal  de cabina Puerta Nueva Importada Incluye:
- Mano de Obra
- Marco completo importado TY-375S
- Cilindro amortiguador
- ⁠Vidrio frontal
- ⁠Empaquetaduras
- ⁠Chapa con llave
- ⁠Sistema de limpiaparabrisas
- ⁠Pines de bisagra</t>
  </si>
  <si>
    <t>42N-54-12221 - Contra pesa frontal</t>
  </si>
  <si>
    <r>
      <rPr>
        <sz val="11"/>
        <rFont val="Arial"/>
        <family val="2"/>
      </rPr>
      <t xml:space="preserve">Con base en el anterior análisis, la Entidad estima el Precio Unitario Oficial  en la suma de </t>
    </r>
    <r>
      <rPr>
        <b/>
        <sz val="11"/>
        <rFont val="Arial"/>
        <family val="2"/>
      </rPr>
      <t>CIENTO CUATRO MILLONES TRESCIENTOS UN MIL DOSCIENTOS SESENTA Y NUEVE PESOS M/CTE ($104.301.269),</t>
    </r>
    <r>
      <rPr>
        <sz val="11"/>
        <rFont val="Arial"/>
        <family val="2"/>
      </rPr>
      <t xml:space="preserve"> incluidos todos los impuestos, gastos, deducciones y costos directos e indirectos que conlleven la celebración y ejecución del contrato. </t>
    </r>
    <r>
      <rPr>
        <b/>
        <sz val="11"/>
        <rFont val="Arial"/>
        <family val="2"/>
      </rPr>
      <t xml:space="preserve">
</t>
    </r>
    <r>
      <rPr>
        <sz val="11"/>
        <rFont val="Arial"/>
        <family val="2"/>
      </rPr>
      <t>Con base en el anterior análisis, la Entidad estima el Presupuesto Oficial en la suma de XXXXXXXX DE PESOS M/CTE ($XXXXXXXX) incluidos todos los impuestos, gastos, deducciones y costos directos e indirectos que conlleven la celebración y ejecución del contrato.</t>
    </r>
  </si>
  <si>
    <r>
      <t xml:space="preserve">Código:  
</t>
    </r>
    <r>
      <rPr>
        <sz val="10"/>
        <rFont val="Arial"/>
        <family val="2"/>
      </rPr>
      <t>GCT.PR.01.F.05</t>
    </r>
  </si>
  <si>
    <r>
      <t xml:space="preserve">Versión
</t>
    </r>
    <r>
      <rPr>
        <sz val="10"/>
        <rFont val="Arial"/>
        <family val="2"/>
      </rPr>
      <t xml:space="preserve"> 1</t>
    </r>
  </si>
  <si>
    <r>
      <t>ANEXOS:</t>
    </r>
    <r>
      <rPr>
        <sz val="10"/>
        <rFont val="Arial"/>
        <family val="2"/>
      </rPr>
      <t xml:space="preserve"> Hace parte integral del presente estudio de mercado, el formato de cotización, las comunicaciones mediante las cuales se remitió invitación a cotizar a los posibles interesados, las cotizaciones recibidas, así como los demás documentos que fueron tenidos en cuenta para efectuar el análisis económico. </t>
    </r>
  </si>
  <si>
    <t>GERMÁN DÁRIO ÁLVAREZ LUCERO</t>
  </si>
  <si>
    <t>SUBDIRECTOR TÉCNICO OPERATIVO</t>
  </si>
  <si>
    <t>Elaboró: JUAN JAIVER ESPINEL SILVA</t>
  </si>
  <si>
    <t>CANTIDAD</t>
  </si>
  <si>
    <t>DE ACUERDO CON LAS COTIZACIONES RECIBIDAS Y POSTERIORMENTE PUBLICADAS, SE CALCULO el valor promedio medianteel promedio de los siguientes  ítems, con el fin de establecer el presupuesto.</t>
  </si>
  <si>
    <t>ESPECIE</t>
  </si>
  <si>
    <t>Gulupa-P. edulis f. edulis Sims</t>
  </si>
  <si>
    <t xml:space="preserve">División enraizando, con cerca de 3 bulbos y una yema activa </t>
  </si>
  <si>
    <t>Juveniles pequeños y medianos</t>
  </si>
  <si>
    <t>Bolsas de almácigo de 32 x 43 cm., con frondas entre 60-80 cm. El material vegetal se entrega con el correspondiente certificado de procedencia, que garantiza que las plantas son legalmente obtenidas mediante la propagación por esporas y semillas a través procesos biotecnológicos.</t>
  </si>
  <si>
    <t>bolsas de almácigo de 32 x 43 cm</t>
  </si>
  <si>
    <t>Numero de hojas verdaderas (3 - 4)   Altura (cm) 8 a 12 cm</t>
  </si>
  <si>
    <t xml:space="preserve">Colina Carnívora S.A.S </t>
  </si>
  <si>
    <t>Luis Fernando Giraldo</t>
  </si>
  <si>
    <t>VIVERO TORREMOLINOS</t>
  </si>
  <si>
    <t>VIVERO TACHIGUÍ</t>
  </si>
  <si>
    <t>VALOR UNITARIO</t>
  </si>
  <si>
    <t xml:space="preserve">Colino con al menos una yema en buen estado </t>
  </si>
  <si>
    <r>
      <t xml:space="preserve">Olivo - </t>
    </r>
    <r>
      <rPr>
        <i/>
        <sz val="10"/>
        <rFont val="Arial"/>
        <family val="2"/>
      </rPr>
      <t>Olea europaea</t>
    </r>
  </si>
  <si>
    <t>Altura de 80cm</t>
  </si>
  <si>
    <t>PLANTICENTER</t>
  </si>
  <si>
    <t>SEMICOL</t>
  </si>
  <si>
    <t>SUBTOTAL (A)</t>
  </si>
  <si>
    <t>SUBTOTAL (B)</t>
  </si>
  <si>
    <t>SUBTOTAL (C)</t>
  </si>
  <si>
    <t>FUNDACIÓN - FDU_TADEO</t>
  </si>
  <si>
    <t>AGRIPLANT &amp; HUERTAS DE COLOMBIA</t>
  </si>
  <si>
    <t>Lechuga Romana Morada-Roja</t>
  </si>
  <si>
    <t xml:space="preserve"> Col de Milan - Repollo rizado</t>
  </si>
  <si>
    <t>Kale rizado morado-Rojo REDBOR</t>
  </si>
  <si>
    <t>Rábano Blanco-Frances</t>
  </si>
  <si>
    <t>SUBTOTAL (D)</t>
  </si>
  <si>
    <t>VALOR TOTAL (A+B+C+D)</t>
  </si>
  <si>
    <t>Con el fin de establecer el Presupuesto Oficial Estimado para el  presente proceso de "625-7992-SUMINISTRAR EL MATERIAL VEGETAL NECESARIO PARA EL JARDÍN AGROECOLÓGICO Y LAS COLECCIONES VIVAS DEL JARDIN BOTÁNICO JOSE CELESTINO MUTIS”, adelantó en el mes de mayo de 2025 el análisis económico con base en el estudio de mercado efectuado, tal y como se describe a continuación:</t>
  </si>
  <si>
    <t>Empresas a las cuales se realizó la invitación a Cotizar : VIVERO TORREMOLINOS, VIVERO TACHIGUÍ, Colina Carnívora S.A.S, Luis Fernando Giraldo, PLANTICENTER, SEMICOL, FUNDACIÓN - FDU_TADEO y AGRIPLANT &amp; HUERTAS DE COLOMBIA</t>
  </si>
  <si>
    <r>
      <t xml:space="preserve">Cuprea - </t>
    </r>
    <r>
      <rPr>
        <i/>
        <sz val="10"/>
        <rFont val="Arial"/>
        <family val="2"/>
      </rPr>
      <t>Alocasia cuprea</t>
    </r>
  </si>
  <si>
    <r>
      <t xml:space="preserve">Clowesii - </t>
    </r>
    <r>
      <rPr>
        <i/>
        <sz val="10"/>
        <rFont val="Arial"/>
        <family val="2"/>
      </rPr>
      <t>Anguloa clowesii</t>
    </r>
  </si>
  <si>
    <r>
      <t xml:space="preserve">Cymbispatha - </t>
    </r>
    <r>
      <rPr>
        <i/>
        <sz val="10"/>
        <rFont val="Arial"/>
        <family val="2"/>
      </rPr>
      <t>Anthurium cymbispatha</t>
    </r>
  </si>
  <si>
    <r>
      <t xml:space="preserve">Andreanum 'salvaje' - </t>
    </r>
    <r>
      <rPr>
        <i/>
        <sz val="10"/>
        <rFont val="Arial"/>
        <family val="2"/>
      </rPr>
      <t xml:space="preserve">Anthurium andreanum </t>
    </r>
    <r>
      <rPr>
        <sz val="10"/>
        <rFont val="Arial"/>
        <family val="2"/>
      </rPr>
      <t>'salvaje'</t>
    </r>
  </si>
  <si>
    <r>
      <t xml:space="preserve">Nigrescens - </t>
    </r>
    <r>
      <rPr>
        <i/>
        <sz val="10"/>
        <rFont val="Arial"/>
        <family val="2"/>
      </rPr>
      <t>Anthurium nigrescens</t>
    </r>
  </si>
  <si>
    <r>
      <t xml:space="preserve">Obtusatum - </t>
    </r>
    <r>
      <rPr>
        <i/>
        <sz val="10"/>
        <rFont val="Arial"/>
        <family val="2"/>
      </rPr>
      <t>Anthurium obtusatum</t>
    </r>
  </si>
  <si>
    <r>
      <t xml:space="preserve">Pulverulentum - </t>
    </r>
    <r>
      <rPr>
        <i/>
        <sz val="10"/>
        <rFont val="Arial"/>
        <family val="2"/>
      </rPr>
      <t>Anthurium pulverulentum</t>
    </r>
  </si>
  <si>
    <r>
      <t xml:space="preserve">Torremoli - </t>
    </r>
    <r>
      <rPr>
        <i/>
        <sz val="10"/>
        <rFont val="Arial"/>
        <family val="2"/>
      </rPr>
      <t>Asplundia 'torremoli'</t>
    </r>
  </si>
  <si>
    <r>
      <t xml:space="preserve">Platyphylla - </t>
    </r>
    <r>
      <rPr>
        <i/>
        <sz val="10"/>
        <rFont val="Arial"/>
        <family val="2"/>
      </rPr>
      <t>Asplundia platyphylla</t>
    </r>
  </si>
  <si>
    <t>PALEIFERA - Blakea 'PALEIFERA'</t>
  </si>
  <si>
    <r>
      <t xml:space="preserve">Subedentata - </t>
    </r>
    <r>
      <rPr>
        <i/>
        <sz val="10"/>
        <rFont val="Arial"/>
        <family val="2"/>
      </rPr>
      <t>Calliphruria subedentata</t>
    </r>
  </si>
  <si>
    <r>
      <t xml:space="preserve">Adenophora 'ROJA' - </t>
    </r>
    <r>
      <rPr>
        <i/>
        <sz val="10"/>
        <rFont val="Arial"/>
        <family val="2"/>
      </rPr>
      <t>Cavendishia adenophora</t>
    </r>
    <r>
      <rPr>
        <sz val="10"/>
        <rFont val="Arial"/>
        <family val="2"/>
      </rPr>
      <t xml:space="preserve"> 'ROJA' </t>
    </r>
  </si>
  <si>
    <r>
      <t xml:space="preserve">Tryphera - </t>
    </r>
    <r>
      <rPr>
        <i/>
        <sz val="10"/>
        <rFont val="Arial"/>
        <family val="2"/>
      </rPr>
      <t>Cavendishia tryphera</t>
    </r>
  </si>
  <si>
    <r>
      <t xml:space="preserve">Dependens - </t>
    </r>
    <r>
      <rPr>
        <i/>
        <sz val="10"/>
        <rFont val="Arial"/>
        <family val="2"/>
      </rPr>
      <t>Chrysochlamys dependens</t>
    </r>
  </si>
  <si>
    <r>
      <t xml:space="preserve">Dixonii - </t>
    </r>
    <r>
      <rPr>
        <i/>
        <sz val="10"/>
        <rFont val="Arial"/>
        <family val="2"/>
      </rPr>
      <t>Clusia dixonii</t>
    </r>
  </si>
  <si>
    <r>
      <t xml:space="preserve">Gloriosa - </t>
    </r>
    <r>
      <rPr>
        <i/>
        <sz val="10"/>
        <rFont val="Arial"/>
        <family val="2"/>
      </rPr>
      <t>Columnea gloriosa</t>
    </r>
  </si>
  <si>
    <r>
      <t xml:space="preserve">Kunthianum - </t>
    </r>
    <r>
      <rPr>
        <i/>
        <sz val="10"/>
        <rFont val="Arial"/>
        <family val="2"/>
      </rPr>
      <t>Crinum kunthianum</t>
    </r>
  </si>
  <si>
    <r>
      <t xml:space="preserve">Ceniza - </t>
    </r>
    <r>
      <rPr>
        <i/>
        <sz val="10"/>
        <rFont val="Arial"/>
        <family val="2"/>
      </rPr>
      <t>Cyathea ceniza</t>
    </r>
  </si>
  <si>
    <r>
      <t xml:space="preserve">Navarrensis - </t>
    </r>
    <r>
      <rPr>
        <i/>
        <sz val="10"/>
        <rFont val="Arial"/>
        <family val="2"/>
      </rPr>
      <t>Dicksonia navarrensis</t>
    </r>
  </si>
  <si>
    <r>
      <t xml:space="preserve">Occidentalis - </t>
    </r>
    <r>
      <rPr>
        <i/>
        <sz val="10"/>
        <rFont val="Arial"/>
        <family val="2"/>
      </rPr>
      <t>Geissanthus occidentalis</t>
    </r>
  </si>
  <si>
    <r>
      <t xml:space="preserve">Dielsiana - </t>
    </r>
    <r>
      <rPr>
        <i/>
        <sz val="10"/>
        <rFont val="Arial"/>
        <family val="2"/>
      </rPr>
      <t>Heliconia dielsiana</t>
    </r>
  </si>
  <si>
    <r>
      <t xml:space="preserve">Gigante - </t>
    </r>
    <r>
      <rPr>
        <i/>
        <sz val="10"/>
        <rFont val="Arial"/>
        <family val="2"/>
      </rPr>
      <t>Koehleria gigante</t>
    </r>
  </si>
  <si>
    <r>
      <t xml:space="preserve">Trianae - </t>
    </r>
    <r>
      <rPr>
        <i/>
        <sz val="10"/>
        <rFont val="Arial"/>
        <family val="2"/>
      </rPr>
      <t>Kohleria trianae</t>
    </r>
  </si>
  <si>
    <r>
      <t xml:space="preserve">Pipolyi - </t>
    </r>
    <r>
      <rPr>
        <i/>
        <sz val="10"/>
        <rFont val="Arial"/>
        <family val="2"/>
      </rPr>
      <t>Philodendron pipolyi</t>
    </r>
  </si>
  <si>
    <r>
      <t xml:space="preserve">Cuatrecasasii - </t>
    </r>
    <r>
      <rPr>
        <i/>
        <sz val="10"/>
        <rFont val="Arial"/>
        <family val="2"/>
      </rPr>
      <t>Pseuderanthemum cuatrecasasii</t>
    </r>
  </si>
  <si>
    <r>
      <t xml:space="preserve">Lucida - </t>
    </r>
    <r>
      <rPr>
        <i/>
        <sz val="10"/>
        <rFont val="Arial"/>
        <family val="2"/>
      </rPr>
      <t>Renealmia lucida</t>
    </r>
  </si>
  <si>
    <r>
      <t>Germinyana -</t>
    </r>
    <r>
      <rPr>
        <i/>
        <sz val="10"/>
        <rFont val="Arial"/>
        <family val="2"/>
      </rPr>
      <t xml:space="preserve"> Ronnbergia germinyana</t>
    </r>
  </si>
  <si>
    <r>
      <t xml:space="preserve">Veitchii - </t>
    </r>
    <r>
      <rPr>
        <i/>
        <sz val="10"/>
        <rFont val="Arial"/>
        <family val="2"/>
      </rPr>
      <t>Ronnbergia veitchii</t>
    </r>
  </si>
  <si>
    <r>
      <t xml:space="preserve">Crassilaminum - </t>
    </r>
    <r>
      <rPr>
        <i/>
        <sz val="10"/>
        <rFont val="Arial"/>
        <family val="2"/>
      </rPr>
      <t>Xanthosoma crassilaminum</t>
    </r>
  </si>
  <si>
    <r>
      <t xml:space="preserve">Skinneri - </t>
    </r>
    <r>
      <rPr>
        <i/>
        <sz val="10"/>
        <rFont val="Arial"/>
        <family val="2"/>
      </rPr>
      <t>Zamia skinneri</t>
    </r>
  </si>
  <si>
    <t xml:space="preserve">Plantas enraizadas </t>
  </si>
  <si>
    <t xml:space="preserve">Adultos y divisiones </t>
  </si>
  <si>
    <t xml:space="preserve">División con yema terminal y raíces aéreas </t>
  </si>
  <si>
    <t>Divisiones con yema terminal</t>
  </si>
  <si>
    <t xml:space="preserve">Divisiones con yema terminal y raíces aéreas </t>
  </si>
  <si>
    <t>División con yema terminal</t>
  </si>
  <si>
    <t>Plantas juveniles enraizadas, entre 10 y 40cm</t>
  </si>
  <si>
    <t xml:space="preserve">Enraizadas en bolsas </t>
  </si>
  <si>
    <t xml:space="preserve">Bulbos adultos </t>
  </si>
  <si>
    <t>Esquejes enraizados</t>
  </si>
  <si>
    <t>Esquejes</t>
  </si>
  <si>
    <t>Juveniles enraizados </t>
  </si>
  <si>
    <t xml:space="preserve">Juveniles enraizados en bolsa </t>
  </si>
  <si>
    <t>Bulbos</t>
  </si>
  <si>
    <t xml:space="preserve">Juveniles enraizados en recipientes </t>
  </si>
  <si>
    <t xml:space="preserve">Plántulas a raíz desnuda </t>
  </si>
  <si>
    <t xml:space="preserve">División con raíces </t>
  </si>
  <si>
    <t xml:space="preserve">División con raíces y rizoma </t>
  </si>
  <si>
    <t xml:space="preserve">Plantas enraizadas en bolsas </t>
  </si>
  <si>
    <t>Colinos con al menos una yema en buen estado</t>
  </si>
  <si>
    <t>Divisiones</t>
  </si>
  <si>
    <t>Divisiones con yema terminal, con o sin raíces</t>
  </si>
  <si>
    <t>Juveniles, a raíz desnuda</t>
  </si>
  <si>
    <r>
      <t xml:space="preserve">Andina - </t>
    </r>
    <r>
      <rPr>
        <i/>
        <sz val="10"/>
        <rFont val="Arial"/>
        <family val="2"/>
      </rPr>
      <t>Cyathea andina</t>
    </r>
  </si>
  <si>
    <r>
      <t xml:space="preserve">Conjugata - </t>
    </r>
    <r>
      <rPr>
        <i/>
        <sz val="10"/>
        <rFont val="Arial"/>
        <family val="2"/>
      </rPr>
      <t>Cyathea conjugata</t>
    </r>
  </si>
  <si>
    <r>
      <t xml:space="preserve">Delgadii - </t>
    </r>
    <r>
      <rPr>
        <i/>
        <sz val="10"/>
        <rFont val="Arial"/>
        <family val="2"/>
      </rPr>
      <t>Cyathea delgadii</t>
    </r>
  </si>
  <si>
    <r>
      <t xml:space="preserve">Divergens - </t>
    </r>
    <r>
      <rPr>
        <i/>
        <sz val="10"/>
        <rFont val="Arial"/>
        <family val="2"/>
      </rPr>
      <t>Cyathea divergens</t>
    </r>
  </si>
  <si>
    <r>
      <t xml:space="preserve">Horrida - </t>
    </r>
    <r>
      <rPr>
        <i/>
        <sz val="10"/>
        <rFont val="Arial"/>
        <family val="2"/>
      </rPr>
      <t>Cyathea horrida</t>
    </r>
  </si>
  <si>
    <r>
      <t xml:space="preserve">Lindeniana - </t>
    </r>
    <r>
      <rPr>
        <i/>
        <sz val="10"/>
        <rFont val="Arial"/>
        <family val="2"/>
      </rPr>
      <t>Cyathea lindeniana</t>
    </r>
  </si>
  <si>
    <r>
      <t xml:space="preserve">Microdonta - </t>
    </r>
    <r>
      <rPr>
        <i/>
        <sz val="10"/>
        <rFont val="Arial"/>
        <family val="2"/>
      </rPr>
      <t>Cyathea microdonta</t>
    </r>
  </si>
  <si>
    <r>
      <t xml:space="preserve">Oblonga - </t>
    </r>
    <r>
      <rPr>
        <i/>
        <sz val="10"/>
        <rFont val="Arial"/>
        <family val="2"/>
      </rPr>
      <t>Cyathea oblonga</t>
    </r>
  </si>
  <si>
    <r>
      <t xml:space="preserve">Paisa - </t>
    </r>
    <r>
      <rPr>
        <i/>
        <sz val="10"/>
        <rFont val="Arial"/>
        <family val="2"/>
      </rPr>
      <t>Cyathea paisa</t>
    </r>
  </si>
  <si>
    <r>
      <t xml:space="preserve">Pauciflora - </t>
    </r>
    <r>
      <rPr>
        <i/>
        <sz val="10"/>
        <rFont val="Arial"/>
        <family val="2"/>
      </rPr>
      <t>Cyathea pauciflora</t>
    </r>
  </si>
  <si>
    <r>
      <t xml:space="preserve">Petiolata - </t>
    </r>
    <r>
      <rPr>
        <i/>
        <sz val="10"/>
        <rFont val="Arial"/>
        <family val="2"/>
      </rPr>
      <t>Cyathea petiolata</t>
    </r>
  </si>
  <si>
    <r>
      <t>Poeppigii -</t>
    </r>
    <r>
      <rPr>
        <i/>
        <sz val="10"/>
        <rFont val="Arial"/>
        <family val="2"/>
      </rPr>
      <t xml:space="preserve"> Cyathea poeppigii</t>
    </r>
  </si>
  <si>
    <r>
      <t xml:space="preserve">Disodon - </t>
    </r>
    <r>
      <rPr>
        <i/>
        <sz val="10"/>
        <rFont val="Arial"/>
        <family val="2"/>
      </rPr>
      <t>Zamia disodon</t>
    </r>
  </si>
  <si>
    <r>
      <t xml:space="preserve">Obliqua - </t>
    </r>
    <r>
      <rPr>
        <i/>
        <sz val="10"/>
        <rFont val="Arial"/>
        <family val="2"/>
      </rPr>
      <t>Zamia obliqua</t>
    </r>
  </si>
  <si>
    <r>
      <t xml:space="preserve">Hierbabuena - </t>
    </r>
    <r>
      <rPr>
        <i/>
        <sz val="10"/>
        <rFont val="Arial"/>
        <family val="2"/>
      </rPr>
      <t>Mentha spicata</t>
    </r>
  </si>
  <si>
    <r>
      <t xml:space="preserve">Lavanda - </t>
    </r>
    <r>
      <rPr>
        <i/>
        <sz val="10"/>
        <rFont val="Arial"/>
        <family val="2"/>
      </rPr>
      <t>Lavandula angustifolia</t>
    </r>
  </si>
  <si>
    <r>
      <t xml:space="preserve">Manzanilla - </t>
    </r>
    <r>
      <rPr>
        <i/>
        <sz val="10"/>
        <rFont val="Arial"/>
        <family val="2"/>
      </rPr>
      <t>Chamaemelum nobile</t>
    </r>
    <r>
      <rPr>
        <sz val="10"/>
        <rFont val="Arial"/>
        <family val="2"/>
      </rPr>
      <t> </t>
    </r>
  </si>
  <si>
    <r>
      <t xml:space="preserve">Mejorana - </t>
    </r>
    <r>
      <rPr>
        <i/>
        <sz val="10"/>
        <rFont val="Arial"/>
        <family val="2"/>
      </rPr>
      <t>Origanum majorana</t>
    </r>
  </si>
  <si>
    <r>
      <t xml:space="preserve">Menta - </t>
    </r>
    <r>
      <rPr>
        <i/>
        <sz val="10"/>
        <rFont val="Arial"/>
        <family val="2"/>
      </rPr>
      <t>Mentha piperita</t>
    </r>
  </si>
  <si>
    <r>
      <t xml:space="preserve">Oregano - </t>
    </r>
    <r>
      <rPr>
        <i/>
        <sz val="10"/>
        <rFont val="Arial"/>
        <family val="2"/>
      </rPr>
      <t>Origanum vulgare</t>
    </r>
  </si>
  <si>
    <r>
      <t xml:space="preserve">Romero - </t>
    </r>
    <r>
      <rPr>
        <i/>
        <sz val="10"/>
        <rFont val="Arial"/>
        <family val="2"/>
      </rPr>
      <t>Salvia rosmarinus</t>
    </r>
  </si>
  <si>
    <r>
      <t xml:space="preserve">Tomillo - </t>
    </r>
    <r>
      <rPr>
        <i/>
        <sz val="10"/>
        <rFont val="Arial"/>
        <family val="2"/>
      </rPr>
      <t>Thymus vulgaris</t>
    </r>
  </si>
  <si>
    <r>
      <t xml:space="preserve">Toronjil - </t>
    </r>
    <r>
      <rPr>
        <i/>
        <sz val="10"/>
        <rFont val="Arial"/>
        <family val="2"/>
      </rPr>
      <t>Melissa officinalis</t>
    </r>
  </si>
  <si>
    <r>
      <t xml:space="preserve">Feijoa - </t>
    </r>
    <r>
      <rPr>
        <i/>
        <sz val="10"/>
        <rFont val="Arial"/>
        <family val="2"/>
      </rPr>
      <t>Acca sellowiana</t>
    </r>
  </si>
  <si>
    <r>
      <t xml:space="preserve">Granadilla - </t>
    </r>
    <r>
      <rPr>
        <i/>
        <sz val="10"/>
        <rFont val="Arial"/>
        <family val="2"/>
      </rPr>
      <t>Passiflora ligularis</t>
    </r>
  </si>
  <si>
    <r>
      <t xml:space="preserve">Lulo - </t>
    </r>
    <r>
      <rPr>
        <i/>
        <sz val="10"/>
        <rFont val="Arial"/>
        <family val="2"/>
      </rPr>
      <t>Solanum quitoense</t>
    </r>
  </si>
  <si>
    <r>
      <t xml:space="preserve">Papayuela - </t>
    </r>
    <r>
      <rPr>
        <i/>
        <sz val="10"/>
        <rFont val="Arial"/>
        <family val="2"/>
      </rPr>
      <t>Vasconcellea pubescens</t>
    </r>
  </si>
  <si>
    <r>
      <t xml:space="preserve">Tomate de arbol - </t>
    </r>
    <r>
      <rPr>
        <i/>
        <sz val="10"/>
        <rFont val="Arial"/>
        <family val="2"/>
      </rPr>
      <t>Solanum betaceum </t>
    </r>
  </si>
  <si>
    <r>
      <t xml:space="preserve">Uchua-Uchuva - </t>
    </r>
    <r>
      <rPr>
        <i/>
        <sz val="10"/>
        <rFont val="Arial"/>
        <family val="2"/>
      </rPr>
      <t>Physalis peruviana</t>
    </r>
  </si>
  <si>
    <t>Acelga amarilla</t>
  </si>
  <si>
    <t>Acelga verde - Común</t>
  </si>
  <si>
    <t>Acelga roja</t>
  </si>
  <si>
    <t>Aji jalapeño</t>
  </si>
  <si>
    <t>Alcachofa</t>
  </si>
  <si>
    <t>Apio</t>
  </si>
  <si>
    <t>Brócoli</t>
  </si>
  <si>
    <t>Calabacín Amarillo</t>
  </si>
  <si>
    <t>Calabacín verde</t>
  </si>
  <si>
    <t>Cebolla cabezona blanca</t>
  </si>
  <si>
    <t>Cebolla cabezona roja</t>
  </si>
  <si>
    <t>Cebolla larga</t>
  </si>
  <si>
    <t>Cebolla puerros</t>
  </si>
  <si>
    <t>Cebollin</t>
  </si>
  <si>
    <t>Cilantro</t>
  </si>
  <si>
    <t>Lechuga Cogollito morado - Rojo</t>
  </si>
  <si>
    <t>Lechuga Cogollito de tudela - Verde</t>
  </si>
  <si>
    <t>Col china</t>
  </si>
  <si>
    <t>Col de bruselas</t>
  </si>
  <si>
    <t>Coliflor verde</t>
  </si>
  <si>
    <t>Coliflor blanco</t>
  </si>
  <si>
    <t>Esparragos</t>
  </si>
  <si>
    <t>Espinacas</t>
  </si>
  <si>
    <t>Kale rizado verde</t>
  </si>
  <si>
    <t>Kale toscano</t>
  </si>
  <si>
    <t>Lechuga batavia</t>
  </si>
  <si>
    <t>Lechuga Crespa Morada Anthony</t>
  </si>
  <si>
    <t>Lechuga Crespa verde</t>
  </si>
  <si>
    <t>Lechuga Escarola</t>
  </si>
  <si>
    <t>Lechuga hoja de Roble Roja</t>
  </si>
  <si>
    <t>Lechuga hoja de Roble Verde</t>
  </si>
  <si>
    <t>Lechuga Romana Verde</t>
  </si>
  <si>
    <t>Lechuga Verde lisa</t>
  </si>
  <si>
    <t>Mizuna Roja</t>
  </si>
  <si>
    <t>Mizuna Verde</t>
  </si>
  <si>
    <t>Mostaza Red</t>
  </si>
  <si>
    <t>Pepino Cohombro</t>
  </si>
  <si>
    <t>Perejil Crespo</t>
  </si>
  <si>
    <t>Perejil liso</t>
  </si>
  <si>
    <t>Pimentón rojo</t>
  </si>
  <si>
    <t>Rábano rojo</t>
  </si>
  <si>
    <t>Lechuga Radicchio</t>
  </si>
  <si>
    <t>Remolacha</t>
  </si>
  <si>
    <t>Repollo Morado</t>
  </si>
  <si>
    <t>Repollo Verde</t>
  </si>
  <si>
    <t>Romanesco</t>
  </si>
  <si>
    <t>Rugula</t>
  </si>
  <si>
    <t>Tat Soi</t>
  </si>
  <si>
    <t>Tomate cherry</t>
  </si>
  <si>
    <t>Tomate Cherry uvalina negro/ morado</t>
  </si>
  <si>
    <t>Tomate Chonto</t>
  </si>
  <si>
    <t>Zanahoria</t>
  </si>
  <si>
    <t>MATERIAL VEGETAL</t>
  </si>
  <si>
    <r>
      <t xml:space="preserve">1. </t>
    </r>
    <r>
      <rPr>
        <sz val="11"/>
        <rFont val="Arial"/>
        <family val="2"/>
      </rPr>
      <t>Se implementa el promedio de las cotizaciones recibidas para cada ítem.</t>
    </r>
    <r>
      <rPr>
        <b/>
        <sz val="11"/>
        <rFont val="Arial"/>
        <family val="2"/>
      </rPr>
      <t xml:space="preserve">
2. </t>
    </r>
    <r>
      <rPr>
        <sz val="11"/>
        <rFont val="Arial"/>
        <family val="2"/>
      </rPr>
      <t>El presente contrato se llevará a monto agotable.</t>
    </r>
    <r>
      <rPr>
        <b/>
        <sz val="11"/>
        <rFont val="Arial"/>
        <family val="2"/>
      </rPr>
      <t xml:space="preserve">
3. </t>
    </r>
    <r>
      <rPr>
        <sz val="11"/>
        <rFont val="Arial"/>
        <family val="2"/>
      </rPr>
      <t>Las cantidades relacionadas en el presente Estudio de Mercado no constituyen una obligación contractual, pues estas pueden variar según la necesidad puntual del momento de celebración del contrato que resulte del proceso de selección.</t>
    </r>
  </si>
  <si>
    <r>
      <rPr>
        <sz val="11"/>
        <rFont val="Arial"/>
        <family val="2"/>
      </rPr>
      <t xml:space="preserve">Con base en el anterior análisis, la Entidad estima el Precio Unitario Oficial - PUO en la suma de </t>
    </r>
    <r>
      <rPr>
        <b/>
        <sz val="11"/>
        <rFont val="Arial"/>
        <family val="2"/>
      </rPr>
      <t>VEINTIOCHO MILLONES DE PESO M/CTE ($ 28.000.000),</t>
    </r>
    <r>
      <rPr>
        <sz val="11"/>
        <rFont val="Arial"/>
        <family val="2"/>
      </rPr>
      <t xml:space="preserve"> incluidos todos los impuestos, gastos, deducciones y costos directos e indirectos que conlleven la celebración y ejecución del contrato. </t>
    </r>
    <r>
      <rPr>
        <b/>
        <sz val="11"/>
        <rFont val="Arial"/>
        <family val="2"/>
      </rPr>
      <t xml:space="preserve">
</t>
    </r>
    <r>
      <rPr>
        <sz val="11"/>
        <rFont val="Arial"/>
        <family val="2"/>
      </rPr>
      <t xml:space="preserve">Con base en el anterior análisis, la Entidad estima el Presupuesto Oficial en la suma de </t>
    </r>
    <r>
      <rPr>
        <b/>
        <sz val="11"/>
        <rFont val="Arial"/>
        <family val="2"/>
      </rPr>
      <t>VEINTIOCHO MILLONES DE PESO M/CTE ($ 28.000.000),</t>
    </r>
    <r>
      <rPr>
        <sz val="11"/>
        <rFont val="Arial"/>
        <family val="2"/>
      </rPr>
      <t xml:space="preserve"> incluidos todos los impuestos, gastos, deducciones y costos directos e indirectos que conlleven la celebración y ejecución del contrato.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</si>
</sst>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_ [$$-240A]\ * #,##0_ ;_ [$$-240A]\ * \-#,##0_ ;_ [$$-240A]\ * &quot;-&quot;??_ ;_ @_ "/>
    <numFmt numFmtId="165" formatCode="&quot;$&quot;\ #,##0.00"/>
    <numFmt numFmtId="166" formatCode="_ [$$-240A]\ * #,##0.00_ ;_ [$$-240A]\ * \-#,##0.00_ ;_ [$$-240A]\ * &quot;-&quot;??_ ;_ @_ "/>
    <numFmt numFmtId="167" formatCode="_-[$$-240A]\ * #,##0.00_-;\-[$$-240A]\ * #,##0.00_-;_-[$$-240A]\ * &quot;-&quot;??_-;_-@_-"/>
  </numFmts>
  <fonts count="18">
    <font>
      <sz val="10"/>
      <name val="Arial"/>
    </font>
    <font>
      <sz val="11"/>
      <color theme="1"/>
      <name val="Calibri"/>
      <family val="2"/>
      <scheme val="minor"/>
    </font>
    <font>
      <sz val="10"/>
      <name val="Arial"/>
      <family val="2"/>
    </font>
    <font>
      <sz val="11"/>
      <name val="Arial"/>
      <family val="2"/>
    </font>
    <font>
      <b/>
      <sz val="11"/>
      <name val="Arial"/>
      <family val="2"/>
    </font>
    <font>
      <sz val="7"/>
      <name val="Arial"/>
      <family val="2"/>
    </font>
    <font>
      <b/>
      <sz val="11"/>
      <color rgb="FF000000"/>
      <name val="Arial"/>
      <family val="2"/>
    </font>
    <font>
      <sz val="11"/>
      <color rgb="FF000000"/>
      <name val="Arial"/>
      <family val="2"/>
    </font>
    <font>
      <sz val="9"/>
      <name val="Arial"/>
      <family val="2"/>
    </font>
    <font>
      <sz val="10"/>
      <name val="Arial"/>
      <family val="2"/>
    </font>
    <font>
      <sz val="10"/>
      <color theme="1"/>
      <name val="Zurich BT"/>
      <family val="2"/>
    </font>
    <font>
      <sz val="9"/>
      <color theme="1"/>
      <name val="Arial"/>
      <family val="2"/>
    </font>
    <font>
      <sz val="10"/>
      <color rgb="FF000000"/>
      <name val="Times New Roman"/>
      <family val="1"/>
    </font>
    <font>
      <b/>
      <sz val="9"/>
      <name val="Arial"/>
      <family val="2"/>
    </font>
    <font>
      <sz val="9"/>
      <color rgb="FF000000"/>
      <name val="Arial"/>
      <family val="2"/>
    </font>
    <font>
      <sz val="10"/>
      <color theme="1"/>
      <name val="Arial"/>
      <family val="2"/>
    </font>
    <font>
      <b/>
      <sz val="10"/>
      <name val="Arial"/>
      <family val="2"/>
    </font>
    <font>
      <i/>
      <sz val="10"/>
      <name val="Arial"/>
      <family val="2"/>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3" tint="0.59999389629810485"/>
        <bgColor indexed="64"/>
      </patternFill>
    </fill>
    <fill>
      <patternFill patternType="solid">
        <fgColor theme="3" tint="0.39997558519241921"/>
        <bgColor indexed="64"/>
      </patternFill>
    </fill>
    <fill>
      <patternFill patternType="solid">
        <fgColor theme="0" tint="-0.249977111117893"/>
        <bgColor indexed="64"/>
      </patternFill>
    </fill>
  </fills>
  <borders count="57">
    <border>
      <left/>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s>
  <cellStyleXfs count="8">
    <xf numFmtId="0" fontId="0" fillId="0" borderId="0"/>
    <xf numFmtId="44" fontId="9" fillId="0" borderId="0" applyFont="0" applyFill="0" applyBorder="0" applyAlignment="0" applyProtection="0"/>
    <xf numFmtId="0" fontId="10" fillId="0" borderId="0"/>
    <xf numFmtId="0" fontId="1" fillId="0" borderId="0"/>
    <xf numFmtId="44" fontId="1" fillId="0" borderId="0" applyFont="0" applyFill="0" applyBorder="0" applyAlignment="0" applyProtection="0"/>
    <xf numFmtId="0" fontId="12" fillId="0" borderId="0"/>
    <xf numFmtId="0" fontId="12" fillId="0" borderId="0"/>
    <xf numFmtId="44" fontId="1" fillId="0" borderId="0" applyFont="0" applyFill="0" applyBorder="0" applyAlignment="0" applyProtection="0"/>
  </cellStyleXfs>
  <cellXfs count="308">
    <xf numFmtId="0" fontId="0" fillId="0" borderId="0" xfId="0"/>
    <xf numFmtId="0" fontId="2" fillId="0" borderId="0" xfId="0" applyFont="1" applyAlignment="1">
      <alignment wrapText="1"/>
    </xf>
    <xf numFmtId="0" fontId="2" fillId="3" borderId="0" xfId="0" applyFont="1" applyFill="1" applyAlignment="1">
      <alignment wrapText="1"/>
    </xf>
    <xf numFmtId="0" fontId="3" fillId="0" borderId="0" xfId="0" applyFont="1" applyAlignment="1">
      <alignment wrapText="1"/>
    </xf>
    <xf numFmtId="0" fontId="3" fillId="3" borderId="0" xfId="0" applyFont="1" applyFill="1" applyAlignment="1">
      <alignment wrapText="1"/>
    </xf>
    <xf numFmtId="0" fontId="5" fillId="0" borderId="0" xfId="0" applyFont="1" applyAlignment="1">
      <alignment wrapText="1"/>
    </xf>
    <xf numFmtId="0" fontId="2" fillId="0" borderId="0" xfId="0" applyFont="1" applyAlignment="1">
      <alignment vertical="center" wrapText="1"/>
    </xf>
    <xf numFmtId="0" fontId="4" fillId="3" borderId="18" xfId="0" applyFont="1" applyFill="1" applyBorder="1" applyAlignment="1">
      <alignment horizontal="center" vertical="center" wrapText="1"/>
    </xf>
    <xf numFmtId="2" fontId="2" fillId="0" borderId="0" xfId="0" applyNumberFormat="1" applyFont="1" applyAlignment="1">
      <alignment wrapText="1"/>
    </xf>
    <xf numFmtId="164" fontId="4" fillId="0" borderId="0" xfId="0" applyNumberFormat="1" applyFont="1" applyAlignment="1">
      <alignment vertical="center" wrapText="1"/>
    </xf>
    <xf numFmtId="0" fontId="2" fillId="0" borderId="1" xfId="0" applyFont="1" applyBorder="1" applyAlignment="1">
      <alignment wrapText="1"/>
    </xf>
    <xf numFmtId="164" fontId="4" fillId="0" borderId="19" xfId="0" applyNumberFormat="1" applyFont="1" applyBorder="1" applyAlignment="1">
      <alignment horizontal="center" vertical="center" wrapText="1"/>
    </xf>
    <xf numFmtId="0" fontId="4" fillId="2" borderId="19" xfId="0" applyFont="1" applyFill="1" applyBorder="1" applyAlignment="1">
      <alignment horizontal="center" vertical="center" wrapText="1"/>
    </xf>
    <xf numFmtId="0" fontId="3" fillId="2" borderId="31" xfId="0" applyFont="1" applyFill="1" applyBorder="1" applyAlignment="1">
      <alignment horizontal="center" vertical="top" wrapText="1"/>
    </xf>
    <xf numFmtId="0" fontId="3" fillId="3" borderId="36" xfId="0" applyFont="1" applyFill="1" applyBorder="1" applyAlignment="1">
      <alignment horizontal="center" vertical="center" wrapText="1"/>
    </xf>
    <xf numFmtId="164" fontId="3" fillId="2" borderId="31" xfId="0" applyNumberFormat="1" applyFont="1" applyFill="1" applyBorder="1" applyAlignment="1">
      <alignment horizontal="center" vertical="top" wrapText="1"/>
    </xf>
    <xf numFmtId="164" fontId="3" fillId="2" borderId="37" xfId="0" applyNumberFormat="1" applyFont="1" applyFill="1" applyBorder="1" applyAlignment="1">
      <alignment horizontal="center" vertical="top" wrapText="1"/>
    </xf>
    <xf numFmtId="0" fontId="3" fillId="2" borderId="38" xfId="0" applyFont="1" applyFill="1" applyBorder="1" applyAlignment="1">
      <alignment horizontal="center" vertical="top" wrapText="1"/>
    </xf>
    <xf numFmtId="164" fontId="3" fillId="2" borderId="40" xfId="0" applyNumberFormat="1" applyFont="1" applyFill="1" applyBorder="1" applyAlignment="1">
      <alignment horizontal="center" vertical="top" wrapText="1"/>
    </xf>
    <xf numFmtId="0" fontId="4" fillId="2" borderId="1" xfId="0" applyFont="1" applyFill="1" applyBorder="1" applyAlignment="1">
      <alignment horizontal="center" vertical="center" wrapText="1"/>
    </xf>
    <xf numFmtId="0" fontId="4" fillId="2" borderId="0" xfId="0" applyFont="1" applyFill="1" applyAlignment="1">
      <alignment horizontal="center" vertical="center" wrapText="1"/>
    </xf>
    <xf numFmtId="0" fontId="4" fillId="2" borderId="2" xfId="0" applyFont="1" applyFill="1" applyBorder="1" applyAlignment="1">
      <alignment horizontal="center" vertical="center" wrapText="1"/>
    </xf>
    <xf numFmtId="0" fontId="3" fillId="2" borderId="1" xfId="0" applyFont="1" applyFill="1" applyBorder="1" applyAlignment="1">
      <alignment wrapText="1"/>
    </xf>
    <xf numFmtId="0" fontId="3" fillId="2" borderId="0" xfId="0" applyFont="1" applyFill="1" applyAlignment="1">
      <alignment wrapText="1"/>
    </xf>
    <xf numFmtId="0" fontId="3" fillId="2" borderId="2" xfId="0" applyFont="1" applyFill="1" applyBorder="1" applyAlignment="1">
      <alignment wrapText="1"/>
    </xf>
    <xf numFmtId="0" fontId="3" fillId="2" borderId="3" xfId="0" applyFont="1" applyFill="1" applyBorder="1" applyAlignment="1">
      <alignment wrapText="1"/>
    </xf>
    <xf numFmtId="0" fontId="3" fillId="2" borderId="4" xfId="0" applyFont="1" applyFill="1" applyBorder="1" applyAlignment="1">
      <alignment wrapText="1"/>
    </xf>
    <xf numFmtId="0" fontId="4" fillId="2" borderId="20" xfId="0" applyFont="1" applyFill="1" applyBorder="1" applyAlignment="1">
      <alignment horizontal="center" vertical="center" wrapText="1"/>
    </xf>
    <xf numFmtId="0" fontId="4" fillId="2" borderId="16" xfId="0" applyFont="1" applyFill="1" applyBorder="1" applyAlignment="1">
      <alignment horizontal="center" vertical="center" wrapText="1"/>
    </xf>
    <xf numFmtId="0" fontId="4" fillId="2" borderId="7" xfId="0" applyFont="1" applyFill="1" applyBorder="1" applyAlignment="1">
      <alignment horizontal="center" vertical="center" wrapText="1"/>
    </xf>
    <xf numFmtId="164" fontId="3" fillId="2" borderId="39" xfId="0" applyNumberFormat="1" applyFont="1" applyFill="1" applyBorder="1" applyAlignment="1">
      <alignment horizontal="center" vertical="top" wrapText="1"/>
    </xf>
    <xf numFmtId="164" fontId="4" fillId="0" borderId="19" xfId="0" applyNumberFormat="1" applyFont="1" applyBorder="1" applyAlignment="1">
      <alignment vertical="center" wrapText="1"/>
    </xf>
    <xf numFmtId="0" fontId="4" fillId="2" borderId="4" xfId="0" applyFont="1" applyFill="1" applyBorder="1" applyAlignment="1">
      <alignment horizontal="center" vertical="center" wrapText="1"/>
    </xf>
    <xf numFmtId="0" fontId="7" fillId="0" borderId="35" xfId="0" applyFont="1" applyBorder="1" applyAlignment="1">
      <alignment horizontal="center" vertical="center" wrapText="1"/>
    </xf>
    <xf numFmtId="0" fontId="7" fillId="0" borderId="31" xfId="0" applyFont="1" applyBorder="1" applyAlignment="1">
      <alignment horizontal="center" vertical="center" wrapText="1"/>
    </xf>
    <xf numFmtId="0" fontId="3" fillId="2" borderId="40" xfId="0" applyFont="1" applyFill="1" applyBorder="1" applyAlignment="1">
      <alignment horizontal="center" vertical="top" wrapText="1"/>
    </xf>
    <xf numFmtId="164" fontId="3" fillId="2" borderId="33" xfId="0" applyNumberFormat="1" applyFont="1" applyFill="1" applyBorder="1" applyAlignment="1">
      <alignment horizontal="center" vertical="top" wrapText="1"/>
    </xf>
    <xf numFmtId="0" fontId="0" fillId="0" borderId="11" xfId="0" applyBorder="1" applyAlignment="1">
      <alignment horizontal="center" vertical="center"/>
    </xf>
    <xf numFmtId="0" fontId="0" fillId="0" borderId="11" xfId="0" applyBorder="1" applyAlignment="1">
      <alignment horizontal="center"/>
    </xf>
    <xf numFmtId="0" fontId="7" fillId="0" borderId="40" xfId="0" applyFont="1" applyBorder="1" applyAlignment="1">
      <alignment horizontal="center" vertical="center" wrapText="1"/>
    </xf>
    <xf numFmtId="0" fontId="7" fillId="0" borderId="37" xfId="0" applyFont="1" applyBorder="1" applyAlignment="1">
      <alignment horizontal="center" vertical="center" wrapText="1"/>
    </xf>
    <xf numFmtId="164" fontId="4" fillId="0" borderId="2" xfId="0" applyNumberFormat="1" applyFont="1" applyBorder="1" applyAlignment="1">
      <alignment horizontal="center" vertical="center" wrapText="1"/>
    </xf>
    <xf numFmtId="0" fontId="4" fillId="2" borderId="8" xfId="0" applyFont="1" applyFill="1" applyBorder="1" applyAlignment="1">
      <alignment horizontal="center" vertical="center" wrapText="1"/>
    </xf>
    <xf numFmtId="0" fontId="2" fillId="0" borderId="11" xfId="0" applyFont="1" applyBorder="1" applyAlignment="1">
      <alignment vertical="center" wrapText="1"/>
    </xf>
    <xf numFmtId="0" fontId="3" fillId="3" borderId="38" xfId="0" applyFont="1" applyFill="1" applyBorder="1" applyAlignment="1">
      <alignment horizontal="center" vertical="center" wrapText="1"/>
    </xf>
    <xf numFmtId="0" fontId="3" fillId="2" borderId="33" xfId="0" applyFont="1" applyFill="1" applyBorder="1" applyAlignment="1">
      <alignment horizontal="center" vertical="top" wrapText="1"/>
    </xf>
    <xf numFmtId="164" fontId="3" fillId="2" borderId="40" xfId="0" applyNumberFormat="1" applyFont="1" applyFill="1" applyBorder="1" applyAlignment="1">
      <alignment horizontal="center" vertical="center" wrapText="1"/>
    </xf>
    <xf numFmtId="0" fontId="0" fillId="0" borderId="11" xfId="0" applyBorder="1"/>
    <xf numFmtId="0" fontId="4" fillId="2" borderId="3" xfId="0" applyFont="1" applyFill="1" applyBorder="1" applyAlignment="1">
      <alignment horizontal="center" vertical="center" wrapText="1"/>
    </xf>
    <xf numFmtId="0" fontId="11" fillId="0" borderId="11" xfId="0" applyFont="1" applyBorder="1" applyAlignment="1">
      <alignment horizontal="center" vertical="center" wrapText="1"/>
    </xf>
    <xf numFmtId="0" fontId="11" fillId="0" borderId="11" xfId="0" applyFont="1" applyBorder="1" applyAlignment="1">
      <alignment horizontal="center" vertical="center"/>
    </xf>
    <xf numFmtId="0" fontId="8" fillId="0" borderId="11" xfId="0" applyFont="1" applyBorder="1" applyAlignment="1">
      <alignment horizontal="center" vertical="center"/>
    </xf>
    <xf numFmtId="0" fontId="0" fillId="0" borderId="35" xfId="0" applyBorder="1" applyAlignment="1">
      <alignment horizontal="center" vertical="center"/>
    </xf>
    <xf numFmtId="0" fontId="3" fillId="2" borderId="41" xfId="0" applyFont="1" applyFill="1" applyBorder="1" applyAlignment="1">
      <alignment horizontal="center" vertical="top" wrapText="1"/>
    </xf>
    <xf numFmtId="0" fontId="0" fillId="0" borderId="36" xfId="0" applyBorder="1" applyAlignment="1">
      <alignment horizontal="center" vertical="center"/>
    </xf>
    <xf numFmtId="0" fontId="0" fillId="0" borderId="39" xfId="0" applyBorder="1" applyAlignment="1">
      <alignment horizontal="center" vertical="center"/>
    </xf>
    <xf numFmtId="0" fontId="8" fillId="0" borderId="31" xfId="0" applyFont="1" applyBorder="1" applyAlignment="1">
      <alignment horizontal="center" vertical="center" wrapText="1"/>
    </xf>
    <xf numFmtId="0" fontId="8" fillId="0" borderId="38" xfId="0" applyFont="1" applyBorder="1" applyAlignment="1">
      <alignment horizontal="center" vertical="center" wrapText="1"/>
    </xf>
    <xf numFmtId="0" fontId="8" fillId="0" borderId="32" xfId="0" applyFont="1" applyBorder="1" applyAlignment="1">
      <alignment horizontal="center" vertical="center" wrapText="1"/>
    </xf>
    <xf numFmtId="164" fontId="3" fillId="2" borderId="37" xfId="0" applyNumberFormat="1" applyFont="1" applyFill="1" applyBorder="1" applyAlignment="1">
      <alignment horizontal="center" vertical="center" wrapText="1"/>
    </xf>
    <xf numFmtId="0" fontId="13" fillId="2" borderId="19" xfId="0" applyFont="1" applyFill="1" applyBorder="1" applyAlignment="1">
      <alignment horizontal="center" vertical="center" wrapText="1"/>
    </xf>
    <xf numFmtId="0" fontId="13" fillId="2" borderId="16" xfId="0" applyFont="1" applyFill="1" applyBorder="1" applyAlignment="1">
      <alignment horizontal="center" vertical="center" wrapText="1"/>
    </xf>
    <xf numFmtId="0" fontId="13" fillId="2" borderId="50" xfId="0" applyFont="1" applyFill="1" applyBorder="1" applyAlignment="1">
      <alignment horizontal="center" vertical="center" wrapText="1"/>
    </xf>
    <xf numFmtId="0" fontId="13" fillId="2" borderId="20" xfId="0" applyFont="1" applyFill="1" applyBorder="1" applyAlignment="1">
      <alignment horizontal="center" vertical="center" wrapText="1"/>
    </xf>
    <xf numFmtId="0" fontId="13" fillId="2" borderId="7" xfId="0" applyFont="1" applyFill="1" applyBorder="1" applyAlignment="1">
      <alignment horizontal="center" vertical="center" wrapText="1"/>
    </xf>
    <xf numFmtId="0" fontId="8" fillId="2" borderId="31" xfId="0" applyFont="1" applyFill="1" applyBorder="1" applyAlignment="1">
      <alignment horizontal="center" vertical="top" wrapText="1"/>
    </xf>
    <xf numFmtId="0" fontId="8" fillId="0" borderId="31" xfId="0" applyFont="1" applyBorder="1" applyAlignment="1">
      <alignment vertical="center"/>
    </xf>
    <xf numFmtId="0" fontId="8" fillId="0" borderId="31" xfId="0" applyFont="1" applyBorder="1" applyAlignment="1">
      <alignment horizontal="center"/>
    </xf>
    <xf numFmtId="0" fontId="8" fillId="3" borderId="5" xfId="0" applyFont="1" applyFill="1" applyBorder="1" applyAlignment="1">
      <alignment horizontal="center" vertical="center" wrapText="1"/>
    </xf>
    <xf numFmtId="44" fontId="8" fillId="6" borderId="31" xfId="1" applyFont="1" applyFill="1" applyBorder="1"/>
    <xf numFmtId="164" fontId="8" fillId="2" borderId="31" xfId="0" applyNumberFormat="1" applyFont="1" applyFill="1" applyBorder="1" applyAlignment="1">
      <alignment horizontal="center" vertical="top" wrapText="1"/>
    </xf>
    <xf numFmtId="164" fontId="8" fillId="2" borderId="37" xfId="0" applyNumberFormat="1" applyFont="1" applyFill="1" applyBorder="1" applyAlignment="1">
      <alignment horizontal="center" vertical="top" wrapText="1"/>
    </xf>
    <xf numFmtId="0" fontId="8" fillId="2" borderId="40" xfId="0" applyFont="1" applyFill="1" applyBorder="1" applyAlignment="1">
      <alignment horizontal="center" vertical="top" wrapText="1"/>
    </xf>
    <xf numFmtId="0" fontId="8" fillId="0" borderId="38" xfId="0" applyFont="1" applyBorder="1" applyAlignment="1">
      <alignment vertical="center"/>
    </xf>
    <xf numFmtId="0" fontId="8" fillId="0" borderId="38" xfId="0" applyFont="1" applyBorder="1" applyAlignment="1">
      <alignment horizontal="center"/>
    </xf>
    <xf numFmtId="0" fontId="8" fillId="3" borderId="54" xfId="0" applyFont="1" applyFill="1" applyBorder="1" applyAlignment="1">
      <alignment horizontal="center" vertical="center" wrapText="1"/>
    </xf>
    <xf numFmtId="44" fontId="8" fillId="6" borderId="38" xfId="1" applyFont="1" applyFill="1" applyBorder="1"/>
    <xf numFmtId="164" fontId="8" fillId="2" borderId="40" xfId="0" applyNumberFormat="1" applyFont="1" applyFill="1" applyBorder="1" applyAlignment="1">
      <alignment horizontal="center" vertical="top" wrapText="1"/>
    </xf>
    <xf numFmtId="0" fontId="8" fillId="0" borderId="32" xfId="0" applyFont="1" applyBorder="1" applyAlignment="1">
      <alignment vertical="center"/>
    </xf>
    <xf numFmtId="0" fontId="8" fillId="0" borderId="32" xfId="0" applyFont="1" applyBorder="1" applyAlignment="1">
      <alignment horizontal="center"/>
    </xf>
    <xf numFmtId="0" fontId="8" fillId="0" borderId="27" xfId="0" applyFont="1" applyBorder="1" applyAlignment="1">
      <alignment horizontal="center" vertical="center" wrapText="1"/>
    </xf>
    <xf numFmtId="44" fontId="8" fillId="6" borderId="32" xfId="1" applyFont="1" applyFill="1" applyBorder="1"/>
    <xf numFmtId="0" fontId="13" fillId="2" borderId="4" xfId="0" applyFont="1" applyFill="1" applyBorder="1" applyAlignment="1">
      <alignment horizontal="center" vertical="center" wrapText="1"/>
    </xf>
    <xf numFmtId="164" fontId="13" fillId="0" borderId="19" xfId="0" applyNumberFormat="1" applyFont="1" applyBorder="1" applyAlignment="1">
      <alignment vertical="center" wrapText="1"/>
    </xf>
    <xf numFmtId="0" fontId="8" fillId="2" borderId="38" xfId="0" applyFont="1" applyFill="1" applyBorder="1" applyAlignment="1">
      <alignment horizontal="center" vertical="top" wrapText="1"/>
    </xf>
    <xf numFmtId="0" fontId="8" fillId="0" borderId="11" xfId="0" applyFont="1" applyBorder="1" applyAlignment="1">
      <alignment horizontal="center"/>
    </xf>
    <xf numFmtId="0" fontId="14" fillId="0" borderId="31" xfId="0" applyFont="1" applyBorder="1" applyAlignment="1">
      <alignment horizontal="center" vertical="center" wrapText="1"/>
    </xf>
    <xf numFmtId="44" fontId="8" fillId="6" borderId="11" xfId="1" applyFont="1" applyFill="1" applyBorder="1"/>
    <xf numFmtId="0" fontId="14" fillId="0" borderId="40" xfId="0" applyFont="1" applyBorder="1" applyAlignment="1">
      <alignment horizontal="center" vertical="center" wrapText="1"/>
    </xf>
    <xf numFmtId="0" fontId="8" fillId="2" borderId="33" xfId="0" applyFont="1" applyFill="1" applyBorder="1" applyAlignment="1">
      <alignment horizontal="center" vertical="top" wrapText="1"/>
    </xf>
    <xf numFmtId="0" fontId="8" fillId="0" borderId="33" xfId="0" applyFont="1" applyBorder="1" applyAlignment="1">
      <alignment vertical="center"/>
    </xf>
    <xf numFmtId="0" fontId="8" fillId="0" borderId="17" xfId="0" applyFont="1" applyBorder="1" applyAlignment="1">
      <alignment horizontal="center"/>
    </xf>
    <xf numFmtId="0" fontId="14" fillId="0" borderId="33" xfId="0" applyFont="1" applyBorder="1" applyAlignment="1">
      <alignment horizontal="center" vertical="center" wrapText="1"/>
    </xf>
    <xf numFmtId="44" fontId="8" fillId="6" borderId="17" xfId="1" applyFont="1" applyFill="1" applyBorder="1"/>
    <xf numFmtId="164" fontId="8" fillId="2" borderId="33" xfId="0" applyNumberFormat="1" applyFont="1" applyFill="1" applyBorder="1" applyAlignment="1">
      <alignment horizontal="center" vertical="top" wrapText="1"/>
    </xf>
    <xf numFmtId="164" fontId="8" fillId="2" borderId="39" xfId="0" applyNumberFormat="1" applyFont="1" applyFill="1" applyBorder="1" applyAlignment="1">
      <alignment horizontal="center" vertical="top" wrapText="1"/>
    </xf>
    <xf numFmtId="164" fontId="13" fillId="0" borderId="0" xfId="0" applyNumberFormat="1" applyFont="1" applyAlignment="1">
      <alignment vertical="center" wrapText="1"/>
    </xf>
    <xf numFmtId="0" fontId="8" fillId="0" borderId="0" xfId="0" applyFont="1" applyAlignment="1">
      <alignment horizontal="center"/>
    </xf>
    <xf numFmtId="0" fontId="8" fillId="0" borderId="2" xfId="0" applyFont="1" applyBorder="1" applyAlignment="1">
      <alignment horizontal="center"/>
    </xf>
    <xf numFmtId="0" fontId="8" fillId="0" borderId="22" xfId="0" applyFont="1" applyBorder="1" applyAlignment="1">
      <alignment horizontal="center"/>
    </xf>
    <xf numFmtId="0" fontId="14" fillId="0" borderId="22" xfId="0" applyFont="1" applyBorder="1" applyAlignment="1">
      <alignment horizontal="center" vertical="center" wrapText="1"/>
    </xf>
    <xf numFmtId="0" fontId="13" fillId="2" borderId="29" xfId="0" applyFont="1" applyFill="1" applyBorder="1" applyAlignment="1">
      <alignment horizontal="center" vertical="center" wrapText="1"/>
    </xf>
    <xf numFmtId="0" fontId="13" fillId="2" borderId="45" xfId="0" applyFont="1" applyFill="1" applyBorder="1" applyAlignment="1">
      <alignment horizontal="center" vertical="center" wrapText="1"/>
    </xf>
    <xf numFmtId="0" fontId="8" fillId="0" borderId="6" xfId="0" applyFont="1" applyBorder="1" applyAlignment="1">
      <alignment horizontal="center"/>
    </xf>
    <xf numFmtId="164" fontId="8" fillId="6" borderId="36" xfId="0" applyNumberFormat="1" applyFont="1" applyFill="1" applyBorder="1" applyAlignment="1">
      <alignment horizontal="center" vertical="top" wrapText="1"/>
    </xf>
    <xf numFmtId="0" fontId="14" fillId="0" borderId="38" xfId="0" applyFont="1" applyBorder="1" applyAlignment="1">
      <alignment horizontal="center" vertical="center" wrapText="1"/>
    </xf>
    <xf numFmtId="0" fontId="8" fillId="2" borderId="32" xfId="0" applyFont="1" applyFill="1" applyBorder="1" applyAlignment="1">
      <alignment horizontal="center" vertical="top" wrapText="1"/>
    </xf>
    <xf numFmtId="0" fontId="8" fillId="0" borderId="39" xfId="0" applyFont="1" applyBorder="1" applyAlignment="1">
      <alignment horizontal="center"/>
    </xf>
    <xf numFmtId="0" fontId="14" fillId="0" borderId="32" xfId="0" applyFont="1" applyBorder="1" applyAlignment="1">
      <alignment horizontal="center" vertical="center" wrapText="1"/>
    </xf>
    <xf numFmtId="164" fontId="8" fillId="6" borderId="39" xfId="0" applyNumberFormat="1" applyFont="1" applyFill="1" applyBorder="1" applyAlignment="1">
      <alignment horizontal="center" vertical="top" wrapText="1"/>
    </xf>
    <xf numFmtId="0" fontId="14" fillId="0" borderId="35" xfId="0" applyFont="1" applyBorder="1" applyAlignment="1">
      <alignment horizontal="center" vertical="center" wrapText="1"/>
    </xf>
    <xf numFmtId="164" fontId="8" fillId="4" borderId="37" xfId="0" applyNumberFormat="1" applyFont="1" applyFill="1" applyBorder="1" applyAlignment="1">
      <alignment horizontal="center" vertical="top" wrapText="1"/>
    </xf>
    <xf numFmtId="0" fontId="14" fillId="0" borderId="37" xfId="0" applyFont="1" applyBorder="1" applyAlignment="1">
      <alignment horizontal="center" vertical="center" wrapText="1"/>
    </xf>
    <xf numFmtId="0" fontId="14" fillId="0" borderId="36" xfId="0" applyFont="1" applyBorder="1" applyAlignment="1">
      <alignment horizontal="center" vertical="center" wrapText="1"/>
    </xf>
    <xf numFmtId="0" fontId="14" fillId="0" borderId="39" xfId="0" applyFont="1" applyBorder="1" applyAlignment="1">
      <alignment horizontal="center" vertical="center" wrapText="1"/>
    </xf>
    <xf numFmtId="164" fontId="8" fillId="2" borderId="32" xfId="0" applyNumberFormat="1" applyFont="1" applyFill="1" applyBorder="1" applyAlignment="1">
      <alignment horizontal="center" vertical="top" wrapText="1"/>
    </xf>
    <xf numFmtId="164" fontId="8" fillId="4" borderId="39" xfId="0" applyNumberFormat="1" applyFont="1" applyFill="1" applyBorder="1" applyAlignment="1">
      <alignment horizontal="center" vertical="top" wrapText="1"/>
    </xf>
    <xf numFmtId="0" fontId="13" fillId="2" borderId="28" xfId="0" applyFont="1" applyFill="1" applyBorder="1" applyAlignment="1">
      <alignment horizontal="center" vertical="center" wrapText="1"/>
    </xf>
    <xf numFmtId="164" fontId="13" fillId="0" borderId="19" xfId="0" applyNumberFormat="1" applyFont="1" applyBorder="1" applyAlignment="1">
      <alignment horizontal="center" vertical="center" wrapText="1"/>
    </xf>
    <xf numFmtId="0" fontId="8" fillId="2" borderId="21" xfId="0" applyFont="1" applyFill="1" applyBorder="1" applyAlignment="1">
      <alignment horizontal="center" vertical="center" wrapText="1"/>
    </xf>
    <xf numFmtId="0" fontId="8" fillId="2" borderId="52" xfId="0" applyFont="1" applyFill="1" applyBorder="1" applyAlignment="1">
      <alignment horizontal="center" vertical="center" wrapText="1"/>
    </xf>
    <xf numFmtId="0" fontId="8" fillId="2" borderId="31" xfId="0" applyFont="1" applyFill="1" applyBorder="1" applyAlignment="1">
      <alignment horizontal="center" vertical="center" wrapText="1"/>
    </xf>
    <xf numFmtId="164" fontId="8" fillId="0" borderId="31" xfId="0" applyNumberFormat="1" applyFont="1" applyBorder="1" applyAlignment="1">
      <alignment horizontal="center" vertical="center" wrapText="1"/>
    </xf>
    <xf numFmtId="0" fontId="8" fillId="2" borderId="11" xfId="0" applyFont="1" applyFill="1" applyBorder="1" applyAlignment="1">
      <alignment horizontal="center" vertical="center" wrapText="1"/>
    </xf>
    <xf numFmtId="0" fontId="8" fillId="2" borderId="48" xfId="0" applyFont="1" applyFill="1" applyBorder="1" applyAlignment="1">
      <alignment horizontal="center" vertical="center" wrapText="1"/>
    </xf>
    <xf numFmtId="0" fontId="8" fillId="2" borderId="38" xfId="0" applyFont="1" applyFill="1" applyBorder="1" applyAlignment="1">
      <alignment horizontal="center" vertical="center" wrapText="1"/>
    </xf>
    <xf numFmtId="164" fontId="8" fillId="0" borderId="38" xfId="0" applyNumberFormat="1" applyFont="1" applyBorder="1" applyAlignment="1">
      <alignment horizontal="center" vertical="center" wrapText="1"/>
    </xf>
    <xf numFmtId="164" fontId="8" fillId="2" borderId="40" xfId="0" applyNumberFormat="1" applyFont="1" applyFill="1" applyBorder="1" applyAlignment="1">
      <alignment horizontal="center" vertical="center" wrapText="1"/>
    </xf>
    <xf numFmtId="0" fontId="8" fillId="2" borderId="25" xfId="0" applyFont="1" applyFill="1" applyBorder="1" applyAlignment="1">
      <alignment horizontal="center" vertical="center" wrapText="1"/>
    </xf>
    <xf numFmtId="0" fontId="8" fillId="2" borderId="26" xfId="0" applyFont="1" applyFill="1" applyBorder="1" applyAlignment="1">
      <alignment horizontal="center" vertical="center" wrapText="1"/>
    </xf>
    <xf numFmtId="0" fontId="8" fillId="2" borderId="32" xfId="0" applyFont="1" applyFill="1" applyBorder="1" applyAlignment="1">
      <alignment horizontal="center" vertical="center" wrapText="1"/>
    </xf>
    <xf numFmtId="164" fontId="8" fillId="0" borderId="32" xfId="0" applyNumberFormat="1" applyFont="1" applyBorder="1" applyAlignment="1">
      <alignment horizontal="center" vertical="center" wrapText="1"/>
    </xf>
    <xf numFmtId="164" fontId="13" fillId="0" borderId="50" xfId="0" applyNumberFormat="1" applyFont="1" applyBorder="1" applyAlignment="1">
      <alignment horizontal="center" vertical="center" wrapText="1"/>
    </xf>
    <xf numFmtId="44" fontId="8" fillId="6" borderId="35" xfId="1" applyFont="1" applyFill="1" applyBorder="1"/>
    <xf numFmtId="44" fontId="8" fillId="6" borderId="36" xfId="1" applyFont="1" applyFill="1" applyBorder="1"/>
    <xf numFmtId="44" fontId="8" fillId="6" borderId="39" xfId="1" applyFont="1" applyFill="1" applyBorder="1"/>
    <xf numFmtId="44" fontId="8" fillId="6" borderId="38" xfId="1" applyFont="1" applyFill="1" applyBorder="1" applyAlignment="1">
      <alignment horizontal="center" vertical="center"/>
    </xf>
    <xf numFmtId="44" fontId="8" fillId="6" borderId="7" xfId="1" applyFont="1" applyFill="1" applyBorder="1"/>
    <xf numFmtId="44" fontId="0" fillId="7" borderId="11" xfId="1" applyFont="1" applyFill="1" applyBorder="1"/>
    <xf numFmtId="44" fontId="11" fillId="7" borderId="11" xfId="1" applyFont="1" applyFill="1" applyBorder="1" applyAlignment="1">
      <alignment horizontal="center" vertical="center"/>
    </xf>
    <xf numFmtId="44" fontId="0" fillId="7" borderId="11" xfId="1" applyFont="1" applyFill="1" applyBorder="1" applyAlignment="1">
      <alignment horizontal="center" vertical="center"/>
    </xf>
    <xf numFmtId="44" fontId="11" fillId="7" borderId="6" xfId="4" applyFont="1" applyFill="1" applyBorder="1"/>
    <xf numFmtId="44" fontId="11" fillId="7" borderId="11" xfId="4" applyFont="1" applyFill="1" applyBorder="1"/>
    <xf numFmtId="44" fontId="8" fillId="7" borderId="11" xfId="1" applyFont="1" applyFill="1" applyBorder="1"/>
    <xf numFmtId="44" fontId="8" fillId="7" borderId="35" xfId="1" applyFont="1" applyFill="1" applyBorder="1"/>
    <xf numFmtId="44" fontId="8" fillId="7" borderId="36" xfId="1" applyFont="1" applyFill="1" applyBorder="1"/>
    <xf numFmtId="44" fontId="8" fillId="7" borderId="36" xfId="1" applyFont="1" applyFill="1" applyBorder="1" applyAlignment="1">
      <alignment horizontal="center" vertical="center"/>
    </xf>
    <xf numFmtId="44" fontId="8" fillId="7" borderId="7" xfId="1" applyFont="1" applyFill="1" applyBorder="1"/>
    <xf numFmtId="44" fontId="8" fillId="7" borderId="11" xfId="1" applyFont="1" applyFill="1" applyBorder="1" applyAlignment="1">
      <alignment horizontal="center" vertical="center"/>
    </xf>
    <xf numFmtId="0" fontId="16" fillId="3" borderId="11" xfId="0" applyFont="1" applyFill="1" applyBorder="1" applyAlignment="1">
      <alignment horizontal="center" vertical="center" wrapText="1"/>
    </xf>
    <xf numFmtId="0" fontId="16" fillId="2" borderId="11" xfId="0" applyFont="1" applyFill="1" applyBorder="1" applyAlignment="1">
      <alignment horizontal="center" vertical="center" wrapText="1"/>
    </xf>
    <xf numFmtId="0" fontId="2" fillId="3" borderId="11" xfId="0" applyFont="1" applyFill="1" applyBorder="1" applyAlignment="1">
      <alignment horizontal="center" vertical="center" wrapText="1"/>
    </xf>
    <xf numFmtId="164" fontId="2" fillId="0" borderId="0" xfId="0" applyNumberFormat="1" applyFont="1" applyAlignment="1">
      <alignment wrapText="1"/>
    </xf>
    <xf numFmtId="0" fontId="2" fillId="0" borderId="11" xfId="0" applyFont="1" applyBorder="1" applyAlignment="1">
      <alignment horizontal="center" vertical="center"/>
    </xf>
    <xf numFmtId="44" fontId="2" fillId="0" borderId="11" xfId="1" applyFont="1" applyFill="1" applyBorder="1" applyAlignment="1">
      <alignment horizontal="center" vertical="center"/>
    </xf>
    <xf numFmtId="44" fontId="15" fillId="0" borderId="11" xfId="4" applyFont="1" applyFill="1" applyBorder="1" applyAlignment="1">
      <alignment horizontal="center" vertical="center"/>
    </xf>
    <xf numFmtId="165" fontId="2" fillId="3" borderId="11" xfId="0" applyNumberFormat="1" applyFont="1" applyFill="1" applyBorder="1" applyAlignment="1">
      <alignment horizontal="center" vertical="center" wrapText="1"/>
    </xf>
    <xf numFmtId="165" fontId="2" fillId="0" borderId="11" xfId="1" applyNumberFormat="1" applyFont="1" applyFill="1" applyBorder="1" applyAlignment="1">
      <alignment horizontal="center" vertical="center"/>
    </xf>
    <xf numFmtId="166" fontId="2" fillId="2" borderId="11" xfId="0" applyNumberFormat="1" applyFont="1" applyFill="1" applyBorder="1" applyAlignment="1">
      <alignment horizontal="center" vertical="center" wrapText="1"/>
    </xf>
    <xf numFmtId="44" fontId="15" fillId="0" borderId="11" xfId="1" applyFont="1" applyFill="1" applyBorder="1" applyAlignment="1">
      <alignment horizontal="center" vertical="center"/>
    </xf>
    <xf numFmtId="0" fontId="2" fillId="0" borderId="21" xfId="0" applyFont="1" applyBorder="1" applyAlignment="1">
      <alignment horizontal="center" vertical="center"/>
    </xf>
    <xf numFmtId="0" fontId="2" fillId="3" borderId="21" xfId="0" applyFont="1" applyFill="1" applyBorder="1" applyAlignment="1">
      <alignment horizontal="center" vertical="center" wrapText="1"/>
    </xf>
    <xf numFmtId="165" fontId="2" fillId="3" borderId="21" xfId="0" applyNumberFormat="1" applyFont="1" applyFill="1" applyBorder="1" applyAlignment="1">
      <alignment horizontal="center" vertical="center" wrapText="1"/>
    </xf>
    <xf numFmtId="165" fontId="2" fillId="0" borderId="21" xfId="1" applyNumberFormat="1" applyFont="1" applyFill="1" applyBorder="1" applyAlignment="1">
      <alignment horizontal="center" vertical="center"/>
    </xf>
    <xf numFmtId="44" fontId="2" fillId="0" borderId="21" xfId="1" applyFont="1" applyFill="1" applyBorder="1" applyAlignment="1">
      <alignment horizontal="center" vertical="center"/>
    </xf>
    <xf numFmtId="44" fontId="15" fillId="0" borderId="21" xfId="4" applyFont="1" applyFill="1" applyBorder="1" applyAlignment="1">
      <alignment horizontal="center" vertical="center"/>
    </xf>
    <xf numFmtId="166" fontId="2" fillId="2" borderId="21" xfId="0" applyNumberFormat="1" applyFont="1" applyFill="1" applyBorder="1" applyAlignment="1">
      <alignment horizontal="center" vertical="center" wrapText="1"/>
    </xf>
    <xf numFmtId="166" fontId="16" fillId="2" borderId="11" xfId="0" applyNumberFormat="1" applyFont="1" applyFill="1" applyBorder="1" applyAlignment="1">
      <alignment horizontal="center" vertical="center" wrapText="1"/>
    </xf>
    <xf numFmtId="166" fontId="16" fillId="8" borderId="11" xfId="0" applyNumberFormat="1" applyFont="1" applyFill="1" applyBorder="1" applyAlignment="1">
      <alignment horizontal="center" vertical="center" wrapText="1"/>
    </xf>
    <xf numFmtId="0" fontId="2" fillId="3" borderId="11" xfId="0" applyFont="1" applyFill="1" applyBorder="1" applyAlignment="1">
      <alignment horizontal="left" vertical="center" wrapText="1"/>
    </xf>
    <xf numFmtId="0" fontId="2" fillId="3" borderId="6" xfId="0" applyFont="1" applyFill="1" applyBorder="1" applyAlignment="1">
      <alignment horizontal="center" vertical="center" wrapText="1"/>
    </xf>
    <xf numFmtId="167" fontId="2" fillId="0" borderId="0" xfId="0" applyNumberFormat="1" applyFont="1" applyAlignment="1">
      <alignment wrapText="1"/>
    </xf>
    <xf numFmtId="0" fontId="2" fillId="3" borderId="21" xfId="0" applyFont="1" applyFill="1" applyBorder="1" applyAlignment="1">
      <alignment horizontal="left" vertical="center" wrapText="1"/>
    </xf>
    <xf numFmtId="0" fontId="4" fillId="3" borderId="11" xfId="0" applyFont="1" applyFill="1" applyBorder="1" applyAlignment="1">
      <alignment horizontal="justify" vertical="top" wrapText="1"/>
    </xf>
    <xf numFmtId="0" fontId="4" fillId="3" borderId="11" xfId="0" applyFont="1" applyFill="1" applyBorder="1" applyAlignment="1">
      <alignment horizontal="justify" vertical="center" wrapText="1"/>
    </xf>
    <xf numFmtId="0" fontId="4" fillId="2" borderId="11" xfId="0" applyFont="1" applyFill="1" applyBorder="1" applyAlignment="1">
      <alignment horizontal="justify" vertical="center" wrapText="1"/>
    </xf>
    <xf numFmtId="0" fontId="4" fillId="2" borderId="1" xfId="0" applyFont="1" applyFill="1" applyBorder="1" applyAlignment="1">
      <alignment horizontal="center" wrapText="1"/>
    </xf>
    <xf numFmtId="0" fontId="4" fillId="2" borderId="0" xfId="0" applyFont="1" applyFill="1" applyAlignment="1">
      <alignment horizontal="center" wrapText="1"/>
    </xf>
    <xf numFmtId="0" fontId="4" fillId="2" borderId="2" xfId="0" applyFont="1" applyFill="1" applyBorder="1" applyAlignment="1">
      <alignment horizontal="center" wrapText="1"/>
    </xf>
    <xf numFmtId="0" fontId="13" fillId="2" borderId="30" xfId="0" applyFont="1" applyFill="1" applyBorder="1" applyAlignment="1">
      <alignment horizontal="center" vertical="center" wrapText="1"/>
    </xf>
    <xf numFmtId="0" fontId="13" fillId="2" borderId="27" xfId="0" applyFont="1" applyFill="1" applyBorder="1" applyAlignment="1">
      <alignment horizontal="center" vertical="center" wrapText="1"/>
    </xf>
    <xf numFmtId="0" fontId="13" fillId="2" borderId="31" xfId="0" applyFont="1" applyFill="1" applyBorder="1" applyAlignment="1">
      <alignment horizontal="center" vertical="center" wrapText="1"/>
    </xf>
    <xf numFmtId="0" fontId="13" fillId="2" borderId="3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3" fillId="2" borderId="4" xfId="0" applyFont="1" applyFill="1" applyBorder="1" applyAlignment="1">
      <alignment horizontal="center" vertical="center" wrapText="1"/>
    </xf>
    <xf numFmtId="0" fontId="13" fillId="2" borderId="7" xfId="0" applyFont="1" applyFill="1" applyBorder="1" applyAlignment="1">
      <alignment horizontal="center" vertical="center" wrapText="1"/>
    </xf>
    <xf numFmtId="0" fontId="4" fillId="4" borderId="8" xfId="0" applyFont="1" applyFill="1" applyBorder="1" applyAlignment="1">
      <alignment horizontal="center" vertical="center" wrapText="1"/>
    </xf>
    <xf numFmtId="0" fontId="4" fillId="4" borderId="13" xfId="0" applyFont="1" applyFill="1" applyBorder="1" applyAlignment="1">
      <alignment horizontal="center" vertical="center" wrapText="1"/>
    </xf>
    <xf numFmtId="0" fontId="4" fillId="4" borderId="14" xfId="0" applyFont="1" applyFill="1" applyBorder="1" applyAlignment="1">
      <alignment horizontal="center" vertical="center" wrapText="1"/>
    </xf>
    <xf numFmtId="0" fontId="13" fillId="5" borderId="15" xfId="2" applyFont="1" applyFill="1" applyBorder="1" applyAlignment="1">
      <alignment horizontal="center" vertical="center" wrapText="1"/>
    </xf>
    <xf numFmtId="0" fontId="13" fillId="5" borderId="16" xfId="2" applyFont="1" applyFill="1" applyBorder="1" applyAlignment="1">
      <alignment horizontal="center" vertical="center" wrapText="1"/>
    </xf>
    <xf numFmtId="0" fontId="13" fillId="2" borderId="8" xfId="0" applyFont="1" applyFill="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13" fillId="2" borderId="51" xfId="0" applyFont="1" applyFill="1" applyBorder="1" applyAlignment="1">
      <alignment horizontal="center" vertical="center" wrapText="1"/>
    </xf>
    <xf numFmtId="0" fontId="13" fillId="2" borderId="15" xfId="0" applyFont="1" applyFill="1" applyBorder="1" applyAlignment="1">
      <alignment horizontal="center" vertical="center" wrapText="1"/>
    </xf>
    <xf numFmtId="0" fontId="13" fillId="2" borderId="16" xfId="0" applyFont="1" applyFill="1" applyBorder="1" applyAlignment="1">
      <alignment horizontal="center" vertical="center" wrapText="1"/>
    </xf>
    <xf numFmtId="0" fontId="13" fillId="2" borderId="49" xfId="0" applyFont="1" applyFill="1" applyBorder="1" applyAlignment="1">
      <alignment horizontal="center" vertical="center" wrapText="1"/>
    </xf>
    <xf numFmtId="0" fontId="4" fillId="4" borderId="12"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4" fillId="4" borderId="23" xfId="0" applyFont="1" applyFill="1" applyBorder="1" applyAlignment="1">
      <alignment horizontal="center" vertical="center" wrapText="1"/>
    </xf>
    <xf numFmtId="0" fontId="4" fillId="4" borderId="24" xfId="0" applyFont="1" applyFill="1" applyBorder="1" applyAlignment="1">
      <alignment horizontal="center" vertical="center" wrapText="1"/>
    </xf>
    <xf numFmtId="0" fontId="4" fillId="3" borderId="11"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3" borderId="12" xfId="0" applyFont="1" applyFill="1" applyBorder="1" applyAlignment="1">
      <alignment horizontal="center" wrapText="1"/>
    </xf>
    <xf numFmtId="0" fontId="4" fillId="3" borderId="5" xfId="0" applyFont="1" applyFill="1" applyBorder="1" applyAlignment="1">
      <alignment horizontal="center" wrapText="1"/>
    </xf>
    <xf numFmtId="0" fontId="4" fillId="3" borderId="6" xfId="0" applyFont="1" applyFill="1" applyBorder="1" applyAlignment="1">
      <alignment horizontal="center" wrapText="1"/>
    </xf>
    <xf numFmtId="0" fontId="2" fillId="0" borderId="8" xfId="0" applyFont="1" applyBorder="1" applyAlignment="1">
      <alignment horizontal="center" wrapText="1"/>
    </xf>
    <xf numFmtId="0" fontId="2" fillId="0" borderId="9" xfId="0" applyFont="1" applyBorder="1" applyAlignment="1">
      <alignment horizontal="center" wrapText="1"/>
    </xf>
    <xf numFmtId="0" fontId="2" fillId="0" borderId="1" xfId="0" applyFont="1" applyBorder="1" applyAlignment="1">
      <alignment horizontal="center" wrapText="1"/>
    </xf>
    <xf numFmtId="0" fontId="2" fillId="0" borderId="10" xfId="0" applyFont="1" applyBorder="1" applyAlignment="1">
      <alignment horizontal="center" wrapText="1"/>
    </xf>
    <xf numFmtId="0" fontId="2" fillId="0" borderId="41" xfId="0" applyFont="1" applyBorder="1" applyAlignment="1">
      <alignment horizontal="center" wrapText="1"/>
    </xf>
    <xf numFmtId="0" fontId="2" fillId="0" borderId="42" xfId="0" applyFont="1" applyBorder="1" applyAlignment="1">
      <alignment horizontal="center" wrapText="1"/>
    </xf>
    <xf numFmtId="0" fontId="3" fillId="2" borderId="12" xfId="0" applyFont="1" applyFill="1" applyBorder="1" applyAlignment="1">
      <alignment horizontal="center" wrapText="1"/>
    </xf>
    <xf numFmtId="0" fontId="3" fillId="2" borderId="5" xfId="0" applyFont="1" applyFill="1" applyBorder="1" applyAlignment="1">
      <alignment horizontal="center" wrapText="1"/>
    </xf>
    <xf numFmtId="0" fontId="3" fillId="2" borderId="1" xfId="0" applyFont="1" applyFill="1" applyBorder="1" applyAlignment="1">
      <alignment horizontal="center" wrapText="1"/>
    </xf>
    <xf numFmtId="0" fontId="3" fillId="2" borderId="0" xfId="0" applyFont="1" applyFill="1" applyAlignment="1">
      <alignment horizontal="center" wrapText="1"/>
    </xf>
    <xf numFmtId="0" fontId="3" fillId="2" borderId="2" xfId="0" applyFont="1" applyFill="1" applyBorder="1" applyAlignment="1">
      <alignment horizontal="center" wrapText="1"/>
    </xf>
    <xf numFmtId="0" fontId="3" fillId="2" borderId="1" xfId="0" applyFont="1" applyFill="1" applyBorder="1" applyAlignment="1">
      <alignment horizontal="left" wrapText="1"/>
    </xf>
    <xf numFmtId="0" fontId="3" fillId="2" borderId="0" xfId="0" applyFont="1" applyFill="1" applyAlignment="1">
      <alignment horizontal="left" wrapText="1"/>
    </xf>
    <xf numFmtId="0" fontId="3" fillId="2" borderId="2" xfId="0" applyFont="1" applyFill="1" applyBorder="1" applyAlignment="1">
      <alignment horizontal="left" wrapText="1"/>
    </xf>
    <xf numFmtId="0" fontId="3" fillId="2" borderId="4" xfId="0" applyFont="1" applyFill="1" applyBorder="1" applyAlignment="1">
      <alignment horizontal="center" wrapText="1"/>
    </xf>
    <xf numFmtId="0" fontId="3" fillId="2" borderId="7" xfId="0" applyFont="1" applyFill="1" applyBorder="1" applyAlignment="1">
      <alignment horizontal="center" wrapText="1"/>
    </xf>
    <xf numFmtId="0" fontId="4" fillId="3" borderId="12"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6" fillId="2" borderId="12" xfId="0" applyFont="1" applyFill="1" applyBorder="1" applyAlignment="1">
      <alignment horizontal="center" vertical="top" wrapText="1"/>
    </xf>
    <xf numFmtId="0" fontId="6" fillId="2" borderId="5" xfId="0" applyFont="1" applyFill="1" applyBorder="1" applyAlignment="1">
      <alignment horizontal="center" vertical="top" wrapText="1"/>
    </xf>
    <xf numFmtId="0" fontId="6" fillId="2" borderId="6" xfId="0" applyFont="1" applyFill="1" applyBorder="1" applyAlignment="1">
      <alignment horizontal="center" vertical="top" wrapText="1"/>
    </xf>
    <xf numFmtId="0" fontId="4" fillId="2" borderId="12"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8" fillId="3" borderId="44" xfId="0" applyFont="1" applyFill="1" applyBorder="1" applyAlignment="1">
      <alignment horizontal="center" vertical="center" wrapText="1"/>
    </xf>
    <xf numFmtId="0" fontId="8" fillId="3" borderId="28" xfId="0" applyFont="1" applyFill="1" applyBorder="1" applyAlignment="1">
      <alignment horizontal="center" vertical="center" wrapText="1"/>
    </xf>
    <xf numFmtId="0" fontId="8" fillId="3" borderId="34" xfId="0" applyFont="1" applyFill="1" applyBorder="1" applyAlignment="1">
      <alignment horizontal="center" vertical="center" wrapText="1"/>
    </xf>
    <xf numFmtId="0" fontId="13" fillId="2" borderId="53" xfId="0" applyFont="1" applyFill="1" applyBorder="1" applyAlignment="1">
      <alignment horizontal="center" vertical="center" wrapText="1"/>
    </xf>
    <xf numFmtId="0" fontId="13" fillId="2" borderId="45" xfId="0" applyFont="1" applyFill="1" applyBorder="1" applyAlignment="1">
      <alignment horizontal="center" vertical="center" wrapText="1"/>
    </xf>
    <xf numFmtId="0" fontId="13" fillId="2" borderId="14" xfId="0" applyFont="1" applyFill="1" applyBorder="1" applyAlignment="1">
      <alignment horizontal="center" vertical="center" wrapText="1"/>
    </xf>
    <xf numFmtId="0" fontId="13" fillId="2" borderId="50" xfId="0" applyFont="1" applyFill="1" applyBorder="1" applyAlignment="1">
      <alignment horizontal="center" vertical="center" wrapText="1"/>
    </xf>
    <xf numFmtId="0" fontId="13" fillId="2" borderId="20"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4" fillId="2" borderId="16" xfId="0" applyFont="1" applyFill="1" applyBorder="1" applyAlignment="1">
      <alignment horizontal="center" vertical="center" wrapText="1"/>
    </xf>
    <xf numFmtId="0" fontId="4" fillId="2" borderId="49" xfId="0" applyFont="1" applyFill="1" applyBorder="1" applyAlignment="1">
      <alignment horizontal="center" vertical="center" wrapText="1"/>
    </xf>
    <xf numFmtId="0" fontId="3" fillId="3" borderId="44" xfId="0" applyFont="1" applyFill="1" applyBorder="1" applyAlignment="1">
      <alignment horizontal="center" vertical="center" wrapText="1"/>
    </xf>
    <xf numFmtId="0" fontId="3" fillId="3" borderId="28" xfId="0" applyFont="1" applyFill="1" applyBorder="1" applyAlignment="1">
      <alignment horizontal="center" vertical="center" wrapText="1"/>
    </xf>
    <xf numFmtId="0" fontId="3" fillId="3" borderId="34" xfId="0" applyFont="1" applyFill="1" applyBorder="1" applyAlignment="1">
      <alignment horizontal="center" vertical="center" wrapText="1"/>
    </xf>
    <xf numFmtId="0" fontId="4" fillId="5" borderId="15" xfId="2" applyFont="1" applyFill="1" applyBorder="1" applyAlignment="1">
      <alignment horizontal="center" vertical="center" wrapText="1"/>
    </xf>
    <xf numFmtId="0" fontId="4" fillId="5" borderId="16" xfId="2" applyFont="1" applyFill="1" applyBorder="1" applyAlignment="1">
      <alignment horizontal="center" vertical="center" wrapText="1"/>
    </xf>
    <xf numFmtId="0" fontId="4" fillId="2" borderId="30" xfId="0" applyFont="1" applyFill="1" applyBorder="1" applyAlignment="1">
      <alignment horizontal="center" vertical="center" wrapText="1"/>
    </xf>
    <xf numFmtId="0" fontId="4" fillId="2" borderId="2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31" xfId="0" applyFont="1" applyFill="1" applyBorder="1" applyAlignment="1">
      <alignment horizontal="center" vertical="center" wrapText="1"/>
    </xf>
    <xf numFmtId="0" fontId="4" fillId="2" borderId="32" xfId="0" applyFont="1" applyFill="1" applyBorder="1" applyAlignment="1">
      <alignment horizontal="center" vertical="center" wrapText="1"/>
    </xf>
    <xf numFmtId="0" fontId="4" fillId="2" borderId="46" xfId="0" applyFont="1" applyFill="1" applyBorder="1" applyAlignment="1">
      <alignment horizontal="center" vertical="center" wrapText="1"/>
    </xf>
    <xf numFmtId="0" fontId="4" fillId="2" borderId="47" xfId="0" applyFont="1" applyFill="1" applyBorder="1" applyAlignment="1">
      <alignment horizontal="center" vertical="center" wrapText="1"/>
    </xf>
    <xf numFmtId="0" fontId="4" fillId="2" borderId="50" xfId="0" applyFont="1" applyFill="1" applyBorder="1" applyAlignment="1">
      <alignment horizontal="center" vertical="center" wrapText="1"/>
    </xf>
    <xf numFmtId="0" fontId="4" fillId="2" borderId="20" xfId="0" applyFont="1" applyFill="1" applyBorder="1" applyAlignment="1">
      <alignment horizontal="center" vertical="center" wrapText="1"/>
    </xf>
    <xf numFmtId="0" fontId="4" fillId="2" borderId="53" xfId="0" applyFont="1" applyFill="1" applyBorder="1" applyAlignment="1">
      <alignment horizontal="center" vertical="center" wrapText="1"/>
    </xf>
    <xf numFmtId="0" fontId="4" fillId="2" borderId="45" xfId="0" applyFont="1" applyFill="1" applyBorder="1" applyAlignment="1">
      <alignment horizontal="center" vertical="center" wrapText="1"/>
    </xf>
    <xf numFmtId="0" fontId="2" fillId="0" borderId="13" xfId="0" applyFont="1" applyBorder="1" applyAlignment="1">
      <alignment horizontal="center" wrapText="1"/>
    </xf>
    <xf numFmtId="0" fontId="2" fillId="0" borderId="0" xfId="0" applyFont="1" applyAlignment="1">
      <alignment horizontal="center" wrapText="1"/>
    </xf>
    <xf numFmtId="0" fontId="2" fillId="0" borderId="43" xfId="0" applyFont="1" applyBorder="1" applyAlignment="1">
      <alignment horizontal="center" wrapText="1"/>
    </xf>
    <xf numFmtId="0" fontId="4" fillId="2" borderId="1" xfId="0" applyFont="1" applyFill="1" applyBorder="1" applyAlignment="1">
      <alignment horizontal="center" vertical="center" wrapText="1"/>
    </xf>
    <xf numFmtId="0" fontId="4" fillId="2" borderId="33"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16" fillId="2" borderId="11" xfId="0" applyFont="1" applyFill="1" applyBorder="1" applyAlignment="1">
      <alignment horizontal="center" vertical="center" wrapText="1"/>
    </xf>
    <xf numFmtId="0" fontId="16" fillId="8" borderId="12" xfId="0" applyFont="1" applyFill="1" applyBorder="1" applyAlignment="1">
      <alignment horizontal="center" vertical="center" wrapText="1"/>
    </xf>
    <xf numFmtId="0" fontId="16" fillId="8" borderId="5" xfId="0" applyFont="1" applyFill="1" applyBorder="1" applyAlignment="1">
      <alignment horizontal="center" vertical="center" wrapText="1"/>
    </xf>
    <xf numFmtId="0" fontId="16" fillId="8" borderId="6"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16" fillId="8" borderId="11" xfId="0" applyFont="1" applyFill="1" applyBorder="1" applyAlignment="1">
      <alignment horizontal="center" vertical="center" wrapText="1"/>
    </xf>
    <xf numFmtId="0" fontId="16" fillId="3" borderId="11" xfId="0" applyFont="1" applyFill="1" applyBorder="1" applyAlignment="1">
      <alignment horizontal="center" vertical="center" wrapText="1"/>
    </xf>
    <xf numFmtId="0" fontId="2" fillId="0" borderId="11" xfId="0" applyFont="1" applyBorder="1" applyAlignment="1">
      <alignment horizontal="center" wrapText="1"/>
    </xf>
    <xf numFmtId="0" fontId="2" fillId="2" borderId="11" xfId="0" applyFont="1" applyFill="1" applyBorder="1" applyAlignment="1">
      <alignment horizontal="left" vertical="center" wrapText="1"/>
    </xf>
    <xf numFmtId="0" fontId="16" fillId="4" borderId="11" xfId="0" applyFont="1" applyFill="1" applyBorder="1" applyAlignment="1">
      <alignment horizontal="center" vertical="center" wrapText="1"/>
    </xf>
    <xf numFmtId="0" fontId="2" fillId="2" borderId="11" xfId="0" applyFont="1" applyFill="1" applyBorder="1" applyAlignment="1">
      <alignment horizontal="left" vertical="top" wrapText="1"/>
    </xf>
    <xf numFmtId="0" fontId="16" fillId="2" borderId="11" xfId="0" applyFont="1" applyFill="1" applyBorder="1" applyAlignment="1">
      <alignment horizontal="left" vertical="center" wrapText="1"/>
    </xf>
    <xf numFmtId="0" fontId="2" fillId="3" borderId="11" xfId="0" applyFont="1" applyFill="1" applyBorder="1" applyAlignment="1">
      <alignment horizontal="center" vertical="center" wrapText="1"/>
    </xf>
    <xf numFmtId="0" fontId="2" fillId="3" borderId="17" xfId="0" applyFont="1" applyFill="1" applyBorder="1" applyAlignment="1">
      <alignment horizontal="left" vertical="center" wrapText="1"/>
    </xf>
    <xf numFmtId="0" fontId="16" fillId="4" borderId="55" xfId="2" applyFont="1" applyFill="1" applyBorder="1" applyAlignment="1">
      <alignment horizontal="center" vertical="center" wrapText="1"/>
    </xf>
    <xf numFmtId="0" fontId="16" fillId="4" borderId="11" xfId="2" applyFont="1" applyFill="1" applyBorder="1" applyAlignment="1">
      <alignment horizontal="center" vertical="center" wrapText="1"/>
    </xf>
    <xf numFmtId="0" fontId="16" fillId="4" borderId="48" xfId="2" applyFont="1" applyFill="1" applyBorder="1" applyAlignment="1">
      <alignment horizontal="center" vertical="center" wrapText="1"/>
    </xf>
    <xf numFmtId="0" fontId="4" fillId="3" borderId="46" xfId="0" applyFont="1" applyFill="1" applyBorder="1" applyAlignment="1">
      <alignment horizontal="justify" vertical="center" wrapText="1"/>
    </xf>
    <xf numFmtId="0" fontId="4" fillId="3" borderId="51" xfId="0" applyFont="1" applyFill="1" applyBorder="1" applyAlignment="1">
      <alignment horizontal="justify" vertical="center" wrapText="1"/>
    </xf>
    <xf numFmtId="0" fontId="4" fillId="2" borderId="47" xfId="0" applyFont="1" applyFill="1" applyBorder="1" applyAlignment="1">
      <alignment horizontal="justify" vertical="center" wrapText="1"/>
    </xf>
    <xf numFmtId="0" fontId="4" fillId="3" borderId="17" xfId="0" applyFont="1" applyFill="1" applyBorder="1" applyAlignment="1">
      <alignment horizontal="justify" vertical="top" wrapText="1"/>
    </xf>
    <xf numFmtId="0" fontId="4" fillId="3" borderId="18" xfId="0" applyFont="1" applyFill="1" applyBorder="1" applyAlignment="1">
      <alignment horizontal="justify" vertical="top" wrapText="1"/>
    </xf>
    <xf numFmtId="0" fontId="2" fillId="3" borderId="56" xfId="0" applyFont="1" applyFill="1" applyBorder="1" applyAlignment="1">
      <alignment horizontal="center" vertical="center" wrapText="1"/>
    </xf>
    <xf numFmtId="0" fontId="2" fillId="3" borderId="21" xfId="0" applyFont="1" applyFill="1" applyBorder="1" applyAlignment="1">
      <alignment horizontal="center" vertical="center" wrapText="1"/>
    </xf>
    <xf numFmtId="0" fontId="2" fillId="3" borderId="54" xfId="0" applyFont="1" applyFill="1" applyBorder="1" applyAlignment="1">
      <alignment horizontal="center" vertical="center" wrapText="1"/>
    </xf>
    <xf numFmtId="0" fontId="16" fillId="4" borderId="12" xfId="0" applyFont="1" applyFill="1" applyBorder="1" applyAlignment="1">
      <alignment horizontal="center" vertical="center" wrapText="1"/>
    </xf>
    <xf numFmtId="0" fontId="16" fillId="4" borderId="5" xfId="0" applyFont="1" applyFill="1" applyBorder="1" applyAlignment="1">
      <alignment horizontal="center" vertical="center" wrapText="1"/>
    </xf>
    <xf numFmtId="0" fontId="16" fillId="4" borderId="6" xfId="0" applyFont="1" applyFill="1" applyBorder="1" applyAlignment="1">
      <alignment horizontal="center" vertical="center" wrapText="1"/>
    </xf>
    <xf numFmtId="0" fontId="16" fillId="3" borderId="12" xfId="0" applyFont="1" applyFill="1" applyBorder="1" applyAlignment="1">
      <alignment horizontal="center" vertical="center" wrapText="1"/>
    </xf>
    <xf numFmtId="0" fontId="16" fillId="3" borderId="5" xfId="0" applyFont="1" applyFill="1" applyBorder="1" applyAlignment="1">
      <alignment horizontal="center" vertical="center" wrapText="1"/>
    </xf>
    <xf numFmtId="0" fontId="16" fillId="3" borderId="6" xfId="0" applyFont="1" applyFill="1" applyBorder="1" applyAlignment="1">
      <alignment horizontal="center" vertical="center" wrapText="1"/>
    </xf>
    <xf numFmtId="0" fontId="16" fillId="3" borderId="12" xfId="0" applyFont="1" applyFill="1" applyBorder="1" applyAlignment="1">
      <alignment horizontal="center" wrapText="1"/>
    </xf>
    <xf numFmtId="0" fontId="16" fillId="3" borderId="5" xfId="0" applyFont="1" applyFill="1" applyBorder="1" applyAlignment="1">
      <alignment horizontal="center" wrapText="1"/>
    </xf>
  </cellXfs>
  <cellStyles count="8">
    <cellStyle name="Moneda" xfId="1" builtinId="4"/>
    <cellStyle name="Moneda 2" xfId="4" xr:uid="{00000000-0005-0000-0000-000001000000}"/>
    <cellStyle name="Moneda 3" xfId="7" xr:uid="{00000000-0005-0000-0000-000002000000}"/>
    <cellStyle name="Normal" xfId="0" builtinId="0"/>
    <cellStyle name="Normal 2" xfId="6" xr:uid="{00000000-0005-0000-0000-000004000000}"/>
    <cellStyle name="Normal 2 2" xfId="2" xr:uid="{00000000-0005-0000-0000-000005000000}"/>
    <cellStyle name="Normal 3" xfId="5" xr:uid="{00000000-0005-0000-0000-000006000000}"/>
    <cellStyle name="Normal 4" xfId="3" xr:uid="{00000000-0005-0000-0000-000007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17/06/relationships/rdRichValueTypes" Target="richData/rdRichValueType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styles" Target="styles.xml"/><Relationship Id="rId11" Type="http://schemas.microsoft.com/office/2017/06/relationships/rdRichValueStructure" Target="richData/rdrichvaluestructure.xml"/><Relationship Id="rId5" Type="http://schemas.openxmlformats.org/officeDocument/2006/relationships/theme" Target="theme/theme1.xml"/><Relationship Id="rId15" Type="http://schemas.openxmlformats.org/officeDocument/2006/relationships/customXml" Target="../customXml/item2.xml"/><Relationship Id="rId10" Type="http://schemas.microsoft.com/office/2017/06/relationships/rdRichValue" Target="richData/rdrichvalue.xml"/><Relationship Id="rId4" Type="http://schemas.openxmlformats.org/officeDocument/2006/relationships/worksheet" Target="worksheets/sheet4.xml"/><Relationship Id="rId9" Type="http://schemas.microsoft.com/office/2022/10/relationships/richValueRel" Target="richData/richValueRel.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3.jpeg"/></Relationships>
</file>

<file path=xl/drawings/_rels/drawing2.x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1</xdr:col>
      <xdr:colOff>1176867</xdr:colOff>
      <xdr:row>0</xdr:row>
      <xdr:rowOff>97719</xdr:rowOff>
    </xdr:from>
    <xdr:to>
      <xdr:col>1</xdr:col>
      <xdr:colOff>2133600</xdr:colOff>
      <xdr:row>3</xdr:row>
      <xdr:rowOff>364419</xdr:rowOff>
    </xdr:to>
    <xdr:pic>
      <xdr:nvPicPr>
        <xdr:cNvPr id="1133" name="0 Imagen">
          <a:extLst>
            <a:ext uri="{FF2B5EF4-FFF2-40B4-BE49-F238E27FC236}">
              <a16:creationId xmlns:a16="http://schemas.microsoft.com/office/drawing/2014/main" id="{00000000-0008-0000-0000-00006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77811" y="97719"/>
          <a:ext cx="956733" cy="8946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28223</xdr:colOff>
      <xdr:row>1</xdr:row>
      <xdr:rowOff>169334</xdr:rowOff>
    </xdr:from>
    <xdr:to>
      <xdr:col>8</xdr:col>
      <xdr:colOff>1389591</xdr:colOff>
      <xdr:row>3</xdr:row>
      <xdr:rowOff>148167</xdr:rowOff>
    </xdr:to>
    <xdr:pic>
      <xdr:nvPicPr>
        <xdr:cNvPr id="1134" name="Imagen 2">
          <a:extLst>
            <a:ext uri="{FF2B5EF4-FFF2-40B4-BE49-F238E27FC236}">
              <a16:creationId xmlns:a16="http://schemas.microsoft.com/office/drawing/2014/main" id="{00000000-0008-0000-0000-00006E04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68667" y="359834"/>
          <a:ext cx="1389943" cy="4162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831145</xdr:colOff>
      <xdr:row>0</xdr:row>
      <xdr:rowOff>90664</xdr:rowOff>
    </xdr:from>
    <xdr:to>
      <xdr:col>1</xdr:col>
      <xdr:colOff>1787878</xdr:colOff>
      <xdr:row>3</xdr:row>
      <xdr:rowOff>357364</xdr:rowOff>
    </xdr:to>
    <xdr:pic>
      <xdr:nvPicPr>
        <xdr:cNvPr id="2" name="0 Imagen">
          <a:extLst>
            <a:ext uri="{FF2B5EF4-FFF2-40B4-BE49-F238E27FC236}">
              <a16:creationId xmlns:a16="http://schemas.microsoft.com/office/drawing/2014/main" id="{04F5EE8E-AEE8-4059-8A44-CCC436AB5D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2089" y="90664"/>
          <a:ext cx="956733" cy="8946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35278</xdr:colOff>
      <xdr:row>1</xdr:row>
      <xdr:rowOff>211667</xdr:rowOff>
    </xdr:from>
    <xdr:to>
      <xdr:col>9</xdr:col>
      <xdr:colOff>3528</xdr:colOff>
      <xdr:row>3</xdr:row>
      <xdr:rowOff>243417</xdr:rowOff>
    </xdr:to>
    <xdr:pic>
      <xdr:nvPicPr>
        <xdr:cNvPr id="3" name="Imagen 2">
          <a:extLst>
            <a:ext uri="{FF2B5EF4-FFF2-40B4-BE49-F238E27FC236}">
              <a16:creationId xmlns:a16="http://schemas.microsoft.com/office/drawing/2014/main" id="{4A32BBD8-05E5-41C4-AA24-E09223F8315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684000" y="402167"/>
          <a:ext cx="1397000" cy="4691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1374423</xdr:colOff>
      <xdr:row>0</xdr:row>
      <xdr:rowOff>147108</xdr:rowOff>
    </xdr:from>
    <xdr:to>
      <xdr:col>2</xdr:col>
      <xdr:colOff>2331156</xdr:colOff>
      <xdr:row>3</xdr:row>
      <xdr:rowOff>413808</xdr:rowOff>
    </xdr:to>
    <xdr:pic>
      <xdr:nvPicPr>
        <xdr:cNvPr id="2" name="0 Imagen">
          <a:extLst>
            <a:ext uri="{FF2B5EF4-FFF2-40B4-BE49-F238E27FC236}">
              <a16:creationId xmlns:a16="http://schemas.microsoft.com/office/drawing/2014/main" id="{40732DDA-0287-4C50-A21D-DA22EA1DCE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03034" y="147108"/>
          <a:ext cx="956733" cy="8946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35278</xdr:colOff>
      <xdr:row>2</xdr:row>
      <xdr:rowOff>56445</xdr:rowOff>
    </xdr:from>
    <xdr:to>
      <xdr:col>9</xdr:col>
      <xdr:colOff>1387475</xdr:colOff>
      <xdr:row>3</xdr:row>
      <xdr:rowOff>243417</xdr:rowOff>
    </xdr:to>
    <xdr:pic>
      <xdr:nvPicPr>
        <xdr:cNvPr id="3" name="Imagen 2">
          <a:extLst>
            <a:ext uri="{FF2B5EF4-FFF2-40B4-BE49-F238E27FC236}">
              <a16:creationId xmlns:a16="http://schemas.microsoft.com/office/drawing/2014/main" id="{2CE89DA3-9479-45AC-AE4D-DEDE1211AF4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911667" y="465667"/>
          <a:ext cx="1361722" cy="4056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333374</xdr:colOff>
      <xdr:row>146</xdr:row>
      <xdr:rowOff>105401</xdr:rowOff>
    </xdr:from>
    <xdr:to>
      <xdr:col>2</xdr:col>
      <xdr:colOff>971260</xdr:colOff>
      <xdr:row>149</xdr:row>
      <xdr:rowOff>34707</xdr:rowOff>
    </xdr:to>
    <xdr:pic>
      <xdr:nvPicPr>
        <xdr:cNvPr id="3" name="Imagen 2">
          <a:extLst>
            <a:ext uri="{FF2B5EF4-FFF2-40B4-BE49-F238E27FC236}">
              <a16:creationId xmlns:a16="http://schemas.microsoft.com/office/drawing/2014/main" id="{FE8BC7FF-66D4-3F35-52A2-9A2DE695622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33437" y="57390339"/>
          <a:ext cx="1500187" cy="453182"/>
        </a:xfrm>
        <a:prstGeom prst="rect">
          <a:avLst/>
        </a:prstGeom>
      </xdr:spPr>
    </xdr:pic>
    <xdr:clientData/>
  </xdr:twoCellAnchor>
</xdr:wsDr>
</file>

<file path=xl/richData/_rels/richValueRel.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M235"/>
  <sheetViews>
    <sheetView topLeftCell="A124" zoomScale="85" zoomScaleNormal="85" zoomScaleSheetLayoutView="80" workbookViewId="0">
      <selection activeCell="A140" sqref="A140:I140"/>
    </sheetView>
  </sheetViews>
  <sheetFormatPr baseColWidth="10" defaultColWidth="11.453125" defaultRowHeight="12.5"/>
  <cols>
    <col min="1" max="1" width="7.1796875" style="1" customWidth="1"/>
    <col min="2" max="2" width="60.26953125" style="1" customWidth="1"/>
    <col min="3" max="3" width="12.26953125" style="1" customWidth="1"/>
    <col min="4" max="4" width="17" style="1" bestFit="1" customWidth="1"/>
    <col min="5" max="5" width="17.26953125" style="1" customWidth="1"/>
    <col min="6" max="6" width="16.26953125" style="1" customWidth="1"/>
    <col min="7" max="7" width="20.26953125" style="1" customWidth="1"/>
    <col min="8" max="8" width="17.453125" style="1" customWidth="1"/>
    <col min="9" max="9" width="20.81640625" style="1" customWidth="1"/>
    <col min="10" max="16384" width="11.453125" style="1"/>
  </cols>
  <sheetData>
    <row r="1" spans="1:9" ht="15" customHeight="1">
      <c r="A1" s="210"/>
      <c r="B1" s="211"/>
      <c r="C1" s="200" t="s">
        <v>0</v>
      </c>
      <c r="D1" s="201"/>
      <c r="E1" s="201"/>
      <c r="F1" s="201"/>
      <c r="G1" s="201"/>
      <c r="H1" s="201"/>
      <c r="I1" s="202"/>
    </row>
    <row r="2" spans="1:9" ht="17.149999999999999" customHeight="1">
      <c r="A2" s="212"/>
      <c r="B2" s="213"/>
      <c r="C2" s="198" t="s">
        <v>1</v>
      </c>
      <c r="D2" s="199"/>
      <c r="E2" s="199"/>
      <c r="F2" s="199"/>
      <c r="G2" s="199"/>
      <c r="H2" s="199"/>
      <c r="I2" s="202"/>
    </row>
    <row r="3" spans="1:9" ht="17.149999999999999" customHeight="1">
      <c r="A3" s="212"/>
      <c r="B3" s="213"/>
      <c r="C3" s="226" t="s">
        <v>2</v>
      </c>
      <c r="D3" s="227"/>
      <c r="E3" s="227"/>
      <c r="F3" s="227"/>
      <c r="G3" s="227"/>
      <c r="H3" s="227"/>
      <c r="I3" s="202"/>
    </row>
    <row r="4" spans="1:9" ht="36.75" customHeight="1">
      <c r="A4" s="214"/>
      <c r="B4" s="215"/>
      <c r="C4" s="207" t="s">
        <v>3</v>
      </c>
      <c r="D4" s="208"/>
      <c r="E4" s="208"/>
      <c r="F4" s="208"/>
      <c r="G4" s="209"/>
      <c r="H4" s="7" t="s">
        <v>4</v>
      </c>
      <c r="I4" s="202"/>
    </row>
    <row r="5" spans="1:9" s="3" customFormat="1" ht="57" customHeight="1">
      <c r="A5" s="203" t="s">
        <v>5</v>
      </c>
      <c r="B5" s="204"/>
      <c r="C5" s="204"/>
      <c r="D5" s="204"/>
      <c r="E5" s="204"/>
      <c r="F5" s="204"/>
      <c r="G5" s="204"/>
      <c r="H5" s="204"/>
      <c r="I5" s="205"/>
    </row>
    <row r="6" spans="1:9" s="3" customFormat="1" ht="14.25" customHeight="1">
      <c r="A6" s="216"/>
      <c r="B6" s="217"/>
      <c r="C6" s="217"/>
      <c r="D6" s="217"/>
      <c r="E6" s="217"/>
      <c r="F6" s="217"/>
      <c r="G6" s="217"/>
      <c r="H6" s="217"/>
      <c r="I6" s="217"/>
    </row>
    <row r="7" spans="1:9" s="3" customFormat="1" ht="18" customHeight="1">
      <c r="A7" s="198" t="s">
        <v>6</v>
      </c>
      <c r="B7" s="199"/>
      <c r="C7" s="199"/>
      <c r="D7" s="199"/>
      <c r="E7" s="199"/>
      <c r="F7" s="199"/>
      <c r="G7" s="199"/>
      <c r="H7" s="199"/>
      <c r="I7" s="206"/>
    </row>
    <row r="8" spans="1:9" s="3" customFormat="1" ht="53.25" customHeight="1">
      <c r="A8" s="228" t="s">
        <v>7</v>
      </c>
      <c r="B8" s="229"/>
      <c r="C8" s="229"/>
      <c r="D8" s="229"/>
      <c r="E8" s="229"/>
      <c r="F8" s="229"/>
      <c r="G8" s="229"/>
      <c r="H8" s="229"/>
      <c r="I8" s="230"/>
    </row>
    <row r="9" spans="1:9" s="3" customFormat="1" ht="11.25" customHeight="1">
      <c r="A9" s="216"/>
      <c r="B9" s="217"/>
      <c r="C9" s="217"/>
      <c r="D9" s="217"/>
      <c r="E9" s="217"/>
      <c r="F9" s="217"/>
      <c r="G9" s="217"/>
      <c r="H9" s="217"/>
      <c r="I9" s="217"/>
    </row>
    <row r="10" spans="1:9" s="3" customFormat="1" ht="43.5" customHeight="1">
      <c r="A10" s="231" t="s">
        <v>8</v>
      </c>
      <c r="B10" s="232"/>
      <c r="C10" s="232"/>
      <c r="D10" s="232"/>
      <c r="E10" s="232"/>
      <c r="F10" s="232"/>
      <c r="G10" s="232"/>
      <c r="H10" s="232"/>
      <c r="I10" s="233"/>
    </row>
    <row r="11" spans="1:9" s="3" customFormat="1" ht="12.75" customHeight="1">
      <c r="A11" s="216"/>
      <c r="B11" s="217"/>
      <c r="C11" s="217"/>
      <c r="D11" s="217"/>
      <c r="E11" s="217"/>
      <c r="F11" s="217"/>
      <c r="G11" s="217"/>
      <c r="H11" s="217"/>
      <c r="I11" s="217"/>
    </row>
    <row r="12" spans="1:9" s="3" customFormat="1" ht="18" customHeight="1">
      <c r="A12" s="198" t="s">
        <v>9</v>
      </c>
      <c r="B12" s="199"/>
      <c r="C12" s="199"/>
      <c r="D12" s="199"/>
      <c r="E12" s="199"/>
      <c r="F12" s="199"/>
      <c r="G12" s="199"/>
      <c r="H12" s="199"/>
      <c r="I12" s="206"/>
    </row>
    <row r="13" spans="1:9" s="4" customFormat="1" ht="28.5" customHeight="1">
      <c r="A13" s="234"/>
      <c r="B13" s="235"/>
      <c r="C13" s="235"/>
      <c r="D13" s="235"/>
      <c r="E13" s="235"/>
      <c r="F13" s="235"/>
      <c r="G13" s="235"/>
      <c r="H13" s="235"/>
      <c r="I13" s="236"/>
    </row>
    <row r="14" spans="1:9" s="4" customFormat="1" ht="38.25" customHeight="1" thickBot="1">
      <c r="A14" s="237" t="s">
        <v>10</v>
      </c>
      <c r="B14" s="238"/>
      <c r="C14" s="238"/>
      <c r="D14" s="238"/>
      <c r="E14" s="238"/>
      <c r="F14" s="238"/>
      <c r="G14" s="238"/>
      <c r="H14" s="238"/>
      <c r="I14" s="239"/>
    </row>
    <row r="15" spans="1:9" ht="16.75" customHeight="1" thickBot="1">
      <c r="A15" s="189" t="s">
        <v>11</v>
      </c>
      <c r="B15" s="190"/>
      <c r="C15" s="190"/>
      <c r="D15" s="190"/>
      <c r="E15" s="190"/>
      <c r="F15" s="190"/>
      <c r="G15" s="190"/>
      <c r="H15" s="190"/>
      <c r="I15" s="190"/>
    </row>
    <row r="16" spans="1:9" s="5" customFormat="1" ht="25.5" customHeight="1" thickBot="1">
      <c r="A16" s="179" t="s">
        <v>12</v>
      </c>
      <c r="B16" s="191" t="s">
        <v>13</v>
      </c>
      <c r="C16" s="181" t="s">
        <v>14</v>
      </c>
      <c r="D16" s="181" t="s">
        <v>15</v>
      </c>
      <c r="E16" s="60" t="s">
        <v>16</v>
      </c>
      <c r="F16" s="61" t="s">
        <v>17</v>
      </c>
      <c r="G16" s="60" t="s">
        <v>18</v>
      </c>
      <c r="H16" s="192" t="s">
        <v>19</v>
      </c>
      <c r="I16" s="193"/>
    </row>
    <row r="17" spans="1:9" s="5" customFormat="1" ht="23.5" thickBot="1">
      <c r="A17" s="180"/>
      <c r="B17" s="183"/>
      <c r="C17" s="182"/>
      <c r="D17" s="182"/>
      <c r="E17" s="62" t="s">
        <v>20</v>
      </c>
      <c r="F17" s="63" t="s">
        <v>20</v>
      </c>
      <c r="G17" s="63" t="s">
        <v>20</v>
      </c>
      <c r="H17" s="60" t="s">
        <v>21</v>
      </c>
      <c r="I17" s="64" t="s">
        <v>22</v>
      </c>
    </row>
    <row r="18" spans="1:9" ht="12.75" customHeight="1">
      <c r="A18" s="65">
        <v>1</v>
      </c>
      <c r="B18" s="66" t="s">
        <v>23</v>
      </c>
      <c r="C18" s="67" t="s">
        <v>24</v>
      </c>
      <c r="D18" s="68">
        <v>1</v>
      </c>
      <c r="E18" s="69">
        <v>1850000</v>
      </c>
      <c r="F18" s="141">
        <v>1905500</v>
      </c>
      <c r="G18" s="143">
        <v>1953138</v>
      </c>
      <c r="H18" s="70">
        <f t="shared" ref="H18:H42" si="0">GEOMEAN(E18:G18)</f>
        <v>1902411.8262932631</v>
      </c>
      <c r="I18" s="71">
        <f t="shared" ref="I18:I42" si="1">H18*D18</f>
        <v>1902411.8262932631</v>
      </c>
    </row>
    <row r="19" spans="1:9" ht="12.75" customHeight="1">
      <c r="A19" s="72">
        <v>2</v>
      </c>
      <c r="B19" s="73" t="s">
        <v>25</v>
      </c>
      <c r="C19" s="74" t="s">
        <v>24</v>
      </c>
      <c r="D19" s="75">
        <v>1</v>
      </c>
      <c r="E19" s="76">
        <v>282326</v>
      </c>
      <c r="F19" s="141">
        <v>290795.78000000003</v>
      </c>
      <c r="G19" s="143">
        <v>298066</v>
      </c>
      <c r="H19" s="77">
        <f t="shared" si="0"/>
        <v>290324.57889168616</v>
      </c>
      <c r="I19" s="71">
        <f t="shared" si="1"/>
        <v>290324.57889168616</v>
      </c>
    </row>
    <row r="20" spans="1:9" ht="12.75" customHeight="1">
      <c r="A20" s="72">
        <v>3</v>
      </c>
      <c r="B20" s="73" t="s">
        <v>26</v>
      </c>
      <c r="C20" s="74" t="s">
        <v>24</v>
      </c>
      <c r="D20" s="75">
        <v>1</v>
      </c>
      <c r="E20" s="76">
        <v>410656</v>
      </c>
      <c r="F20" s="141">
        <v>422975.68</v>
      </c>
      <c r="G20" s="143">
        <v>433550</v>
      </c>
      <c r="H20" s="77">
        <f t="shared" si="0"/>
        <v>422290.11947368213</v>
      </c>
      <c r="I20" s="71">
        <f t="shared" si="1"/>
        <v>422290.11947368213</v>
      </c>
    </row>
    <row r="21" spans="1:9" ht="12.75" customHeight="1">
      <c r="A21" s="72">
        <v>4</v>
      </c>
      <c r="B21" s="73" t="s">
        <v>27</v>
      </c>
      <c r="C21" s="74" t="s">
        <v>24</v>
      </c>
      <c r="D21" s="75">
        <v>1</v>
      </c>
      <c r="E21" s="76">
        <v>410656</v>
      </c>
      <c r="F21" s="141">
        <v>422975.68</v>
      </c>
      <c r="G21" s="143">
        <v>433550</v>
      </c>
      <c r="H21" s="77">
        <f t="shared" si="0"/>
        <v>422290.11947368213</v>
      </c>
      <c r="I21" s="71">
        <f t="shared" si="1"/>
        <v>422290.11947368213</v>
      </c>
    </row>
    <row r="22" spans="1:9" ht="12.75" customHeight="1">
      <c r="A22" s="72">
        <v>5</v>
      </c>
      <c r="B22" s="73" t="s">
        <v>28</v>
      </c>
      <c r="C22" s="74" t="s">
        <v>24</v>
      </c>
      <c r="D22" s="75">
        <v>1</v>
      </c>
      <c r="E22" s="76">
        <v>230994</v>
      </c>
      <c r="F22" s="141">
        <v>237923.82</v>
      </c>
      <c r="G22" s="143">
        <v>243872</v>
      </c>
      <c r="H22" s="77">
        <f t="shared" si="0"/>
        <v>237538.23278846618</v>
      </c>
      <c r="I22" s="71">
        <f t="shared" si="1"/>
        <v>237538.23278846618</v>
      </c>
    </row>
    <row r="23" spans="1:9" ht="12.75" customHeight="1">
      <c r="A23" s="72">
        <v>6</v>
      </c>
      <c r="B23" s="73" t="s">
        <v>29</v>
      </c>
      <c r="C23" s="74" t="s">
        <v>30</v>
      </c>
      <c r="D23" s="75">
        <v>1</v>
      </c>
      <c r="E23" s="76">
        <v>282326</v>
      </c>
      <c r="F23" s="141">
        <v>290795.78000000003</v>
      </c>
      <c r="G23" s="143">
        <v>298066</v>
      </c>
      <c r="H23" s="77">
        <f t="shared" si="0"/>
        <v>290324.57889168616</v>
      </c>
      <c r="I23" s="71">
        <f t="shared" si="1"/>
        <v>290324.57889168616</v>
      </c>
    </row>
    <row r="24" spans="1:9" ht="12.75" customHeight="1">
      <c r="A24" s="72">
        <v>7</v>
      </c>
      <c r="B24" s="73" t="s">
        <v>31</v>
      </c>
      <c r="C24" s="74" t="s">
        <v>30</v>
      </c>
      <c r="D24" s="75">
        <v>1</v>
      </c>
      <c r="E24" s="76">
        <v>230994</v>
      </c>
      <c r="F24" s="141">
        <v>237923.82</v>
      </c>
      <c r="G24" s="143">
        <v>243872</v>
      </c>
      <c r="H24" s="77">
        <f t="shared" si="0"/>
        <v>237538.23278846618</v>
      </c>
      <c r="I24" s="71">
        <f t="shared" si="1"/>
        <v>237538.23278846618</v>
      </c>
    </row>
    <row r="25" spans="1:9" ht="12.75" customHeight="1">
      <c r="A25" s="72">
        <v>8</v>
      </c>
      <c r="B25" s="73" t="s">
        <v>32</v>
      </c>
      <c r="C25" s="74" t="s">
        <v>24</v>
      </c>
      <c r="D25" s="75">
        <v>1</v>
      </c>
      <c r="E25" s="76">
        <v>153996</v>
      </c>
      <c r="F25" s="141">
        <v>158615.88</v>
      </c>
      <c r="G25" s="143">
        <v>162581</v>
      </c>
      <c r="H25" s="77">
        <f t="shared" si="0"/>
        <v>158358.71363353537</v>
      </c>
      <c r="I25" s="71">
        <f t="shared" si="1"/>
        <v>158358.71363353537</v>
      </c>
    </row>
    <row r="26" spans="1:9" ht="12.75" customHeight="1">
      <c r="A26" s="72">
        <v>9</v>
      </c>
      <c r="B26" s="73" t="s">
        <v>33</v>
      </c>
      <c r="C26" s="74" t="s">
        <v>24</v>
      </c>
      <c r="D26" s="75">
        <v>1</v>
      </c>
      <c r="E26" s="76">
        <v>1850000</v>
      </c>
      <c r="F26" s="141">
        <v>1905500</v>
      </c>
      <c r="G26" s="143">
        <v>1953138</v>
      </c>
      <c r="H26" s="77">
        <f t="shared" si="0"/>
        <v>1902411.8262932631</v>
      </c>
      <c r="I26" s="71">
        <f t="shared" si="1"/>
        <v>1902411.8262932631</v>
      </c>
    </row>
    <row r="27" spans="1:9" ht="12.75" customHeight="1">
      <c r="A27" s="72">
        <v>10</v>
      </c>
      <c r="B27" s="73" t="s">
        <v>34</v>
      </c>
      <c r="C27" s="74" t="s">
        <v>24</v>
      </c>
      <c r="D27" s="75">
        <v>1</v>
      </c>
      <c r="E27" s="76">
        <v>192495</v>
      </c>
      <c r="F27" s="141">
        <v>198269.85</v>
      </c>
      <c r="G27" s="143">
        <v>203227</v>
      </c>
      <c r="H27" s="77">
        <f t="shared" si="0"/>
        <v>197948.63554903076</v>
      </c>
      <c r="I27" s="71">
        <f t="shared" si="1"/>
        <v>197948.63554903076</v>
      </c>
    </row>
    <row r="28" spans="1:9" ht="12.75" customHeight="1">
      <c r="A28" s="72">
        <v>11</v>
      </c>
      <c r="B28" s="73" t="s">
        <v>35</v>
      </c>
      <c r="C28" s="74" t="s">
        <v>24</v>
      </c>
      <c r="D28" s="75">
        <v>1</v>
      </c>
      <c r="E28" s="76">
        <v>153996</v>
      </c>
      <c r="F28" s="141">
        <v>158615.88</v>
      </c>
      <c r="G28" s="143">
        <v>162581</v>
      </c>
      <c r="H28" s="77">
        <f t="shared" si="0"/>
        <v>158358.71363353537</v>
      </c>
      <c r="I28" s="71">
        <f t="shared" si="1"/>
        <v>158358.71363353537</v>
      </c>
    </row>
    <row r="29" spans="1:9" ht="12.75" customHeight="1">
      <c r="A29" s="72">
        <v>12</v>
      </c>
      <c r="B29" s="73" t="s">
        <v>36</v>
      </c>
      <c r="C29" s="74" t="s">
        <v>37</v>
      </c>
      <c r="D29" s="75">
        <v>1</v>
      </c>
      <c r="E29" s="76">
        <v>224577.5</v>
      </c>
      <c r="F29" s="141">
        <v>231314.82500000001</v>
      </c>
      <c r="G29" s="143">
        <v>237097.5</v>
      </c>
      <c r="H29" s="77">
        <f t="shared" si="0"/>
        <v>230939.85835650013</v>
      </c>
      <c r="I29" s="71">
        <f t="shared" si="1"/>
        <v>230939.85835650013</v>
      </c>
    </row>
    <row r="30" spans="1:9" ht="12.75" customHeight="1">
      <c r="A30" s="72">
        <v>13</v>
      </c>
      <c r="B30" s="73" t="s">
        <v>38</v>
      </c>
      <c r="C30" s="74" t="s">
        <v>37</v>
      </c>
      <c r="D30" s="75">
        <v>1</v>
      </c>
      <c r="E30" s="76">
        <v>141163</v>
      </c>
      <c r="F30" s="141">
        <v>145397.89000000001</v>
      </c>
      <c r="G30" s="143">
        <v>149033</v>
      </c>
      <c r="H30" s="77">
        <f t="shared" si="0"/>
        <v>145162.28944584308</v>
      </c>
      <c r="I30" s="71">
        <f t="shared" si="1"/>
        <v>145162.28944584308</v>
      </c>
    </row>
    <row r="31" spans="1:9" ht="12.75" customHeight="1">
      <c r="A31" s="72">
        <v>14</v>
      </c>
      <c r="B31" s="73" t="s">
        <v>39</v>
      </c>
      <c r="C31" s="74" t="s">
        <v>24</v>
      </c>
      <c r="D31" s="75">
        <v>1</v>
      </c>
      <c r="E31" s="76">
        <v>153996</v>
      </c>
      <c r="F31" s="141">
        <v>158615.88</v>
      </c>
      <c r="G31" s="143">
        <v>162581</v>
      </c>
      <c r="H31" s="77">
        <f t="shared" si="0"/>
        <v>158358.71363353537</v>
      </c>
      <c r="I31" s="71">
        <f t="shared" si="1"/>
        <v>158358.71363353537</v>
      </c>
    </row>
    <row r="32" spans="1:9" ht="12.75" customHeight="1">
      <c r="A32" s="72">
        <v>15</v>
      </c>
      <c r="B32" s="73" t="s">
        <v>40</v>
      </c>
      <c r="C32" s="74" t="s">
        <v>24</v>
      </c>
      <c r="D32" s="75">
        <v>1</v>
      </c>
      <c r="E32" s="76">
        <v>577485</v>
      </c>
      <c r="F32" s="141">
        <v>594809.55000000005</v>
      </c>
      <c r="G32" s="143">
        <v>609680</v>
      </c>
      <c r="H32" s="77">
        <f t="shared" si="0"/>
        <v>593845.58197116549</v>
      </c>
      <c r="I32" s="71">
        <f t="shared" si="1"/>
        <v>593845.58197116549</v>
      </c>
    </row>
    <row r="33" spans="1:9" ht="12.75" customHeight="1">
      <c r="A33" s="72">
        <v>16</v>
      </c>
      <c r="B33" s="73" t="s">
        <v>41</v>
      </c>
      <c r="C33" s="74" t="s">
        <v>24</v>
      </c>
      <c r="D33" s="75">
        <v>1</v>
      </c>
      <c r="E33" s="76">
        <v>834145</v>
      </c>
      <c r="F33" s="141">
        <v>859169.35</v>
      </c>
      <c r="G33" s="143">
        <v>880649</v>
      </c>
      <c r="H33" s="77">
        <f t="shared" si="0"/>
        <v>857776.9878112491</v>
      </c>
      <c r="I33" s="71">
        <f t="shared" si="1"/>
        <v>857776.9878112491</v>
      </c>
    </row>
    <row r="34" spans="1:9" ht="12.75" customHeight="1">
      <c r="A34" s="72">
        <v>17</v>
      </c>
      <c r="B34" s="73" t="s">
        <v>42</v>
      </c>
      <c r="C34" s="74" t="s">
        <v>24</v>
      </c>
      <c r="D34" s="75">
        <v>1</v>
      </c>
      <c r="E34" s="76">
        <v>1090805</v>
      </c>
      <c r="F34" s="141">
        <v>1123529.1499999999</v>
      </c>
      <c r="G34" s="143">
        <v>1151617</v>
      </c>
      <c r="H34" s="77">
        <f t="shared" si="0"/>
        <v>1121708.0689751746</v>
      </c>
      <c r="I34" s="71">
        <f t="shared" si="1"/>
        <v>1121708.0689751746</v>
      </c>
    </row>
    <row r="35" spans="1:9" ht="12.75" customHeight="1">
      <c r="A35" s="72">
        <v>18</v>
      </c>
      <c r="B35" s="73" t="s">
        <v>43</v>
      </c>
      <c r="C35" s="74" t="s">
        <v>24</v>
      </c>
      <c r="D35" s="75">
        <v>1</v>
      </c>
      <c r="E35" s="76">
        <v>962475</v>
      </c>
      <c r="F35" s="141">
        <v>991349.25</v>
      </c>
      <c r="G35" s="143">
        <v>1016133</v>
      </c>
      <c r="H35" s="77">
        <f t="shared" si="0"/>
        <v>989742.52839322912</v>
      </c>
      <c r="I35" s="71">
        <f t="shared" si="1"/>
        <v>989742.52839322912</v>
      </c>
    </row>
    <row r="36" spans="1:9" ht="12.75" customHeight="1">
      <c r="A36" s="72">
        <v>19</v>
      </c>
      <c r="B36" s="73" t="s">
        <v>44</v>
      </c>
      <c r="C36" s="74" t="s">
        <v>24</v>
      </c>
      <c r="D36" s="75">
        <v>1</v>
      </c>
      <c r="E36" s="76">
        <v>834145</v>
      </c>
      <c r="F36" s="141">
        <v>859169.35</v>
      </c>
      <c r="G36" s="143">
        <v>880649</v>
      </c>
      <c r="H36" s="77">
        <f t="shared" si="0"/>
        <v>857776.9878112491</v>
      </c>
      <c r="I36" s="71">
        <f t="shared" si="1"/>
        <v>857776.9878112491</v>
      </c>
    </row>
    <row r="37" spans="1:9" ht="12.75" customHeight="1">
      <c r="A37" s="72">
        <v>20</v>
      </c>
      <c r="B37" s="73" t="s">
        <v>45</v>
      </c>
      <c r="C37" s="74" t="s">
        <v>30</v>
      </c>
      <c r="D37" s="75">
        <v>1</v>
      </c>
      <c r="E37" s="76">
        <v>320825</v>
      </c>
      <c r="F37" s="141">
        <v>330449.75</v>
      </c>
      <c r="G37" s="143">
        <v>338711</v>
      </c>
      <c r="H37" s="77">
        <f t="shared" si="0"/>
        <v>329914.17613107635</v>
      </c>
      <c r="I37" s="71">
        <f t="shared" si="1"/>
        <v>329914.17613107635</v>
      </c>
    </row>
    <row r="38" spans="1:9" ht="12.75" customHeight="1">
      <c r="A38" s="72">
        <v>21</v>
      </c>
      <c r="B38" s="73" t="s">
        <v>46</v>
      </c>
      <c r="C38" s="74" t="s">
        <v>24</v>
      </c>
      <c r="D38" s="75">
        <v>1</v>
      </c>
      <c r="E38" s="76">
        <v>99000</v>
      </c>
      <c r="F38" s="141">
        <v>101970</v>
      </c>
      <c r="G38" s="143">
        <v>104519</v>
      </c>
      <c r="H38" s="77">
        <f t="shared" si="0"/>
        <v>101804.65111822209</v>
      </c>
      <c r="I38" s="71">
        <f t="shared" si="1"/>
        <v>101804.65111822209</v>
      </c>
    </row>
    <row r="39" spans="1:9" ht="12.75" customHeight="1">
      <c r="A39" s="72">
        <v>22</v>
      </c>
      <c r="B39" s="73" t="s">
        <v>47</v>
      </c>
      <c r="C39" s="74" t="s">
        <v>24</v>
      </c>
      <c r="D39" s="75">
        <v>1</v>
      </c>
      <c r="E39" s="76">
        <v>580000</v>
      </c>
      <c r="F39" s="141">
        <v>597400</v>
      </c>
      <c r="G39" s="143">
        <v>612335</v>
      </c>
      <c r="H39" s="77">
        <f t="shared" si="0"/>
        <v>596431.7649156804</v>
      </c>
      <c r="I39" s="71">
        <f t="shared" si="1"/>
        <v>596431.7649156804</v>
      </c>
    </row>
    <row r="40" spans="1:9" ht="12.75" customHeight="1">
      <c r="A40" s="72">
        <v>23</v>
      </c>
      <c r="B40" s="73" t="s">
        <v>48</v>
      </c>
      <c r="C40" s="74" t="s">
        <v>24</v>
      </c>
      <c r="D40" s="75">
        <v>1</v>
      </c>
      <c r="E40" s="76">
        <v>6000000</v>
      </c>
      <c r="F40" s="141">
        <v>6180000</v>
      </c>
      <c r="G40" s="143">
        <v>6334500</v>
      </c>
      <c r="H40" s="77">
        <f t="shared" si="0"/>
        <v>6169983.7749897968</v>
      </c>
      <c r="I40" s="71">
        <f t="shared" si="1"/>
        <v>6169983.7749897968</v>
      </c>
    </row>
    <row r="41" spans="1:9" ht="12.75" customHeight="1">
      <c r="A41" s="72">
        <v>24</v>
      </c>
      <c r="B41" s="73" t="s">
        <v>49</v>
      </c>
      <c r="C41" s="74" t="s">
        <v>24</v>
      </c>
      <c r="D41" s="75">
        <v>1</v>
      </c>
      <c r="E41" s="76">
        <v>1500000</v>
      </c>
      <c r="F41" s="141">
        <v>1545000</v>
      </c>
      <c r="G41" s="143">
        <v>1583625</v>
      </c>
      <c r="H41" s="77">
        <f t="shared" si="0"/>
        <v>1542495.9437474492</v>
      </c>
      <c r="I41" s="71">
        <f t="shared" si="1"/>
        <v>1542495.9437474492</v>
      </c>
    </row>
    <row r="42" spans="1:9" ht="12.75" customHeight="1" thickBot="1">
      <c r="A42" s="72">
        <v>25</v>
      </c>
      <c r="B42" s="78" t="s">
        <v>50</v>
      </c>
      <c r="C42" s="79" t="s">
        <v>24</v>
      </c>
      <c r="D42" s="80">
        <v>1</v>
      </c>
      <c r="E42" s="81">
        <v>153996</v>
      </c>
      <c r="F42" s="141">
        <v>158615.88</v>
      </c>
      <c r="G42" s="143">
        <v>162581</v>
      </c>
      <c r="H42" s="77">
        <f t="shared" si="0"/>
        <v>158358.71363353537</v>
      </c>
      <c r="I42" s="71">
        <f t="shared" si="1"/>
        <v>158358.71363353537</v>
      </c>
    </row>
    <row r="43" spans="1:9" ht="21" customHeight="1" thickBot="1">
      <c r="A43" s="195" t="s">
        <v>51</v>
      </c>
      <c r="B43" s="196"/>
      <c r="C43" s="196"/>
      <c r="D43" s="196"/>
      <c r="E43" s="184"/>
      <c r="F43" s="196"/>
      <c r="G43" s="196"/>
      <c r="H43" s="197"/>
      <c r="I43" s="83">
        <f>SUM(I18:I42)</f>
        <v>20074095.618644003</v>
      </c>
    </row>
    <row r="44" spans="1:9" ht="13" thickBot="1">
      <c r="A44" s="189" t="s">
        <v>52</v>
      </c>
      <c r="B44" s="190"/>
      <c r="C44" s="190"/>
      <c r="D44" s="190"/>
      <c r="E44" s="190"/>
      <c r="F44" s="190"/>
      <c r="G44" s="190"/>
      <c r="H44" s="190"/>
      <c r="I44" s="190"/>
    </row>
    <row r="45" spans="1:9" ht="13" thickBot="1">
      <c r="A45" s="179" t="s">
        <v>12</v>
      </c>
      <c r="B45" s="191" t="s">
        <v>13</v>
      </c>
      <c r="C45" s="181" t="s">
        <v>53</v>
      </c>
      <c r="D45" s="181" t="s">
        <v>15</v>
      </c>
      <c r="E45" s="60" t="s">
        <v>16</v>
      </c>
      <c r="F45" s="61" t="s">
        <v>17</v>
      </c>
      <c r="G45" s="60" t="s">
        <v>18</v>
      </c>
      <c r="H45" s="192" t="s">
        <v>19</v>
      </c>
      <c r="I45" s="193"/>
    </row>
    <row r="46" spans="1:9" ht="23.5" thickBot="1">
      <c r="A46" s="180"/>
      <c r="B46" s="183"/>
      <c r="C46" s="182"/>
      <c r="D46" s="182"/>
      <c r="E46" s="60" t="s">
        <v>20</v>
      </c>
      <c r="F46" s="63" t="s">
        <v>20</v>
      </c>
      <c r="G46" s="63" t="s">
        <v>20</v>
      </c>
      <c r="H46" s="82" t="s">
        <v>21</v>
      </c>
      <c r="I46" s="63" t="s">
        <v>22</v>
      </c>
    </row>
    <row r="47" spans="1:9" ht="12.75" customHeight="1">
      <c r="A47" s="84">
        <v>1</v>
      </c>
      <c r="B47" s="66" t="s">
        <v>54</v>
      </c>
      <c r="C47" s="85" t="s">
        <v>24</v>
      </c>
      <c r="D47" s="86">
        <v>1</v>
      </c>
      <c r="E47" s="87">
        <v>1450000</v>
      </c>
      <c r="F47" s="142">
        <v>1537000</v>
      </c>
      <c r="G47" s="143">
        <v>1590795</v>
      </c>
      <c r="H47" s="77">
        <f>GEOMEAN(E47,F47,G47)</f>
        <v>1524820.407302103</v>
      </c>
      <c r="I47" s="71">
        <f>H47</f>
        <v>1524820.407302103</v>
      </c>
    </row>
    <row r="48" spans="1:9" ht="12.75" customHeight="1">
      <c r="A48" s="84">
        <v>2</v>
      </c>
      <c r="B48" s="73" t="s">
        <v>25</v>
      </c>
      <c r="C48" s="85" t="s">
        <v>24</v>
      </c>
      <c r="D48" s="88">
        <v>1</v>
      </c>
      <c r="E48" s="87">
        <v>487200</v>
      </c>
      <c r="F48" s="142">
        <v>516432</v>
      </c>
      <c r="G48" s="143">
        <v>534507</v>
      </c>
      <c r="H48" s="77">
        <f t="shared" ref="H48:H65" si="2">GEOMEAN(E48,F48,G48)</f>
        <v>512339.61851241247</v>
      </c>
      <c r="I48" s="71">
        <f t="shared" ref="I48:I65" si="3">H48</f>
        <v>512339.61851241247</v>
      </c>
    </row>
    <row r="49" spans="1:9" ht="12.75" customHeight="1">
      <c r="A49" s="84">
        <v>3</v>
      </c>
      <c r="B49" s="73" t="s">
        <v>26</v>
      </c>
      <c r="C49" s="85" t="s">
        <v>24</v>
      </c>
      <c r="D49" s="88">
        <v>1</v>
      </c>
      <c r="E49" s="87">
        <v>406000</v>
      </c>
      <c r="F49" s="142">
        <v>430360</v>
      </c>
      <c r="G49" s="143">
        <v>445423</v>
      </c>
      <c r="H49" s="77">
        <f t="shared" si="2"/>
        <v>426949.84184818814</v>
      </c>
      <c r="I49" s="71">
        <f t="shared" si="3"/>
        <v>426949.84184818814</v>
      </c>
    </row>
    <row r="50" spans="1:9" ht="12.75" customHeight="1">
      <c r="A50" s="84">
        <v>4</v>
      </c>
      <c r="B50" s="73" t="s">
        <v>27</v>
      </c>
      <c r="C50" s="85" t="s">
        <v>24</v>
      </c>
      <c r="D50" s="88">
        <v>1</v>
      </c>
      <c r="E50" s="87">
        <v>406000</v>
      </c>
      <c r="F50" s="142">
        <v>430360</v>
      </c>
      <c r="G50" s="143">
        <v>445423</v>
      </c>
      <c r="H50" s="77">
        <f t="shared" si="2"/>
        <v>426949.84184818814</v>
      </c>
      <c r="I50" s="71">
        <f t="shared" si="3"/>
        <v>426949.84184818814</v>
      </c>
    </row>
    <row r="51" spans="1:9" ht="12.75" customHeight="1">
      <c r="A51" s="84">
        <v>5</v>
      </c>
      <c r="B51" s="73" t="s">
        <v>28</v>
      </c>
      <c r="C51" s="85" t="s">
        <v>24</v>
      </c>
      <c r="D51" s="88">
        <v>1</v>
      </c>
      <c r="E51" s="87">
        <v>208800</v>
      </c>
      <c r="F51" s="142">
        <v>221328</v>
      </c>
      <c r="G51" s="143">
        <v>229074</v>
      </c>
      <c r="H51" s="77">
        <f t="shared" si="2"/>
        <v>219573.98528703063</v>
      </c>
      <c r="I51" s="71">
        <f t="shared" si="3"/>
        <v>219573.98528703063</v>
      </c>
    </row>
    <row r="52" spans="1:9" ht="12.75" customHeight="1">
      <c r="A52" s="84">
        <v>6</v>
      </c>
      <c r="B52" s="73" t="s">
        <v>55</v>
      </c>
      <c r="C52" s="85" t="s">
        <v>24</v>
      </c>
      <c r="D52" s="88">
        <v>1</v>
      </c>
      <c r="E52" s="87">
        <v>290000</v>
      </c>
      <c r="F52" s="142">
        <v>307400</v>
      </c>
      <c r="G52" s="143">
        <v>318159</v>
      </c>
      <c r="H52" s="77">
        <f t="shared" si="2"/>
        <v>304964.08146042062</v>
      </c>
      <c r="I52" s="71">
        <f t="shared" si="3"/>
        <v>304964.08146042062</v>
      </c>
    </row>
    <row r="53" spans="1:9" ht="12.75" customHeight="1">
      <c r="A53" s="84">
        <v>7</v>
      </c>
      <c r="B53" s="73" t="s">
        <v>56</v>
      </c>
      <c r="C53" s="85" t="s">
        <v>30</v>
      </c>
      <c r="D53" s="88">
        <v>1</v>
      </c>
      <c r="E53" s="87">
        <v>255200</v>
      </c>
      <c r="F53" s="142">
        <v>270512</v>
      </c>
      <c r="G53" s="143">
        <v>279980</v>
      </c>
      <c r="H53" s="77">
        <f t="shared" si="2"/>
        <v>268368.41724589519</v>
      </c>
      <c r="I53" s="71">
        <f t="shared" si="3"/>
        <v>268368.41724589519</v>
      </c>
    </row>
    <row r="54" spans="1:9" ht="12.75" customHeight="1">
      <c r="A54" s="84">
        <v>8</v>
      </c>
      <c r="B54" s="73" t="s">
        <v>57</v>
      </c>
      <c r="C54" s="85" t="s">
        <v>30</v>
      </c>
      <c r="D54" s="88">
        <v>1</v>
      </c>
      <c r="E54" s="87">
        <v>208800</v>
      </c>
      <c r="F54" s="142">
        <v>221328</v>
      </c>
      <c r="G54" s="143">
        <v>229074</v>
      </c>
      <c r="H54" s="77">
        <f t="shared" si="2"/>
        <v>219573.98528703063</v>
      </c>
      <c r="I54" s="71">
        <f t="shared" si="3"/>
        <v>219573.98528703063</v>
      </c>
    </row>
    <row r="55" spans="1:9" ht="12.75" customHeight="1">
      <c r="A55" s="84">
        <v>9</v>
      </c>
      <c r="B55" s="73" t="s">
        <v>58</v>
      </c>
      <c r="C55" s="85" t="s">
        <v>24</v>
      </c>
      <c r="D55" s="88">
        <v>1</v>
      </c>
      <c r="E55" s="87">
        <v>1250000</v>
      </c>
      <c r="F55" s="142">
        <v>1325000</v>
      </c>
      <c r="G55" s="143">
        <v>1371375</v>
      </c>
      <c r="H55" s="77">
        <f t="shared" si="2"/>
        <v>1314500.3511225027</v>
      </c>
      <c r="I55" s="71">
        <f t="shared" si="3"/>
        <v>1314500.3511225027</v>
      </c>
    </row>
    <row r="56" spans="1:9" ht="12.75" customHeight="1">
      <c r="A56" s="84">
        <v>10</v>
      </c>
      <c r="B56" s="73" t="s">
        <v>34</v>
      </c>
      <c r="C56" s="85" t="s">
        <v>24</v>
      </c>
      <c r="D56" s="88">
        <v>1</v>
      </c>
      <c r="E56" s="87">
        <v>139200</v>
      </c>
      <c r="F56" s="142">
        <v>147552</v>
      </c>
      <c r="G56" s="143">
        <v>152716</v>
      </c>
      <c r="H56" s="77">
        <f t="shared" si="2"/>
        <v>146382.6568580204</v>
      </c>
      <c r="I56" s="71">
        <f t="shared" si="3"/>
        <v>146382.6568580204</v>
      </c>
    </row>
    <row r="57" spans="1:9" ht="12.75" customHeight="1">
      <c r="A57" s="84">
        <v>11</v>
      </c>
      <c r="B57" s="73" t="s">
        <v>59</v>
      </c>
      <c r="C57" s="85" t="s">
        <v>24</v>
      </c>
      <c r="D57" s="88">
        <v>1</v>
      </c>
      <c r="E57" s="87">
        <v>440800</v>
      </c>
      <c r="F57" s="142">
        <v>467248</v>
      </c>
      <c r="G57" s="143">
        <v>483602</v>
      </c>
      <c r="H57" s="77">
        <f t="shared" si="2"/>
        <v>463545.50606272678</v>
      </c>
      <c r="I57" s="71">
        <f t="shared" si="3"/>
        <v>463545.50606272678</v>
      </c>
    </row>
    <row r="58" spans="1:9" ht="12.75" customHeight="1">
      <c r="A58" s="84">
        <v>12</v>
      </c>
      <c r="B58" s="73" t="s">
        <v>35</v>
      </c>
      <c r="C58" s="85" t="s">
        <v>24</v>
      </c>
      <c r="D58" s="88">
        <v>1</v>
      </c>
      <c r="E58" s="87">
        <v>139200</v>
      </c>
      <c r="F58" s="142">
        <v>147552</v>
      </c>
      <c r="G58" s="143">
        <v>152716</v>
      </c>
      <c r="H58" s="77">
        <f t="shared" si="2"/>
        <v>146382.6568580204</v>
      </c>
      <c r="I58" s="71">
        <f t="shared" si="3"/>
        <v>146382.6568580204</v>
      </c>
    </row>
    <row r="59" spans="1:9" ht="12.75" customHeight="1">
      <c r="A59" s="84">
        <v>13</v>
      </c>
      <c r="B59" s="73" t="s">
        <v>36</v>
      </c>
      <c r="C59" s="85" t="s">
        <v>37</v>
      </c>
      <c r="D59" s="88">
        <v>1</v>
      </c>
      <c r="E59" s="87">
        <v>203000</v>
      </c>
      <c r="F59" s="142">
        <v>215180</v>
      </c>
      <c r="G59" s="143">
        <v>222711.5</v>
      </c>
      <c r="H59" s="77">
        <f t="shared" si="2"/>
        <v>213474.92092409407</v>
      </c>
      <c r="I59" s="71">
        <f t="shared" si="3"/>
        <v>213474.92092409407</v>
      </c>
    </row>
    <row r="60" spans="1:9" ht="12.75" customHeight="1">
      <c r="A60" s="84">
        <v>14</v>
      </c>
      <c r="B60" s="73" t="s">
        <v>38</v>
      </c>
      <c r="C60" s="85" t="s">
        <v>37</v>
      </c>
      <c r="D60" s="88">
        <v>1</v>
      </c>
      <c r="E60" s="87">
        <v>110200</v>
      </c>
      <c r="F60" s="142">
        <v>116812</v>
      </c>
      <c r="G60" s="143">
        <v>120900.5</v>
      </c>
      <c r="H60" s="77">
        <f t="shared" si="2"/>
        <v>115886.3765156817</v>
      </c>
      <c r="I60" s="71">
        <f t="shared" si="3"/>
        <v>115886.3765156817</v>
      </c>
    </row>
    <row r="61" spans="1:9" ht="12.75" customHeight="1">
      <c r="A61" s="84">
        <v>15</v>
      </c>
      <c r="B61" s="73" t="s">
        <v>39</v>
      </c>
      <c r="C61" s="85" t="s">
        <v>24</v>
      </c>
      <c r="D61" s="88">
        <v>1</v>
      </c>
      <c r="E61" s="87">
        <v>69600</v>
      </c>
      <c r="F61" s="142">
        <v>73776</v>
      </c>
      <c r="G61" s="143">
        <v>76358</v>
      </c>
      <c r="H61" s="77">
        <f t="shared" si="2"/>
        <v>73191.328429010202</v>
      </c>
      <c r="I61" s="71">
        <f t="shared" si="3"/>
        <v>73191.328429010202</v>
      </c>
    </row>
    <row r="62" spans="1:9" ht="12.75" customHeight="1">
      <c r="A62" s="84">
        <v>16</v>
      </c>
      <c r="B62" s="73" t="s">
        <v>60</v>
      </c>
      <c r="C62" s="85" t="s">
        <v>24</v>
      </c>
      <c r="D62" s="88">
        <v>1</v>
      </c>
      <c r="E62" s="87">
        <v>139200</v>
      </c>
      <c r="F62" s="142">
        <v>147552</v>
      </c>
      <c r="G62" s="143">
        <v>152716</v>
      </c>
      <c r="H62" s="77">
        <f t="shared" si="2"/>
        <v>146382.6568580204</v>
      </c>
      <c r="I62" s="71">
        <f t="shared" si="3"/>
        <v>146382.6568580204</v>
      </c>
    </row>
    <row r="63" spans="1:9" ht="12.75" customHeight="1">
      <c r="A63" s="84">
        <v>17</v>
      </c>
      <c r="B63" s="73" t="s">
        <v>61</v>
      </c>
      <c r="C63" s="85" t="s">
        <v>24</v>
      </c>
      <c r="D63" s="88">
        <v>1</v>
      </c>
      <c r="E63" s="87">
        <v>3306000</v>
      </c>
      <c r="F63" s="142">
        <v>3504360</v>
      </c>
      <c r="G63" s="143">
        <v>3627013</v>
      </c>
      <c r="H63" s="77">
        <f t="shared" si="2"/>
        <v>3476590.6564524276</v>
      </c>
      <c r="I63" s="71">
        <f t="shared" si="3"/>
        <v>3476590.6564524276</v>
      </c>
    </row>
    <row r="64" spans="1:9" ht="12.75" customHeight="1">
      <c r="A64" s="84">
        <v>18</v>
      </c>
      <c r="B64" s="73" t="s">
        <v>62</v>
      </c>
      <c r="C64" s="85" t="s">
        <v>24</v>
      </c>
      <c r="D64" s="88">
        <v>1</v>
      </c>
      <c r="E64" s="87">
        <v>4118000</v>
      </c>
      <c r="F64" s="142">
        <v>4365080</v>
      </c>
      <c r="G64" s="143">
        <v>4517858</v>
      </c>
      <c r="H64" s="77">
        <f t="shared" si="2"/>
        <v>4330490.0206397902</v>
      </c>
      <c r="I64" s="71">
        <f t="shared" si="3"/>
        <v>4330490.0206397902</v>
      </c>
    </row>
    <row r="65" spans="1:10" ht="12.75" customHeight="1">
      <c r="A65" s="84">
        <v>19</v>
      </c>
      <c r="B65" s="73" t="s">
        <v>63</v>
      </c>
      <c r="C65" s="85" t="s">
        <v>24</v>
      </c>
      <c r="D65" s="88">
        <v>1</v>
      </c>
      <c r="E65" s="87">
        <v>255200</v>
      </c>
      <c r="F65" s="142">
        <v>270512</v>
      </c>
      <c r="G65" s="143">
        <v>279980</v>
      </c>
      <c r="H65" s="77">
        <f t="shared" si="2"/>
        <v>268368.41724589519</v>
      </c>
      <c r="I65" s="71">
        <f t="shared" si="3"/>
        <v>268368.41724589519</v>
      </c>
    </row>
    <row r="66" spans="1:10" ht="12.75" customHeight="1" thickBot="1">
      <c r="A66" s="89">
        <v>20</v>
      </c>
      <c r="B66" s="90" t="s">
        <v>50</v>
      </c>
      <c r="C66" s="91" t="s">
        <v>24</v>
      </c>
      <c r="D66" s="92">
        <v>1</v>
      </c>
      <c r="E66" s="93">
        <v>92800</v>
      </c>
      <c r="F66" s="142">
        <v>98368</v>
      </c>
      <c r="G66" s="143">
        <v>101811</v>
      </c>
      <c r="H66" s="94">
        <f>GEOMEAN(E66,F66,G66)</f>
        <v>97588.544408410802</v>
      </c>
      <c r="I66" s="95">
        <f>H66*D66</f>
        <v>97588.544408410802</v>
      </c>
    </row>
    <row r="67" spans="1:10" ht="21" customHeight="1" thickBot="1">
      <c r="A67" s="195" t="s">
        <v>51</v>
      </c>
      <c r="B67" s="196"/>
      <c r="C67" s="196"/>
      <c r="D67" s="196"/>
      <c r="E67" s="196"/>
      <c r="F67" s="196"/>
      <c r="G67" s="196"/>
      <c r="H67" s="197"/>
      <c r="I67" s="96">
        <f>SUM(I47:I66)</f>
        <v>14696324.271165868</v>
      </c>
      <c r="J67" s="10"/>
    </row>
    <row r="68" spans="1:10" ht="13" thickBot="1">
      <c r="A68" s="189" t="s">
        <v>64</v>
      </c>
      <c r="B68" s="190"/>
      <c r="C68" s="190"/>
      <c r="D68" s="190"/>
      <c r="E68" s="190"/>
      <c r="F68" s="190"/>
      <c r="G68" s="190"/>
      <c r="H68" s="190"/>
      <c r="I68" s="190"/>
    </row>
    <row r="69" spans="1:10" ht="13" thickBot="1">
      <c r="A69" s="179" t="s">
        <v>12</v>
      </c>
      <c r="B69" s="191" t="s">
        <v>13</v>
      </c>
      <c r="C69" s="181" t="s">
        <v>53</v>
      </c>
      <c r="D69" s="181" t="s">
        <v>15</v>
      </c>
      <c r="E69" s="60" t="s">
        <v>16</v>
      </c>
      <c r="F69" s="61" t="s">
        <v>17</v>
      </c>
      <c r="G69" s="60" t="s">
        <v>18</v>
      </c>
      <c r="H69" s="192" t="s">
        <v>19</v>
      </c>
      <c r="I69" s="193"/>
    </row>
    <row r="70" spans="1:10" ht="23.5" thickBot="1">
      <c r="A70" s="180"/>
      <c r="B70" s="183"/>
      <c r="C70" s="182"/>
      <c r="D70" s="182"/>
      <c r="E70" s="63" t="s">
        <v>20</v>
      </c>
      <c r="F70" s="63" t="s">
        <v>20</v>
      </c>
      <c r="G70" s="63" t="s">
        <v>20</v>
      </c>
      <c r="H70" s="60" t="s">
        <v>21</v>
      </c>
      <c r="I70" s="64" t="s">
        <v>22</v>
      </c>
    </row>
    <row r="71" spans="1:10" ht="12.75" customHeight="1">
      <c r="A71" s="65">
        <v>1</v>
      </c>
      <c r="B71" s="66" t="s">
        <v>23</v>
      </c>
      <c r="C71" s="97" t="s">
        <v>24</v>
      </c>
      <c r="D71" s="86">
        <v>1</v>
      </c>
      <c r="E71" s="87">
        <v>1942500</v>
      </c>
      <c r="F71" s="143">
        <v>2020200</v>
      </c>
      <c r="G71" s="143">
        <v>2106665</v>
      </c>
      <c r="H71" s="77">
        <f>GEOMEAN(E71,F71,G71)</f>
        <v>2022011.5161510569</v>
      </c>
      <c r="I71" s="71">
        <f>H71*D71</f>
        <v>2022011.5161510569</v>
      </c>
    </row>
    <row r="72" spans="1:10" ht="12.75" customHeight="1">
      <c r="A72" s="72">
        <v>2</v>
      </c>
      <c r="B72" s="73" t="s">
        <v>25</v>
      </c>
      <c r="C72" s="97" t="s">
        <v>24</v>
      </c>
      <c r="D72" s="88">
        <v>1</v>
      </c>
      <c r="E72" s="87">
        <v>466200</v>
      </c>
      <c r="F72" s="143">
        <v>484848</v>
      </c>
      <c r="G72" s="143">
        <v>505599</v>
      </c>
      <c r="H72" s="77">
        <f t="shared" ref="H72:H85" si="4">GEOMEAN(E72,F72,G72)</f>
        <v>485282.57191290724</v>
      </c>
      <c r="I72" s="71">
        <f t="shared" ref="I72:I85" si="5">H72*D72</f>
        <v>485282.57191290724</v>
      </c>
    </row>
    <row r="73" spans="1:10" ht="12.75" customHeight="1">
      <c r="A73" s="72">
        <v>3</v>
      </c>
      <c r="B73" s="73" t="s">
        <v>26</v>
      </c>
      <c r="C73" s="97" t="s">
        <v>24</v>
      </c>
      <c r="D73" s="88">
        <v>1</v>
      </c>
      <c r="E73" s="87">
        <v>388500</v>
      </c>
      <c r="F73" s="143">
        <v>404040</v>
      </c>
      <c r="G73" s="143">
        <v>421333</v>
      </c>
      <c r="H73" s="77">
        <f t="shared" si="4"/>
        <v>404402.30323021137</v>
      </c>
      <c r="I73" s="71">
        <f t="shared" si="5"/>
        <v>404402.30323021137</v>
      </c>
    </row>
    <row r="74" spans="1:10" ht="12.75" customHeight="1">
      <c r="A74" s="72">
        <v>4</v>
      </c>
      <c r="B74" s="73" t="s">
        <v>27</v>
      </c>
      <c r="C74" s="97" t="s">
        <v>24</v>
      </c>
      <c r="D74" s="88">
        <v>1</v>
      </c>
      <c r="E74" s="87">
        <v>388500</v>
      </c>
      <c r="F74" s="143">
        <v>404040</v>
      </c>
      <c r="G74" s="143">
        <v>421333</v>
      </c>
      <c r="H74" s="77">
        <f t="shared" si="4"/>
        <v>404402.30323021137</v>
      </c>
      <c r="I74" s="71">
        <f t="shared" si="5"/>
        <v>404402.30323021137</v>
      </c>
    </row>
    <row r="75" spans="1:10" ht="12.75" customHeight="1">
      <c r="A75" s="72">
        <v>5</v>
      </c>
      <c r="B75" s="73" t="s">
        <v>28</v>
      </c>
      <c r="C75" s="98" t="s">
        <v>24</v>
      </c>
      <c r="D75" s="88">
        <v>1</v>
      </c>
      <c r="E75" s="87">
        <v>199800</v>
      </c>
      <c r="F75" s="143">
        <v>207792</v>
      </c>
      <c r="G75" s="143">
        <v>216685</v>
      </c>
      <c r="H75" s="77">
        <f t="shared" si="4"/>
        <v>207978.15369433799</v>
      </c>
      <c r="I75" s="71">
        <f t="shared" si="5"/>
        <v>207978.15369433799</v>
      </c>
    </row>
    <row r="76" spans="1:10" ht="12.75" customHeight="1">
      <c r="A76" s="72">
        <v>6</v>
      </c>
      <c r="B76" s="73" t="s">
        <v>29</v>
      </c>
      <c r="C76" s="97" t="s">
        <v>30</v>
      </c>
      <c r="D76" s="88">
        <v>1</v>
      </c>
      <c r="E76" s="87">
        <v>199800</v>
      </c>
      <c r="F76" s="143">
        <v>207792</v>
      </c>
      <c r="G76" s="143">
        <v>216685</v>
      </c>
      <c r="H76" s="77">
        <f t="shared" si="4"/>
        <v>207978.15369433799</v>
      </c>
      <c r="I76" s="71">
        <f t="shared" si="5"/>
        <v>207978.15369433799</v>
      </c>
    </row>
    <row r="77" spans="1:10" ht="12.75" customHeight="1">
      <c r="A77" s="72">
        <v>7</v>
      </c>
      <c r="B77" s="73" t="s">
        <v>31</v>
      </c>
      <c r="C77" s="97" t="s">
        <v>30</v>
      </c>
      <c r="D77" s="88">
        <v>1</v>
      </c>
      <c r="E77" s="87">
        <v>166500</v>
      </c>
      <c r="F77" s="143">
        <v>173160</v>
      </c>
      <c r="G77" s="143">
        <v>180571</v>
      </c>
      <c r="H77" s="77">
        <f t="shared" si="4"/>
        <v>173315.18140181835</v>
      </c>
      <c r="I77" s="71">
        <f t="shared" si="5"/>
        <v>173315.18140181835</v>
      </c>
    </row>
    <row r="78" spans="1:10" ht="12.75" customHeight="1">
      <c r="A78" s="72">
        <v>8</v>
      </c>
      <c r="B78" s="73" t="s">
        <v>65</v>
      </c>
      <c r="C78" s="97" t="s">
        <v>24</v>
      </c>
      <c r="D78" s="88">
        <v>1</v>
      </c>
      <c r="E78" s="87">
        <v>1450000</v>
      </c>
      <c r="F78" s="143">
        <v>1508000</v>
      </c>
      <c r="G78" s="143">
        <v>1572542</v>
      </c>
      <c r="H78" s="77">
        <f t="shared" si="4"/>
        <v>1509351.9926412269</v>
      </c>
      <c r="I78" s="71">
        <f t="shared" si="5"/>
        <v>1509351.9926412269</v>
      </c>
    </row>
    <row r="79" spans="1:10" ht="12.75" customHeight="1">
      <c r="A79" s="72">
        <v>9</v>
      </c>
      <c r="B79" s="73" t="s">
        <v>34</v>
      </c>
      <c r="C79" s="97" t="s">
        <v>24</v>
      </c>
      <c r="D79" s="88">
        <v>1</v>
      </c>
      <c r="E79" s="87">
        <v>133200</v>
      </c>
      <c r="F79" s="143">
        <v>138528</v>
      </c>
      <c r="G79" s="143">
        <v>144457</v>
      </c>
      <c r="H79" s="77">
        <f>GEOMEAN(E79,F79,G79)</f>
        <v>138652.20910924947</v>
      </c>
      <c r="I79" s="71">
        <f t="shared" si="5"/>
        <v>138652.20910924947</v>
      </c>
    </row>
    <row r="80" spans="1:10" ht="12.75" customHeight="1">
      <c r="A80" s="72">
        <v>10</v>
      </c>
      <c r="B80" s="73" t="s">
        <v>59</v>
      </c>
      <c r="C80" s="97" t="s">
        <v>24</v>
      </c>
      <c r="D80" s="88">
        <v>1</v>
      </c>
      <c r="E80" s="87">
        <v>421800</v>
      </c>
      <c r="F80" s="143">
        <v>438672</v>
      </c>
      <c r="G80" s="143">
        <v>457447</v>
      </c>
      <c r="H80" s="77">
        <f>GEOMEAN(E80,F80,G80)</f>
        <v>439065.2755228125</v>
      </c>
      <c r="I80" s="71">
        <f t="shared" si="5"/>
        <v>439065.2755228125</v>
      </c>
    </row>
    <row r="81" spans="1:9" ht="12.75" customHeight="1">
      <c r="A81" s="72">
        <v>11</v>
      </c>
      <c r="B81" s="73" t="s">
        <v>36</v>
      </c>
      <c r="C81" s="97" t="s">
        <v>37</v>
      </c>
      <c r="D81" s="88">
        <v>1</v>
      </c>
      <c r="E81" s="87">
        <v>194250</v>
      </c>
      <c r="F81" s="143">
        <v>202000</v>
      </c>
      <c r="G81" s="143">
        <v>210666.5</v>
      </c>
      <c r="H81" s="77">
        <f t="shared" si="4"/>
        <v>202194.47875022015</v>
      </c>
      <c r="I81" s="71">
        <f t="shared" si="5"/>
        <v>202194.47875022015</v>
      </c>
    </row>
    <row r="82" spans="1:9" ht="12.75" customHeight="1">
      <c r="A82" s="72">
        <v>12</v>
      </c>
      <c r="B82" s="73" t="s">
        <v>38</v>
      </c>
      <c r="C82" s="97" t="s">
        <v>37</v>
      </c>
      <c r="D82" s="88">
        <v>1</v>
      </c>
      <c r="E82" s="87">
        <v>105450</v>
      </c>
      <c r="F82" s="143">
        <v>110000</v>
      </c>
      <c r="G82" s="143">
        <v>114362</v>
      </c>
      <c r="H82" s="77">
        <f t="shared" si="4"/>
        <v>109877.05323993205</v>
      </c>
      <c r="I82" s="71">
        <f t="shared" si="5"/>
        <v>109877.05323993205</v>
      </c>
    </row>
    <row r="83" spans="1:9" ht="12.75" customHeight="1">
      <c r="A83" s="72">
        <v>13</v>
      </c>
      <c r="B83" s="73" t="s">
        <v>35</v>
      </c>
      <c r="C83" s="97" t="s">
        <v>24</v>
      </c>
      <c r="D83" s="88">
        <v>1</v>
      </c>
      <c r="E83" s="87">
        <v>133200</v>
      </c>
      <c r="F83" s="143">
        <v>138528</v>
      </c>
      <c r="G83" s="143">
        <v>144457</v>
      </c>
      <c r="H83" s="77">
        <f t="shared" si="4"/>
        <v>138652.20910924947</v>
      </c>
      <c r="I83" s="71">
        <f t="shared" si="5"/>
        <v>138652.20910924947</v>
      </c>
    </row>
    <row r="84" spans="1:9" ht="12.75" customHeight="1">
      <c r="A84" s="72">
        <v>14</v>
      </c>
      <c r="B84" s="73" t="s">
        <v>39</v>
      </c>
      <c r="C84" s="97" t="s">
        <v>24</v>
      </c>
      <c r="D84" s="88">
        <v>1</v>
      </c>
      <c r="E84" s="87">
        <v>72150</v>
      </c>
      <c r="F84" s="143">
        <v>75036</v>
      </c>
      <c r="G84" s="143">
        <v>78248</v>
      </c>
      <c r="H84" s="77">
        <f t="shared" si="4"/>
        <v>75103.426572519224</v>
      </c>
      <c r="I84" s="71">
        <f t="shared" si="5"/>
        <v>75103.426572519224</v>
      </c>
    </row>
    <row r="85" spans="1:9" ht="12.75" customHeight="1">
      <c r="A85" s="72">
        <v>15</v>
      </c>
      <c r="B85" s="73" t="s">
        <v>60</v>
      </c>
      <c r="C85" s="97" t="s">
        <v>24</v>
      </c>
      <c r="D85" s="88">
        <v>1</v>
      </c>
      <c r="E85" s="87">
        <v>99900</v>
      </c>
      <c r="F85" s="143">
        <v>103896</v>
      </c>
      <c r="G85" s="143">
        <v>108343</v>
      </c>
      <c r="H85" s="77">
        <f t="shared" si="4"/>
        <v>103989.23681658217</v>
      </c>
      <c r="I85" s="71">
        <f t="shared" si="5"/>
        <v>103989.23681658217</v>
      </c>
    </row>
    <row r="86" spans="1:9" ht="12.75" customHeight="1">
      <c r="A86" s="72">
        <v>16</v>
      </c>
      <c r="B86" s="73" t="s">
        <v>50</v>
      </c>
      <c r="C86" s="97" t="s">
        <v>24</v>
      </c>
      <c r="D86" s="88">
        <v>1</v>
      </c>
      <c r="E86" s="87">
        <v>66600</v>
      </c>
      <c r="F86" s="143">
        <v>69264</v>
      </c>
      <c r="G86" s="143">
        <v>72228</v>
      </c>
      <c r="H86" s="77">
        <f>GEOMEAN(E86,F86,G86)</f>
        <v>69325.944584842437</v>
      </c>
      <c r="I86" s="71">
        <f>H86</f>
        <v>69325.944584842437</v>
      </c>
    </row>
    <row r="87" spans="1:9" ht="12.75" customHeight="1">
      <c r="A87" s="72">
        <v>17</v>
      </c>
      <c r="B87" s="73" t="s">
        <v>66</v>
      </c>
      <c r="C87" s="97" t="s">
        <v>24</v>
      </c>
      <c r="D87" s="88">
        <v>1</v>
      </c>
      <c r="E87" s="87">
        <v>499500</v>
      </c>
      <c r="F87" s="143">
        <v>519480</v>
      </c>
      <c r="G87" s="143">
        <v>541714</v>
      </c>
      <c r="H87" s="77">
        <f>GEOMEAN(E87,F87,G87)</f>
        <v>519945.8641443798</v>
      </c>
      <c r="I87" s="71">
        <f>H87*D87</f>
        <v>519945.8641443798</v>
      </c>
    </row>
    <row r="88" spans="1:9" ht="12.75" customHeight="1">
      <c r="A88" s="72">
        <v>18</v>
      </c>
      <c r="B88" s="73" t="s">
        <v>67</v>
      </c>
      <c r="C88" s="97" t="s">
        <v>24</v>
      </c>
      <c r="D88" s="88">
        <v>1</v>
      </c>
      <c r="E88" s="87">
        <v>3940500</v>
      </c>
      <c r="F88" s="143">
        <v>4098120</v>
      </c>
      <c r="G88" s="143">
        <v>4273520</v>
      </c>
      <c r="H88" s="77">
        <f>GEOMEAN(E88,F88,G88)</f>
        <v>4101794.6527898032</v>
      </c>
      <c r="I88" s="71">
        <f>H88*D88</f>
        <v>4101794.6527898032</v>
      </c>
    </row>
    <row r="89" spans="1:9" ht="12.75" customHeight="1" thickBot="1">
      <c r="A89" s="89">
        <v>19</v>
      </c>
      <c r="B89" s="90" t="s">
        <v>68</v>
      </c>
      <c r="C89" s="99" t="s">
        <v>24</v>
      </c>
      <c r="D89" s="100">
        <v>1</v>
      </c>
      <c r="E89" s="87">
        <v>1387500</v>
      </c>
      <c r="F89" s="143">
        <v>1443000</v>
      </c>
      <c r="G89" s="143">
        <v>1504760</v>
      </c>
      <c r="H89" s="94">
        <f>GEOMEAN(E89,F89,G89)</f>
        <v>1444293.7115801589</v>
      </c>
      <c r="I89" s="95">
        <f>H89*D89</f>
        <v>1444293.7115801589</v>
      </c>
    </row>
    <row r="90" spans="1:9" ht="22.5" customHeight="1" thickBot="1">
      <c r="A90" s="195" t="s">
        <v>51</v>
      </c>
      <c r="B90" s="196"/>
      <c r="C90" s="196"/>
      <c r="D90" s="196"/>
      <c r="E90" s="196"/>
      <c r="F90" s="196"/>
      <c r="G90" s="196"/>
      <c r="H90" s="197"/>
      <c r="I90" s="96">
        <f>SUM(I71:I89)</f>
        <v>12757616.23817586</v>
      </c>
    </row>
    <row r="91" spans="1:9" ht="13" thickBot="1">
      <c r="A91" s="189" t="s">
        <v>69</v>
      </c>
      <c r="B91" s="190"/>
      <c r="C91" s="190"/>
      <c r="D91" s="190"/>
      <c r="E91" s="190"/>
      <c r="F91" s="190"/>
      <c r="G91" s="190"/>
      <c r="H91" s="190"/>
      <c r="I91" s="190"/>
    </row>
    <row r="92" spans="1:9" ht="13" thickBot="1">
      <c r="A92" s="179" t="s">
        <v>12</v>
      </c>
      <c r="B92" s="191" t="s">
        <v>13</v>
      </c>
      <c r="C92" s="181" t="s">
        <v>53</v>
      </c>
      <c r="D92" s="181" t="s">
        <v>15</v>
      </c>
      <c r="E92" s="60" t="s">
        <v>16</v>
      </c>
      <c r="F92" s="61" t="s">
        <v>17</v>
      </c>
      <c r="G92" s="60" t="s">
        <v>18</v>
      </c>
      <c r="H92" s="192" t="s">
        <v>19</v>
      </c>
      <c r="I92" s="193"/>
    </row>
    <row r="93" spans="1:9" ht="23.5" thickBot="1">
      <c r="A93" s="180"/>
      <c r="B93" s="183"/>
      <c r="C93" s="182"/>
      <c r="D93" s="182"/>
      <c r="E93" s="63" t="s">
        <v>20</v>
      </c>
      <c r="F93" s="63" t="s">
        <v>20</v>
      </c>
      <c r="G93" s="63" t="s">
        <v>20</v>
      </c>
      <c r="H93" s="101" t="s">
        <v>21</v>
      </c>
      <c r="I93" s="102" t="s">
        <v>22</v>
      </c>
    </row>
    <row r="94" spans="1:9" ht="12.75" customHeight="1">
      <c r="A94" s="65">
        <v>1</v>
      </c>
      <c r="B94" s="73" t="s">
        <v>70</v>
      </c>
      <c r="C94" s="103" t="s">
        <v>24</v>
      </c>
      <c r="D94" s="86">
        <v>1</v>
      </c>
      <c r="E94" s="104">
        <v>802500</v>
      </c>
      <c r="F94" s="143">
        <v>892219.5</v>
      </c>
      <c r="G94" s="143">
        <v>904532</v>
      </c>
      <c r="H94" s="94">
        <f t="shared" ref="H94:H115" si="6">GEOMEAN(E94,F94,G94)</f>
        <v>865194.12651763496</v>
      </c>
      <c r="I94" s="71">
        <f>H94*D94</f>
        <v>865194.12651763496</v>
      </c>
    </row>
    <row r="95" spans="1:9" ht="12.75" customHeight="1">
      <c r="A95" s="72">
        <v>2</v>
      </c>
      <c r="B95" s="73" t="s">
        <v>25</v>
      </c>
      <c r="C95" s="103" t="s">
        <v>24</v>
      </c>
      <c r="D95" s="88">
        <v>1</v>
      </c>
      <c r="E95" s="104">
        <v>192600</v>
      </c>
      <c r="F95" s="143">
        <v>214132.68</v>
      </c>
      <c r="G95" s="143">
        <v>217088</v>
      </c>
      <c r="H95" s="94">
        <f t="shared" ref="H95:H109" si="7">GEOMEAN(E95,F95,G95)</f>
        <v>207646.69239194191</v>
      </c>
      <c r="I95" s="71">
        <f t="shared" ref="I95:I109" si="8">H95*D95</f>
        <v>207646.69239194191</v>
      </c>
    </row>
    <row r="96" spans="1:9" ht="12.75" customHeight="1">
      <c r="A96" s="72">
        <v>3</v>
      </c>
      <c r="B96" s="73" t="s">
        <v>26</v>
      </c>
      <c r="C96" s="103" t="s">
        <v>24</v>
      </c>
      <c r="D96" s="88">
        <v>1</v>
      </c>
      <c r="E96" s="104">
        <v>240750</v>
      </c>
      <c r="F96" s="143">
        <v>267665.84999999998</v>
      </c>
      <c r="G96" s="143">
        <v>271360</v>
      </c>
      <c r="H96" s="94">
        <f t="shared" si="7"/>
        <v>259558.36548992738</v>
      </c>
      <c r="I96" s="71">
        <f t="shared" si="8"/>
        <v>259558.36548992738</v>
      </c>
    </row>
    <row r="97" spans="1:9" ht="12.75" customHeight="1">
      <c r="A97" s="72">
        <v>4</v>
      </c>
      <c r="B97" s="73" t="s">
        <v>28</v>
      </c>
      <c r="C97" s="103" t="s">
        <v>24</v>
      </c>
      <c r="D97" s="88">
        <v>1</v>
      </c>
      <c r="E97" s="104">
        <v>342400</v>
      </c>
      <c r="F97" s="143">
        <v>380680.32</v>
      </c>
      <c r="G97" s="143">
        <v>385934</v>
      </c>
      <c r="H97" s="94">
        <f t="shared" si="7"/>
        <v>369149.60451089742</v>
      </c>
      <c r="I97" s="71">
        <f t="shared" si="8"/>
        <v>369149.60451089742</v>
      </c>
    </row>
    <row r="98" spans="1:9" ht="12.75" customHeight="1">
      <c r="A98" s="72">
        <v>5</v>
      </c>
      <c r="B98" s="73" t="s">
        <v>29</v>
      </c>
      <c r="C98" s="103" t="s">
        <v>30</v>
      </c>
      <c r="D98" s="88">
        <v>1</v>
      </c>
      <c r="E98" s="104">
        <v>235400</v>
      </c>
      <c r="F98" s="143">
        <v>261717.72</v>
      </c>
      <c r="G98" s="143">
        <v>265329</v>
      </c>
      <c r="H98" s="94">
        <f t="shared" si="7"/>
        <v>253790.1538282368</v>
      </c>
      <c r="I98" s="71">
        <f t="shared" si="8"/>
        <v>253790.1538282368</v>
      </c>
    </row>
    <row r="99" spans="1:9" ht="12.75" customHeight="1">
      <c r="A99" s="72">
        <v>6</v>
      </c>
      <c r="B99" s="73" t="s">
        <v>31</v>
      </c>
      <c r="C99" s="103" t="s">
        <v>30</v>
      </c>
      <c r="D99" s="88">
        <v>1</v>
      </c>
      <c r="E99" s="104">
        <v>192600</v>
      </c>
      <c r="F99" s="143">
        <v>214132.68</v>
      </c>
      <c r="G99" s="143">
        <v>217088</v>
      </c>
      <c r="H99" s="94">
        <f t="shared" si="7"/>
        <v>207646.69239194191</v>
      </c>
      <c r="I99" s="71">
        <f t="shared" si="8"/>
        <v>207646.69239194191</v>
      </c>
    </row>
    <row r="100" spans="1:9" ht="12.75" customHeight="1">
      <c r="A100" s="72">
        <v>7</v>
      </c>
      <c r="B100" s="73" t="s">
        <v>71</v>
      </c>
      <c r="C100" s="103" t="s">
        <v>24</v>
      </c>
      <c r="D100" s="88">
        <v>1</v>
      </c>
      <c r="E100" s="104">
        <v>850000</v>
      </c>
      <c r="F100" s="143">
        <v>945030</v>
      </c>
      <c r="G100" s="143">
        <v>958071</v>
      </c>
      <c r="H100" s="94">
        <f t="shared" si="7"/>
        <v>916404.90541907318</v>
      </c>
      <c r="I100" s="71">
        <f t="shared" si="8"/>
        <v>916404.90541907318</v>
      </c>
    </row>
    <row r="101" spans="1:9" ht="12.75" customHeight="1">
      <c r="A101" s="72">
        <v>8</v>
      </c>
      <c r="B101" s="73" t="s">
        <v>34</v>
      </c>
      <c r="C101" s="103" t="s">
        <v>24</v>
      </c>
      <c r="D101" s="88">
        <v>1</v>
      </c>
      <c r="E101" s="104">
        <v>128400</v>
      </c>
      <c r="F101" s="143">
        <v>142755.12</v>
      </c>
      <c r="G101" s="143">
        <v>144725</v>
      </c>
      <c r="H101" s="94">
        <f t="shared" si="7"/>
        <v>138431.02198240114</v>
      </c>
      <c r="I101" s="71">
        <f t="shared" si="8"/>
        <v>138431.02198240114</v>
      </c>
    </row>
    <row r="102" spans="1:9" ht="12.75" customHeight="1">
      <c r="A102" s="72">
        <v>9</v>
      </c>
      <c r="B102" s="73" t="s">
        <v>72</v>
      </c>
      <c r="C102" s="103" t="s">
        <v>24</v>
      </c>
      <c r="D102" s="88">
        <v>1</v>
      </c>
      <c r="E102" s="104">
        <v>128400</v>
      </c>
      <c r="F102" s="143">
        <v>142755.12</v>
      </c>
      <c r="G102" s="143">
        <v>144725</v>
      </c>
      <c r="H102" s="94">
        <f t="shared" si="7"/>
        <v>138431.02198240114</v>
      </c>
      <c r="I102" s="71">
        <f t="shared" si="8"/>
        <v>138431.02198240114</v>
      </c>
    </row>
    <row r="103" spans="1:9" ht="12.75" customHeight="1">
      <c r="A103" s="72">
        <v>10</v>
      </c>
      <c r="B103" s="73" t="s">
        <v>36</v>
      </c>
      <c r="C103" s="103" t="s">
        <v>37</v>
      </c>
      <c r="D103" s="88">
        <v>1</v>
      </c>
      <c r="E103" s="104">
        <v>203300</v>
      </c>
      <c r="F103" s="143">
        <v>210000</v>
      </c>
      <c r="G103" s="143">
        <v>152765.33333333334</v>
      </c>
      <c r="H103" s="94">
        <f t="shared" si="7"/>
        <v>186835.97173263322</v>
      </c>
      <c r="I103" s="71">
        <f t="shared" si="8"/>
        <v>186835.97173263322</v>
      </c>
    </row>
    <row r="104" spans="1:9" ht="12.75" customHeight="1">
      <c r="A104" s="72">
        <v>11</v>
      </c>
      <c r="B104" s="73" t="s">
        <v>38</v>
      </c>
      <c r="C104" s="103" t="s">
        <v>37</v>
      </c>
      <c r="D104" s="88">
        <v>1</v>
      </c>
      <c r="E104" s="104">
        <v>133750</v>
      </c>
      <c r="F104" s="143">
        <v>110000</v>
      </c>
      <c r="G104" s="143">
        <v>100503.66666666667</v>
      </c>
      <c r="H104" s="94">
        <f t="shared" si="7"/>
        <v>113925.98550099626</v>
      </c>
      <c r="I104" s="71">
        <f t="shared" si="8"/>
        <v>113925.98550099626</v>
      </c>
    </row>
    <row r="105" spans="1:9" ht="12.75" customHeight="1">
      <c r="A105" s="72">
        <v>12</v>
      </c>
      <c r="B105" s="73" t="s">
        <v>35</v>
      </c>
      <c r="C105" s="103" t="s">
        <v>24</v>
      </c>
      <c r="D105" s="88">
        <v>1</v>
      </c>
      <c r="E105" s="104">
        <v>128400</v>
      </c>
      <c r="F105" s="143">
        <v>142755.12</v>
      </c>
      <c r="G105" s="143">
        <v>144725</v>
      </c>
      <c r="H105" s="94">
        <f t="shared" si="7"/>
        <v>138431.02198240114</v>
      </c>
      <c r="I105" s="71">
        <f t="shared" si="8"/>
        <v>138431.02198240114</v>
      </c>
    </row>
    <row r="106" spans="1:9" ht="12.75" customHeight="1">
      <c r="A106" s="72">
        <v>13</v>
      </c>
      <c r="B106" s="73" t="s">
        <v>73</v>
      </c>
      <c r="C106" s="103" t="s">
        <v>24</v>
      </c>
      <c r="D106" s="88">
        <v>1</v>
      </c>
      <c r="E106" s="104">
        <v>128400</v>
      </c>
      <c r="F106" s="143">
        <v>142755.12</v>
      </c>
      <c r="G106" s="143">
        <v>144725</v>
      </c>
      <c r="H106" s="94">
        <f t="shared" si="7"/>
        <v>138431.02198240114</v>
      </c>
      <c r="I106" s="71">
        <f t="shared" si="8"/>
        <v>138431.02198240114</v>
      </c>
    </row>
    <row r="107" spans="1:9" ht="12.75" customHeight="1">
      <c r="A107" s="72">
        <v>14</v>
      </c>
      <c r="B107" s="73" t="s">
        <v>74</v>
      </c>
      <c r="C107" s="103" t="s">
        <v>24</v>
      </c>
      <c r="D107" s="88">
        <v>1</v>
      </c>
      <c r="E107" s="104">
        <v>481500</v>
      </c>
      <c r="F107" s="143">
        <v>535331.69999999995</v>
      </c>
      <c r="G107" s="143">
        <v>542719</v>
      </c>
      <c r="H107" s="94">
        <f t="shared" si="7"/>
        <v>519116.41214322334</v>
      </c>
      <c r="I107" s="71">
        <f t="shared" si="8"/>
        <v>519116.41214322334</v>
      </c>
    </row>
    <row r="108" spans="1:9" ht="12.75" customHeight="1">
      <c r="A108" s="72">
        <v>15</v>
      </c>
      <c r="B108" s="73" t="s">
        <v>75</v>
      </c>
      <c r="C108" s="103" t="s">
        <v>24</v>
      </c>
      <c r="D108" s="88">
        <v>1</v>
      </c>
      <c r="E108" s="104">
        <v>695500</v>
      </c>
      <c r="F108" s="143">
        <v>773256.9</v>
      </c>
      <c r="G108" s="143">
        <v>783928</v>
      </c>
      <c r="H108" s="94">
        <f t="shared" si="7"/>
        <v>749834.99467174034</v>
      </c>
      <c r="I108" s="71">
        <f t="shared" si="8"/>
        <v>749834.99467174034</v>
      </c>
    </row>
    <row r="109" spans="1:9" ht="12.75" customHeight="1">
      <c r="A109" s="72">
        <v>16</v>
      </c>
      <c r="B109" s="73" t="s">
        <v>76</v>
      </c>
      <c r="C109" s="103" t="s">
        <v>24</v>
      </c>
      <c r="D109" s="88">
        <v>1</v>
      </c>
      <c r="E109" s="104">
        <v>727600</v>
      </c>
      <c r="F109" s="143">
        <v>808945.67999999993</v>
      </c>
      <c r="G109" s="143">
        <v>820109</v>
      </c>
      <c r="H109" s="94">
        <f t="shared" si="7"/>
        <v>784442.6704581657</v>
      </c>
      <c r="I109" s="71">
        <f t="shared" si="8"/>
        <v>784442.6704581657</v>
      </c>
    </row>
    <row r="110" spans="1:9" ht="12.75" customHeight="1">
      <c r="A110" s="72">
        <v>17</v>
      </c>
      <c r="B110" s="73" t="s">
        <v>77</v>
      </c>
      <c r="C110" s="103" t="s">
        <v>24</v>
      </c>
      <c r="D110" s="88">
        <v>1</v>
      </c>
      <c r="E110" s="104">
        <v>85600</v>
      </c>
      <c r="F110" s="143">
        <v>95170.08</v>
      </c>
      <c r="G110" s="143">
        <v>96483</v>
      </c>
      <c r="H110" s="77">
        <f t="shared" si="6"/>
        <v>92287.24170916999</v>
      </c>
      <c r="I110" s="71">
        <f>H110*D110</f>
        <v>92287.24170916999</v>
      </c>
    </row>
    <row r="111" spans="1:9" ht="12.75" customHeight="1">
      <c r="A111" s="72">
        <v>18</v>
      </c>
      <c r="B111" s="73" t="s">
        <v>78</v>
      </c>
      <c r="C111" s="103" t="s">
        <v>24</v>
      </c>
      <c r="D111" s="88">
        <v>1</v>
      </c>
      <c r="E111" s="104">
        <v>21400</v>
      </c>
      <c r="F111" s="143">
        <v>23792.52</v>
      </c>
      <c r="G111" s="143">
        <v>24121</v>
      </c>
      <c r="H111" s="77">
        <f t="shared" si="6"/>
        <v>23071.890136431994</v>
      </c>
      <c r="I111" s="71">
        <f>H111</f>
        <v>23071.890136431994</v>
      </c>
    </row>
    <row r="112" spans="1:9" ht="12.75" customHeight="1">
      <c r="A112" s="72">
        <v>19</v>
      </c>
      <c r="B112" s="73" t="s">
        <v>79</v>
      </c>
      <c r="C112" s="103" t="s">
        <v>24</v>
      </c>
      <c r="D112" s="105">
        <v>1</v>
      </c>
      <c r="E112" s="104">
        <v>727600</v>
      </c>
      <c r="F112" s="143">
        <v>808945.67999999993</v>
      </c>
      <c r="G112" s="143">
        <v>820109</v>
      </c>
      <c r="H112" s="77">
        <f t="shared" si="6"/>
        <v>784442.6704581657</v>
      </c>
      <c r="I112" s="71">
        <f>H112</f>
        <v>784442.6704581657</v>
      </c>
    </row>
    <row r="113" spans="1:9" ht="12.75" customHeight="1">
      <c r="A113" s="72">
        <v>20</v>
      </c>
      <c r="B113" s="73" t="s">
        <v>80</v>
      </c>
      <c r="C113" s="103" t="s">
        <v>24</v>
      </c>
      <c r="D113" s="105">
        <v>1</v>
      </c>
      <c r="E113" s="104">
        <v>481500</v>
      </c>
      <c r="F113" s="143">
        <v>535331.69999999995</v>
      </c>
      <c r="G113" s="143">
        <v>542719</v>
      </c>
      <c r="H113" s="77">
        <f t="shared" si="6"/>
        <v>519116.41214322334</v>
      </c>
      <c r="I113" s="71">
        <f>H113*D113</f>
        <v>519116.41214322334</v>
      </c>
    </row>
    <row r="114" spans="1:9" ht="12.75" customHeight="1">
      <c r="A114" s="84">
        <v>21</v>
      </c>
      <c r="B114" s="73" t="s">
        <v>81</v>
      </c>
      <c r="C114" s="103" t="s">
        <v>24</v>
      </c>
      <c r="D114" s="105">
        <v>1</v>
      </c>
      <c r="E114" s="104">
        <v>449400</v>
      </c>
      <c r="F114" s="143">
        <v>499642.92</v>
      </c>
      <c r="G114" s="143">
        <v>506538</v>
      </c>
      <c r="H114" s="77">
        <f t="shared" si="6"/>
        <v>484508.73635681416</v>
      </c>
      <c r="I114" s="71">
        <f>H114*D114</f>
        <v>484508.73635681416</v>
      </c>
    </row>
    <row r="115" spans="1:9" ht="12.75" customHeight="1" thickBot="1">
      <c r="A115" s="106">
        <v>22</v>
      </c>
      <c r="B115" s="78" t="s">
        <v>82</v>
      </c>
      <c r="C115" s="107" t="s">
        <v>24</v>
      </c>
      <c r="D115" s="108">
        <v>1</v>
      </c>
      <c r="E115" s="109">
        <v>342400</v>
      </c>
      <c r="F115" s="143">
        <v>380680.32</v>
      </c>
      <c r="G115" s="143">
        <v>385934</v>
      </c>
      <c r="H115" s="95">
        <f t="shared" si="6"/>
        <v>369149.60451089742</v>
      </c>
      <c r="I115" s="95">
        <f>H115*D115</f>
        <v>369149.60451089742</v>
      </c>
    </row>
    <row r="116" spans="1:9" ht="23.25" customHeight="1" thickBot="1">
      <c r="A116" s="183" t="s">
        <v>51</v>
      </c>
      <c r="B116" s="184"/>
      <c r="C116" s="184"/>
      <c r="D116" s="184"/>
      <c r="E116" s="184"/>
      <c r="F116" s="184"/>
      <c r="G116" s="184"/>
      <c r="H116" s="185"/>
      <c r="I116" s="96">
        <f>SUM(I94:I115)</f>
        <v>8259847.2183007197</v>
      </c>
    </row>
    <row r="117" spans="1:9" ht="13" thickBot="1">
      <c r="A117" s="189" t="s">
        <v>83</v>
      </c>
      <c r="B117" s="190"/>
      <c r="C117" s="190"/>
      <c r="D117" s="190"/>
      <c r="E117" s="190"/>
      <c r="F117" s="190"/>
      <c r="G117" s="190"/>
      <c r="H117" s="190"/>
      <c r="I117" s="190"/>
    </row>
    <row r="118" spans="1:9" ht="13" thickBot="1">
      <c r="A118" s="179" t="s">
        <v>12</v>
      </c>
      <c r="B118" s="191" t="s">
        <v>13</v>
      </c>
      <c r="C118" s="181" t="s">
        <v>53</v>
      </c>
      <c r="D118" s="181" t="s">
        <v>15</v>
      </c>
      <c r="E118" s="60" t="s">
        <v>16</v>
      </c>
      <c r="F118" s="61" t="s">
        <v>17</v>
      </c>
      <c r="G118" s="60" t="s">
        <v>18</v>
      </c>
      <c r="H118" s="192" t="s">
        <v>19</v>
      </c>
      <c r="I118" s="193"/>
    </row>
    <row r="119" spans="1:9" ht="23.5" thickBot="1">
      <c r="A119" s="180"/>
      <c r="B119" s="183"/>
      <c r="C119" s="182"/>
      <c r="D119" s="182"/>
      <c r="E119" s="60" t="s">
        <v>20</v>
      </c>
      <c r="F119" s="63" t="s">
        <v>20</v>
      </c>
      <c r="G119" s="63" t="s">
        <v>20</v>
      </c>
      <c r="H119" s="101" t="s">
        <v>21</v>
      </c>
      <c r="I119" s="102" t="s">
        <v>22</v>
      </c>
    </row>
    <row r="120" spans="1:9" ht="12.75" customHeight="1">
      <c r="A120" s="72">
        <v>1</v>
      </c>
      <c r="B120" s="66" t="s">
        <v>70</v>
      </c>
      <c r="C120" s="67" t="s">
        <v>24</v>
      </c>
      <c r="D120" s="110">
        <v>1</v>
      </c>
      <c r="E120" s="133">
        <v>1026000</v>
      </c>
      <c r="F120" s="143">
        <v>1087560</v>
      </c>
      <c r="G120" s="143">
        <v>1112356</v>
      </c>
      <c r="H120" s="77">
        <f t="shared" ref="H120:H138" si="9">GEOMEAN(E120,F120,G120)</f>
        <v>1074685.682047965</v>
      </c>
      <c r="I120" s="111">
        <f>H120*D120</f>
        <v>1074685.682047965</v>
      </c>
    </row>
    <row r="121" spans="1:9" ht="12.75" customHeight="1">
      <c r="A121" s="72">
        <v>2</v>
      </c>
      <c r="B121" s="73" t="s">
        <v>25</v>
      </c>
      <c r="C121" s="74" t="s">
        <v>24</v>
      </c>
      <c r="D121" s="112">
        <v>1</v>
      </c>
      <c r="E121" s="134">
        <v>237600</v>
      </c>
      <c r="F121" s="143">
        <v>251856</v>
      </c>
      <c r="G121" s="143">
        <v>257598</v>
      </c>
      <c r="H121" s="77">
        <f t="shared" ref="H121:H132" si="10">GEOMEAN(E121,F121,G121)</f>
        <v>248874.50442174345</v>
      </c>
      <c r="I121" s="111">
        <f t="shared" ref="I121:I132" si="11">H121*D121</f>
        <v>248874.50442174345</v>
      </c>
    </row>
    <row r="122" spans="1:9" ht="12.75" customHeight="1">
      <c r="A122" s="72">
        <v>3</v>
      </c>
      <c r="B122" s="73" t="s">
        <v>26</v>
      </c>
      <c r="C122" s="74" t="s">
        <v>24</v>
      </c>
      <c r="D122" s="112">
        <v>1</v>
      </c>
      <c r="E122" s="134">
        <v>270000</v>
      </c>
      <c r="F122" s="143">
        <v>286200</v>
      </c>
      <c r="G122" s="143">
        <v>292725</v>
      </c>
      <c r="H122" s="77">
        <f t="shared" si="10"/>
        <v>282811.93684289028</v>
      </c>
      <c r="I122" s="111">
        <f t="shared" si="11"/>
        <v>282811.93684289028</v>
      </c>
    </row>
    <row r="123" spans="1:9" ht="12.75" customHeight="1">
      <c r="A123" s="72">
        <v>4</v>
      </c>
      <c r="B123" s="73" t="s">
        <v>28</v>
      </c>
      <c r="C123" s="74" t="s">
        <v>24</v>
      </c>
      <c r="D123" s="112">
        <v>1</v>
      </c>
      <c r="E123" s="134">
        <v>345600</v>
      </c>
      <c r="F123" s="143">
        <v>366336</v>
      </c>
      <c r="G123" s="143">
        <v>374688</v>
      </c>
      <c r="H123" s="77">
        <f t="shared" si="10"/>
        <v>361999.27915889956</v>
      </c>
      <c r="I123" s="111">
        <f t="shared" si="11"/>
        <v>361999.27915889956</v>
      </c>
    </row>
    <row r="124" spans="1:9" ht="12.75" customHeight="1">
      <c r="A124" s="72">
        <v>5</v>
      </c>
      <c r="B124" s="73" t="s">
        <v>29</v>
      </c>
      <c r="C124" s="74" t="s">
        <v>30</v>
      </c>
      <c r="D124" s="112">
        <v>1</v>
      </c>
      <c r="E124" s="134">
        <v>243000</v>
      </c>
      <c r="F124" s="143">
        <v>257580</v>
      </c>
      <c r="G124" s="143">
        <v>263453</v>
      </c>
      <c r="H124" s="77">
        <f t="shared" si="10"/>
        <v>254530.90418103867</v>
      </c>
      <c r="I124" s="111">
        <f t="shared" si="11"/>
        <v>254530.90418103867</v>
      </c>
    </row>
    <row r="125" spans="1:9" ht="12.75" customHeight="1">
      <c r="A125" s="72">
        <v>6</v>
      </c>
      <c r="B125" s="73" t="s">
        <v>31</v>
      </c>
      <c r="C125" s="74" t="s">
        <v>30</v>
      </c>
      <c r="D125" s="112">
        <v>1</v>
      </c>
      <c r="E125" s="134">
        <v>194400</v>
      </c>
      <c r="F125" s="143">
        <v>206064</v>
      </c>
      <c r="G125" s="143">
        <v>210762</v>
      </c>
      <c r="H125" s="77">
        <f t="shared" si="10"/>
        <v>203624.594526881</v>
      </c>
      <c r="I125" s="111">
        <f t="shared" si="11"/>
        <v>203624.594526881</v>
      </c>
    </row>
    <row r="126" spans="1:9" ht="12.75" customHeight="1">
      <c r="A126" s="72">
        <v>7</v>
      </c>
      <c r="B126" s="73" t="s">
        <v>84</v>
      </c>
      <c r="C126" s="74" t="s">
        <v>24</v>
      </c>
      <c r="D126" s="112">
        <v>1</v>
      </c>
      <c r="E126" s="134">
        <v>750000</v>
      </c>
      <c r="F126" s="143">
        <v>795000</v>
      </c>
      <c r="G126" s="143">
        <v>813126</v>
      </c>
      <c r="H126" s="77">
        <f t="shared" si="10"/>
        <v>785589.03549741954</v>
      </c>
      <c r="I126" s="111">
        <f t="shared" si="11"/>
        <v>785589.03549741954</v>
      </c>
    </row>
    <row r="127" spans="1:9" ht="12.75" customHeight="1">
      <c r="A127" s="72">
        <v>8</v>
      </c>
      <c r="B127" s="73" t="s">
        <v>85</v>
      </c>
      <c r="C127" s="74" t="s">
        <v>24</v>
      </c>
      <c r="D127" s="112">
        <v>1</v>
      </c>
      <c r="E127" s="134">
        <v>221400</v>
      </c>
      <c r="F127" s="143">
        <v>234684</v>
      </c>
      <c r="G127" s="143">
        <v>240035</v>
      </c>
      <c r="H127" s="77">
        <f t="shared" si="10"/>
        <v>231905.94923359749</v>
      </c>
      <c r="I127" s="111">
        <f t="shared" si="11"/>
        <v>231905.94923359749</v>
      </c>
    </row>
    <row r="128" spans="1:9" ht="12.75" customHeight="1">
      <c r="A128" s="72">
        <v>9</v>
      </c>
      <c r="B128" s="73" t="s">
        <v>34</v>
      </c>
      <c r="C128" s="74" t="s">
        <v>24</v>
      </c>
      <c r="D128" s="112">
        <v>1</v>
      </c>
      <c r="E128" s="134">
        <v>129600</v>
      </c>
      <c r="F128" s="143">
        <v>137376</v>
      </c>
      <c r="G128" s="143">
        <v>140508</v>
      </c>
      <c r="H128" s="77">
        <f t="shared" si="10"/>
        <v>135749.72968458734</v>
      </c>
      <c r="I128" s="111">
        <f t="shared" si="11"/>
        <v>135749.72968458734</v>
      </c>
    </row>
    <row r="129" spans="1:10" ht="12.75" customHeight="1">
      <c r="A129" s="72">
        <v>10</v>
      </c>
      <c r="B129" s="73" t="s">
        <v>35</v>
      </c>
      <c r="C129" s="74" t="s">
        <v>24</v>
      </c>
      <c r="D129" s="112">
        <v>1</v>
      </c>
      <c r="E129" s="134">
        <v>129600</v>
      </c>
      <c r="F129" s="143">
        <v>137376</v>
      </c>
      <c r="G129" s="143">
        <v>140508</v>
      </c>
      <c r="H129" s="77">
        <f t="shared" si="10"/>
        <v>135749.72968458734</v>
      </c>
      <c r="I129" s="111">
        <f t="shared" si="11"/>
        <v>135749.72968458734</v>
      </c>
    </row>
    <row r="130" spans="1:10" ht="12.75" customHeight="1">
      <c r="A130" s="72">
        <v>11</v>
      </c>
      <c r="B130" s="73" t="s">
        <v>86</v>
      </c>
      <c r="C130" s="74" t="s">
        <v>24</v>
      </c>
      <c r="D130" s="112">
        <v>1</v>
      </c>
      <c r="E130" s="134">
        <v>129600</v>
      </c>
      <c r="F130" s="143">
        <v>137376</v>
      </c>
      <c r="G130" s="143">
        <v>140508</v>
      </c>
      <c r="H130" s="77">
        <f t="shared" si="10"/>
        <v>135749.72968458734</v>
      </c>
      <c r="I130" s="111">
        <f t="shared" si="11"/>
        <v>135749.72968458734</v>
      </c>
    </row>
    <row r="131" spans="1:10" ht="12.75" customHeight="1">
      <c r="A131" s="72">
        <v>12</v>
      </c>
      <c r="B131" s="73" t="s">
        <v>36</v>
      </c>
      <c r="C131" s="74" t="s">
        <v>37</v>
      </c>
      <c r="D131" s="112">
        <v>1</v>
      </c>
      <c r="E131" s="134">
        <v>205200</v>
      </c>
      <c r="F131" s="143">
        <v>217000</v>
      </c>
      <c r="G131" s="143">
        <v>222471.5</v>
      </c>
      <c r="H131" s="77">
        <f t="shared" si="10"/>
        <v>214768.45409990265</v>
      </c>
      <c r="I131" s="111">
        <f t="shared" si="11"/>
        <v>214768.45409990265</v>
      </c>
    </row>
    <row r="132" spans="1:10" ht="12.75" customHeight="1">
      <c r="A132" s="72">
        <v>13</v>
      </c>
      <c r="B132" s="73" t="s">
        <v>38</v>
      </c>
      <c r="C132" s="74" t="s">
        <v>37</v>
      </c>
      <c r="D132" s="112">
        <v>1</v>
      </c>
      <c r="E132" s="134">
        <v>151200</v>
      </c>
      <c r="F132" s="143">
        <v>150000</v>
      </c>
      <c r="G132" s="143">
        <v>163926</v>
      </c>
      <c r="H132" s="77">
        <f t="shared" si="10"/>
        <v>154916.24583731146</v>
      </c>
      <c r="I132" s="111">
        <f t="shared" si="11"/>
        <v>154916.24583731146</v>
      </c>
    </row>
    <row r="133" spans="1:10" ht="12.75" customHeight="1">
      <c r="A133" s="72">
        <v>14</v>
      </c>
      <c r="B133" s="73" t="s">
        <v>87</v>
      </c>
      <c r="C133" s="74" t="s">
        <v>24</v>
      </c>
      <c r="D133" s="112">
        <v>1</v>
      </c>
      <c r="E133" s="134">
        <v>129600</v>
      </c>
      <c r="F133" s="143">
        <v>137376</v>
      </c>
      <c r="G133" s="143">
        <v>140508</v>
      </c>
      <c r="H133" s="77">
        <f t="shared" si="9"/>
        <v>135749.72968458734</v>
      </c>
      <c r="I133" s="111">
        <f>H133</f>
        <v>135749.72968458734</v>
      </c>
    </row>
    <row r="134" spans="1:10" ht="12.75" customHeight="1">
      <c r="A134" s="72">
        <v>15</v>
      </c>
      <c r="B134" s="73" t="s">
        <v>88</v>
      </c>
      <c r="C134" s="74" t="s">
        <v>24</v>
      </c>
      <c r="D134" s="113">
        <v>1</v>
      </c>
      <c r="E134" s="134">
        <v>345600</v>
      </c>
      <c r="F134" s="143">
        <v>366336</v>
      </c>
      <c r="G134" s="143">
        <v>374688</v>
      </c>
      <c r="H134" s="77">
        <f t="shared" si="9"/>
        <v>361999.27915889956</v>
      </c>
      <c r="I134" s="111">
        <f>H134*D134</f>
        <v>361999.27915889956</v>
      </c>
    </row>
    <row r="135" spans="1:10" ht="12.75" customHeight="1">
      <c r="A135" s="72">
        <v>16</v>
      </c>
      <c r="B135" s="73" t="s">
        <v>89</v>
      </c>
      <c r="C135" s="74" t="s">
        <v>24</v>
      </c>
      <c r="D135" s="113">
        <v>1</v>
      </c>
      <c r="E135" s="134">
        <v>842400</v>
      </c>
      <c r="F135" s="143">
        <v>892944</v>
      </c>
      <c r="G135" s="143">
        <v>913303</v>
      </c>
      <c r="H135" s="77">
        <f t="shared" si="9"/>
        <v>882373.5649947786</v>
      </c>
      <c r="I135" s="111">
        <f>H135</f>
        <v>882373.5649947786</v>
      </c>
    </row>
    <row r="136" spans="1:10" ht="12.75" customHeight="1">
      <c r="A136" s="72">
        <v>17</v>
      </c>
      <c r="B136" s="73" t="s">
        <v>90</v>
      </c>
      <c r="C136" s="74" t="s">
        <v>24</v>
      </c>
      <c r="D136" s="113">
        <v>1</v>
      </c>
      <c r="E136" s="134">
        <v>702000</v>
      </c>
      <c r="F136" s="143">
        <v>744120</v>
      </c>
      <c r="G136" s="143">
        <v>761086</v>
      </c>
      <c r="H136" s="77">
        <f t="shared" si="9"/>
        <v>735311.3578364522</v>
      </c>
      <c r="I136" s="111">
        <f>H136*D136</f>
        <v>735311.3578364522</v>
      </c>
    </row>
    <row r="137" spans="1:10" ht="12.75" customHeight="1">
      <c r="A137" s="72">
        <v>18</v>
      </c>
      <c r="B137" s="73" t="s">
        <v>91</v>
      </c>
      <c r="C137" s="74" t="s">
        <v>24</v>
      </c>
      <c r="D137" s="113">
        <v>1</v>
      </c>
      <c r="E137" s="134">
        <v>345600</v>
      </c>
      <c r="F137" s="143">
        <v>366336</v>
      </c>
      <c r="G137" s="143">
        <v>374688</v>
      </c>
      <c r="H137" s="77">
        <f t="shared" si="9"/>
        <v>361999.27915889956</v>
      </c>
      <c r="I137" s="111">
        <f>H137*D137</f>
        <v>361999.27915889956</v>
      </c>
    </row>
    <row r="138" spans="1:10" ht="12.75" customHeight="1" thickBot="1">
      <c r="A138" s="106">
        <v>19</v>
      </c>
      <c r="B138" s="78" t="s">
        <v>92</v>
      </c>
      <c r="C138" s="79" t="s">
        <v>93</v>
      </c>
      <c r="D138" s="114">
        <v>1</v>
      </c>
      <c r="E138" s="135">
        <v>91800</v>
      </c>
      <c r="F138" s="143">
        <v>97308</v>
      </c>
      <c r="G138" s="143">
        <v>99527</v>
      </c>
      <c r="H138" s="115">
        <f t="shared" si="9"/>
        <v>96156.219548852314</v>
      </c>
      <c r="I138" s="116">
        <f>H138*D138</f>
        <v>96156.219548852314</v>
      </c>
    </row>
    <row r="139" spans="1:10" ht="22.5" customHeight="1" thickBot="1">
      <c r="A139" s="183" t="s">
        <v>51</v>
      </c>
      <c r="B139" s="184"/>
      <c r="C139" s="184"/>
      <c r="D139" s="184"/>
      <c r="E139" s="184"/>
      <c r="F139" s="184"/>
      <c r="G139" s="184"/>
      <c r="H139" s="185"/>
      <c r="I139" s="96">
        <f>SUM(I120:I138)</f>
        <v>6794545.2052838812</v>
      </c>
      <c r="J139" s="10"/>
    </row>
    <row r="140" spans="1:10" s="6" customFormat="1" ht="16.5" customHeight="1" thickBot="1">
      <c r="A140" s="189" t="s">
        <v>94</v>
      </c>
      <c r="B140" s="190"/>
      <c r="C140" s="190"/>
      <c r="D140" s="190"/>
      <c r="E140" s="190"/>
      <c r="F140" s="190"/>
      <c r="G140" s="190"/>
      <c r="H140" s="190"/>
      <c r="I140" s="190"/>
    </row>
    <row r="141" spans="1:10" s="6" customFormat="1" ht="13" thickBot="1">
      <c r="A141" s="243" t="s">
        <v>12</v>
      </c>
      <c r="B141" s="242" t="s">
        <v>13</v>
      </c>
      <c r="C141" s="245" t="s">
        <v>53</v>
      </c>
      <c r="D141" s="243" t="s">
        <v>15</v>
      </c>
      <c r="E141" s="60" t="s">
        <v>16</v>
      </c>
      <c r="F141" s="61" t="s">
        <v>17</v>
      </c>
      <c r="G141" s="60" t="s">
        <v>18</v>
      </c>
      <c r="H141" s="191" t="s">
        <v>19</v>
      </c>
      <c r="I141" s="242"/>
    </row>
    <row r="142" spans="1:10" s="6" customFormat="1" ht="23.5" thickBot="1">
      <c r="A142" s="244"/>
      <c r="B142" s="185"/>
      <c r="C142" s="184"/>
      <c r="D142" s="244"/>
      <c r="E142" s="60" t="s">
        <v>20</v>
      </c>
      <c r="F142" s="117" t="s">
        <v>20</v>
      </c>
      <c r="G142" s="60" t="s">
        <v>20</v>
      </c>
      <c r="H142" s="60" t="s">
        <v>21</v>
      </c>
      <c r="I142" s="118" t="s">
        <v>22</v>
      </c>
    </row>
    <row r="143" spans="1:10" s="6" customFormat="1" ht="16.5" customHeight="1">
      <c r="A143" s="119">
        <v>1</v>
      </c>
      <c r="B143" s="120" t="s">
        <v>25</v>
      </c>
      <c r="C143" s="121" t="s">
        <v>24</v>
      </c>
      <c r="D143" s="121">
        <v>1</v>
      </c>
      <c r="E143" s="69">
        <v>220500</v>
      </c>
      <c r="F143" s="144">
        <v>231525</v>
      </c>
      <c r="G143" s="143">
        <v>237313</v>
      </c>
      <c r="H143" s="77">
        <f t="shared" ref="H143:H165" si="12">GEOMEAN(E143,F143,G143)</f>
        <v>229672.68032383965</v>
      </c>
      <c r="I143" s="122">
        <f t="shared" ref="I143:I164" si="13">H143*D143</f>
        <v>229672.68032383965</v>
      </c>
    </row>
    <row r="144" spans="1:10" s="6" customFormat="1" ht="16.5" customHeight="1">
      <c r="A144" s="123">
        <v>2</v>
      </c>
      <c r="B144" s="124" t="s">
        <v>26</v>
      </c>
      <c r="C144" s="125" t="s">
        <v>24</v>
      </c>
      <c r="D144" s="125">
        <v>1</v>
      </c>
      <c r="E144" s="76">
        <v>343000</v>
      </c>
      <c r="F144" s="145">
        <v>360150</v>
      </c>
      <c r="G144" s="143">
        <v>369154</v>
      </c>
      <c r="H144" s="77">
        <f t="shared" si="12"/>
        <v>357268.75721552764</v>
      </c>
      <c r="I144" s="126">
        <f t="shared" si="13"/>
        <v>357268.75721552764</v>
      </c>
    </row>
    <row r="145" spans="1:13" s="6" customFormat="1" ht="16.5" customHeight="1">
      <c r="A145" s="123">
        <v>3</v>
      </c>
      <c r="B145" s="124" t="s">
        <v>95</v>
      </c>
      <c r="C145" s="125" t="s">
        <v>24</v>
      </c>
      <c r="D145" s="125">
        <v>1</v>
      </c>
      <c r="E145" s="76">
        <v>392000</v>
      </c>
      <c r="F145" s="145">
        <v>411600</v>
      </c>
      <c r="G145" s="143">
        <v>421890</v>
      </c>
      <c r="H145" s="77">
        <f t="shared" si="12"/>
        <v>408307.05893161969</v>
      </c>
      <c r="I145" s="126">
        <f t="shared" si="13"/>
        <v>408307.05893161969</v>
      </c>
    </row>
    <row r="146" spans="1:13" s="6" customFormat="1" ht="16.5" customHeight="1">
      <c r="A146" s="123">
        <v>4</v>
      </c>
      <c r="B146" s="124" t="s">
        <v>28</v>
      </c>
      <c r="C146" s="125" t="s">
        <v>24</v>
      </c>
      <c r="D146" s="125">
        <v>1</v>
      </c>
      <c r="E146" s="76">
        <v>294000</v>
      </c>
      <c r="F146" s="145">
        <v>308700</v>
      </c>
      <c r="G146" s="143">
        <v>316418</v>
      </c>
      <c r="H146" s="77">
        <f t="shared" si="12"/>
        <v>306230.45549938706</v>
      </c>
      <c r="I146" s="126">
        <f t="shared" si="13"/>
        <v>306230.45549938706</v>
      </c>
    </row>
    <row r="147" spans="1:13" s="6" customFormat="1" ht="16.5" customHeight="1">
      <c r="A147" s="123">
        <v>5</v>
      </c>
      <c r="B147" s="124" t="s">
        <v>56</v>
      </c>
      <c r="C147" s="125" t="s">
        <v>30</v>
      </c>
      <c r="D147" s="125">
        <v>1</v>
      </c>
      <c r="E147" s="76">
        <v>232750</v>
      </c>
      <c r="F147" s="145">
        <v>244387.5</v>
      </c>
      <c r="G147" s="143">
        <v>250497</v>
      </c>
      <c r="H147" s="77">
        <f t="shared" si="12"/>
        <v>242432.25575285006</v>
      </c>
      <c r="I147" s="126">
        <f t="shared" si="13"/>
        <v>242432.25575285006</v>
      </c>
    </row>
    <row r="148" spans="1:13" s="6" customFormat="1" ht="16.5" customHeight="1">
      <c r="A148" s="123">
        <v>6</v>
      </c>
      <c r="B148" s="124" t="s">
        <v>32</v>
      </c>
      <c r="C148" s="125" t="s">
        <v>24</v>
      </c>
      <c r="D148" s="125">
        <v>1</v>
      </c>
      <c r="E148" s="76">
        <v>147000</v>
      </c>
      <c r="F148" s="145">
        <v>154350</v>
      </c>
      <c r="G148" s="143">
        <v>158209</v>
      </c>
      <c r="H148" s="77">
        <f t="shared" si="12"/>
        <v>153115.22774969353</v>
      </c>
      <c r="I148" s="126">
        <f t="shared" si="13"/>
        <v>153115.22774969353</v>
      </c>
    </row>
    <row r="149" spans="1:13" s="6" customFormat="1" ht="16.5" customHeight="1">
      <c r="A149" s="123">
        <v>7</v>
      </c>
      <c r="B149" s="124" t="s">
        <v>57</v>
      </c>
      <c r="C149" s="125" t="s">
        <v>30</v>
      </c>
      <c r="D149" s="125">
        <v>1</v>
      </c>
      <c r="E149" s="76">
        <v>220500</v>
      </c>
      <c r="F149" s="145">
        <v>231525</v>
      </c>
      <c r="G149" s="143">
        <v>237313</v>
      </c>
      <c r="H149" s="77">
        <f t="shared" si="12"/>
        <v>229672.68032383965</v>
      </c>
      <c r="I149" s="126">
        <f t="shared" si="13"/>
        <v>229672.68032383965</v>
      </c>
    </row>
    <row r="150" spans="1:13" s="6" customFormat="1" ht="16.5" customHeight="1">
      <c r="A150" s="123">
        <v>8</v>
      </c>
      <c r="B150" s="124" t="s">
        <v>96</v>
      </c>
      <c r="C150" s="125" t="s">
        <v>24</v>
      </c>
      <c r="D150" s="125">
        <v>1</v>
      </c>
      <c r="E150" s="76">
        <v>2650000</v>
      </c>
      <c r="F150" s="145">
        <v>2782500</v>
      </c>
      <c r="G150" s="143">
        <v>2852063</v>
      </c>
      <c r="H150" s="77">
        <f t="shared" si="12"/>
        <v>2760239.2076497073</v>
      </c>
      <c r="I150" s="126">
        <f t="shared" si="13"/>
        <v>2760239.2076497073</v>
      </c>
    </row>
    <row r="151" spans="1:13" s="6" customFormat="1" ht="16.5" customHeight="1">
      <c r="A151" s="123">
        <v>9</v>
      </c>
      <c r="B151" s="124" t="s">
        <v>97</v>
      </c>
      <c r="C151" s="125" t="s">
        <v>98</v>
      </c>
      <c r="D151" s="125">
        <v>1</v>
      </c>
      <c r="E151" s="76">
        <v>51450</v>
      </c>
      <c r="F151" s="145">
        <v>54022.5</v>
      </c>
      <c r="G151" s="143">
        <v>55373</v>
      </c>
      <c r="H151" s="77">
        <f t="shared" si="12"/>
        <v>53590.281322172836</v>
      </c>
      <c r="I151" s="126">
        <f t="shared" si="13"/>
        <v>53590.281322172836</v>
      </c>
    </row>
    <row r="152" spans="1:13" s="6" customFormat="1" ht="16.5" customHeight="1">
      <c r="A152" s="123">
        <v>10</v>
      </c>
      <c r="B152" s="124" t="s">
        <v>99</v>
      </c>
      <c r="C152" s="125" t="s">
        <v>24</v>
      </c>
      <c r="D152" s="125">
        <v>1</v>
      </c>
      <c r="E152" s="76">
        <v>42875</v>
      </c>
      <c r="F152" s="145">
        <v>45018.75</v>
      </c>
      <c r="G152" s="143">
        <v>46144</v>
      </c>
      <c r="H152" s="77">
        <f t="shared" si="12"/>
        <v>44658.514001453077</v>
      </c>
      <c r="I152" s="126">
        <f t="shared" si="13"/>
        <v>44658.514001453077</v>
      </c>
    </row>
    <row r="153" spans="1:13" s="6" customFormat="1" ht="16.5" customHeight="1">
      <c r="A153" s="123">
        <v>11</v>
      </c>
      <c r="B153" s="124" t="s">
        <v>34</v>
      </c>
      <c r="C153" s="125" t="s">
        <v>24</v>
      </c>
      <c r="D153" s="125">
        <v>1</v>
      </c>
      <c r="E153" s="76">
        <v>147000</v>
      </c>
      <c r="F153" s="145">
        <v>154350</v>
      </c>
      <c r="G153" s="143">
        <v>158209</v>
      </c>
      <c r="H153" s="77">
        <f t="shared" si="12"/>
        <v>153115.22774969353</v>
      </c>
      <c r="I153" s="126">
        <f t="shared" si="13"/>
        <v>153115.22774969353</v>
      </c>
    </row>
    <row r="154" spans="1:13" s="6" customFormat="1" ht="16.5" customHeight="1">
      <c r="A154" s="123">
        <v>12</v>
      </c>
      <c r="B154" s="124" t="s">
        <v>35</v>
      </c>
      <c r="C154" s="125" t="s">
        <v>24</v>
      </c>
      <c r="D154" s="125">
        <v>1</v>
      </c>
      <c r="E154" s="76">
        <v>147000</v>
      </c>
      <c r="F154" s="145">
        <v>154350</v>
      </c>
      <c r="G154" s="143">
        <v>158209</v>
      </c>
      <c r="H154" s="77">
        <f t="shared" si="12"/>
        <v>153115.22774969353</v>
      </c>
      <c r="I154" s="126">
        <f t="shared" si="13"/>
        <v>153115.22774969353</v>
      </c>
    </row>
    <row r="155" spans="1:13" s="6" customFormat="1" ht="16.5" customHeight="1">
      <c r="A155" s="123">
        <v>13</v>
      </c>
      <c r="B155" s="124" t="s">
        <v>36</v>
      </c>
      <c r="C155" s="125" t="s">
        <v>37</v>
      </c>
      <c r="D155" s="125">
        <v>1</v>
      </c>
      <c r="E155" s="76">
        <v>196000</v>
      </c>
      <c r="F155" s="145">
        <v>205800</v>
      </c>
      <c r="G155" s="143">
        <v>210945</v>
      </c>
      <c r="H155" s="77">
        <f t="shared" si="12"/>
        <v>204153.52946580984</v>
      </c>
      <c r="I155" s="126">
        <f t="shared" si="13"/>
        <v>204153.52946580984</v>
      </c>
    </row>
    <row r="156" spans="1:13" s="6" customFormat="1" ht="16.5" customHeight="1">
      <c r="A156" s="123">
        <v>14</v>
      </c>
      <c r="B156" s="124" t="s">
        <v>38</v>
      </c>
      <c r="C156" s="125" t="s">
        <v>37</v>
      </c>
      <c r="D156" s="125">
        <v>1</v>
      </c>
      <c r="E156" s="76">
        <v>153125</v>
      </c>
      <c r="F156" s="145">
        <v>160781.25</v>
      </c>
      <c r="G156" s="143">
        <v>164801</v>
      </c>
      <c r="H156" s="77">
        <f t="shared" si="12"/>
        <v>159495.01546421403</v>
      </c>
      <c r="I156" s="126">
        <f t="shared" si="13"/>
        <v>159495.01546421403</v>
      </c>
    </row>
    <row r="157" spans="1:13" s="6" customFormat="1" ht="16.5" customHeight="1">
      <c r="A157" s="123">
        <v>15</v>
      </c>
      <c r="B157" s="124" t="s">
        <v>39</v>
      </c>
      <c r="C157" s="125" t="s">
        <v>24</v>
      </c>
      <c r="D157" s="125">
        <v>1</v>
      </c>
      <c r="E157" s="136">
        <v>98000</v>
      </c>
      <c r="F157" s="146">
        <v>102900</v>
      </c>
      <c r="G157" s="148">
        <v>105473</v>
      </c>
      <c r="H157" s="127">
        <f t="shared" si="12"/>
        <v>102076.9260334073</v>
      </c>
      <c r="I157" s="126">
        <f t="shared" si="13"/>
        <v>102076.9260334073</v>
      </c>
    </row>
    <row r="158" spans="1:13" s="6" customFormat="1" ht="16.5" customHeight="1">
      <c r="A158" s="123">
        <v>16</v>
      </c>
      <c r="B158" s="124" t="s">
        <v>100</v>
      </c>
      <c r="C158" s="125" t="s">
        <v>24</v>
      </c>
      <c r="D158" s="125">
        <v>1</v>
      </c>
      <c r="E158" s="76">
        <v>147000</v>
      </c>
      <c r="F158" s="145">
        <v>154350</v>
      </c>
      <c r="G158" s="143">
        <v>158209</v>
      </c>
      <c r="H158" s="77">
        <f t="shared" si="12"/>
        <v>153115.22774969353</v>
      </c>
      <c r="I158" s="126">
        <f t="shared" si="13"/>
        <v>153115.22774969353</v>
      </c>
    </row>
    <row r="159" spans="1:13" s="6" customFormat="1" ht="16.5" customHeight="1">
      <c r="A159" s="123">
        <v>17</v>
      </c>
      <c r="B159" s="124" t="s">
        <v>101</v>
      </c>
      <c r="C159" s="125" t="s">
        <v>24</v>
      </c>
      <c r="D159" s="125">
        <v>1</v>
      </c>
      <c r="E159" s="76">
        <v>269500</v>
      </c>
      <c r="F159" s="145">
        <v>282975</v>
      </c>
      <c r="G159" s="143">
        <v>290049</v>
      </c>
      <c r="H159" s="77">
        <f t="shared" si="12"/>
        <v>280710.98203986842</v>
      </c>
      <c r="I159" s="126">
        <f t="shared" si="13"/>
        <v>280710.98203986842</v>
      </c>
      <c r="M159" s="43"/>
    </row>
    <row r="160" spans="1:13" s="6" customFormat="1" ht="16.5" customHeight="1">
      <c r="A160" s="123">
        <v>18</v>
      </c>
      <c r="B160" s="124" t="s">
        <v>102</v>
      </c>
      <c r="C160" s="125" t="s">
        <v>24</v>
      </c>
      <c r="D160" s="125">
        <v>1</v>
      </c>
      <c r="E160" s="76">
        <v>637000</v>
      </c>
      <c r="F160" s="145">
        <v>668850</v>
      </c>
      <c r="G160" s="143">
        <v>685571</v>
      </c>
      <c r="H160" s="77">
        <f t="shared" si="12"/>
        <v>663498.89011349354</v>
      </c>
      <c r="I160" s="126">
        <f t="shared" si="13"/>
        <v>663498.89011349354</v>
      </c>
    </row>
    <row r="161" spans="1:9" s="6" customFormat="1" ht="16.5" customHeight="1">
      <c r="A161" s="123">
        <v>19</v>
      </c>
      <c r="B161" s="124" t="s">
        <v>103</v>
      </c>
      <c r="C161" s="125" t="s">
        <v>24</v>
      </c>
      <c r="D161" s="125">
        <v>1</v>
      </c>
      <c r="E161" s="76">
        <v>1350000</v>
      </c>
      <c r="F161" s="145">
        <v>1417500</v>
      </c>
      <c r="G161" s="143">
        <v>1452938</v>
      </c>
      <c r="H161" s="77">
        <f t="shared" si="12"/>
        <v>1406159.6754785106</v>
      </c>
      <c r="I161" s="126">
        <f t="shared" si="13"/>
        <v>1406159.6754785106</v>
      </c>
    </row>
    <row r="162" spans="1:9" s="6" customFormat="1" ht="16.5" customHeight="1">
      <c r="A162" s="123">
        <v>20</v>
      </c>
      <c r="B162" s="124" t="s">
        <v>104</v>
      </c>
      <c r="C162" s="125" t="s">
        <v>24</v>
      </c>
      <c r="D162" s="125">
        <v>1</v>
      </c>
      <c r="E162" s="76">
        <v>269500</v>
      </c>
      <c r="F162" s="145">
        <v>282975</v>
      </c>
      <c r="G162" s="143">
        <v>290049</v>
      </c>
      <c r="H162" s="77">
        <f t="shared" si="12"/>
        <v>280710.98203986842</v>
      </c>
      <c r="I162" s="126">
        <f t="shared" si="13"/>
        <v>280710.98203986842</v>
      </c>
    </row>
    <row r="163" spans="1:9" s="6" customFormat="1" ht="16.5" customHeight="1">
      <c r="A163" s="123">
        <v>21</v>
      </c>
      <c r="B163" s="124" t="s">
        <v>48</v>
      </c>
      <c r="C163" s="125" t="s">
        <v>24</v>
      </c>
      <c r="D163" s="125">
        <v>1</v>
      </c>
      <c r="E163" s="76">
        <v>5512500</v>
      </c>
      <c r="F163" s="145">
        <v>5788125</v>
      </c>
      <c r="G163" s="143">
        <v>5932828</v>
      </c>
      <c r="H163" s="77">
        <f t="shared" si="12"/>
        <v>5741817.9759007115</v>
      </c>
      <c r="I163" s="126">
        <f t="shared" si="13"/>
        <v>5741817.9759007115</v>
      </c>
    </row>
    <row r="164" spans="1:9" s="6" customFormat="1" ht="16.5" customHeight="1">
      <c r="A164" s="123">
        <v>22</v>
      </c>
      <c r="B164" s="124" t="s">
        <v>49</v>
      </c>
      <c r="C164" s="125" t="s">
        <v>24</v>
      </c>
      <c r="D164" s="125">
        <v>1</v>
      </c>
      <c r="E164" s="76">
        <v>1520000</v>
      </c>
      <c r="F164" s="145">
        <v>1596000</v>
      </c>
      <c r="G164" s="143">
        <v>1635900</v>
      </c>
      <c r="H164" s="77">
        <f t="shared" si="12"/>
        <v>1583231.4530001578</v>
      </c>
      <c r="I164" s="126">
        <f t="shared" si="13"/>
        <v>1583231.4530001578</v>
      </c>
    </row>
    <row r="165" spans="1:9" s="6" customFormat="1" ht="16.5" customHeight="1" thickBot="1">
      <c r="A165" s="128">
        <v>23</v>
      </c>
      <c r="B165" s="129" t="s">
        <v>50</v>
      </c>
      <c r="C165" s="130" t="s">
        <v>24</v>
      </c>
      <c r="D165" s="130">
        <v>1</v>
      </c>
      <c r="E165" s="137">
        <v>98000</v>
      </c>
      <c r="F165" s="147">
        <v>102900</v>
      </c>
      <c r="G165" s="143">
        <v>105473</v>
      </c>
      <c r="H165" s="77">
        <f t="shared" si="12"/>
        <v>102076.9260334073</v>
      </c>
      <c r="I165" s="131">
        <f>H165*D165</f>
        <v>102076.9260334073</v>
      </c>
    </row>
    <row r="166" spans="1:9" s="6" customFormat="1" ht="16.5" customHeight="1" thickBot="1">
      <c r="A166" s="194" t="s">
        <v>51</v>
      </c>
      <c r="B166" s="194"/>
      <c r="C166" s="194"/>
      <c r="D166" s="194"/>
      <c r="E166" s="194"/>
      <c r="F166" s="194"/>
      <c r="G166" s="194"/>
      <c r="H166" s="193"/>
      <c r="I166" s="132">
        <f>SUM(I147:I165)</f>
        <v>14466986.205618247</v>
      </c>
    </row>
    <row r="167" spans="1:9" s="6" customFormat="1" ht="16.5" customHeight="1" thickBot="1">
      <c r="A167" s="240" t="s">
        <v>105</v>
      </c>
      <c r="B167" s="240"/>
      <c r="C167" s="240"/>
      <c r="D167" s="240"/>
      <c r="E167" s="240"/>
      <c r="F167" s="240"/>
      <c r="G167" s="240"/>
      <c r="H167" s="241"/>
      <c r="I167" s="118">
        <f>SUM(I43,I67,I90,I116,I139,I166)</f>
        <v>77049414.757188588</v>
      </c>
    </row>
    <row r="168" spans="1:9" s="6" customFormat="1" ht="16.5" customHeight="1" thickBot="1">
      <c r="A168" s="19"/>
      <c r="B168" s="20"/>
      <c r="C168" s="20"/>
      <c r="D168" s="20"/>
      <c r="E168" s="20"/>
      <c r="F168" s="20"/>
      <c r="G168" s="20"/>
      <c r="H168" s="20"/>
      <c r="I168" s="41"/>
    </row>
    <row r="169" spans="1:9" ht="14.25" customHeight="1">
      <c r="A169" s="186" t="s">
        <v>106</v>
      </c>
      <c r="B169" s="187"/>
      <c r="C169" s="187"/>
      <c r="D169" s="187"/>
      <c r="E169" s="187"/>
      <c r="F169" s="187"/>
      <c r="G169" s="187"/>
      <c r="H169" s="187"/>
      <c r="I169" s="188"/>
    </row>
    <row r="170" spans="1:9" s="2" customFormat="1" ht="81" customHeight="1">
      <c r="A170" s="173" t="s">
        <v>107</v>
      </c>
      <c r="B170" s="173"/>
      <c r="C170" s="173"/>
      <c r="D170" s="173"/>
      <c r="E170" s="173"/>
      <c r="F170" s="173"/>
      <c r="G170" s="173"/>
      <c r="H170" s="173"/>
      <c r="I170" s="173"/>
    </row>
    <row r="171" spans="1:9" s="6" customFormat="1" ht="97.5" customHeight="1">
      <c r="A171" s="174" t="s">
        <v>108</v>
      </c>
      <c r="B171" s="174"/>
      <c r="C171" s="174"/>
      <c r="D171" s="174"/>
      <c r="E171" s="174"/>
      <c r="F171" s="174"/>
      <c r="G171" s="174"/>
      <c r="H171" s="174"/>
      <c r="I171" s="175"/>
    </row>
    <row r="172" spans="1:9" s="6" customFormat="1" ht="44.25" customHeight="1">
      <c r="A172" s="19"/>
      <c r="B172" s="20"/>
      <c r="C172" s="20"/>
      <c r="D172" s="20"/>
      <c r="E172" s="20"/>
      <c r="F172" s="20"/>
      <c r="G172" s="20"/>
      <c r="H172" s="20"/>
      <c r="I172" s="21"/>
    </row>
    <row r="173" spans="1:9" ht="14">
      <c r="A173" s="176" t="s">
        <v>109</v>
      </c>
      <c r="B173" s="177"/>
      <c r="C173" s="177"/>
      <c r="D173" s="177"/>
      <c r="E173" s="177"/>
      <c r="F173" s="177"/>
      <c r="G173" s="177"/>
      <c r="H173" s="177"/>
      <c r="I173" s="178"/>
    </row>
    <row r="174" spans="1:9" ht="13.5" customHeight="1">
      <c r="A174" s="218" t="s">
        <v>110</v>
      </c>
      <c r="B174" s="219"/>
      <c r="C174" s="219"/>
      <c r="D174" s="219"/>
      <c r="E174" s="219"/>
      <c r="F174" s="219"/>
      <c r="G174" s="219"/>
      <c r="H174" s="219"/>
      <c r="I174" s="220"/>
    </row>
    <row r="175" spans="1:9" ht="14">
      <c r="A175" s="22"/>
      <c r="B175" s="23"/>
      <c r="C175" s="23"/>
      <c r="D175" s="23"/>
      <c r="E175" s="23"/>
      <c r="F175" s="23"/>
      <c r="G175" s="23"/>
      <c r="H175" s="23"/>
      <c r="I175" s="24"/>
    </row>
    <row r="176" spans="1:9" ht="14">
      <c r="A176" s="221" t="s">
        <v>111</v>
      </c>
      <c r="B176" s="222"/>
      <c r="C176" s="222"/>
      <c r="D176" s="222"/>
      <c r="E176" s="222"/>
      <c r="F176" s="222"/>
      <c r="G176" s="222"/>
      <c r="H176" s="222"/>
      <c r="I176" s="223"/>
    </row>
    <row r="177" spans="1:9" ht="14.5" thickBot="1">
      <c r="A177" s="25"/>
      <c r="B177" s="26"/>
      <c r="C177" s="26"/>
      <c r="D177" s="26"/>
      <c r="E177" s="26"/>
      <c r="F177" s="26"/>
      <c r="G177" s="26"/>
      <c r="H177" s="224"/>
      <c r="I177" s="225"/>
    </row>
    <row r="178" spans="1:9" ht="16.75" customHeight="1"/>
    <row r="179" spans="1:9" ht="25.5" customHeight="1"/>
    <row r="185" spans="1:9" ht="12.75" customHeight="1"/>
    <row r="188" spans="1:9" ht="21" customHeight="1">
      <c r="C188" s="8"/>
    </row>
    <row r="190" spans="1:9" ht="25.5" customHeight="1"/>
    <row r="192" spans="1:9" ht="12.75" customHeight="1"/>
    <row r="193" ht="12.75" customHeight="1"/>
    <row r="194" ht="12.75" customHeight="1"/>
    <row r="196" ht="21" customHeight="1"/>
    <row r="198" ht="23.25" customHeight="1"/>
    <row r="199" ht="23.25" customHeight="1"/>
    <row r="205" ht="22.5" customHeight="1"/>
    <row r="207" ht="18" customHeight="1"/>
    <row r="216" ht="23.25" customHeight="1"/>
    <row r="218" ht="23.25" customHeight="1"/>
    <row r="227" ht="22.5" customHeight="1"/>
    <row r="228" ht="16.5" customHeight="1"/>
    <row r="230" ht="14.25" customHeight="1"/>
    <row r="231" ht="149.25" customHeight="1"/>
    <row r="232" ht="84.75" customHeight="1"/>
    <row r="233" ht="45" customHeight="1"/>
    <row r="235" ht="13.5" customHeight="1"/>
  </sheetData>
  <customSheetViews>
    <customSheetView guid="{A3B5E2E7-4971-49CD-B6C6-093FCEF1ECA0}">
      <selection activeCell="O38" sqref="O38"/>
      <pageMargins left="0" right="0" top="0" bottom="0" header="0" footer="0"/>
      <pageSetup scale="80" orientation="landscape"/>
      <headerFooter alignWithMargins="0">
        <oddFooter xml:space="preserve">&amp;Rverificar su vigencia en el Listado Maestro de Documentos
</oddFooter>
      </headerFooter>
    </customSheetView>
    <customSheetView guid="{8D9B6684-9384-4552-9570-F1415AFADB84}" topLeftCell="A37">
      <selection activeCell="M55" sqref="M55"/>
      <pageMargins left="0" right="0" top="0" bottom="0" header="0" footer="0"/>
      <pageSetup scale="80" orientation="landscape"/>
      <headerFooter alignWithMargins="0">
        <oddFooter xml:space="preserve">&amp;Rverificar su vigencia en el Listado Maestro de Documentos
</oddFooter>
      </headerFooter>
    </customSheetView>
  </customSheetViews>
  <mergeCells count="66">
    <mergeCell ref="H141:I141"/>
    <mergeCell ref="A141:A142"/>
    <mergeCell ref="B141:B142"/>
    <mergeCell ref="C141:C142"/>
    <mergeCell ref="D141:D142"/>
    <mergeCell ref="A174:I174"/>
    <mergeCell ref="A176:I176"/>
    <mergeCell ref="H177:I177"/>
    <mergeCell ref="C3:H3"/>
    <mergeCell ref="A8:I8"/>
    <mergeCell ref="A9:I9"/>
    <mergeCell ref="A10:I10"/>
    <mergeCell ref="A12:I12"/>
    <mergeCell ref="A13:I13"/>
    <mergeCell ref="A14:I14"/>
    <mergeCell ref="A69:A70"/>
    <mergeCell ref="B69:B70"/>
    <mergeCell ref="C69:C70"/>
    <mergeCell ref="D69:D70"/>
    <mergeCell ref="H69:I69"/>
    <mergeCell ref="A167:H167"/>
    <mergeCell ref="A67:H67"/>
    <mergeCell ref="A68:I68"/>
    <mergeCell ref="C2:H2"/>
    <mergeCell ref="C1:H1"/>
    <mergeCell ref="I1:I4"/>
    <mergeCell ref="A5:I5"/>
    <mergeCell ref="A7:I7"/>
    <mergeCell ref="C4:G4"/>
    <mergeCell ref="A1:B4"/>
    <mergeCell ref="A6:I6"/>
    <mergeCell ref="A11:I11"/>
    <mergeCell ref="A43:H43"/>
    <mergeCell ref="A44:I44"/>
    <mergeCell ref="B45:B46"/>
    <mergeCell ref="C45:C46"/>
    <mergeCell ref="H45:I45"/>
    <mergeCell ref="A90:H90"/>
    <mergeCell ref="A91:I91"/>
    <mergeCell ref="A92:A93"/>
    <mergeCell ref="B92:B93"/>
    <mergeCell ref="C92:C93"/>
    <mergeCell ref="D92:D93"/>
    <mergeCell ref="H92:I92"/>
    <mergeCell ref="A15:I15"/>
    <mergeCell ref="A16:A17"/>
    <mergeCell ref="B16:B17"/>
    <mergeCell ref="C16:C17"/>
    <mergeCell ref="D16:D17"/>
    <mergeCell ref="H16:I16"/>
    <mergeCell ref="A170:I170"/>
    <mergeCell ref="A171:I171"/>
    <mergeCell ref="A173:I173"/>
    <mergeCell ref="A45:A46"/>
    <mergeCell ref="D45:D46"/>
    <mergeCell ref="A139:H139"/>
    <mergeCell ref="A169:I169"/>
    <mergeCell ref="A116:H116"/>
    <mergeCell ref="A117:I117"/>
    <mergeCell ref="A118:A119"/>
    <mergeCell ref="B118:B119"/>
    <mergeCell ref="C118:C119"/>
    <mergeCell ref="D118:D119"/>
    <mergeCell ref="H118:I118"/>
    <mergeCell ref="A140:I140"/>
    <mergeCell ref="A166:H166"/>
  </mergeCells>
  <phoneticPr fontId="0" type="noConversion"/>
  <printOptions horizontalCentered="1" verticalCentered="1"/>
  <pageMargins left="0.70866141732283472" right="0.70866141732283472" top="0.74803149606299213" bottom="0.74803149606299213" header="0.31496062992125984" footer="0.31496062992125984"/>
  <pageSetup scale="65" fitToHeight="0" orientation="landscape" r:id="rId1"/>
  <headerFooter alignWithMargins="0">
    <oddFooter xml:space="preserve">&amp;Rverificar su vigencia en el Listado Maestro de Documentos
</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pageSetUpPr fitToPage="1"/>
  </sheetPr>
  <dimension ref="A1:J108"/>
  <sheetViews>
    <sheetView zoomScale="90" zoomScaleNormal="90" zoomScaleSheetLayoutView="80" workbookViewId="0">
      <selection activeCell="A5" sqref="A5:I5"/>
    </sheetView>
  </sheetViews>
  <sheetFormatPr baseColWidth="10" defaultColWidth="11.453125" defaultRowHeight="12.5"/>
  <cols>
    <col min="1" max="1" width="7.1796875" style="1" customWidth="1"/>
    <col min="2" max="2" width="59" style="1" bestFit="1" customWidth="1"/>
    <col min="3" max="3" width="12.26953125" style="1" customWidth="1"/>
    <col min="4" max="4" width="17" style="1" bestFit="1" customWidth="1"/>
    <col min="5" max="5" width="17.26953125" style="1" customWidth="1"/>
    <col min="6" max="6" width="16.26953125" style="1" customWidth="1"/>
    <col min="7" max="7" width="20.26953125" style="1" customWidth="1"/>
    <col min="8" max="8" width="17.453125" style="1" customWidth="1"/>
    <col min="9" max="9" width="20.81640625" style="1" customWidth="1"/>
    <col min="10" max="16384" width="11.453125" style="1"/>
  </cols>
  <sheetData>
    <row r="1" spans="1:9" ht="15" customHeight="1">
      <c r="A1" s="210"/>
      <c r="B1" s="211"/>
      <c r="C1" s="200" t="s">
        <v>0</v>
      </c>
      <c r="D1" s="201"/>
      <c r="E1" s="201"/>
      <c r="F1" s="201"/>
      <c r="G1" s="201"/>
      <c r="H1" s="201"/>
      <c r="I1" s="202"/>
    </row>
    <row r="2" spans="1:9" ht="17.149999999999999" customHeight="1">
      <c r="A2" s="212"/>
      <c r="B2" s="213"/>
      <c r="C2" s="198" t="s">
        <v>1</v>
      </c>
      <c r="D2" s="199"/>
      <c r="E2" s="199"/>
      <c r="F2" s="199"/>
      <c r="G2" s="199"/>
      <c r="H2" s="199"/>
      <c r="I2" s="202"/>
    </row>
    <row r="3" spans="1:9" ht="17.149999999999999" customHeight="1">
      <c r="A3" s="212"/>
      <c r="B3" s="213"/>
      <c r="C3" s="226" t="s">
        <v>2</v>
      </c>
      <c r="D3" s="227"/>
      <c r="E3" s="227"/>
      <c r="F3" s="227"/>
      <c r="G3" s="227"/>
      <c r="H3" s="227"/>
      <c r="I3" s="202"/>
    </row>
    <row r="4" spans="1:9" ht="36.75" customHeight="1">
      <c r="A4" s="214"/>
      <c r="B4" s="215"/>
      <c r="C4" s="207" t="s">
        <v>3</v>
      </c>
      <c r="D4" s="208"/>
      <c r="E4" s="208"/>
      <c r="F4" s="208"/>
      <c r="G4" s="209"/>
      <c r="H4" s="7" t="s">
        <v>4</v>
      </c>
      <c r="I4" s="202"/>
    </row>
    <row r="5" spans="1:9" s="3" customFormat="1" ht="57" customHeight="1">
      <c r="A5" s="203" t="s">
        <v>5</v>
      </c>
      <c r="B5" s="204"/>
      <c r="C5" s="204"/>
      <c r="D5" s="204"/>
      <c r="E5" s="204"/>
      <c r="F5" s="204"/>
      <c r="G5" s="204"/>
      <c r="H5" s="204"/>
      <c r="I5" s="205"/>
    </row>
    <row r="6" spans="1:9" s="3" customFormat="1" ht="14.25" customHeight="1">
      <c r="A6" s="216"/>
      <c r="B6" s="217"/>
      <c r="C6" s="217"/>
      <c r="D6" s="217"/>
      <c r="E6" s="217"/>
      <c r="F6" s="217"/>
      <c r="G6" s="217"/>
      <c r="H6" s="217"/>
      <c r="I6" s="217"/>
    </row>
    <row r="7" spans="1:9" s="3" customFormat="1" ht="18" customHeight="1">
      <c r="A7" s="198" t="s">
        <v>6</v>
      </c>
      <c r="B7" s="199"/>
      <c r="C7" s="199"/>
      <c r="D7" s="199"/>
      <c r="E7" s="199"/>
      <c r="F7" s="199"/>
      <c r="G7" s="199"/>
      <c r="H7" s="199"/>
      <c r="I7" s="206"/>
    </row>
    <row r="8" spans="1:9" s="3" customFormat="1" ht="53.25" customHeight="1">
      <c r="A8" s="228" t="s">
        <v>7</v>
      </c>
      <c r="B8" s="229"/>
      <c r="C8" s="229"/>
      <c r="D8" s="229"/>
      <c r="E8" s="229"/>
      <c r="F8" s="229"/>
      <c r="G8" s="229"/>
      <c r="H8" s="229"/>
      <c r="I8" s="230"/>
    </row>
    <row r="9" spans="1:9" s="3" customFormat="1" ht="11.25" customHeight="1">
      <c r="A9" s="216"/>
      <c r="B9" s="217"/>
      <c r="C9" s="217"/>
      <c r="D9" s="217"/>
      <c r="E9" s="217"/>
      <c r="F9" s="217"/>
      <c r="G9" s="217"/>
      <c r="H9" s="217"/>
      <c r="I9" s="217"/>
    </row>
    <row r="10" spans="1:9" s="3" customFormat="1" ht="43.5" customHeight="1">
      <c r="A10" s="231" t="s">
        <v>8</v>
      </c>
      <c r="B10" s="232"/>
      <c r="C10" s="232"/>
      <c r="D10" s="232"/>
      <c r="E10" s="232"/>
      <c r="F10" s="232"/>
      <c r="G10" s="232"/>
      <c r="H10" s="232"/>
      <c r="I10" s="233"/>
    </row>
    <row r="11" spans="1:9" s="3" customFormat="1" ht="12.75" customHeight="1">
      <c r="A11" s="216"/>
      <c r="B11" s="217"/>
      <c r="C11" s="217"/>
      <c r="D11" s="217"/>
      <c r="E11" s="217"/>
      <c r="F11" s="217"/>
      <c r="G11" s="217"/>
      <c r="H11" s="217"/>
      <c r="I11" s="217"/>
    </row>
    <row r="12" spans="1:9" s="3" customFormat="1" ht="18" customHeight="1">
      <c r="A12" s="198" t="s">
        <v>9</v>
      </c>
      <c r="B12" s="199"/>
      <c r="C12" s="199"/>
      <c r="D12" s="199"/>
      <c r="E12" s="199"/>
      <c r="F12" s="199"/>
      <c r="G12" s="199"/>
      <c r="H12" s="199"/>
      <c r="I12" s="206"/>
    </row>
    <row r="13" spans="1:9" s="4" customFormat="1" ht="28.5" customHeight="1">
      <c r="A13" s="234"/>
      <c r="B13" s="235"/>
      <c r="C13" s="235"/>
      <c r="D13" s="235"/>
      <c r="E13" s="235"/>
      <c r="F13" s="235"/>
      <c r="G13" s="235"/>
      <c r="H13" s="235"/>
      <c r="I13" s="236"/>
    </row>
    <row r="14" spans="1:9" s="4" customFormat="1" ht="38.25" customHeight="1" thickBot="1">
      <c r="A14" s="249" t="s">
        <v>10</v>
      </c>
      <c r="B14" s="250"/>
      <c r="C14" s="250"/>
      <c r="D14" s="250"/>
      <c r="E14" s="250"/>
      <c r="F14" s="250"/>
      <c r="G14" s="250"/>
      <c r="H14" s="250"/>
      <c r="I14" s="251"/>
    </row>
    <row r="15" spans="1:9" ht="16.75" customHeight="1" thickBot="1">
      <c r="A15" s="252" t="s">
        <v>112</v>
      </c>
      <c r="B15" s="253"/>
      <c r="C15" s="253"/>
      <c r="D15" s="253"/>
      <c r="E15" s="253"/>
      <c r="F15" s="253"/>
      <c r="G15" s="253"/>
      <c r="H15" s="253"/>
      <c r="I15" s="253"/>
    </row>
    <row r="16" spans="1:9" s="5" customFormat="1" ht="25.5" customHeight="1" thickBot="1">
      <c r="A16" s="254" t="s">
        <v>12</v>
      </c>
      <c r="B16" s="256" t="s">
        <v>13</v>
      </c>
      <c r="C16" s="258" t="s">
        <v>14</v>
      </c>
      <c r="D16" s="258" t="s">
        <v>15</v>
      </c>
      <c r="E16" s="12" t="s">
        <v>16</v>
      </c>
      <c r="F16" s="28" t="s">
        <v>17</v>
      </c>
      <c r="G16" s="12" t="s">
        <v>18</v>
      </c>
      <c r="H16" s="260" t="s">
        <v>19</v>
      </c>
      <c r="I16" s="261"/>
    </row>
    <row r="17" spans="1:9" s="5" customFormat="1" ht="28.5" thickBot="1">
      <c r="A17" s="255"/>
      <c r="B17" s="257"/>
      <c r="C17" s="259"/>
      <c r="D17" s="259"/>
      <c r="E17" s="12" t="s">
        <v>20</v>
      </c>
      <c r="F17" s="27" t="s">
        <v>20</v>
      </c>
      <c r="G17" s="27" t="s">
        <v>20</v>
      </c>
      <c r="H17" s="12" t="s">
        <v>21</v>
      </c>
      <c r="I17" s="29" t="s">
        <v>22</v>
      </c>
    </row>
    <row r="18" spans="1:9" ht="12.75" customHeight="1">
      <c r="A18" s="13">
        <v>1</v>
      </c>
      <c r="B18" s="47" t="s">
        <v>113</v>
      </c>
      <c r="C18" s="38" t="s">
        <v>24</v>
      </c>
      <c r="D18" s="14">
        <v>1</v>
      </c>
      <c r="E18" s="138">
        <v>450000</v>
      </c>
      <c r="F18" s="138">
        <v>472500</v>
      </c>
      <c r="G18" s="138">
        <v>483746</v>
      </c>
      <c r="H18" s="15">
        <f t="shared" ref="H18:H26" si="0">GEOMEAN(E18:G18)</f>
        <v>468537.01299927069</v>
      </c>
      <c r="I18" s="16">
        <f t="shared" ref="I18:I26" si="1">H18*D18</f>
        <v>468537.01299927069</v>
      </c>
    </row>
    <row r="19" spans="1:9" ht="12.75" customHeight="1">
      <c r="A19" s="35">
        <v>2</v>
      </c>
      <c r="B19" s="47" t="s">
        <v>114</v>
      </c>
      <c r="C19" s="38" t="s">
        <v>24</v>
      </c>
      <c r="D19" s="44">
        <v>1</v>
      </c>
      <c r="E19" s="138">
        <v>3500000</v>
      </c>
      <c r="F19" s="138">
        <v>3675000</v>
      </c>
      <c r="G19" s="138">
        <v>3762465</v>
      </c>
      <c r="H19" s="18">
        <f t="shared" si="0"/>
        <v>3644175.5122309667</v>
      </c>
      <c r="I19" s="16">
        <f t="shared" si="1"/>
        <v>3644175.5122309667</v>
      </c>
    </row>
    <row r="20" spans="1:9" ht="12.75" customHeight="1">
      <c r="A20" s="35">
        <v>3</v>
      </c>
      <c r="B20" s="47" t="s">
        <v>115</v>
      </c>
      <c r="C20" s="38" t="s">
        <v>24</v>
      </c>
      <c r="D20" s="44">
        <v>1</v>
      </c>
      <c r="E20" s="138">
        <v>950000</v>
      </c>
      <c r="F20" s="138">
        <v>997500</v>
      </c>
      <c r="G20" s="138">
        <v>1021241</v>
      </c>
      <c r="H20" s="18">
        <f t="shared" si="0"/>
        <v>989133.51474658085</v>
      </c>
      <c r="I20" s="16">
        <f t="shared" si="1"/>
        <v>989133.51474658085</v>
      </c>
    </row>
    <row r="21" spans="1:9" ht="12.75" customHeight="1">
      <c r="A21" s="35">
        <v>4</v>
      </c>
      <c r="B21" s="47" t="s">
        <v>116</v>
      </c>
      <c r="C21" s="38" t="s">
        <v>24</v>
      </c>
      <c r="D21" s="44">
        <v>1</v>
      </c>
      <c r="E21" s="138">
        <v>450000</v>
      </c>
      <c r="F21" s="138">
        <v>472500</v>
      </c>
      <c r="G21" s="138">
        <v>483746</v>
      </c>
      <c r="H21" s="18">
        <f t="shared" si="0"/>
        <v>468537.01299927069</v>
      </c>
      <c r="I21" s="16">
        <f t="shared" si="1"/>
        <v>468537.01299927069</v>
      </c>
    </row>
    <row r="22" spans="1:9" ht="12.75" customHeight="1">
      <c r="A22" s="35">
        <v>5</v>
      </c>
      <c r="B22" s="47" t="s">
        <v>117</v>
      </c>
      <c r="C22" s="38" t="s">
        <v>24</v>
      </c>
      <c r="D22" s="44">
        <v>1</v>
      </c>
      <c r="E22" s="138">
        <v>350000</v>
      </c>
      <c r="F22" s="138">
        <v>367500</v>
      </c>
      <c r="G22" s="138">
        <v>376247</v>
      </c>
      <c r="H22" s="18">
        <f t="shared" si="0"/>
        <v>364417.71264979866</v>
      </c>
      <c r="I22" s="16">
        <f t="shared" si="1"/>
        <v>364417.71264979866</v>
      </c>
    </row>
    <row r="23" spans="1:9" ht="12.75" customHeight="1">
      <c r="A23" s="35">
        <v>6</v>
      </c>
      <c r="B23" s="47" t="s">
        <v>118</v>
      </c>
      <c r="C23" s="38" t="s">
        <v>24</v>
      </c>
      <c r="D23" s="44">
        <v>1</v>
      </c>
      <c r="E23" s="138">
        <v>420000</v>
      </c>
      <c r="F23" s="138">
        <v>441000</v>
      </c>
      <c r="G23" s="138">
        <v>451496</v>
      </c>
      <c r="H23" s="18">
        <f t="shared" si="0"/>
        <v>437301.12603841588</v>
      </c>
      <c r="I23" s="16">
        <f t="shared" si="1"/>
        <v>437301.12603841588</v>
      </c>
    </row>
    <row r="24" spans="1:9" ht="12.75" customHeight="1">
      <c r="A24" s="35">
        <v>7</v>
      </c>
      <c r="B24" s="47" t="s">
        <v>119</v>
      </c>
      <c r="C24" s="38" t="s">
        <v>24</v>
      </c>
      <c r="D24" s="44">
        <v>1</v>
      </c>
      <c r="E24" s="138">
        <v>280000</v>
      </c>
      <c r="F24" s="138">
        <v>294000</v>
      </c>
      <c r="G24" s="138">
        <v>300997</v>
      </c>
      <c r="H24" s="18">
        <f t="shared" si="0"/>
        <v>291533.97640775359</v>
      </c>
      <c r="I24" s="16">
        <f t="shared" si="1"/>
        <v>291533.97640775359</v>
      </c>
    </row>
    <row r="25" spans="1:9" ht="12.75" customHeight="1">
      <c r="A25" s="35">
        <v>8</v>
      </c>
      <c r="B25" s="47" t="s">
        <v>36</v>
      </c>
      <c r="C25" s="38" t="s">
        <v>37</v>
      </c>
      <c r="D25" s="44">
        <v>1</v>
      </c>
      <c r="E25" s="138">
        <v>210000</v>
      </c>
      <c r="F25" s="138">
        <v>220000</v>
      </c>
      <c r="G25" s="138">
        <v>225748</v>
      </c>
      <c r="H25" s="18">
        <f t="shared" si="0"/>
        <v>218485.16918678986</v>
      </c>
      <c r="I25" s="16">
        <f t="shared" si="1"/>
        <v>218485.16918678986</v>
      </c>
    </row>
    <row r="26" spans="1:9" ht="14.5" thickBot="1">
      <c r="A26" s="35">
        <v>9</v>
      </c>
      <c r="B26" s="47" t="s">
        <v>38</v>
      </c>
      <c r="C26" s="38" t="s">
        <v>37</v>
      </c>
      <c r="D26" s="44">
        <v>1</v>
      </c>
      <c r="E26" s="138">
        <v>160000</v>
      </c>
      <c r="F26" s="138">
        <v>150000</v>
      </c>
      <c r="G26" s="138">
        <v>171998.5</v>
      </c>
      <c r="H26" s="18">
        <f t="shared" si="0"/>
        <v>160415.1199566017</v>
      </c>
      <c r="I26" s="16">
        <f t="shared" si="1"/>
        <v>160415.1199566017</v>
      </c>
    </row>
    <row r="27" spans="1:9" ht="21" customHeight="1" thickBot="1">
      <c r="A27" s="246" t="s">
        <v>51</v>
      </c>
      <c r="B27" s="247"/>
      <c r="C27" s="247"/>
      <c r="D27" s="247"/>
      <c r="E27" s="247"/>
      <c r="F27" s="247"/>
      <c r="G27" s="247"/>
      <c r="H27" s="248"/>
      <c r="I27" s="31">
        <f>SUM(I18:I26)</f>
        <v>7042536.157215449</v>
      </c>
    </row>
    <row r="28" spans="1:9" ht="14.5" thickBot="1">
      <c r="A28" s="252" t="s">
        <v>120</v>
      </c>
      <c r="B28" s="253"/>
      <c r="C28" s="253"/>
      <c r="D28" s="253"/>
      <c r="E28" s="253"/>
      <c r="F28" s="253"/>
      <c r="G28" s="253"/>
      <c r="H28" s="253"/>
      <c r="I28" s="253"/>
    </row>
    <row r="29" spans="1:9" ht="14.5" thickBot="1">
      <c r="A29" s="262" t="s">
        <v>12</v>
      </c>
      <c r="B29" s="262" t="s">
        <v>13</v>
      </c>
      <c r="C29" s="262" t="s">
        <v>53</v>
      </c>
      <c r="D29" s="262" t="s">
        <v>15</v>
      </c>
      <c r="E29" s="12" t="s">
        <v>16</v>
      </c>
      <c r="F29" s="28" t="s">
        <v>17</v>
      </c>
      <c r="G29" s="12" t="s">
        <v>18</v>
      </c>
      <c r="H29" s="246" t="s">
        <v>19</v>
      </c>
      <c r="I29" s="248"/>
    </row>
    <row r="30" spans="1:9" ht="28.5" thickBot="1">
      <c r="A30" s="263"/>
      <c r="B30" s="263"/>
      <c r="C30" s="263"/>
      <c r="D30" s="263"/>
      <c r="E30" s="12" t="s">
        <v>20</v>
      </c>
      <c r="F30" s="27" t="s">
        <v>20</v>
      </c>
      <c r="G30" s="27" t="s">
        <v>20</v>
      </c>
      <c r="H30" s="32" t="s">
        <v>21</v>
      </c>
      <c r="I30" s="27" t="s">
        <v>22</v>
      </c>
    </row>
    <row r="31" spans="1:9" ht="12.75" customHeight="1">
      <c r="A31" s="17">
        <v>1</v>
      </c>
      <c r="B31" s="47" t="s">
        <v>113</v>
      </c>
      <c r="C31" s="38" t="s">
        <v>24</v>
      </c>
      <c r="D31" s="34">
        <v>1</v>
      </c>
      <c r="E31" s="138">
        <v>450000</v>
      </c>
      <c r="F31" s="138">
        <v>468000</v>
      </c>
      <c r="G31" s="138">
        <v>479138</v>
      </c>
      <c r="H31" s="18">
        <f>GEOMEAN(E31,F31,G31)</f>
        <v>465557.14280302881</v>
      </c>
      <c r="I31" s="16">
        <f>H31</f>
        <v>465557.14280302881</v>
      </c>
    </row>
    <row r="32" spans="1:9" ht="12.75" customHeight="1">
      <c r="A32" s="17">
        <v>2</v>
      </c>
      <c r="B32" s="47" t="s">
        <v>114</v>
      </c>
      <c r="C32" s="38" t="s">
        <v>24</v>
      </c>
      <c r="D32" s="39">
        <v>1</v>
      </c>
      <c r="E32" s="138">
        <v>3500000</v>
      </c>
      <c r="F32" s="138">
        <v>3640000</v>
      </c>
      <c r="G32" s="138">
        <v>3726632</v>
      </c>
      <c r="H32" s="18">
        <f t="shared" ref="H32:H38" si="2">GEOMEAN(E32,F32,G32)</f>
        <v>3621001.0072217248</v>
      </c>
      <c r="I32" s="16">
        <f t="shared" ref="I32:I38" si="3">H32</f>
        <v>3621001.0072217248</v>
      </c>
    </row>
    <row r="33" spans="1:10" ht="12.75" customHeight="1">
      <c r="A33" s="17">
        <v>3</v>
      </c>
      <c r="B33" s="47" t="s">
        <v>121</v>
      </c>
      <c r="C33" s="38" t="s">
        <v>24</v>
      </c>
      <c r="D33" s="39">
        <v>1</v>
      </c>
      <c r="E33" s="138">
        <v>489000</v>
      </c>
      <c r="F33" s="138">
        <v>508560</v>
      </c>
      <c r="G33" s="138">
        <v>520664</v>
      </c>
      <c r="H33" s="18">
        <f t="shared" si="2"/>
        <v>505905.65739140654</v>
      </c>
      <c r="I33" s="16">
        <f t="shared" si="3"/>
        <v>505905.65739140654</v>
      </c>
    </row>
    <row r="34" spans="1:10" ht="12.75" customHeight="1">
      <c r="A34" s="17">
        <v>4</v>
      </c>
      <c r="B34" s="47" t="s">
        <v>122</v>
      </c>
      <c r="C34" s="38" t="s">
        <v>24</v>
      </c>
      <c r="D34" s="39">
        <v>1</v>
      </c>
      <c r="E34" s="138">
        <v>450000</v>
      </c>
      <c r="F34" s="138">
        <v>468000</v>
      </c>
      <c r="G34" s="138">
        <v>479138</v>
      </c>
      <c r="H34" s="18">
        <f t="shared" si="2"/>
        <v>465557.14280302881</v>
      </c>
      <c r="I34" s="16">
        <f t="shared" si="3"/>
        <v>465557.14280302881</v>
      </c>
    </row>
    <row r="35" spans="1:10" ht="12.75" customHeight="1">
      <c r="A35" s="17">
        <v>5</v>
      </c>
      <c r="B35" s="47" t="s">
        <v>118</v>
      </c>
      <c r="C35" s="38" t="s">
        <v>24</v>
      </c>
      <c r="D35" s="39">
        <v>1</v>
      </c>
      <c r="E35" s="138">
        <v>420000</v>
      </c>
      <c r="F35" s="138">
        <v>436800</v>
      </c>
      <c r="G35" s="138">
        <v>447196</v>
      </c>
      <c r="H35" s="18">
        <f t="shared" si="2"/>
        <v>434520.17268820637</v>
      </c>
      <c r="I35" s="16">
        <f t="shared" si="3"/>
        <v>434520.17268820637</v>
      </c>
    </row>
    <row r="36" spans="1:10" ht="12.75" customHeight="1">
      <c r="A36" s="17">
        <v>6</v>
      </c>
      <c r="B36" s="47" t="s">
        <v>119</v>
      </c>
      <c r="C36" s="38" t="s">
        <v>24</v>
      </c>
      <c r="D36" s="39">
        <v>1</v>
      </c>
      <c r="E36" s="138">
        <v>280000</v>
      </c>
      <c r="F36" s="138">
        <v>291200</v>
      </c>
      <c r="G36" s="138">
        <v>298131</v>
      </c>
      <c r="H36" s="18">
        <f t="shared" si="2"/>
        <v>289680.22308708326</v>
      </c>
      <c r="I36" s="16">
        <f t="shared" si="3"/>
        <v>289680.22308708326</v>
      </c>
    </row>
    <row r="37" spans="1:10" ht="12.75" customHeight="1">
      <c r="A37" s="17">
        <v>7</v>
      </c>
      <c r="B37" s="47" t="s">
        <v>36</v>
      </c>
      <c r="C37" s="38" t="s">
        <v>37</v>
      </c>
      <c r="D37" s="39">
        <v>1</v>
      </c>
      <c r="E37" s="138">
        <v>210000</v>
      </c>
      <c r="F37" s="138">
        <v>220000</v>
      </c>
      <c r="G37" s="138">
        <v>223598</v>
      </c>
      <c r="H37" s="18">
        <f t="shared" si="2"/>
        <v>217789.34564943187</v>
      </c>
      <c r="I37" s="16">
        <f t="shared" si="3"/>
        <v>217789.34564943187</v>
      </c>
    </row>
    <row r="38" spans="1:10" ht="14.5" thickBot="1">
      <c r="A38" s="17">
        <v>8</v>
      </c>
      <c r="B38" s="47" t="s">
        <v>38</v>
      </c>
      <c r="C38" s="38" t="s">
        <v>37</v>
      </c>
      <c r="D38" s="39">
        <v>1</v>
      </c>
      <c r="E38" s="138">
        <v>160000</v>
      </c>
      <c r="F38" s="138">
        <v>150000</v>
      </c>
      <c r="G38" s="138">
        <v>165306</v>
      </c>
      <c r="H38" s="18">
        <f t="shared" si="2"/>
        <v>158306.93952166178</v>
      </c>
      <c r="I38" s="16">
        <f t="shared" si="3"/>
        <v>158306.93952166178</v>
      </c>
    </row>
    <row r="39" spans="1:10" ht="21" customHeight="1" thickBot="1">
      <c r="A39" s="246" t="s">
        <v>51</v>
      </c>
      <c r="B39" s="247"/>
      <c r="C39" s="247"/>
      <c r="D39" s="247"/>
      <c r="E39" s="247"/>
      <c r="F39" s="247"/>
      <c r="G39" s="247"/>
      <c r="H39" s="248"/>
      <c r="I39" s="9">
        <f>SUM(I31:I38)</f>
        <v>6158317.6311655724</v>
      </c>
      <c r="J39" s="10"/>
    </row>
    <row r="40" spans="1:10" s="6" customFormat="1" ht="16.5" customHeight="1" thickBot="1">
      <c r="A40" s="264" t="s">
        <v>105</v>
      </c>
      <c r="B40" s="264"/>
      <c r="C40" s="264"/>
      <c r="D40" s="264"/>
      <c r="E40" s="264"/>
      <c r="F40" s="264"/>
      <c r="G40" s="264"/>
      <c r="H40" s="265"/>
      <c r="I40" s="11">
        <f>SUM(I27,I39)</f>
        <v>13200853.788381021</v>
      </c>
    </row>
    <row r="41" spans="1:10" s="6" customFormat="1" ht="16.5" customHeight="1" thickBot="1">
      <c r="A41" s="19"/>
      <c r="B41" s="20"/>
      <c r="C41" s="20"/>
      <c r="D41" s="20"/>
      <c r="E41" s="20"/>
      <c r="F41" s="20"/>
      <c r="G41" s="20"/>
      <c r="H41" s="20"/>
      <c r="I41" s="41"/>
    </row>
    <row r="42" spans="1:10" ht="14.25" customHeight="1">
      <c r="A42" s="186" t="s">
        <v>106</v>
      </c>
      <c r="B42" s="187"/>
      <c r="C42" s="187"/>
      <c r="D42" s="187"/>
      <c r="E42" s="187"/>
      <c r="F42" s="187"/>
      <c r="G42" s="187"/>
      <c r="H42" s="187"/>
      <c r="I42" s="188"/>
    </row>
    <row r="43" spans="1:10" s="2" customFormat="1" ht="81" customHeight="1">
      <c r="A43" s="173" t="s">
        <v>107</v>
      </c>
      <c r="B43" s="173"/>
      <c r="C43" s="173"/>
      <c r="D43" s="173"/>
      <c r="E43" s="173"/>
      <c r="F43" s="173"/>
      <c r="G43" s="173"/>
      <c r="H43" s="173"/>
      <c r="I43" s="173"/>
    </row>
    <row r="44" spans="1:10" s="6" customFormat="1" ht="97.5" customHeight="1">
      <c r="A44" s="174" t="s">
        <v>123</v>
      </c>
      <c r="B44" s="174"/>
      <c r="C44" s="174"/>
      <c r="D44" s="174"/>
      <c r="E44" s="174"/>
      <c r="F44" s="174"/>
      <c r="G44" s="174"/>
      <c r="H44" s="174"/>
      <c r="I44" s="175"/>
    </row>
    <row r="45" spans="1:10" s="6" customFormat="1" ht="44.25" customHeight="1">
      <c r="A45" s="19"/>
      <c r="B45" s="20"/>
      <c r="C45" s="20"/>
      <c r="D45" s="20"/>
      <c r="E45" s="20"/>
      <c r="F45" s="20"/>
      <c r="G45" s="20"/>
      <c r="H45" s="20"/>
      <c r="I45" s="21"/>
    </row>
    <row r="46" spans="1:10" ht="14">
      <c r="A46" s="176" t="s">
        <v>109</v>
      </c>
      <c r="B46" s="177"/>
      <c r="C46" s="177"/>
      <c r="D46" s="177"/>
      <c r="E46" s="177"/>
      <c r="F46" s="177"/>
      <c r="G46" s="177"/>
      <c r="H46" s="177"/>
      <c r="I46" s="178"/>
    </row>
    <row r="47" spans="1:10" ht="13.5" customHeight="1">
      <c r="A47" s="218" t="s">
        <v>110</v>
      </c>
      <c r="B47" s="219"/>
      <c r="C47" s="219"/>
      <c r="D47" s="219"/>
      <c r="E47" s="219"/>
      <c r="F47" s="219"/>
      <c r="G47" s="219"/>
      <c r="H47" s="219"/>
      <c r="I47" s="220"/>
    </row>
    <row r="48" spans="1:10" ht="14">
      <c r="A48" s="22"/>
      <c r="B48" s="23"/>
      <c r="C48" s="23"/>
      <c r="D48" s="23"/>
      <c r="E48" s="23"/>
      <c r="F48" s="23"/>
      <c r="G48" s="23"/>
      <c r="H48" s="23"/>
      <c r="I48" s="24"/>
    </row>
    <row r="49" spans="1:9" ht="14">
      <c r="A49" s="221" t="s">
        <v>111</v>
      </c>
      <c r="B49" s="222"/>
      <c r="C49" s="222"/>
      <c r="D49" s="222"/>
      <c r="E49" s="222"/>
      <c r="F49" s="222"/>
      <c r="G49" s="222"/>
      <c r="H49" s="222"/>
      <c r="I49" s="223"/>
    </row>
    <row r="50" spans="1:9" ht="14.5" thickBot="1">
      <c r="A50" s="25"/>
      <c r="B50" s="26"/>
      <c r="C50" s="26"/>
      <c r="D50" s="26"/>
      <c r="E50" s="26"/>
      <c r="F50" s="26"/>
      <c r="G50" s="26"/>
      <c r="H50" s="224"/>
      <c r="I50" s="225"/>
    </row>
    <row r="51" spans="1:9" ht="16.75" customHeight="1"/>
    <row r="52" spans="1:9" ht="25.5" customHeight="1"/>
    <row r="58" spans="1:9" ht="12.75" customHeight="1"/>
    <row r="61" spans="1:9" ht="21" customHeight="1">
      <c r="C61" s="8"/>
    </row>
    <row r="63" spans="1:9" ht="25.5" customHeight="1"/>
    <row r="65" ht="12.75" customHeight="1"/>
    <row r="66" ht="12.75" customHeight="1"/>
    <row r="67" ht="12.75" customHeight="1"/>
    <row r="69" ht="21" customHeight="1"/>
    <row r="71" ht="23.25" customHeight="1"/>
    <row r="72" ht="23.25" customHeight="1"/>
    <row r="78" ht="22.5" customHeight="1"/>
    <row r="80" ht="18" customHeight="1"/>
    <row r="89" ht="23.25" customHeight="1"/>
    <row r="91" ht="23.25" customHeight="1"/>
    <row r="100" ht="22.5" customHeight="1"/>
    <row r="101" ht="16.5" customHeight="1"/>
    <row r="103" ht="14.25" customHeight="1"/>
    <row r="104" ht="149.25" customHeight="1"/>
    <row r="105" ht="84.75" customHeight="1"/>
    <row r="106" ht="45" customHeight="1"/>
    <row r="108" ht="13.5" customHeight="1"/>
  </sheetData>
  <mergeCells count="38">
    <mergeCell ref="A28:I28"/>
    <mergeCell ref="A29:A30"/>
    <mergeCell ref="A47:I47"/>
    <mergeCell ref="A49:I49"/>
    <mergeCell ref="H50:I50"/>
    <mergeCell ref="A40:H40"/>
    <mergeCell ref="A42:I42"/>
    <mergeCell ref="A43:I43"/>
    <mergeCell ref="A44:I44"/>
    <mergeCell ref="A46:I46"/>
    <mergeCell ref="A39:H39"/>
    <mergeCell ref="H29:I29"/>
    <mergeCell ref="D29:D30"/>
    <mergeCell ref="C29:C30"/>
    <mergeCell ref="B29:B30"/>
    <mergeCell ref="A27:H27"/>
    <mergeCell ref="A11:I11"/>
    <mergeCell ref="A12:I12"/>
    <mergeCell ref="A13:I13"/>
    <mergeCell ref="A14:I14"/>
    <mergeCell ref="A15:I15"/>
    <mergeCell ref="A16:A17"/>
    <mergeCell ref="B16:B17"/>
    <mergeCell ref="C16:C17"/>
    <mergeCell ref="D16:D17"/>
    <mergeCell ref="H16:I16"/>
    <mergeCell ref="A10:I10"/>
    <mergeCell ref="A1:B4"/>
    <mergeCell ref="C1:H1"/>
    <mergeCell ref="I1:I4"/>
    <mergeCell ref="C2:H2"/>
    <mergeCell ref="C3:H3"/>
    <mergeCell ref="C4:G4"/>
    <mergeCell ref="A5:I5"/>
    <mergeCell ref="A6:I6"/>
    <mergeCell ref="A7:I7"/>
    <mergeCell ref="A8:I8"/>
    <mergeCell ref="A9:I9"/>
  </mergeCells>
  <printOptions horizontalCentered="1" verticalCentered="1"/>
  <pageMargins left="0.70866141732283472" right="0.70866141732283472" top="0.74803149606299213" bottom="0.74803149606299213" header="0.31496062992125984" footer="0.31496062992125984"/>
  <pageSetup scale="65" fitToHeight="0" orientation="landscape" r:id="rId1"/>
  <headerFooter alignWithMargins="0">
    <oddFooter xml:space="preserve">&amp;Rverificar su vigencia en el Listado Maestro de Documentos
</oddFooter>
  </headerFooter>
  <ignoredErrors>
    <ignoredError sqref="H18" formulaRange="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A1:K194"/>
  <sheetViews>
    <sheetView topLeftCell="A126" zoomScale="90" zoomScaleNormal="90" zoomScaleSheetLayoutView="80" workbookViewId="0">
      <selection activeCell="A130" sqref="A130:J130"/>
    </sheetView>
  </sheetViews>
  <sheetFormatPr baseColWidth="10" defaultColWidth="11.453125" defaultRowHeight="12.5"/>
  <cols>
    <col min="1" max="1" width="7.1796875" style="1" customWidth="1"/>
    <col min="2" max="2" width="17.54296875" style="1" customWidth="1"/>
    <col min="3" max="3" width="59" style="1" bestFit="1" customWidth="1"/>
    <col min="4" max="4" width="12.26953125" style="1" customWidth="1"/>
    <col min="5" max="5" width="17" style="1" bestFit="1" customWidth="1"/>
    <col min="6" max="6" width="17.26953125" style="1" customWidth="1"/>
    <col min="7" max="7" width="16.26953125" style="1" customWidth="1"/>
    <col min="8" max="8" width="20.26953125" style="1" customWidth="1"/>
    <col min="9" max="9" width="17.453125" style="1" customWidth="1"/>
    <col min="10" max="10" width="20.81640625" style="1" customWidth="1"/>
    <col min="11" max="16384" width="11.453125" style="1"/>
  </cols>
  <sheetData>
    <row r="1" spans="1:10" ht="15" customHeight="1">
      <c r="A1" s="210"/>
      <c r="B1" s="266"/>
      <c r="C1" s="211"/>
      <c r="D1" s="200" t="s">
        <v>0</v>
      </c>
      <c r="E1" s="201"/>
      <c r="F1" s="201"/>
      <c r="G1" s="201"/>
      <c r="H1" s="201"/>
      <c r="I1" s="201"/>
      <c r="J1" s="202"/>
    </row>
    <row r="2" spans="1:10" ht="17.149999999999999" customHeight="1">
      <c r="A2" s="212"/>
      <c r="B2" s="267"/>
      <c r="C2" s="213"/>
      <c r="D2" s="198" t="s">
        <v>1</v>
      </c>
      <c r="E2" s="199"/>
      <c r="F2" s="199"/>
      <c r="G2" s="199"/>
      <c r="H2" s="199"/>
      <c r="I2" s="199"/>
      <c r="J2" s="202"/>
    </row>
    <row r="3" spans="1:10" ht="17.149999999999999" customHeight="1">
      <c r="A3" s="212"/>
      <c r="B3" s="267"/>
      <c r="C3" s="213"/>
      <c r="D3" s="226" t="s">
        <v>2</v>
      </c>
      <c r="E3" s="227"/>
      <c r="F3" s="227"/>
      <c r="G3" s="227"/>
      <c r="H3" s="227"/>
      <c r="I3" s="227"/>
      <c r="J3" s="202"/>
    </row>
    <row r="4" spans="1:10" ht="36.75" customHeight="1">
      <c r="A4" s="214"/>
      <c r="B4" s="268"/>
      <c r="C4" s="215"/>
      <c r="D4" s="207" t="s">
        <v>3</v>
      </c>
      <c r="E4" s="208"/>
      <c r="F4" s="208"/>
      <c r="G4" s="208"/>
      <c r="H4" s="209"/>
      <c r="I4" s="7" t="s">
        <v>4</v>
      </c>
      <c r="J4" s="202"/>
    </row>
    <row r="5" spans="1:10" s="3" customFormat="1" ht="57" customHeight="1">
      <c r="A5" s="203" t="s">
        <v>5</v>
      </c>
      <c r="B5" s="204"/>
      <c r="C5" s="204"/>
      <c r="D5" s="204"/>
      <c r="E5" s="204"/>
      <c r="F5" s="204"/>
      <c r="G5" s="204"/>
      <c r="H5" s="204"/>
      <c r="I5" s="204"/>
      <c r="J5" s="205"/>
    </row>
    <row r="6" spans="1:10" s="3" customFormat="1" ht="14.25" customHeight="1">
      <c r="A6" s="216"/>
      <c r="B6" s="217"/>
      <c r="C6" s="217"/>
      <c r="D6" s="217"/>
      <c r="E6" s="217"/>
      <c r="F6" s="217"/>
      <c r="G6" s="217"/>
      <c r="H6" s="217"/>
      <c r="I6" s="217"/>
      <c r="J6" s="217"/>
    </row>
    <row r="7" spans="1:10" s="3" customFormat="1" ht="18" customHeight="1">
      <c r="A7" s="198" t="s">
        <v>6</v>
      </c>
      <c r="B7" s="199"/>
      <c r="C7" s="199"/>
      <c r="D7" s="199"/>
      <c r="E7" s="199"/>
      <c r="F7" s="199"/>
      <c r="G7" s="199"/>
      <c r="H7" s="199"/>
      <c r="I7" s="199"/>
      <c r="J7" s="206"/>
    </row>
    <row r="8" spans="1:10" s="3" customFormat="1" ht="53.25" customHeight="1">
      <c r="A8" s="228" t="s">
        <v>7</v>
      </c>
      <c r="B8" s="229"/>
      <c r="C8" s="229"/>
      <c r="D8" s="229"/>
      <c r="E8" s="229"/>
      <c r="F8" s="229"/>
      <c r="G8" s="229"/>
      <c r="H8" s="229"/>
      <c r="I8" s="229"/>
      <c r="J8" s="230"/>
    </row>
    <row r="9" spans="1:10" s="3" customFormat="1" ht="11.25" customHeight="1">
      <c r="A9" s="216"/>
      <c r="B9" s="217"/>
      <c r="C9" s="217"/>
      <c r="D9" s="217"/>
      <c r="E9" s="217"/>
      <c r="F9" s="217"/>
      <c r="G9" s="217"/>
      <c r="H9" s="217"/>
      <c r="I9" s="217"/>
      <c r="J9" s="217"/>
    </row>
    <row r="10" spans="1:10" s="3" customFormat="1" ht="43.5" customHeight="1">
      <c r="A10" s="231" t="s">
        <v>8</v>
      </c>
      <c r="B10" s="232"/>
      <c r="C10" s="232"/>
      <c r="D10" s="232"/>
      <c r="E10" s="232"/>
      <c r="F10" s="232"/>
      <c r="G10" s="232"/>
      <c r="H10" s="232"/>
      <c r="I10" s="232"/>
      <c r="J10" s="233"/>
    </row>
    <row r="11" spans="1:10" s="3" customFormat="1" ht="12.75" customHeight="1">
      <c r="A11" s="216"/>
      <c r="B11" s="217"/>
      <c r="C11" s="217"/>
      <c r="D11" s="217"/>
      <c r="E11" s="217"/>
      <c r="F11" s="217"/>
      <c r="G11" s="217"/>
      <c r="H11" s="217"/>
      <c r="I11" s="217"/>
      <c r="J11" s="217"/>
    </row>
    <row r="12" spans="1:10" s="3" customFormat="1" ht="18" customHeight="1">
      <c r="A12" s="198" t="s">
        <v>9</v>
      </c>
      <c r="B12" s="199"/>
      <c r="C12" s="199"/>
      <c r="D12" s="199"/>
      <c r="E12" s="199"/>
      <c r="F12" s="199"/>
      <c r="G12" s="199"/>
      <c r="H12" s="199"/>
      <c r="I12" s="199"/>
      <c r="J12" s="206"/>
    </row>
    <row r="13" spans="1:10" s="4" customFormat="1" ht="28.5" customHeight="1">
      <c r="A13" s="234"/>
      <c r="B13" s="235"/>
      <c r="C13" s="235"/>
      <c r="D13" s="235"/>
      <c r="E13" s="235"/>
      <c r="F13" s="235"/>
      <c r="G13" s="235"/>
      <c r="H13" s="235"/>
      <c r="I13" s="235"/>
      <c r="J13" s="236"/>
    </row>
    <row r="14" spans="1:10" s="4" customFormat="1" ht="38.25" customHeight="1" thickBot="1">
      <c r="A14" s="249" t="s">
        <v>10</v>
      </c>
      <c r="B14" s="250"/>
      <c r="C14" s="250"/>
      <c r="D14" s="250"/>
      <c r="E14" s="250"/>
      <c r="F14" s="250"/>
      <c r="G14" s="250"/>
      <c r="H14" s="250"/>
      <c r="I14" s="250"/>
      <c r="J14" s="251"/>
    </row>
    <row r="15" spans="1:10" ht="16.75" customHeight="1" thickBot="1">
      <c r="A15" s="252" t="s">
        <v>124</v>
      </c>
      <c r="B15" s="253"/>
      <c r="C15" s="253"/>
      <c r="D15" s="253"/>
      <c r="E15" s="253"/>
      <c r="F15" s="253"/>
      <c r="G15" s="253"/>
      <c r="H15" s="253"/>
      <c r="I15" s="253"/>
      <c r="J15" s="253"/>
    </row>
    <row r="16" spans="1:10" s="5" customFormat="1" ht="25.5" customHeight="1" thickBot="1">
      <c r="A16" s="254" t="s">
        <v>12</v>
      </c>
      <c r="B16" s="42"/>
      <c r="C16" s="256" t="s">
        <v>13</v>
      </c>
      <c r="D16" s="258" t="s">
        <v>14</v>
      </c>
      <c r="E16" s="258" t="s">
        <v>15</v>
      </c>
      <c r="F16" s="12" t="s">
        <v>16</v>
      </c>
      <c r="G16" s="28" t="s">
        <v>17</v>
      </c>
      <c r="H16" s="12" t="s">
        <v>18</v>
      </c>
      <c r="I16" s="260" t="s">
        <v>19</v>
      </c>
      <c r="J16" s="261"/>
    </row>
    <row r="17" spans="1:10" s="5" customFormat="1" ht="42.5" thickBot="1">
      <c r="A17" s="255"/>
      <c r="B17" s="48" t="s">
        <v>125</v>
      </c>
      <c r="C17" s="257"/>
      <c r="D17" s="259"/>
      <c r="E17" s="259"/>
      <c r="F17" s="12" t="s">
        <v>20</v>
      </c>
      <c r="G17" s="27" t="s">
        <v>20</v>
      </c>
      <c r="H17" s="27" t="s">
        <v>20</v>
      </c>
      <c r="I17" s="12" t="s">
        <v>21</v>
      </c>
      <c r="J17" s="29" t="s">
        <v>22</v>
      </c>
    </row>
    <row r="18" spans="1:10" ht="12.75" customHeight="1">
      <c r="A18" s="13">
        <v>1</v>
      </c>
      <c r="B18" s="49">
        <v>550048498</v>
      </c>
      <c r="C18" s="50" t="s">
        <v>126</v>
      </c>
      <c r="D18" s="50" t="s">
        <v>127</v>
      </c>
      <c r="E18" s="14">
        <v>1</v>
      </c>
      <c r="F18" s="139">
        <v>288000</v>
      </c>
      <c r="G18" s="139">
        <v>311040</v>
      </c>
      <c r="H18" s="139">
        <v>315332</v>
      </c>
      <c r="I18" s="15">
        <f t="shared" ref="I18:I75" si="0">GEOMEAN(F18:H18)</f>
        <v>304550.2255300745</v>
      </c>
      <c r="J18" s="16">
        <f t="shared" ref="J18:J75" si="1">I18*E18</f>
        <v>304550.2255300745</v>
      </c>
    </row>
    <row r="19" spans="1:10" ht="12.75" customHeight="1">
      <c r="A19" s="35">
        <v>2</v>
      </c>
      <c r="B19" s="49" t="s">
        <v>128</v>
      </c>
      <c r="C19" s="50" t="s">
        <v>129</v>
      </c>
      <c r="D19" s="50" t="s">
        <v>24</v>
      </c>
      <c r="E19" s="44">
        <v>1</v>
      </c>
      <c r="F19" s="139">
        <v>256000</v>
      </c>
      <c r="G19" s="139">
        <v>276480</v>
      </c>
      <c r="H19" s="139">
        <v>280295</v>
      </c>
      <c r="I19" s="18">
        <f t="shared" si="0"/>
        <v>270711.27581161028</v>
      </c>
      <c r="J19" s="16">
        <f t="shared" si="1"/>
        <v>270711.27581161028</v>
      </c>
    </row>
    <row r="20" spans="1:10" ht="12.75" customHeight="1">
      <c r="A20" s="35">
        <v>3</v>
      </c>
      <c r="B20" s="49" t="s">
        <v>130</v>
      </c>
      <c r="C20" s="50" t="s">
        <v>131</v>
      </c>
      <c r="D20" s="50" t="s">
        <v>24</v>
      </c>
      <c r="E20" s="44">
        <v>1</v>
      </c>
      <c r="F20" s="139">
        <v>192000</v>
      </c>
      <c r="G20" s="139">
        <v>207360</v>
      </c>
      <c r="H20" s="139">
        <v>210222</v>
      </c>
      <c r="I20" s="18">
        <f t="shared" si="0"/>
        <v>203033.69831052981</v>
      </c>
      <c r="J20" s="16">
        <f t="shared" si="1"/>
        <v>203033.69831052981</v>
      </c>
    </row>
    <row r="21" spans="1:10" ht="12.75" customHeight="1">
      <c r="A21" s="35">
        <v>4</v>
      </c>
      <c r="B21" s="49">
        <v>848101144</v>
      </c>
      <c r="C21" s="50" t="s">
        <v>132</v>
      </c>
      <c r="D21" s="50" t="s">
        <v>24</v>
      </c>
      <c r="E21" s="44">
        <v>1</v>
      </c>
      <c r="F21" s="139">
        <v>224000</v>
      </c>
      <c r="G21" s="139">
        <v>241920</v>
      </c>
      <c r="H21" s="139">
        <v>245258</v>
      </c>
      <c r="I21" s="18">
        <f t="shared" ref="I21:I46" si="2">GEOMEAN(F21:H21)</f>
        <v>236872.32609313398</v>
      </c>
      <c r="J21" s="16">
        <f t="shared" ref="J21:J46" si="3">I21*E21</f>
        <v>236872.32609313398</v>
      </c>
    </row>
    <row r="22" spans="1:10" ht="12.75" customHeight="1">
      <c r="A22" s="35">
        <v>5</v>
      </c>
      <c r="B22" s="49">
        <v>848101145</v>
      </c>
      <c r="C22" s="50" t="s">
        <v>133</v>
      </c>
      <c r="D22" s="50" t="s">
        <v>24</v>
      </c>
      <c r="E22" s="44">
        <v>1</v>
      </c>
      <c r="F22" s="139">
        <v>192000</v>
      </c>
      <c r="G22" s="139">
        <v>207360</v>
      </c>
      <c r="H22" s="139">
        <v>210222</v>
      </c>
      <c r="I22" s="18">
        <f t="shared" si="2"/>
        <v>203033.69831052981</v>
      </c>
      <c r="J22" s="16">
        <f t="shared" si="3"/>
        <v>203033.69831052981</v>
      </c>
    </row>
    <row r="23" spans="1:10" ht="12.75" customHeight="1">
      <c r="A23" s="35">
        <v>6</v>
      </c>
      <c r="B23" s="49">
        <v>2938602210</v>
      </c>
      <c r="C23" s="50" t="s">
        <v>134</v>
      </c>
      <c r="D23" s="50" t="s">
        <v>24</v>
      </c>
      <c r="E23" s="44">
        <v>1</v>
      </c>
      <c r="F23" s="139">
        <v>256000</v>
      </c>
      <c r="G23" s="139">
        <v>276480</v>
      </c>
      <c r="H23" s="139">
        <v>280295</v>
      </c>
      <c r="I23" s="18">
        <f t="shared" si="2"/>
        <v>270711.27581161028</v>
      </c>
      <c r="J23" s="16">
        <f t="shared" si="3"/>
        <v>270711.27581161028</v>
      </c>
    </row>
    <row r="24" spans="1:10" ht="12.75" customHeight="1">
      <c r="A24" s="35">
        <v>7</v>
      </c>
      <c r="B24" s="49" t="s">
        <v>135</v>
      </c>
      <c r="C24" s="50" t="s">
        <v>136</v>
      </c>
      <c r="D24" s="50" t="s">
        <v>24</v>
      </c>
      <c r="E24" s="44">
        <v>1</v>
      </c>
      <c r="F24" s="139">
        <v>192000</v>
      </c>
      <c r="G24" s="139">
        <v>207360</v>
      </c>
      <c r="H24" s="139">
        <v>210222</v>
      </c>
      <c r="I24" s="18">
        <f t="shared" si="2"/>
        <v>203033.69831052981</v>
      </c>
      <c r="J24" s="16">
        <f t="shared" si="3"/>
        <v>203033.69831052981</v>
      </c>
    </row>
    <row r="25" spans="1:10" ht="12.75" customHeight="1">
      <c r="A25" s="35">
        <v>8</v>
      </c>
      <c r="B25" s="49" t="s">
        <v>137</v>
      </c>
      <c r="C25" s="50" t="s">
        <v>138</v>
      </c>
      <c r="D25" s="50" t="s">
        <v>139</v>
      </c>
      <c r="E25" s="44">
        <v>1</v>
      </c>
      <c r="F25" s="139">
        <v>1040000</v>
      </c>
      <c r="G25" s="139">
        <v>1123200</v>
      </c>
      <c r="H25" s="139">
        <v>1138700</v>
      </c>
      <c r="I25" s="18">
        <f t="shared" si="2"/>
        <v>1099765.0610096643</v>
      </c>
      <c r="J25" s="16">
        <f t="shared" si="3"/>
        <v>1099765.0610096643</v>
      </c>
    </row>
    <row r="26" spans="1:10" ht="12.75" customHeight="1">
      <c r="A26" s="35">
        <v>9</v>
      </c>
      <c r="B26" s="49" t="s">
        <v>140</v>
      </c>
      <c r="C26" s="50" t="s">
        <v>141</v>
      </c>
      <c r="D26" s="50" t="s">
        <v>24</v>
      </c>
      <c r="E26" s="44">
        <v>1</v>
      </c>
      <c r="F26" s="139">
        <v>192000</v>
      </c>
      <c r="G26" s="139">
        <v>207360</v>
      </c>
      <c r="H26" s="139">
        <v>210222</v>
      </c>
      <c r="I26" s="18">
        <f t="shared" si="2"/>
        <v>203033.69831052981</v>
      </c>
      <c r="J26" s="16">
        <f t="shared" si="3"/>
        <v>203033.69831052981</v>
      </c>
    </row>
    <row r="27" spans="1:10" ht="12.75" customHeight="1">
      <c r="A27" s="35">
        <v>10</v>
      </c>
      <c r="B27" s="49" t="s">
        <v>142</v>
      </c>
      <c r="C27" s="50" t="s">
        <v>143</v>
      </c>
      <c r="D27" s="50" t="s">
        <v>24</v>
      </c>
      <c r="E27" s="44">
        <v>1</v>
      </c>
      <c r="F27" s="139">
        <v>512000</v>
      </c>
      <c r="G27" s="139">
        <v>552960</v>
      </c>
      <c r="H27" s="139">
        <v>560591</v>
      </c>
      <c r="I27" s="18">
        <f t="shared" si="2"/>
        <v>541422.87355917483</v>
      </c>
      <c r="J27" s="16">
        <f t="shared" si="3"/>
        <v>541422.87355917483</v>
      </c>
    </row>
    <row r="28" spans="1:10" ht="12.75" customHeight="1">
      <c r="A28" s="35">
        <v>11</v>
      </c>
      <c r="B28" s="49" t="s">
        <v>144</v>
      </c>
      <c r="C28" s="50" t="s">
        <v>145</v>
      </c>
      <c r="D28" s="50" t="s">
        <v>24</v>
      </c>
      <c r="E28" s="44">
        <v>1</v>
      </c>
      <c r="F28" s="139">
        <v>512000</v>
      </c>
      <c r="G28" s="139">
        <v>552960</v>
      </c>
      <c r="H28" s="139">
        <v>560591</v>
      </c>
      <c r="I28" s="18">
        <f t="shared" si="2"/>
        <v>541422.87355917483</v>
      </c>
      <c r="J28" s="16">
        <f t="shared" si="3"/>
        <v>541422.87355917483</v>
      </c>
    </row>
    <row r="29" spans="1:10" ht="12.75" customHeight="1">
      <c r="A29" s="35">
        <v>12</v>
      </c>
      <c r="B29" s="49" t="s">
        <v>146</v>
      </c>
      <c r="C29" s="50" t="s">
        <v>147</v>
      </c>
      <c r="D29" s="50" t="s">
        <v>24</v>
      </c>
      <c r="E29" s="44">
        <v>1</v>
      </c>
      <c r="F29" s="139">
        <v>448000</v>
      </c>
      <c r="G29" s="139">
        <v>483840</v>
      </c>
      <c r="H29" s="139">
        <v>490517</v>
      </c>
      <c r="I29" s="18">
        <f t="shared" si="2"/>
        <v>473744.97412230418</v>
      </c>
      <c r="J29" s="16">
        <f t="shared" si="3"/>
        <v>473744.97412230418</v>
      </c>
    </row>
    <row r="30" spans="1:10" ht="12.75" customHeight="1">
      <c r="A30" s="35">
        <v>13</v>
      </c>
      <c r="B30" s="49" t="s">
        <v>148</v>
      </c>
      <c r="C30" s="50" t="s">
        <v>149</v>
      </c>
      <c r="D30" s="50" t="s">
        <v>24</v>
      </c>
      <c r="E30" s="44">
        <v>1</v>
      </c>
      <c r="F30" s="139">
        <v>352000</v>
      </c>
      <c r="G30" s="139">
        <v>380160</v>
      </c>
      <c r="H30" s="139">
        <v>385406</v>
      </c>
      <c r="I30" s="18">
        <f t="shared" si="2"/>
        <v>372228.12496697961</v>
      </c>
      <c r="J30" s="16">
        <f t="shared" si="3"/>
        <v>372228.12496697961</v>
      </c>
    </row>
    <row r="31" spans="1:10" ht="12.75" customHeight="1">
      <c r="A31" s="35">
        <v>14</v>
      </c>
      <c r="B31" s="49" t="s">
        <v>150</v>
      </c>
      <c r="C31" s="50" t="s">
        <v>151</v>
      </c>
      <c r="D31" s="50" t="s">
        <v>24</v>
      </c>
      <c r="E31" s="44">
        <v>1</v>
      </c>
      <c r="F31" s="139">
        <v>448000</v>
      </c>
      <c r="G31" s="139">
        <v>483840</v>
      </c>
      <c r="H31" s="139">
        <v>490517</v>
      </c>
      <c r="I31" s="18">
        <f t="shared" si="2"/>
        <v>473744.97412230418</v>
      </c>
      <c r="J31" s="16">
        <f t="shared" si="3"/>
        <v>473744.97412230418</v>
      </c>
    </row>
    <row r="32" spans="1:10" ht="12.75" customHeight="1">
      <c r="A32" s="35">
        <v>15</v>
      </c>
      <c r="B32" s="49" t="s">
        <v>152</v>
      </c>
      <c r="C32" s="50" t="s">
        <v>153</v>
      </c>
      <c r="D32" s="50" t="s">
        <v>24</v>
      </c>
      <c r="E32" s="44">
        <v>1</v>
      </c>
      <c r="F32" s="139">
        <v>400000</v>
      </c>
      <c r="G32" s="139">
        <v>432000</v>
      </c>
      <c r="H32" s="139">
        <v>437962</v>
      </c>
      <c r="I32" s="18">
        <f t="shared" si="2"/>
        <v>422986.71051251923</v>
      </c>
      <c r="J32" s="16">
        <f t="shared" si="3"/>
        <v>422986.71051251923</v>
      </c>
    </row>
    <row r="33" spans="1:10" ht="12.75" customHeight="1">
      <c r="A33" s="35">
        <v>16</v>
      </c>
      <c r="B33" s="49" t="s">
        <v>154</v>
      </c>
      <c r="C33" s="50" t="s">
        <v>155</v>
      </c>
      <c r="D33" s="50" t="s">
        <v>24</v>
      </c>
      <c r="E33" s="44">
        <v>1</v>
      </c>
      <c r="F33" s="139">
        <v>412800</v>
      </c>
      <c r="G33" s="139">
        <v>445824</v>
      </c>
      <c r="H33" s="139">
        <v>451976</v>
      </c>
      <c r="I33" s="18">
        <f t="shared" si="2"/>
        <v>436522.03285124392</v>
      </c>
      <c r="J33" s="16">
        <f t="shared" si="3"/>
        <v>436522.03285124392</v>
      </c>
    </row>
    <row r="34" spans="1:10" ht="12.75" customHeight="1">
      <c r="A34" s="35">
        <v>17</v>
      </c>
      <c r="B34" s="49">
        <v>550048471</v>
      </c>
      <c r="C34" s="50" t="s">
        <v>156</v>
      </c>
      <c r="D34" s="50" t="s">
        <v>157</v>
      </c>
      <c r="E34" s="44">
        <v>1</v>
      </c>
      <c r="F34" s="139">
        <v>1040000</v>
      </c>
      <c r="G34" s="139">
        <v>1123200</v>
      </c>
      <c r="H34" s="139">
        <v>1138700</v>
      </c>
      <c r="I34" s="18">
        <f t="shared" si="2"/>
        <v>1099765.0610096643</v>
      </c>
      <c r="J34" s="16">
        <f t="shared" si="3"/>
        <v>1099765.0610096643</v>
      </c>
    </row>
    <row r="35" spans="1:10" ht="12.75" customHeight="1">
      <c r="A35" s="35">
        <v>18</v>
      </c>
      <c r="B35" s="49">
        <v>550050686</v>
      </c>
      <c r="C35" s="50" t="s">
        <v>158</v>
      </c>
      <c r="D35" s="50" t="s">
        <v>157</v>
      </c>
      <c r="E35" s="44">
        <v>1</v>
      </c>
      <c r="F35" s="139">
        <v>1200000</v>
      </c>
      <c r="G35" s="139">
        <v>1296000</v>
      </c>
      <c r="H35" s="139">
        <v>1313885</v>
      </c>
      <c r="I35" s="18">
        <f t="shared" si="2"/>
        <v>1268959.809601851</v>
      </c>
      <c r="J35" s="16">
        <f t="shared" si="3"/>
        <v>1268959.809601851</v>
      </c>
    </row>
    <row r="36" spans="1:10" ht="12.75" customHeight="1">
      <c r="A36" s="35">
        <v>19</v>
      </c>
      <c r="B36" s="49" t="s">
        <v>159</v>
      </c>
      <c r="C36" s="50" t="s">
        <v>160</v>
      </c>
      <c r="D36" s="50" t="s">
        <v>24</v>
      </c>
      <c r="E36" s="44">
        <v>1</v>
      </c>
      <c r="F36" s="139">
        <v>176000</v>
      </c>
      <c r="G36" s="139">
        <v>190080</v>
      </c>
      <c r="H36" s="139">
        <v>192703</v>
      </c>
      <c r="I36" s="18">
        <f t="shared" si="2"/>
        <v>186114.0624834898</v>
      </c>
      <c r="J36" s="16">
        <f t="shared" si="3"/>
        <v>186114.0624834898</v>
      </c>
    </row>
    <row r="37" spans="1:10" ht="12.75" customHeight="1">
      <c r="A37" s="35">
        <v>20</v>
      </c>
      <c r="B37" s="49" t="s">
        <v>161</v>
      </c>
      <c r="C37" s="50" t="s">
        <v>162</v>
      </c>
      <c r="D37" s="50" t="s">
        <v>157</v>
      </c>
      <c r="E37" s="44">
        <v>1</v>
      </c>
      <c r="F37" s="139">
        <v>432000</v>
      </c>
      <c r="G37" s="139">
        <v>466560</v>
      </c>
      <c r="H37" s="139">
        <v>472999</v>
      </c>
      <c r="I37" s="18">
        <f t="shared" si="2"/>
        <v>456825.66023094539</v>
      </c>
      <c r="J37" s="16">
        <f t="shared" si="3"/>
        <v>456825.66023094539</v>
      </c>
    </row>
    <row r="38" spans="1:10" ht="12.75" customHeight="1">
      <c r="A38" s="35">
        <v>21</v>
      </c>
      <c r="B38" s="50" t="s">
        <v>163</v>
      </c>
      <c r="C38" s="50" t="s">
        <v>164</v>
      </c>
      <c r="D38" s="50" t="s">
        <v>24</v>
      </c>
      <c r="E38" s="44">
        <v>1</v>
      </c>
      <c r="F38" s="139">
        <v>2000000</v>
      </c>
      <c r="G38" s="139">
        <v>2160000</v>
      </c>
      <c r="H38" s="139">
        <v>2189808</v>
      </c>
      <c r="I38" s="18">
        <f t="shared" si="2"/>
        <v>2114932.9086911501</v>
      </c>
      <c r="J38" s="16">
        <f t="shared" si="3"/>
        <v>2114932.9086911501</v>
      </c>
    </row>
    <row r="39" spans="1:10" ht="12.75" customHeight="1">
      <c r="A39" s="35">
        <v>22</v>
      </c>
      <c r="B39" s="50" t="s">
        <v>165</v>
      </c>
      <c r="C39" s="50" t="s">
        <v>166</v>
      </c>
      <c r="D39" s="50" t="s">
        <v>24</v>
      </c>
      <c r="E39" s="44">
        <v>1</v>
      </c>
      <c r="F39" s="139">
        <v>2400000</v>
      </c>
      <c r="G39" s="139">
        <v>2592000</v>
      </c>
      <c r="H39" s="139">
        <v>2627770</v>
      </c>
      <c r="I39" s="18">
        <f t="shared" si="2"/>
        <v>2537919.6192037021</v>
      </c>
      <c r="J39" s="16">
        <f t="shared" si="3"/>
        <v>2537919.6192037021</v>
      </c>
    </row>
    <row r="40" spans="1:10" ht="12.75" customHeight="1">
      <c r="A40" s="35">
        <v>23</v>
      </c>
      <c r="B40" s="51" t="s">
        <v>167</v>
      </c>
      <c r="C40" s="50" t="s">
        <v>168</v>
      </c>
      <c r="D40" s="50" t="s">
        <v>24</v>
      </c>
      <c r="E40" s="44">
        <v>1</v>
      </c>
      <c r="F40" s="139">
        <v>1600000</v>
      </c>
      <c r="G40" s="139">
        <v>1728000</v>
      </c>
      <c r="H40" s="139">
        <v>1751846</v>
      </c>
      <c r="I40" s="18">
        <f t="shared" si="2"/>
        <v>1691946.1981785819</v>
      </c>
      <c r="J40" s="16">
        <f t="shared" si="3"/>
        <v>1691946.1981785819</v>
      </c>
    </row>
    <row r="41" spans="1:10" ht="12.75" customHeight="1">
      <c r="A41" s="35">
        <v>24</v>
      </c>
      <c r="B41" s="50" t="s">
        <v>169</v>
      </c>
      <c r="C41" s="50" t="s">
        <v>170</v>
      </c>
      <c r="D41" s="50" t="s">
        <v>24</v>
      </c>
      <c r="E41" s="44">
        <v>1</v>
      </c>
      <c r="F41" s="139">
        <v>800000</v>
      </c>
      <c r="G41" s="139">
        <v>864000</v>
      </c>
      <c r="H41" s="139">
        <v>875923</v>
      </c>
      <c r="I41" s="18">
        <f t="shared" si="2"/>
        <v>845973.09908929095</v>
      </c>
      <c r="J41" s="16">
        <f t="shared" si="3"/>
        <v>845973.09908929095</v>
      </c>
    </row>
    <row r="42" spans="1:10" ht="12.75" customHeight="1">
      <c r="A42" s="35">
        <v>25</v>
      </c>
      <c r="B42" s="50" t="s">
        <v>169</v>
      </c>
      <c r="C42" s="50" t="s">
        <v>171</v>
      </c>
      <c r="D42" s="50" t="s">
        <v>24</v>
      </c>
      <c r="E42" s="44">
        <v>1</v>
      </c>
      <c r="F42" s="139">
        <v>3200000</v>
      </c>
      <c r="G42" s="139">
        <v>3456000</v>
      </c>
      <c r="H42" s="139">
        <v>3503693</v>
      </c>
      <c r="I42" s="18">
        <f t="shared" si="2"/>
        <v>3383892.7182930033</v>
      </c>
      <c r="J42" s="16">
        <f t="shared" si="3"/>
        <v>3383892.7182930033</v>
      </c>
    </row>
    <row r="43" spans="1:10" ht="12.75" customHeight="1">
      <c r="A43" s="35">
        <v>26</v>
      </c>
      <c r="B43" s="50" t="s">
        <v>169</v>
      </c>
      <c r="C43" s="50" t="s">
        <v>172</v>
      </c>
      <c r="D43" s="50" t="s">
        <v>24</v>
      </c>
      <c r="E43" s="44">
        <v>1</v>
      </c>
      <c r="F43" s="139">
        <v>2400000</v>
      </c>
      <c r="G43" s="139">
        <v>2592000</v>
      </c>
      <c r="H43" s="139">
        <v>2627770</v>
      </c>
      <c r="I43" s="18">
        <f t="shared" si="2"/>
        <v>2537919.6192037021</v>
      </c>
      <c r="J43" s="16">
        <f t="shared" si="3"/>
        <v>2537919.6192037021</v>
      </c>
    </row>
    <row r="44" spans="1:10" ht="12.75" customHeight="1">
      <c r="A44" s="35">
        <v>27</v>
      </c>
      <c r="B44" s="50" t="s">
        <v>173</v>
      </c>
      <c r="C44" s="50" t="s">
        <v>174</v>
      </c>
      <c r="D44" s="50" t="s">
        <v>24</v>
      </c>
      <c r="E44" s="44">
        <v>1</v>
      </c>
      <c r="F44" s="139">
        <v>240000</v>
      </c>
      <c r="G44" s="139">
        <v>259200</v>
      </c>
      <c r="H44" s="139">
        <v>262777</v>
      </c>
      <c r="I44" s="18">
        <f t="shared" si="2"/>
        <v>253791.9619203702</v>
      </c>
      <c r="J44" s="16">
        <f t="shared" si="3"/>
        <v>253791.9619203702</v>
      </c>
    </row>
    <row r="45" spans="1:10" ht="12.75" customHeight="1">
      <c r="A45" s="35">
        <v>28</v>
      </c>
      <c r="B45" s="50" t="s">
        <v>175</v>
      </c>
      <c r="C45" s="50" t="s">
        <v>176</v>
      </c>
      <c r="D45" s="50" t="s">
        <v>24</v>
      </c>
      <c r="E45" s="44">
        <v>1</v>
      </c>
      <c r="F45" s="139">
        <v>240000</v>
      </c>
      <c r="G45" s="139">
        <v>259200</v>
      </c>
      <c r="H45" s="139">
        <v>262777</v>
      </c>
      <c r="I45" s="18">
        <f t="shared" si="2"/>
        <v>253791.9619203702</v>
      </c>
      <c r="J45" s="16">
        <f t="shared" si="3"/>
        <v>253791.9619203702</v>
      </c>
    </row>
    <row r="46" spans="1:10" ht="12.75" customHeight="1">
      <c r="A46" s="35">
        <v>29</v>
      </c>
      <c r="B46" s="50" t="s">
        <v>177</v>
      </c>
      <c r="C46" s="50" t="s">
        <v>178</v>
      </c>
      <c r="D46" s="50" t="s">
        <v>24</v>
      </c>
      <c r="E46" s="44">
        <v>1</v>
      </c>
      <c r="F46" s="139">
        <v>512000</v>
      </c>
      <c r="G46" s="139">
        <v>552960</v>
      </c>
      <c r="H46" s="139">
        <v>560591</v>
      </c>
      <c r="I46" s="18">
        <f t="shared" si="2"/>
        <v>541422.87355917483</v>
      </c>
      <c r="J46" s="16">
        <f t="shared" si="3"/>
        <v>541422.87355917483</v>
      </c>
    </row>
    <row r="47" spans="1:10" ht="12.75" customHeight="1">
      <c r="A47" s="35">
        <v>30</v>
      </c>
      <c r="B47" s="50" t="s">
        <v>179</v>
      </c>
      <c r="C47" s="50" t="s">
        <v>180</v>
      </c>
      <c r="D47" s="50" t="s">
        <v>24</v>
      </c>
      <c r="E47" s="44">
        <v>1</v>
      </c>
      <c r="F47" s="139">
        <v>448000</v>
      </c>
      <c r="G47" s="139">
        <v>483840</v>
      </c>
      <c r="H47" s="139">
        <v>490517</v>
      </c>
      <c r="I47" s="18">
        <f t="shared" si="0"/>
        <v>473744.97412230418</v>
      </c>
      <c r="J47" s="16">
        <f t="shared" si="1"/>
        <v>473744.97412230418</v>
      </c>
    </row>
    <row r="48" spans="1:10" ht="12.75" customHeight="1">
      <c r="A48" s="35">
        <v>31</v>
      </c>
      <c r="B48" s="51" t="s">
        <v>181</v>
      </c>
      <c r="C48" s="50" t="s">
        <v>182</v>
      </c>
      <c r="D48" s="50" t="s">
        <v>24</v>
      </c>
      <c r="E48" s="44">
        <v>1</v>
      </c>
      <c r="F48" s="139">
        <v>6000000</v>
      </c>
      <c r="G48" s="139">
        <v>6480000</v>
      </c>
      <c r="H48" s="139">
        <v>6569424</v>
      </c>
      <c r="I48" s="18">
        <f t="shared" si="0"/>
        <v>6344798.7260734504</v>
      </c>
      <c r="J48" s="16">
        <f t="shared" si="1"/>
        <v>6344798.7260734504</v>
      </c>
    </row>
    <row r="49" spans="1:10" ht="12.75" customHeight="1">
      <c r="A49" s="35">
        <v>32</v>
      </c>
      <c r="B49" s="50" t="s">
        <v>183</v>
      </c>
      <c r="C49" s="50" t="s">
        <v>184</v>
      </c>
      <c r="D49" s="50" t="s">
        <v>24</v>
      </c>
      <c r="E49" s="44">
        <v>1</v>
      </c>
      <c r="F49" s="139">
        <v>1200000</v>
      </c>
      <c r="G49" s="139">
        <v>1296000</v>
      </c>
      <c r="H49" s="139">
        <v>1313885</v>
      </c>
      <c r="I49" s="18">
        <f t="shared" si="0"/>
        <v>1268959.809601851</v>
      </c>
      <c r="J49" s="16">
        <f t="shared" si="1"/>
        <v>1268959.809601851</v>
      </c>
    </row>
    <row r="50" spans="1:10" ht="12.75" customHeight="1">
      <c r="A50" s="35">
        <v>33</v>
      </c>
      <c r="B50" s="50" t="s">
        <v>183</v>
      </c>
      <c r="C50" s="50" t="s">
        <v>185</v>
      </c>
      <c r="D50" s="50" t="s">
        <v>24</v>
      </c>
      <c r="E50" s="44">
        <v>1</v>
      </c>
      <c r="F50" s="139">
        <v>5840000</v>
      </c>
      <c r="G50" s="139">
        <v>6307200</v>
      </c>
      <c r="H50" s="139">
        <v>6394239</v>
      </c>
      <c r="I50" s="18">
        <f t="shared" si="0"/>
        <v>6175603.9774812609</v>
      </c>
      <c r="J50" s="16">
        <f t="shared" si="1"/>
        <v>6175603.9774812609</v>
      </c>
    </row>
    <row r="51" spans="1:10" ht="12.75" customHeight="1">
      <c r="A51" s="35">
        <v>34</v>
      </c>
      <c r="B51" s="50" t="s">
        <v>183</v>
      </c>
      <c r="C51" s="50" t="s">
        <v>186</v>
      </c>
      <c r="D51" s="50" t="s">
        <v>24</v>
      </c>
      <c r="E51" s="44">
        <v>1</v>
      </c>
      <c r="F51" s="139">
        <v>352000</v>
      </c>
      <c r="G51" s="139">
        <v>380160</v>
      </c>
      <c r="H51" s="139">
        <v>385406</v>
      </c>
      <c r="I51" s="18">
        <f t="shared" si="0"/>
        <v>372228.12496697961</v>
      </c>
      <c r="J51" s="16">
        <f t="shared" si="1"/>
        <v>372228.12496697961</v>
      </c>
    </row>
    <row r="52" spans="1:10" ht="12.75" customHeight="1">
      <c r="A52" s="35">
        <v>35</v>
      </c>
      <c r="B52" s="51" t="s">
        <v>187</v>
      </c>
      <c r="C52" s="50" t="s">
        <v>188</v>
      </c>
      <c r="D52" s="50" t="s">
        <v>24</v>
      </c>
      <c r="E52" s="44">
        <v>1</v>
      </c>
      <c r="F52" s="139">
        <v>1520000</v>
      </c>
      <c r="G52" s="139">
        <v>1641600</v>
      </c>
      <c r="H52" s="139">
        <v>1664254</v>
      </c>
      <c r="I52" s="18">
        <f t="shared" si="0"/>
        <v>1607348.984850408</v>
      </c>
      <c r="J52" s="16">
        <f t="shared" si="1"/>
        <v>1607348.984850408</v>
      </c>
    </row>
    <row r="53" spans="1:10" ht="12.75" customHeight="1">
      <c r="A53" s="35">
        <v>36</v>
      </c>
      <c r="B53" s="51" t="s">
        <v>167</v>
      </c>
      <c r="C53" s="50" t="s">
        <v>189</v>
      </c>
      <c r="D53" s="50" t="s">
        <v>24</v>
      </c>
      <c r="E53" s="44">
        <v>1</v>
      </c>
      <c r="F53" s="139">
        <v>224000</v>
      </c>
      <c r="G53" s="139">
        <v>241920</v>
      </c>
      <c r="H53" s="139">
        <v>245258</v>
      </c>
      <c r="I53" s="18">
        <f t="shared" si="0"/>
        <v>236872.32609313398</v>
      </c>
      <c r="J53" s="16">
        <f t="shared" si="1"/>
        <v>236872.32609313398</v>
      </c>
    </row>
    <row r="54" spans="1:10" ht="12.75" customHeight="1">
      <c r="A54" s="35">
        <v>37</v>
      </c>
      <c r="B54" s="51" t="s">
        <v>190</v>
      </c>
      <c r="C54" s="50" t="s">
        <v>191</v>
      </c>
      <c r="D54" s="50" t="s">
        <v>24</v>
      </c>
      <c r="E54" s="44">
        <v>1</v>
      </c>
      <c r="F54" s="139">
        <v>192000</v>
      </c>
      <c r="G54" s="139">
        <v>207360</v>
      </c>
      <c r="H54" s="139">
        <v>210222</v>
      </c>
      <c r="I54" s="18">
        <f t="shared" ref="I54:I65" si="4">GEOMEAN(F54:H54)</f>
        <v>203033.69831052981</v>
      </c>
      <c r="J54" s="16">
        <f t="shared" ref="J54:J65" si="5">I54*E54</f>
        <v>203033.69831052981</v>
      </c>
    </row>
    <row r="55" spans="1:10" ht="12.75" customHeight="1">
      <c r="A55" s="35">
        <v>38</v>
      </c>
      <c r="B55" s="51" t="s">
        <v>192</v>
      </c>
      <c r="C55" s="50" t="s">
        <v>193</v>
      </c>
      <c r="D55" s="50" t="s">
        <v>24</v>
      </c>
      <c r="E55" s="44">
        <v>1</v>
      </c>
      <c r="F55" s="139">
        <v>288000</v>
      </c>
      <c r="G55" s="139">
        <v>311040</v>
      </c>
      <c r="H55" s="139">
        <v>315332</v>
      </c>
      <c r="I55" s="18">
        <f t="shared" si="4"/>
        <v>304550.2255300745</v>
      </c>
      <c r="J55" s="16">
        <f t="shared" si="5"/>
        <v>304550.2255300745</v>
      </c>
    </row>
    <row r="56" spans="1:10" ht="12.75" customHeight="1">
      <c r="A56" s="35">
        <v>39</v>
      </c>
      <c r="B56" s="51" t="s">
        <v>194</v>
      </c>
      <c r="C56" s="50" t="s">
        <v>195</v>
      </c>
      <c r="D56" s="50" t="s">
        <v>24</v>
      </c>
      <c r="E56" s="44">
        <v>1</v>
      </c>
      <c r="F56" s="139">
        <v>512000</v>
      </c>
      <c r="G56" s="139">
        <v>552960</v>
      </c>
      <c r="H56" s="139">
        <v>560591</v>
      </c>
      <c r="I56" s="18">
        <f t="shared" si="4"/>
        <v>541422.87355917483</v>
      </c>
      <c r="J56" s="16">
        <f t="shared" si="5"/>
        <v>541422.87355917483</v>
      </c>
    </row>
    <row r="57" spans="1:10" ht="12.75" customHeight="1">
      <c r="A57" s="35">
        <v>40</v>
      </c>
      <c r="B57" s="51" t="s">
        <v>196</v>
      </c>
      <c r="C57" s="50" t="s">
        <v>197</v>
      </c>
      <c r="D57" s="50" t="s">
        <v>24</v>
      </c>
      <c r="E57" s="44">
        <v>1</v>
      </c>
      <c r="F57" s="139">
        <v>128000</v>
      </c>
      <c r="G57" s="139">
        <v>138240</v>
      </c>
      <c r="H57" s="139">
        <v>140148</v>
      </c>
      <c r="I57" s="18">
        <f t="shared" si="4"/>
        <v>135355.79887368652</v>
      </c>
      <c r="J57" s="16">
        <f t="shared" si="5"/>
        <v>135355.79887368652</v>
      </c>
    </row>
    <row r="58" spans="1:10" ht="12.75" customHeight="1">
      <c r="A58" s="35">
        <v>41</v>
      </c>
      <c r="B58" s="51" t="s">
        <v>198</v>
      </c>
      <c r="C58" s="50" t="s">
        <v>199</v>
      </c>
      <c r="D58" s="50" t="s">
        <v>24</v>
      </c>
      <c r="E58" s="44">
        <v>1</v>
      </c>
      <c r="F58" s="139">
        <v>192000</v>
      </c>
      <c r="G58" s="139">
        <v>207360</v>
      </c>
      <c r="H58" s="139">
        <v>210222</v>
      </c>
      <c r="I58" s="18">
        <f t="shared" si="4"/>
        <v>203033.69831052981</v>
      </c>
      <c r="J58" s="16">
        <f t="shared" si="5"/>
        <v>203033.69831052981</v>
      </c>
    </row>
    <row r="59" spans="1:10" ht="12.75" customHeight="1">
      <c r="A59" s="35">
        <v>42</v>
      </c>
      <c r="B59" s="51" t="s">
        <v>200</v>
      </c>
      <c r="C59" s="50" t="s">
        <v>201</v>
      </c>
      <c r="D59" s="50" t="s">
        <v>24</v>
      </c>
      <c r="E59" s="44">
        <v>1</v>
      </c>
      <c r="F59" s="139">
        <v>960000</v>
      </c>
      <c r="G59" s="139">
        <v>1036800</v>
      </c>
      <c r="H59" s="139">
        <v>1051108</v>
      </c>
      <c r="I59" s="18">
        <f t="shared" si="4"/>
        <v>1015167.8476814808</v>
      </c>
      <c r="J59" s="16">
        <f t="shared" si="5"/>
        <v>1015167.8476814808</v>
      </c>
    </row>
    <row r="60" spans="1:10" ht="12.75" customHeight="1">
      <c r="A60" s="35">
        <v>43</v>
      </c>
      <c r="B60" s="51" t="s">
        <v>202</v>
      </c>
      <c r="C60" s="50" t="s">
        <v>203</v>
      </c>
      <c r="D60" s="50" t="s">
        <v>24</v>
      </c>
      <c r="E60" s="44">
        <v>1</v>
      </c>
      <c r="F60" s="139">
        <v>560000</v>
      </c>
      <c r="G60" s="139">
        <v>604800</v>
      </c>
      <c r="H60" s="139">
        <v>613146</v>
      </c>
      <c r="I60" s="18">
        <f t="shared" si="4"/>
        <v>592181.13716891489</v>
      </c>
      <c r="J60" s="16">
        <f t="shared" si="5"/>
        <v>592181.13716891489</v>
      </c>
    </row>
    <row r="61" spans="1:10" ht="12.75" customHeight="1">
      <c r="A61" s="35">
        <v>44</v>
      </c>
      <c r="B61" s="51" t="s">
        <v>204</v>
      </c>
      <c r="C61" s="50" t="s">
        <v>205</v>
      </c>
      <c r="D61" s="50" t="s">
        <v>24</v>
      </c>
      <c r="E61" s="44">
        <v>1</v>
      </c>
      <c r="F61" s="139">
        <v>96000</v>
      </c>
      <c r="G61" s="139">
        <v>103680</v>
      </c>
      <c r="H61" s="139">
        <v>105111</v>
      </c>
      <c r="I61" s="18">
        <f t="shared" si="4"/>
        <v>101516.84915526491</v>
      </c>
      <c r="J61" s="16">
        <f t="shared" si="5"/>
        <v>101516.84915526491</v>
      </c>
    </row>
    <row r="62" spans="1:10" ht="12.75" customHeight="1">
      <c r="A62" s="35">
        <v>45</v>
      </c>
      <c r="B62" s="51" t="s">
        <v>206</v>
      </c>
      <c r="C62" s="50" t="s">
        <v>207</v>
      </c>
      <c r="D62" s="50" t="s">
        <v>24</v>
      </c>
      <c r="E62" s="44">
        <v>1</v>
      </c>
      <c r="F62" s="139">
        <v>512000</v>
      </c>
      <c r="G62" s="139">
        <v>552960</v>
      </c>
      <c r="H62" s="139">
        <v>560591</v>
      </c>
      <c r="I62" s="18">
        <f t="shared" si="4"/>
        <v>541422.87355917483</v>
      </c>
      <c r="J62" s="16">
        <f t="shared" si="5"/>
        <v>541422.87355917483</v>
      </c>
    </row>
    <row r="63" spans="1:10" ht="12.75" customHeight="1">
      <c r="A63" s="35">
        <v>46</v>
      </c>
      <c r="B63" s="51" t="s">
        <v>206</v>
      </c>
      <c r="C63" s="50" t="s">
        <v>208</v>
      </c>
      <c r="D63" s="50" t="s">
        <v>24</v>
      </c>
      <c r="E63" s="44">
        <v>1</v>
      </c>
      <c r="F63" s="139">
        <v>464000</v>
      </c>
      <c r="G63" s="139">
        <v>501120</v>
      </c>
      <c r="H63" s="139">
        <v>508035</v>
      </c>
      <c r="I63" s="18">
        <f t="shared" si="4"/>
        <v>490664.28801356856</v>
      </c>
      <c r="J63" s="16">
        <f t="shared" si="5"/>
        <v>490664.28801356856</v>
      </c>
    </row>
    <row r="64" spans="1:10" ht="12.75" customHeight="1">
      <c r="A64" s="35">
        <v>47</v>
      </c>
      <c r="B64" s="51" t="s">
        <v>206</v>
      </c>
      <c r="C64" s="50" t="s">
        <v>209</v>
      </c>
      <c r="D64" s="50" t="s">
        <v>24</v>
      </c>
      <c r="E64" s="44">
        <v>1</v>
      </c>
      <c r="F64" s="139">
        <v>464000</v>
      </c>
      <c r="G64" s="139">
        <v>501120</v>
      </c>
      <c r="H64" s="139">
        <v>508035</v>
      </c>
      <c r="I64" s="18">
        <f t="shared" si="4"/>
        <v>490664.28801356856</v>
      </c>
      <c r="J64" s="16">
        <f t="shared" si="5"/>
        <v>490664.28801356856</v>
      </c>
    </row>
    <row r="65" spans="1:10" ht="12.75" customHeight="1">
      <c r="A65" s="35">
        <v>48</v>
      </c>
      <c r="B65" s="51" t="s">
        <v>210</v>
      </c>
      <c r="C65" s="50" t="s">
        <v>211</v>
      </c>
      <c r="D65" s="50" t="s">
        <v>24</v>
      </c>
      <c r="E65" s="44">
        <v>1</v>
      </c>
      <c r="F65" s="139">
        <v>96000</v>
      </c>
      <c r="G65" s="139">
        <v>103680</v>
      </c>
      <c r="H65" s="139">
        <v>105111</v>
      </c>
      <c r="I65" s="18">
        <f t="shared" si="4"/>
        <v>101516.84915526491</v>
      </c>
      <c r="J65" s="16">
        <f t="shared" si="5"/>
        <v>101516.84915526491</v>
      </c>
    </row>
    <row r="66" spans="1:10" ht="12.75" customHeight="1">
      <c r="A66" s="35">
        <v>49</v>
      </c>
      <c r="B66" s="51" t="s">
        <v>212</v>
      </c>
      <c r="C66" s="50" t="s">
        <v>213</v>
      </c>
      <c r="D66" s="50" t="s">
        <v>24</v>
      </c>
      <c r="E66" s="44">
        <v>1</v>
      </c>
      <c r="F66" s="139">
        <v>96000</v>
      </c>
      <c r="G66" s="139">
        <v>103680</v>
      </c>
      <c r="H66" s="139">
        <v>105111</v>
      </c>
      <c r="I66" s="18">
        <f t="shared" si="0"/>
        <v>101516.84915526491</v>
      </c>
      <c r="J66" s="16">
        <f t="shared" si="1"/>
        <v>101516.84915526491</v>
      </c>
    </row>
    <row r="67" spans="1:10" ht="12.75" customHeight="1">
      <c r="A67" s="35">
        <v>50</v>
      </c>
      <c r="B67" s="51" t="s">
        <v>214</v>
      </c>
      <c r="C67" s="50" t="s">
        <v>215</v>
      </c>
      <c r="D67" s="50" t="s">
        <v>24</v>
      </c>
      <c r="E67" s="44">
        <v>1</v>
      </c>
      <c r="F67" s="139">
        <v>512000</v>
      </c>
      <c r="G67" s="139">
        <v>552960</v>
      </c>
      <c r="H67" s="139">
        <v>560591</v>
      </c>
      <c r="I67" s="18">
        <f t="shared" si="0"/>
        <v>541422.87355917483</v>
      </c>
      <c r="J67" s="16">
        <f t="shared" si="1"/>
        <v>541422.87355917483</v>
      </c>
    </row>
    <row r="68" spans="1:10" ht="12.75" customHeight="1">
      <c r="A68" s="35">
        <v>51</v>
      </c>
      <c r="B68" s="51">
        <v>898000062</v>
      </c>
      <c r="C68" s="50" t="s">
        <v>216</v>
      </c>
      <c r="D68" s="50" t="s">
        <v>24</v>
      </c>
      <c r="E68" s="44">
        <v>1</v>
      </c>
      <c r="F68" s="139">
        <v>1040000</v>
      </c>
      <c r="G68" s="139">
        <v>1123200</v>
      </c>
      <c r="H68" s="139">
        <v>1138700</v>
      </c>
      <c r="I68" s="18">
        <f t="shared" si="0"/>
        <v>1099765.0610096643</v>
      </c>
      <c r="J68" s="16">
        <f t="shared" si="1"/>
        <v>1099765.0610096643</v>
      </c>
    </row>
    <row r="69" spans="1:10" ht="12.75" customHeight="1">
      <c r="A69" s="35">
        <v>52</v>
      </c>
      <c r="B69" s="51" t="s">
        <v>217</v>
      </c>
      <c r="C69" s="50" t="s">
        <v>218</v>
      </c>
      <c r="D69" s="50" t="s">
        <v>24</v>
      </c>
      <c r="E69" s="44">
        <v>1</v>
      </c>
      <c r="F69" s="139">
        <v>720000</v>
      </c>
      <c r="G69" s="139">
        <v>777600</v>
      </c>
      <c r="H69" s="139">
        <v>788331</v>
      </c>
      <c r="I69" s="18">
        <f t="shared" si="0"/>
        <v>761375.88576111058</v>
      </c>
      <c r="J69" s="16">
        <f t="shared" si="1"/>
        <v>761375.88576111058</v>
      </c>
    </row>
    <row r="70" spans="1:10" ht="12.75" customHeight="1">
      <c r="A70" s="35">
        <v>53</v>
      </c>
      <c r="B70" s="51" t="s">
        <v>219</v>
      </c>
      <c r="C70" s="50" t="s">
        <v>220</v>
      </c>
      <c r="D70" s="50" t="s">
        <v>24</v>
      </c>
      <c r="E70" s="44">
        <v>1</v>
      </c>
      <c r="F70" s="139">
        <v>512000</v>
      </c>
      <c r="G70" s="139">
        <v>552960</v>
      </c>
      <c r="H70" s="139">
        <v>560591</v>
      </c>
      <c r="I70" s="18">
        <f t="shared" si="0"/>
        <v>541422.87355917483</v>
      </c>
      <c r="J70" s="16">
        <f t="shared" si="1"/>
        <v>541422.87355917483</v>
      </c>
    </row>
    <row r="71" spans="1:10" ht="12.75" customHeight="1">
      <c r="A71" s="35">
        <v>54</v>
      </c>
      <c r="B71" s="51" t="s">
        <v>206</v>
      </c>
      <c r="C71" s="50" t="s">
        <v>221</v>
      </c>
      <c r="D71" s="50" t="s">
        <v>24</v>
      </c>
      <c r="E71" s="44">
        <v>1</v>
      </c>
      <c r="F71" s="139">
        <v>12000000</v>
      </c>
      <c r="G71" s="139">
        <v>12960000</v>
      </c>
      <c r="H71" s="139">
        <v>13138848</v>
      </c>
      <c r="I71" s="18">
        <f t="shared" si="0"/>
        <v>12689597.452146901</v>
      </c>
      <c r="J71" s="16">
        <f t="shared" si="1"/>
        <v>12689597.452146901</v>
      </c>
    </row>
    <row r="72" spans="1:10" ht="12.75" customHeight="1">
      <c r="A72" s="35">
        <v>55</v>
      </c>
      <c r="B72" s="51" t="s">
        <v>206</v>
      </c>
      <c r="C72" s="50" t="s">
        <v>222</v>
      </c>
      <c r="D72" s="50" t="s">
        <v>24</v>
      </c>
      <c r="E72" s="44">
        <v>1</v>
      </c>
      <c r="F72" s="139">
        <v>360000</v>
      </c>
      <c r="G72" s="139">
        <v>388800</v>
      </c>
      <c r="H72" s="139">
        <v>394165</v>
      </c>
      <c r="I72" s="18">
        <f t="shared" si="0"/>
        <v>380687.78191259305</v>
      </c>
      <c r="J72" s="16">
        <f t="shared" si="1"/>
        <v>380687.78191259305</v>
      </c>
    </row>
    <row r="73" spans="1:10" ht="12.75" customHeight="1">
      <c r="A73" s="35">
        <v>56</v>
      </c>
      <c r="B73" s="51" t="s">
        <v>223</v>
      </c>
      <c r="C73" s="50" t="s">
        <v>224</v>
      </c>
      <c r="D73" s="50" t="s">
        <v>24</v>
      </c>
      <c r="E73" s="44">
        <v>1</v>
      </c>
      <c r="F73" s="139">
        <v>1360000</v>
      </c>
      <c r="G73" s="139">
        <v>1468800</v>
      </c>
      <c r="H73" s="139">
        <v>1489069</v>
      </c>
      <c r="I73" s="18">
        <f t="shared" si="0"/>
        <v>1438154.2362582069</v>
      </c>
      <c r="J73" s="16">
        <f t="shared" si="1"/>
        <v>1438154.2362582069</v>
      </c>
    </row>
    <row r="74" spans="1:10" ht="12.75" customHeight="1" thickBot="1">
      <c r="A74" s="35">
        <v>57</v>
      </c>
      <c r="B74" s="50"/>
      <c r="C74" s="50" t="s">
        <v>36</v>
      </c>
      <c r="D74" s="50" t="s">
        <v>37</v>
      </c>
      <c r="E74" s="44">
        <v>1</v>
      </c>
      <c r="F74" s="139">
        <v>600000</v>
      </c>
      <c r="G74" s="139">
        <v>650000</v>
      </c>
      <c r="H74" s="139">
        <v>656942.5</v>
      </c>
      <c r="I74" s="18">
        <f t="shared" si="0"/>
        <v>635131.99149297015</v>
      </c>
      <c r="J74" s="16">
        <f t="shared" si="1"/>
        <v>635131.99149297015</v>
      </c>
    </row>
    <row r="75" spans="1:10" ht="12.75" customHeight="1" thickBot="1">
      <c r="A75" s="13">
        <v>58</v>
      </c>
      <c r="B75" s="50"/>
      <c r="C75" s="50" t="s">
        <v>38</v>
      </c>
      <c r="D75" s="50" t="s">
        <v>37</v>
      </c>
      <c r="E75" s="44">
        <v>1</v>
      </c>
      <c r="F75" s="139">
        <v>360000</v>
      </c>
      <c r="G75" s="139">
        <v>350000</v>
      </c>
      <c r="H75" s="139">
        <v>394165.5</v>
      </c>
      <c r="I75" s="18">
        <f t="shared" si="0"/>
        <v>367578.17578883917</v>
      </c>
      <c r="J75" s="16">
        <f t="shared" si="1"/>
        <v>367578.17578883917</v>
      </c>
    </row>
    <row r="76" spans="1:10" ht="21" customHeight="1" thickBot="1">
      <c r="A76" s="246" t="s">
        <v>51</v>
      </c>
      <c r="B76" s="247"/>
      <c r="C76" s="247"/>
      <c r="D76" s="247"/>
      <c r="E76" s="247"/>
      <c r="F76" s="247"/>
      <c r="G76" s="247"/>
      <c r="H76" s="247"/>
      <c r="I76" s="248"/>
      <c r="J76" s="31">
        <f>SUM(J18:J75)</f>
        <v>63186813.605741747</v>
      </c>
    </row>
    <row r="77" spans="1:10" ht="14.5" thickBot="1">
      <c r="A77" s="252" t="s">
        <v>225</v>
      </c>
      <c r="B77" s="253"/>
      <c r="C77" s="253"/>
      <c r="D77" s="253"/>
      <c r="E77" s="253"/>
      <c r="F77" s="253"/>
      <c r="G77" s="253"/>
      <c r="H77" s="253"/>
      <c r="I77" s="253"/>
      <c r="J77" s="253"/>
    </row>
    <row r="78" spans="1:10" ht="14.5" thickBot="1">
      <c r="A78" s="256" t="s">
        <v>12</v>
      </c>
      <c r="B78" s="271"/>
      <c r="C78" s="256" t="s">
        <v>13</v>
      </c>
      <c r="D78" s="258" t="s">
        <v>53</v>
      </c>
      <c r="E78" s="258" t="s">
        <v>15</v>
      </c>
      <c r="F78" s="12" t="s">
        <v>16</v>
      </c>
      <c r="G78" s="28" t="s">
        <v>17</v>
      </c>
      <c r="H78" s="12" t="s">
        <v>18</v>
      </c>
      <c r="I78" s="260" t="s">
        <v>19</v>
      </c>
      <c r="J78" s="261"/>
    </row>
    <row r="79" spans="1:10" ht="28.5" thickBot="1">
      <c r="A79" s="257"/>
      <c r="B79" s="272"/>
      <c r="C79" s="269"/>
      <c r="D79" s="270"/>
      <c r="E79" s="259"/>
      <c r="F79" s="12" t="s">
        <v>20</v>
      </c>
      <c r="G79" s="27" t="s">
        <v>20</v>
      </c>
      <c r="H79" s="27" t="s">
        <v>20</v>
      </c>
      <c r="I79" s="32" t="s">
        <v>21</v>
      </c>
      <c r="J79" s="27" t="s">
        <v>22</v>
      </c>
    </row>
    <row r="80" spans="1:10" ht="12.75" customHeight="1">
      <c r="A80" s="17">
        <v>1</v>
      </c>
      <c r="B80" s="53"/>
      <c r="C80" s="37" t="s">
        <v>70</v>
      </c>
      <c r="D80" s="38" t="s">
        <v>226</v>
      </c>
      <c r="E80" s="33">
        <v>1</v>
      </c>
      <c r="F80" s="138">
        <v>748000</v>
      </c>
      <c r="G80" s="138">
        <v>770440</v>
      </c>
      <c r="H80" s="138">
        <v>804185</v>
      </c>
      <c r="I80" s="18">
        <f>GEOMEAN(F80,G80,H80)</f>
        <v>773865.45944016927</v>
      </c>
      <c r="J80" s="16">
        <f>I80</f>
        <v>773865.45944016927</v>
      </c>
    </row>
    <row r="81" spans="1:10" ht="12.75" customHeight="1">
      <c r="A81" s="17">
        <v>2</v>
      </c>
      <c r="B81" s="17"/>
      <c r="C81" s="37" t="s">
        <v>227</v>
      </c>
      <c r="D81" s="38" t="s">
        <v>226</v>
      </c>
      <c r="E81" s="39">
        <v>1</v>
      </c>
      <c r="F81" s="138">
        <v>88000</v>
      </c>
      <c r="G81" s="138">
        <v>90640</v>
      </c>
      <c r="H81" s="138">
        <v>94610</v>
      </c>
      <c r="I81" s="18">
        <f t="shared" ref="I81:I98" si="6">GEOMEAN(F81,G81,H81)</f>
        <v>91042.995228255211</v>
      </c>
      <c r="J81" s="16">
        <f t="shared" ref="J81:J98" si="7">I81</f>
        <v>91042.995228255211</v>
      </c>
    </row>
    <row r="82" spans="1:10" ht="12.75" customHeight="1">
      <c r="A82" s="17">
        <v>3</v>
      </c>
      <c r="B82" s="17"/>
      <c r="C82" s="37" t="s">
        <v>228</v>
      </c>
      <c r="D82" s="38" t="s">
        <v>226</v>
      </c>
      <c r="E82" s="39">
        <v>1</v>
      </c>
      <c r="F82" s="138">
        <v>132000</v>
      </c>
      <c r="G82" s="138">
        <v>135960</v>
      </c>
      <c r="H82" s="138">
        <v>141915</v>
      </c>
      <c r="I82" s="18">
        <f t="shared" si="6"/>
        <v>136564.49284238281</v>
      </c>
      <c r="J82" s="16">
        <f t="shared" si="7"/>
        <v>136564.49284238281</v>
      </c>
    </row>
    <row r="83" spans="1:10" ht="12.75" customHeight="1">
      <c r="A83" s="17">
        <v>4</v>
      </c>
      <c r="B83" s="17"/>
      <c r="C83" s="37" t="s">
        <v>26</v>
      </c>
      <c r="D83" s="38" t="s">
        <v>226</v>
      </c>
      <c r="E83" s="39">
        <v>1</v>
      </c>
      <c r="F83" s="138">
        <v>132000</v>
      </c>
      <c r="G83" s="138">
        <v>135960</v>
      </c>
      <c r="H83" s="138">
        <v>141915</v>
      </c>
      <c r="I83" s="18">
        <f t="shared" si="6"/>
        <v>136564.49284238281</v>
      </c>
      <c r="J83" s="16">
        <f t="shared" si="7"/>
        <v>136564.49284238281</v>
      </c>
    </row>
    <row r="84" spans="1:10" ht="12.75" customHeight="1">
      <c r="A84" s="17">
        <v>5</v>
      </c>
      <c r="B84" s="17"/>
      <c r="C84" s="37" t="s">
        <v>28</v>
      </c>
      <c r="D84" s="38" t="s">
        <v>226</v>
      </c>
      <c r="E84" s="39">
        <v>1</v>
      </c>
      <c r="F84" s="138">
        <v>88000</v>
      </c>
      <c r="G84" s="138">
        <v>90640</v>
      </c>
      <c r="H84" s="138">
        <v>94610</v>
      </c>
      <c r="I84" s="18">
        <f t="shared" si="6"/>
        <v>91042.995228255211</v>
      </c>
      <c r="J84" s="16">
        <f t="shared" si="7"/>
        <v>91042.995228255211</v>
      </c>
    </row>
    <row r="85" spans="1:10" ht="12.75" customHeight="1">
      <c r="A85" s="17">
        <v>6</v>
      </c>
      <c r="B85" s="17"/>
      <c r="C85" s="37" t="s">
        <v>229</v>
      </c>
      <c r="D85" s="38" t="s">
        <v>30</v>
      </c>
      <c r="E85" s="39">
        <v>1</v>
      </c>
      <c r="F85" s="138">
        <v>242000</v>
      </c>
      <c r="G85" s="138">
        <v>249260</v>
      </c>
      <c r="H85" s="138">
        <v>260178</v>
      </c>
      <c r="I85" s="18">
        <f t="shared" si="6"/>
        <v>250368.39726056642</v>
      </c>
      <c r="J85" s="16">
        <f t="shared" si="7"/>
        <v>250368.39726056642</v>
      </c>
    </row>
    <row r="86" spans="1:10" ht="12.75" customHeight="1">
      <c r="A86" s="17">
        <v>7</v>
      </c>
      <c r="B86" s="17"/>
      <c r="C86" s="37" t="s">
        <v>57</v>
      </c>
      <c r="D86" s="38" t="s">
        <v>30</v>
      </c>
      <c r="E86" s="39">
        <v>1</v>
      </c>
      <c r="F86" s="138">
        <v>176000</v>
      </c>
      <c r="G86" s="138">
        <v>181280</v>
      </c>
      <c r="H86" s="138">
        <v>189220</v>
      </c>
      <c r="I86" s="18">
        <f t="shared" si="6"/>
        <v>182085.99045651042</v>
      </c>
      <c r="J86" s="16">
        <f t="shared" si="7"/>
        <v>182085.99045651042</v>
      </c>
    </row>
    <row r="87" spans="1:10" ht="12.75" customHeight="1">
      <c r="A87" s="17">
        <v>8</v>
      </c>
      <c r="B87" s="17"/>
      <c r="C87" s="37" t="s">
        <v>230</v>
      </c>
      <c r="D87" s="38" t="s">
        <v>226</v>
      </c>
      <c r="E87" s="39">
        <v>1</v>
      </c>
      <c r="F87" s="138">
        <v>1650000</v>
      </c>
      <c r="G87" s="138">
        <v>1699500</v>
      </c>
      <c r="H87" s="138">
        <v>1773938</v>
      </c>
      <c r="I87" s="18">
        <f t="shared" si="6"/>
        <v>1707056.3209127374</v>
      </c>
      <c r="J87" s="16">
        <f t="shared" si="7"/>
        <v>1707056.3209127374</v>
      </c>
    </row>
    <row r="88" spans="1:10" ht="12.75" customHeight="1">
      <c r="A88" s="17">
        <v>9</v>
      </c>
      <c r="B88" s="17"/>
      <c r="C88" s="37" t="s">
        <v>231</v>
      </c>
      <c r="D88" s="38" t="s">
        <v>226</v>
      </c>
      <c r="E88" s="39">
        <v>1</v>
      </c>
      <c r="F88" s="138">
        <v>1320000</v>
      </c>
      <c r="G88" s="138">
        <v>1359600</v>
      </c>
      <c r="H88" s="138">
        <v>1419150</v>
      </c>
      <c r="I88" s="18">
        <f t="shared" si="6"/>
        <v>1365644.9284238282</v>
      </c>
      <c r="J88" s="16">
        <f t="shared" si="7"/>
        <v>1365644.9284238282</v>
      </c>
    </row>
    <row r="89" spans="1:10" ht="12.75" customHeight="1">
      <c r="A89" s="17">
        <v>10</v>
      </c>
      <c r="B89" s="17"/>
      <c r="C89" s="37" t="s">
        <v>232</v>
      </c>
      <c r="D89" s="38" t="s">
        <v>226</v>
      </c>
      <c r="E89" s="39">
        <v>1</v>
      </c>
      <c r="F89" s="138">
        <v>1320000</v>
      </c>
      <c r="G89" s="138">
        <v>1359600</v>
      </c>
      <c r="H89" s="138">
        <v>1419150</v>
      </c>
      <c r="I89" s="18">
        <f t="shared" si="6"/>
        <v>1365644.9284238282</v>
      </c>
      <c r="J89" s="16">
        <f t="shared" si="7"/>
        <v>1365644.9284238282</v>
      </c>
    </row>
    <row r="90" spans="1:10" ht="12.75" customHeight="1">
      <c r="A90" s="17">
        <v>11</v>
      </c>
      <c r="B90" s="17"/>
      <c r="C90" s="37" t="s">
        <v>233</v>
      </c>
      <c r="D90" s="38" t="s">
        <v>226</v>
      </c>
      <c r="E90" s="39">
        <v>1</v>
      </c>
      <c r="F90" s="138">
        <v>715000</v>
      </c>
      <c r="G90" s="138">
        <v>736450</v>
      </c>
      <c r="H90" s="138">
        <v>768707</v>
      </c>
      <c r="I90" s="18">
        <f t="shared" si="6"/>
        <v>739724.57680394629</v>
      </c>
      <c r="J90" s="16">
        <f t="shared" si="7"/>
        <v>739724.57680394629</v>
      </c>
    </row>
    <row r="91" spans="1:10" ht="12.75" customHeight="1">
      <c r="A91" s="17">
        <v>12</v>
      </c>
      <c r="B91" s="17"/>
      <c r="C91" s="37" t="s">
        <v>234</v>
      </c>
      <c r="D91" s="38" t="s">
        <v>226</v>
      </c>
      <c r="E91" s="39">
        <v>1</v>
      </c>
      <c r="F91" s="138">
        <v>495000</v>
      </c>
      <c r="G91" s="138">
        <v>509850</v>
      </c>
      <c r="H91" s="138">
        <v>532181</v>
      </c>
      <c r="I91" s="18">
        <f t="shared" si="6"/>
        <v>512116.76796743937</v>
      </c>
      <c r="J91" s="16">
        <f t="shared" si="7"/>
        <v>512116.76796743937</v>
      </c>
    </row>
    <row r="92" spans="1:10" ht="12.75" customHeight="1">
      <c r="A92" s="17">
        <v>13</v>
      </c>
      <c r="B92" s="17"/>
      <c r="C92" s="37" t="s">
        <v>79</v>
      </c>
      <c r="D92" s="38" t="s">
        <v>226</v>
      </c>
      <c r="E92" s="39">
        <v>1</v>
      </c>
      <c r="F92" s="138">
        <v>462000</v>
      </c>
      <c r="G92" s="138">
        <v>475860</v>
      </c>
      <c r="H92" s="138">
        <v>496703</v>
      </c>
      <c r="I92" s="18">
        <f t="shared" si="6"/>
        <v>477975.88533125335</v>
      </c>
      <c r="J92" s="16">
        <f t="shared" si="7"/>
        <v>477975.88533125335</v>
      </c>
    </row>
    <row r="93" spans="1:10" ht="12.75" customHeight="1">
      <c r="A93" s="17">
        <v>14</v>
      </c>
      <c r="B93" s="17"/>
      <c r="C93" s="37" t="s">
        <v>235</v>
      </c>
      <c r="D93" s="38" t="s">
        <v>236</v>
      </c>
      <c r="E93" s="39">
        <v>1</v>
      </c>
      <c r="F93" s="138">
        <v>605000</v>
      </c>
      <c r="G93" s="138">
        <v>623150</v>
      </c>
      <c r="H93" s="138">
        <v>650444</v>
      </c>
      <c r="I93" s="18">
        <f t="shared" si="6"/>
        <v>625920.67238572799</v>
      </c>
      <c r="J93" s="16">
        <f t="shared" si="7"/>
        <v>625920.67238572799</v>
      </c>
    </row>
    <row r="94" spans="1:10" ht="12.75" customHeight="1">
      <c r="A94" s="17">
        <v>15</v>
      </c>
      <c r="B94" s="17"/>
      <c r="C94" s="37" t="s">
        <v>237</v>
      </c>
      <c r="D94" s="38" t="s">
        <v>226</v>
      </c>
      <c r="E94" s="39">
        <v>1</v>
      </c>
      <c r="F94" s="138">
        <v>242000</v>
      </c>
      <c r="G94" s="138">
        <v>249260</v>
      </c>
      <c r="H94" s="138">
        <v>260178</v>
      </c>
      <c r="I94" s="18">
        <f t="shared" si="6"/>
        <v>250368.39726056642</v>
      </c>
      <c r="J94" s="16">
        <f t="shared" si="7"/>
        <v>250368.39726056642</v>
      </c>
    </row>
    <row r="95" spans="1:10" ht="12.75" customHeight="1">
      <c r="A95" s="17">
        <v>16</v>
      </c>
      <c r="B95" s="17"/>
      <c r="C95" s="37" t="s">
        <v>238</v>
      </c>
      <c r="D95" s="38" t="s">
        <v>226</v>
      </c>
      <c r="E95" s="39">
        <v>1</v>
      </c>
      <c r="F95" s="138">
        <v>715000</v>
      </c>
      <c r="G95" s="138">
        <v>736450</v>
      </c>
      <c r="H95" s="138">
        <v>768707</v>
      </c>
      <c r="I95" s="18">
        <f t="shared" si="6"/>
        <v>739724.57680394629</v>
      </c>
      <c r="J95" s="16">
        <f t="shared" si="7"/>
        <v>739724.57680394629</v>
      </c>
    </row>
    <row r="96" spans="1:10" ht="12.75" customHeight="1">
      <c r="A96" s="17">
        <v>17</v>
      </c>
      <c r="B96" s="17"/>
      <c r="C96" s="37" t="s">
        <v>239</v>
      </c>
      <c r="D96" s="38" t="s">
        <v>226</v>
      </c>
      <c r="E96" s="39">
        <v>1</v>
      </c>
      <c r="F96" s="138">
        <v>572000</v>
      </c>
      <c r="G96" s="138">
        <v>589160</v>
      </c>
      <c r="H96" s="138">
        <v>614965</v>
      </c>
      <c r="I96" s="18">
        <f t="shared" si="6"/>
        <v>591779.46898365894</v>
      </c>
      <c r="J96" s="16">
        <f t="shared" si="7"/>
        <v>591779.46898365894</v>
      </c>
    </row>
    <row r="97" spans="1:11" ht="12.75" customHeight="1">
      <c r="A97" s="17">
        <v>18</v>
      </c>
      <c r="B97" s="17"/>
      <c r="C97" s="37" t="s">
        <v>36</v>
      </c>
      <c r="D97" s="38" t="s">
        <v>37</v>
      </c>
      <c r="E97" s="39">
        <v>1</v>
      </c>
      <c r="F97" s="138">
        <v>357500</v>
      </c>
      <c r="G97" s="138">
        <v>350000</v>
      </c>
      <c r="H97" s="138">
        <v>384353.5</v>
      </c>
      <c r="I97" s="18">
        <f t="shared" si="6"/>
        <v>363656.7419944476</v>
      </c>
      <c r="J97" s="16">
        <f t="shared" si="7"/>
        <v>363656.7419944476</v>
      </c>
    </row>
    <row r="98" spans="1:11" ht="12.75" customHeight="1" thickBot="1">
      <c r="A98" s="17">
        <v>19</v>
      </c>
      <c r="B98" s="17"/>
      <c r="C98" s="37" t="s">
        <v>38</v>
      </c>
      <c r="D98" s="38" t="s">
        <v>37</v>
      </c>
      <c r="E98" s="39">
        <v>1</v>
      </c>
      <c r="F98" s="138">
        <v>286000</v>
      </c>
      <c r="G98" s="138">
        <v>250000</v>
      </c>
      <c r="H98" s="138">
        <v>307482.5</v>
      </c>
      <c r="I98" s="18">
        <f t="shared" si="6"/>
        <v>280140.23056534352</v>
      </c>
      <c r="J98" s="16">
        <f t="shared" si="7"/>
        <v>280140.23056534352</v>
      </c>
    </row>
    <row r="99" spans="1:11" ht="21" customHeight="1" thickBot="1">
      <c r="A99" s="246" t="s">
        <v>51</v>
      </c>
      <c r="B99" s="247"/>
      <c r="C99" s="247"/>
      <c r="D99" s="247"/>
      <c r="E99" s="247"/>
      <c r="F99" s="247"/>
      <c r="G99" s="247"/>
      <c r="H99" s="247"/>
      <c r="I99" s="248"/>
      <c r="J99" s="9">
        <f>SUM(J80:J98)</f>
        <v>10681288.319155248</v>
      </c>
      <c r="K99" s="10"/>
    </row>
    <row r="100" spans="1:11" ht="14.5" thickBot="1">
      <c r="A100" s="252" t="s">
        <v>240</v>
      </c>
      <c r="B100" s="253"/>
      <c r="C100" s="253"/>
      <c r="D100" s="253"/>
      <c r="E100" s="253"/>
      <c r="F100" s="253"/>
      <c r="G100" s="253"/>
      <c r="H100" s="253"/>
      <c r="I100" s="253"/>
      <c r="J100" s="253"/>
    </row>
    <row r="101" spans="1:11" ht="14.5" thickBot="1">
      <c r="A101" s="254" t="s">
        <v>12</v>
      </c>
      <c r="B101" s="42"/>
      <c r="C101" s="256" t="s">
        <v>13</v>
      </c>
      <c r="D101" s="258" t="s">
        <v>53</v>
      </c>
      <c r="E101" s="258" t="s">
        <v>15</v>
      </c>
      <c r="F101" s="12" t="s">
        <v>16</v>
      </c>
      <c r="G101" s="28" t="s">
        <v>17</v>
      </c>
      <c r="H101" s="12" t="s">
        <v>18</v>
      </c>
      <c r="I101" s="260" t="s">
        <v>19</v>
      </c>
      <c r="J101" s="261"/>
    </row>
    <row r="102" spans="1:11" ht="28.5" thickBot="1">
      <c r="A102" s="255"/>
      <c r="B102" s="48"/>
      <c r="C102" s="257"/>
      <c r="D102" s="270"/>
      <c r="E102" s="259"/>
      <c r="F102" s="27" t="s">
        <v>20</v>
      </c>
      <c r="G102" s="27" t="s">
        <v>20</v>
      </c>
      <c r="H102" s="27" t="s">
        <v>20</v>
      </c>
      <c r="I102" s="12" t="s">
        <v>21</v>
      </c>
      <c r="J102" s="29" t="s">
        <v>22</v>
      </c>
    </row>
    <row r="103" spans="1:11" ht="12.75" customHeight="1">
      <c r="A103" s="13">
        <v>1</v>
      </c>
      <c r="B103" s="13"/>
      <c r="C103" s="56" t="s">
        <v>57</v>
      </c>
      <c r="D103" s="52" t="s">
        <v>24</v>
      </c>
      <c r="E103" s="33">
        <v>1</v>
      </c>
      <c r="F103" s="138">
        <v>280000</v>
      </c>
      <c r="G103" s="138">
        <v>296800</v>
      </c>
      <c r="H103" s="138">
        <v>315736</v>
      </c>
      <c r="I103" s="18">
        <f>GEOMEAN(F103,G103,H103)</f>
        <v>297154.29388778465</v>
      </c>
      <c r="J103" s="16">
        <f>I103*E103</f>
        <v>297154.29388778465</v>
      </c>
    </row>
    <row r="104" spans="1:11" ht="12.75" customHeight="1">
      <c r="A104" s="35">
        <v>2</v>
      </c>
      <c r="B104" s="35"/>
      <c r="C104" s="57" t="s">
        <v>227</v>
      </c>
      <c r="D104" s="54" t="s">
        <v>24</v>
      </c>
      <c r="E104" s="40">
        <v>1</v>
      </c>
      <c r="F104" s="138">
        <v>250000</v>
      </c>
      <c r="G104" s="138">
        <v>265000</v>
      </c>
      <c r="H104" s="138">
        <v>281907</v>
      </c>
      <c r="I104" s="18">
        <f t="shared" ref="I104:I120" si="8">GEOMEAN(F104,G104,H104)</f>
        <v>265316.28901180183</v>
      </c>
      <c r="J104" s="16">
        <f t="shared" ref="J104:J120" si="9">I104*E104</f>
        <v>265316.28901180183</v>
      </c>
    </row>
    <row r="105" spans="1:11" ht="12.75" customHeight="1">
      <c r="A105" s="35">
        <v>3</v>
      </c>
      <c r="B105" s="35"/>
      <c r="C105" s="57" t="s">
        <v>228</v>
      </c>
      <c r="D105" s="54" t="s">
        <v>24</v>
      </c>
      <c r="E105" s="40">
        <v>1</v>
      </c>
      <c r="F105" s="138">
        <v>230000</v>
      </c>
      <c r="G105" s="138">
        <v>243800</v>
      </c>
      <c r="H105" s="138">
        <v>259354</v>
      </c>
      <c r="I105" s="18">
        <f t="shared" si="8"/>
        <v>244090.84785569811</v>
      </c>
      <c r="J105" s="16">
        <f t="shared" si="9"/>
        <v>244090.84785569811</v>
      </c>
    </row>
    <row r="106" spans="1:11" ht="12.75" customHeight="1">
      <c r="A106" s="35">
        <v>4</v>
      </c>
      <c r="B106" s="35"/>
      <c r="C106" s="57" t="s">
        <v>241</v>
      </c>
      <c r="D106" s="54" t="s">
        <v>24</v>
      </c>
      <c r="E106" s="40">
        <v>1</v>
      </c>
      <c r="F106" s="138">
        <v>280000</v>
      </c>
      <c r="G106" s="138">
        <v>296800</v>
      </c>
      <c r="H106" s="138">
        <v>315736</v>
      </c>
      <c r="I106" s="18">
        <f t="shared" si="8"/>
        <v>297154.29388778465</v>
      </c>
      <c r="J106" s="16">
        <f t="shared" si="9"/>
        <v>297154.29388778465</v>
      </c>
    </row>
    <row r="107" spans="1:11" ht="12.75" customHeight="1">
      <c r="A107" s="35">
        <v>5</v>
      </c>
      <c r="B107" s="35"/>
      <c r="C107" s="57" t="s">
        <v>26</v>
      </c>
      <c r="D107" s="54" t="s">
        <v>24</v>
      </c>
      <c r="E107" s="40">
        <v>1</v>
      </c>
      <c r="F107" s="138">
        <v>320000</v>
      </c>
      <c r="G107" s="138">
        <v>339200</v>
      </c>
      <c r="H107" s="138">
        <v>360841</v>
      </c>
      <c r="I107" s="18">
        <f t="shared" si="8"/>
        <v>339604.86248374963</v>
      </c>
      <c r="J107" s="16">
        <f t="shared" si="9"/>
        <v>339604.86248374963</v>
      </c>
    </row>
    <row r="108" spans="1:11" ht="12.75" customHeight="1">
      <c r="A108" s="35">
        <v>6</v>
      </c>
      <c r="B108" s="35"/>
      <c r="C108" s="57" t="s">
        <v>242</v>
      </c>
      <c r="D108" s="54" t="s">
        <v>30</v>
      </c>
      <c r="E108" s="40">
        <v>1</v>
      </c>
      <c r="F108" s="138">
        <v>340000</v>
      </c>
      <c r="G108" s="138">
        <v>360400</v>
      </c>
      <c r="H108" s="138">
        <v>383394</v>
      </c>
      <c r="I108" s="18">
        <f t="shared" si="8"/>
        <v>360830.30363971292</v>
      </c>
      <c r="J108" s="16">
        <f t="shared" si="9"/>
        <v>360830.30363971292</v>
      </c>
    </row>
    <row r="109" spans="1:11" ht="12.75" customHeight="1">
      <c r="A109" s="35">
        <v>7</v>
      </c>
      <c r="B109" s="35"/>
      <c r="C109" s="57" t="s">
        <v>243</v>
      </c>
      <c r="D109" s="54" t="s">
        <v>30</v>
      </c>
      <c r="E109" s="40">
        <v>1</v>
      </c>
      <c r="F109" s="138">
        <v>260000</v>
      </c>
      <c r="G109" s="138">
        <v>275600</v>
      </c>
      <c r="H109" s="138">
        <v>293183</v>
      </c>
      <c r="I109" s="18">
        <f t="shared" si="8"/>
        <v>275928.85273173952</v>
      </c>
      <c r="J109" s="16">
        <f t="shared" si="9"/>
        <v>275928.85273173952</v>
      </c>
    </row>
    <row r="110" spans="1:11" ht="12.75" customHeight="1">
      <c r="A110" s="35">
        <v>8</v>
      </c>
      <c r="B110" s="35"/>
      <c r="C110" s="57" t="s">
        <v>97</v>
      </c>
      <c r="D110" s="54" t="s">
        <v>24</v>
      </c>
      <c r="E110" s="40">
        <v>1</v>
      </c>
      <c r="F110" s="138">
        <v>650000</v>
      </c>
      <c r="G110" s="138">
        <v>689000</v>
      </c>
      <c r="H110" s="138">
        <v>732958</v>
      </c>
      <c r="I110" s="18">
        <f t="shared" si="8"/>
        <v>689822.28868746024</v>
      </c>
      <c r="J110" s="16">
        <f t="shared" si="9"/>
        <v>689822.28868746024</v>
      </c>
    </row>
    <row r="111" spans="1:11" ht="12.75" customHeight="1">
      <c r="A111" s="35">
        <v>9</v>
      </c>
      <c r="B111" s="35"/>
      <c r="C111" s="57" t="s">
        <v>244</v>
      </c>
      <c r="D111" s="54" t="s">
        <v>24</v>
      </c>
      <c r="E111" s="40">
        <v>1</v>
      </c>
      <c r="F111" s="138">
        <v>320000</v>
      </c>
      <c r="G111" s="138">
        <v>339200</v>
      </c>
      <c r="H111" s="138">
        <v>360841</v>
      </c>
      <c r="I111" s="18">
        <f t="shared" si="8"/>
        <v>339604.86248374963</v>
      </c>
      <c r="J111" s="16">
        <f t="shared" si="9"/>
        <v>339604.86248374963</v>
      </c>
    </row>
    <row r="112" spans="1:11" ht="12.75" customHeight="1">
      <c r="A112" s="35">
        <v>10</v>
      </c>
      <c r="B112" s="35"/>
      <c r="C112" s="57" t="s">
        <v>245</v>
      </c>
      <c r="D112" s="54" t="s">
        <v>24</v>
      </c>
      <c r="E112" s="40">
        <v>1</v>
      </c>
      <c r="F112" s="138">
        <v>220000</v>
      </c>
      <c r="G112" s="138">
        <v>233200</v>
      </c>
      <c r="H112" s="138">
        <v>248078</v>
      </c>
      <c r="I112" s="18">
        <f t="shared" si="8"/>
        <v>233478.28413579974</v>
      </c>
      <c r="J112" s="16">
        <f t="shared" si="9"/>
        <v>233478.28413579974</v>
      </c>
    </row>
    <row r="113" spans="1:10" ht="12.75" customHeight="1">
      <c r="A113" s="35">
        <v>11</v>
      </c>
      <c r="B113" s="35"/>
      <c r="C113" s="57" t="s">
        <v>246</v>
      </c>
      <c r="D113" s="54" t="s">
        <v>37</v>
      </c>
      <c r="E113" s="40">
        <v>1</v>
      </c>
      <c r="F113" s="138">
        <v>180000</v>
      </c>
      <c r="G113" s="138">
        <v>190800</v>
      </c>
      <c r="H113" s="138">
        <v>202973</v>
      </c>
      <c r="I113" s="18">
        <f t="shared" si="8"/>
        <v>191027.71553985274</v>
      </c>
      <c r="J113" s="16">
        <f t="shared" si="9"/>
        <v>191027.71553985274</v>
      </c>
    </row>
    <row r="114" spans="1:10" ht="12.75" customHeight="1">
      <c r="A114" s="35">
        <v>12</v>
      </c>
      <c r="B114" s="35"/>
      <c r="C114" s="57" t="s">
        <v>247</v>
      </c>
      <c r="D114" s="54" t="s">
        <v>37</v>
      </c>
      <c r="E114" s="40">
        <v>1</v>
      </c>
      <c r="F114" s="138">
        <v>650000</v>
      </c>
      <c r="G114" s="138">
        <v>689000</v>
      </c>
      <c r="H114" s="138">
        <v>732958</v>
      </c>
      <c r="I114" s="18">
        <f t="shared" si="8"/>
        <v>689822.28868746024</v>
      </c>
      <c r="J114" s="16">
        <f t="shared" si="9"/>
        <v>689822.28868746024</v>
      </c>
    </row>
    <row r="115" spans="1:10" ht="12.75" customHeight="1">
      <c r="A115" s="35">
        <v>13</v>
      </c>
      <c r="B115" s="35"/>
      <c r="C115" s="57" t="s">
        <v>248</v>
      </c>
      <c r="D115" s="54" t="s">
        <v>24</v>
      </c>
      <c r="E115" s="40">
        <v>1</v>
      </c>
      <c r="F115" s="138">
        <v>650000</v>
      </c>
      <c r="G115" s="138">
        <v>689000</v>
      </c>
      <c r="H115" s="138">
        <v>732958</v>
      </c>
      <c r="I115" s="18">
        <f t="shared" si="8"/>
        <v>689822.28868746024</v>
      </c>
      <c r="J115" s="16">
        <f t="shared" si="9"/>
        <v>689822.28868746024</v>
      </c>
    </row>
    <row r="116" spans="1:10" ht="12.75" customHeight="1">
      <c r="A116" s="35">
        <v>14</v>
      </c>
      <c r="B116" s="35"/>
      <c r="C116" s="57" t="s">
        <v>249</v>
      </c>
      <c r="D116" s="54" t="s">
        <v>24</v>
      </c>
      <c r="E116" s="40">
        <v>1</v>
      </c>
      <c r="F116" s="138">
        <v>1650000</v>
      </c>
      <c r="G116" s="138">
        <v>1749000</v>
      </c>
      <c r="H116" s="138">
        <v>1860586</v>
      </c>
      <c r="I116" s="18">
        <f t="shared" si="8"/>
        <v>1751087.4447346709</v>
      </c>
      <c r="J116" s="16">
        <f t="shared" si="9"/>
        <v>1751087.4447346709</v>
      </c>
    </row>
    <row r="117" spans="1:10" ht="12.75" customHeight="1">
      <c r="A117" s="35">
        <v>15</v>
      </c>
      <c r="B117" s="35"/>
      <c r="C117" s="57" t="s">
        <v>250</v>
      </c>
      <c r="D117" s="54" t="s">
        <v>24</v>
      </c>
      <c r="E117" s="40">
        <v>1</v>
      </c>
      <c r="F117" s="138">
        <v>650000</v>
      </c>
      <c r="G117" s="138">
        <v>689000</v>
      </c>
      <c r="H117" s="138">
        <v>732958</v>
      </c>
      <c r="I117" s="18">
        <f t="shared" ref="I117:I119" si="10">GEOMEAN(F117,G117,H117)</f>
        <v>689822.28868746024</v>
      </c>
      <c r="J117" s="16">
        <f t="shared" ref="J117:J119" si="11">I117*E117</f>
        <v>689822.28868746024</v>
      </c>
    </row>
    <row r="118" spans="1:10" ht="12.75" customHeight="1">
      <c r="A118" s="35">
        <v>16</v>
      </c>
      <c r="B118" s="35"/>
      <c r="C118" s="57" t="s">
        <v>251</v>
      </c>
      <c r="D118" s="54" t="s">
        <v>24</v>
      </c>
      <c r="E118" s="40">
        <v>1</v>
      </c>
      <c r="F118" s="138">
        <v>180000</v>
      </c>
      <c r="G118" s="138">
        <v>190800</v>
      </c>
      <c r="H118" s="138">
        <v>202973</v>
      </c>
      <c r="I118" s="18">
        <f t="shared" si="10"/>
        <v>191027.71553985274</v>
      </c>
      <c r="J118" s="16">
        <f t="shared" si="11"/>
        <v>191027.71553985274</v>
      </c>
    </row>
    <row r="119" spans="1:10" ht="12.75" customHeight="1">
      <c r="A119" s="35">
        <v>17</v>
      </c>
      <c r="B119" s="35"/>
      <c r="C119" s="57" t="s">
        <v>252</v>
      </c>
      <c r="D119" s="54" t="s">
        <v>24</v>
      </c>
      <c r="E119" s="40">
        <v>1</v>
      </c>
      <c r="F119" s="138">
        <v>1100000</v>
      </c>
      <c r="G119" s="138">
        <v>1166000</v>
      </c>
      <c r="H119" s="138">
        <v>1240391</v>
      </c>
      <c r="I119" s="18">
        <f t="shared" si="10"/>
        <v>1167391.7343951436</v>
      </c>
      <c r="J119" s="16">
        <f t="shared" si="11"/>
        <v>1167391.7343951436</v>
      </c>
    </row>
    <row r="120" spans="1:10" ht="12.75" customHeight="1">
      <c r="A120" s="35">
        <v>18</v>
      </c>
      <c r="B120" s="35"/>
      <c r="C120" s="57" t="s">
        <v>253</v>
      </c>
      <c r="D120" s="54" t="s">
        <v>24</v>
      </c>
      <c r="E120" s="40">
        <v>1</v>
      </c>
      <c r="F120" s="138">
        <v>380000</v>
      </c>
      <c r="G120" s="138">
        <v>402800</v>
      </c>
      <c r="H120" s="138">
        <v>428499</v>
      </c>
      <c r="I120" s="18">
        <f t="shared" si="8"/>
        <v>403280.87223570113</v>
      </c>
      <c r="J120" s="16">
        <f t="shared" si="9"/>
        <v>403280.87223570113</v>
      </c>
    </row>
    <row r="121" spans="1:10" ht="12.75" customHeight="1">
      <c r="A121" s="35">
        <v>19</v>
      </c>
      <c r="B121" s="35"/>
      <c r="C121" s="57" t="s">
        <v>254</v>
      </c>
      <c r="D121" s="54" t="s">
        <v>24</v>
      </c>
      <c r="E121" s="40">
        <v>1</v>
      </c>
      <c r="F121" s="138">
        <v>220000</v>
      </c>
      <c r="G121" s="138">
        <v>233200</v>
      </c>
      <c r="H121" s="138">
        <v>248078</v>
      </c>
      <c r="I121" s="18">
        <f>GEOMEAN(F121,G121,H121)</f>
        <v>233478.28413579974</v>
      </c>
      <c r="J121" s="16">
        <f>I121</f>
        <v>233478.28413579974</v>
      </c>
    </row>
    <row r="122" spans="1:10" ht="57.75" customHeight="1">
      <c r="A122" s="35">
        <v>20</v>
      </c>
      <c r="B122" s="35"/>
      <c r="C122" s="57" t="s">
        <v>255</v>
      </c>
      <c r="D122" s="54" t="s">
        <v>24</v>
      </c>
      <c r="E122" s="40">
        <v>1</v>
      </c>
      <c r="F122" s="140">
        <v>10500000</v>
      </c>
      <c r="G122" s="140">
        <v>11130000</v>
      </c>
      <c r="H122" s="140">
        <v>11840094</v>
      </c>
      <c r="I122" s="46">
        <f>GEOMEAN(F122,G122,H122)</f>
        <v>11143284.138495676</v>
      </c>
      <c r="J122" s="59">
        <f>I122*E122</f>
        <v>11143284.138495676</v>
      </c>
    </row>
    <row r="123" spans="1:10" ht="12.75" customHeight="1">
      <c r="A123" s="35">
        <v>21</v>
      </c>
      <c r="B123" s="35"/>
      <c r="C123" s="57" t="s">
        <v>256</v>
      </c>
      <c r="D123" s="54" t="s">
        <v>24</v>
      </c>
      <c r="E123" s="40">
        <v>1</v>
      </c>
      <c r="F123" s="138">
        <v>1250000</v>
      </c>
      <c r="G123" s="138">
        <v>1325000</v>
      </c>
      <c r="H123" s="138">
        <v>1409535</v>
      </c>
      <c r="I123" s="18">
        <f>GEOMEAN(F123,G123,H123)</f>
        <v>1326581.4450590091</v>
      </c>
      <c r="J123" s="16">
        <f>I123*E123</f>
        <v>1326581.4450590091</v>
      </c>
    </row>
    <row r="124" spans="1:10" ht="12.75" customHeight="1" thickBot="1">
      <c r="A124" s="35">
        <v>22</v>
      </c>
      <c r="B124" s="45"/>
      <c r="C124" s="58" t="s">
        <v>38</v>
      </c>
      <c r="D124" s="55" t="s">
        <v>24</v>
      </c>
      <c r="E124" s="40">
        <v>1</v>
      </c>
      <c r="F124" s="138">
        <v>430000</v>
      </c>
      <c r="G124" s="138">
        <v>345000</v>
      </c>
      <c r="H124" s="138">
        <v>244319.4</v>
      </c>
      <c r="I124" s="36">
        <f>GEOMEAN(F124,G124,H124)</f>
        <v>330939.4198846962</v>
      </c>
      <c r="J124" s="30">
        <f>I124*E124</f>
        <v>330939.4198846962</v>
      </c>
    </row>
    <row r="125" spans="1:10" ht="22.5" customHeight="1" thickBot="1">
      <c r="A125" s="246" t="s">
        <v>51</v>
      </c>
      <c r="B125" s="247"/>
      <c r="C125" s="247"/>
      <c r="D125" s="273"/>
      <c r="E125" s="247"/>
      <c r="F125" s="247"/>
      <c r="G125" s="247"/>
      <c r="H125" s="247"/>
      <c r="I125" s="248"/>
      <c r="J125" s="9">
        <f>SUM(J103:J124)</f>
        <v>22150550.814888064</v>
      </c>
    </row>
    <row r="126" spans="1:10" s="6" customFormat="1" ht="16.5" customHeight="1" thickBot="1">
      <c r="A126" s="264" t="s">
        <v>105</v>
      </c>
      <c r="B126" s="264"/>
      <c r="C126" s="264"/>
      <c r="D126" s="264"/>
      <c r="E126" s="264"/>
      <c r="F126" s="264"/>
      <c r="G126" s="264"/>
      <c r="H126" s="264"/>
      <c r="I126" s="265"/>
      <c r="J126" s="11">
        <f>SUM(J76,J99,J125)</f>
        <v>96018652.73978506</v>
      </c>
    </row>
    <row r="127" spans="1:10" s="6" customFormat="1" ht="16.5" customHeight="1" thickBot="1">
      <c r="A127" s="19"/>
      <c r="B127" s="20"/>
      <c r="C127" s="20"/>
      <c r="D127" s="20"/>
      <c r="E127" s="20"/>
      <c r="F127" s="20"/>
      <c r="G127" s="20"/>
      <c r="H127" s="20"/>
      <c r="I127" s="20"/>
      <c r="J127" s="41"/>
    </row>
    <row r="128" spans="1:10" ht="14.25" customHeight="1">
      <c r="A128" s="186" t="s">
        <v>106</v>
      </c>
      <c r="B128" s="187"/>
      <c r="C128" s="187"/>
      <c r="D128" s="187"/>
      <c r="E128" s="187"/>
      <c r="F128" s="187"/>
      <c r="G128" s="187"/>
      <c r="H128" s="187"/>
      <c r="I128" s="187"/>
      <c r="J128" s="188"/>
    </row>
    <row r="129" spans="1:10" s="2" customFormat="1" ht="81" customHeight="1">
      <c r="A129" s="173" t="s">
        <v>107</v>
      </c>
      <c r="B129" s="173"/>
      <c r="C129" s="173"/>
      <c r="D129" s="173"/>
      <c r="E129" s="173"/>
      <c r="F129" s="173"/>
      <c r="G129" s="173"/>
      <c r="H129" s="173"/>
      <c r="I129" s="173"/>
      <c r="J129" s="173"/>
    </row>
    <row r="130" spans="1:10" s="6" customFormat="1" ht="97.5" customHeight="1">
      <c r="A130" s="174" t="s">
        <v>257</v>
      </c>
      <c r="B130" s="174"/>
      <c r="C130" s="174"/>
      <c r="D130" s="174"/>
      <c r="E130" s="174"/>
      <c r="F130" s="174"/>
      <c r="G130" s="174"/>
      <c r="H130" s="174"/>
      <c r="I130" s="174"/>
      <c r="J130" s="175"/>
    </row>
    <row r="131" spans="1:10" s="6" customFormat="1" ht="44.25" customHeight="1">
      <c r="A131" s="19"/>
      <c r="B131" s="20"/>
      <c r="C131" s="20"/>
      <c r="D131" s="20"/>
      <c r="E131" s="20"/>
      <c r="F131" s="20"/>
      <c r="G131" s="20"/>
      <c r="H131" s="20"/>
      <c r="I131" s="20"/>
      <c r="J131" s="21"/>
    </row>
    <row r="132" spans="1:10" ht="14">
      <c r="A132" s="176" t="s">
        <v>109</v>
      </c>
      <c r="B132" s="177"/>
      <c r="C132" s="177"/>
      <c r="D132" s="177"/>
      <c r="E132" s="177"/>
      <c r="F132" s="177"/>
      <c r="G132" s="177"/>
      <c r="H132" s="177"/>
      <c r="I132" s="177"/>
      <c r="J132" s="178"/>
    </row>
    <row r="133" spans="1:10" ht="13.5" customHeight="1">
      <c r="A133" s="218" t="s">
        <v>110</v>
      </c>
      <c r="B133" s="219"/>
      <c r="C133" s="219"/>
      <c r="D133" s="219"/>
      <c r="E133" s="219"/>
      <c r="F133" s="219"/>
      <c r="G133" s="219"/>
      <c r="H133" s="219"/>
      <c r="I133" s="219"/>
      <c r="J133" s="220"/>
    </row>
    <row r="134" spans="1:10" ht="14">
      <c r="A134" s="22"/>
      <c r="B134" s="23"/>
      <c r="C134" s="23"/>
      <c r="D134" s="23"/>
      <c r="E134" s="23"/>
      <c r="F134" s="23"/>
      <c r="G134" s="23"/>
      <c r="H134" s="23"/>
      <c r="I134" s="23"/>
      <c r="J134" s="24"/>
    </row>
    <row r="135" spans="1:10" ht="14">
      <c r="A135" s="221" t="s">
        <v>111</v>
      </c>
      <c r="B135" s="222"/>
      <c r="C135" s="222"/>
      <c r="D135" s="222"/>
      <c r="E135" s="222"/>
      <c r="F135" s="222"/>
      <c r="G135" s="222"/>
      <c r="H135" s="222"/>
      <c r="I135" s="222"/>
      <c r="J135" s="223"/>
    </row>
    <row r="136" spans="1:10" ht="14.5" thickBot="1">
      <c r="A136" s="25"/>
      <c r="B136" s="26"/>
      <c r="C136" s="26"/>
      <c r="D136" s="26"/>
      <c r="E136" s="26"/>
      <c r="F136" s="26"/>
      <c r="G136" s="26"/>
      <c r="H136" s="26"/>
      <c r="I136" s="224"/>
      <c r="J136" s="225"/>
    </row>
    <row r="137" spans="1:10" ht="16.75" customHeight="1"/>
    <row r="138" spans="1:10" ht="25.5" customHeight="1"/>
    <row r="144" spans="1:10" ht="12.75" customHeight="1"/>
    <row r="147" spans="4:4" ht="21" customHeight="1">
      <c r="D147" s="8"/>
    </row>
    <row r="149" spans="4:4" ht="25.5" customHeight="1"/>
    <row r="151" spans="4:4" ht="12.75" customHeight="1"/>
    <row r="152" spans="4:4" ht="12.75" customHeight="1"/>
    <row r="153" spans="4:4" ht="12.75" customHeight="1"/>
    <row r="155" spans="4:4" ht="21" customHeight="1"/>
    <row r="157" spans="4:4" ht="23.25" customHeight="1"/>
    <row r="158" spans="4:4" ht="23.25" customHeight="1"/>
    <row r="164" ht="22.5" customHeight="1"/>
    <row r="166" ht="18" customHeight="1"/>
    <row r="175" ht="23.25" customHeight="1"/>
    <row r="177" ht="23.25" customHeight="1"/>
    <row r="186" ht="22.5" customHeight="1"/>
    <row r="187" ht="16.5" customHeight="1"/>
    <row r="189" ht="14.25" customHeight="1"/>
    <row r="190" ht="149.25" customHeight="1"/>
    <row r="191" ht="84.75" customHeight="1"/>
    <row r="192" ht="45" customHeight="1"/>
    <row r="194" ht="13.5" customHeight="1"/>
  </sheetData>
  <mergeCells count="45">
    <mergeCell ref="A133:J133"/>
    <mergeCell ref="A135:J135"/>
    <mergeCell ref="I136:J136"/>
    <mergeCell ref="A78:B79"/>
    <mergeCell ref="A126:I126"/>
    <mergeCell ref="A128:J128"/>
    <mergeCell ref="A129:J129"/>
    <mergeCell ref="A130:J130"/>
    <mergeCell ref="A132:J132"/>
    <mergeCell ref="A125:I125"/>
    <mergeCell ref="A99:I99"/>
    <mergeCell ref="A100:J100"/>
    <mergeCell ref="A101:A102"/>
    <mergeCell ref="C101:C102"/>
    <mergeCell ref="D101:D102"/>
    <mergeCell ref="E101:E102"/>
    <mergeCell ref="I101:J101"/>
    <mergeCell ref="A76:I76"/>
    <mergeCell ref="A77:J77"/>
    <mergeCell ref="C78:C79"/>
    <mergeCell ref="D78:D79"/>
    <mergeCell ref="E78:E79"/>
    <mergeCell ref="I78:J78"/>
    <mergeCell ref="A11:J11"/>
    <mergeCell ref="A12:J12"/>
    <mergeCell ref="A13:J13"/>
    <mergeCell ref="A14:J14"/>
    <mergeCell ref="A15:J15"/>
    <mergeCell ref="A16:A17"/>
    <mergeCell ref="C16:C17"/>
    <mergeCell ref="D16:D17"/>
    <mergeCell ref="E16:E17"/>
    <mergeCell ref="I16:J16"/>
    <mergeCell ref="A10:J10"/>
    <mergeCell ref="A1:C4"/>
    <mergeCell ref="D1:I1"/>
    <mergeCell ref="J1:J4"/>
    <mergeCell ref="D2:I2"/>
    <mergeCell ref="D3:I3"/>
    <mergeCell ref="D4:H4"/>
    <mergeCell ref="A5:J5"/>
    <mergeCell ref="A6:J6"/>
    <mergeCell ref="A7:J7"/>
    <mergeCell ref="A8:J8"/>
    <mergeCell ref="A9:J9"/>
  </mergeCells>
  <printOptions horizontalCentered="1" verticalCentered="1"/>
  <pageMargins left="0.70866141732283472" right="0.70866141732283472" top="0.74803149606299213" bottom="0.74803149606299213" header="0.31496062992125984" footer="0.31496062992125984"/>
  <pageSetup scale="65" fitToHeight="0" orientation="landscape" r:id="rId1"/>
  <headerFooter alignWithMargins="0">
    <oddFooter xml:space="preserve">&amp;Rverificar su vigencia en el Listado Maestro de Documentos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pageSetUpPr fitToPage="1"/>
  </sheetPr>
  <dimension ref="A1:N150"/>
  <sheetViews>
    <sheetView tabSelected="1" view="pageBreakPreview" topLeftCell="A129" zoomScale="55" zoomScaleNormal="90" zoomScaleSheetLayoutView="55" workbookViewId="0">
      <selection activeCell="A145" sqref="A145:L145"/>
    </sheetView>
  </sheetViews>
  <sheetFormatPr baseColWidth="10" defaultColWidth="11.453125" defaultRowHeight="12.5"/>
  <cols>
    <col min="1" max="1" width="7.1796875" style="1" customWidth="1"/>
    <col min="2" max="2" width="12.453125" style="1" customWidth="1"/>
    <col min="3" max="3" width="56.7265625" style="1" customWidth="1"/>
    <col min="4" max="4" width="71.1796875" style="1" customWidth="1"/>
    <col min="5" max="5" width="12.26953125" style="1" customWidth="1"/>
    <col min="6" max="6" width="13" style="1" customWidth="1"/>
    <col min="7" max="7" width="14.36328125" style="1" customWidth="1"/>
    <col min="8" max="9" width="17.26953125" style="1" customWidth="1"/>
    <col min="10" max="10" width="16.26953125" style="1" customWidth="1"/>
    <col min="11" max="11" width="17.453125" style="1" customWidth="1"/>
    <col min="12" max="12" width="20.81640625" style="1" customWidth="1"/>
    <col min="13" max="13" width="13.81640625" style="1" bestFit="1" customWidth="1"/>
    <col min="14" max="16384" width="11.453125" style="1"/>
  </cols>
  <sheetData>
    <row r="1" spans="1:13" ht="15" customHeight="1">
      <c r="A1" s="282" t="e" vm="1">
        <v>#VALUE!</v>
      </c>
      <c r="B1" s="282"/>
      <c r="C1" s="300" t="s">
        <v>0</v>
      </c>
      <c r="D1" s="301"/>
      <c r="E1" s="301"/>
      <c r="F1" s="301"/>
      <c r="G1" s="301"/>
      <c r="H1" s="301"/>
      <c r="I1" s="301"/>
      <c r="J1" s="301"/>
      <c r="K1" s="302"/>
      <c r="L1" s="281" t="e" vm="2">
        <v>#VALUE!</v>
      </c>
    </row>
    <row r="2" spans="1:13" ht="17.149999999999999" customHeight="1">
      <c r="A2" s="282"/>
      <c r="B2" s="282"/>
      <c r="C2" s="300" t="s">
        <v>1</v>
      </c>
      <c r="D2" s="301"/>
      <c r="E2" s="301"/>
      <c r="F2" s="301"/>
      <c r="G2" s="301"/>
      <c r="H2" s="301"/>
      <c r="I2" s="301"/>
      <c r="J2" s="301"/>
      <c r="K2" s="302"/>
      <c r="L2" s="281"/>
    </row>
    <row r="3" spans="1:13" ht="17.149999999999999" customHeight="1">
      <c r="A3" s="282"/>
      <c r="B3" s="282"/>
      <c r="C3" s="303" t="s">
        <v>2</v>
      </c>
      <c r="D3" s="304"/>
      <c r="E3" s="304"/>
      <c r="F3" s="304"/>
      <c r="G3" s="304"/>
      <c r="H3" s="304"/>
      <c r="I3" s="304"/>
      <c r="J3" s="304"/>
      <c r="K3" s="305"/>
      <c r="L3" s="281"/>
    </row>
    <row r="4" spans="1:13" ht="36.75" customHeight="1">
      <c r="A4" s="282"/>
      <c r="B4" s="282"/>
      <c r="C4" s="306" t="s">
        <v>258</v>
      </c>
      <c r="D4" s="307"/>
      <c r="E4" s="307"/>
      <c r="F4" s="307"/>
      <c r="G4" s="307"/>
      <c r="H4" s="307"/>
      <c r="I4" s="307"/>
      <c r="J4" s="307"/>
      <c r="K4" s="149" t="s">
        <v>259</v>
      </c>
      <c r="L4" s="281"/>
    </row>
    <row r="5" spans="1:13" s="3" customFormat="1" ht="57" customHeight="1">
      <c r="A5" s="283" t="s">
        <v>294</v>
      </c>
      <c r="B5" s="283"/>
      <c r="C5" s="283"/>
      <c r="D5" s="283"/>
      <c r="E5" s="283"/>
      <c r="F5" s="283"/>
      <c r="G5" s="283"/>
      <c r="H5" s="283"/>
      <c r="I5" s="283"/>
      <c r="J5" s="283"/>
      <c r="K5" s="283"/>
      <c r="L5" s="283"/>
    </row>
    <row r="6" spans="1:13" s="3" customFormat="1" ht="18" customHeight="1">
      <c r="A6" s="284" t="s">
        <v>6</v>
      </c>
      <c r="B6" s="284"/>
      <c r="C6" s="284"/>
      <c r="D6" s="284"/>
      <c r="E6" s="284"/>
      <c r="F6" s="284"/>
      <c r="G6" s="284"/>
      <c r="H6" s="284"/>
      <c r="I6" s="284"/>
      <c r="J6" s="284"/>
      <c r="K6" s="284"/>
      <c r="L6" s="284"/>
    </row>
    <row r="7" spans="1:13" s="3" customFormat="1" ht="14">
      <c r="A7" s="285" t="s">
        <v>295</v>
      </c>
      <c r="B7" s="285"/>
      <c r="C7" s="285"/>
      <c r="D7" s="285"/>
      <c r="E7" s="285"/>
      <c r="F7" s="285"/>
      <c r="G7" s="285"/>
      <c r="H7" s="285"/>
      <c r="I7" s="285"/>
      <c r="J7" s="285"/>
      <c r="K7" s="285"/>
      <c r="L7" s="285"/>
    </row>
    <row r="8" spans="1:13" s="3" customFormat="1" ht="43.5" customHeight="1">
      <c r="A8" s="286" t="s">
        <v>260</v>
      </c>
      <c r="B8" s="286"/>
      <c r="C8" s="286"/>
      <c r="D8" s="286"/>
      <c r="E8" s="286"/>
      <c r="F8" s="286"/>
      <c r="G8" s="286"/>
      <c r="H8" s="286"/>
      <c r="I8" s="286"/>
      <c r="J8" s="286"/>
      <c r="K8" s="286"/>
      <c r="L8" s="286"/>
    </row>
    <row r="9" spans="1:13" s="3" customFormat="1" ht="18" customHeight="1">
      <c r="A9" s="284" t="s">
        <v>9</v>
      </c>
      <c r="B9" s="284"/>
      <c r="C9" s="284"/>
      <c r="D9" s="284"/>
      <c r="E9" s="284"/>
      <c r="F9" s="284"/>
      <c r="G9" s="284"/>
      <c r="H9" s="284"/>
      <c r="I9" s="284"/>
      <c r="J9" s="284"/>
      <c r="K9" s="284"/>
      <c r="L9" s="284"/>
    </row>
    <row r="10" spans="1:13" s="4" customFormat="1" ht="38.25" customHeight="1">
      <c r="A10" s="288" t="s">
        <v>265</v>
      </c>
      <c r="B10" s="288"/>
      <c r="C10" s="288"/>
      <c r="D10" s="288"/>
      <c r="E10" s="288"/>
      <c r="F10" s="288"/>
      <c r="G10" s="288"/>
      <c r="H10" s="288"/>
      <c r="I10" s="288"/>
      <c r="J10" s="288"/>
      <c r="K10" s="288"/>
      <c r="L10" s="288"/>
    </row>
    <row r="11" spans="1:13" ht="16.75" customHeight="1">
      <c r="A11" s="289" t="s">
        <v>430</v>
      </c>
      <c r="B11" s="290"/>
      <c r="C11" s="290"/>
      <c r="D11" s="290"/>
      <c r="E11" s="290"/>
      <c r="F11" s="290"/>
      <c r="G11" s="290"/>
      <c r="H11" s="290"/>
      <c r="I11" s="290"/>
      <c r="J11" s="290"/>
      <c r="K11" s="290"/>
      <c r="L11" s="291"/>
    </row>
    <row r="12" spans="1:13" s="5" customFormat="1" ht="25.5" customHeight="1">
      <c r="A12" s="274" t="s">
        <v>12</v>
      </c>
      <c r="B12" s="274"/>
      <c r="C12" s="274" t="s">
        <v>266</v>
      </c>
      <c r="D12" s="274" t="s">
        <v>13</v>
      </c>
      <c r="E12" s="274" t="s">
        <v>14</v>
      </c>
      <c r="F12" s="274" t="s">
        <v>264</v>
      </c>
      <c r="G12" s="274" t="s">
        <v>275</v>
      </c>
      <c r="H12" s="274"/>
      <c r="I12" s="274" t="s">
        <v>276</v>
      </c>
      <c r="J12" s="274"/>
      <c r="K12" s="274" t="s">
        <v>19</v>
      </c>
      <c r="L12" s="274"/>
    </row>
    <row r="13" spans="1:13" s="5" customFormat="1" ht="26">
      <c r="A13" s="274"/>
      <c r="B13" s="274"/>
      <c r="C13" s="274"/>
      <c r="D13" s="274"/>
      <c r="E13" s="274"/>
      <c r="F13" s="274"/>
      <c r="G13" s="150" t="s">
        <v>277</v>
      </c>
      <c r="H13" s="150" t="s">
        <v>22</v>
      </c>
      <c r="I13" s="150" t="s">
        <v>277</v>
      </c>
      <c r="J13" s="150" t="s">
        <v>22</v>
      </c>
      <c r="K13" s="150" t="s">
        <v>20</v>
      </c>
      <c r="L13" s="150" t="s">
        <v>22</v>
      </c>
    </row>
    <row r="14" spans="1:13" ht="13">
      <c r="A14" s="287">
        <v>1</v>
      </c>
      <c r="B14" s="287"/>
      <c r="C14" s="151" t="s">
        <v>296</v>
      </c>
      <c r="D14" s="169" t="s">
        <v>326</v>
      </c>
      <c r="E14" s="153" t="s">
        <v>24</v>
      </c>
      <c r="F14" s="151">
        <v>2</v>
      </c>
      <c r="G14" s="156">
        <v>119000</v>
      </c>
      <c r="H14" s="156">
        <v>119000</v>
      </c>
      <c r="I14" s="159">
        <v>120000</v>
      </c>
      <c r="J14" s="159">
        <v>120000</v>
      </c>
      <c r="K14" s="158">
        <f t="shared" ref="K14:K43" si="0">AVERAGE(H14,J14)</f>
        <v>119500</v>
      </c>
      <c r="L14" s="158">
        <f t="shared" ref="L14:L43" si="1">K14*F14</f>
        <v>239000</v>
      </c>
      <c r="M14" s="152"/>
    </row>
    <row r="15" spans="1:13" ht="13">
      <c r="A15" s="287">
        <v>2</v>
      </c>
      <c r="B15" s="287"/>
      <c r="C15" s="151" t="s">
        <v>297</v>
      </c>
      <c r="D15" s="169" t="s">
        <v>268</v>
      </c>
      <c r="E15" s="153" t="s">
        <v>24</v>
      </c>
      <c r="F15" s="151">
        <v>2</v>
      </c>
      <c r="G15" s="156">
        <v>102000</v>
      </c>
      <c r="H15" s="156">
        <v>102000</v>
      </c>
      <c r="I15" s="159">
        <v>104000</v>
      </c>
      <c r="J15" s="159">
        <v>104000</v>
      </c>
      <c r="K15" s="158">
        <f t="shared" si="0"/>
        <v>103000</v>
      </c>
      <c r="L15" s="158">
        <f t="shared" si="1"/>
        <v>206000</v>
      </c>
      <c r="M15" s="152"/>
    </row>
    <row r="16" spans="1:13" ht="13">
      <c r="A16" s="287">
        <v>3</v>
      </c>
      <c r="B16" s="287"/>
      <c r="C16" s="151" t="s">
        <v>299</v>
      </c>
      <c r="D16" s="169" t="s">
        <v>327</v>
      </c>
      <c r="E16" s="153" t="s">
        <v>24</v>
      </c>
      <c r="F16" s="151">
        <v>2</v>
      </c>
      <c r="G16" s="156">
        <v>68000</v>
      </c>
      <c r="H16" s="156">
        <v>68000</v>
      </c>
      <c r="I16" s="159">
        <v>69000</v>
      </c>
      <c r="J16" s="159">
        <v>69000</v>
      </c>
      <c r="K16" s="158">
        <f t="shared" si="0"/>
        <v>68500</v>
      </c>
      <c r="L16" s="158">
        <f t="shared" si="1"/>
        <v>137000</v>
      </c>
      <c r="M16" s="152"/>
    </row>
    <row r="17" spans="1:13" ht="13">
      <c r="A17" s="287">
        <v>4</v>
      </c>
      <c r="B17" s="287"/>
      <c r="C17" s="151" t="s">
        <v>298</v>
      </c>
      <c r="D17" s="169" t="s">
        <v>328</v>
      </c>
      <c r="E17" s="153" t="s">
        <v>24</v>
      </c>
      <c r="F17" s="151">
        <v>2</v>
      </c>
      <c r="G17" s="156">
        <v>136000</v>
      </c>
      <c r="H17" s="156">
        <v>136000</v>
      </c>
      <c r="I17" s="159">
        <v>137500</v>
      </c>
      <c r="J17" s="159">
        <v>137500</v>
      </c>
      <c r="K17" s="158">
        <f t="shared" si="0"/>
        <v>136750</v>
      </c>
      <c r="L17" s="158">
        <f t="shared" si="1"/>
        <v>273500</v>
      </c>
      <c r="M17" s="152"/>
    </row>
    <row r="18" spans="1:13" ht="13">
      <c r="A18" s="287">
        <v>5</v>
      </c>
      <c r="B18" s="287"/>
      <c r="C18" s="151" t="s">
        <v>300</v>
      </c>
      <c r="D18" s="169" t="s">
        <v>329</v>
      </c>
      <c r="E18" s="153" t="s">
        <v>24</v>
      </c>
      <c r="F18" s="151">
        <v>2</v>
      </c>
      <c r="G18" s="156">
        <v>42500</v>
      </c>
      <c r="H18" s="156">
        <v>42500</v>
      </c>
      <c r="I18" s="159">
        <v>42500</v>
      </c>
      <c r="J18" s="159">
        <v>42500</v>
      </c>
      <c r="K18" s="158">
        <f t="shared" si="0"/>
        <v>42500</v>
      </c>
      <c r="L18" s="158">
        <f t="shared" si="1"/>
        <v>85000</v>
      </c>
      <c r="M18" s="152"/>
    </row>
    <row r="19" spans="1:13" ht="13">
      <c r="A19" s="287">
        <v>6</v>
      </c>
      <c r="B19" s="287"/>
      <c r="C19" s="151" t="s">
        <v>301</v>
      </c>
      <c r="D19" s="169" t="s">
        <v>330</v>
      </c>
      <c r="E19" s="153" t="s">
        <v>24</v>
      </c>
      <c r="F19" s="151">
        <v>2</v>
      </c>
      <c r="G19" s="156">
        <v>153000</v>
      </c>
      <c r="H19" s="156">
        <v>153000</v>
      </c>
      <c r="I19" s="159">
        <v>155000</v>
      </c>
      <c r="J19" s="159">
        <v>155000</v>
      </c>
      <c r="K19" s="158">
        <f t="shared" si="0"/>
        <v>154000</v>
      </c>
      <c r="L19" s="158">
        <f t="shared" si="1"/>
        <v>308000</v>
      </c>
      <c r="M19" s="152"/>
    </row>
    <row r="20" spans="1:13" ht="13">
      <c r="A20" s="287">
        <v>7</v>
      </c>
      <c r="B20" s="287"/>
      <c r="C20" s="151" t="s">
        <v>302</v>
      </c>
      <c r="D20" s="169" t="s">
        <v>330</v>
      </c>
      <c r="E20" s="153" t="s">
        <v>24</v>
      </c>
      <c r="F20" s="151">
        <v>2</v>
      </c>
      <c r="G20" s="156">
        <v>102000</v>
      </c>
      <c r="H20" s="156">
        <v>102000</v>
      </c>
      <c r="I20" s="159">
        <v>103500</v>
      </c>
      <c r="J20" s="159">
        <v>103500</v>
      </c>
      <c r="K20" s="158">
        <f t="shared" si="0"/>
        <v>102750</v>
      </c>
      <c r="L20" s="158">
        <f t="shared" si="1"/>
        <v>205500</v>
      </c>
      <c r="M20" s="152"/>
    </row>
    <row r="21" spans="1:13" ht="13">
      <c r="A21" s="287">
        <v>8</v>
      </c>
      <c r="B21" s="287"/>
      <c r="C21" s="151" t="s">
        <v>303</v>
      </c>
      <c r="D21" s="169" t="s">
        <v>331</v>
      </c>
      <c r="E21" s="153" t="s">
        <v>24</v>
      </c>
      <c r="F21" s="151">
        <v>2</v>
      </c>
      <c r="G21" s="156">
        <v>59500</v>
      </c>
      <c r="H21" s="156">
        <v>59500</v>
      </c>
      <c r="I21" s="159">
        <v>61000</v>
      </c>
      <c r="J21" s="159">
        <v>61000</v>
      </c>
      <c r="K21" s="158">
        <f t="shared" si="0"/>
        <v>60250</v>
      </c>
      <c r="L21" s="158">
        <f t="shared" si="1"/>
        <v>120500</v>
      </c>
      <c r="M21" s="152"/>
    </row>
    <row r="22" spans="1:13" ht="13">
      <c r="A22" s="287">
        <v>9</v>
      </c>
      <c r="B22" s="287"/>
      <c r="C22" s="151" t="s">
        <v>304</v>
      </c>
      <c r="D22" s="169" t="s">
        <v>332</v>
      </c>
      <c r="E22" s="153" t="s">
        <v>24</v>
      </c>
      <c r="F22" s="151">
        <v>2</v>
      </c>
      <c r="G22" s="156">
        <v>110500</v>
      </c>
      <c r="H22" s="156">
        <v>110500</v>
      </c>
      <c r="I22" s="159">
        <v>112500</v>
      </c>
      <c r="J22" s="159">
        <v>112500</v>
      </c>
      <c r="K22" s="158">
        <f t="shared" si="0"/>
        <v>111500</v>
      </c>
      <c r="L22" s="158">
        <f t="shared" si="1"/>
        <v>223000</v>
      </c>
      <c r="M22" s="152"/>
    </row>
    <row r="23" spans="1:13">
      <c r="A23" s="287">
        <v>10</v>
      </c>
      <c r="B23" s="287"/>
      <c r="C23" s="151" t="s">
        <v>305</v>
      </c>
      <c r="D23" s="169" t="s">
        <v>333</v>
      </c>
      <c r="E23" s="153" t="s">
        <v>24</v>
      </c>
      <c r="F23" s="151">
        <v>2</v>
      </c>
      <c r="G23" s="156">
        <v>102000</v>
      </c>
      <c r="H23" s="156">
        <v>102000</v>
      </c>
      <c r="I23" s="159">
        <v>103500</v>
      </c>
      <c r="J23" s="159">
        <v>103500</v>
      </c>
      <c r="K23" s="158">
        <f t="shared" si="0"/>
        <v>102750</v>
      </c>
      <c r="L23" s="158">
        <f t="shared" si="1"/>
        <v>205500</v>
      </c>
      <c r="M23" s="152"/>
    </row>
    <row r="24" spans="1:13" ht="13">
      <c r="A24" s="287">
        <v>11</v>
      </c>
      <c r="B24" s="287"/>
      <c r="C24" s="151" t="s">
        <v>306</v>
      </c>
      <c r="D24" s="169" t="s">
        <v>334</v>
      </c>
      <c r="E24" s="153" t="s">
        <v>24</v>
      </c>
      <c r="F24" s="151">
        <v>2</v>
      </c>
      <c r="G24" s="156">
        <v>25500</v>
      </c>
      <c r="H24" s="156">
        <v>25500</v>
      </c>
      <c r="I24" s="159">
        <v>26000</v>
      </c>
      <c r="J24" s="159">
        <v>26000</v>
      </c>
      <c r="K24" s="158">
        <f t="shared" si="0"/>
        <v>25750</v>
      </c>
      <c r="L24" s="158">
        <f t="shared" si="1"/>
        <v>51500</v>
      </c>
      <c r="M24" s="152"/>
    </row>
    <row r="25" spans="1:13" ht="13">
      <c r="A25" s="287">
        <v>12</v>
      </c>
      <c r="B25" s="287"/>
      <c r="C25" s="151" t="s">
        <v>307</v>
      </c>
      <c r="D25" s="169" t="s">
        <v>335</v>
      </c>
      <c r="E25" s="153" t="s">
        <v>24</v>
      </c>
      <c r="F25" s="151">
        <v>2</v>
      </c>
      <c r="G25" s="156">
        <v>102000</v>
      </c>
      <c r="H25" s="156">
        <v>102000</v>
      </c>
      <c r="I25" s="159">
        <v>103000</v>
      </c>
      <c r="J25" s="159">
        <v>103000</v>
      </c>
      <c r="K25" s="158">
        <f t="shared" si="0"/>
        <v>102500</v>
      </c>
      <c r="L25" s="158">
        <f t="shared" si="1"/>
        <v>205000</v>
      </c>
      <c r="M25" s="152"/>
    </row>
    <row r="26" spans="1:13" ht="13">
      <c r="A26" s="287">
        <v>13</v>
      </c>
      <c r="B26" s="287"/>
      <c r="C26" s="151" t="s">
        <v>308</v>
      </c>
      <c r="D26" s="169" t="s">
        <v>336</v>
      </c>
      <c r="E26" s="153" t="s">
        <v>24</v>
      </c>
      <c r="F26" s="151">
        <v>2</v>
      </c>
      <c r="G26" s="156">
        <v>51000</v>
      </c>
      <c r="H26" s="156">
        <v>51000</v>
      </c>
      <c r="I26" s="159">
        <v>52500</v>
      </c>
      <c r="J26" s="159">
        <v>52500</v>
      </c>
      <c r="K26" s="158">
        <f t="shared" si="0"/>
        <v>51750</v>
      </c>
      <c r="L26" s="158">
        <f t="shared" si="1"/>
        <v>103500</v>
      </c>
      <c r="M26" s="152"/>
    </row>
    <row r="27" spans="1:13" ht="13">
      <c r="A27" s="287">
        <v>14</v>
      </c>
      <c r="B27" s="287"/>
      <c r="C27" s="151" t="s">
        <v>309</v>
      </c>
      <c r="D27" s="169" t="s">
        <v>337</v>
      </c>
      <c r="E27" s="153" t="s">
        <v>24</v>
      </c>
      <c r="F27" s="151">
        <v>2</v>
      </c>
      <c r="G27" s="156">
        <v>51000</v>
      </c>
      <c r="H27" s="156">
        <v>51000</v>
      </c>
      <c r="I27" s="159">
        <v>52500</v>
      </c>
      <c r="J27" s="159">
        <v>52500</v>
      </c>
      <c r="K27" s="158">
        <f t="shared" si="0"/>
        <v>51750</v>
      </c>
      <c r="L27" s="158">
        <f t="shared" si="1"/>
        <v>103500</v>
      </c>
      <c r="M27" s="152"/>
    </row>
    <row r="28" spans="1:13" ht="13">
      <c r="A28" s="287">
        <v>15</v>
      </c>
      <c r="B28" s="287"/>
      <c r="C28" s="151" t="s">
        <v>310</v>
      </c>
      <c r="D28" s="169" t="s">
        <v>338</v>
      </c>
      <c r="E28" s="153" t="s">
        <v>24</v>
      </c>
      <c r="F28" s="151">
        <v>2</v>
      </c>
      <c r="G28" s="156">
        <v>136000</v>
      </c>
      <c r="H28" s="156">
        <v>136000</v>
      </c>
      <c r="I28" s="159">
        <v>137000</v>
      </c>
      <c r="J28" s="159">
        <v>137000</v>
      </c>
      <c r="K28" s="158">
        <f t="shared" si="0"/>
        <v>136500</v>
      </c>
      <c r="L28" s="158">
        <f t="shared" si="1"/>
        <v>273000</v>
      </c>
      <c r="M28" s="152"/>
    </row>
    <row r="29" spans="1:13" ht="13">
      <c r="A29" s="287">
        <v>16</v>
      </c>
      <c r="B29" s="287"/>
      <c r="C29" s="151" t="s">
        <v>311</v>
      </c>
      <c r="D29" s="169" t="s">
        <v>336</v>
      </c>
      <c r="E29" s="153" t="s">
        <v>24</v>
      </c>
      <c r="F29" s="151">
        <v>2</v>
      </c>
      <c r="G29" s="156">
        <v>25500</v>
      </c>
      <c r="H29" s="156">
        <v>25500</v>
      </c>
      <c r="I29" s="159">
        <v>26500</v>
      </c>
      <c r="J29" s="159">
        <v>26500</v>
      </c>
      <c r="K29" s="158">
        <f t="shared" si="0"/>
        <v>26000</v>
      </c>
      <c r="L29" s="158">
        <f t="shared" si="1"/>
        <v>52000</v>
      </c>
      <c r="M29" s="152"/>
    </row>
    <row r="30" spans="1:13" ht="13">
      <c r="A30" s="287">
        <v>17</v>
      </c>
      <c r="B30" s="287"/>
      <c r="C30" s="151" t="s">
        <v>312</v>
      </c>
      <c r="D30" s="169" t="s">
        <v>339</v>
      </c>
      <c r="E30" s="153" t="s">
        <v>24</v>
      </c>
      <c r="F30" s="151">
        <v>2</v>
      </c>
      <c r="G30" s="156">
        <v>20400</v>
      </c>
      <c r="H30" s="156">
        <v>20400</v>
      </c>
      <c r="I30" s="159">
        <v>21500</v>
      </c>
      <c r="J30" s="159">
        <v>21500</v>
      </c>
      <c r="K30" s="158">
        <f t="shared" si="0"/>
        <v>20950</v>
      </c>
      <c r="L30" s="158">
        <f t="shared" si="1"/>
        <v>41900</v>
      </c>
      <c r="M30" s="152"/>
    </row>
    <row r="31" spans="1:13" ht="13">
      <c r="A31" s="287">
        <v>18</v>
      </c>
      <c r="B31" s="287"/>
      <c r="C31" s="151" t="s">
        <v>313</v>
      </c>
      <c r="D31" s="169" t="s">
        <v>269</v>
      </c>
      <c r="E31" s="153" t="s">
        <v>24</v>
      </c>
      <c r="F31" s="151">
        <v>2</v>
      </c>
      <c r="G31" s="156">
        <v>85000</v>
      </c>
      <c r="H31" s="156">
        <v>85000</v>
      </c>
      <c r="I31" s="159">
        <v>88000</v>
      </c>
      <c r="J31" s="159">
        <v>88000</v>
      </c>
      <c r="K31" s="158">
        <f t="shared" si="0"/>
        <v>86500</v>
      </c>
      <c r="L31" s="158">
        <f t="shared" si="1"/>
        <v>173000</v>
      </c>
      <c r="M31" s="152"/>
    </row>
    <row r="32" spans="1:13" ht="13">
      <c r="A32" s="287">
        <v>19</v>
      </c>
      <c r="B32" s="287"/>
      <c r="C32" s="151" t="s">
        <v>314</v>
      </c>
      <c r="D32" s="169" t="s">
        <v>340</v>
      </c>
      <c r="E32" s="153" t="s">
        <v>24</v>
      </c>
      <c r="F32" s="151">
        <v>2</v>
      </c>
      <c r="G32" s="156">
        <v>178500</v>
      </c>
      <c r="H32" s="156">
        <v>178500</v>
      </c>
      <c r="I32" s="159">
        <v>180500</v>
      </c>
      <c r="J32" s="159">
        <v>180500</v>
      </c>
      <c r="K32" s="158">
        <f t="shared" si="0"/>
        <v>179500</v>
      </c>
      <c r="L32" s="158">
        <f t="shared" si="1"/>
        <v>359000</v>
      </c>
      <c r="M32" s="152"/>
    </row>
    <row r="33" spans="1:13" ht="13">
      <c r="A33" s="287">
        <v>20</v>
      </c>
      <c r="B33" s="287"/>
      <c r="C33" s="151" t="s">
        <v>315</v>
      </c>
      <c r="D33" s="169" t="s">
        <v>341</v>
      </c>
      <c r="E33" s="153" t="s">
        <v>24</v>
      </c>
      <c r="F33" s="151">
        <v>2</v>
      </c>
      <c r="G33" s="156">
        <v>8500</v>
      </c>
      <c r="H33" s="156">
        <v>8500</v>
      </c>
      <c r="I33" s="159">
        <v>10000</v>
      </c>
      <c r="J33" s="159">
        <v>10000</v>
      </c>
      <c r="K33" s="158">
        <f t="shared" si="0"/>
        <v>9250</v>
      </c>
      <c r="L33" s="158">
        <f t="shared" si="1"/>
        <v>18500</v>
      </c>
      <c r="M33" s="152"/>
    </row>
    <row r="34" spans="1:13" ht="13">
      <c r="A34" s="287">
        <v>21</v>
      </c>
      <c r="B34" s="287"/>
      <c r="C34" s="151" t="s">
        <v>316</v>
      </c>
      <c r="D34" s="169" t="s">
        <v>278</v>
      </c>
      <c r="E34" s="153" t="s">
        <v>24</v>
      </c>
      <c r="F34" s="151">
        <v>2</v>
      </c>
      <c r="G34" s="156">
        <v>119000</v>
      </c>
      <c r="H34" s="156">
        <v>119000</v>
      </c>
      <c r="I34" s="159">
        <v>121000</v>
      </c>
      <c r="J34" s="159">
        <v>121000</v>
      </c>
      <c r="K34" s="158">
        <f t="shared" si="0"/>
        <v>120000</v>
      </c>
      <c r="L34" s="158">
        <f t="shared" si="1"/>
        <v>240000</v>
      </c>
      <c r="M34" s="152"/>
    </row>
    <row r="35" spans="1:13" ht="13">
      <c r="A35" s="287">
        <v>22</v>
      </c>
      <c r="B35" s="287"/>
      <c r="C35" s="151" t="s">
        <v>317</v>
      </c>
      <c r="D35" s="169" t="s">
        <v>342</v>
      </c>
      <c r="E35" s="153" t="s">
        <v>24</v>
      </c>
      <c r="F35" s="151">
        <v>2</v>
      </c>
      <c r="G35" s="156">
        <v>102000</v>
      </c>
      <c r="H35" s="156">
        <v>102000</v>
      </c>
      <c r="I35" s="159">
        <v>104000</v>
      </c>
      <c r="J35" s="159">
        <v>104000</v>
      </c>
      <c r="K35" s="158">
        <f t="shared" si="0"/>
        <v>103000</v>
      </c>
      <c r="L35" s="158">
        <f t="shared" si="1"/>
        <v>206000</v>
      </c>
      <c r="M35" s="152"/>
    </row>
    <row r="36" spans="1:13" ht="13">
      <c r="A36" s="287">
        <v>23</v>
      </c>
      <c r="B36" s="287"/>
      <c r="C36" s="151" t="s">
        <v>318</v>
      </c>
      <c r="D36" s="169" t="s">
        <v>343</v>
      </c>
      <c r="E36" s="153" t="s">
        <v>24</v>
      </c>
      <c r="F36" s="151">
        <v>2</v>
      </c>
      <c r="G36" s="156">
        <v>42500</v>
      </c>
      <c r="H36" s="156">
        <v>42500</v>
      </c>
      <c r="I36" s="159">
        <v>43500</v>
      </c>
      <c r="J36" s="159">
        <v>43500</v>
      </c>
      <c r="K36" s="158">
        <f t="shared" si="0"/>
        <v>43000</v>
      </c>
      <c r="L36" s="158">
        <f t="shared" si="1"/>
        <v>86000</v>
      </c>
      <c r="M36" s="152"/>
    </row>
    <row r="37" spans="1:13" ht="13">
      <c r="A37" s="287">
        <v>24</v>
      </c>
      <c r="B37" s="287"/>
      <c r="C37" s="151" t="s">
        <v>319</v>
      </c>
      <c r="D37" s="169" t="s">
        <v>331</v>
      </c>
      <c r="E37" s="153" t="s">
        <v>24</v>
      </c>
      <c r="F37" s="151">
        <v>2</v>
      </c>
      <c r="G37" s="156">
        <v>51000</v>
      </c>
      <c r="H37" s="156">
        <v>51000</v>
      </c>
      <c r="I37" s="159">
        <v>52000</v>
      </c>
      <c r="J37" s="159">
        <v>52000</v>
      </c>
      <c r="K37" s="158">
        <f t="shared" si="0"/>
        <v>51500</v>
      </c>
      <c r="L37" s="158">
        <f t="shared" si="1"/>
        <v>103000</v>
      </c>
      <c r="M37" s="152"/>
    </row>
    <row r="38" spans="1:13" ht="13">
      <c r="A38" s="287">
        <v>25</v>
      </c>
      <c r="B38" s="287"/>
      <c r="C38" s="151" t="s">
        <v>320</v>
      </c>
      <c r="D38" s="169" t="s">
        <v>344</v>
      </c>
      <c r="E38" s="153" t="s">
        <v>24</v>
      </c>
      <c r="F38" s="151">
        <v>2</v>
      </c>
      <c r="G38" s="156">
        <v>68000</v>
      </c>
      <c r="H38" s="156">
        <v>68000</v>
      </c>
      <c r="I38" s="159">
        <v>69000</v>
      </c>
      <c r="J38" s="159">
        <v>69000</v>
      </c>
      <c r="K38" s="158">
        <f t="shared" si="0"/>
        <v>68500</v>
      </c>
      <c r="L38" s="158">
        <f t="shared" si="1"/>
        <v>137000</v>
      </c>
      <c r="M38" s="152"/>
    </row>
    <row r="39" spans="1:13" ht="13">
      <c r="A39" s="287">
        <v>26</v>
      </c>
      <c r="B39" s="287"/>
      <c r="C39" s="151" t="s">
        <v>321</v>
      </c>
      <c r="D39" s="169" t="s">
        <v>345</v>
      </c>
      <c r="E39" s="153" t="s">
        <v>24</v>
      </c>
      <c r="F39" s="151">
        <v>2</v>
      </c>
      <c r="G39" s="156">
        <v>42500</v>
      </c>
      <c r="H39" s="156">
        <v>42500</v>
      </c>
      <c r="I39" s="159">
        <v>44500</v>
      </c>
      <c r="J39" s="159">
        <v>44500</v>
      </c>
      <c r="K39" s="158">
        <f t="shared" si="0"/>
        <v>43500</v>
      </c>
      <c r="L39" s="158">
        <f t="shared" si="1"/>
        <v>87000</v>
      </c>
      <c r="M39" s="152"/>
    </row>
    <row r="40" spans="1:13" ht="13">
      <c r="A40" s="287">
        <v>27</v>
      </c>
      <c r="B40" s="287"/>
      <c r="C40" s="151" t="s">
        <v>322</v>
      </c>
      <c r="D40" s="169" t="s">
        <v>346</v>
      </c>
      <c r="E40" s="153" t="s">
        <v>24</v>
      </c>
      <c r="F40" s="151">
        <v>2</v>
      </c>
      <c r="G40" s="156">
        <v>119000</v>
      </c>
      <c r="H40" s="156">
        <v>119000</v>
      </c>
      <c r="I40" s="159">
        <v>120000</v>
      </c>
      <c r="J40" s="159">
        <v>120000</v>
      </c>
      <c r="K40" s="158">
        <f t="shared" si="0"/>
        <v>119500</v>
      </c>
      <c r="L40" s="158">
        <f t="shared" si="1"/>
        <v>239000</v>
      </c>
      <c r="M40" s="152"/>
    </row>
    <row r="41" spans="1:13" ht="13">
      <c r="A41" s="287">
        <v>28</v>
      </c>
      <c r="B41" s="287"/>
      <c r="C41" s="151" t="s">
        <v>323</v>
      </c>
      <c r="D41" s="169" t="s">
        <v>346</v>
      </c>
      <c r="E41" s="153" t="s">
        <v>24</v>
      </c>
      <c r="F41" s="151">
        <v>2</v>
      </c>
      <c r="G41" s="156">
        <v>102000</v>
      </c>
      <c r="H41" s="156">
        <v>102000</v>
      </c>
      <c r="I41" s="159">
        <v>103500</v>
      </c>
      <c r="J41" s="159">
        <v>103500</v>
      </c>
      <c r="K41" s="158">
        <f t="shared" si="0"/>
        <v>102750</v>
      </c>
      <c r="L41" s="158">
        <f t="shared" si="1"/>
        <v>205500</v>
      </c>
      <c r="M41" s="152"/>
    </row>
    <row r="42" spans="1:13" ht="13">
      <c r="A42" s="287">
        <v>29</v>
      </c>
      <c r="B42" s="287"/>
      <c r="C42" s="151" t="s">
        <v>324</v>
      </c>
      <c r="D42" s="169" t="s">
        <v>347</v>
      </c>
      <c r="E42" s="153" t="s">
        <v>24</v>
      </c>
      <c r="F42" s="151">
        <v>2</v>
      </c>
      <c r="G42" s="156">
        <v>85000</v>
      </c>
      <c r="H42" s="156">
        <v>85000</v>
      </c>
      <c r="I42" s="154">
        <v>87000</v>
      </c>
      <c r="J42" s="154">
        <v>87000</v>
      </c>
      <c r="K42" s="158">
        <f t="shared" si="0"/>
        <v>86000</v>
      </c>
      <c r="L42" s="158">
        <f t="shared" si="1"/>
        <v>172000</v>
      </c>
      <c r="M42" s="152"/>
    </row>
    <row r="43" spans="1:13" ht="13">
      <c r="A43" s="287">
        <v>30</v>
      </c>
      <c r="B43" s="287"/>
      <c r="C43" s="151" t="s">
        <v>325</v>
      </c>
      <c r="D43" s="169" t="s">
        <v>348</v>
      </c>
      <c r="E43" s="153" t="s">
        <v>24</v>
      </c>
      <c r="F43" s="151">
        <v>2</v>
      </c>
      <c r="G43" s="156">
        <v>255000</v>
      </c>
      <c r="H43" s="156">
        <v>255000</v>
      </c>
      <c r="I43" s="154">
        <v>257000</v>
      </c>
      <c r="J43" s="154">
        <v>257000</v>
      </c>
      <c r="K43" s="158">
        <f t="shared" si="0"/>
        <v>256000</v>
      </c>
      <c r="L43" s="158">
        <f t="shared" si="1"/>
        <v>512000</v>
      </c>
      <c r="M43" s="152"/>
    </row>
    <row r="44" spans="1:13" ht="23" customHeight="1">
      <c r="A44" s="275" t="s">
        <v>283</v>
      </c>
      <c r="B44" s="276"/>
      <c r="C44" s="276"/>
      <c r="D44" s="276"/>
      <c r="E44" s="276"/>
      <c r="F44" s="276"/>
      <c r="G44" s="276"/>
      <c r="H44" s="276"/>
      <c r="I44" s="276"/>
      <c r="J44" s="276"/>
      <c r="K44" s="277"/>
      <c r="L44" s="167">
        <f>SUM(L14:L43)</f>
        <v>5371400</v>
      </c>
      <c r="M44" s="152"/>
    </row>
    <row r="45" spans="1:13" ht="29.5" customHeight="1">
      <c r="A45" s="274" t="s">
        <v>12</v>
      </c>
      <c r="B45" s="274"/>
      <c r="C45" s="274" t="s">
        <v>266</v>
      </c>
      <c r="D45" s="274" t="s">
        <v>13</v>
      </c>
      <c r="E45" s="274" t="s">
        <v>14</v>
      </c>
      <c r="F45" s="274" t="s">
        <v>264</v>
      </c>
      <c r="G45" s="274" t="s">
        <v>273</v>
      </c>
      <c r="H45" s="274"/>
      <c r="I45" s="274" t="s">
        <v>274</v>
      </c>
      <c r="J45" s="274"/>
      <c r="K45" s="274" t="s">
        <v>19</v>
      </c>
      <c r="L45" s="274"/>
      <c r="M45" s="152"/>
    </row>
    <row r="46" spans="1:13" ht="26">
      <c r="A46" s="274"/>
      <c r="B46" s="274"/>
      <c r="C46" s="274"/>
      <c r="D46" s="274"/>
      <c r="E46" s="274"/>
      <c r="F46" s="274"/>
      <c r="G46" s="150" t="s">
        <v>277</v>
      </c>
      <c r="H46" s="150" t="s">
        <v>22</v>
      </c>
      <c r="I46" s="150" t="s">
        <v>277</v>
      </c>
      <c r="J46" s="150" t="s">
        <v>22</v>
      </c>
      <c r="K46" s="150" t="s">
        <v>20</v>
      </c>
      <c r="L46" s="150" t="s">
        <v>22</v>
      </c>
      <c r="M46" s="152"/>
    </row>
    <row r="47" spans="1:13" ht="50">
      <c r="A47" s="287">
        <v>31</v>
      </c>
      <c r="B47" s="287"/>
      <c r="C47" s="151" t="s">
        <v>349</v>
      </c>
      <c r="D47" s="169" t="s">
        <v>270</v>
      </c>
      <c r="E47" s="153" t="s">
        <v>24</v>
      </c>
      <c r="F47" s="151">
        <v>4</v>
      </c>
      <c r="G47" s="156">
        <v>100000</v>
      </c>
      <c r="H47" s="157">
        <v>100000</v>
      </c>
      <c r="I47" s="156">
        <v>100000</v>
      </c>
      <c r="J47" s="155">
        <v>100000</v>
      </c>
      <c r="K47" s="158">
        <f t="shared" ref="K47:K60" si="2">AVERAGE(H47,J47)</f>
        <v>100000</v>
      </c>
      <c r="L47" s="158">
        <f t="shared" ref="L47:L60" si="3">K47*F47</f>
        <v>400000</v>
      </c>
      <c r="M47" s="152"/>
    </row>
    <row r="48" spans="1:13" ht="50">
      <c r="A48" s="287">
        <v>32</v>
      </c>
      <c r="B48" s="287"/>
      <c r="C48" s="151" t="s">
        <v>350</v>
      </c>
      <c r="D48" s="169" t="s">
        <v>270</v>
      </c>
      <c r="E48" s="153" t="s">
        <v>24</v>
      </c>
      <c r="F48" s="151">
        <v>4</v>
      </c>
      <c r="G48" s="156">
        <v>100000</v>
      </c>
      <c r="H48" s="157">
        <v>100000</v>
      </c>
      <c r="I48" s="156">
        <v>100000</v>
      </c>
      <c r="J48" s="155">
        <v>100000</v>
      </c>
      <c r="K48" s="158">
        <f t="shared" si="2"/>
        <v>100000</v>
      </c>
      <c r="L48" s="158">
        <f t="shared" si="3"/>
        <v>400000</v>
      </c>
      <c r="M48" s="152"/>
    </row>
    <row r="49" spans="1:13" ht="50">
      <c r="A49" s="287">
        <v>33</v>
      </c>
      <c r="B49" s="287"/>
      <c r="C49" s="151" t="s">
        <v>351</v>
      </c>
      <c r="D49" s="169" t="s">
        <v>270</v>
      </c>
      <c r="E49" s="153" t="s">
        <v>24</v>
      </c>
      <c r="F49" s="151">
        <v>4</v>
      </c>
      <c r="G49" s="156">
        <v>100000</v>
      </c>
      <c r="H49" s="157">
        <v>100000</v>
      </c>
      <c r="I49" s="156">
        <v>100000</v>
      </c>
      <c r="J49" s="155">
        <v>100000</v>
      </c>
      <c r="K49" s="158">
        <f t="shared" si="2"/>
        <v>100000</v>
      </c>
      <c r="L49" s="158">
        <f t="shared" si="3"/>
        <v>400000</v>
      </c>
      <c r="M49" s="152"/>
    </row>
    <row r="50" spans="1:13" ht="50">
      <c r="A50" s="287">
        <v>34</v>
      </c>
      <c r="B50" s="287"/>
      <c r="C50" s="151" t="s">
        <v>352</v>
      </c>
      <c r="D50" s="169" t="s">
        <v>270</v>
      </c>
      <c r="E50" s="153" t="s">
        <v>24</v>
      </c>
      <c r="F50" s="151">
        <v>4</v>
      </c>
      <c r="G50" s="156">
        <v>100000</v>
      </c>
      <c r="H50" s="157">
        <v>100000</v>
      </c>
      <c r="I50" s="156">
        <v>100000</v>
      </c>
      <c r="J50" s="155">
        <v>100000</v>
      </c>
      <c r="K50" s="158">
        <f t="shared" si="2"/>
        <v>100000</v>
      </c>
      <c r="L50" s="158">
        <f t="shared" si="3"/>
        <v>400000</v>
      </c>
      <c r="M50" s="152"/>
    </row>
    <row r="51" spans="1:13" ht="50">
      <c r="A51" s="287">
        <v>35</v>
      </c>
      <c r="B51" s="287"/>
      <c r="C51" s="151" t="s">
        <v>353</v>
      </c>
      <c r="D51" s="169" t="s">
        <v>270</v>
      </c>
      <c r="E51" s="153" t="s">
        <v>24</v>
      </c>
      <c r="F51" s="151">
        <v>4</v>
      </c>
      <c r="G51" s="156">
        <v>100000</v>
      </c>
      <c r="H51" s="157">
        <v>100000</v>
      </c>
      <c r="I51" s="156">
        <v>100000</v>
      </c>
      <c r="J51" s="155">
        <v>100000</v>
      </c>
      <c r="K51" s="158">
        <f t="shared" si="2"/>
        <v>100000</v>
      </c>
      <c r="L51" s="158">
        <f t="shared" si="3"/>
        <v>400000</v>
      </c>
      <c r="M51" s="152"/>
    </row>
    <row r="52" spans="1:13" ht="50">
      <c r="A52" s="287">
        <v>36</v>
      </c>
      <c r="B52" s="287"/>
      <c r="C52" s="151" t="s">
        <v>354</v>
      </c>
      <c r="D52" s="169" t="s">
        <v>270</v>
      </c>
      <c r="E52" s="153" t="s">
        <v>24</v>
      </c>
      <c r="F52" s="151">
        <v>4</v>
      </c>
      <c r="G52" s="156">
        <v>100000</v>
      </c>
      <c r="H52" s="157">
        <v>100000</v>
      </c>
      <c r="I52" s="156">
        <v>100000</v>
      </c>
      <c r="J52" s="155">
        <v>100000</v>
      </c>
      <c r="K52" s="158">
        <f t="shared" si="2"/>
        <v>100000</v>
      </c>
      <c r="L52" s="158">
        <f t="shared" si="3"/>
        <v>400000</v>
      </c>
      <c r="M52" s="152"/>
    </row>
    <row r="53" spans="1:13" ht="50">
      <c r="A53" s="287">
        <v>37</v>
      </c>
      <c r="B53" s="287"/>
      <c r="C53" s="151" t="s">
        <v>355</v>
      </c>
      <c r="D53" s="169" t="s">
        <v>270</v>
      </c>
      <c r="E53" s="153" t="s">
        <v>24</v>
      </c>
      <c r="F53" s="151">
        <v>4</v>
      </c>
      <c r="G53" s="156">
        <v>100000</v>
      </c>
      <c r="H53" s="157">
        <v>100000</v>
      </c>
      <c r="I53" s="156">
        <v>100000</v>
      </c>
      <c r="J53" s="155">
        <v>100000</v>
      </c>
      <c r="K53" s="158">
        <f t="shared" si="2"/>
        <v>100000</v>
      </c>
      <c r="L53" s="158">
        <f t="shared" si="3"/>
        <v>400000</v>
      </c>
      <c r="M53" s="152"/>
    </row>
    <row r="54" spans="1:13" ht="50">
      <c r="A54" s="287">
        <v>38</v>
      </c>
      <c r="B54" s="287"/>
      <c r="C54" s="151" t="s">
        <v>356</v>
      </c>
      <c r="D54" s="169" t="s">
        <v>270</v>
      </c>
      <c r="E54" s="153" t="s">
        <v>24</v>
      </c>
      <c r="F54" s="151">
        <v>4</v>
      </c>
      <c r="G54" s="156">
        <v>100000</v>
      </c>
      <c r="H54" s="157">
        <v>100000</v>
      </c>
      <c r="I54" s="156">
        <v>100000</v>
      </c>
      <c r="J54" s="155">
        <v>100000</v>
      </c>
      <c r="K54" s="158">
        <f t="shared" si="2"/>
        <v>100000</v>
      </c>
      <c r="L54" s="158">
        <f t="shared" si="3"/>
        <v>400000</v>
      </c>
      <c r="M54" s="152"/>
    </row>
    <row r="55" spans="1:13" ht="50">
      <c r="A55" s="287">
        <v>39</v>
      </c>
      <c r="B55" s="287"/>
      <c r="C55" s="151" t="s">
        <v>357</v>
      </c>
      <c r="D55" s="169" t="s">
        <v>270</v>
      </c>
      <c r="E55" s="153" t="s">
        <v>24</v>
      </c>
      <c r="F55" s="151">
        <v>4</v>
      </c>
      <c r="G55" s="156">
        <v>100000</v>
      </c>
      <c r="H55" s="157">
        <v>100000</v>
      </c>
      <c r="I55" s="156">
        <v>100000</v>
      </c>
      <c r="J55" s="155">
        <v>100000</v>
      </c>
      <c r="K55" s="158">
        <f t="shared" si="2"/>
        <v>100000</v>
      </c>
      <c r="L55" s="158">
        <f t="shared" si="3"/>
        <v>400000</v>
      </c>
      <c r="M55" s="152"/>
    </row>
    <row r="56" spans="1:13" ht="50">
      <c r="A56" s="287">
        <v>40</v>
      </c>
      <c r="B56" s="287"/>
      <c r="C56" s="151" t="s">
        <v>358</v>
      </c>
      <c r="D56" s="169" t="s">
        <v>270</v>
      </c>
      <c r="E56" s="153" t="s">
        <v>24</v>
      </c>
      <c r="F56" s="151">
        <v>4</v>
      </c>
      <c r="G56" s="156">
        <v>100000</v>
      </c>
      <c r="H56" s="157">
        <v>100000</v>
      </c>
      <c r="I56" s="156">
        <v>100000</v>
      </c>
      <c r="J56" s="155">
        <v>100000</v>
      </c>
      <c r="K56" s="158">
        <f t="shared" si="2"/>
        <v>100000</v>
      </c>
      <c r="L56" s="158">
        <f t="shared" si="3"/>
        <v>400000</v>
      </c>
      <c r="M56" s="152"/>
    </row>
    <row r="57" spans="1:13" ht="50">
      <c r="A57" s="287">
        <v>41</v>
      </c>
      <c r="B57" s="287"/>
      <c r="C57" s="151" t="s">
        <v>359</v>
      </c>
      <c r="D57" s="169" t="s">
        <v>270</v>
      </c>
      <c r="E57" s="153" t="s">
        <v>24</v>
      </c>
      <c r="F57" s="151">
        <v>4</v>
      </c>
      <c r="G57" s="156">
        <v>100000</v>
      </c>
      <c r="H57" s="157">
        <v>100000</v>
      </c>
      <c r="I57" s="156">
        <v>100000</v>
      </c>
      <c r="J57" s="155">
        <v>100000</v>
      </c>
      <c r="K57" s="158">
        <f t="shared" si="2"/>
        <v>100000</v>
      </c>
      <c r="L57" s="158">
        <f t="shared" si="3"/>
        <v>400000</v>
      </c>
      <c r="M57" s="152"/>
    </row>
    <row r="58" spans="1:13" ht="50">
      <c r="A58" s="287">
        <v>42</v>
      </c>
      <c r="B58" s="287"/>
      <c r="C58" s="151" t="s">
        <v>360</v>
      </c>
      <c r="D58" s="169" t="s">
        <v>270</v>
      </c>
      <c r="E58" s="153" t="s">
        <v>24</v>
      </c>
      <c r="F58" s="151">
        <v>4</v>
      </c>
      <c r="G58" s="156">
        <v>100000</v>
      </c>
      <c r="H58" s="157">
        <v>100000</v>
      </c>
      <c r="I58" s="156">
        <v>100000</v>
      </c>
      <c r="J58" s="155">
        <v>100000</v>
      </c>
      <c r="K58" s="158">
        <f t="shared" si="2"/>
        <v>100000</v>
      </c>
      <c r="L58" s="158">
        <f t="shared" si="3"/>
        <v>400000</v>
      </c>
      <c r="M58" s="152"/>
    </row>
    <row r="59" spans="1:13" ht="13">
      <c r="A59" s="287">
        <v>43</v>
      </c>
      <c r="B59" s="287"/>
      <c r="C59" s="151" t="s">
        <v>361</v>
      </c>
      <c r="D59" s="169" t="s">
        <v>271</v>
      </c>
      <c r="E59" s="153" t="s">
        <v>24</v>
      </c>
      <c r="F59" s="151">
        <v>4</v>
      </c>
      <c r="G59" s="156">
        <v>100000</v>
      </c>
      <c r="H59" s="157">
        <v>100000</v>
      </c>
      <c r="I59" s="156">
        <v>100000</v>
      </c>
      <c r="J59" s="155">
        <v>100000</v>
      </c>
      <c r="K59" s="158">
        <f t="shared" si="2"/>
        <v>100000</v>
      </c>
      <c r="L59" s="158">
        <f t="shared" si="3"/>
        <v>400000</v>
      </c>
      <c r="M59" s="152"/>
    </row>
    <row r="60" spans="1:13" ht="13">
      <c r="A60" s="287">
        <v>44</v>
      </c>
      <c r="B60" s="287"/>
      <c r="C60" s="151" t="s">
        <v>362</v>
      </c>
      <c r="D60" s="169" t="s">
        <v>271</v>
      </c>
      <c r="E60" s="153" t="s">
        <v>24</v>
      </c>
      <c r="F60" s="151">
        <v>4</v>
      </c>
      <c r="G60" s="156">
        <v>100000</v>
      </c>
      <c r="H60" s="157">
        <v>100000</v>
      </c>
      <c r="I60" s="156">
        <v>100000</v>
      </c>
      <c r="J60" s="155">
        <v>100000</v>
      </c>
      <c r="K60" s="158">
        <f t="shared" si="2"/>
        <v>100000</v>
      </c>
      <c r="L60" s="158">
        <f t="shared" si="3"/>
        <v>400000</v>
      </c>
      <c r="M60" s="152"/>
    </row>
    <row r="61" spans="1:13" ht="22.5" customHeight="1">
      <c r="A61" s="275" t="s">
        <v>284</v>
      </c>
      <c r="B61" s="276"/>
      <c r="C61" s="276"/>
      <c r="D61" s="276"/>
      <c r="E61" s="276"/>
      <c r="F61" s="276"/>
      <c r="G61" s="276"/>
      <c r="H61" s="276"/>
      <c r="I61" s="276"/>
      <c r="J61" s="276"/>
      <c r="K61" s="277"/>
      <c r="L61" s="167">
        <f>SUM(L47:L60)</f>
        <v>5600000</v>
      </c>
      <c r="M61" s="152"/>
    </row>
    <row r="62" spans="1:13" ht="23" customHeight="1">
      <c r="A62" s="274" t="s">
        <v>12</v>
      </c>
      <c r="B62" s="274"/>
      <c r="C62" s="274" t="s">
        <v>266</v>
      </c>
      <c r="D62" s="274" t="s">
        <v>13</v>
      </c>
      <c r="E62" s="274" t="s">
        <v>14</v>
      </c>
      <c r="F62" s="274" t="s">
        <v>264</v>
      </c>
      <c r="G62" s="274" t="s">
        <v>281</v>
      </c>
      <c r="H62" s="274"/>
      <c r="I62" s="274" t="s">
        <v>282</v>
      </c>
      <c r="J62" s="274"/>
      <c r="K62" s="274" t="s">
        <v>19</v>
      </c>
      <c r="L62" s="274"/>
      <c r="M62" s="152"/>
    </row>
    <row r="63" spans="1:13" ht="26">
      <c r="A63" s="274"/>
      <c r="B63" s="274"/>
      <c r="C63" s="274"/>
      <c r="D63" s="274"/>
      <c r="E63" s="274"/>
      <c r="F63" s="274"/>
      <c r="G63" s="150" t="s">
        <v>277</v>
      </c>
      <c r="H63" s="150" t="s">
        <v>22</v>
      </c>
      <c r="I63" s="150" t="s">
        <v>277</v>
      </c>
      <c r="J63" s="150" t="s">
        <v>22</v>
      </c>
      <c r="K63" s="150" t="s">
        <v>20</v>
      </c>
      <c r="L63" s="150" t="s">
        <v>22</v>
      </c>
      <c r="M63" s="152"/>
    </row>
    <row r="64" spans="1:13" ht="13">
      <c r="A64" s="278">
        <v>45</v>
      </c>
      <c r="B64" s="279"/>
      <c r="C64" s="151" t="s">
        <v>279</v>
      </c>
      <c r="D64" s="169" t="s">
        <v>280</v>
      </c>
      <c r="E64" s="153" t="s">
        <v>24</v>
      </c>
      <c r="F64" s="151">
        <v>5</v>
      </c>
      <c r="G64" s="156">
        <v>600000</v>
      </c>
      <c r="H64" s="157">
        <v>600000</v>
      </c>
      <c r="I64" s="156">
        <v>206000</v>
      </c>
      <c r="J64" s="155">
        <v>206000</v>
      </c>
      <c r="K64" s="158">
        <f>AVERAGE(H64,J64)</f>
        <v>403000</v>
      </c>
      <c r="L64" s="158">
        <f>K64*F64</f>
        <v>2015000</v>
      </c>
      <c r="M64" s="152"/>
    </row>
    <row r="65" spans="1:13" ht="22.5" customHeight="1">
      <c r="A65" s="280" t="s">
        <v>285</v>
      </c>
      <c r="B65" s="280"/>
      <c r="C65" s="280"/>
      <c r="D65" s="280"/>
      <c r="E65" s="280"/>
      <c r="F65" s="280"/>
      <c r="G65" s="280"/>
      <c r="H65" s="280"/>
      <c r="I65" s="280"/>
      <c r="J65" s="280"/>
      <c r="K65" s="280"/>
      <c r="L65" s="167">
        <f>SUM(L64:L64)</f>
        <v>2015000</v>
      </c>
      <c r="M65" s="152"/>
    </row>
    <row r="66" spans="1:13" ht="23" customHeight="1">
      <c r="A66" s="274" t="s">
        <v>12</v>
      </c>
      <c r="B66" s="274"/>
      <c r="C66" s="274" t="s">
        <v>266</v>
      </c>
      <c r="D66" s="274" t="s">
        <v>13</v>
      </c>
      <c r="E66" s="274" t="s">
        <v>14</v>
      </c>
      <c r="F66" s="274" t="s">
        <v>264</v>
      </c>
      <c r="G66" s="274" t="s">
        <v>286</v>
      </c>
      <c r="H66" s="274"/>
      <c r="I66" s="274" t="s">
        <v>287</v>
      </c>
      <c r="J66" s="274"/>
      <c r="K66" s="274" t="s">
        <v>19</v>
      </c>
      <c r="L66" s="274"/>
      <c r="M66" s="152"/>
    </row>
    <row r="67" spans="1:13" ht="26">
      <c r="A67" s="274"/>
      <c r="B67" s="274"/>
      <c r="C67" s="274"/>
      <c r="D67" s="274"/>
      <c r="E67" s="274"/>
      <c r="F67" s="274"/>
      <c r="G67" s="150" t="s">
        <v>277</v>
      </c>
      <c r="H67" s="150" t="s">
        <v>22</v>
      </c>
      <c r="I67" s="150" t="s">
        <v>277</v>
      </c>
      <c r="J67" s="150" t="s">
        <v>22</v>
      </c>
      <c r="K67" s="150" t="s">
        <v>20</v>
      </c>
      <c r="L67" s="150" t="s">
        <v>22</v>
      </c>
      <c r="M67" s="152"/>
    </row>
    <row r="68" spans="1:13" ht="13">
      <c r="A68" s="297">
        <v>46</v>
      </c>
      <c r="B68" s="298"/>
      <c r="C68" s="161" t="s">
        <v>363</v>
      </c>
      <c r="D68" s="172" t="s">
        <v>272</v>
      </c>
      <c r="E68" s="160" t="s">
        <v>24</v>
      </c>
      <c r="F68" s="161">
        <v>375</v>
      </c>
      <c r="G68" s="162">
        <v>230</v>
      </c>
      <c r="H68" s="163">
        <v>230</v>
      </c>
      <c r="I68" s="164">
        <v>1900</v>
      </c>
      <c r="J68" s="165">
        <v>1900</v>
      </c>
      <c r="K68" s="166">
        <v>1065</v>
      </c>
      <c r="L68" s="158">
        <f t="shared" ref="L68:L99" si="4">K68*F68</f>
        <v>399375</v>
      </c>
      <c r="M68" s="152"/>
    </row>
    <row r="69" spans="1:13" ht="13">
      <c r="A69" s="299">
        <v>47</v>
      </c>
      <c r="B69" s="279"/>
      <c r="C69" s="170" t="s">
        <v>364</v>
      </c>
      <c r="D69" s="169" t="s">
        <v>272</v>
      </c>
      <c r="E69" s="153" t="s">
        <v>24</v>
      </c>
      <c r="F69" s="161">
        <v>375</v>
      </c>
      <c r="G69" s="156">
        <v>0</v>
      </c>
      <c r="H69" s="157">
        <v>0</v>
      </c>
      <c r="I69" s="154">
        <v>3000</v>
      </c>
      <c r="J69" s="155">
        <v>3000</v>
      </c>
      <c r="K69" s="166">
        <v>3000</v>
      </c>
      <c r="L69" s="158">
        <f t="shared" si="4"/>
        <v>1125000</v>
      </c>
      <c r="M69" s="152"/>
    </row>
    <row r="70" spans="1:13" ht="13">
      <c r="A70" s="299">
        <v>48</v>
      </c>
      <c r="B70" s="279"/>
      <c r="C70" s="170" t="s">
        <v>365</v>
      </c>
      <c r="D70" s="169" t="s">
        <v>272</v>
      </c>
      <c r="E70" s="153" t="s">
        <v>24</v>
      </c>
      <c r="F70" s="161">
        <v>375</v>
      </c>
      <c r="G70" s="156">
        <v>230</v>
      </c>
      <c r="H70" s="157">
        <v>230</v>
      </c>
      <c r="I70" s="154">
        <v>500</v>
      </c>
      <c r="J70" s="155">
        <v>500</v>
      </c>
      <c r="K70" s="166">
        <v>365</v>
      </c>
      <c r="L70" s="158">
        <f t="shared" si="4"/>
        <v>136875</v>
      </c>
      <c r="M70" s="152"/>
    </row>
    <row r="71" spans="1:13" ht="13">
      <c r="A71" s="297">
        <v>49</v>
      </c>
      <c r="B71" s="298"/>
      <c r="C71" s="170" t="s">
        <v>366</v>
      </c>
      <c r="D71" s="169" t="s">
        <v>272</v>
      </c>
      <c r="E71" s="153" t="s">
        <v>24</v>
      </c>
      <c r="F71" s="161">
        <v>375</v>
      </c>
      <c r="G71" s="156">
        <v>230</v>
      </c>
      <c r="H71" s="157">
        <v>230</v>
      </c>
      <c r="I71" s="154">
        <v>500</v>
      </c>
      <c r="J71" s="155">
        <v>500</v>
      </c>
      <c r="K71" s="166">
        <v>365</v>
      </c>
      <c r="L71" s="158">
        <f t="shared" si="4"/>
        <v>136875</v>
      </c>
      <c r="M71" s="152"/>
    </row>
    <row r="72" spans="1:13" ht="13">
      <c r="A72" s="299">
        <v>50</v>
      </c>
      <c r="B72" s="279"/>
      <c r="C72" s="151" t="s">
        <v>367</v>
      </c>
      <c r="D72" s="169" t="s">
        <v>272</v>
      </c>
      <c r="E72" s="153" t="s">
        <v>24</v>
      </c>
      <c r="F72" s="161">
        <v>375</v>
      </c>
      <c r="G72" s="156">
        <v>230</v>
      </c>
      <c r="H72" s="157">
        <v>230</v>
      </c>
      <c r="I72" s="154">
        <v>500</v>
      </c>
      <c r="J72" s="155">
        <v>500</v>
      </c>
      <c r="K72" s="166">
        <v>365</v>
      </c>
      <c r="L72" s="158">
        <f t="shared" si="4"/>
        <v>136875</v>
      </c>
      <c r="M72" s="152"/>
    </row>
    <row r="73" spans="1:13" ht="13">
      <c r="A73" s="299">
        <v>51</v>
      </c>
      <c r="B73" s="279"/>
      <c r="C73" s="170" t="s">
        <v>368</v>
      </c>
      <c r="D73" s="169" t="s">
        <v>272</v>
      </c>
      <c r="E73" s="153" t="s">
        <v>24</v>
      </c>
      <c r="F73" s="161">
        <v>375</v>
      </c>
      <c r="G73" s="156">
        <v>230</v>
      </c>
      <c r="H73" s="157">
        <v>230</v>
      </c>
      <c r="I73" s="154">
        <v>500</v>
      </c>
      <c r="J73" s="155">
        <v>500</v>
      </c>
      <c r="K73" s="166">
        <v>365</v>
      </c>
      <c r="L73" s="158">
        <f t="shared" si="4"/>
        <v>136875</v>
      </c>
      <c r="M73" s="152"/>
    </row>
    <row r="74" spans="1:13" ht="13">
      <c r="A74" s="297">
        <v>52</v>
      </c>
      <c r="B74" s="298"/>
      <c r="C74" s="170" t="s">
        <v>369</v>
      </c>
      <c r="D74" s="169" t="s">
        <v>272</v>
      </c>
      <c r="E74" s="153" t="s">
        <v>24</v>
      </c>
      <c r="F74" s="161">
        <v>375</v>
      </c>
      <c r="G74" s="156">
        <v>0</v>
      </c>
      <c r="H74" s="157">
        <v>0</v>
      </c>
      <c r="I74" s="154">
        <v>1900</v>
      </c>
      <c r="J74" s="155">
        <v>1900</v>
      </c>
      <c r="K74" s="166">
        <v>1900</v>
      </c>
      <c r="L74" s="158">
        <f t="shared" si="4"/>
        <v>712500</v>
      </c>
      <c r="M74" s="152"/>
    </row>
    <row r="75" spans="1:13" ht="13">
      <c r="A75" s="299">
        <v>53</v>
      </c>
      <c r="B75" s="279"/>
      <c r="C75" s="170" t="s">
        <v>370</v>
      </c>
      <c r="D75" s="169" t="s">
        <v>272</v>
      </c>
      <c r="E75" s="153" t="s">
        <v>24</v>
      </c>
      <c r="F75" s="161">
        <v>375</v>
      </c>
      <c r="G75" s="156">
        <v>230</v>
      </c>
      <c r="H75" s="157">
        <v>230</v>
      </c>
      <c r="I75" s="154">
        <v>500</v>
      </c>
      <c r="J75" s="155">
        <v>500</v>
      </c>
      <c r="K75" s="166">
        <v>365</v>
      </c>
      <c r="L75" s="158">
        <f t="shared" si="4"/>
        <v>136875</v>
      </c>
      <c r="M75" s="152"/>
    </row>
    <row r="76" spans="1:13" ht="13">
      <c r="A76" s="299">
        <v>54</v>
      </c>
      <c r="B76" s="279"/>
      <c r="C76" s="151" t="s">
        <v>371</v>
      </c>
      <c r="D76" s="169" t="s">
        <v>272</v>
      </c>
      <c r="E76" s="153" t="s">
        <v>24</v>
      </c>
      <c r="F76" s="161">
        <v>375</v>
      </c>
      <c r="G76" s="156">
        <v>230</v>
      </c>
      <c r="H76" s="157">
        <v>230</v>
      </c>
      <c r="I76" s="154">
        <v>500</v>
      </c>
      <c r="J76" s="155">
        <v>500</v>
      </c>
      <c r="K76" s="166">
        <v>365</v>
      </c>
      <c r="L76" s="158">
        <f t="shared" si="4"/>
        <v>136875</v>
      </c>
      <c r="M76" s="152"/>
    </row>
    <row r="77" spans="1:13" ht="13">
      <c r="A77" s="297">
        <v>55</v>
      </c>
      <c r="B77" s="298"/>
      <c r="C77" s="151" t="s">
        <v>372</v>
      </c>
      <c r="D77" s="169" t="s">
        <v>272</v>
      </c>
      <c r="E77" s="153" t="s">
        <v>24</v>
      </c>
      <c r="F77" s="161">
        <v>375</v>
      </c>
      <c r="G77" s="156">
        <v>0</v>
      </c>
      <c r="H77" s="157">
        <v>0</v>
      </c>
      <c r="I77" s="154">
        <v>2900</v>
      </c>
      <c r="J77" s="155">
        <v>2900</v>
      </c>
      <c r="K77" s="166">
        <v>2900</v>
      </c>
      <c r="L77" s="158">
        <f t="shared" si="4"/>
        <v>1087500</v>
      </c>
      <c r="M77" s="152"/>
    </row>
    <row r="78" spans="1:13" ht="13">
      <c r="A78" s="299">
        <v>56</v>
      </c>
      <c r="B78" s="279"/>
      <c r="C78" s="170" t="s">
        <v>373</v>
      </c>
      <c r="D78" s="169" t="s">
        <v>272</v>
      </c>
      <c r="E78" s="153" t="s">
        <v>24</v>
      </c>
      <c r="F78" s="161">
        <f>375+31</f>
        <v>406</v>
      </c>
      <c r="G78" s="156">
        <v>1800</v>
      </c>
      <c r="H78" s="157">
        <v>1800</v>
      </c>
      <c r="I78" s="154">
        <v>2900</v>
      </c>
      <c r="J78" s="155">
        <v>2900</v>
      </c>
      <c r="K78" s="166">
        <v>2350</v>
      </c>
      <c r="L78" s="158">
        <f t="shared" si="4"/>
        <v>954100</v>
      </c>
      <c r="M78" s="152"/>
    </row>
    <row r="79" spans="1:13">
      <c r="A79" s="299">
        <v>57</v>
      </c>
      <c r="B79" s="279"/>
      <c r="C79" s="170" t="s">
        <v>267</v>
      </c>
      <c r="D79" s="169" t="s">
        <v>272</v>
      </c>
      <c r="E79" s="153" t="s">
        <v>24</v>
      </c>
      <c r="F79" s="161">
        <v>375</v>
      </c>
      <c r="G79" s="156">
        <v>1800</v>
      </c>
      <c r="H79" s="157">
        <v>1800</v>
      </c>
      <c r="I79" s="154">
        <v>2900</v>
      </c>
      <c r="J79" s="155">
        <v>2900</v>
      </c>
      <c r="K79" s="166">
        <v>2350</v>
      </c>
      <c r="L79" s="158">
        <f t="shared" si="4"/>
        <v>881250</v>
      </c>
      <c r="M79" s="152"/>
    </row>
    <row r="80" spans="1:13" ht="13">
      <c r="A80" s="297">
        <v>58</v>
      </c>
      <c r="B80" s="298"/>
      <c r="C80" s="151" t="s">
        <v>374</v>
      </c>
      <c r="D80" s="169" t="s">
        <v>272</v>
      </c>
      <c r="E80" s="153" t="s">
        <v>24</v>
      </c>
      <c r="F80" s="161">
        <v>375</v>
      </c>
      <c r="G80" s="156">
        <v>0</v>
      </c>
      <c r="H80" s="157">
        <v>0</v>
      </c>
      <c r="I80" s="154">
        <v>2000</v>
      </c>
      <c r="J80" s="155">
        <v>2000</v>
      </c>
      <c r="K80" s="166">
        <v>2000</v>
      </c>
      <c r="L80" s="158">
        <f t="shared" si="4"/>
        <v>750000</v>
      </c>
      <c r="M80" s="152"/>
    </row>
    <row r="81" spans="1:13" ht="13">
      <c r="A81" s="299">
        <v>59</v>
      </c>
      <c r="B81" s="279"/>
      <c r="C81" s="170" t="s">
        <v>375</v>
      </c>
      <c r="D81" s="169" t="s">
        <v>272</v>
      </c>
      <c r="E81" s="153" t="s">
        <v>24</v>
      </c>
      <c r="F81" s="161">
        <v>375</v>
      </c>
      <c r="G81" s="156">
        <v>0</v>
      </c>
      <c r="H81" s="157">
        <v>0</v>
      </c>
      <c r="I81" s="154">
        <v>2000</v>
      </c>
      <c r="J81" s="155">
        <v>2000</v>
      </c>
      <c r="K81" s="166">
        <v>2000</v>
      </c>
      <c r="L81" s="158">
        <f t="shared" si="4"/>
        <v>750000</v>
      </c>
      <c r="M81" s="152"/>
    </row>
    <row r="82" spans="1:13" ht="13">
      <c r="A82" s="299">
        <v>60</v>
      </c>
      <c r="B82" s="279"/>
      <c r="C82" s="170" t="s">
        <v>376</v>
      </c>
      <c r="D82" s="169" t="s">
        <v>272</v>
      </c>
      <c r="E82" s="153" t="s">
        <v>24</v>
      </c>
      <c r="F82" s="161">
        <v>375</v>
      </c>
      <c r="G82" s="156">
        <v>1800</v>
      </c>
      <c r="H82" s="157">
        <v>1800</v>
      </c>
      <c r="I82" s="154">
        <v>2000</v>
      </c>
      <c r="J82" s="155">
        <v>2000</v>
      </c>
      <c r="K82" s="166">
        <v>1900</v>
      </c>
      <c r="L82" s="158">
        <f t="shared" si="4"/>
        <v>712500</v>
      </c>
      <c r="M82" s="152"/>
    </row>
    <row r="83" spans="1:13" ht="13">
      <c r="A83" s="297">
        <v>61</v>
      </c>
      <c r="B83" s="298"/>
      <c r="C83" s="151" t="s">
        <v>377</v>
      </c>
      <c r="D83" s="169" t="s">
        <v>272</v>
      </c>
      <c r="E83" s="153" t="s">
        <v>24</v>
      </c>
      <c r="F83" s="161">
        <v>375</v>
      </c>
      <c r="G83" s="156">
        <v>1800</v>
      </c>
      <c r="H83" s="157">
        <v>1800</v>
      </c>
      <c r="I83" s="154">
        <v>800</v>
      </c>
      <c r="J83" s="155">
        <v>800</v>
      </c>
      <c r="K83" s="166">
        <v>1300</v>
      </c>
      <c r="L83" s="158">
        <f t="shared" si="4"/>
        <v>487500</v>
      </c>
      <c r="M83" s="152"/>
    </row>
    <row r="84" spans="1:13">
      <c r="A84" s="299">
        <v>62</v>
      </c>
      <c r="B84" s="279"/>
      <c r="C84" s="170" t="s">
        <v>378</v>
      </c>
      <c r="D84" s="169" t="s">
        <v>272</v>
      </c>
      <c r="E84" s="153" t="s">
        <v>24</v>
      </c>
      <c r="F84" s="161">
        <v>375</v>
      </c>
      <c r="G84" s="156">
        <v>120</v>
      </c>
      <c r="H84" s="157">
        <v>120</v>
      </c>
      <c r="I84" s="154">
        <v>150</v>
      </c>
      <c r="J84" s="155">
        <v>150</v>
      </c>
      <c r="K84" s="166">
        <v>135</v>
      </c>
      <c r="L84" s="158">
        <f t="shared" si="4"/>
        <v>50625</v>
      </c>
      <c r="M84" s="152"/>
    </row>
    <row r="85" spans="1:13">
      <c r="A85" s="299">
        <v>63</v>
      </c>
      <c r="B85" s="279"/>
      <c r="C85" s="170" t="s">
        <v>379</v>
      </c>
      <c r="D85" s="169" t="s">
        <v>272</v>
      </c>
      <c r="E85" s="153" t="s">
        <v>24</v>
      </c>
      <c r="F85" s="161">
        <v>375</v>
      </c>
      <c r="G85" s="156">
        <v>100</v>
      </c>
      <c r="H85" s="157">
        <v>100</v>
      </c>
      <c r="I85" s="154">
        <v>150</v>
      </c>
      <c r="J85" s="155">
        <v>150</v>
      </c>
      <c r="K85" s="166">
        <v>125</v>
      </c>
      <c r="L85" s="158">
        <f t="shared" si="4"/>
        <v>46875</v>
      </c>
      <c r="M85" s="152"/>
    </row>
    <row r="86" spans="1:13">
      <c r="A86" s="297">
        <v>64</v>
      </c>
      <c r="B86" s="298"/>
      <c r="C86" s="151" t="s">
        <v>380</v>
      </c>
      <c r="D86" s="169" t="s">
        <v>272</v>
      </c>
      <c r="E86" s="153" t="s">
        <v>24</v>
      </c>
      <c r="F86" s="161">
        <v>375</v>
      </c>
      <c r="G86" s="156">
        <v>115</v>
      </c>
      <c r="H86" s="157">
        <v>115</v>
      </c>
      <c r="I86" s="154">
        <v>150</v>
      </c>
      <c r="J86" s="155">
        <v>150</v>
      </c>
      <c r="K86" s="166">
        <v>133</v>
      </c>
      <c r="L86" s="158">
        <f t="shared" si="4"/>
        <v>49875</v>
      </c>
      <c r="M86" s="152"/>
    </row>
    <row r="87" spans="1:13">
      <c r="A87" s="299">
        <v>65</v>
      </c>
      <c r="B87" s="279"/>
      <c r="C87" s="170" t="s">
        <v>381</v>
      </c>
      <c r="D87" s="169" t="s">
        <v>272</v>
      </c>
      <c r="E87" s="153" t="s">
        <v>24</v>
      </c>
      <c r="F87" s="161">
        <v>375</v>
      </c>
      <c r="G87" s="156">
        <v>600</v>
      </c>
      <c r="H87" s="157">
        <v>600</v>
      </c>
      <c r="I87" s="154">
        <v>800</v>
      </c>
      <c r="J87" s="155">
        <v>800</v>
      </c>
      <c r="K87" s="166">
        <v>700</v>
      </c>
      <c r="L87" s="158">
        <f t="shared" si="4"/>
        <v>262500</v>
      </c>
      <c r="M87" s="152"/>
    </row>
    <row r="88" spans="1:13">
      <c r="A88" s="299">
        <v>66</v>
      </c>
      <c r="B88" s="279"/>
      <c r="C88" s="170" t="s">
        <v>382</v>
      </c>
      <c r="D88" s="169" t="s">
        <v>272</v>
      </c>
      <c r="E88" s="153" t="s">
        <v>24</v>
      </c>
      <c r="F88" s="161">
        <v>375</v>
      </c>
      <c r="G88" s="156">
        <v>0</v>
      </c>
      <c r="H88" s="157">
        <v>0</v>
      </c>
      <c r="I88" s="154">
        <v>650</v>
      </c>
      <c r="J88" s="155">
        <v>650</v>
      </c>
      <c r="K88" s="166">
        <v>650</v>
      </c>
      <c r="L88" s="158">
        <f t="shared" si="4"/>
        <v>243750</v>
      </c>
      <c r="M88" s="152"/>
    </row>
    <row r="89" spans="1:13">
      <c r="A89" s="297">
        <v>67</v>
      </c>
      <c r="B89" s="298"/>
      <c r="C89" s="170" t="s">
        <v>383</v>
      </c>
      <c r="D89" s="169" t="s">
        <v>272</v>
      </c>
      <c r="E89" s="153" t="s">
        <v>24</v>
      </c>
      <c r="F89" s="161">
        <v>375</v>
      </c>
      <c r="G89" s="156">
        <v>125</v>
      </c>
      <c r="H89" s="157">
        <v>125</v>
      </c>
      <c r="I89" s="154">
        <v>110</v>
      </c>
      <c r="J89" s="155">
        <v>110</v>
      </c>
      <c r="K89" s="166">
        <v>118</v>
      </c>
      <c r="L89" s="158">
        <f t="shared" si="4"/>
        <v>44250</v>
      </c>
      <c r="M89" s="152"/>
    </row>
    <row r="90" spans="1:13">
      <c r="A90" s="299">
        <v>68</v>
      </c>
      <c r="B90" s="279"/>
      <c r="C90" s="151" t="s">
        <v>384</v>
      </c>
      <c r="D90" s="169" t="s">
        <v>272</v>
      </c>
      <c r="E90" s="153" t="s">
        <v>24</v>
      </c>
      <c r="F90" s="161">
        <v>375</v>
      </c>
      <c r="G90" s="156">
        <v>140</v>
      </c>
      <c r="H90" s="157">
        <v>140</v>
      </c>
      <c r="I90" s="154">
        <v>250</v>
      </c>
      <c r="J90" s="155">
        <v>250</v>
      </c>
      <c r="K90" s="166">
        <v>195</v>
      </c>
      <c r="L90" s="158">
        <f t="shared" si="4"/>
        <v>73125</v>
      </c>
      <c r="M90" s="152"/>
    </row>
    <row r="91" spans="1:13">
      <c r="A91" s="299">
        <v>69</v>
      </c>
      <c r="B91" s="279"/>
      <c r="C91" s="170" t="s">
        <v>385</v>
      </c>
      <c r="D91" s="169" t="s">
        <v>272</v>
      </c>
      <c r="E91" s="153" t="s">
        <v>24</v>
      </c>
      <c r="F91" s="161">
        <v>375</v>
      </c>
      <c r="G91" s="156">
        <v>400</v>
      </c>
      <c r="H91" s="157">
        <v>400</v>
      </c>
      <c r="I91" s="154">
        <v>800</v>
      </c>
      <c r="J91" s="155">
        <v>800</v>
      </c>
      <c r="K91" s="166">
        <v>600</v>
      </c>
      <c r="L91" s="158">
        <f t="shared" si="4"/>
        <v>225000</v>
      </c>
      <c r="M91" s="152"/>
    </row>
    <row r="92" spans="1:13">
      <c r="A92" s="297">
        <v>70</v>
      </c>
      <c r="B92" s="298"/>
      <c r="C92" s="170" t="s">
        <v>386</v>
      </c>
      <c r="D92" s="169" t="s">
        <v>272</v>
      </c>
      <c r="E92" s="153" t="s">
        <v>24</v>
      </c>
      <c r="F92" s="161">
        <v>375</v>
      </c>
      <c r="G92" s="156">
        <v>360</v>
      </c>
      <c r="H92" s="157">
        <v>360</v>
      </c>
      <c r="I92" s="154">
        <v>800</v>
      </c>
      <c r="J92" s="155">
        <v>800</v>
      </c>
      <c r="K92" s="166">
        <v>580</v>
      </c>
      <c r="L92" s="158">
        <f t="shared" si="4"/>
        <v>217500</v>
      </c>
      <c r="M92" s="152"/>
    </row>
    <row r="93" spans="1:13">
      <c r="A93" s="299">
        <v>71</v>
      </c>
      <c r="B93" s="279"/>
      <c r="C93" s="170" t="s">
        <v>387</v>
      </c>
      <c r="D93" s="169" t="s">
        <v>272</v>
      </c>
      <c r="E93" s="153" t="s">
        <v>24</v>
      </c>
      <c r="F93" s="161">
        <v>375</v>
      </c>
      <c r="G93" s="156">
        <v>105</v>
      </c>
      <c r="H93" s="157">
        <v>105</v>
      </c>
      <c r="I93" s="154">
        <v>150</v>
      </c>
      <c r="J93" s="155">
        <v>150</v>
      </c>
      <c r="K93" s="166">
        <v>128</v>
      </c>
      <c r="L93" s="158">
        <f t="shared" si="4"/>
        <v>48000</v>
      </c>
      <c r="M93" s="152"/>
    </row>
    <row r="94" spans="1:13">
      <c r="A94" s="299">
        <v>72</v>
      </c>
      <c r="B94" s="279"/>
      <c r="C94" s="151" t="s">
        <v>388</v>
      </c>
      <c r="D94" s="169" t="s">
        <v>272</v>
      </c>
      <c r="E94" s="153" t="s">
        <v>24</v>
      </c>
      <c r="F94" s="161">
        <v>375</v>
      </c>
      <c r="G94" s="156">
        <v>105</v>
      </c>
      <c r="H94" s="157">
        <v>105</v>
      </c>
      <c r="I94" s="154">
        <v>150</v>
      </c>
      <c r="J94" s="155">
        <v>150</v>
      </c>
      <c r="K94" s="166">
        <v>128</v>
      </c>
      <c r="L94" s="158">
        <f t="shared" si="4"/>
        <v>48000</v>
      </c>
      <c r="M94" s="152"/>
    </row>
    <row r="95" spans="1:13">
      <c r="A95" s="297">
        <v>73</v>
      </c>
      <c r="B95" s="298"/>
      <c r="C95" s="170" t="s">
        <v>389</v>
      </c>
      <c r="D95" s="169" t="s">
        <v>272</v>
      </c>
      <c r="E95" s="153" t="s">
        <v>24</v>
      </c>
      <c r="F95" s="161">
        <v>375</v>
      </c>
      <c r="G95" s="156">
        <v>90</v>
      </c>
      <c r="H95" s="157">
        <v>90</v>
      </c>
      <c r="I95" s="154">
        <v>150</v>
      </c>
      <c r="J95" s="155">
        <v>150</v>
      </c>
      <c r="K95" s="166">
        <v>120</v>
      </c>
      <c r="L95" s="158">
        <f t="shared" si="4"/>
        <v>45000</v>
      </c>
      <c r="M95" s="152"/>
    </row>
    <row r="96" spans="1:13">
      <c r="A96" s="299">
        <v>74</v>
      </c>
      <c r="B96" s="279"/>
      <c r="C96" s="170" t="s">
        <v>390</v>
      </c>
      <c r="D96" s="169" t="s">
        <v>272</v>
      </c>
      <c r="E96" s="153" t="s">
        <v>24</v>
      </c>
      <c r="F96" s="161">
        <v>375</v>
      </c>
      <c r="G96" s="156">
        <v>110</v>
      </c>
      <c r="H96" s="157">
        <v>110</v>
      </c>
      <c r="I96" s="154">
        <v>150</v>
      </c>
      <c r="J96" s="155">
        <v>150</v>
      </c>
      <c r="K96" s="166">
        <v>130</v>
      </c>
      <c r="L96" s="158">
        <f t="shared" si="4"/>
        <v>48750</v>
      </c>
      <c r="M96" s="152"/>
    </row>
    <row r="97" spans="1:13">
      <c r="A97" s="299">
        <v>75</v>
      </c>
      <c r="B97" s="279"/>
      <c r="C97" s="170" t="s">
        <v>391</v>
      </c>
      <c r="D97" s="169" t="s">
        <v>272</v>
      </c>
      <c r="E97" s="153" t="s">
        <v>24</v>
      </c>
      <c r="F97" s="161">
        <v>375</v>
      </c>
      <c r="G97" s="156">
        <v>250</v>
      </c>
      <c r="H97" s="157">
        <v>250</v>
      </c>
      <c r="I97" s="154">
        <v>200</v>
      </c>
      <c r="J97" s="155">
        <v>200</v>
      </c>
      <c r="K97" s="166">
        <v>225</v>
      </c>
      <c r="L97" s="158">
        <f t="shared" si="4"/>
        <v>84375</v>
      </c>
      <c r="M97" s="152"/>
    </row>
    <row r="98" spans="1:13">
      <c r="A98" s="297">
        <v>76</v>
      </c>
      <c r="B98" s="298"/>
      <c r="C98" s="151" t="s">
        <v>392</v>
      </c>
      <c r="D98" s="169" t="s">
        <v>272</v>
      </c>
      <c r="E98" s="153" t="s">
        <v>24</v>
      </c>
      <c r="F98" s="161">
        <v>375</v>
      </c>
      <c r="G98" s="156">
        <v>86</v>
      </c>
      <c r="H98" s="157">
        <v>86</v>
      </c>
      <c r="I98" s="154">
        <v>100</v>
      </c>
      <c r="J98" s="155">
        <v>100</v>
      </c>
      <c r="K98" s="166">
        <v>93</v>
      </c>
      <c r="L98" s="158">
        <f t="shared" si="4"/>
        <v>34875</v>
      </c>
      <c r="M98" s="152"/>
    </row>
    <row r="99" spans="1:13">
      <c r="A99" s="299">
        <v>77</v>
      </c>
      <c r="B99" s="279"/>
      <c r="C99" s="170" t="s">
        <v>393</v>
      </c>
      <c r="D99" s="169" t="s">
        <v>272</v>
      </c>
      <c r="E99" s="153" t="s">
        <v>24</v>
      </c>
      <c r="F99" s="161">
        <v>375</v>
      </c>
      <c r="G99" s="156">
        <v>165</v>
      </c>
      <c r="H99" s="157">
        <v>165</v>
      </c>
      <c r="I99" s="154">
        <v>300</v>
      </c>
      <c r="J99" s="155">
        <v>300</v>
      </c>
      <c r="K99" s="166">
        <v>233</v>
      </c>
      <c r="L99" s="158">
        <f t="shared" si="4"/>
        <v>87375</v>
      </c>
      <c r="M99" s="152"/>
    </row>
    <row r="100" spans="1:13">
      <c r="A100" s="299">
        <v>78</v>
      </c>
      <c r="B100" s="279"/>
      <c r="C100" s="170" t="s">
        <v>394</v>
      </c>
      <c r="D100" s="169" t="s">
        <v>272</v>
      </c>
      <c r="E100" s="153" t="s">
        <v>24</v>
      </c>
      <c r="F100" s="161">
        <v>375</v>
      </c>
      <c r="G100" s="156">
        <v>145</v>
      </c>
      <c r="H100" s="157">
        <v>145</v>
      </c>
      <c r="I100" s="154">
        <v>200</v>
      </c>
      <c r="J100" s="155">
        <v>200</v>
      </c>
      <c r="K100" s="166">
        <v>173</v>
      </c>
      <c r="L100" s="158">
        <f t="shared" ref="L100:L131" si="5">K100*F100</f>
        <v>64875</v>
      </c>
      <c r="M100" s="152"/>
    </row>
    <row r="101" spans="1:13">
      <c r="A101" s="297">
        <v>79</v>
      </c>
      <c r="B101" s="298"/>
      <c r="C101" s="170" t="s">
        <v>395</v>
      </c>
      <c r="D101" s="169" t="s">
        <v>272</v>
      </c>
      <c r="E101" s="153" t="s">
        <v>24</v>
      </c>
      <c r="F101" s="161">
        <v>375</v>
      </c>
      <c r="G101" s="156">
        <v>130</v>
      </c>
      <c r="H101" s="157">
        <v>130</v>
      </c>
      <c r="I101" s="154">
        <v>160</v>
      </c>
      <c r="J101" s="155">
        <v>160</v>
      </c>
      <c r="K101" s="166">
        <v>145</v>
      </c>
      <c r="L101" s="158">
        <f t="shared" si="5"/>
        <v>54375</v>
      </c>
      <c r="M101" s="152"/>
    </row>
    <row r="102" spans="1:13">
      <c r="A102" s="299">
        <v>80</v>
      </c>
      <c r="B102" s="279"/>
      <c r="C102" s="151" t="s">
        <v>396</v>
      </c>
      <c r="D102" s="169" t="s">
        <v>272</v>
      </c>
      <c r="E102" s="153" t="s">
        <v>24</v>
      </c>
      <c r="F102" s="161">
        <v>375</v>
      </c>
      <c r="G102" s="156">
        <v>260</v>
      </c>
      <c r="H102" s="157">
        <v>260</v>
      </c>
      <c r="I102" s="154">
        <v>120</v>
      </c>
      <c r="J102" s="155">
        <v>120</v>
      </c>
      <c r="K102" s="166">
        <v>190</v>
      </c>
      <c r="L102" s="158">
        <f t="shared" si="5"/>
        <v>71250</v>
      </c>
      <c r="M102" s="152"/>
    </row>
    <row r="103" spans="1:13">
      <c r="A103" s="299">
        <v>81</v>
      </c>
      <c r="B103" s="279"/>
      <c r="C103" s="170" t="s">
        <v>289</v>
      </c>
      <c r="D103" s="169" t="s">
        <v>272</v>
      </c>
      <c r="E103" s="153" t="s">
        <v>24</v>
      </c>
      <c r="F103" s="161">
        <v>375</v>
      </c>
      <c r="G103" s="156">
        <v>200</v>
      </c>
      <c r="H103" s="157">
        <v>200</v>
      </c>
      <c r="I103" s="154">
        <v>400</v>
      </c>
      <c r="J103" s="155">
        <v>400</v>
      </c>
      <c r="K103" s="166">
        <v>300</v>
      </c>
      <c r="L103" s="158">
        <f t="shared" si="5"/>
        <v>112500</v>
      </c>
      <c r="M103" s="152"/>
    </row>
    <row r="104" spans="1:13">
      <c r="A104" s="297">
        <v>82</v>
      </c>
      <c r="B104" s="298"/>
      <c r="C104" s="151" t="s">
        <v>397</v>
      </c>
      <c r="D104" s="169" t="s">
        <v>272</v>
      </c>
      <c r="E104" s="153" t="s">
        <v>24</v>
      </c>
      <c r="F104" s="161">
        <v>375</v>
      </c>
      <c r="G104" s="156">
        <v>320</v>
      </c>
      <c r="H104" s="157">
        <v>320</v>
      </c>
      <c r="I104" s="154">
        <v>800</v>
      </c>
      <c r="J104" s="155">
        <v>800</v>
      </c>
      <c r="K104" s="166">
        <v>560</v>
      </c>
      <c r="L104" s="158">
        <f t="shared" si="5"/>
        <v>210000</v>
      </c>
      <c r="M104" s="152"/>
    </row>
    <row r="105" spans="1:13">
      <c r="A105" s="299">
        <v>83</v>
      </c>
      <c r="B105" s="279"/>
      <c r="C105" s="170" t="s">
        <v>398</v>
      </c>
      <c r="D105" s="169" t="s">
        <v>272</v>
      </c>
      <c r="E105" s="153" t="s">
        <v>24</v>
      </c>
      <c r="F105" s="161">
        <v>375</v>
      </c>
      <c r="G105" s="156">
        <v>180</v>
      </c>
      <c r="H105" s="157">
        <v>180</v>
      </c>
      <c r="I105" s="154">
        <v>250</v>
      </c>
      <c r="J105" s="155">
        <v>250</v>
      </c>
      <c r="K105" s="166">
        <v>215</v>
      </c>
      <c r="L105" s="158">
        <f t="shared" si="5"/>
        <v>80625</v>
      </c>
      <c r="M105" s="152"/>
    </row>
    <row r="106" spans="1:13">
      <c r="A106" s="299">
        <v>84</v>
      </c>
      <c r="B106" s="279"/>
      <c r="C106" s="170" t="s">
        <v>399</v>
      </c>
      <c r="D106" s="169" t="s">
        <v>272</v>
      </c>
      <c r="E106" s="153" t="s">
        <v>24</v>
      </c>
      <c r="F106" s="161">
        <v>375</v>
      </c>
      <c r="G106" s="156">
        <v>0</v>
      </c>
      <c r="H106" s="157">
        <v>0</v>
      </c>
      <c r="I106" s="154">
        <v>1100</v>
      </c>
      <c r="J106" s="155">
        <v>1100</v>
      </c>
      <c r="K106" s="166">
        <v>1100</v>
      </c>
      <c r="L106" s="158">
        <f t="shared" si="5"/>
        <v>412500</v>
      </c>
      <c r="M106" s="152"/>
    </row>
    <row r="107" spans="1:13">
      <c r="A107" s="297">
        <v>85</v>
      </c>
      <c r="B107" s="298"/>
      <c r="C107" s="170" t="s">
        <v>400</v>
      </c>
      <c r="D107" s="169" t="s">
        <v>272</v>
      </c>
      <c r="E107" s="153" t="s">
        <v>24</v>
      </c>
      <c r="F107" s="161">
        <v>375</v>
      </c>
      <c r="G107" s="156">
        <v>90</v>
      </c>
      <c r="H107" s="157">
        <v>90</v>
      </c>
      <c r="I107" s="154">
        <v>110</v>
      </c>
      <c r="J107" s="155">
        <v>110</v>
      </c>
      <c r="K107" s="166">
        <v>100</v>
      </c>
      <c r="L107" s="158">
        <f t="shared" si="5"/>
        <v>37500</v>
      </c>
      <c r="M107" s="152"/>
    </row>
    <row r="108" spans="1:13">
      <c r="A108" s="299">
        <v>86</v>
      </c>
      <c r="B108" s="279"/>
      <c r="C108" s="151" t="s">
        <v>290</v>
      </c>
      <c r="D108" s="169" t="s">
        <v>272</v>
      </c>
      <c r="E108" s="153" t="s">
        <v>24</v>
      </c>
      <c r="F108" s="161">
        <v>375</v>
      </c>
      <c r="G108" s="156">
        <v>400</v>
      </c>
      <c r="H108" s="157">
        <v>400</v>
      </c>
      <c r="I108" s="154">
        <v>950</v>
      </c>
      <c r="J108" s="155">
        <v>950</v>
      </c>
      <c r="K108" s="166">
        <v>675</v>
      </c>
      <c r="L108" s="158">
        <f t="shared" si="5"/>
        <v>253125</v>
      </c>
      <c r="M108" s="152"/>
    </row>
    <row r="109" spans="1:13">
      <c r="A109" s="299">
        <v>87</v>
      </c>
      <c r="B109" s="279"/>
      <c r="C109" s="170" t="s">
        <v>401</v>
      </c>
      <c r="D109" s="169" t="s">
        <v>272</v>
      </c>
      <c r="E109" s="153" t="s">
        <v>24</v>
      </c>
      <c r="F109" s="161">
        <v>375</v>
      </c>
      <c r="G109" s="156">
        <v>95</v>
      </c>
      <c r="H109" s="157">
        <v>95</v>
      </c>
      <c r="I109" s="154">
        <v>110</v>
      </c>
      <c r="J109" s="155">
        <v>110</v>
      </c>
      <c r="K109" s="166">
        <v>103</v>
      </c>
      <c r="L109" s="158">
        <f t="shared" si="5"/>
        <v>38625</v>
      </c>
      <c r="M109" s="152"/>
    </row>
    <row r="110" spans="1:13">
      <c r="A110" s="297">
        <v>88</v>
      </c>
      <c r="B110" s="298"/>
      <c r="C110" s="170" t="s">
        <v>402</v>
      </c>
      <c r="D110" s="169" t="s">
        <v>272</v>
      </c>
      <c r="E110" s="153" t="s">
        <v>24</v>
      </c>
      <c r="F110" s="161">
        <v>375</v>
      </c>
      <c r="G110" s="156">
        <v>95</v>
      </c>
      <c r="H110" s="157">
        <v>95</v>
      </c>
      <c r="I110" s="154">
        <v>280</v>
      </c>
      <c r="J110" s="155">
        <v>280</v>
      </c>
      <c r="K110" s="166">
        <v>188</v>
      </c>
      <c r="L110" s="158">
        <f t="shared" si="5"/>
        <v>70500</v>
      </c>
      <c r="M110" s="152"/>
    </row>
    <row r="111" spans="1:13">
      <c r="A111" s="299">
        <v>89</v>
      </c>
      <c r="B111" s="279"/>
      <c r="C111" s="170" t="s">
        <v>403</v>
      </c>
      <c r="D111" s="169" t="s">
        <v>272</v>
      </c>
      <c r="E111" s="153" t="s">
        <v>24</v>
      </c>
      <c r="F111" s="161">
        <v>375</v>
      </c>
      <c r="G111" s="156">
        <v>86</v>
      </c>
      <c r="H111" s="157">
        <v>86</v>
      </c>
      <c r="I111" s="154">
        <v>130</v>
      </c>
      <c r="J111" s="155">
        <v>130</v>
      </c>
      <c r="K111" s="166">
        <v>108</v>
      </c>
      <c r="L111" s="158">
        <f t="shared" si="5"/>
        <v>40500</v>
      </c>
      <c r="M111" s="152"/>
    </row>
    <row r="112" spans="1:13">
      <c r="A112" s="299">
        <v>90</v>
      </c>
      <c r="B112" s="279"/>
      <c r="C112" s="151" t="s">
        <v>404</v>
      </c>
      <c r="D112" s="169" t="s">
        <v>272</v>
      </c>
      <c r="E112" s="153" t="s">
        <v>24</v>
      </c>
      <c r="F112" s="161">
        <v>375</v>
      </c>
      <c r="G112" s="156">
        <v>140</v>
      </c>
      <c r="H112" s="157">
        <v>140</v>
      </c>
      <c r="I112" s="154">
        <v>250</v>
      </c>
      <c r="J112" s="155">
        <v>250</v>
      </c>
      <c r="K112" s="166">
        <v>195</v>
      </c>
      <c r="L112" s="158">
        <f t="shared" si="5"/>
        <v>73125</v>
      </c>
      <c r="M112" s="152"/>
    </row>
    <row r="113" spans="1:13">
      <c r="A113" s="297">
        <v>91</v>
      </c>
      <c r="B113" s="298"/>
      <c r="C113" s="170" t="s">
        <v>405</v>
      </c>
      <c r="D113" s="169" t="s">
        <v>272</v>
      </c>
      <c r="E113" s="153" t="s">
        <v>24</v>
      </c>
      <c r="F113" s="161">
        <v>375</v>
      </c>
      <c r="G113" s="156">
        <v>86</v>
      </c>
      <c r="H113" s="157">
        <v>86</v>
      </c>
      <c r="I113" s="154">
        <v>150</v>
      </c>
      <c r="J113" s="155">
        <v>150</v>
      </c>
      <c r="K113" s="166">
        <v>118</v>
      </c>
      <c r="L113" s="158">
        <f t="shared" si="5"/>
        <v>44250</v>
      </c>
      <c r="M113" s="152"/>
    </row>
    <row r="114" spans="1:13">
      <c r="A114" s="299">
        <v>92</v>
      </c>
      <c r="B114" s="279"/>
      <c r="C114" s="151" t="s">
        <v>406</v>
      </c>
      <c r="D114" s="169" t="s">
        <v>272</v>
      </c>
      <c r="E114" s="153" t="s">
        <v>24</v>
      </c>
      <c r="F114" s="161">
        <v>375</v>
      </c>
      <c r="G114" s="156">
        <v>100</v>
      </c>
      <c r="H114" s="157">
        <v>100</v>
      </c>
      <c r="I114" s="154">
        <v>120</v>
      </c>
      <c r="J114" s="155">
        <v>120</v>
      </c>
      <c r="K114" s="166">
        <v>110</v>
      </c>
      <c r="L114" s="158">
        <f t="shared" si="5"/>
        <v>41250</v>
      </c>
      <c r="M114" s="152"/>
    </row>
    <row r="115" spans="1:13">
      <c r="A115" s="299">
        <v>93</v>
      </c>
      <c r="B115" s="279"/>
      <c r="C115" s="170" t="s">
        <v>407</v>
      </c>
      <c r="D115" s="169" t="s">
        <v>272</v>
      </c>
      <c r="E115" s="153" t="s">
        <v>24</v>
      </c>
      <c r="F115" s="161">
        <v>375</v>
      </c>
      <c r="G115" s="156">
        <v>260</v>
      </c>
      <c r="H115" s="157">
        <v>260</v>
      </c>
      <c r="I115" s="154">
        <v>130</v>
      </c>
      <c r="J115" s="155">
        <v>130</v>
      </c>
      <c r="K115" s="166">
        <v>195</v>
      </c>
      <c r="L115" s="158">
        <f t="shared" si="5"/>
        <v>73125</v>
      </c>
      <c r="M115" s="152"/>
    </row>
    <row r="116" spans="1:13">
      <c r="A116" s="297">
        <v>94</v>
      </c>
      <c r="B116" s="298"/>
      <c r="C116" s="170" t="s">
        <v>408</v>
      </c>
      <c r="D116" s="169" t="s">
        <v>272</v>
      </c>
      <c r="E116" s="153" t="s">
        <v>24</v>
      </c>
      <c r="F116" s="161">
        <v>375</v>
      </c>
      <c r="G116" s="156">
        <v>260</v>
      </c>
      <c r="H116" s="157">
        <v>260</v>
      </c>
      <c r="I116" s="154">
        <v>130</v>
      </c>
      <c r="J116" s="155">
        <v>130</v>
      </c>
      <c r="K116" s="166">
        <v>195</v>
      </c>
      <c r="L116" s="158">
        <f t="shared" si="5"/>
        <v>73125</v>
      </c>
      <c r="M116" s="152"/>
    </row>
    <row r="117" spans="1:13">
      <c r="A117" s="299">
        <v>95</v>
      </c>
      <c r="B117" s="279"/>
      <c r="C117" s="170" t="s">
        <v>288</v>
      </c>
      <c r="D117" s="169" t="s">
        <v>272</v>
      </c>
      <c r="E117" s="153" t="s">
        <v>24</v>
      </c>
      <c r="F117" s="161">
        <v>375</v>
      </c>
      <c r="G117" s="156">
        <v>255</v>
      </c>
      <c r="H117" s="157">
        <v>255</v>
      </c>
      <c r="I117" s="154">
        <v>600</v>
      </c>
      <c r="J117" s="155">
        <v>600</v>
      </c>
      <c r="K117" s="166">
        <v>428</v>
      </c>
      <c r="L117" s="158">
        <f t="shared" si="5"/>
        <v>160500</v>
      </c>
      <c r="M117" s="152"/>
    </row>
    <row r="118" spans="1:13">
      <c r="A118" s="299">
        <v>96</v>
      </c>
      <c r="B118" s="279"/>
      <c r="C118" s="151" t="s">
        <v>409</v>
      </c>
      <c r="D118" s="169" t="s">
        <v>272</v>
      </c>
      <c r="E118" s="153" t="s">
        <v>24</v>
      </c>
      <c r="F118" s="161">
        <v>375</v>
      </c>
      <c r="G118" s="156">
        <v>96</v>
      </c>
      <c r="H118" s="157">
        <v>96</v>
      </c>
      <c r="I118" s="154">
        <v>150</v>
      </c>
      <c r="J118" s="155">
        <v>150</v>
      </c>
      <c r="K118" s="166">
        <v>123</v>
      </c>
      <c r="L118" s="158">
        <f t="shared" si="5"/>
        <v>46125</v>
      </c>
      <c r="M118" s="152"/>
    </row>
    <row r="119" spans="1:13">
      <c r="A119" s="297">
        <v>97</v>
      </c>
      <c r="B119" s="298"/>
      <c r="C119" s="170" t="s">
        <v>410</v>
      </c>
      <c r="D119" s="169" t="s">
        <v>272</v>
      </c>
      <c r="E119" s="153" t="s">
        <v>24</v>
      </c>
      <c r="F119" s="161">
        <v>375</v>
      </c>
      <c r="G119" s="156">
        <v>165</v>
      </c>
      <c r="H119" s="157">
        <v>165</v>
      </c>
      <c r="I119" s="154">
        <v>120</v>
      </c>
      <c r="J119" s="155">
        <v>120</v>
      </c>
      <c r="K119" s="166">
        <v>143</v>
      </c>
      <c r="L119" s="158">
        <f t="shared" si="5"/>
        <v>53625</v>
      </c>
      <c r="M119" s="152"/>
    </row>
    <row r="120" spans="1:13">
      <c r="A120" s="299">
        <v>98</v>
      </c>
      <c r="B120" s="279"/>
      <c r="C120" s="151" t="s">
        <v>411</v>
      </c>
      <c r="D120" s="169" t="s">
        <v>272</v>
      </c>
      <c r="E120" s="153" t="s">
        <v>24</v>
      </c>
      <c r="F120" s="161">
        <v>375</v>
      </c>
      <c r="G120" s="156">
        <v>95</v>
      </c>
      <c r="H120" s="157">
        <v>95</v>
      </c>
      <c r="I120" s="154">
        <v>120</v>
      </c>
      <c r="J120" s="155">
        <v>120</v>
      </c>
      <c r="K120" s="166">
        <v>108</v>
      </c>
      <c r="L120" s="158">
        <f t="shared" si="5"/>
        <v>40500</v>
      </c>
      <c r="M120" s="152"/>
    </row>
    <row r="121" spans="1:13">
      <c r="A121" s="299">
        <v>99</v>
      </c>
      <c r="B121" s="279"/>
      <c r="C121" s="170" t="s">
        <v>412</v>
      </c>
      <c r="D121" s="169" t="s">
        <v>272</v>
      </c>
      <c r="E121" s="153" t="s">
        <v>24</v>
      </c>
      <c r="F121" s="161">
        <v>375</v>
      </c>
      <c r="G121" s="156">
        <v>95</v>
      </c>
      <c r="H121" s="157">
        <v>95</v>
      </c>
      <c r="I121" s="154">
        <v>100</v>
      </c>
      <c r="J121" s="155">
        <v>100</v>
      </c>
      <c r="K121" s="166">
        <v>98</v>
      </c>
      <c r="L121" s="158">
        <f t="shared" si="5"/>
        <v>36750</v>
      </c>
      <c r="M121" s="152"/>
    </row>
    <row r="122" spans="1:13">
      <c r="A122" s="297">
        <v>100</v>
      </c>
      <c r="B122" s="298"/>
      <c r="C122" s="170" t="s">
        <v>413</v>
      </c>
      <c r="D122" s="169" t="s">
        <v>272</v>
      </c>
      <c r="E122" s="153" t="s">
        <v>24</v>
      </c>
      <c r="F122" s="161">
        <v>375</v>
      </c>
      <c r="G122" s="156">
        <v>95</v>
      </c>
      <c r="H122" s="157">
        <v>95</v>
      </c>
      <c r="I122" s="154">
        <v>120</v>
      </c>
      <c r="J122" s="155">
        <v>120</v>
      </c>
      <c r="K122" s="166">
        <v>108</v>
      </c>
      <c r="L122" s="158">
        <f t="shared" si="5"/>
        <v>40500</v>
      </c>
      <c r="M122" s="152"/>
    </row>
    <row r="123" spans="1:13">
      <c r="A123" s="299">
        <v>101</v>
      </c>
      <c r="B123" s="279"/>
      <c r="C123" s="170" t="s">
        <v>414</v>
      </c>
      <c r="D123" s="169" t="s">
        <v>272</v>
      </c>
      <c r="E123" s="153" t="s">
        <v>24</v>
      </c>
      <c r="F123" s="161">
        <v>375</v>
      </c>
      <c r="G123" s="156">
        <v>380</v>
      </c>
      <c r="H123" s="157">
        <v>380</v>
      </c>
      <c r="I123" s="154">
        <v>500</v>
      </c>
      <c r="J123" s="155">
        <v>500</v>
      </c>
      <c r="K123" s="166">
        <v>440</v>
      </c>
      <c r="L123" s="158">
        <f t="shared" si="5"/>
        <v>165000</v>
      </c>
      <c r="M123" s="152"/>
    </row>
    <row r="124" spans="1:13">
      <c r="A124" s="299">
        <v>102</v>
      </c>
      <c r="B124" s="279"/>
      <c r="C124" s="151" t="s">
        <v>415</v>
      </c>
      <c r="D124" s="169" t="s">
        <v>272</v>
      </c>
      <c r="E124" s="153" t="s">
        <v>24</v>
      </c>
      <c r="F124" s="161">
        <v>375</v>
      </c>
      <c r="G124" s="156">
        <v>95</v>
      </c>
      <c r="H124" s="157">
        <v>95</v>
      </c>
      <c r="I124" s="154">
        <v>150</v>
      </c>
      <c r="J124" s="155">
        <v>150</v>
      </c>
      <c r="K124" s="166">
        <v>123</v>
      </c>
      <c r="L124" s="158">
        <f t="shared" si="5"/>
        <v>46125</v>
      </c>
      <c r="M124" s="152"/>
    </row>
    <row r="125" spans="1:13">
      <c r="A125" s="297">
        <v>103</v>
      </c>
      <c r="B125" s="298"/>
      <c r="C125" s="170" t="s">
        <v>416</v>
      </c>
      <c r="D125" s="169" t="s">
        <v>272</v>
      </c>
      <c r="E125" s="153" t="s">
        <v>24</v>
      </c>
      <c r="F125" s="161">
        <v>375</v>
      </c>
      <c r="G125" s="156">
        <v>95</v>
      </c>
      <c r="H125" s="157">
        <v>95</v>
      </c>
      <c r="I125" s="154">
        <v>150</v>
      </c>
      <c r="J125" s="155">
        <v>150</v>
      </c>
      <c r="K125" s="166">
        <v>123</v>
      </c>
      <c r="L125" s="158">
        <f t="shared" si="5"/>
        <v>46125</v>
      </c>
      <c r="M125" s="152"/>
    </row>
    <row r="126" spans="1:13">
      <c r="A126" s="299">
        <v>104</v>
      </c>
      <c r="B126" s="279"/>
      <c r="C126" s="170" t="s">
        <v>417</v>
      </c>
      <c r="D126" s="169" t="s">
        <v>272</v>
      </c>
      <c r="E126" s="153" t="s">
        <v>24</v>
      </c>
      <c r="F126" s="161">
        <v>375</v>
      </c>
      <c r="G126" s="156">
        <v>650</v>
      </c>
      <c r="H126" s="157">
        <v>650</v>
      </c>
      <c r="I126" s="154">
        <v>650</v>
      </c>
      <c r="J126" s="155">
        <v>650</v>
      </c>
      <c r="K126" s="166">
        <v>650</v>
      </c>
      <c r="L126" s="158">
        <f t="shared" si="5"/>
        <v>243750</v>
      </c>
      <c r="M126" s="152"/>
    </row>
    <row r="127" spans="1:13">
      <c r="A127" s="299">
        <v>105</v>
      </c>
      <c r="B127" s="279"/>
      <c r="C127" s="170" t="s">
        <v>418</v>
      </c>
      <c r="D127" s="169" t="s">
        <v>272</v>
      </c>
      <c r="E127" s="153" t="s">
        <v>24</v>
      </c>
      <c r="F127" s="161">
        <v>375</v>
      </c>
      <c r="G127" s="156">
        <v>100</v>
      </c>
      <c r="H127" s="157">
        <v>100</v>
      </c>
      <c r="I127" s="154">
        <v>150</v>
      </c>
      <c r="J127" s="155">
        <v>150</v>
      </c>
      <c r="K127" s="166">
        <v>125</v>
      </c>
      <c r="L127" s="158">
        <f t="shared" si="5"/>
        <v>46875</v>
      </c>
      <c r="M127" s="152"/>
    </row>
    <row r="128" spans="1:13">
      <c r="A128" s="297">
        <v>106</v>
      </c>
      <c r="B128" s="298"/>
      <c r="C128" s="151" t="s">
        <v>291</v>
      </c>
      <c r="D128" s="169" t="s">
        <v>272</v>
      </c>
      <c r="E128" s="153" t="s">
        <v>24</v>
      </c>
      <c r="F128" s="161">
        <v>375</v>
      </c>
      <c r="G128" s="156">
        <v>115</v>
      </c>
      <c r="H128" s="157">
        <v>115</v>
      </c>
      <c r="I128" s="154">
        <v>150</v>
      </c>
      <c r="J128" s="155">
        <v>150</v>
      </c>
      <c r="K128" s="166">
        <v>133</v>
      </c>
      <c r="L128" s="158">
        <f t="shared" si="5"/>
        <v>49875</v>
      </c>
      <c r="M128" s="152"/>
    </row>
    <row r="129" spans="1:14">
      <c r="A129" s="299">
        <v>107</v>
      </c>
      <c r="B129" s="279"/>
      <c r="C129" s="170" t="s">
        <v>419</v>
      </c>
      <c r="D129" s="169" t="s">
        <v>272</v>
      </c>
      <c r="E129" s="153" t="s">
        <v>24</v>
      </c>
      <c r="F129" s="161">
        <v>375</v>
      </c>
      <c r="G129" s="156">
        <v>200</v>
      </c>
      <c r="H129" s="157">
        <v>200</v>
      </c>
      <c r="I129" s="154">
        <v>300</v>
      </c>
      <c r="J129" s="155">
        <v>300</v>
      </c>
      <c r="K129" s="166">
        <v>250</v>
      </c>
      <c r="L129" s="158">
        <f t="shared" si="5"/>
        <v>93750</v>
      </c>
      <c r="M129" s="152"/>
    </row>
    <row r="130" spans="1:14">
      <c r="A130" s="299">
        <v>108</v>
      </c>
      <c r="B130" s="279"/>
      <c r="C130" s="170" t="s">
        <v>420</v>
      </c>
      <c r="D130" s="169" t="s">
        <v>272</v>
      </c>
      <c r="E130" s="153" t="s">
        <v>24</v>
      </c>
      <c r="F130" s="161">
        <v>375</v>
      </c>
      <c r="G130" s="156">
        <v>100</v>
      </c>
      <c r="H130" s="157">
        <v>100</v>
      </c>
      <c r="I130" s="154">
        <v>150</v>
      </c>
      <c r="J130" s="155">
        <v>150</v>
      </c>
      <c r="K130" s="166">
        <v>125</v>
      </c>
      <c r="L130" s="158">
        <f t="shared" si="5"/>
        <v>46875</v>
      </c>
      <c r="M130" s="152"/>
    </row>
    <row r="131" spans="1:14">
      <c r="A131" s="297">
        <v>109</v>
      </c>
      <c r="B131" s="298"/>
      <c r="C131" s="151" t="s">
        <v>421</v>
      </c>
      <c r="D131" s="169" t="s">
        <v>272</v>
      </c>
      <c r="E131" s="153" t="s">
        <v>24</v>
      </c>
      <c r="F131" s="161">
        <v>375</v>
      </c>
      <c r="G131" s="156">
        <v>145</v>
      </c>
      <c r="H131" s="157">
        <v>145</v>
      </c>
      <c r="I131" s="154">
        <v>300</v>
      </c>
      <c r="J131" s="155">
        <v>300</v>
      </c>
      <c r="K131" s="166">
        <v>223</v>
      </c>
      <c r="L131" s="158">
        <f t="shared" si="5"/>
        <v>83625</v>
      </c>
      <c r="M131" s="152"/>
    </row>
    <row r="132" spans="1:14">
      <c r="A132" s="299">
        <v>110</v>
      </c>
      <c r="B132" s="279"/>
      <c r="C132" s="170" t="s">
        <v>422</v>
      </c>
      <c r="D132" s="169" t="s">
        <v>272</v>
      </c>
      <c r="E132" s="153" t="s">
        <v>24</v>
      </c>
      <c r="F132" s="161">
        <v>375</v>
      </c>
      <c r="G132" s="156">
        <v>145</v>
      </c>
      <c r="H132" s="157">
        <v>145</v>
      </c>
      <c r="I132" s="154">
        <v>300</v>
      </c>
      <c r="J132" s="155">
        <v>300</v>
      </c>
      <c r="K132" s="166">
        <v>223</v>
      </c>
      <c r="L132" s="158">
        <f t="shared" ref="L132:L139" si="6">K132*F132</f>
        <v>83625</v>
      </c>
      <c r="M132" s="152"/>
    </row>
    <row r="133" spans="1:14">
      <c r="A133" s="299">
        <v>111</v>
      </c>
      <c r="B133" s="279"/>
      <c r="C133" s="170" t="s">
        <v>423</v>
      </c>
      <c r="D133" s="169" t="s">
        <v>272</v>
      </c>
      <c r="E133" s="153" t="s">
        <v>24</v>
      </c>
      <c r="F133" s="161">
        <v>375</v>
      </c>
      <c r="G133" s="156">
        <v>340</v>
      </c>
      <c r="H133" s="157">
        <v>340</v>
      </c>
      <c r="I133" s="154">
        <v>150</v>
      </c>
      <c r="J133" s="155">
        <v>150</v>
      </c>
      <c r="K133" s="166">
        <v>245</v>
      </c>
      <c r="L133" s="158">
        <f t="shared" si="6"/>
        <v>91875</v>
      </c>
      <c r="M133" s="152"/>
    </row>
    <row r="134" spans="1:14">
      <c r="A134" s="297">
        <v>112</v>
      </c>
      <c r="B134" s="298"/>
      <c r="C134" s="170" t="s">
        <v>424</v>
      </c>
      <c r="D134" s="169" t="s">
        <v>272</v>
      </c>
      <c r="E134" s="153" t="s">
        <v>24</v>
      </c>
      <c r="F134" s="161">
        <v>375</v>
      </c>
      <c r="G134" s="156">
        <v>95</v>
      </c>
      <c r="H134" s="157">
        <v>95</v>
      </c>
      <c r="I134" s="154">
        <v>100</v>
      </c>
      <c r="J134" s="155">
        <v>100</v>
      </c>
      <c r="K134" s="166">
        <v>98</v>
      </c>
      <c r="L134" s="158">
        <f t="shared" si="6"/>
        <v>36750</v>
      </c>
      <c r="M134" s="152"/>
    </row>
    <row r="135" spans="1:14">
      <c r="A135" s="299">
        <v>113</v>
      </c>
      <c r="B135" s="279"/>
      <c r="C135" s="151" t="s">
        <v>425</v>
      </c>
      <c r="D135" s="169" t="s">
        <v>272</v>
      </c>
      <c r="E135" s="153" t="s">
        <v>24</v>
      </c>
      <c r="F135" s="161">
        <v>375</v>
      </c>
      <c r="G135" s="156">
        <v>95</v>
      </c>
      <c r="H135" s="157">
        <v>95</v>
      </c>
      <c r="I135" s="154">
        <v>120</v>
      </c>
      <c r="J135" s="155">
        <v>120</v>
      </c>
      <c r="K135" s="166">
        <v>108</v>
      </c>
      <c r="L135" s="158">
        <f t="shared" si="6"/>
        <v>40500</v>
      </c>
      <c r="M135" s="152"/>
    </row>
    <row r="136" spans="1:14">
      <c r="A136" s="299">
        <v>114</v>
      </c>
      <c r="B136" s="279"/>
      <c r="C136" s="170" t="s">
        <v>426</v>
      </c>
      <c r="D136" s="169" t="s">
        <v>272</v>
      </c>
      <c r="E136" s="153" t="s">
        <v>24</v>
      </c>
      <c r="F136" s="161">
        <v>375</v>
      </c>
      <c r="G136" s="156">
        <v>1550</v>
      </c>
      <c r="H136" s="157">
        <v>1550</v>
      </c>
      <c r="I136" s="154">
        <v>650</v>
      </c>
      <c r="J136" s="155">
        <v>650</v>
      </c>
      <c r="K136" s="166">
        <v>1100</v>
      </c>
      <c r="L136" s="158">
        <f t="shared" si="6"/>
        <v>412500</v>
      </c>
      <c r="M136" s="152"/>
    </row>
    <row r="137" spans="1:14">
      <c r="A137" s="297">
        <v>115</v>
      </c>
      <c r="B137" s="298"/>
      <c r="C137" s="170" t="s">
        <v>427</v>
      </c>
      <c r="D137" s="169" t="s">
        <v>272</v>
      </c>
      <c r="E137" s="153" t="s">
        <v>24</v>
      </c>
      <c r="F137" s="161">
        <v>375</v>
      </c>
      <c r="G137" s="156">
        <v>1550</v>
      </c>
      <c r="H137" s="157">
        <v>1550</v>
      </c>
      <c r="I137" s="154">
        <v>2500</v>
      </c>
      <c r="J137" s="155">
        <v>2500</v>
      </c>
      <c r="K137" s="166">
        <v>2025</v>
      </c>
      <c r="L137" s="158">
        <f t="shared" si="6"/>
        <v>759375</v>
      </c>
      <c r="M137" s="152"/>
    </row>
    <row r="138" spans="1:14">
      <c r="A138" s="299">
        <v>116</v>
      </c>
      <c r="B138" s="279"/>
      <c r="C138" s="170" t="s">
        <v>428</v>
      </c>
      <c r="D138" s="169" t="s">
        <v>272</v>
      </c>
      <c r="E138" s="153" t="s">
        <v>24</v>
      </c>
      <c r="F138" s="161">
        <v>375</v>
      </c>
      <c r="G138" s="156">
        <v>650</v>
      </c>
      <c r="H138" s="157">
        <v>650</v>
      </c>
      <c r="I138" s="154">
        <v>900</v>
      </c>
      <c r="J138" s="155">
        <v>900</v>
      </c>
      <c r="K138" s="166">
        <v>775</v>
      </c>
      <c r="L138" s="158">
        <f t="shared" si="6"/>
        <v>290625</v>
      </c>
      <c r="M138" s="152"/>
    </row>
    <row r="139" spans="1:14">
      <c r="A139" s="299">
        <v>117</v>
      </c>
      <c r="B139" s="279"/>
      <c r="C139" s="151" t="s">
        <v>429</v>
      </c>
      <c r="D139" s="169" t="s">
        <v>272</v>
      </c>
      <c r="E139" s="153" t="s">
        <v>24</v>
      </c>
      <c r="F139" s="161">
        <v>375</v>
      </c>
      <c r="G139" s="156">
        <v>100</v>
      </c>
      <c r="H139" s="157">
        <v>100</v>
      </c>
      <c r="I139" s="154">
        <v>200</v>
      </c>
      <c r="J139" s="155">
        <v>200</v>
      </c>
      <c r="K139" s="166">
        <v>150</v>
      </c>
      <c r="L139" s="158">
        <f t="shared" si="6"/>
        <v>56250</v>
      </c>
      <c r="M139" s="152"/>
    </row>
    <row r="140" spans="1:14" ht="13">
      <c r="A140" s="280" t="s">
        <v>292</v>
      </c>
      <c r="B140" s="280"/>
      <c r="C140" s="280"/>
      <c r="D140" s="280"/>
      <c r="E140" s="280"/>
      <c r="F140" s="280"/>
      <c r="G140" s="280"/>
      <c r="H140" s="280"/>
      <c r="I140" s="280"/>
      <c r="J140" s="280"/>
      <c r="K140" s="280"/>
      <c r="L140" s="168">
        <f>SUM(L68:L139)</f>
        <v>15013600</v>
      </c>
      <c r="M140" s="8"/>
    </row>
    <row r="141" spans="1:14" ht="13">
      <c r="A141" s="280" t="s">
        <v>293</v>
      </c>
      <c r="B141" s="280"/>
      <c r="C141" s="280"/>
      <c r="D141" s="280"/>
      <c r="E141" s="280"/>
      <c r="F141" s="280"/>
      <c r="G141" s="280"/>
      <c r="H141" s="280"/>
      <c r="I141" s="280"/>
      <c r="J141" s="280"/>
      <c r="K141" s="280"/>
      <c r="L141" s="168">
        <f>L44+L61+L65+L140</f>
        <v>28000000</v>
      </c>
      <c r="M141" s="8"/>
      <c r="N141" s="171"/>
    </row>
    <row r="142" spans="1:14" ht="14.5" thickBot="1">
      <c r="A142" s="19"/>
      <c r="B142" s="20"/>
      <c r="C142" s="20"/>
      <c r="D142" s="20"/>
      <c r="E142" s="20"/>
      <c r="F142" s="20"/>
      <c r="G142" s="20"/>
      <c r="H142" s="20"/>
      <c r="I142" s="20"/>
      <c r="J142" s="20"/>
      <c r="K142" s="20"/>
      <c r="L142" s="41"/>
    </row>
    <row r="143" spans="1:14" ht="14">
      <c r="A143" s="186" t="s">
        <v>106</v>
      </c>
      <c r="B143" s="187"/>
      <c r="C143" s="187"/>
      <c r="D143" s="187"/>
      <c r="E143" s="187"/>
      <c r="F143" s="187"/>
      <c r="G143" s="187"/>
      <c r="H143" s="187"/>
      <c r="I143" s="187"/>
      <c r="J143" s="187"/>
      <c r="K143" s="187"/>
      <c r="L143" s="188"/>
    </row>
    <row r="144" spans="1:14" ht="49.5" customHeight="1" thickBot="1">
      <c r="A144" s="295" t="s">
        <v>431</v>
      </c>
      <c r="B144" s="295"/>
      <c r="C144" s="295"/>
      <c r="D144" s="295"/>
      <c r="E144" s="295"/>
      <c r="F144" s="295"/>
      <c r="G144" s="295"/>
      <c r="H144" s="295"/>
      <c r="I144" s="295"/>
      <c r="J144" s="295"/>
      <c r="K144" s="295"/>
      <c r="L144" s="296"/>
      <c r="M144" s="10"/>
    </row>
    <row r="145" spans="1:13" ht="81.5" customHeight="1" thickBot="1">
      <c r="A145" s="292" t="s">
        <v>432</v>
      </c>
      <c r="B145" s="293"/>
      <c r="C145" s="293"/>
      <c r="D145" s="293"/>
      <c r="E145" s="293"/>
      <c r="F145" s="293"/>
      <c r="G145" s="293"/>
      <c r="H145" s="293"/>
      <c r="I145" s="293"/>
      <c r="J145" s="293"/>
      <c r="K145" s="293"/>
      <c r="L145" s="294"/>
      <c r="M145" s="10"/>
    </row>
    <row r="146" spans="1:13" ht="35.5" customHeight="1">
      <c r="A146" s="266"/>
      <c r="B146" s="266"/>
      <c r="C146" s="266"/>
      <c r="D146" s="266"/>
      <c r="E146" s="266"/>
      <c r="F146" s="266"/>
      <c r="G146" s="266"/>
      <c r="H146" s="266"/>
      <c r="I146" s="266"/>
      <c r="J146" s="266"/>
      <c r="K146" s="266"/>
      <c r="L146" s="266"/>
    </row>
    <row r="147" spans="1:13" ht="14">
      <c r="A147" s="176" t="s">
        <v>261</v>
      </c>
      <c r="B147" s="177"/>
      <c r="C147" s="177"/>
      <c r="D147" s="177"/>
      <c r="E147" s="177"/>
      <c r="F147" s="177"/>
      <c r="G147" s="177"/>
      <c r="H147" s="177"/>
      <c r="I147" s="177"/>
      <c r="J147" s="177"/>
      <c r="K147" s="177"/>
      <c r="L147" s="178"/>
    </row>
    <row r="148" spans="1:13" ht="14">
      <c r="A148" s="218" t="s">
        <v>262</v>
      </c>
      <c r="B148" s="219"/>
      <c r="C148" s="219"/>
      <c r="D148" s="219"/>
      <c r="E148" s="219"/>
      <c r="F148" s="219"/>
      <c r="G148" s="219"/>
      <c r="H148" s="219"/>
      <c r="I148" s="219"/>
      <c r="J148" s="219"/>
      <c r="K148" s="219"/>
      <c r="L148" s="220"/>
    </row>
    <row r="149" spans="1:13" ht="14">
      <c r="A149" s="22"/>
      <c r="B149" s="23"/>
      <c r="C149" s="23"/>
      <c r="D149" s="23"/>
      <c r="E149" s="23"/>
      <c r="F149" s="23"/>
      <c r="G149" s="23"/>
      <c r="H149" s="23"/>
      <c r="I149" s="23"/>
      <c r="J149" s="23"/>
      <c r="K149" s="23"/>
      <c r="L149" s="24"/>
    </row>
    <row r="150" spans="1:13" ht="14">
      <c r="A150" s="221" t="s">
        <v>263</v>
      </c>
      <c r="B150" s="222"/>
      <c r="C150" s="222"/>
      <c r="D150" s="222"/>
      <c r="E150" s="222"/>
      <c r="F150" s="222"/>
      <c r="G150" s="222"/>
      <c r="H150" s="222"/>
      <c r="I150" s="222"/>
      <c r="J150" s="222"/>
      <c r="K150" s="222"/>
      <c r="L150" s="223"/>
    </row>
  </sheetData>
  <autoFilter ref="K67:L141" xr:uid="{00000000-0001-0000-0300-000000000000}"/>
  <mergeCells count="174">
    <mergeCell ref="C12:C13"/>
    <mergeCell ref="C1:K1"/>
    <mergeCell ref="C2:K2"/>
    <mergeCell ref="C3:K3"/>
    <mergeCell ref="C4:J4"/>
    <mergeCell ref="C45:C46"/>
    <mergeCell ref="A120:B120"/>
    <mergeCell ref="A121:B121"/>
    <mergeCell ref="A122:B122"/>
    <mergeCell ref="A123:B123"/>
    <mergeCell ref="A124:B124"/>
    <mergeCell ref="G45:H45"/>
    <mergeCell ref="I45:J45"/>
    <mergeCell ref="K45:L45"/>
    <mergeCell ref="D45:D46"/>
    <mergeCell ref="E45:E46"/>
    <mergeCell ref="F45:F46"/>
    <mergeCell ref="A115:B115"/>
    <mergeCell ref="A116:B116"/>
    <mergeCell ref="A117:B117"/>
    <mergeCell ref="A118:B118"/>
    <mergeCell ref="A119:B119"/>
    <mergeCell ref="A112:B112"/>
    <mergeCell ref="A113:B113"/>
    <mergeCell ref="A114:B114"/>
    <mergeCell ref="A45:B46"/>
    <mergeCell ref="A107:B107"/>
    <mergeCell ref="A108:B108"/>
    <mergeCell ref="A109:B109"/>
    <mergeCell ref="A110:B110"/>
    <mergeCell ref="A111:B111"/>
    <mergeCell ref="A102:B102"/>
    <mergeCell ref="A103:B103"/>
    <mergeCell ref="A104:B104"/>
    <mergeCell ref="A105:B105"/>
    <mergeCell ref="A106:B106"/>
    <mergeCell ref="A98:B98"/>
    <mergeCell ref="A99:B99"/>
    <mergeCell ref="A100:B100"/>
    <mergeCell ref="A101:B101"/>
    <mergeCell ref="A92:B92"/>
    <mergeCell ref="A139:B139"/>
    <mergeCell ref="A130:B130"/>
    <mergeCell ref="A131:B131"/>
    <mergeCell ref="A132:B132"/>
    <mergeCell ref="A133:B133"/>
    <mergeCell ref="A134:B134"/>
    <mergeCell ref="A125:B125"/>
    <mergeCell ref="A126:B126"/>
    <mergeCell ref="A127:B127"/>
    <mergeCell ref="A128:B128"/>
    <mergeCell ref="A129:B129"/>
    <mergeCell ref="A135:B135"/>
    <mergeCell ref="A136:B136"/>
    <mergeCell ref="A137:B137"/>
    <mergeCell ref="A138:B138"/>
    <mergeCell ref="A97:B97"/>
    <mergeCell ref="A78:B78"/>
    <mergeCell ref="A79:B79"/>
    <mergeCell ref="A80:B80"/>
    <mergeCell ref="A81:B81"/>
    <mergeCell ref="A82:B82"/>
    <mergeCell ref="A93:B93"/>
    <mergeCell ref="A94:B94"/>
    <mergeCell ref="A95:B95"/>
    <mergeCell ref="A96:B96"/>
    <mergeCell ref="A88:B88"/>
    <mergeCell ref="A89:B89"/>
    <mergeCell ref="A90:B90"/>
    <mergeCell ref="A91:B91"/>
    <mergeCell ref="A85:B85"/>
    <mergeCell ref="A75:B75"/>
    <mergeCell ref="A76:B76"/>
    <mergeCell ref="A77:B77"/>
    <mergeCell ref="A87:B87"/>
    <mergeCell ref="A70:B70"/>
    <mergeCell ref="A71:B71"/>
    <mergeCell ref="A72:B72"/>
    <mergeCell ref="A73:B73"/>
    <mergeCell ref="A74:B74"/>
    <mergeCell ref="A83:B83"/>
    <mergeCell ref="A84:B84"/>
    <mergeCell ref="A86:B86"/>
    <mergeCell ref="A68:B68"/>
    <mergeCell ref="A69:B69"/>
    <mergeCell ref="A55:B55"/>
    <mergeCell ref="A56:B56"/>
    <mergeCell ref="A57:B57"/>
    <mergeCell ref="A58:B58"/>
    <mergeCell ref="A47:B47"/>
    <mergeCell ref="A48:B48"/>
    <mergeCell ref="A49:B49"/>
    <mergeCell ref="A41:B41"/>
    <mergeCell ref="A42:B42"/>
    <mergeCell ref="A33:B33"/>
    <mergeCell ref="A34:B34"/>
    <mergeCell ref="A35:B35"/>
    <mergeCell ref="A36:B36"/>
    <mergeCell ref="A37:B37"/>
    <mergeCell ref="A59:B59"/>
    <mergeCell ref="A60:B60"/>
    <mergeCell ref="A43:B43"/>
    <mergeCell ref="A143:L143"/>
    <mergeCell ref="A144:L144"/>
    <mergeCell ref="A15:B15"/>
    <mergeCell ref="A16:B16"/>
    <mergeCell ref="A17:B17"/>
    <mergeCell ref="A18:B18"/>
    <mergeCell ref="A19:B19"/>
    <mergeCell ref="F66:F67"/>
    <mergeCell ref="G66:H66"/>
    <mergeCell ref="I66:J66"/>
    <mergeCell ref="K66:L66"/>
    <mergeCell ref="A62:B63"/>
    <mergeCell ref="C62:C63"/>
    <mergeCell ref="D62:D63"/>
    <mergeCell ref="E62:E63"/>
    <mergeCell ref="A25:B25"/>
    <mergeCell ref="A26:B26"/>
    <mergeCell ref="A27:B27"/>
    <mergeCell ref="A28:B28"/>
    <mergeCell ref="A29:B29"/>
    <mergeCell ref="A20:B20"/>
    <mergeCell ref="A21:B21"/>
    <mergeCell ref="A22:B22"/>
    <mergeCell ref="G62:H62"/>
    <mergeCell ref="A147:L147"/>
    <mergeCell ref="A148:L148"/>
    <mergeCell ref="A150:L150"/>
    <mergeCell ref="A9:L9"/>
    <mergeCell ref="A10:L10"/>
    <mergeCell ref="A11:L11"/>
    <mergeCell ref="D12:D13"/>
    <mergeCell ref="E12:E13"/>
    <mergeCell ref="F12:F13"/>
    <mergeCell ref="K12:L12"/>
    <mergeCell ref="A12:B13"/>
    <mergeCell ref="G12:H12"/>
    <mergeCell ref="I12:J12"/>
    <mergeCell ref="A14:B14"/>
    <mergeCell ref="A44:K44"/>
    <mergeCell ref="A65:K65"/>
    <mergeCell ref="A66:B67"/>
    <mergeCell ref="C66:C67"/>
    <mergeCell ref="D66:D67"/>
    <mergeCell ref="E66:E67"/>
    <mergeCell ref="A146:L146"/>
    <mergeCell ref="A145:L145"/>
    <mergeCell ref="A140:K140"/>
    <mergeCell ref="F62:F63"/>
    <mergeCell ref="I62:J62"/>
    <mergeCell ref="K62:L62"/>
    <mergeCell ref="A61:K61"/>
    <mergeCell ref="A64:B64"/>
    <mergeCell ref="A141:K141"/>
    <mergeCell ref="L1:L4"/>
    <mergeCell ref="A1:B4"/>
    <mergeCell ref="A5:L5"/>
    <mergeCell ref="A6:L6"/>
    <mergeCell ref="A7:L7"/>
    <mergeCell ref="A8:L8"/>
    <mergeCell ref="A23:B23"/>
    <mergeCell ref="A24:B24"/>
    <mergeCell ref="A32:B32"/>
    <mergeCell ref="A50:B50"/>
    <mergeCell ref="A51:B51"/>
    <mergeCell ref="A52:B52"/>
    <mergeCell ref="A53:B53"/>
    <mergeCell ref="A54:B54"/>
    <mergeCell ref="A30:B30"/>
    <mergeCell ref="A31:B31"/>
    <mergeCell ref="A38:B38"/>
    <mergeCell ref="A39:B39"/>
    <mergeCell ref="A40:B40"/>
  </mergeCells>
  <printOptions horizontalCentered="1" verticalCentered="1"/>
  <pageMargins left="0.70866141732283472" right="0.70866141732283472" top="0.74803149606299213" bottom="0.74803149606299213" header="0.31496062992125984" footer="0.31496062992125984"/>
  <pageSetup scale="45" fitToHeight="0" orientation="landscape" r:id="rId1"/>
  <headerFooter alignWithMargins="0">
    <oddFooter xml:space="preserve">&amp;Rverificar su vigencia en el Listado Maestro de Documentos
</oddFooter>
  </headerFooter>
  <rowBreaks count="2" manualBreakCount="2">
    <brk id="55" max="13" man="1"/>
    <brk id="127" max="1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053671DAD0AA524789517361F7798F42" ma:contentTypeVersion="33" ma:contentTypeDescription="Crear nuevo documento." ma:contentTypeScope="" ma:versionID="386bb2c2b12f9bdd6bd18922c789e6e6">
  <xsd:schema xmlns:xsd="http://www.w3.org/2001/XMLSchema" xmlns:xs="http://www.w3.org/2001/XMLSchema" xmlns:p="http://schemas.microsoft.com/office/2006/metadata/properties" xmlns:ns2="f9c903ea-9b0c-4949-b554-fe8b6eedb51b" xmlns:ns3="b6426149-0c18-42f9-b3aa-64487b7dc711" targetNamespace="http://schemas.microsoft.com/office/2006/metadata/properties" ma:root="true" ma:fieldsID="8442238ae186ea663ec27cb9fa2e26f9" ns2:_="" ns3:_="">
    <xsd:import namespace="f9c903ea-9b0c-4949-b554-fe8b6eedb51b"/>
    <xsd:import namespace="b6426149-0c18-42f9-b3aa-64487b7dc711"/>
    <xsd:element name="properties">
      <xsd:complexType>
        <xsd:sequence>
          <xsd:element name="documentManagement">
            <xsd:complexType>
              <xsd:all>
                <xsd:element ref="ns2:ESTADO" minOccurs="0"/>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_x006c_e90" minOccurs="0"/>
                <xsd:element ref="ns2:nloc" minOccurs="0"/>
                <xsd:element ref="ns2:OBSERVACIONES" minOccurs="0"/>
                <xsd:element ref="ns2:MediaServiceLocation" minOccurs="0"/>
                <xsd:element ref="ns2:lcf76f155ced4ddcb4097134ff3c332f" minOccurs="0"/>
                <xsd:element ref="ns3:TaxCatchAll" minOccurs="0"/>
                <xsd:element ref="ns2:MediaServiceObjectDetectorVersions" minOccurs="0"/>
                <xsd:element ref="ns2:MediaServiceSearchProperties" minOccurs="0"/>
                <xsd:element ref="ns2:CARGA_SECOP"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c903ea-9b0c-4949-b554-fe8b6eedb51b" elementFormDefault="qualified">
    <xsd:import namespace="http://schemas.microsoft.com/office/2006/documentManagement/types"/>
    <xsd:import namespace="http://schemas.microsoft.com/office/infopath/2007/PartnerControls"/>
    <xsd:element name="ESTADO" ma:index="8" nillable="true" ma:displayName="ABOGADO PROYECTA" ma:format="Dropdown" ma:internalName="ESTADO">
      <xsd:simpleType>
        <xsd:restriction base="dms:Choice">
          <xsd:enumeration value="ANA MARIA CAMPO"/>
          <xsd:enumeration value="CAMILO ORTIZ"/>
          <xsd:enumeration value="DARWIN AGUIRRE"/>
          <xsd:enumeration value="ELIANA ROMERO"/>
          <xsd:enumeration value="MONICA DUARTE"/>
          <xsd:enumeration value="CLAUDIA RODRIGUEZ"/>
          <xsd:enumeration value="ZELENIA HERRERA"/>
        </xsd:restriction>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ternalName="MediaServiceDateTaken" ma:readOnly="true">
      <xsd:simpleType>
        <xsd:restriction base="dms:Text"/>
      </xsd:simpleType>
    </xsd:element>
    <xsd:element name="_x006c_e90" ma:index="20" nillable="true" ma:displayName="APOYO SECOP" ma:format="Dropdown" ma:internalName="_x006c_e90">
      <xsd:simpleType>
        <xsd:restriction base="dms:Choice">
          <xsd:enumeration value="ASTRYTH VELASQUEZ"/>
          <xsd:enumeration value="NUBIA FLORIDO"/>
          <xsd:enumeration value="JOEL LOPEZ"/>
          <xsd:enumeration value="JULIAN MOLANO"/>
          <xsd:enumeration value="ALEXANDRA GUZMAN"/>
        </xsd:restriction>
      </xsd:simpleType>
    </xsd:element>
    <xsd:element name="nloc" ma:index="21" nillable="true" ma:displayName="ESTADO CARPETA" ma:format="Dropdown" ma:internalName="nloc">
      <xsd:simpleType>
        <xsd:restriction base="dms:Choice">
          <xsd:enumeration value="REVISION"/>
          <xsd:enumeration value="AJUSTES"/>
          <xsd:enumeration value="APROBADA"/>
        </xsd:restriction>
      </xsd:simpleType>
    </xsd:element>
    <xsd:element name="OBSERVACIONES" ma:index="22" nillable="true" ma:displayName="OBSERVACIONES" ma:format="Dropdown" ma:internalName="OBSERVACIONES">
      <xsd:simpleType>
        <xsd:restriction base="dms:Note">
          <xsd:maxLength value="255"/>
        </xsd:restriction>
      </xsd:simpleType>
    </xsd:element>
    <xsd:element name="MediaServiceLocation" ma:index="23" nillable="true" ma:displayName="Location" ma:internalName="MediaServiceLocation" ma:readOnly="true">
      <xsd:simpleType>
        <xsd:restriction base="dms:Text"/>
      </xsd:simpleType>
    </xsd:element>
    <xsd:element name="lcf76f155ced4ddcb4097134ff3c332f" ma:index="25" nillable="true" ma:taxonomy="true" ma:internalName="lcf76f155ced4ddcb4097134ff3c332f" ma:taxonomyFieldName="MediaServiceImageTags" ma:displayName="Etiquetas de imagen" ma:readOnly="false" ma:fieldId="{5cf76f15-5ced-4ddc-b409-7134ff3c332f}" ma:taxonomyMulti="true" ma:sspId="2fe21213-fe70-40ed-b3c9-d592fa6670b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7" nillable="true" ma:displayName="MediaServiceObjectDetectorVersions" ma:hidden="true" ma:indexed="true" ma:internalName="MediaServiceObjectDetectorVersions" ma:readOnly="true">
      <xsd:simpleType>
        <xsd:restriction base="dms:Text"/>
      </xsd:simpleType>
    </xsd:element>
    <xsd:element name="MediaServiceSearchProperties" ma:index="28" nillable="true" ma:displayName="MediaServiceSearchProperties" ma:hidden="true" ma:internalName="MediaServiceSearchProperties" ma:readOnly="true">
      <xsd:simpleType>
        <xsd:restriction base="dms:Note"/>
      </xsd:simpleType>
    </xsd:element>
    <xsd:element name="CARGA_SECOP" ma:index="29" nillable="true" ma:displayName="CARGA_SECOP" ma:default="0" ma:format="Dropdown" ma:internalName="CARGA_SECOP">
      <xsd:simpleType>
        <xsd:restriction base="dms:Boolean"/>
      </xsd:simpleType>
    </xsd:element>
    <xsd:element name="MediaServiceBillingMetadata" ma:index="30"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6426149-0c18-42f9-b3aa-64487b7dc711"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6" nillable="true" ma:displayName="Taxonomy Catch All Column" ma:hidden="true" ma:list="{0b7029ac-8a16-48f3-8dd6-e4896e13802c}" ma:internalName="TaxCatchAll" ma:showField="CatchAllData" ma:web="b6426149-0c18-42f9-b3aa-64487b7dc71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006c_e90 xmlns="f9c903ea-9b0c-4949-b554-fe8b6eedb51b" xsi:nil="true"/>
    <ESTADO xmlns="f9c903ea-9b0c-4949-b554-fe8b6eedb51b" xsi:nil="true"/>
    <OBSERVACIONES xmlns="f9c903ea-9b0c-4949-b554-fe8b6eedb51b" xsi:nil="true"/>
    <TaxCatchAll xmlns="b6426149-0c18-42f9-b3aa-64487b7dc711" xsi:nil="true"/>
    <lcf76f155ced4ddcb4097134ff3c332f xmlns="f9c903ea-9b0c-4949-b554-fe8b6eedb51b">
      <Terms xmlns="http://schemas.microsoft.com/office/infopath/2007/PartnerControls"/>
    </lcf76f155ced4ddcb4097134ff3c332f>
    <nloc xmlns="f9c903ea-9b0c-4949-b554-fe8b6eedb51b" xsi:nil="true"/>
    <CARGA_SECOP xmlns="f9c903ea-9b0c-4949-b554-fe8b6eedb51b">false</CARGA_SECOP>
  </documentManagement>
</p:properties>
</file>

<file path=customXml/itemProps1.xml><?xml version="1.0" encoding="utf-8"?>
<ds:datastoreItem xmlns:ds="http://schemas.openxmlformats.org/officeDocument/2006/customXml" ds:itemID="{BD930490-A3C3-4BB9-B7A7-2EE3A07F094B}"/>
</file>

<file path=customXml/itemProps2.xml><?xml version="1.0" encoding="utf-8"?>
<ds:datastoreItem xmlns:ds="http://schemas.openxmlformats.org/officeDocument/2006/customXml" ds:itemID="{B97E893A-1AD6-488C-B010-2C2EDFB699E6}">
  <ds:schemaRefs>
    <ds:schemaRef ds:uri="http://schemas.microsoft.com/sharepoint/v3/contenttype/forms"/>
  </ds:schemaRefs>
</ds:datastoreItem>
</file>

<file path=customXml/itemProps3.xml><?xml version="1.0" encoding="utf-8"?>
<ds:datastoreItem xmlns:ds="http://schemas.openxmlformats.org/officeDocument/2006/customXml" ds:itemID="{F7D0C798-98E2-48D1-BE20-C59859184508}">
  <ds:schemaRefs>
    <ds:schemaRef ds:uri="http://schemas.microsoft.com/office/2006/metadata/properties"/>
    <ds:schemaRef ds:uri="http://schemas.microsoft.com/office/infopath/2007/PartnerControls"/>
    <ds:schemaRef ds:uri="f9c903ea-9b0c-4949-b554-fe8b6eedb51b"/>
    <ds:schemaRef ds:uri="b6426149-0c18-42f9-b3aa-64487b7dc7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VEHÍCULOS</vt:lpstr>
      <vt:lpstr>TRÁILERS</vt:lpstr>
      <vt:lpstr>MAQUINARIA</vt:lpstr>
      <vt:lpstr>EM_VALOR TOTAL</vt:lpstr>
      <vt:lpstr>'EM_VALOR TOTAL'!Área_de_impresión</vt:lpstr>
      <vt:lpstr>MAQUINARIA!Área_de_impresión</vt:lpstr>
      <vt:lpstr>TRÁILERS!Área_de_impresión</vt:lpstr>
      <vt:lpstr>VEHÍCULOS!Área_de_impresión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Diana Fernanda Gutierrez Moreno</dc:creator>
  <cp:keywords/>
  <dc:description/>
  <cp:lastModifiedBy>Juan E de Microsoft</cp:lastModifiedBy>
  <cp:revision/>
  <cp:lastPrinted>2025-03-31T01:43:48Z</cp:lastPrinted>
  <dcterms:created xsi:type="dcterms:W3CDTF">2008-10-01T12:42:11Z</dcterms:created>
  <dcterms:modified xsi:type="dcterms:W3CDTF">2025-07-21T19:56:00Z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0x010100053671DAD0AA524789517361F7798F42</vt:lpwstr>
  </property>
  <property fmtid="{D5CDD505-2E9C-101B-9397-08002B2CF9AE}" pid="3" name="MediaServiceImageTags">
    <vt:lpwstr/>
  </property>
</Properties>
</file>