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munozi\Desktop\ARCHIVOS DE AGOSTO 4 DE 2025\PROCESO IMC-13-010-2025\"/>
    </mc:Choice>
  </mc:AlternateContent>
  <xr:revisionPtr revIDLastSave="0" documentId="8_{6476150F-5473-4550-8419-3799B16A06C9}" xr6:coauthVersionLast="47" xr6:coauthVersionMax="47" xr10:uidLastSave="{00000000-0000-0000-0000-000000000000}"/>
  <bookViews>
    <workbookView xWindow="-120" yWindow="-120" windowWidth="24240" windowHeight="13140" xr2:uid="{6C13F881-9795-4146-A31E-F11B3251486C}"/>
  </bookViews>
  <sheets>
    <sheet name="Hoja No 1 " sheetId="2" r:id="rId1"/>
    <sheet name="Hoja No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2" i="1" l="1"/>
  <c r="R11" i="1"/>
  <c r="R10" i="1" l="1"/>
  <c r="R9" i="1"/>
  <c r="R8" i="1"/>
  <c r="T13" i="2"/>
  <c r="N13" i="2"/>
  <c r="M13" i="2"/>
  <c r="L13" i="2"/>
  <c r="K13" i="2"/>
  <c r="G13" i="2"/>
  <c r="S12" i="2"/>
  <c r="Q12" i="2"/>
  <c r="P12" i="2"/>
  <c r="O12" i="2"/>
  <c r="I12" i="2"/>
  <c r="J12" i="2" s="1"/>
  <c r="S11" i="2"/>
  <c r="P11" i="2"/>
  <c r="O11" i="2"/>
  <c r="Q11" i="2" s="1"/>
  <c r="J11" i="2"/>
  <c r="I11" i="2"/>
  <c r="I10" i="2"/>
  <c r="J10" i="2" s="1"/>
  <c r="J9" i="2"/>
  <c r="S9" i="2" s="1"/>
  <c r="I9" i="2"/>
  <c r="I8" i="2"/>
  <c r="I13" i="2" s="1"/>
  <c r="S13" i="1"/>
  <c r="M13" i="1"/>
  <c r="L13" i="1"/>
  <c r="K13" i="1"/>
  <c r="G13" i="1"/>
  <c r="O12" i="1"/>
  <c r="P12" i="1" s="1"/>
  <c r="N12" i="1"/>
  <c r="I12" i="1"/>
  <c r="J12" i="1" s="1"/>
  <c r="O11" i="1"/>
  <c r="N11" i="1"/>
  <c r="I11" i="1"/>
  <c r="J11" i="1" s="1"/>
  <c r="I10" i="1"/>
  <c r="J10" i="1" s="1"/>
  <c r="I9" i="1"/>
  <c r="J9" i="1" s="1"/>
  <c r="I8" i="1"/>
  <c r="O9" i="1" l="1"/>
  <c r="N9" i="1"/>
  <c r="P9" i="1" s="1"/>
  <c r="I13" i="1"/>
  <c r="P11" i="1"/>
  <c r="P10" i="2"/>
  <c r="O10" i="2"/>
  <c r="Q10" i="2" s="1"/>
  <c r="S10" i="2"/>
  <c r="O9" i="2"/>
  <c r="Q9" i="2" s="1"/>
  <c r="J8" i="2"/>
  <c r="P9" i="2"/>
  <c r="O10" i="1"/>
  <c r="N10" i="1"/>
  <c r="J8" i="1"/>
  <c r="P10" i="1" l="1"/>
  <c r="P8" i="2"/>
  <c r="P13" i="2" s="1"/>
  <c r="O8" i="2"/>
  <c r="Q8" i="2" s="1"/>
  <c r="J13" i="2"/>
  <c r="S8" i="2"/>
  <c r="S13" i="2" s="1"/>
  <c r="O8" i="1"/>
  <c r="O13" i="1" s="1"/>
  <c r="J13" i="1"/>
  <c r="N8" i="1"/>
  <c r="R13" i="1"/>
  <c r="P8" i="1" l="1"/>
</calcChain>
</file>

<file path=xl/sharedStrings.xml><?xml version="1.0" encoding="utf-8"?>
<sst xmlns="http://schemas.openxmlformats.org/spreadsheetml/2006/main" count="83" uniqueCount="34">
  <si>
    <t>U.A.E. DIRECCIÓN DE IMPUESTOS Y ADUANAS NACIONALES</t>
  </si>
  <si>
    <t>DIRECCIÓN SECCIONAL DE IMPUESTOS Y ADUANAS DE NEIVA</t>
  </si>
  <si>
    <t>DESPACHO DE LA DIRECCIÓN SECCIONAL</t>
  </si>
  <si>
    <t>HOJA DE TRABAJO ESTUDIO DE MERCADO ADQUISICION DE ELEMENTOS ERGONOMICOS 2025 INCLUIDO IVA</t>
  </si>
  <si>
    <t xml:space="preserve"> </t>
  </si>
  <si>
    <r>
      <rPr>
        <b/>
        <i/>
        <sz val="12"/>
        <color theme="1"/>
        <rFont val="Calibri"/>
        <family val="2"/>
        <scheme val="minor"/>
      </rPr>
      <t>OBJETO</t>
    </r>
    <r>
      <rPr>
        <i/>
        <sz val="12"/>
        <color theme="1"/>
        <rFont val="Calibri"/>
        <family val="2"/>
        <scheme val="minor"/>
      </rPr>
      <t>: “Adquisición de elementos ergonómicos para la prevención de enfermedades músculo esqueléticas de los servidores públicos de la Dirección Seccional de Impuestos y Aduanas de Neiva”.</t>
    </r>
  </si>
  <si>
    <t>ÍTEM</t>
  </si>
  <si>
    <t>CÓDIGO UNSPSC</t>
  </si>
  <si>
    <t>BIENES Y SERVICIOS A CONTRATAR</t>
  </si>
  <si>
    <t>CANTIDAD DE BIENES REQUERIDOS</t>
  </si>
  <si>
    <t>UNIDAD DE MEDIDA</t>
  </si>
  <si>
    <t>CIUDAD DE INSTALACION</t>
  </si>
  <si>
    <t xml:space="preserve">CONTRATO 2024 </t>
  </si>
  <si>
    <t>IPC 2024</t>
  </si>
  <si>
    <t>AJUSTE 2024</t>
  </si>
  <si>
    <t>CONTRATO 2024 AJUSTADO</t>
  </si>
  <si>
    <t>COTIZACION DOTACIONES TECNICAS SAS</t>
  </si>
  <si>
    <t>COTIZACION TEXSEGIN SOLUCIONES ALTERNATIVAS</t>
  </si>
  <si>
    <t>COTIZACION ERGO &amp; HEALTH</t>
  </si>
  <si>
    <t>COTIZACION JOMA SYSTEMS</t>
  </si>
  <si>
    <t>Desviación Estandar  DESVEST.P</t>
  </si>
  <si>
    <t>Promedio</t>
  </si>
  <si>
    <t>Coeficiente de variación</t>
  </si>
  <si>
    <t>Método estadistico</t>
  </si>
  <si>
    <t>Cálculo estadístico</t>
  </si>
  <si>
    <t>Precios Unitarios de Referencia incluido IVA</t>
  </si>
  <si>
    <r>
      <rPr>
        <b/>
        <sz val="12"/>
        <color theme="1"/>
        <rFont val="Calibri"/>
        <family val="2"/>
        <scheme val="minor"/>
      </rPr>
      <t>DESCANSA PIES</t>
    </r>
    <r>
      <rPr>
        <sz val="12"/>
        <color theme="1"/>
        <rFont val="Calibri"/>
        <family val="2"/>
        <scheme val="minor"/>
      </rPr>
      <t>; de acuerdo con los descrito en el el item 1 del numeral 4 del Anexo No 1 Especificaciones Técnicas.</t>
    </r>
  </si>
  <si>
    <t xml:space="preserve">UNIDAD   </t>
  </si>
  <si>
    <t>NEIVA</t>
  </si>
  <si>
    <r>
      <rPr>
        <b/>
        <sz val="12"/>
        <color theme="1"/>
        <rFont val="Calibri"/>
        <family val="2"/>
        <scheme val="minor"/>
      </rPr>
      <t>BASE PARA PORTATIL</t>
    </r>
    <r>
      <rPr>
        <sz val="12"/>
        <color theme="1"/>
        <rFont val="Calibri"/>
        <family val="2"/>
        <scheme val="minor"/>
      </rPr>
      <t>; de acuerdo con lo descrito en el item 2 del numeral 4 del Anexo No 1 Especificaciones Técnicas.</t>
    </r>
  </si>
  <si>
    <r>
      <rPr>
        <b/>
        <sz val="12"/>
        <color theme="1"/>
        <rFont val="Calibri"/>
        <family val="2"/>
        <scheme val="minor"/>
      </rPr>
      <t>SOPORTE ELEVA MONITOR</t>
    </r>
    <r>
      <rPr>
        <sz val="12"/>
        <color theme="1"/>
        <rFont val="Calibri"/>
        <family val="2"/>
        <scheme val="minor"/>
      </rPr>
      <t>; de acuerdo con lo descrito en el item 3 del numeral 4 del Anexo No 1 Especificaciones Técnicas.</t>
    </r>
  </si>
  <si>
    <r>
      <rPr>
        <b/>
        <sz val="12"/>
        <color theme="1"/>
        <rFont val="Calibri"/>
        <family val="2"/>
        <scheme val="minor"/>
      </rPr>
      <t>COJIN ERGONOMICO LUMBAR</t>
    </r>
    <r>
      <rPr>
        <sz val="12"/>
        <color theme="1"/>
        <rFont val="Calibri"/>
        <family val="2"/>
        <scheme val="minor"/>
      </rPr>
      <t>; de acuerdo con lo descrito en el item 4 del numeral 4 del Anexo No 1 Especificaciones Técnicas.</t>
    </r>
  </si>
  <si>
    <r>
      <rPr>
        <b/>
        <sz val="12"/>
        <color theme="1"/>
        <rFont val="Calibri"/>
        <family val="2"/>
        <scheme val="minor"/>
      </rPr>
      <t>COJIN ERGONOMICO PARA ASIENTO</t>
    </r>
    <r>
      <rPr>
        <sz val="12"/>
        <color theme="1"/>
        <rFont val="Calibri"/>
        <family val="2"/>
        <scheme val="minor"/>
      </rPr>
      <t>; de acuerdo con lo descrito en el item 5 del numeral 4 del Anexo No 1 Especificaciones Técnicas.</t>
    </r>
  </si>
  <si>
    <t>TOTAL PRECIOS DE REFERENCIA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</si>
</sst>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87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8" fillId="10" borderId="7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justify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 wrapText="1"/>
    </xf>
    <xf numFmtId="10" fontId="6" fillId="2" borderId="7" xfId="0" applyNumberFormat="1" applyFont="1" applyFill="1" applyBorder="1" applyAlignment="1">
      <alignment horizontal="center" vertical="center" wrapText="1"/>
    </xf>
    <xf numFmtId="4" fontId="6" fillId="4" borderId="7" xfId="0" applyNumberFormat="1" applyFont="1" applyFill="1" applyBorder="1" applyAlignment="1">
      <alignment horizontal="center" vertical="center" wrapText="1"/>
    </xf>
    <xf numFmtId="4" fontId="6" fillId="5" borderId="7" xfId="0" applyNumberFormat="1" applyFont="1" applyFill="1" applyBorder="1" applyAlignment="1">
      <alignment horizontal="center" vertical="center" wrapText="1"/>
    </xf>
    <xf numFmtId="4" fontId="6" fillId="6" borderId="8" xfId="0" applyNumberFormat="1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4" fontId="6" fillId="8" borderId="7" xfId="0" applyNumberFormat="1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right" vertical="center" wrapText="1"/>
    </xf>
    <xf numFmtId="4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8" fillId="10" borderId="11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justify" vertical="center" wrapText="1"/>
    </xf>
    <xf numFmtId="3" fontId="6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10" fontId="6" fillId="2" borderId="11" xfId="0" applyNumberFormat="1" applyFont="1" applyFill="1" applyBorder="1" applyAlignment="1">
      <alignment horizontal="center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4" fontId="6" fillId="5" borderId="11" xfId="0" applyNumberFormat="1" applyFont="1" applyFill="1" applyBorder="1" applyAlignment="1">
      <alignment horizontal="center" vertical="center" wrapText="1"/>
    </xf>
    <xf numFmtId="4" fontId="6" fillId="6" borderId="12" xfId="0" applyNumberFormat="1" applyFont="1" applyFill="1" applyBorder="1" applyAlignment="1">
      <alignment horizontal="center" vertical="center" wrapText="1"/>
    </xf>
    <xf numFmtId="4" fontId="6" fillId="7" borderId="11" xfId="0" applyNumberFormat="1" applyFont="1" applyFill="1" applyBorder="1" applyAlignment="1">
      <alignment horizontal="center" vertical="center" wrapText="1"/>
    </xf>
    <xf numFmtId="4" fontId="6" fillId="8" borderId="11" xfId="0" applyNumberFormat="1" applyFont="1" applyFill="1" applyBorder="1" applyAlignment="1">
      <alignment horizontal="center" vertical="center" wrapText="1"/>
    </xf>
    <xf numFmtId="4" fontId="6" fillId="2" borderId="13" xfId="0" applyNumberFormat="1" applyFont="1" applyFill="1" applyBorder="1" applyAlignment="1">
      <alignment horizontal="center" vertical="center" wrapText="1"/>
    </xf>
    <xf numFmtId="10" fontId="6" fillId="2" borderId="13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64" fontId="6" fillId="2" borderId="13" xfId="0" applyNumberFormat="1" applyFont="1" applyFill="1" applyBorder="1" applyAlignment="1">
      <alignment horizontal="right" vertical="center" wrapText="1"/>
    </xf>
    <xf numFmtId="4" fontId="6" fillId="2" borderId="14" xfId="0" applyNumberFormat="1" applyFont="1" applyFill="1" applyBorder="1" applyAlignment="1">
      <alignment horizontal="center" vertical="center" wrapText="1"/>
    </xf>
    <xf numFmtId="4" fontId="6" fillId="11" borderId="11" xfId="0" applyNumberFormat="1" applyFont="1" applyFill="1" applyBorder="1" applyAlignment="1">
      <alignment horizontal="center" vertical="center" wrapText="1"/>
    </xf>
    <xf numFmtId="10" fontId="6" fillId="11" borderId="11" xfId="0" applyNumberFormat="1" applyFont="1" applyFill="1" applyBorder="1" applyAlignment="1">
      <alignment horizontal="center" vertical="center" wrapText="1"/>
    </xf>
    <xf numFmtId="10" fontId="6" fillId="11" borderId="13" xfId="0" applyNumberFormat="1" applyFont="1" applyFill="1" applyBorder="1" applyAlignment="1">
      <alignment horizontal="center" vertical="center" wrapText="1"/>
    </xf>
    <xf numFmtId="164" fontId="6" fillId="2" borderId="11" xfId="0" applyNumberFormat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/>
    </xf>
    <xf numFmtId="0" fontId="8" fillId="10" borderId="16" xfId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justify" vertical="center" wrapText="1"/>
    </xf>
    <xf numFmtId="3" fontId="6" fillId="2" borderId="16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4" fontId="6" fillId="11" borderId="16" xfId="0" applyNumberFormat="1" applyFont="1" applyFill="1" applyBorder="1" applyAlignment="1">
      <alignment horizontal="center" vertical="center" wrapText="1"/>
    </xf>
    <xf numFmtId="10" fontId="6" fillId="11" borderId="16" xfId="0" applyNumberFormat="1" applyFont="1" applyFill="1" applyBorder="1" applyAlignment="1">
      <alignment horizontal="center" vertical="center" wrapText="1"/>
    </xf>
    <xf numFmtId="4" fontId="6" fillId="4" borderId="16" xfId="0" applyNumberFormat="1" applyFont="1" applyFill="1" applyBorder="1" applyAlignment="1">
      <alignment horizontal="center" vertical="center" wrapText="1"/>
    </xf>
    <xf numFmtId="4" fontId="6" fillId="5" borderId="16" xfId="0" applyNumberFormat="1" applyFont="1" applyFill="1" applyBorder="1" applyAlignment="1">
      <alignment horizontal="center" vertical="center" wrapText="1"/>
    </xf>
    <xf numFmtId="4" fontId="6" fillId="6" borderId="17" xfId="0" applyNumberFormat="1" applyFont="1" applyFill="1" applyBorder="1" applyAlignment="1">
      <alignment horizontal="center" vertical="center" wrapText="1"/>
    </xf>
    <xf numFmtId="4" fontId="6" fillId="7" borderId="16" xfId="0" applyNumberFormat="1" applyFont="1" applyFill="1" applyBorder="1" applyAlignment="1">
      <alignment horizontal="center" vertical="center" wrapText="1"/>
    </xf>
    <xf numFmtId="4" fontId="6" fillId="8" borderId="16" xfId="0" applyNumberFormat="1" applyFont="1" applyFill="1" applyBorder="1" applyAlignment="1">
      <alignment horizontal="center" vertical="center" wrapText="1"/>
    </xf>
    <xf numFmtId="4" fontId="6" fillId="2" borderId="18" xfId="0" applyNumberFormat="1" applyFont="1" applyFill="1" applyBorder="1" applyAlignment="1">
      <alignment horizontal="center" vertical="center" wrapText="1"/>
    </xf>
    <xf numFmtId="10" fontId="6" fillId="11" borderId="18" xfId="0" applyNumberFormat="1" applyFont="1" applyFill="1" applyBorder="1" applyAlignment="1">
      <alignment horizontal="center" vertical="center" wrapText="1"/>
    </xf>
    <xf numFmtId="1" fontId="6" fillId="2" borderId="16" xfId="0" applyNumberFormat="1" applyFont="1" applyFill="1" applyBorder="1" applyAlignment="1">
      <alignment horizontal="center" vertical="center" wrapText="1"/>
    </xf>
    <xf numFmtId="164" fontId="6" fillId="2" borderId="16" xfId="0" applyNumberFormat="1" applyFont="1" applyFill="1" applyBorder="1" applyAlignment="1">
      <alignment horizontal="right" vertical="center" wrapText="1"/>
    </xf>
    <xf numFmtId="4" fontId="6" fillId="2" borderId="19" xfId="0" applyNumberFormat="1" applyFont="1" applyFill="1" applyBorder="1" applyAlignment="1">
      <alignment horizontal="center" vertical="center" wrapText="1"/>
    </xf>
    <xf numFmtId="4" fontId="5" fillId="2" borderId="23" xfId="0" applyNumberFormat="1" applyFont="1" applyFill="1" applyBorder="1" applyAlignment="1">
      <alignment horizontal="center" vertical="center" wrapText="1"/>
    </xf>
    <xf numFmtId="10" fontId="6" fillId="12" borderId="23" xfId="0" applyNumberFormat="1" applyFont="1" applyFill="1" applyBorder="1" applyAlignment="1">
      <alignment horizontal="center" vertical="center" wrapText="1"/>
    </xf>
    <xf numFmtId="4" fontId="6" fillId="12" borderId="23" xfId="0" applyNumberFormat="1" applyFont="1" applyFill="1" applyBorder="1" applyAlignment="1">
      <alignment horizontal="center" vertical="center" wrapText="1"/>
    </xf>
    <xf numFmtId="4" fontId="5" fillId="12" borderId="23" xfId="0" applyNumberFormat="1" applyFont="1" applyFill="1" applyBorder="1" applyAlignment="1">
      <alignment horizontal="center" vertical="center" wrapText="1"/>
    </xf>
    <xf numFmtId="10" fontId="6" fillId="2" borderId="23" xfId="0" applyNumberFormat="1" applyFont="1" applyFill="1" applyBorder="1" applyAlignment="1">
      <alignment horizontal="center" vertical="center" wrapText="1"/>
    </xf>
    <xf numFmtId="1" fontId="6" fillId="2" borderId="23" xfId="0" applyNumberFormat="1" applyFont="1" applyFill="1" applyBorder="1" applyAlignment="1">
      <alignment horizontal="center" vertical="center" wrapText="1"/>
    </xf>
    <xf numFmtId="164" fontId="5" fillId="2" borderId="23" xfId="0" applyNumberFormat="1" applyFont="1" applyFill="1" applyBorder="1" applyAlignment="1">
      <alignment horizontal="right" vertical="center" wrapText="1"/>
    </xf>
    <xf numFmtId="164" fontId="5" fillId="2" borderId="24" xfId="0" applyNumberFormat="1" applyFont="1" applyFill="1" applyBorder="1" applyAlignment="1">
      <alignment horizontal="right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left" vertical="top" wrapText="1"/>
    </xf>
  </cellXfs>
  <cellStyles count="2">
    <cellStyle name="Normal" xfId="0" builtinId="0"/>
    <cellStyle name="Normal 8" xfId="1" xr:uid="{CF0C378D-4FA1-492F-92AA-09D11C8141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7A80A-E876-48E2-A2DD-C5C909DAAA7F}">
  <dimension ref="A1:T13"/>
  <sheetViews>
    <sheetView tabSelected="1" workbookViewId="0">
      <selection activeCell="C8" sqref="C8"/>
    </sheetView>
  </sheetViews>
  <sheetFormatPr baseColWidth="10" defaultRowHeight="15" x14ac:dyDescent="0.25"/>
  <cols>
    <col min="3" max="3" width="63.28515625" customWidth="1"/>
    <col min="4" max="4" width="12.5703125" customWidth="1"/>
    <col min="10" max="10" width="13.140625" customWidth="1"/>
    <col min="11" max="11" width="15.5703125" customWidth="1"/>
    <col min="12" max="12" width="15.28515625" customWidth="1"/>
    <col min="13" max="13" width="14.140625" customWidth="1"/>
    <col min="14" max="14" width="16.140625" customWidth="1"/>
    <col min="15" max="15" width="15.5703125" customWidth="1"/>
    <col min="16" max="16" width="14.140625" customWidth="1"/>
    <col min="17" max="17" width="15.5703125" customWidth="1"/>
    <col min="19" max="19" width="15.28515625" customWidth="1"/>
    <col min="20" max="20" width="17" customWidth="1"/>
  </cols>
  <sheetData>
    <row r="1" spans="1:20" x14ac:dyDescent="0.2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6"/>
    </row>
    <row r="2" spans="1:20" x14ac:dyDescent="0.25">
      <c r="A2" s="77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9"/>
    </row>
    <row r="3" spans="1:20" x14ac:dyDescent="0.25">
      <c r="A3" s="77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9"/>
    </row>
    <row r="4" spans="1:20" x14ac:dyDescent="0.25">
      <c r="A4" s="80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2"/>
    </row>
    <row r="5" spans="1:20" ht="15.75" thickBot="1" x14ac:dyDescent="0.3">
      <c r="A5" s="83" t="s">
        <v>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5"/>
    </row>
    <row r="6" spans="1:20" ht="16.5" thickBo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</row>
    <row r="7" spans="1:20" ht="84.75" customHeight="1" thickBot="1" x14ac:dyDescent="0.3">
      <c r="A7" s="1" t="s">
        <v>6</v>
      </c>
      <c r="B7" s="2" t="s">
        <v>7</v>
      </c>
      <c r="C7" s="2" t="s">
        <v>8</v>
      </c>
      <c r="D7" s="2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3" t="s">
        <v>15</v>
      </c>
      <c r="K7" s="4" t="s">
        <v>16</v>
      </c>
      <c r="L7" s="5" t="s">
        <v>17</v>
      </c>
      <c r="M7" s="6" t="s">
        <v>18</v>
      </c>
      <c r="N7" s="7" t="s">
        <v>19</v>
      </c>
      <c r="O7" s="8" t="s">
        <v>20</v>
      </c>
      <c r="P7" s="8" t="s">
        <v>21</v>
      </c>
      <c r="Q7" s="8" t="s">
        <v>22</v>
      </c>
      <c r="R7" s="9" t="s">
        <v>23</v>
      </c>
      <c r="S7" s="9" t="s">
        <v>24</v>
      </c>
      <c r="T7" s="9" t="s">
        <v>25</v>
      </c>
    </row>
    <row r="8" spans="1:20" ht="70.5" customHeight="1" x14ac:dyDescent="0.25">
      <c r="A8" s="10">
        <v>1</v>
      </c>
      <c r="B8" s="11">
        <v>46182205</v>
      </c>
      <c r="C8" s="12" t="s">
        <v>26</v>
      </c>
      <c r="D8" s="13">
        <v>1</v>
      </c>
      <c r="E8" s="14" t="s">
        <v>27</v>
      </c>
      <c r="F8" s="14" t="s">
        <v>28</v>
      </c>
      <c r="G8" s="15">
        <v>116200</v>
      </c>
      <c r="H8" s="16">
        <v>5.1999999999999998E-2</v>
      </c>
      <c r="I8" s="15">
        <f>ROUND(SUM(G8*H8),0)</f>
        <v>6042</v>
      </c>
      <c r="J8" s="17">
        <f>SUM(G8+I8)</f>
        <v>122242</v>
      </c>
      <c r="K8" s="18">
        <v>150000</v>
      </c>
      <c r="L8" s="19">
        <v>375000</v>
      </c>
      <c r="M8" s="20">
        <v>154700</v>
      </c>
      <c r="N8" s="21">
        <v>160000</v>
      </c>
      <c r="O8" s="15">
        <f>_xlfn.STDEV.P(J8:N8)</f>
        <v>92232.005606730687</v>
      </c>
      <c r="P8" s="15">
        <f>ROUND(AVERAGE(J8:N8),0)</f>
        <v>192388</v>
      </c>
      <c r="Q8" s="16">
        <f>SUM(O8/P8)</f>
        <v>0.47940622911372166</v>
      </c>
      <c r="R8" s="22">
        <v>3</v>
      </c>
      <c r="S8" s="23">
        <f>ROUND(HARMEAN(J8:N8),0)</f>
        <v>165410</v>
      </c>
      <c r="T8" s="24">
        <v>165410</v>
      </c>
    </row>
    <row r="9" spans="1:20" ht="39.75" customHeight="1" x14ac:dyDescent="0.25">
      <c r="A9" s="25">
        <v>2</v>
      </c>
      <c r="B9" s="26">
        <v>43212002</v>
      </c>
      <c r="C9" s="27" t="s">
        <v>29</v>
      </c>
      <c r="D9" s="28">
        <v>1</v>
      </c>
      <c r="E9" s="29" t="s">
        <v>27</v>
      </c>
      <c r="F9" s="29" t="s">
        <v>28</v>
      </c>
      <c r="G9" s="30">
        <v>98000</v>
      </c>
      <c r="H9" s="31">
        <v>5.1999999999999998E-2</v>
      </c>
      <c r="I9" s="30">
        <f t="shared" ref="I9:I12" si="0">ROUND(SUM(G9*H9),0)</f>
        <v>5096</v>
      </c>
      <c r="J9" s="32">
        <f t="shared" ref="J9:J12" si="1">SUM(G9+I9)</f>
        <v>103096</v>
      </c>
      <c r="K9" s="33">
        <v>155000</v>
      </c>
      <c r="L9" s="34">
        <v>410000</v>
      </c>
      <c r="M9" s="35">
        <v>154700</v>
      </c>
      <c r="N9" s="36">
        <v>170000</v>
      </c>
      <c r="O9" s="37">
        <f t="shared" ref="O9:O10" si="2">_xlfn.STDEV.P(J9:N9)</f>
        <v>108126.86594255842</v>
      </c>
      <c r="P9" s="37">
        <f t="shared" ref="P9:P10" si="3">ROUND(AVERAGE(J9:N9),0)</f>
        <v>198559</v>
      </c>
      <c r="Q9" s="38">
        <f>SUM(O9/P9)</f>
        <v>0.54455786916009052</v>
      </c>
      <c r="R9" s="39">
        <v>3</v>
      </c>
      <c r="S9" s="40">
        <f t="shared" ref="S9:S10" si="4">ROUND(HARMEAN(J9:N9),0)</f>
        <v>161620</v>
      </c>
      <c r="T9" s="41">
        <v>161620</v>
      </c>
    </row>
    <row r="10" spans="1:20" ht="57.75" customHeight="1" x14ac:dyDescent="0.25">
      <c r="A10" s="25">
        <v>3</v>
      </c>
      <c r="B10" s="26">
        <v>43212002</v>
      </c>
      <c r="C10" s="27" t="s">
        <v>30</v>
      </c>
      <c r="D10" s="28">
        <v>1</v>
      </c>
      <c r="E10" s="29" t="s">
        <v>27</v>
      </c>
      <c r="F10" s="29" t="s">
        <v>28</v>
      </c>
      <c r="G10" s="30">
        <v>93500</v>
      </c>
      <c r="H10" s="31">
        <v>5.1999999999999998E-2</v>
      </c>
      <c r="I10" s="30">
        <f t="shared" si="0"/>
        <v>4862</v>
      </c>
      <c r="J10" s="32">
        <f t="shared" si="1"/>
        <v>98362</v>
      </c>
      <c r="K10" s="33">
        <v>125000</v>
      </c>
      <c r="L10" s="34">
        <v>293000</v>
      </c>
      <c r="M10" s="35">
        <v>142800</v>
      </c>
      <c r="N10" s="36">
        <v>140000</v>
      </c>
      <c r="O10" s="37">
        <f t="shared" si="2"/>
        <v>68423.596215340804</v>
      </c>
      <c r="P10" s="37">
        <f t="shared" si="3"/>
        <v>159832</v>
      </c>
      <c r="Q10" s="38">
        <f>SUM(O10/P10)</f>
        <v>0.42809697817296161</v>
      </c>
      <c r="R10" s="39">
        <v>3</v>
      </c>
      <c r="S10" s="40">
        <f t="shared" si="4"/>
        <v>139957</v>
      </c>
      <c r="T10" s="41">
        <v>139957</v>
      </c>
    </row>
    <row r="11" spans="1:20" ht="60" customHeight="1" x14ac:dyDescent="0.25">
      <c r="A11" s="25">
        <v>4</v>
      </c>
      <c r="B11" s="26">
        <v>46182203</v>
      </c>
      <c r="C11" s="27" t="s">
        <v>31</v>
      </c>
      <c r="D11" s="28">
        <v>1</v>
      </c>
      <c r="E11" s="29" t="s">
        <v>27</v>
      </c>
      <c r="F11" s="29" t="s">
        <v>28</v>
      </c>
      <c r="G11" s="42">
        <v>0</v>
      </c>
      <c r="H11" s="43">
        <v>5.1999999999999998E-2</v>
      </c>
      <c r="I11" s="42">
        <f t="shared" si="0"/>
        <v>0</v>
      </c>
      <c r="J11" s="32">
        <f t="shared" si="1"/>
        <v>0</v>
      </c>
      <c r="K11" s="33">
        <v>80000</v>
      </c>
      <c r="L11" s="34">
        <v>195000</v>
      </c>
      <c r="M11" s="35">
        <v>107100</v>
      </c>
      <c r="N11" s="36">
        <v>100000</v>
      </c>
      <c r="O11" s="37">
        <f>_xlfn.STDEV.P(K11:N11)</f>
        <v>44131.359315117406</v>
      </c>
      <c r="P11" s="37">
        <f>ROUND(AVERAGE(K11:N11),0)</f>
        <v>120525</v>
      </c>
      <c r="Q11" s="44">
        <f>SUM(O11/P11)</f>
        <v>0.36615938033700401</v>
      </c>
      <c r="R11" s="39">
        <v>3</v>
      </c>
      <c r="S11" s="45">
        <f>ROUND(HARMEAN(K11:N11),0)</f>
        <v>108210</v>
      </c>
      <c r="T11" s="41">
        <v>108210</v>
      </c>
    </row>
    <row r="12" spans="1:20" ht="70.5" customHeight="1" thickBot="1" x14ac:dyDescent="0.3">
      <c r="A12" s="46">
        <v>5</v>
      </c>
      <c r="B12" s="47">
        <v>56112005</v>
      </c>
      <c r="C12" s="48" t="s">
        <v>32</v>
      </c>
      <c r="D12" s="49">
        <v>1</v>
      </c>
      <c r="E12" s="50" t="s">
        <v>27</v>
      </c>
      <c r="F12" s="50" t="s">
        <v>28</v>
      </c>
      <c r="G12" s="51">
        <v>0</v>
      </c>
      <c r="H12" s="52">
        <v>5.1999999999999998E-2</v>
      </c>
      <c r="I12" s="51">
        <f t="shared" si="0"/>
        <v>0</v>
      </c>
      <c r="J12" s="53">
        <f t="shared" si="1"/>
        <v>0</v>
      </c>
      <c r="K12" s="54">
        <v>130000</v>
      </c>
      <c r="L12" s="55">
        <v>270000</v>
      </c>
      <c r="M12" s="56">
        <v>154700</v>
      </c>
      <c r="N12" s="57">
        <v>140000</v>
      </c>
      <c r="O12" s="58">
        <f>_xlfn.STDEV.P(K12:N12)</f>
        <v>56302.902900294583</v>
      </c>
      <c r="P12" s="58">
        <f>ROUND(AVERAGE(K12:N12),0)</f>
        <v>173675</v>
      </c>
      <c r="Q12" s="59">
        <f>SUM(O12/P12)</f>
        <v>0.32418542047096349</v>
      </c>
      <c r="R12" s="60">
        <v>3</v>
      </c>
      <c r="S12" s="61">
        <f>ROUND(HARMEAN(K12:N12),0)</f>
        <v>159981</v>
      </c>
      <c r="T12" s="62">
        <v>159981</v>
      </c>
    </row>
    <row r="13" spans="1:20" ht="16.5" thickBot="1" x14ac:dyDescent="0.3">
      <c r="A13" s="71" t="s">
        <v>33</v>
      </c>
      <c r="B13" s="72"/>
      <c r="C13" s="72"/>
      <c r="D13" s="72"/>
      <c r="E13" s="72"/>
      <c r="F13" s="73"/>
      <c r="G13" s="63">
        <f>SUM(G8:G12)</f>
        <v>307700</v>
      </c>
      <c r="H13" s="64"/>
      <c r="I13" s="63">
        <f t="shared" ref="I13:N13" si="5">SUM(I8:I12)</f>
        <v>16000</v>
      </c>
      <c r="J13" s="63">
        <f t="shared" si="5"/>
        <v>323700</v>
      </c>
      <c r="K13" s="63">
        <f t="shared" si="5"/>
        <v>640000</v>
      </c>
      <c r="L13" s="63">
        <f t="shared" si="5"/>
        <v>1543000</v>
      </c>
      <c r="M13" s="63">
        <f t="shared" si="5"/>
        <v>714000</v>
      </c>
      <c r="N13" s="63">
        <f t="shared" si="5"/>
        <v>710000</v>
      </c>
      <c r="O13" s="65"/>
      <c r="P13" s="66">
        <f>SUM(P8:P12)</f>
        <v>844979</v>
      </c>
      <c r="Q13" s="67"/>
      <c r="R13" s="68"/>
      <c r="S13" s="69">
        <f>SUM(S8:S12)</f>
        <v>735178</v>
      </c>
      <c r="T13" s="70">
        <f>SUM(T8:T12)</f>
        <v>735178</v>
      </c>
    </row>
  </sheetData>
  <mergeCells count="7">
    <mergeCell ref="A13:F13"/>
    <mergeCell ref="A1:T1"/>
    <mergeCell ref="A2:T2"/>
    <mergeCell ref="A3:T3"/>
    <mergeCell ref="A4:T4"/>
    <mergeCell ref="A5:T5"/>
    <mergeCell ref="A6:T6"/>
  </mergeCells>
  <pageMargins left="0.7" right="0.7" top="0.75" bottom="0.75" header="0.3" footer="0.3"/>
  <headerFooter>
    <oddFooter xml:space="preserve">&amp;R_x000D_&amp;1#&amp;"Calibri"&amp;10&amp;K000000 Información Pública Clasificada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7C01-0CC5-4E7C-B6FF-84E8F4CA5B29}">
  <dimension ref="A1:S13"/>
  <sheetViews>
    <sheetView topLeftCell="A7" workbookViewId="0">
      <pane xSplit="3" ySplit="1" topLeftCell="L11" activePane="bottomRight" state="frozen"/>
      <selection activeCell="A7" sqref="A7"/>
      <selection pane="topRight" activeCell="D7" sqref="D7"/>
      <selection pane="bottomLeft" activeCell="A8" sqref="A8"/>
      <selection pane="bottomRight" activeCell="R14" sqref="R14"/>
    </sheetView>
  </sheetViews>
  <sheetFormatPr baseColWidth="10" defaultRowHeight="15" x14ac:dyDescent="0.25"/>
  <cols>
    <col min="3" max="3" width="63.28515625" customWidth="1"/>
    <col min="4" max="4" width="12.5703125" customWidth="1"/>
    <col min="10" max="10" width="13.140625" customWidth="1"/>
    <col min="11" max="11" width="15.5703125" customWidth="1"/>
    <col min="12" max="12" width="14.140625" customWidth="1"/>
    <col min="13" max="13" width="16.140625" customWidth="1"/>
    <col min="14" max="14" width="15.5703125" customWidth="1"/>
    <col min="15" max="15" width="14.140625" customWidth="1"/>
    <col min="16" max="16" width="15.5703125" customWidth="1"/>
    <col min="18" max="18" width="15.28515625" customWidth="1"/>
    <col min="19" max="19" width="17" customWidth="1"/>
  </cols>
  <sheetData>
    <row r="1" spans="1:19" x14ac:dyDescent="0.2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6"/>
    </row>
    <row r="2" spans="1:19" x14ac:dyDescent="0.25">
      <c r="A2" s="77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</row>
    <row r="3" spans="1:19" x14ac:dyDescent="0.25">
      <c r="A3" s="77" t="s">
        <v>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9"/>
    </row>
    <row r="4" spans="1:19" x14ac:dyDescent="0.25">
      <c r="A4" s="80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15.75" thickBot="1" x14ac:dyDescent="0.3">
      <c r="A5" s="83" t="s">
        <v>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 ht="16.5" thickBot="1" x14ac:dyDescent="0.3">
      <c r="A6" s="86" t="s">
        <v>5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</row>
    <row r="7" spans="1:19" ht="84.75" customHeight="1" thickBot="1" x14ac:dyDescent="0.3">
      <c r="A7" s="1" t="s">
        <v>6</v>
      </c>
      <c r="B7" s="2" t="s">
        <v>7</v>
      </c>
      <c r="C7" s="2" t="s">
        <v>8</v>
      </c>
      <c r="D7" s="2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3" t="s">
        <v>15</v>
      </c>
      <c r="K7" s="4" t="s">
        <v>16</v>
      </c>
      <c r="L7" s="6" t="s">
        <v>18</v>
      </c>
      <c r="M7" s="7" t="s">
        <v>19</v>
      </c>
      <c r="N7" s="8" t="s">
        <v>20</v>
      </c>
      <c r="O7" s="8" t="s">
        <v>21</v>
      </c>
      <c r="P7" s="8" t="s">
        <v>22</v>
      </c>
      <c r="Q7" s="9" t="s">
        <v>23</v>
      </c>
      <c r="R7" s="9" t="s">
        <v>24</v>
      </c>
      <c r="S7" s="9" t="s">
        <v>25</v>
      </c>
    </row>
    <row r="8" spans="1:19" ht="70.5" customHeight="1" x14ac:dyDescent="0.25">
      <c r="A8" s="10">
        <v>1</v>
      </c>
      <c r="B8" s="11">
        <v>46182205</v>
      </c>
      <c r="C8" s="12" t="s">
        <v>26</v>
      </c>
      <c r="D8" s="13">
        <v>1</v>
      </c>
      <c r="E8" s="14" t="s">
        <v>27</v>
      </c>
      <c r="F8" s="14" t="s">
        <v>28</v>
      </c>
      <c r="G8" s="15">
        <v>116200</v>
      </c>
      <c r="H8" s="16">
        <v>5.1999999999999998E-2</v>
      </c>
      <c r="I8" s="15">
        <f>ROUND(SUM(G8*H8),0)</f>
        <v>6042</v>
      </c>
      <c r="J8" s="17">
        <f>SUM(G8+I8)</f>
        <v>122242</v>
      </c>
      <c r="K8" s="18">
        <v>150000</v>
      </c>
      <c r="L8" s="20">
        <v>154700</v>
      </c>
      <c r="M8" s="21">
        <v>160000</v>
      </c>
      <c r="N8" s="15">
        <f>_xlfn.STDEV.P(J8:M8)</f>
        <v>14577.111536583645</v>
      </c>
      <c r="O8" s="15">
        <f>ROUND(AVERAGE(J8:M8),0)</f>
        <v>146736</v>
      </c>
      <c r="P8" s="16">
        <f>SUM(N8/O8)</f>
        <v>9.9342434961997364E-2</v>
      </c>
      <c r="Q8" s="22">
        <v>1</v>
      </c>
      <c r="R8" s="23">
        <f>ROUND(AVERAGE(J8:M8),0)</f>
        <v>146736</v>
      </c>
      <c r="S8" s="24">
        <v>146736</v>
      </c>
    </row>
    <row r="9" spans="1:19" ht="39.75" customHeight="1" x14ac:dyDescent="0.25">
      <c r="A9" s="25">
        <v>2</v>
      </c>
      <c r="B9" s="26">
        <v>43212002</v>
      </c>
      <c r="C9" s="27" t="s">
        <v>29</v>
      </c>
      <c r="D9" s="28">
        <v>1</v>
      </c>
      <c r="E9" s="29" t="s">
        <v>27</v>
      </c>
      <c r="F9" s="29" t="s">
        <v>28</v>
      </c>
      <c r="G9" s="30">
        <v>98000</v>
      </c>
      <c r="H9" s="31">
        <v>5.1999999999999998E-2</v>
      </c>
      <c r="I9" s="30">
        <f t="shared" ref="I9:I12" si="0">ROUND(SUM(G9*H9),0)</f>
        <v>5096</v>
      </c>
      <c r="J9" s="32">
        <f t="shared" ref="J9:J12" si="1">SUM(G9+I9)</f>
        <v>103096</v>
      </c>
      <c r="K9" s="33">
        <v>155000</v>
      </c>
      <c r="L9" s="35">
        <v>154700</v>
      </c>
      <c r="M9" s="36">
        <v>170000</v>
      </c>
      <c r="N9" s="37">
        <f>_xlfn.STDEV.P(J9:M9)</f>
        <v>25362.771989670215</v>
      </c>
      <c r="O9" s="37">
        <f>ROUND(AVERAGE(J9:M9),0)</f>
        <v>145699</v>
      </c>
      <c r="P9" s="38">
        <f>SUM(N9/O9)</f>
        <v>0.17407650011098372</v>
      </c>
      <c r="Q9" s="39">
        <v>2</v>
      </c>
      <c r="R9" s="40">
        <f>ROUND(GEOMEAN(J9:M9),0)</f>
        <v>143179</v>
      </c>
      <c r="S9" s="41">
        <v>143179</v>
      </c>
    </row>
    <row r="10" spans="1:19" ht="57.75" customHeight="1" x14ac:dyDescent="0.25">
      <c r="A10" s="25">
        <v>3</v>
      </c>
      <c r="B10" s="26">
        <v>43212002</v>
      </c>
      <c r="C10" s="27" t="s">
        <v>30</v>
      </c>
      <c r="D10" s="28">
        <v>1</v>
      </c>
      <c r="E10" s="29" t="s">
        <v>27</v>
      </c>
      <c r="F10" s="29" t="s">
        <v>28</v>
      </c>
      <c r="G10" s="30">
        <v>93500</v>
      </c>
      <c r="H10" s="31">
        <v>5.1999999999999998E-2</v>
      </c>
      <c r="I10" s="30">
        <f t="shared" si="0"/>
        <v>4862</v>
      </c>
      <c r="J10" s="32">
        <f t="shared" si="1"/>
        <v>98362</v>
      </c>
      <c r="K10" s="33">
        <v>125000</v>
      </c>
      <c r="L10" s="35">
        <v>142800</v>
      </c>
      <c r="M10" s="36">
        <v>140000</v>
      </c>
      <c r="N10" s="37">
        <f>_xlfn.STDEV.P(J10:M10)</f>
        <v>17620.517039803344</v>
      </c>
      <c r="O10" s="37">
        <f>ROUND(AVERAGE(J10:M10),0)</f>
        <v>126541</v>
      </c>
      <c r="P10" s="38">
        <f>SUM(N10/O10)</f>
        <v>0.1392474932219861</v>
      </c>
      <c r="Q10" s="39">
        <v>2</v>
      </c>
      <c r="R10" s="40">
        <f>ROUND(GEOMEAN(J10:M10),0)</f>
        <v>125213</v>
      </c>
      <c r="S10" s="41">
        <v>125213</v>
      </c>
    </row>
    <row r="11" spans="1:19" ht="60" customHeight="1" x14ac:dyDescent="0.25">
      <c r="A11" s="25">
        <v>4</v>
      </c>
      <c r="B11" s="26">
        <v>46182203</v>
      </c>
      <c r="C11" s="27" t="s">
        <v>31</v>
      </c>
      <c r="D11" s="28">
        <v>1</v>
      </c>
      <c r="E11" s="29" t="s">
        <v>27</v>
      </c>
      <c r="F11" s="29" t="s">
        <v>28</v>
      </c>
      <c r="G11" s="42">
        <v>0</v>
      </c>
      <c r="H11" s="43">
        <v>5.1999999999999998E-2</v>
      </c>
      <c r="I11" s="42">
        <f t="shared" si="0"/>
        <v>0</v>
      </c>
      <c r="J11" s="32">
        <f t="shared" si="1"/>
        <v>0</v>
      </c>
      <c r="K11" s="33">
        <v>80000</v>
      </c>
      <c r="L11" s="35">
        <v>107100</v>
      </c>
      <c r="M11" s="36">
        <v>100000</v>
      </c>
      <c r="N11" s="37">
        <f>_xlfn.STDEV.P(K11:M11)</f>
        <v>11473.738129601297</v>
      </c>
      <c r="O11" s="37">
        <f>ROUND(AVERAGE(K11:M11),0)</f>
        <v>95700</v>
      </c>
      <c r="P11" s="44">
        <f>SUM(N11/O11)</f>
        <v>0.11989277042425597</v>
      </c>
      <c r="Q11" s="39">
        <v>2</v>
      </c>
      <c r="R11" s="45">
        <f>ROUND(GEOMEAN(K11:M11),0)</f>
        <v>94979</v>
      </c>
      <c r="S11" s="41">
        <v>94979</v>
      </c>
    </row>
    <row r="12" spans="1:19" ht="70.5" customHeight="1" thickBot="1" x14ac:dyDescent="0.3">
      <c r="A12" s="46">
        <v>5</v>
      </c>
      <c r="B12" s="47">
        <v>56112005</v>
      </c>
      <c r="C12" s="48" t="s">
        <v>32</v>
      </c>
      <c r="D12" s="49">
        <v>1</v>
      </c>
      <c r="E12" s="50" t="s">
        <v>27</v>
      </c>
      <c r="F12" s="50" t="s">
        <v>28</v>
      </c>
      <c r="G12" s="51">
        <v>0</v>
      </c>
      <c r="H12" s="52">
        <v>5.1999999999999998E-2</v>
      </c>
      <c r="I12" s="51">
        <f t="shared" si="0"/>
        <v>0</v>
      </c>
      <c r="J12" s="53">
        <f t="shared" si="1"/>
        <v>0</v>
      </c>
      <c r="K12" s="54">
        <v>130000</v>
      </c>
      <c r="L12" s="56">
        <v>154700</v>
      </c>
      <c r="M12" s="57">
        <v>140000</v>
      </c>
      <c r="N12" s="58">
        <f>_xlfn.STDEV.P(K12:M12)</f>
        <v>10144.401849734113</v>
      </c>
      <c r="O12" s="58">
        <f>ROUND(AVERAGE(K12:M12),0)</f>
        <v>141567</v>
      </c>
      <c r="P12" s="59">
        <f>SUM(N12/O12)</f>
        <v>7.1657955948307955E-2</v>
      </c>
      <c r="Q12" s="60">
        <v>1</v>
      </c>
      <c r="R12" s="61">
        <f>ROUND(AVERAGE(K12:M12),0)</f>
        <v>141567</v>
      </c>
      <c r="S12" s="62">
        <v>141567</v>
      </c>
    </row>
    <row r="13" spans="1:19" ht="16.5" thickBot="1" x14ac:dyDescent="0.3">
      <c r="A13" s="71" t="s">
        <v>33</v>
      </c>
      <c r="B13" s="72"/>
      <c r="C13" s="72"/>
      <c r="D13" s="72"/>
      <c r="E13" s="72"/>
      <c r="F13" s="73"/>
      <c r="G13" s="63">
        <f>SUM(G8:G12)</f>
        <v>307700</v>
      </c>
      <c r="H13" s="64"/>
      <c r="I13" s="63">
        <f>SUM(I8:I12)</f>
        <v>16000</v>
      </c>
      <c r="J13" s="63">
        <f>SUM(J8:J12)</f>
        <v>323700</v>
      </c>
      <c r="K13" s="63">
        <f>SUM(K8:K12)</f>
        <v>640000</v>
      </c>
      <c r="L13" s="63">
        <f>SUM(L8:L12)</f>
        <v>714000</v>
      </c>
      <c r="M13" s="63">
        <f>SUM(M8:M12)</f>
        <v>710000</v>
      </c>
      <c r="N13" s="65"/>
      <c r="O13" s="66">
        <f>SUM(O8:O12)</f>
        <v>656243</v>
      </c>
      <c r="P13" s="67"/>
      <c r="Q13" s="68"/>
      <c r="R13" s="69">
        <f>SUM(R8:R12)</f>
        <v>651674</v>
      </c>
      <c r="S13" s="70">
        <f>SUM(S8:S12)</f>
        <v>651674</v>
      </c>
    </row>
  </sheetData>
  <mergeCells count="7">
    <mergeCell ref="A13:F13"/>
    <mergeCell ref="A1:S1"/>
    <mergeCell ref="A2:S2"/>
    <mergeCell ref="A3:S3"/>
    <mergeCell ref="A4:S4"/>
    <mergeCell ref="A5:S5"/>
    <mergeCell ref="A6:S6"/>
  </mergeCells>
  <pageMargins left="0.7" right="0.7" top="0.75" bottom="0.75" header="0.3" footer="0.3"/>
  <headerFooter>
    <oddFooter xml:space="preserve">&amp;R_x000D_&amp;1#&amp;"Calibri"&amp;10&amp;K000000 Información Pública Clasificada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0b85395-ac31-4b56-902b-e2dc4f5a561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B6C94AF8010D48BECC3E7C256A4D2B" ma:contentTypeVersion="18" ma:contentTypeDescription="Create a new document." ma:contentTypeScope="" ma:versionID="09aa9ca29dbcf79ae27d5e706307fb67">
  <xsd:schema xmlns:xsd="http://www.w3.org/2001/XMLSchema" xmlns:xs="http://www.w3.org/2001/XMLSchema" xmlns:p="http://schemas.microsoft.com/office/2006/metadata/properties" xmlns:ns3="80b85395-ac31-4b56-902b-e2dc4f5a5618" xmlns:ns4="10a93019-545d-46cd-a9ca-17d53d6615df" targetNamespace="http://schemas.microsoft.com/office/2006/metadata/properties" ma:root="true" ma:fieldsID="3e60becc162f799d8de50771173e5e18" ns3:_="" ns4:_="">
    <xsd:import namespace="80b85395-ac31-4b56-902b-e2dc4f5a5618"/>
    <xsd:import namespace="10a93019-545d-46cd-a9ca-17d53d6615d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b85395-ac31-4b56-902b-e2dc4f5a56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93019-545d-46cd-a9ca-17d53d661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C50892-9E97-4E09-9DAE-7C877AA8E0D4}">
  <ds:schemaRefs>
    <ds:schemaRef ds:uri="http://schemas.microsoft.com/office/2006/metadata/properties"/>
    <ds:schemaRef ds:uri="http://purl.org/dc/elements/1.1/"/>
    <ds:schemaRef ds:uri="80b85395-ac31-4b56-902b-e2dc4f5a561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10a93019-545d-46cd-a9ca-17d53d6615df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1988D49-E530-4966-ADB5-D2BEFE9DB6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820883-DFB8-46B0-809A-0DFC341F50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b85395-ac31-4b56-902b-e2dc4f5a5618"/>
    <ds:schemaRef ds:uri="10a93019-545d-46cd-a9ca-17d53d661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No 1 </vt:lpstr>
      <vt:lpstr>Hoja No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Alexander Munoz Ibarra</dc:creator>
  <cp:lastModifiedBy>Hugo Alezander Munoz Ibarra</cp:lastModifiedBy>
  <dcterms:created xsi:type="dcterms:W3CDTF">2025-07-25T16:23:21Z</dcterms:created>
  <dcterms:modified xsi:type="dcterms:W3CDTF">2025-08-04T19:50:02Z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0x0101007EB6C94AF8010D48BECC3E7C256A4D2B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2025-07-25T16:28:10Z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d8ee643f-27fb-45d0-85ed-1baf90bf3519</vt:lpwstr>
  </property>
  <property fmtid="{D5CDD505-2E9C-101B-9397-08002B2CF9AE}" pid="9" name="MSIP_Label_ccdd2d6d-4b00-43ff-82f7-780af7893f3e_ContentBits">
    <vt:lpwstr>2</vt:lpwstr>
  </property>
</Properties>
</file>