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nis\OneDrive\Documentos\Defensoria\Agosto\Plan de Medios\Doc. Pliego Def\"/>
    </mc:Choice>
  </mc:AlternateContent>
  <xr:revisionPtr revIDLastSave="0" documentId="13_ncr:1_{7411756F-5B81-4FA3-A0EC-176E88C4EC57}" xr6:coauthVersionLast="47" xr6:coauthVersionMax="47" xr10:uidLastSave="{00000000-0000-0000-0000-000000000000}"/>
  <bookViews>
    <workbookView xWindow="-110" yWindow="-110" windowWidth="19420" windowHeight="10300" xr2:uid="{C6C0A070-6B0B-F244-88F7-50EB4BAC16CE}"/>
  </bookViews>
  <sheets>
    <sheet name="Radio" sheetId="1" r:id="rId1"/>
    <sheet name="Prensa" sheetId="3" r:id="rId2"/>
    <sheet name="Digital" sheetId="5" r:id="rId3"/>
    <sheet name="Emisoras Comunitarias" sheetId="6" r:id="rId4"/>
    <sheet name="Otros Medios" sheetId="8" r:id="rId5"/>
    <sheet name="Tasa de Intermediación" sheetId="4" r:id="rId6"/>
    <sheet name="RESUMEN" sheetId="9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9" l="1"/>
  <c r="C10" i="9"/>
  <c r="C9" i="9"/>
  <c r="C8" i="9"/>
  <c r="C7" i="9"/>
  <c r="C6" i="9"/>
  <c r="C5" i="9"/>
  <c r="K85" i="3"/>
  <c r="M156" i="6"/>
  <c r="G3" i="4" l="1"/>
  <c r="F3" i="4"/>
  <c r="I92" i="1"/>
  <c r="I93" i="1"/>
  <c r="I94" i="1"/>
  <c r="I95" i="1"/>
  <c r="I96" i="1"/>
  <c r="I97" i="1"/>
  <c r="I98" i="1"/>
  <c r="I99" i="1"/>
  <c r="I7" i="1"/>
  <c r="I8" i="1"/>
  <c r="I9" i="1"/>
  <c r="I10" i="1"/>
  <c r="I11" i="1"/>
  <c r="I12" i="1"/>
  <c r="I13" i="1"/>
  <c r="I14" i="1"/>
  <c r="I15" i="1"/>
  <c r="I16" i="1"/>
  <c r="I6" i="1" s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M92" i="6" l="1"/>
  <c r="M152" i="6"/>
  <c r="M149" i="6"/>
  <c r="K48" i="3"/>
  <c r="K49" i="3"/>
  <c r="K50" i="3"/>
  <c r="J22" i="8"/>
  <c r="J23" i="8"/>
  <c r="J24" i="8"/>
  <c r="J21" i="8"/>
  <c r="J26" i="8" s="1"/>
  <c r="J10" i="8"/>
  <c r="J11" i="8"/>
  <c r="J12" i="8"/>
  <c r="J13" i="8"/>
  <c r="J14" i="8"/>
  <c r="J9" i="8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50" i="6"/>
  <c r="M151" i="6"/>
  <c r="M153" i="6"/>
  <c r="M154" i="6"/>
  <c r="M8" i="6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9" i="3"/>
  <c r="H49" i="5"/>
  <c r="H50" i="5"/>
  <c r="H51" i="5"/>
  <c r="H52" i="5"/>
  <c r="H53" i="5"/>
  <c r="H54" i="5"/>
  <c r="H55" i="5"/>
  <c r="H56" i="5"/>
  <c r="H57" i="5"/>
  <c r="H58" i="5"/>
  <c r="H59" i="5"/>
  <c r="H60" i="5"/>
  <c r="H48" i="5"/>
  <c r="H31" i="5"/>
  <c r="H32" i="5"/>
  <c r="H33" i="5"/>
  <c r="H34" i="5"/>
  <c r="H35" i="5"/>
  <c r="H36" i="5"/>
  <c r="H37" i="5"/>
  <c r="H38" i="5"/>
  <c r="H39" i="5"/>
  <c r="H40" i="5"/>
  <c r="H41" i="5"/>
  <c r="H42" i="5"/>
  <c r="H30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8" i="5"/>
  <c r="G26" i="5" l="1"/>
  <c r="I157" i="1"/>
  <c r="C4" i="9" s="1"/>
  <c r="C13" i="9" s="1"/>
  <c r="H62" i="5"/>
  <c r="J16" i="8"/>
  <c r="H44" i="5"/>
  <c r="H76" i="6"/>
  <c r="I76" i="6" s="1"/>
  <c r="F14" i="8"/>
  <c r="F13" i="8"/>
  <c r="F12" i="8"/>
  <c r="F11" i="8"/>
  <c r="F10" i="8"/>
  <c r="F9" i="8"/>
  <c r="H73" i="6"/>
  <c r="I73" i="6" s="1"/>
  <c r="H79" i="6"/>
  <c r="I79" i="6" s="1"/>
  <c r="H49" i="6" l="1"/>
  <c r="I49" i="6" s="1"/>
  <c r="H52" i="6"/>
  <c r="I52" i="6" s="1"/>
  <c r="H55" i="6"/>
  <c r="I55" i="6" s="1"/>
  <c r="H58" i="6"/>
  <c r="I58" i="6" s="1"/>
  <c r="H61" i="6"/>
  <c r="I61" i="6" s="1"/>
  <c r="H64" i="6"/>
  <c r="I64" i="6" s="1"/>
  <c r="H67" i="6"/>
  <c r="I67" i="6" s="1"/>
  <c r="H70" i="6"/>
  <c r="I70" i="6" s="1"/>
  <c r="H82" i="6"/>
  <c r="I82" i="6" s="1"/>
  <c r="H85" i="6"/>
  <c r="I85" i="6" s="1"/>
  <c r="H88" i="6"/>
  <c r="I88" i="6" s="1"/>
  <c r="H91" i="6"/>
  <c r="I91" i="6" s="1"/>
  <c r="H94" i="6"/>
  <c r="I94" i="6" s="1"/>
  <c r="H97" i="6"/>
  <c r="I97" i="6" s="1"/>
  <c r="H100" i="6"/>
  <c r="I100" i="6" s="1"/>
  <c r="H103" i="6"/>
  <c r="I103" i="6" s="1"/>
  <c r="H106" i="6"/>
  <c r="I106" i="6" s="1"/>
  <c r="H109" i="6"/>
  <c r="I109" i="6" s="1"/>
  <c r="H112" i="6"/>
  <c r="I112" i="6" s="1"/>
  <c r="H115" i="6"/>
  <c r="I115" i="6" s="1"/>
  <c r="H118" i="6"/>
  <c r="I118" i="6" s="1"/>
  <c r="H121" i="6"/>
  <c r="I121" i="6" s="1"/>
  <c r="H124" i="6"/>
  <c r="I124" i="6" s="1"/>
  <c r="H127" i="6"/>
  <c r="I127" i="6" s="1"/>
  <c r="H130" i="6"/>
  <c r="I130" i="6" s="1"/>
  <c r="H133" i="6"/>
  <c r="I133" i="6" s="1"/>
  <c r="H136" i="6"/>
  <c r="I136" i="6" s="1"/>
  <c r="H139" i="6"/>
  <c r="I139" i="6" s="1"/>
  <c r="H142" i="6"/>
  <c r="I142" i="6" s="1"/>
  <c r="H145" i="6"/>
  <c r="I145" i="6" s="1"/>
  <c r="H148" i="6"/>
  <c r="I148" i="6" s="1"/>
  <c r="H151" i="6"/>
  <c r="I151" i="6" s="1"/>
  <c r="H154" i="6"/>
  <c r="I154" i="6" s="1"/>
  <c r="H46" i="6"/>
  <c r="I46" i="6" s="1"/>
  <c r="H43" i="6"/>
  <c r="I43" i="6" s="1"/>
  <c r="H40" i="6"/>
  <c r="I40" i="6" s="1"/>
  <c r="H37" i="6"/>
  <c r="I37" i="6" s="1"/>
  <c r="H34" i="6"/>
  <c r="I34" i="6" s="1"/>
  <c r="H31" i="6"/>
  <c r="I31" i="6" s="1"/>
  <c r="H28" i="6"/>
  <c r="I28" i="6" s="1"/>
  <c r="H25" i="6"/>
  <c r="I25" i="6" s="1"/>
  <c r="H22" i="6"/>
  <c r="I22" i="6" s="1"/>
  <c r="H19" i="6"/>
  <c r="I19" i="6" s="1"/>
  <c r="H16" i="6"/>
  <c r="I16" i="6" s="1"/>
  <c r="H13" i="6"/>
  <c r="I13" i="6" s="1"/>
  <c r="H10" i="6"/>
  <c r="I10" i="6" s="1"/>
  <c r="C15" i="9" l="1"/>
  <c r="C17" i="9" l="1"/>
</calcChain>
</file>

<file path=xl/sharedStrings.xml><?xml version="1.0" encoding="utf-8"?>
<sst xmlns="http://schemas.openxmlformats.org/spreadsheetml/2006/main" count="1134" uniqueCount="336">
  <si>
    <t>RADIO NACIONAL Y REGIONAL</t>
  </si>
  <si>
    <t>Cubrimiento</t>
  </si>
  <si>
    <t>Emisora</t>
  </si>
  <si>
    <t xml:space="preserve">Programa </t>
  </si>
  <si>
    <t>Valor Unitario Incluido Iva</t>
  </si>
  <si>
    <t>Nacional</t>
  </si>
  <si>
    <t>Blu Radio</t>
  </si>
  <si>
    <t>Mañanas Blu</t>
  </si>
  <si>
    <t>30 Seg</t>
  </si>
  <si>
    <t>Voz Populi</t>
  </si>
  <si>
    <t>RCN Radio</t>
  </si>
  <si>
    <t>Noticiero Am</t>
  </si>
  <si>
    <t>Noticiero Medio Dia</t>
  </si>
  <si>
    <t>El Tren De La Tarde</t>
  </si>
  <si>
    <t>La Fm</t>
  </si>
  <si>
    <t>Noticiero La Fm</t>
  </si>
  <si>
    <t>Radio Uno</t>
  </si>
  <si>
    <t>Programa Am</t>
  </si>
  <si>
    <t>La Mega</t>
  </si>
  <si>
    <t>La Cariñosa</t>
  </si>
  <si>
    <t>Rumba St</t>
  </si>
  <si>
    <t>El Sol</t>
  </si>
  <si>
    <t>Noticiero 6 Am</t>
  </si>
  <si>
    <t>La W</t>
  </si>
  <si>
    <t>Noticiero La W</t>
  </si>
  <si>
    <t>Tropicana St</t>
  </si>
  <si>
    <t>los 40</t>
  </si>
  <si>
    <t>Colmundo Radio</t>
  </si>
  <si>
    <t>Portal Informativo</t>
  </si>
  <si>
    <t>Deportes</t>
  </si>
  <si>
    <t>La Kalle</t>
  </si>
  <si>
    <t>Candela</t>
  </si>
  <si>
    <t>Vibra</t>
  </si>
  <si>
    <t>Medellín -104.9</t>
  </si>
  <si>
    <t>Cali - 104.5</t>
  </si>
  <si>
    <t>Barranquilla - 92.1</t>
  </si>
  <si>
    <t>Bucaramanga - 97.7</t>
  </si>
  <si>
    <t>Pereira - 102.7</t>
  </si>
  <si>
    <t>Cartagena - 90.5</t>
  </si>
  <si>
    <t>Armenia - 96.1</t>
  </si>
  <si>
    <t>Montería - 90.5</t>
  </si>
  <si>
    <t>Neiva - 100.3</t>
  </si>
  <si>
    <t>Valledupar - 93.7</t>
  </si>
  <si>
    <t>Sincelejo - 101.5</t>
  </si>
  <si>
    <t>Santa Marta - 97.1</t>
  </si>
  <si>
    <t>Cúcuta - 94.7</t>
  </si>
  <si>
    <t>Villavicencio - 105.3</t>
  </si>
  <si>
    <t>Maicao - 89.5</t>
  </si>
  <si>
    <t>Honda - Mariquita 90.5</t>
  </si>
  <si>
    <t>La Dorada - 98.7</t>
  </si>
  <si>
    <t>Medellín -105.9</t>
  </si>
  <si>
    <t>Radio Tiempo</t>
  </si>
  <si>
    <t>Cali - 89.5</t>
  </si>
  <si>
    <t>Barranquilla - 96.1</t>
  </si>
  <si>
    <t>Cartagena - 88.5</t>
  </si>
  <si>
    <t>Montería - 104.5</t>
  </si>
  <si>
    <t>Sincelejo - 97.3</t>
  </si>
  <si>
    <t>Mix</t>
  </si>
  <si>
    <t>Manizales 95.1</t>
  </si>
  <si>
    <t>Valledupar 106.7</t>
  </si>
  <si>
    <t>Cartagena - 95.5</t>
  </si>
  <si>
    <t>La Reina</t>
  </si>
  <si>
    <t>PRENSA ESCRITA</t>
  </si>
  <si>
    <t>Periódico</t>
  </si>
  <si>
    <t>Ubicación</t>
  </si>
  <si>
    <t>Tamaño</t>
  </si>
  <si>
    <t>Pagina</t>
  </si>
  <si>
    <t>Color</t>
  </si>
  <si>
    <t>La Republica</t>
  </si>
  <si>
    <t>Primer Cuadernillo</t>
  </si>
  <si>
    <t>Blanco y Negro</t>
  </si>
  <si>
    <t>L-V</t>
  </si>
  <si>
    <t>El Espectador</t>
  </si>
  <si>
    <t>D</t>
  </si>
  <si>
    <t>El Tiempo</t>
  </si>
  <si>
    <t>Manizales</t>
  </si>
  <si>
    <t>La Patria</t>
  </si>
  <si>
    <t>Armenia</t>
  </si>
  <si>
    <t>Pereira</t>
  </si>
  <si>
    <t xml:space="preserve">La Tarde </t>
  </si>
  <si>
    <t>El Colombiano</t>
  </si>
  <si>
    <t>Cali</t>
  </si>
  <si>
    <t>Bucaramanga</t>
  </si>
  <si>
    <t>Vanguardia</t>
  </si>
  <si>
    <t>Cartagena</t>
  </si>
  <si>
    <t>El Universal</t>
  </si>
  <si>
    <t>Barranquilla</t>
  </si>
  <si>
    <t>El Heraldo</t>
  </si>
  <si>
    <t xml:space="preserve">El Meridiano </t>
  </si>
  <si>
    <t xml:space="preserve">Sincelejo </t>
  </si>
  <si>
    <t xml:space="preserve">Cúcuta </t>
  </si>
  <si>
    <t>La Opinión</t>
  </si>
  <si>
    <t xml:space="preserve">Pasto </t>
  </si>
  <si>
    <t>Diario del Sur</t>
  </si>
  <si>
    <t xml:space="preserve">Neiva </t>
  </si>
  <si>
    <t xml:space="preserve">La Nación </t>
  </si>
  <si>
    <t xml:space="preserve">Popayán </t>
  </si>
  <si>
    <t>El Nuevo Liberal</t>
  </si>
  <si>
    <t>Santa Marta</t>
  </si>
  <si>
    <t>El Informador</t>
  </si>
  <si>
    <t xml:space="preserve">Tunja </t>
  </si>
  <si>
    <t>DIGITAL - REDES SOCIALES</t>
  </si>
  <si>
    <t xml:space="preserve">MEDIO </t>
  </si>
  <si>
    <t xml:space="preserve">TIPO DE COMPRA </t>
  </si>
  <si>
    <t>VALOR UNITARIO</t>
  </si>
  <si>
    <t>VALOR IVA</t>
  </si>
  <si>
    <t>VALOR CON IVA</t>
  </si>
  <si>
    <t>FACEBOOK</t>
  </si>
  <si>
    <t>CPM</t>
  </si>
  <si>
    <t>INSTAGRAM</t>
  </si>
  <si>
    <t>YOUTUBE</t>
  </si>
  <si>
    <t>DIGITAL - MEDIOS DE COMUNICACIÓN</t>
  </si>
  <si>
    <t>DESCRIPCIÓN</t>
  </si>
  <si>
    <t>EL ESPECTADOR</t>
  </si>
  <si>
    <t>CONTENIDOS</t>
  </si>
  <si>
    <t>Textos, especiales y/o publirreportajes que se incluyan en la oferta que sean enviados por las redes de esos medios una o dos veces. No requerimos pauta programática.</t>
  </si>
  <si>
    <t>EL TIEMPO</t>
  </si>
  <si>
    <t>CARACOL</t>
  </si>
  <si>
    <t>BLU RADIO</t>
  </si>
  <si>
    <t>WRADIO</t>
  </si>
  <si>
    <t xml:space="preserve">LA REPÚBLICA </t>
  </si>
  <si>
    <t xml:space="preserve">PUBLIMETRO </t>
  </si>
  <si>
    <t xml:space="preserve">EXTRA </t>
  </si>
  <si>
    <t xml:space="preserve">KIEN Y KE </t>
  </si>
  <si>
    <t xml:space="preserve">CAMBIO </t>
  </si>
  <si>
    <t xml:space="preserve">ÚLTIMA HORA COL </t>
  </si>
  <si>
    <t xml:space="preserve">LAS DOS ORILLAS </t>
  </si>
  <si>
    <t>VALORA ANALITIK</t>
  </si>
  <si>
    <t>DIGITAL - PORTALES</t>
  </si>
  <si>
    <t xml:space="preserve">Proclama Cauca </t>
  </si>
  <si>
    <t xml:space="preserve">Cuestión Publica </t>
  </si>
  <si>
    <t xml:space="preserve">Cerosetenta </t>
  </si>
  <si>
    <t xml:space="preserve">Mutante </t>
  </si>
  <si>
    <t xml:space="preserve">Rutas del Conflicto </t>
  </si>
  <si>
    <t>Universo Centro</t>
  </si>
  <si>
    <t xml:space="preserve">Oreja Roja </t>
  </si>
  <si>
    <t xml:space="preserve">Periódico virtual de Popayán </t>
  </si>
  <si>
    <t xml:space="preserve">ZONA CERO </t>
  </si>
  <si>
    <t>Periodicoeldiario.com</t>
  </si>
  <si>
    <t>Boyacá7días</t>
  </si>
  <si>
    <t>COBERTURA</t>
  </si>
  <si>
    <t>CIUDAD</t>
  </si>
  <si>
    <t>EMISORA</t>
  </si>
  <si>
    <t>PROGRAMA</t>
  </si>
  <si>
    <t xml:space="preserve">DURACIÓN </t>
  </si>
  <si>
    <t>San Andrés</t>
  </si>
  <si>
    <t>Good news radio Station</t>
  </si>
  <si>
    <t>Atlántico</t>
  </si>
  <si>
    <t>Galapa</t>
  </si>
  <si>
    <t>Popular Stereo</t>
  </si>
  <si>
    <t>Malambo</t>
  </si>
  <si>
    <t>Sensación Stereo</t>
  </si>
  <si>
    <t>Bolívar</t>
  </si>
  <si>
    <t>Cartagena, Área 2</t>
  </si>
  <si>
    <t>Colectiva 101.6 Fm</t>
  </si>
  <si>
    <t>María La Baja</t>
  </si>
  <si>
    <t>Divina Stereo</t>
  </si>
  <si>
    <t>Cesar</t>
  </si>
  <si>
    <t>Aguachica</t>
  </si>
  <si>
    <t>Campo Serrano</t>
  </si>
  <si>
    <t>Codazzi</t>
  </si>
  <si>
    <t>Magdalena</t>
  </si>
  <si>
    <t>Ciénaga</t>
  </si>
  <si>
    <t>Innovación Stereo</t>
  </si>
  <si>
    <t>Voces Fm</t>
  </si>
  <si>
    <t>Zona Bananera</t>
  </si>
  <si>
    <t>Sol Stereo</t>
  </si>
  <si>
    <t>Sucre</t>
  </si>
  <si>
    <r>
      <rPr>
        <sz val="11"/>
        <color rgb="FF0D0D0D"/>
        <rFont val="Calibri"/>
        <family val="2"/>
        <scheme val="minor"/>
      </rPr>
      <t>Corozal</t>
    </r>
  </si>
  <si>
    <r>
      <rPr>
        <sz val="11"/>
        <color rgb="FF0D0D0D"/>
        <rFont val="Calibri"/>
        <family val="2"/>
        <scheme val="minor"/>
      </rPr>
      <t>Wz Radio</t>
    </r>
  </si>
  <si>
    <r>
      <rPr>
        <sz val="11"/>
        <color rgb="FF0D0D0D"/>
        <rFont val="Calibri"/>
        <family val="2"/>
        <scheme val="minor"/>
      </rPr>
      <t>Tibú</t>
    </r>
  </si>
  <si>
    <t>La Voz De La Garraba</t>
  </si>
  <si>
    <t>Arauca</t>
  </si>
  <si>
    <r>
      <rPr>
        <sz val="11"/>
        <color rgb="FF0D0D0D"/>
        <rFont val="Calibri"/>
        <family val="2"/>
        <scheme val="minor"/>
      </rPr>
      <t>Arauca Capital</t>
    </r>
  </si>
  <si>
    <r>
      <rPr>
        <sz val="11"/>
        <color rgb="FF0D0D0D"/>
        <rFont val="Calibri"/>
        <family val="2"/>
        <scheme val="minor"/>
      </rPr>
      <t>Kapital Stereo</t>
    </r>
  </si>
  <si>
    <r>
      <rPr>
        <sz val="11"/>
        <color rgb="FF0D0D0D"/>
        <rFont val="Calibri"/>
        <family val="2"/>
        <scheme val="minor"/>
      </rPr>
      <t>Saravena</t>
    </r>
  </si>
  <si>
    <r>
      <rPr>
        <sz val="11"/>
        <color rgb="FF0D0D0D"/>
        <rFont val="Calibri"/>
        <family val="2"/>
        <scheme val="minor"/>
      </rPr>
      <t>Sarare Fm Stereo</t>
    </r>
  </si>
  <si>
    <t>Casanare</t>
  </si>
  <si>
    <r>
      <rPr>
        <sz val="11"/>
        <color rgb="FF0D0D0D"/>
        <rFont val="Calibri"/>
        <family val="2"/>
        <scheme val="minor"/>
      </rPr>
      <t>Paz de Ariporo</t>
    </r>
  </si>
  <si>
    <r>
      <rPr>
        <sz val="11"/>
        <color rgb="FF0D0D0D"/>
        <rFont val="Calibri"/>
        <family val="2"/>
        <scheme val="minor"/>
      </rPr>
      <t>Caporal Estereo</t>
    </r>
  </si>
  <si>
    <r>
      <rPr>
        <sz val="11"/>
        <color rgb="FF0D0D0D"/>
        <rFont val="Calibri"/>
        <family val="2"/>
        <scheme val="minor"/>
      </rPr>
      <t>Yopal</t>
    </r>
  </si>
  <si>
    <t>Meta</t>
  </si>
  <si>
    <r>
      <rPr>
        <sz val="11"/>
        <color rgb="FF0D0D0D"/>
        <rFont val="Calibri"/>
        <family val="2"/>
        <scheme val="minor"/>
      </rPr>
      <t>Acacias</t>
    </r>
  </si>
  <si>
    <r>
      <rPr>
        <sz val="11"/>
        <color rgb="FF0D0D0D"/>
        <rFont val="Calibri"/>
        <family val="2"/>
        <scheme val="minor"/>
      </rPr>
      <t>Rca</t>
    </r>
  </si>
  <si>
    <r>
      <rPr>
        <sz val="11"/>
        <color rgb="FF0D0D0D"/>
        <rFont val="Calibri"/>
        <family val="2"/>
        <scheme val="minor"/>
      </rPr>
      <t>Villavicencio, Área 2</t>
    </r>
  </si>
  <si>
    <r>
      <rPr>
        <sz val="11"/>
        <color rgb="FF0D0D0D"/>
        <rFont val="Calibri"/>
        <family val="2"/>
        <scheme val="minor"/>
      </rPr>
      <t>Exitosa Stereo 107.8</t>
    </r>
  </si>
  <si>
    <t>Santander</t>
  </si>
  <si>
    <r>
      <rPr>
        <sz val="11"/>
        <color rgb="FF0D0D0D"/>
        <rFont val="Calibri"/>
        <family val="2"/>
        <scheme val="minor"/>
      </rPr>
      <t>Capitanejo</t>
    </r>
  </si>
  <si>
    <r>
      <rPr>
        <sz val="11"/>
        <color rgb="FF0D0D0D"/>
        <rFont val="Calibri"/>
        <family val="2"/>
        <scheme val="minor"/>
      </rPr>
      <t>Chicamocha Stereo</t>
    </r>
  </si>
  <si>
    <r>
      <rPr>
        <sz val="11"/>
        <color rgb="FF0D0D0D"/>
        <rFont val="Calibri"/>
        <family val="2"/>
        <scheme val="minor"/>
      </rPr>
      <t>Málaga</t>
    </r>
  </si>
  <si>
    <t>La Voz De Los Andes</t>
  </si>
  <si>
    <t>Boyacá</t>
  </si>
  <si>
    <t>Duitama</t>
  </si>
  <si>
    <t>Señal Duitama</t>
  </si>
  <si>
    <t>Radio Milagro Oicatá - Última Hora</t>
  </si>
  <si>
    <t>Tunja</t>
  </si>
  <si>
    <t>Viva FM Stereo - Noticiero del Transporte</t>
  </si>
  <si>
    <t>Radio Visión Noticias</t>
  </si>
  <si>
    <r>
      <rPr>
        <sz val="11"/>
        <color rgb="FF0D0D0D"/>
        <rFont val="Calibri"/>
        <family val="2"/>
        <scheme val="minor"/>
      </rPr>
      <t>Garagoa</t>
    </r>
  </si>
  <si>
    <r>
      <rPr>
        <sz val="11"/>
        <color rgb="FF0D0D0D"/>
        <rFont val="Calibri"/>
        <family val="2"/>
        <scheme val="minor"/>
      </rPr>
      <t>Santabarbara Stereo</t>
    </r>
  </si>
  <si>
    <r>
      <rPr>
        <sz val="11"/>
        <color rgb="FF0D0D0D"/>
        <rFont val="Calibri"/>
        <family val="2"/>
        <scheme val="minor"/>
      </rPr>
      <t>Moniquirá</t>
    </r>
  </si>
  <si>
    <r>
      <rPr>
        <sz val="11"/>
        <color rgb="FF0D0D0D"/>
        <rFont val="Calibri"/>
        <family val="2"/>
        <scheme val="minor"/>
      </rPr>
      <t>Hit Stereo</t>
    </r>
  </si>
  <si>
    <r>
      <rPr>
        <sz val="11"/>
        <color rgb="FF0D0D0D"/>
        <rFont val="Calibri"/>
        <family val="2"/>
        <scheme val="minor"/>
      </rPr>
      <t>Puerto Boyacá</t>
    </r>
  </si>
  <si>
    <r>
      <rPr>
        <sz val="11"/>
        <color rgb="FF0D0D0D"/>
        <rFont val="Calibri"/>
        <family val="2"/>
        <scheme val="minor"/>
      </rPr>
      <t>Claveriana Stereo Fm</t>
    </r>
  </si>
  <si>
    <t>Positiva 101.1 Fm</t>
  </si>
  <si>
    <t>Cundinamarca</t>
  </si>
  <si>
    <t>Facatativá</t>
  </si>
  <si>
    <t>Unilatina Radio</t>
  </si>
  <si>
    <t>Funza</t>
  </si>
  <si>
    <t>Mosquera</t>
  </si>
  <si>
    <t>Asoam Stereo</t>
  </si>
  <si>
    <t>Zipaquirá</t>
  </si>
  <si>
    <t>Catedral St</t>
  </si>
  <si>
    <t>Tolima</t>
  </si>
  <si>
    <r>
      <rPr>
        <sz val="11"/>
        <color rgb="FF0D0D0D"/>
        <rFont val="Calibri"/>
        <family val="2"/>
        <scheme val="minor"/>
      </rPr>
      <t>Espinal</t>
    </r>
  </si>
  <si>
    <t>Espinal Estéreo</t>
  </si>
  <si>
    <t>Eje Cafetero</t>
  </si>
  <si>
    <t>Zuldemayda Estéreo</t>
  </si>
  <si>
    <t>Dos Quebradas</t>
  </si>
  <si>
    <t>Que Buena 92.1 Fm</t>
  </si>
  <si>
    <t>Chévere Radio</t>
  </si>
  <si>
    <t>Chocó</t>
  </si>
  <si>
    <t>Quibdó</t>
  </si>
  <si>
    <r>
      <rPr>
        <sz val="11"/>
        <color rgb="FF0D0D0D"/>
        <rFont val="Calibri"/>
        <family val="2"/>
        <scheme val="minor"/>
      </rPr>
      <t>Cocomancia Stereo</t>
    </r>
  </si>
  <si>
    <t>Riosucio</t>
  </si>
  <si>
    <t>Riosucio Estéreo</t>
  </si>
  <si>
    <t>Valle del Cauca</t>
  </si>
  <si>
    <t>Buenaventura</t>
  </si>
  <si>
    <t>Voces del Pacifico</t>
  </si>
  <si>
    <t>Tuluá</t>
  </si>
  <si>
    <t>Mundo Stereo</t>
  </si>
  <si>
    <t xml:space="preserve">Cauca </t>
  </si>
  <si>
    <t>Popayán</t>
  </si>
  <si>
    <t>Celestial Stereo</t>
  </si>
  <si>
    <t>Santander De Quilichao</t>
  </si>
  <si>
    <t>Santander Stereo</t>
  </si>
  <si>
    <t>Huila</t>
  </si>
  <si>
    <t>Garzón</t>
  </si>
  <si>
    <t>Sabambú Stereo</t>
  </si>
  <si>
    <t>Pitalito</t>
  </si>
  <si>
    <t>La Preferida Stereo</t>
  </si>
  <si>
    <t>Nariño</t>
  </si>
  <si>
    <t>Buesaco</t>
  </si>
  <si>
    <t>Sensacional Stereo</t>
  </si>
  <si>
    <t>Ipiales</t>
  </si>
  <si>
    <t>Internacional Stereo</t>
  </si>
  <si>
    <t>Antioquia</t>
  </si>
  <si>
    <r>
      <rPr>
        <sz val="11"/>
        <color rgb="FF0D0D0D"/>
        <rFont val="Calibri"/>
        <family val="2"/>
        <scheme val="minor"/>
      </rPr>
      <t>Remedios</t>
    </r>
  </si>
  <si>
    <r>
      <rPr>
        <sz val="11"/>
        <color rgb="FF0D0D0D"/>
        <rFont val="Calibri"/>
        <family val="2"/>
        <scheme val="minor"/>
      </rPr>
      <t>Nordeste Stereo</t>
    </r>
  </si>
  <si>
    <t>Orinoquia</t>
  </si>
  <si>
    <t>San José del Guaviare</t>
  </si>
  <si>
    <t>San José La Máxima 107.9</t>
  </si>
  <si>
    <r>
      <rPr>
        <sz val="11"/>
        <color rgb="FF0D0D0D"/>
        <rFont val="Calibri"/>
        <family val="2"/>
        <scheme val="minor"/>
      </rPr>
      <t>Mitú</t>
    </r>
  </si>
  <si>
    <r>
      <rPr>
        <sz val="11"/>
        <color rgb="FF0D0D0D"/>
        <rFont val="Calibri"/>
        <family val="2"/>
        <scheme val="minor"/>
      </rPr>
      <t>Yuruparí Stereo</t>
    </r>
  </si>
  <si>
    <t>MENSAJES INSTITUCIONALES EN OTROS MEDIOS</t>
  </si>
  <si>
    <t xml:space="preserve">CANTIDAD </t>
  </si>
  <si>
    <t>Bogotá</t>
  </si>
  <si>
    <t>Medellín</t>
  </si>
  <si>
    <t>UBICACIÓN</t>
  </si>
  <si>
    <t xml:space="preserve">TIPO ELEMENTO </t>
  </si>
  <si>
    <t>PERIFONEO</t>
  </si>
  <si>
    <t xml:space="preserve">Quibdó - Chocó </t>
  </si>
  <si>
    <t xml:space="preserve">1 hora de perifoneo </t>
  </si>
  <si>
    <t xml:space="preserve">Fundación - Magdalena </t>
  </si>
  <si>
    <t>Abrego - Norte de Santander</t>
  </si>
  <si>
    <t xml:space="preserve">Malambo - Atlántico </t>
  </si>
  <si>
    <t xml:space="preserve">Rionegro - Antioquia </t>
  </si>
  <si>
    <t xml:space="preserve">Caloto - Cauca </t>
  </si>
  <si>
    <t xml:space="preserve">Descripcion </t>
  </si>
  <si>
    <t>15 Seg</t>
  </si>
  <si>
    <t>20 Seg</t>
  </si>
  <si>
    <t>Par / Impar</t>
  </si>
  <si>
    <t>1/4 pag.</t>
  </si>
  <si>
    <t>Inserto</t>
  </si>
  <si>
    <t>Listado a título enunciativo. Para llevar a cabo pauta en emisora comunitaria, deberá estar autorizada por el Ministerio Tic.</t>
  </si>
  <si>
    <t>X</t>
  </si>
  <si>
    <t>Siempre que la actividad este autorizada por el ordenamiento jurídico en el respectivo territorio.</t>
  </si>
  <si>
    <t>Un (1)  mes</t>
  </si>
  <si>
    <t>PUBLICIDAD EXTERIOR TERMINALES DE TRANSPORTE</t>
  </si>
  <si>
    <t>TIK TOK</t>
  </si>
  <si>
    <t>Google Ads</t>
  </si>
  <si>
    <t>Video CPC</t>
  </si>
  <si>
    <t>Video CPM</t>
  </si>
  <si>
    <t>Visualizaciones</t>
  </si>
  <si>
    <t>El nuevo Oriente</t>
  </si>
  <si>
    <t>L-D</t>
  </si>
  <si>
    <t>Yopal</t>
  </si>
  <si>
    <t>Prensa Libre</t>
  </si>
  <si>
    <t>Valledupar</t>
  </si>
  <si>
    <t>El Pilón</t>
  </si>
  <si>
    <t>Riohacha</t>
  </si>
  <si>
    <t>RADIO COMUNITARIA Y COMUNITARIAS</t>
  </si>
  <si>
    <t>Difusión plataforma estática</t>
  </si>
  <si>
    <t>Cúcuta</t>
  </si>
  <si>
    <t>Programación Musical</t>
  </si>
  <si>
    <t>Duración</t>
  </si>
  <si>
    <t>Caracol Básica</t>
  </si>
  <si>
    <t>La Luciérnaga</t>
  </si>
  <si>
    <t>Bésame</t>
  </si>
  <si>
    <t>Bogotá - 105.9</t>
  </si>
  <si>
    <t>Olímpica St</t>
  </si>
  <si>
    <t>Ibagué - 94.3</t>
  </si>
  <si>
    <t>TOLIMA ESTEREO
Ibagué - 92.3</t>
  </si>
  <si>
    <t>Bogotá - 92.9</t>
  </si>
  <si>
    <t>Dia De Publicación</t>
  </si>
  <si>
    <t>1/8 pág.</t>
  </si>
  <si>
    <t>La Crónica</t>
  </si>
  <si>
    <t>El País</t>
  </si>
  <si>
    <t xml:space="preserve">Montería </t>
  </si>
  <si>
    <t>Imagen Estática CPC</t>
  </si>
  <si>
    <t>Imagen Estática CPM</t>
  </si>
  <si>
    <t xml:space="preserve">Razón Publica </t>
  </si>
  <si>
    <t xml:space="preserve">Volcánicas </t>
  </si>
  <si>
    <t>Manantial Estéreo</t>
  </si>
  <si>
    <t>Bacatá Stereo</t>
  </si>
  <si>
    <t>MIACOM</t>
  </si>
  <si>
    <t>CANAL TRECE</t>
  </si>
  <si>
    <t>FIX IT SAS</t>
  </si>
  <si>
    <t xml:space="preserve">MEDIANA </t>
  </si>
  <si>
    <t>VALOR TOTAL UNITARIO</t>
  </si>
  <si>
    <t>CONCEPTO</t>
  </si>
  <si>
    <t>SUMATORIA VALORES UNITARIOS</t>
  </si>
  <si>
    <t>RESUMEN ESTUDIO DE MERCADO</t>
  </si>
  <si>
    <t>RADIO</t>
  </si>
  <si>
    <t>PRENSA</t>
  </si>
  <si>
    <t>DIGITAL REDES SOCIALES</t>
  </si>
  <si>
    <t>DIGITAL MEDIOS DE COMUNICACIÓN</t>
  </si>
  <si>
    <t>DIGITAL PORTALES</t>
  </si>
  <si>
    <t>EMISORAS COMUNITARIAS</t>
  </si>
  <si>
    <t>TOTAL VALORES UNITARIOS</t>
  </si>
  <si>
    <t>PUBLICIDAD EXTERIOR TERMINALES</t>
  </si>
  <si>
    <t>VALOR TOTAL</t>
  </si>
  <si>
    <t>Tasa de Intermediación</t>
  </si>
  <si>
    <t>Promedio Simple</t>
  </si>
  <si>
    <t>Precio de Referencia</t>
  </si>
  <si>
    <t>Tasa de Intermediación (4,33%)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</si>
</sst>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* #,##0\ _€_-;\-* #,##0\ _€_-;_-* &quot;-&quot;\ _€_-;_-@_-"/>
    <numFmt numFmtId="166" formatCode="_-* #,##0_-;\-* #,##0_-;_-* &quot;-&quot;_-;_-@"/>
    <numFmt numFmtId="167" formatCode="_-&quot;$&quot;\ * #,##0_-;\-&quot;$&quot;\ * #,##0_-;_-&quot;$&quot;\ * &quot;-&quot;??_-;_-@_-"/>
    <numFmt numFmtId="168" formatCode="_-[$$-240A]\ * #,##0_-;\-[$$-240A]\ * #,##0_-;_-[$$-240A]\ * &quot;-&quot;??_-;_-@_-"/>
  </numFmts>
  <fonts count="2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D0D0D"/>
      <name val="Calibri"/>
      <family val="2"/>
      <scheme val="minor"/>
    </font>
    <font>
      <u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13" fillId="0" borderId="0" applyNumberForma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126">
    <xf numFmtId="0" fontId="0" fillId="0" borderId="0" xfId="0"/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164" fontId="8" fillId="0" borderId="1" xfId="1" applyFont="1" applyBorder="1"/>
    <xf numFmtId="0" fontId="15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166" fontId="9" fillId="3" borderId="1" xfId="0" applyNumberFormat="1" applyFont="1" applyFill="1" applyBorder="1" applyAlignment="1">
      <alignment horizontal="center" vertical="center" wrapText="1"/>
    </xf>
    <xf numFmtId="0" fontId="17" fillId="0" borderId="1" xfId="3" applyFont="1" applyFill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164" fontId="7" fillId="0" borderId="1" xfId="1" applyFont="1" applyBorder="1"/>
    <xf numFmtId="0" fontId="7" fillId="0" borderId="1" xfId="0" applyFont="1" applyBorder="1" applyAlignment="1" applyProtection="1">
      <alignment horizontal="center" vertical="center" wrapText="1"/>
      <protection hidden="1"/>
    </xf>
    <xf numFmtId="0" fontId="7" fillId="0" borderId="0" xfId="0" applyFont="1"/>
    <xf numFmtId="0" fontId="7" fillId="0" borderId="6" xfId="0" applyFont="1" applyBorder="1" applyAlignment="1">
      <alignment horizontal="center" vertical="center" wrapText="1"/>
    </xf>
    <xf numFmtId="44" fontId="0" fillId="0" borderId="0" xfId="5" applyFont="1"/>
    <xf numFmtId="44" fontId="0" fillId="0" borderId="0" xfId="0" applyNumberFormat="1"/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16" fillId="0" borderId="14" xfId="0" applyFont="1" applyBorder="1" applyAlignment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  <protection hidden="1"/>
    </xf>
    <xf numFmtId="0" fontId="9" fillId="3" borderId="1" xfId="0" applyFont="1" applyFill="1" applyBorder="1" applyAlignment="1" applyProtection="1">
      <alignment vertical="center" wrapText="1"/>
      <protection hidden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7" fillId="0" borderId="7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9" fillId="3" borderId="2" xfId="0" applyFont="1" applyFill="1" applyBorder="1" applyAlignment="1">
      <alignment horizontal="center" vertical="center" wrapText="1"/>
    </xf>
    <xf numFmtId="0" fontId="0" fillId="0" borderId="2" xfId="0" applyBorder="1"/>
    <xf numFmtId="164" fontId="8" fillId="4" borderId="1" xfId="1" applyFont="1" applyFill="1" applyBorder="1"/>
    <xf numFmtId="164" fontId="3" fillId="4" borderId="1" xfId="1" applyFont="1" applyFill="1" applyBorder="1"/>
    <xf numFmtId="168" fontId="22" fillId="0" borderId="1" xfId="0" applyNumberFormat="1" applyFont="1" applyBorder="1"/>
    <xf numFmtId="167" fontId="0" fillId="4" borderId="1" xfId="5" applyNumberFormat="1" applyFont="1" applyFill="1" applyBorder="1"/>
    <xf numFmtId="9" fontId="0" fillId="0" borderId="0" xfId="0" applyNumberFormat="1" applyAlignment="1">
      <alignment vertical="center"/>
    </xf>
    <xf numFmtId="164" fontId="2" fillId="0" borderId="1" xfId="1" applyFont="1" applyBorder="1"/>
    <xf numFmtId="167" fontId="0" fillId="0" borderId="1" xfId="5" applyNumberFormat="1" applyFont="1" applyBorder="1"/>
    <xf numFmtId="44" fontId="0" fillId="0" borderId="0" xfId="0" applyNumberFormat="1" applyAlignment="1">
      <alignment horizontal="center"/>
    </xf>
    <xf numFmtId="164" fontId="11" fillId="0" borderId="0" xfId="1" applyFont="1" applyBorder="1"/>
    <xf numFmtId="164" fontId="11" fillId="4" borderId="0" xfId="1" applyFont="1" applyFill="1" applyBorder="1"/>
    <xf numFmtId="42" fontId="8" fillId="0" borderId="1" xfId="5" applyNumberFormat="1" applyFont="1" applyBorder="1"/>
    <xf numFmtId="42" fontId="0" fillId="0" borderId="0" xfId="0" applyNumberFormat="1"/>
    <xf numFmtId="42" fontId="0" fillId="0" borderId="0" xfId="5" applyNumberFormat="1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2" fontId="0" fillId="0" borderId="1" xfId="0" applyNumberFormat="1" applyBorder="1"/>
    <xf numFmtId="0" fontId="21" fillId="0" borderId="1" xfId="0" applyFont="1" applyBorder="1" applyAlignment="1">
      <alignment horizontal="center"/>
    </xf>
    <xf numFmtId="42" fontId="21" fillId="0" borderId="1" xfId="0" applyNumberFormat="1" applyFont="1" applyBorder="1"/>
    <xf numFmtId="0" fontId="12" fillId="0" borderId="0" xfId="0" applyFont="1" applyAlignment="1">
      <alignment horizontal="center" vertical="center"/>
    </xf>
    <xf numFmtId="166" fontId="12" fillId="0" borderId="0" xfId="0" applyNumberFormat="1" applyFont="1" applyAlignment="1">
      <alignment horizontal="center" vertical="center" wrapText="1"/>
    </xf>
    <xf numFmtId="164" fontId="8" fillId="4" borderId="0" xfId="1" applyFont="1" applyFill="1" applyBorder="1"/>
    <xf numFmtId="164" fontId="8" fillId="0" borderId="0" xfId="1" applyFont="1" applyBorder="1"/>
    <xf numFmtId="164" fontId="0" fillId="0" borderId="0" xfId="0" applyNumberFormat="1" applyAlignment="1">
      <alignment horizontal="center"/>
    </xf>
    <xf numFmtId="42" fontId="21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6" fillId="0" borderId="0" xfId="0" applyFont="1" applyAlignment="1" applyProtection="1">
      <alignment horizontal="center" vertical="center" wrapText="1"/>
      <protection hidden="1"/>
    </xf>
    <xf numFmtId="164" fontId="7" fillId="0" borderId="0" xfId="1" applyFont="1" applyBorder="1"/>
    <xf numFmtId="168" fontId="22" fillId="0" borderId="0" xfId="0" applyNumberFormat="1" applyFont="1"/>
    <xf numFmtId="167" fontId="0" fillId="0" borderId="0" xfId="5" applyNumberFormat="1" applyFont="1" applyBorder="1"/>
    <xf numFmtId="0" fontId="0" fillId="0" borderId="1" xfId="0" applyBorder="1"/>
    <xf numFmtId="0" fontId="11" fillId="0" borderId="1" xfId="0" applyFont="1" applyBorder="1" applyAlignment="1">
      <alignment horizontal="center" vertical="center"/>
    </xf>
    <xf numFmtId="164" fontId="11" fillId="4" borderId="1" xfId="1" applyFont="1" applyFill="1" applyBorder="1"/>
    <xf numFmtId="164" fontId="11" fillId="0" borderId="1" xfId="1" applyFont="1" applyBorder="1"/>
    <xf numFmtId="0" fontId="21" fillId="0" borderId="1" xfId="0" applyFont="1" applyBorder="1"/>
    <xf numFmtId="0" fontId="0" fillId="6" borderId="0" xfId="0" applyFill="1"/>
    <xf numFmtId="10" fontId="0" fillId="7" borderId="0" xfId="0" applyNumberFormat="1" applyFill="1" applyAlignment="1">
      <alignment vertical="center"/>
    </xf>
    <xf numFmtId="167" fontId="0" fillId="0" borderId="1" xfId="5" applyNumberFormat="1" applyFont="1" applyBorder="1" applyAlignment="1">
      <alignment horizontal="center"/>
    </xf>
    <xf numFmtId="167" fontId="0" fillId="0" borderId="0" xfId="0" applyNumberFormat="1"/>
    <xf numFmtId="167" fontId="21" fillId="0" borderId="1" xfId="0" applyNumberFormat="1" applyFont="1" applyBorder="1"/>
    <xf numFmtId="0" fontId="21" fillId="0" borderId="1" xfId="0" applyFont="1" applyBorder="1" applyAlignment="1">
      <alignment horizontal="center"/>
    </xf>
    <xf numFmtId="0" fontId="21" fillId="5" borderId="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6" fontId="9" fillId="3" borderId="2" xfId="0" applyNumberFormat="1" applyFont="1" applyFill="1" applyBorder="1" applyAlignment="1">
      <alignment horizontal="center" vertical="center" wrapText="1"/>
    </xf>
    <xf numFmtId="166" fontId="12" fillId="0" borderId="1" xfId="0" applyNumberFormat="1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166" fontId="18" fillId="0" borderId="1" xfId="0" applyNumberFormat="1" applyFont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164" fontId="21" fillId="0" borderId="1" xfId="1" applyFont="1" applyBorder="1" applyAlignment="1">
      <alignment horizontal="center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  <protection hidden="1"/>
    </xf>
    <xf numFmtId="0" fontId="14" fillId="0" borderId="7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0" fillId="0" borderId="7" xfId="0" applyFont="1" applyBorder="1" applyAlignment="1" applyProtection="1">
      <alignment horizontal="center" vertical="center" wrapText="1"/>
      <protection hidden="1"/>
    </xf>
    <xf numFmtId="0" fontId="10" fillId="0" borderId="2" xfId="0" applyFont="1" applyBorder="1" applyAlignment="1" applyProtection="1">
      <alignment horizontal="center" vertical="center" wrapText="1"/>
      <protection hidden="1"/>
    </xf>
    <xf numFmtId="0" fontId="10" fillId="0" borderId="5" xfId="0" applyFont="1" applyBorder="1" applyAlignment="1" applyProtection="1">
      <alignment horizontal="center" vertical="center" wrapText="1"/>
      <protection hidden="1"/>
    </xf>
    <xf numFmtId="0" fontId="16" fillId="0" borderId="9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</cellXfs>
  <cellStyles count="6">
    <cellStyle name="Hipervínculo" xfId="3" builtinId="8"/>
    <cellStyle name="Millares [0] 2" xfId="2" xr:uid="{808D2AA8-409F-1541-80C6-F412AE03410F}"/>
    <cellStyle name="Millares 3" xfId="4" xr:uid="{22BFB2FE-E3DB-614B-8AEA-98E3FD87973A}"/>
    <cellStyle name="Moneda" xfId="5" builtinId="4"/>
    <cellStyle name="Moneda [0]" xfId="1" builtinId="7"/>
    <cellStyle name="Normal" xfId="0" builtinId="0"/>
  </cellStyles>
  <dxfs count="6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905435</xdr:colOff>
      <xdr:row>0</xdr:row>
      <xdr:rowOff>107577</xdr:rowOff>
    </xdr:from>
    <xdr:to>
      <xdr:col>4</xdr:col>
      <xdr:colOff>833717</xdr:colOff>
      <xdr:row>5</xdr:row>
      <xdr:rowOff>62753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5B4267D7-5F2F-D487-1C3C-C09424422F9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43717" y="107577"/>
          <a:ext cx="923365" cy="9412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about:blank" TargetMode="External"/><Relationship Id="rId3" Type="http://schemas.openxmlformats.org/officeDocument/2006/relationships/hyperlink" Target="about:blank" TargetMode="External"/><Relationship Id="rId7" Type="http://schemas.openxmlformats.org/officeDocument/2006/relationships/hyperlink" Target="about:blank" TargetMode="External"/><Relationship Id="rId2" Type="http://schemas.openxmlformats.org/officeDocument/2006/relationships/hyperlink" Target="about:blank" TargetMode="External"/><Relationship Id="rId1" Type="http://schemas.openxmlformats.org/officeDocument/2006/relationships/hyperlink" Target="about:blank" TargetMode="External"/><Relationship Id="rId6" Type="http://schemas.openxmlformats.org/officeDocument/2006/relationships/hyperlink" Target="about:blank" TargetMode="External"/><Relationship Id="rId5" Type="http://schemas.openxmlformats.org/officeDocument/2006/relationships/hyperlink" Target="about:blank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about:blank" TargetMode="External"/><Relationship Id="rId9" Type="http://schemas.openxmlformats.org/officeDocument/2006/relationships/hyperlink" Target="about:blank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CC70D-FA15-5F4B-AF5F-9F76B01D6E97}">
  <sheetPr>
    <tabColor rgb="FFC00000"/>
  </sheetPr>
  <dimension ref="B4:I157"/>
  <sheetViews>
    <sheetView tabSelected="1" topLeftCell="A114" zoomScale="84" zoomScaleNormal="55" workbookViewId="0">
      <selection activeCell="A130" sqref="A130"/>
    </sheetView>
  </sheetViews>
  <sheetFormatPr baseColWidth="10" defaultColWidth="11" defaultRowHeight="15.5" x14ac:dyDescent="0.35"/>
  <cols>
    <col min="2" max="2" width="9.9140625" customWidth="1"/>
    <col min="3" max="3" width="9.08203125" customWidth="1"/>
    <col min="4" max="4" width="14.9140625" customWidth="1"/>
    <col min="5" max="5" width="12.83203125" customWidth="1"/>
    <col min="6" max="6" width="15" customWidth="1"/>
    <col min="7" max="7" width="14.33203125" customWidth="1"/>
    <col min="8" max="8" width="18.83203125" customWidth="1"/>
    <col min="9" max="9" width="15.83203125" customWidth="1"/>
  </cols>
  <sheetData>
    <row r="4" spans="2:9" ht="46.75" customHeight="1" x14ac:dyDescent="0.35">
      <c r="B4" s="85" t="s">
        <v>0</v>
      </c>
      <c r="C4" s="85"/>
      <c r="D4" s="85"/>
      <c r="E4" s="85"/>
      <c r="F4" s="84" t="s">
        <v>4</v>
      </c>
      <c r="G4" s="84"/>
      <c r="H4" s="84"/>
      <c r="I4" s="79" t="s">
        <v>318</v>
      </c>
    </row>
    <row r="5" spans="2:9" ht="31" x14ac:dyDescent="0.35">
      <c r="B5" s="10" t="s">
        <v>1</v>
      </c>
      <c r="C5" s="10" t="s">
        <v>2</v>
      </c>
      <c r="D5" s="10" t="s">
        <v>3</v>
      </c>
      <c r="E5" s="10" t="s">
        <v>295</v>
      </c>
      <c r="F5" s="35" t="s">
        <v>315</v>
      </c>
      <c r="G5" s="35" t="s">
        <v>316</v>
      </c>
      <c r="H5" s="35" t="s">
        <v>317</v>
      </c>
      <c r="I5" s="79"/>
    </row>
    <row r="6" spans="2:9" x14ac:dyDescent="0.35">
      <c r="B6" s="80" t="s">
        <v>5</v>
      </c>
      <c r="C6" s="80" t="s">
        <v>6</v>
      </c>
      <c r="D6" s="80" t="s">
        <v>7</v>
      </c>
      <c r="E6" s="23" t="s">
        <v>269</v>
      </c>
      <c r="F6" s="47">
        <v>5349367.7300000004</v>
      </c>
      <c r="G6" s="47">
        <v>7156636</v>
      </c>
      <c r="H6" s="47">
        <v>5591810</v>
      </c>
      <c r="I6" s="53">
        <f>+MEDIAN(I16:I16)</f>
        <v>4291140</v>
      </c>
    </row>
    <row r="7" spans="2:9" x14ac:dyDescent="0.35">
      <c r="B7" s="81"/>
      <c r="C7" s="81"/>
      <c r="D7" s="81"/>
      <c r="E7" s="23" t="s">
        <v>270</v>
      </c>
      <c r="F7" s="47">
        <v>6686709.6624999996</v>
      </c>
      <c r="G7" s="47">
        <v>8945795</v>
      </c>
      <c r="H7" s="47">
        <v>6990060</v>
      </c>
      <c r="I7" s="53">
        <f t="shared" ref="I7:I38" si="0">+MEDIAN(F7:H7)</f>
        <v>6990060</v>
      </c>
    </row>
    <row r="8" spans="2:9" x14ac:dyDescent="0.35">
      <c r="B8" s="80" t="s">
        <v>5</v>
      </c>
      <c r="C8" s="80" t="s">
        <v>6</v>
      </c>
      <c r="D8" s="80" t="s">
        <v>9</v>
      </c>
      <c r="E8" s="23" t="s">
        <v>269</v>
      </c>
      <c r="F8" s="47">
        <v>3969142.5409999997</v>
      </c>
      <c r="G8" s="47">
        <v>6024889</v>
      </c>
      <c r="H8" s="47">
        <v>4148340</v>
      </c>
      <c r="I8" s="53">
        <f t="shared" si="0"/>
        <v>4148340</v>
      </c>
    </row>
    <row r="9" spans="2:9" x14ac:dyDescent="0.35">
      <c r="B9" s="81"/>
      <c r="C9" s="81"/>
      <c r="D9" s="81"/>
      <c r="E9" s="23" t="s">
        <v>270</v>
      </c>
      <c r="F9" s="47">
        <v>4961428.7415000005</v>
      </c>
      <c r="G9" s="47">
        <v>7531111</v>
      </c>
      <c r="H9" s="47">
        <v>5186020</v>
      </c>
      <c r="I9" s="53">
        <f t="shared" si="0"/>
        <v>5186020</v>
      </c>
    </row>
    <row r="10" spans="2:9" x14ac:dyDescent="0.35">
      <c r="B10" s="80" t="s">
        <v>5</v>
      </c>
      <c r="C10" s="80" t="s">
        <v>10</v>
      </c>
      <c r="D10" s="80" t="s">
        <v>11</v>
      </c>
      <c r="E10" s="23" t="s">
        <v>269</v>
      </c>
      <c r="F10" s="47">
        <v>4105071.6</v>
      </c>
      <c r="G10" s="47">
        <v>6890343</v>
      </c>
      <c r="H10" s="47">
        <v>4291140</v>
      </c>
      <c r="I10" s="53">
        <f t="shared" si="0"/>
        <v>4291140</v>
      </c>
    </row>
    <row r="11" spans="2:9" x14ac:dyDescent="0.35">
      <c r="B11" s="81"/>
      <c r="C11" s="81"/>
      <c r="D11" s="81"/>
      <c r="E11" s="23" t="s">
        <v>270</v>
      </c>
      <c r="F11" s="47">
        <v>5131339.5</v>
      </c>
      <c r="G11" s="47">
        <v>8612928</v>
      </c>
      <c r="H11" s="47">
        <v>5363330</v>
      </c>
      <c r="I11" s="53">
        <f t="shared" si="0"/>
        <v>5363330</v>
      </c>
    </row>
    <row r="12" spans="2:9" x14ac:dyDescent="0.35">
      <c r="B12" s="80" t="s">
        <v>5</v>
      </c>
      <c r="C12" s="80" t="s">
        <v>10</v>
      </c>
      <c r="D12" s="80" t="s">
        <v>12</v>
      </c>
      <c r="E12" s="23" t="s">
        <v>269</v>
      </c>
      <c r="F12" s="47">
        <v>2756159</v>
      </c>
      <c r="G12" s="47">
        <v>5059575</v>
      </c>
      <c r="H12" s="47">
        <v>2880990</v>
      </c>
      <c r="I12" s="53">
        <f t="shared" si="0"/>
        <v>2880990</v>
      </c>
    </row>
    <row r="13" spans="2:9" x14ac:dyDescent="0.35">
      <c r="B13" s="81"/>
      <c r="C13" s="81"/>
      <c r="D13" s="81"/>
      <c r="E13" s="23" t="s">
        <v>270</v>
      </c>
      <c r="F13" s="47">
        <v>3445764</v>
      </c>
      <c r="G13" s="47">
        <v>6324469</v>
      </c>
      <c r="H13" s="47">
        <v>3602130</v>
      </c>
      <c r="I13" s="53">
        <f t="shared" si="0"/>
        <v>3602130</v>
      </c>
    </row>
    <row r="14" spans="2:9" x14ac:dyDescent="0.35">
      <c r="B14" s="80" t="s">
        <v>5</v>
      </c>
      <c r="C14" s="80" t="s">
        <v>10</v>
      </c>
      <c r="D14" s="80" t="s">
        <v>13</v>
      </c>
      <c r="E14" s="23" t="s">
        <v>269</v>
      </c>
      <c r="F14" s="47">
        <v>2756159</v>
      </c>
      <c r="G14" s="47">
        <v>2052679</v>
      </c>
      <c r="H14" s="47">
        <v>2880990</v>
      </c>
      <c r="I14" s="53">
        <f t="shared" si="0"/>
        <v>2756159</v>
      </c>
    </row>
    <row r="15" spans="2:9" x14ac:dyDescent="0.35">
      <c r="B15" s="81"/>
      <c r="C15" s="81"/>
      <c r="D15" s="81"/>
      <c r="E15" s="23" t="s">
        <v>270</v>
      </c>
      <c r="F15" s="47">
        <v>3445764</v>
      </c>
      <c r="G15" s="47">
        <v>2565848</v>
      </c>
      <c r="H15" s="47">
        <v>3602130</v>
      </c>
      <c r="I15" s="53">
        <f t="shared" si="0"/>
        <v>3445764</v>
      </c>
    </row>
    <row r="16" spans="2:9" x14ac:dyDescent="0.35">
      <c r="B16" s="80" t="s">
        <v>5</v>
      </c>
      <c r="C16" s="80" t="s">
        <v>14</v>
      </c>
      <c r="D16" s="80" t="s">
        <v>15</v>
      </c>
      <c r="E16" s="23" t="s">
        <v>269</v>
      </c>
      <c r="F16" s="47">
        <v>4105071.6</v>
      </c>
      <c r="G16" s="47">
        <v>11372949</v>
      </c>
      <c r="H16" s="47">
        <v>4291140</v>
      </c>
      <c r="I16" s="53">
        <f t="shared" si="0"/>
        <v>4291140</v>
      </c>
    </row>
    <row r="17" spans="2:9" x14ac:dyDescent="0.35">
      <c r="B17" s="81"/>
      <c r="C17" s="81"/>
      <c r="D17" s="81"/>
      <c r="E17" s="23" t="s">
        <v>270</v>
      </c>
      <c r="F17" s="47">
        <v>5131339.5</v>
      </c>
      <c r="G17" s="47">
        <v>14216186</v>
      </c>
      <c r="H17" s="47">
        <v>5363330</v>
      </c>
      <c r="I17" s="53">
        <f t="shared" si="0"/>
        <v>5363330</v>
      </c>
    </row>
    <row r="18" spans="2:9" x14ac:dyDescent="0.35">
      <c r="B18" s="80" t="s">
        <v>5</v>
      </c>
      <c r="C18" s="80" t="s">
        <v>16</v>
      </c>
      <c r="D18" s="80" t="s">
        <v>17</v>
      </c>
      <c r="E18" s="23" t="s">
        <v>269</v>
      </c>
      <c r="F18" s="47">
        <v>3364368</v>
      </c>
      <c r="G18" s="47">
        <v>1087365</v>
      </c>
      <c r="H18" s="47">
        <v>3516450</v>
      </c>
      <c r="I18" s="53">
        <f t="shared" si="0"/>
        <v>3364368</v>
      </c>
    </row>
    <row r="19" spans="2:9" x14ac:dyDescent="0.35">
      <c r="B19" s="81"/>
      <c r="C19" s="81"/>
      <c r="D19" s="81"/>
      <c r="E19" s="23" t="s">
        <v>270</v>
      </c>
      <c r="F19" s="47">
        <v>4205460</v>
      </c>
      <c r="G19" s="47">
        <v>1359206</v>
      </c>
      <c r="H19" s="47">
        <v>4395860</v>
      </c>
      <c r="I19" s="53">
        <f t="shared" si="0"/>
        <v>4205460</v>
      </c>
    </row>
    <row r="20" spans="2:9" x14ac:dyDescent="0.35">
      <c r="B20" s="80" t="s">
        <v>5</v>
      </c>
      <c r="C20" s="80" t="s">
        <v>16</v>
      </c>
      <c r="D20" s="80" t="s">
        <v>294</v>
      </c>
      <c r="E20" s="23" t="s">
        <v>269</v>
      </c>
      <c r="F20" s="47">
        <v>2942465.4</v>
      </c>
      <c r="G20" s="47">
        <v>1686525</v>
      </c>
      <c r="H20" s="47">
        <v>3076150</v>
      </c>
      <c r="I20" s="53">
        <f t="shared" si="0"/>
        <v>2942465.4</v>
      </c>
    </row>
    <row r="21" spans="2:9" x14ac:dyDescent="0.35">
      <c r="B21" s="81"/>
      <c r="C21" s="81"/>
      <c r="D21" s="81"/>
      <c r="E21" s="23" t="s">
        <v>270</v>
      </c>
      <c r="F21" s="47">
        <v>3678081.75</v>
      </c>
      <c r="G21" s="47">
        <v>2108156</v>
      </c>
      <c r="H21" s="47">
        <v>3844890</v>
      </c>
      <c r="I21" s="53">
        <f t="shared" si="0"/>
        <v>3678081.75</v>
      </c>
    </row>
    <row r="22" spans="2:9" x14ac:dyDescent="0.35">
      <c r="B22" s="80" t="s">
        <v>5</v>
      </c>
      <c r="C22" s="80" t="s">
        <v>18</v>
      </c>
      <c r="D22" s="80" t="s">
        <v>17</v>
      </c>
      <c r="E22" s="23" t="s">
        <v>269</v>
      </c>
      <c r="F22" s="47">
        <v>1890422.1</v>
      </c>
      <c r="G22" s="47">
        <v>721211</v>
      </c>
      <c r="H22" s="47">
        <v>1976590</v>
      </c>
      <c r="I22" s="53">
        <f t="shared" si="0"/>
        <v>1890422.1</v>
      </c>
    </row>
    <row r="23" spans="2:9" x14ac:dyDescent="0.35">
      <c r="B23" s="81"/>
      <c r="C23" s="81"/>
      <c r="D23" s="81"/>
      <c r="E23" s="23" t="s">
        <v>270</v>
      </c>
      <c r="F23" s="47">
        <v>2363027.625</v>
      </c>
      <c r="G23" s="47">
        <v>901514</v>
      </c>
      <c r="H23" s="47">
        <v>2470440</v>
      </c>
      <c r="I23" s="53">
        <f t="shared" si="0"/>
        <v>2363027.625</v>
      </c>
    </row>
    <row r="24" spans="2:9" x14ac:dyDescent="0.35">
      <c r="B24" s="80" t="s">
        <v>5</v>
      </c>
      <c r="C24" s="80" t="s">
        <v>18</v>
      </c>
      <c r="D24" s="80" t="s">
        <v>294</v>
      </c>
      <c r="E24" s="23" t="s">
        <v>269</v>
      </c>
      <c r="F24" s="47">
        <v>2172594.9</v>
      </c>
      <c r="G24" s="47">
        <v>865454</v>
      </c>
      <c r="H24" s="47">
        <v>2270520</v>
      </c>
      <c r="I24" s="53">
        <f t="shared" si="0"/>
        <v>2172594.9</v>
      </c>
    </row>
    <row r="25" spans="2:9" x14ac:dyDescent="0.35">
      <c r="B25" s="81"/>
      <c r="C25" s="81"/>
      <c r="D25" s="81"/>
      <c r="E25" s="23" t="s">
        <v>270</v>
      </c>
      <c r="F25" s="47">
        <v>2715743.625</v>
      </c>
      <c r="G25" s="47">
        <v>1081817</v>
      </c>
      <c r="H25" s="47">
        <v>2838150</v>
      </c>
      <c r="I25" s="53">
        <f t="shared" si="0"/>
        <v>2715743.625</v>
      </c>
    </row>
    <row r="26" spans="2:9" x14ac:dyDescent="0.35">
      <c r="B26" s="80" t="s">
        <v>5</v>
      </c>
      <c r="C26" s="80" t="s">
        <v>19</v>
      </c>
      <c r="D26" s="80" t="s">
        <v>17</v>
      </c>
      <c r="E26" s="23" t="s">
        <v>269</v>
      </c>
      <c r="F26" s="47">
        <v>1300075</v>
      </c>
      <c r="G26" s="47">
        <v>355058</v>
      </c>
      <c r="H26" s="47">
        <v>1358980</v>
      </c>
      <c r="I26" s="53">
        <f t="shared" si="0"/>
        <v>1300075</v>
      </c>
    </row>
    <row r="27" spans="2:9" x14ac:dyDescent="0.35">
      <c r="B27" s="81"/>
      <c r="C27" s="81"/>
      <c r="D27" s="81"/>
      <c r="E27" s="23" t="s">
        <v>270</v>
      </c>
      <c r="F27" s="47">
        <v>1618876</v>
      </c>
      <c r="G27" s="47">
        <v>443822</v>
      </c>
      <c r="H27" s="47">
        <v>1692180</v>
      </c>
      <c r="I27" s="53">
        <f t="shared" si="0"/>
        <v>1618876</v>
      </c>
    </row>
    <row r="28" spans="2:9" x14ac:dyDescent="0.35">
      <c r="B28" s="80" t="s">
        <v>5</v>
      </c>
      <c r="C28" s="80" t="s">
        <v>19</v>
      </c>
      <c r="D28" s="80" t="s">
        <v>294</v>
      </c>
      <c r="E28" s="23" t="s">
        <v>269</v>
      </c>
      <c r="F28" s="47">
        <v>1300075</v>
      </c>
      <c r="G28" s="47">
        <v>471561</v>
      </c>
      <c r="H28" s="47">
        <v>1358980</v>
      </c>
      <c r="I28" s="53">
        <f t="shared" si="0"/>
        <v>1300075</v>
      </c>
    </row>
    <row r="29" spans="2:9" x14ac:dyDescent="0.35">
      <c r="B29" s="81"/>
      <c r="C29" s="81"/>
      <c r="D29" s="81"/>
      <c r="E29" s="23" t="s">
        <v>270</v>
      </c>
      <c r="F29" s="47">
        <v>1618876</v>
      </c>
      <c r="G29" s="47">
        <v>589452</v>
      </c>
      <c r="H29" s="47">
        <v>1692180</v>
      </c>
      <c r="I29" s="53">
        <f t="shared" si="0"/>
        <v>1618876</v>
      </c>
    </row>
    <row r="30" spans="2:9" x14ac:dyDescent="0.35">
      <c r="B30" s="80" t="s">
        <v>5</v>
      </c>
      <c r="C30" s="80" t="s">
        <v>20</v>
      </c>
      <c r="D30" s="80" t="s">
        <v>17</v>
      </c>
      <c r="E30" s="23" t="s">
        <v>269</v>
      </c>
      <c r="F30" s="47">
        <v>443608.2</v>
      </c>
      <c r="G30" s="47">
        <v>965314</v>
      </c>
      <c r="H30" s="47">
        <v>464100</v>
      </c>
      <c r="I30" s="53">
        <f t="shared" si="0"/>
        <v>464100</v>
      </c>
    </row>
    <row r="31" spans="2:9" x14ac:dyDescent="0.35">
      <c r="B31" s="81"/>
      <c r="C31" s="81"/>
      <c r="D31" s="81"/>
      <c r="E31" s="23" t="s">
        <v>270</v>
      </c>
      <c r="F31" s="47">
        <v>554510.25</v>
      </c>
      <c r="G31" s="47">
        <v>1206642</v>
      </c>
      <c r="H31" s="47">
        <v>579530</v>
      </c>
      <c r="I31" s="53">
        <f t="shared" si="0"/>
        <v>579530</v>
      </c>
    </row>
    <row r="32" spans="2:9" x14ac:dyDescent="0.35">
      <c r="B32" s="80" t="s">
        <v>5</v>
      </c>
      <c r="C32" s="80" t="s">
        <v>20</v>
      </c>
      <c r="D32" s="80" t="s">
        <v>294</v>
      </c>
      <c r="E32" s="23" t="s">
        <v>269</v>
      </c>
      <c r="F32" s="47">
        <v>443608.2</v>
      </c>
      <c r="G32" s="47">
        <v>1342563</v>
      </c>
      <c r="H32" s="47">
        <v>464100</v>
      </c>
      <c r="I32" s="53">
        <f t="shared" si="0"/>
        <v>464100</v>
      </c>
    </row>
    <row r="33" spans="2:9" x14ac:dyDescent="0.35">
      <c r="B33" s="81"/>
      <c r="C33" s="81"/>
      <c r="D33" s="81"/>
      <c r="E33" s="23" t="s">
        <v>270</v>
      </c>
      <c r="F33" s="47">
        <v>554510.25</v>
      </c>
      <c r="G33" s="47">
        <v>1678203</v>
      </c>
      <c r="H33" s="47">
        <v>579530</v>
      </c>
      <c r="I33" s="53">
        <f t="shared" si="0"/>
        <v>579530</v>
      </c>
    </row>
    <row r="34" spans="2:9" x14ac:dyDescent="0.35">
      <c r="B34" s="80" t="s">
        <v>5</v>
      </c>
      <c r="C34" s="80" t="s">
        <v>21</v>
      </c>
      <c r="D34" s="80" t="s">
        <v>17</v>
      </c>
      <c r="E34" s="23" t="s">
        <v>269</v>
      </c>
      <c r="F34" s="47">
        <v>1420360.2</v>
      </c>
      <c r="G34" s="47">
        <v>965314</v>
      </c>
      <c r="H34" s="47">
        <v>1485120</v>
      </c>
      <c r="I34" s="53">
        <f t="shared" si="0"/>
        <v>1420360.2</v>
      </c>
    </row>
    <row r="35" spans="2:9" x14ac:dyDescent="0.35">
      <c r="B35" s="81"/>
      <c r="C35" s="81"/>
      <c r="D35" s="81"/>
      <c r="E35" s="23" t="s">
        <v>270</v>
      </c>
      <c r="F35" s="47">
        <v>1775450.25</v>
      </c>
      <c r="G35" s="47">
        <v>1206642</v>
      </c>
      <c r="H35" s="47">
        <v>1856400</v>
      </c>
      <c r="I35" s="53">
        <f t="shared" si="0"/>
        <v>1775450.25</v>
      </c>
    </row>
    <row r="36" spans="2:9" x14ac:dyDescent="0.35">
      <c r="B36" s="80" t="s">
        <v>5</v>
      </c>
      <c r="C36" s="80" t="s">
        <v>296</v>
      </c>
      <c r="D36" s="80" t="s">
        <v>22</v>
      </c>
      <c r="E36" s="23" t="s">
        <v>269</v>
      </c>
      <c r="F36" s="47">
        <v>7759752</v>
      </c>
      <c r="G36" s="47">
        <v>12693321</v>
      </c>
      <c r="H36" s="47">
        <v>8111040</v>
      </c>
      <c r="I36" s="53">
        <f t="shared" si="0"/>
        <v>8111040</v>
      </c>
    </row>
    <row r="37" spans="2:9" x14ac:dyDescent="0.35">
      <c r="B37" s="81"/>
      <c r="C37" s="81"/>
      <c r="D37" s="81"/>
      <c r="E37" s="23" t="s">
        <v>270</v>
      </c>
      <c r="F37" s="47">
        <v>9699690</v>
      </c>
      <c r="G37" s="47">
        <v>15866651</v>
      </c>
      <c r="H37" s="47">
        <v>10138800</v>
      </c>
      <c r="I37" s="53">
        <f t="shared" si="0"/>
        <v>10138800</v>
      </c>
    </row>
    <row r="38" spans="2:9" x14ac:dyDescent="0.35">
      <c r="B38" s="80" t="s">
        <v>5</v>
      </c>
      <c r="C38" s="80" t="s">
        <v>296</v>
      </c>
      <c r="D38" s="80" t="s">
        <v>12</v>
      </c>
      <c r="E38" s="23" t="s">
        <v>269</v>
      </c>
      <c r="F38" s="47">
        <v>2991303</v>
      </c>
      <c r="G38" s="47">
        <v>4893142</v>
      </c>
      <c r="H38" s="47">
        <v>3127320</v>
      </c>
      <c r="I38" s="53">
        <f t="shared" si="0"/>
        <v>3127320</v>
      </c>
    </row>
    <row r="39" spans="2:9" x14ac:dyDescent="0.35">
      <c r="B39" s="81"/>
      <c r="C39" s="81"/>
      <c r="D39" s="81"/>
      <c r="E39" s="23" t="s">
        <v>270</v>
      </c>
      <c r="F39" s="47">
        <v>3739128.75</v>
      </c>
      <c r="G39" s="47">
        <v>6116427</v>
      </c>
      <c r="H39" s="47">
        <v>3907960</v>
      </c>
      <c r="I39" s="53">
        <f t="shared" ref="I39:I70" si="1">+MEDIAN(F39:H39)</f>
        <v>3907960</v>
      </c>
    </row>
    <row r="40" spans="2:9" x14ac:dyDescent="0.35">
      <c r="B40" s="80" t="s">
        <v>5</v>
      </c>
      <c r="C40" s="80" t="s">
        <v>296</v>
      </c>
      <c r="D40" s="80" t="s">
        <v>297</v>
      </c>
      <c r="E40" s="23" t="s">
        <v>269</v>
      </c>
      <c r="F40" s="47">
        <v>6396369</v>
      </c>
      <c r="G40" s="47">
        <v>10463113</v>
      </c>
      <c r="H40" s="47">
        <v>6685420</v>
      </c>
      <c r="I40" s="53">
        <f t="shared" si="1"/>
        <v>6685420</v>
      </c>
    </row>
    <row r="41" spans="2:9" x14ac:dyDescent="0.35">
      <c r="B41" s="81"/>
      <c r="C41" s="81"/>
      <c r="D41" s="81"/>
      <c r="E41" s="23" t="s">
        <v>270</v>
      </c>
      <c r="F41" s="47">
        <v>7995461.25</v>
      </c>
      <c r="G41" s="47">
        <v>13078891</v>
      </c>
      <c r="H41" s="47">
        <v>8357370</v>
      </c>
      <c r="I41" s="53">
        <f t="shared" si="1"/>
        <v>8357370</v>
      </c>
    </row>
    <row r="42" spans="2:9" x14ac:dyDescent="0.35">
      <c r="B42" s="80" t="s">
        <v>5</v>
      </c>
      <c r="C42" s="80" t="s">
        <v>23</v>
      </c>
      <c r="D42" s="80" t="s">
        <v>24</v>
      </c>
      <c r="E42" s="23" t="s">
        <v>269</v>
      </c>
      <c r="F42" s="47">
        <v>4032493.5</v>
      </c>
      <c r="G42" s="47">
        <v>6596310</v>
      </c>
      <c r="H42" s="47">
        <v>4214980</v>
      </c>
      <c r="I42" s="53">
        <f t="shared" si="1"/>
        <v>4214980</v>
      </c>
    </row>
    <row r="43" spans="2:9" x14ac:dyDescent="0.35">
      <c r="B43" s="81"/>
      <c r="C43" s="81"/>
      <c r="D43" s="81"/>
      <c r="E43" s="23" t="s">
        <v>270</v>
      </c>
      <c r="F43" s="47">
        <v>5040616.875</v>
      </c>
      <c r="G43" s="47">
        <v>8245388</v>
      </c>
      <c r="H43" s="47">
        <v>5269320</v>
      </c>
      <c r="I43" s="53">
        <f t="shared" si="1"/>
        <v>5269320</v>
      </c>
    </row>
    <row r="44" spans="2:9" x14ac:dyDescent="0.35">
      <c r="B44" s="80" t="s">
        <v>5</v>
      </c>
      <c r="C44" s="80" t="s">
        <v>25</v>
      </c>
      <c r="D44" s="80" t="s">
        <v>17</v>
      </c>
      <c r="E44" s="23" t="s">
        <v>269</v>
      </c>
      <c r="F44" s="47">
        <v>2995372.8</v>
      </c>
      <c r="G44" s="47">
        <v>268513</v>
      </c>
      <c r="H44" s="47">
        <v>3130890</v>
      </c>
      <c r="I44" s="53">
        <f t="shared" si="1"/>
        <v>2995372.8</v>
      </c>
    </row>
    <row r="45" spans="2:9" x14ac:dyDescent="0.35">
      <c r="B45" s="81"/>
      <c r="C45" s="81"/>
      <c r="D45" s="81"/>
      <c r="E45" s="23" t="s">
        <v>270</v>
      </c>
      <c r="F45" s="47">
        <v>3744216</v>
      </c>
      <c r="G45" s="47">
        <v>335641</v>
      </c>
      <c r="H45" s="47">
        <v>3913910</v>
      </c>
      <c r="I45" s="53">
        <f t="shared" si="1"/>
        <v>3744216</v>
      </c>
    </row>
    <row r="46" spans="2:9" x14ac:dyDescent="0.35">
      <c r="B46" s="80" t="s">
        <v>5</v>
      </c>
      <c r="C46" s="80" t="s">
        <v>25</v>
      </c>
      <c r="D46" s="80" t="s">
        <v>294</v>
      </c>
      <c r="E46" s="23" t="s">
        <v>269</v>
      </c>
      <c r="F46" s="47">
        <v>2422209.2999999998</v>
      </c>
      <c r="G46" s="47">
        <v>1161705</v>
      </c>
      <c r="H46" s="47">
        <v>2532320</v>
      </c>
      <c r="I46" s="53">
        <f t="shared" si="1"/>
        <v>2422209.2999999998</v>
      </c>
    </row>
    <row r="47" spans="2:9" x14ac:dyDescent="0.35">
      <c r="B47" s="81"/>
      <c r="C47" s="81"/>
      <c r="D47" s="81"/>
      <c r="E47" s="23" t="s">
        <v>270</v>
      </c>
      <c r="F47" s="47">
        <v>3027761.625</v>
      </c>
      <c r="G47" s="47">
        <v>1452131</v>
      </c>
      <c r="H47" s="47">
        <v>3165400</v>
      </c>
      <c r="I47" s="53">
        <f t="shared" si="1"/>
        <v>3027761.625</v>
      </c>
    </row>
    <row r="48" spans="2:9" x14ac:dyDescent="0.35">
      <c r="B48" s="80" t="s">
        <v>5</v>
      </c>
      <c r="C48" s="80" t="s">
        <v>298</v>
      </c>
      <c r="D48" s="80" t="s">
        <v>17</v>
      </c>
      <c r="E48" s="23" t="s">
        <v>269</v>
      </c>
      <c r="F48" s="47">
        <v>2057962.2</v>
      </c>
      <c r="G48" s="47">
        <v>166433</v>
      </c>
      <c r="H48" s="47">
        <v>2151520</v>
      </c>
      <c r="I48" s="53">
        <f t="shared" si="1"/>
        <v>2057962.2</v>
      </c>
    </row>
    <row r="49" spans="2:9" x14ac:dyDescent="0.35">
      <c r="B49" s="81"/>
      <c r="C49" s="81"/>
      <c r="D49" s="81"/>
      <c r="E49" s="23" t="s">
        <v>270</v>
      </c>
      <c r="F49" s="47">
        <v>2572452.75</v>
      </c>
      <c r="G49" s="47">
        <v>208042</v>
      </c>
      <c r="H49" s="47">
        <v>2689400</v>
      </c>
      <c r="I49" s="53">
        <f t="shared" si="1"/>
        <v>2572452.75</v>
      </c>
    </row>
    <row r="50" spans="2:9" x14ac:dyDescent="0.35">
      <c r="B50" s="80" t="s">
        <v>5</v>
      </c>
      <c r="C50" s="80" t="s">
        <v>298</v>
      </c>
      <c r="D50" s="80" t="s">
        <v>294</v>
      </c>
      <c r="E50" s="23" t="s">
        <v>269</v>
      </c>
      <c r="F50" s="47">
        <v>1826661.9</v>
      </c>
      <c r="G50" s="47">
        <v>588065</v>
      </c>
      <c r="H50" s="47">
        <v>1909950</v>
      </c>
      <c r="I50" s="53">
        <f t="shared" si="1"/>
        <v>1826661.9</v>
      </c>
    </row>
    <row r="51" spans="2:9" x14ac:dyDescent="0.35">
      <c r="B51" s="81"/>
      <c r="C51" s="81"/>
      <c r="D51" s="81"/>
      <c r="E51" s="23" t="s">
        <v>270</v>
      </c>
      <c r="F51" s="47">
        <v>2283327.375</v>
      </c>
      <c r="G51" s="47">
        <v>735081</v>
      </c>
      <c r="H51" s="47">
        <v>2387140</v>
      </c>
      <c r="I51" s="53">
        <f t="shared" si="1"/>
        <v>2283327.375</v>
      </c>
    </row>
    <row r="52" spans="2:9" x14ac:dyDescent="0.35">
      <c r="B52" s="80" t="s">
        <v>5</v>
      </c>
      <c r="C52" s="80" t="s">
        <v>26</v>
      </c>
      <c r="D52" s="80" t="s">
        <v>17</v>
      </c>
      <c r="E52" s="23" t="s">
        <v>269</v>
      </c>
      <c r="F52" s="47">
        <v>963864.3</v>
      </c>
      <c r="G52" s="47">
        <v>880987</v>
      </c>
      <c r="H52" s="47">
        <v>1007930</v>
      </c>
      <c r="I52" s="53">
        <f t="shared" si="1"/>
        <v>963864.3</v>
      </c>
    </row>
    <row r="53" spans="2:9" x14ac:dyDescent="0.35">
      <c r="B53" s="81"/>
      <c r="C53" s="81"/>
      <c r="D53" s="81"/>
      <c r="E53" s="23" t="s">
        <v>270</v>
      </c>
      <c r="F53" s="47">
        <v>1204830.375</v>
      </c>
      <c r="G53" s="47">
        <v>1101234</v>
      </c>
      <c r="H53" s="47">
        <v>1259020</v>
      </c>
      <c r="I53" s="53">
        <f t="shared" si="1"/>
        <v>1204830.375</v>
      </c>
    </row>
    <row r="54" spans="2:9" x14ac:dyDescent="0.35">
      <c r="B54" s="80" t="s">
        <v>5</v>
      </c>
      <c r="C54" s="80" t="s">
        <v>26</v>
      </c>
      <c r="D54" s="80" t="s">
        <v>294</v>
      </c>
      <c r="E54" s="23" t="s">
        <v>269</v>
      </c>
      <c r="F54" s="47">
        <v>815316.6</v>
      </c>
      <c r="G54" s="47">
        <v>766703</v>
      </c>
      <c r="H54" s="47">
        <v>852040</v>
      </c>
      <c r="I54" s="53">
        <f t="shared" si="1"/>
        <v>815316.6</v>
      </c>
    </row>
    <row r="55" spans="2:9" x14ac:dyDescent="0.35">
      <c r="B55" s="81"/>
      <c r="C55" s="81"/>
      <c r="D55" s="81"/>
      <c r="E55" s="23" t="s">
        <v>270</v>
      </c>
      <c r="F55" s="47">
        <v>1019145.75</v>
      </c>
      <c r="G55" s="47">
        <v>958379</v>
      </c>
      <c r="H55" s="47">
        <v>1065050</v>
      </c>
      <c r="I55" s="53">
        <f t="shared" si="1"/>
        <v>1019145.75</v>
      </c>
    </row>
    <row r="56" spans="2:9" x14ac:dyDescent="0.35">
      <c r="B56" s="80" t="s">
        <v>5</v>
      </c>
      <c r="C56" s="80" t="s">
        <v>27</v>
      </c>
      <c r="D56" s="80" t="s">
        <v>28</v>
      </c>
      <c r="E56" s="23" t="s">
        <v>269</v>
      </c>
      <c r="F56" s="47">
        <v>1901501</v>
      </c>
      <c r="G56" s="47">
        <v>355058</v>
      </c>
      <c r="H56" s="47">
        <v>1987300</v>
      </c>
      <c r="I56" s="53">
        <f t="shared" si="1"/>
        <v>1901501</v>
      </c>
    </row>
    <row r="57" spans="2:9" x14ac:dyDescent="0.35">
      <c r="B57" s="81"/>
      <c r="C57" s="81"/>
      <c r="D57" s="81"/>
      <c r="E57" s="23" t="s">
        <v>270</v>
      </c>
      <c r="F57" s="47">
        <v>3132615.5</v>
      </c>
      <c r="G57" s="47">
        <v>443822</v>
      </c>
      <c r="H57" s="47">
        <v>3274880</v>
      </c>
      <c r="I57" s="53">
        <f t="shared" si="1"/>
        <v>3132615.5</v>
      </c>
    </row>
    <row r="58" spans="2:9" x14ac:dyDescent="0.35">
      <c r="B58" s="80" t="s">
        <v>5</v>
      </c>
      <c r="C58" s="80" t="s">
        <v>27</v>
      </c>
      <c r="D58" s="80" t="s">
        <v>29</v>
      </c>
      <c r="E58" s="23" t="s">
        <v>269</v>
      </c>
      <c r="F58" s="47">
        <v>1901501</v>
      </c>
      <c r="G58" s="47">
        <v>466014</v>
      </c>
      <c r="H58" s="47">
        <v>1987300</v>
      </c>
      <c r="I58" s="53">
        <f t="shared" si="1"/>
        <v>1901501</v>
      </c>
    </row>
    <row r="59" spans="2:9" x14ac:dyDescent="0.35">
      <c r="B59" s="81"/>
      <c r="C59" s="81"/>
      <c r="D59" s="81"/>
      <c r="E59" s="23" t="s">
        <v>270</v>
      </c>
      <c r="F59" s="47">
        <v>3132615.5</v>
      </c>
      <c r="G59" s="47">
        <v>582517</v>
      </c>
      <c r="H59" s="47">
        <v>3274880</v>
      </c>
      <c r="I59" s="53">
        <f t="shared" si="1"/>
        <v>3132615.5</v>
      </c>
    </row>
    <row r="60" spans="2:9" x14ac:dyDescent="0.35">
      <c r="B60" s="80" t="s">
        <v>256</v>
      </c>
      <c r="C60" s="80" t="s">
        <v>30</v>
      </c>
      <c r="D60" s="80" t="s">
        <v>17</v>
      </c>
      <c r="E60" s="23" t="s">
        <v>269</v>
      </c>
      <c r="F60" s="47">
        <v>570438.995</v>
      </c>
      <c r="G60" s="47">
        <v>355058</v>
      </c>
      <c r="H60" s="47">
        <v>596190</v>
      </c>
      <c r="I60" s="53">
        <f t="shared" si="1"/>
        <v>570438.995</v>
      </c>
    </row>
    <row r="61" spans="2:9" x14ac:dyDescent="0.35">
      <c r="B61" s="81"/>
      <c r="C61" s="81"/>
      <c r="D61" s="81"/>
      <c r="E61" s="23" t="s">
        <v>270</v>
      </c>
      <c r="F61" s="47">
        <v>712714.68099999998</v>
      </c>
      <c r="G61" s="47">
        <v>443822</v>
      </c>
      <c r="H61" s="47">
        <v>744940</v>
      </c>
      <c r="I61" s="53">
        <f t="shared" si="1"/>
        <v>712714.68099999998</v>
      </c>
    </row>
    <row r="62" spans="2:9" x14ac:dyDescent="0.35">
      <c r="B62" s="80" t="s">
        <v>256</v>
      </c>
      <c r="C62" s="80" t="s">
        <v>30</v>
      </c>
      <c r="D62" s="80" t="s">
        <v>294</v>
      </c>
      <c r="E62" s="23" t="s">
        <v>269</v>
      </c>
      <c r="F62" s="47">
        <v>460738.66649999999</v>
      </c>
      <c r="G62" s="47">
        <v>621351</v>
      </c>
      <c r="H62" s="47">
        <v>481950</v>
      </c>
      <c r="I62" s="53">
        <f t="shared" si="1"/>
        <v>481950</v>
      </c>
    </row>
    <row r="63" spans="2:9" x14ac:dyDescent="0.35">
      <c r="B63" s="81"/>
      <c r="C63" s="81"/>
      <c r="D63" s="81"/>
      <c r="E63" s="23" t="s">
        <v>270</v>
      </c>
      <c r="F63" s="47">
        <v>573380.55599999998</v>
      </c>
      <c r="G63" s="47">
        <v>776689</v>
      </c>
      <c r="H63" s="47">
        <v>599760</v>
      </c>
      <c r="I63" s="53">
        <f t="shared" si="1"/>
        <v>599760</v>
      </c>
    </row>
    <row r="64" spans="2:9" x14ac:dyDescent="0.35">
      <c r="B64" s="80" t="s">
        <v>256</v>
      </c>
      <c r="C64" s="80" t="s">
        <v>31</v>
      </c>
      <c r="D64" s="80" t="s">
        <v>17</v>
      </c>
      <c r="E64" s="23" t="s">
        <v>269</v>
      </c>
      <c r="F64" s="47">
        <v>659985.9</v>
      </c>
      <c r="G64" s="47">
        <v>621351</v>
      </c>
      <c r="H64" s="47">
        <v>690200</v>
      </c>
      <c r="I64" s="53">
        <f t="shared" si="1"/>
        <v>659985.9</v>
      </c>
    </row>
    <row r="65" spans="2:9" x14ac:dyDescent="0.35">
      <c r="B65" s="81"/>
      <c r="C65" s="81"/>
      <c r="D65" s="81"/>
      <c r="E65" s="23" t="s">
        <v>270</v>
      </c>
      <c r="F65" s="47">
        <v>824982.375</v>
      </c>
      <c r="G65" s="47">
        <v>776689</v>
      </c>
      <c r="H65" s="47">
        <v>862750</v>
      </c>
      <c r="I65" s="53">
        <f t="shared" si="1"/>
        <v>824982.375</v>
      </c>
    </row>
    <row r="66" spans="2:9" x14ac:dyDescent="0.35">
      <c r="B66" s="80" t="s">
        <v>256</v>
      </c>
      <c r="C66" s="80" t="s">
        <v>31</v>
      </c>
      <c r="D66" s="80" t="s">
        <v>294</v>
      </c>
      <c r="E66" s="23" t="s">
        <v>269</v>
      </c>
      <c r="F66" s="47">
        <v>507368.4</v>
      </c>
      <c r="G66" s="47">
        <v>1342563</v>
      </c>
      <c r="H66" s="47">
        <v>530740</v>
      </c>
      <c r="I66" s="53">
        <f t="shared" si="1"/>
        <v>530740</v>
      </c>
    </row>
    <row r="67" spans="2:9" x14ac:dyDescent="0.35">
      <c r="B67" s="81"/>
      <c r="C67" s="81"/>
      <c r="D67" s="81"/>
      <c r="E67" s="23" t="s">
        <v>270</v>
      </c>
      <c r="F67" s="47">
        <v>634210.5</v>
      </c>
      <c r="G67" s="47">
        <v>1678203</v>
      </c>
      <c r="H67" s="47">
        <v>662830</v>
      </c>
      <c r="I67" s="53">
        <f t="shared" si="1"/>
        <v>662830</v>
      </c>
    </row>
    <row r="68" spans="2:9" x14ac:dyDescent="0.35">
      <c r="B68" s="80" t="s">
        <v>256</v>
      </c>
      <c r="C68" s="80" t="s">
        <v>32</v>
      </c>
      <c r="D68" s="80" t="s">
        <v>17</v>
      </c>
      <c r="E68" s="23" t="s">
        <v>269</v>
      </c>
      <c r="F68" s="47">
        <v>639636.9</v>
      </c>
      <c r="G68" s="47">
        <v>776689</v>
      </c>
      <c r="H68" s="47">
        <v>668780</v>
      </c>
      <c r="I68" s="53">
        <f t="shared" si="1"/>
        <v>668780</v>
      </c>
    </row>
    <row r="69" spans="2:9" x14ac:dyDescent="0.35">
      <c r="B69" s="81"/>
      <c r="C69" s="81"/>
      <c r="D69" s="81"/>
      <c r="E69" s="23" t="s">
        <v>270</v>
      </c>
      <c r="F69" s="47">
        <v>799546.125</v>
      </c>
      <c r="G69" s="47">
        <v>970862</v>
      </c>
      <c r="H69" s="47">
        <v>835380</v>
      </c>
      <c r="I69" s="53">
        <f t="shared" si="1"/>
        <v>835380</v>
      </c>
    </row>
    <row r="70" spans="2:9" x14ac:dyDescent="0.35">
      <c r="B70" s="80" t="s">
        <v>33</v>
      </c>
      <c r="C70" s="80" t="s">
        <v>300</v>
      </c>
      <c r="D70" s="80" t="s">
        <v>17</v>
      </c>
      <c r="E70" s="23" t="s">
        <v>269</v>
      </c>
      <c r="F70" s="47">
        <v>368995.2</v>
      </c>
      <c r="G70" s="47">
        <v>499300</v>
      </c>
      <c r="H70" s="47">
        <v>385560</v>
      </c>
      <c r="I70" s="53">
        <f t="shared" si="1"/>
        <v>385560</v>
      </c>
    </row>
    <row r="71" spans="2:9" x14ac:dyDescent="0.35">
      <c r="B71" s="81"/>
      <c r="C71" s="81"/>
      <c r="D71" s="81"/>
      <c r="E71" s="23" t="s">
        <v>270</v>
      </c>
      <c r="F71" s="47">
        <v>461244</v>
      </c>
      <c r="G71" s="47">
        <v>624125</v>
      </c>
      <c r="H71" s="47">
        <v>481950</v>
      </c>
      <c r="I71" s="53">
        <f t="shared" ref="I71:I102" si="2">+MEDIAN(F71:H71)</f>
        <v>481950</v>
      </c>
    </row>
    <row r="72" spans="2:9" x14ac:dyDescent="0.35">
      <c r="B72" s="80" t="s">
        <v>34</v>
      </c>
      <c r="C72" s="80" t="s">
        <v>300</v>
      </c>
      <c r="D72" s="80" t="s">
        <v>17</v>
      </c>
      <c r="E72" s="23" t="s">
        <v>269</v>
      </c>
      <c r="F72" s="47">
        <v>368995.2</v>
      </c>
      <c r="G72" s="47">
        <v>477109</v>
      </c>
      <c r="H72" s="47">
        <v>385560</v>
      </c>
      <c r="I72" s="53">
        <f t="shared" si="2"/>
        <v>385560</v>
      </c>
    </row>
    <row r="73" spans="2:9" x14ac:dyDescent="0.35">
      <c r="B73" s="81"/>
      <c r="C73" s="81"/>
      <c r="D73" s="81"/>
      <c r="E73" s="23" t="s">
        <v>270</v>
      </c>
      <c r="F73" s="47">
        <v>461244</v>
      </c>
      <c r="G73" s="47">
        <v>596386</v>
      </c>
      <c r="H73" s="47">
        <v>481950</v>
      </c>
      <c r="I73" s="53">
        <f t="shared" si="2"/>
        <v>481950</v>
      </c>
    </row>
    <row r="74" spans="2:9" x14ac:dyDescent="0.35">
      <c r="B74" s="80" t="s">
        <v>35</v>
      </c>
      <c r="C74" s="80" t="s">
        <v>300</v>
      </c>
      <c r="D74" s="80" t="s">
        <v>17</v>
      </c>
      <c r="E74" s="23" t="s">
        <v>269</v>
      </c>
      <c r="F74" s="47">
        <v>320835.90000000002</v>
      </c>
      <c r="G74" s="47">
        <v>721211</v>
      </c>
      <c r="H74" s="47">
        <v>335580</v>
      </c>
      <c r="I74" s="53">
        <f t="shared" si="2"/>
        <v>335580</v>
      </c>
    </row>
    <row r="75" spans="2:9" x14ac:dyDescent="0.35">
      <c r="B75" s="81"/>
      <c r="C75" s="81"/>
      <c r="D75" s="81"/>
      <c r="E75" s="23" t="s">
        <v>270</v>
      </c>
      <c r="F75" s="47">
        <v>401044.875</v>
      </c>
      <c r="G75" s="47">
        <v>901514</v>
      </c>
      <c r="H75" s="47">
        <v>418880</v>
      </c>
      <c r="I75" s="53">
        <f t="shared" si="2"/>
        <v>418880</v>
      </c>
    </row>
    <row r="76" spans="2:9" x14ac:dyDescent="0.35">
      <c r="B76" s="80" t="s">
        <v>36</v>
      </c>
      <c r="C76" s="80" t="s">
        <v>300</v>
      </c>
      <c r="D76" s="80" t="s">
        <v>17</v>
      </c>
      <c r="E76" s="23" t="s">
        <v>269</v>
      </c>
      <c r="F76" s="47">
        <v>175001.4</v>
      </c>
      <c r="G76" s="47">
        <v>521491</v>
      </c>
      <c r="H76" s="47">
        <v>183260</v>
      </c>
      <c r="I76" s="53">
        <f t="shared" si="2"/>
        <v>183260</v>
      </c>
    </row>
    <row r="77" spans="2:9" x14ac:dyDescent="0.35">
      <c r="B77" s="81"/>
      <c r="C77" s="81"/>
      <c r="D77" s="81"/>
      <c r="E77" s="23" t="s">
        <v>270</v>
      </c>
      <c r="F77" s="47">
        <v>218751.75</v>
      </c>
      <c r="G77" s="47">
        <v>651864</v>
      </c>
      <c r="H77" s="47">
        <v>228480</v>
      </c>
      <c r="I77" s="53">
        <f t="shared" si="2"/>
        <v>228480</v>
      </c>
    </row>
    <row r="78" spans="2:9" x14ac:dyDescent="0.35">
      <c r="B78" s="80" t="s">
        <v>37</v>
      </c>
      <c r="C78" s="80" t="s">
        <v>300</v>
      </c>
      <c r="D78" s="80" t="s">
        <v>17</v>
      </c>
      <c r="E78" s="23" t="s">
        <v>269</v>
      </c>
      <c r="F78" s="47">
        <v>167540.1</v>
      </c>
      <c r="G78" s="47">
        <v>477109</v>
      </c>
      <c r="H78" s="47">
        <v>174930</v>
      </c>
      <c r="I78" s="53">
        <f t="shared" si="2"/>
        <v>174930</v>
      </c>
    </row>
    <row r="79" spans="2:9" x14ac:dyDescent="0.35">
      <c r="B79" s="81"/>
      <c r="C79" s="81"/>
      <c r="D79" s="81"/>
      <c r="E79" s="23" t="s">
        <v>270</v>
      </c>
      <c r="F79" s="47">
        <v>209425.125</v>
      </c>
      <c r="G79" s="47">
        <v>596386</v>
      </c>
      <c r="H79" s="47">
        <v>218960</v>
      </c>
      <c r="I79" s="53">
        <f t="shared" si="2"/>
        <v>218960</v>
      </c>
    </row>
    <row r="80" spans="2:9" x14ac:dyDescent="0.35">
      <c r="B80" s="80" t="s">
        <v>38</v>
      </c>
      <c r="C80" s="80" t="s">
        <v>300</v>
      </c>
      <c r="D80" s="80" t="s">
        <v>17</v>
      </c>
      <c r="E80" s="23" t="s">
        <v>269</v>
      </c>
      <c r="F80" s="47">
        <v>152617.5</v>
      </c>
      <c r="G80" s="47">
        <v>399440</v>
      </c>
      <c r="H80" s="47">
        <v>159460</v>
      </c>
      <c r="I80" s="53">
        <f t="shared" si="2"/>
        <v>159460</v>
      </c>
    </row>
    <row r="81" spans="2:9" x14ac:dyDescent="0.35">
      <c r="B81" s="81"/>
      <c r="C81" s="81"/>
      <c r="D81" s="81"/>
      <c r="E81" s="23" t="s">
        <v>270</v>
      </c>
      <c r="F81" s="47">
        <v>190771.875</v>
      </c>
      <c r="G81" s="47">
        <v>499300</v>
      </c>
      <c r="H81" s="47">
        <v>199920</v>
      </c>
      <c r="I81" s="53">
        <f t="shared" si="2"/>
        <v>199920</v>
      </c>
    </row>
    <row r="82" spans="2:9" x14ac:dyDescent="0.35">
      <c r="B82" s="80" t="s">
        <v>301</v>
      </c>
      <c r="C82" s="80" t="s">
        <v>300</v>
      </c>
      <c r="D82" s="80" t="s">
        <v>17</v>
      </c>
      <c r="E82" s="23" t="s">
        <v>269</v>
      </c>
      <c r="F82" s="47">
        <v>141764.70000000001</v>
      </c>
      <c r="G82" s="47">
        <v>255198</v>
      </c>
      <c r="H82" s="47">
        <v>148750</v>
      </c>
      <c r="I82" s="53">
        <f t="shared" si="2"/>
        <v>148750</v>
      </c>
    </row>
    <row r="83" spans="2:9" x14ac:dyDescent="0.35">
      <c r="B83" s="81"/>
      <c r="C83" s="81"/>
      <c r="D83" s="81"/>
      <c r="E83" s="23" t="s">
        <v>270</v>
      </c>
      <c r="F83" s="47">
        <v>177205.875</v>
      </c>
      <c r="G83" s="47">
        <v>318997</v>
      </c>
      <c r="H83" s="47">
        <v>185640</v>
      </c>
      <c r="I83" s="53">
        <f t="shared" si="2"/>
        <v>185640</v>
      </c>
    </row>
    <row r="84" spans="2:9" x14ac:dyDescent="0.35">
      <c r="B84" s="80" t="s">
        <v>39</v>
      </c>
      <c r="C84" s="80" t="s">
        <v>300</v>
      </c>
      <c r="D84" s="80" t="s">
        <v>17</v>
      </c>
      <c r="E84" s="23" t="s">
        <v>269</v>
      </c>
      <c r="F84" s="47">
        <v>134981.70000000001</v>
      </c>
      <c r="G84" s="47">
        <v>166433</v>
      </c>
      <c r="H84" s="47">
        <v>141610</v>
      </c>
      <c r="I84" s="53">
        <f t="shared" si="2"/>
        <v>141610</v>
      </c>
    </row>
    <row r="85" spans="2:9" x14ac:dyDescent="0.35">
      <c r="B85" s="81"/>
      <c r="C85" s="81"/>
      <c r="D85" s="81"/>
      <c r="E85" s="23" t="s">
        <v>270</v>
      </c>
      <c r="F85" s="47">
        <v>168727.125</v>
      </c>
      <c r="G85" s="47">
        <v>208042</v>
      </c>
      <c r="H85" s="47">
        <v>176120</v>
      </c>
      <c r="I85" s="53">
        <f t="shared" si="2"/>
        <v>176120</v>
      </c>
    </row>
    <row r="86" spans="2:9" x14ac:dyDescent="0.35">
      <c r="B86" s="80" t="s">
        <v>40</v>
      </c>
      <c r="C86" s="80" t="s">
        <v>300</v>
      </c>
      <c r="D86" s="80" t="s">
        <v>17</v>
      </c>
      <c r="E86" s="23" t="s">
        <v>269</v>
      </c>
      <c r="F86" s="47">
        <v>134981.70000000001</v>
      </c>
      <c r="G86" s="47">
        <v>133147</v>
      </c>
      <c r="H86" s="47">
        <v>141610</v>
      </c>
      <c r="I86" s="53">
        <f t="shared" si="2"/>
        <v>134981.70000000001</v>
      </c>
    </row>
    <row r="87" spans="2:9" x14ac:dyDescent="0.35">
      <c r="B87" s="81"/>
      <c r="C87" s="81"/>
      <c r="D87" s="81"/>
      <c r="E87" s="23" t="s">
        <v>270</v>
      </c>
      <c r="F87" s="47">
        <v>168727.125</v>
      </c>
      <c r="G87" s="47">
        <v>166433</v>
      </c>
      <c r="H87" s="47">
        <v>176120</v>
      </c>
      <c r="I87" s="53">
        <f t="shared" si="2"/>
        <v>168727.125</v>
      </c>
    </row>
    <row r="88" spans="2:9" x14ac:dyDescent="0.35">
      <c r="B88" s="80" t="s">
        <v>41</v>
      </c>
      <c r="C88" s="80" t="s">
        <v>300</v>
      </c>
      <c r="D88" s="80" t="s">
        <v>17</v>
      </c>
      <c r="E88" s="23" t="s">
        <v>269</v>
      </c>
      <c r="F88" s="47">
        <v>137016.6</v>
      </c>
      <c r="G88" s="47">
        <v>233007</v>
      </c>
      <c r="H88" s="47">
        <v>142800</v>
      </c>
      <c r="I88" s="53">
        <f t="shared" si="2"/>
        <v>142800</v>
      </c>
    </row>
    <row r="89" spans="2:9" x14ac:dyDescent="0.35">
      <c r="B89" s="81"/>
      <c r="C89" s="81"/>
      <c r="D89" s="81"/>
      <c r="E89" s="23" t="s">
        <v>270</v>
      </c>
      <c r="F89" s="47">
        <v>171270.75</v>
      </c>
      <c r="G89" s="47">
        <v>291258</v>
      </c>
      <c r="H89" s="47">
        <v>178500</v>
      </c>
      <c r="I89" s="53">
        <f t="shared" si="2"/>
        <v>178500</v>
      </c>
    </row>
    <row r="90" spans="2:9" x14ac:dyDescent="0.35">
      <c r="B90" s="80" t="s">
        <v>42</v>
      </c>
      <c r="C90" s="80" t="s">
        <v>300</v>
      </c>
      <c r="D90" s="80" t="s">
        <v>17</v>
      </c>
      <c r="E90" s="23" t="s">
        <v>269</v>
      </c>
      <c r="F90" s="47">
        <v>134981.70000000001</v>
      </c>
      <c r="G90" s="47">
        <v>255198</v>
      </c>
      <c r="H90" s="47">
        <v>141610</v>
      </c>
      <c r="I90" s="53">
        <f t="shared" si="2"/>
        <v>141610</v>
      </c>
    </row>
    <row r="91" spans="2:9" x14ac:dyDescent="0.35">
      <c r="B91" s="81"/>
      <c r="C91" s="81"/>
      <c r="D91" s="81"/>
      <c r="E91" s="23" t="s">
        <v>270</v>
      </c>
      <c r="F91" s="47">
        <v>168727.125</v>
      </c>
      <c r="G91" s="47">
        <v>318997</v>
      </c>
      <c r="H91" s="47">
        <v>176120</v>
      </c>
      <c r="I91" s="53">
        <f t="shared" si="2"/>
        <v>176120</v>
      </c>
    </row>
    <row r="92" spans="2:9" x14ac:dyDescent="0.35">
      <c r="B92" s="80" t="s">
        <v>43</v>
      </c>
      <c r="C92" s="80" t="s">
        <v>300</v>
      </c>
      <c r="D92" s="80" t="s">
        <v>17</v>
      </c>
      <c r="E92" s="23" t="s">
        <v>269</v>
      </c>
      <c r="F92" s="47">
        <v>133625.1</v>
      </c>
      <c r="G92" s="47">
        <v>255198</v>
      </c>
      <c r="H92" s="47">
        <v>139230</v>
      </c>
      <c r="I92" s="53">
        <f t="shared" si="2"/>
        <v>139230</v>
      </c>
    </row>
    <row r="93" spans="2:9" x14ac:dyDescent="0.35">
      <c r="B93" s="83"/>
      <c r="C93" s="83"/>
      <c r="D93" s="83"/>
      <c r="E93" s="23" t="s">
        <v>270</v>
      </c>
      <c r="F93" s="47">
        <v>167031.375</v>
      </c>
      <c r="G93" s="47">
        <v>318997</v>
      </c>
      <c r="H93" s="47">
        <v>174930</v>
      </c>
      <c r="I93" s="53">
        <f t="shared" si="2"/>
        <v>174930</v>
      </c>
    </row>
    <row r="94" spans="2:9" x14ac:dyDescent="0.35">
      <c r="B94" s="80" t="s">
        <v>44</v>
      </c>
      <c r="C94" s="80" t="s">
        <v>300</v>
      </c>
      <c r="D94" s="80" t="s">
        <v>17</v>
      </c>
      <c r="E94" s="23" t="s">
        <v>269</v>
      </c>
      <c r="F94" s="47">
        <v>126842.1</v>
      </c>
      <c r="G94" s="47">
        <v>255198</v>
      </c>
      <c r="H94" s="47">
        <v>132090</v>
      </c>
      <c r="I94" s="53">
        <f t="shared" si="2"/>
        <v>132090</v>
      </c>
    </row>
    <row r="95" spans="2:9" x14ac:dyDescent="0.35">
      <c r="B95" s="83"/>
      <c r="C95" s="83"/>
      <c r="D95" s="83"/>
      <c r="E95" s="23" t="s">
        <v>270</v>
      </c>
      <c r="F95" s="47">
        <v>158552.625</v>
      </c>
      <c r="G95" s="47">
        <v>318997</v>
      </c>
      <c r="H95" s="47">
        <v>165410</v>
      </c>
      <c r="I95" s="53">
        <f t="shared" si="2"/>
        <v>165410</v>
      </c>
    </row>
    <row r="96" spans="2:9" x14ac:dyDescent="0.35">
      <c r="B96" s="80" t="s">
        <v>45</v>
      </c>
      <c r="C96" s="80" t="s">
        <v>300</v>
      </c>
      <c r="D96" s="80" t="s">
        <v>17</v>
      </c>
      <c r="E96" s="23" t="s">
        <v>269</v>
      </c>
      <c r="F96" s="47">
        <v>118024.2</v>
      </c>
      <c r="G96" s="47">
        <v>210816</v>
      </c>
      <c r="H96" s="47">
        <v>123760</v>
      </c>
      <c r="I96" s="53">
        <f t="shared" si="2"/>
        <v>123760</v>
      </c>
    </row>
    <row r="97" spans="2:9" x14ac:dyDescent="0.35">
      <c r="B97" s="83"/>
      <c r="C97" s="83"/>
      <c r="D97" s="83"/>
      <c r="E97" s="23" t="s">
        <v>270</v>
      </c>
      <c r="F97" s="47">
        <v>147530.25</v>
      </c>
      <c r="G97" s="47">
        <v>263520</v>
      </c>
      <c r="H97" s="47">
        <v>154700</v>
      </c>
      <c r="I97" s="53">
        <f t="shared" si="2"/>
        <v>154700</v>
      </c>
    </row>
    <row r="98" spans="2:9" x14ac:dyDescent="0.35">
      <c r="B98" s="80" t="s">
        <v>46</v>
      </c>
      <c r="C98" s="80" t="s">
        <v>300</v>
      </c>
      <c r="D98" s="80" t="s">
        <v>17</v>
      </c>
      <c r="E98" s="23" t="s">
        <v>269</v>
      </c>
      <c r="F98" s="47">
        <v>101066.7</v>
      </c>
      <c r="G98" s="47">
        <v>221911</v>
      </c>
      <c r="H98" s="47">
        <v>105910</v>
      </c>
      <c r="I98" s="53">
        <f t="shared" si="2"/>
        <v>105910</v>
      </c>
    </row>
    <row r="99" spans="2:9" x14ac:dyDescent="0.35">
      <c r="B99" s="83"/>
      <c r="C99" s="83"/>
      <c r="D99" s="83"/>
      <c r="E99" s="23" t="s">
        <v>270</v>
      </c>
      <c r="F99" s="47">
        <v>126333.375</v>
      </c>
      <c r="G99" s="47">
        <v>277389</v>
      </c>
      <c r="H99" s="47">
        <v>132090</v>
      </c>
      <c r="I99" s="53">
        <f t="shared" si="2"/>
        <v>132090</v>
      </c>
    </row>
    <row r="100" spans="2:9" x14ac:dyDescent="0.35">
      <c r="B100" s="80" t="s">
        <v>47</v>
      </c>
      <c r="C100" s="80" t="s">
        <v>300</v>
      </c>
      <c r="D100" s="80" t="s">
        <v>17</v>
      </c>
      <c r="E100" s="23" t="s">
        <v>269</v>
      </c>
      <c r="F100" s="47">
        <v>91570.5</v>
      </c>
      <c r="G100" s="47">
        <v>194172</v>
      </c>
      <c r="H100" s="47">
        <v>95200</v>
      </c>
      <c r="I100" s="53">
        <f t="shared" si="2"/>
        <v>95200</v>
      </c>
    </row>
    <row r="101" spans="2:9" x14ac:dyDescent="0.35">
      <c r="B101" s="81"/>
      <c r="C101" s="81"/>
      <c r="D101" s="81"/>
      <c r="E101" s="23" t="s">
        <v>270</v>
      </c>
      <c r="F101" s="47">
        <v>114463.125</v>
      </c>
      <c r="G101" s="47">
        <v>242715</v>
      </c>
      <c r="H101" s="47">
        <v>120190</v>
      </c>
      <c r="I101" s="53">
        <f t="shared" si="2"/>
        <v>120190</v>
      </c>
    </row>
    <row r="102" spans="2:9" x14ac:dyDescent="0.35">
      <c r="B102" s="80" t="s">
        <v>48</v>
      </c>
      <c r="C102" s="80" t="s">
        <v>300</v>
      </c>
      <c r="D102" s="80" t="s">
        <v>17</v>
      </c>
      <c r="E102" s="23" t="s">
        <v>269</v>
      </c>
      <c r="F102" s="47">
        <v>91570.5</v>
      </c>
      <c r="G102" s="47">
        <v>188625</v>
      </c>
      <c r="H102" s="47">
        <v>95200</v>
      </c>
      <c r="I102" s="53">
        <f t="shared" si="2"/>
        <v>95200</v>
      </c>
    </row>
    <row r="103" spans="2:9" x14ac:dyDescent="0.35">
      <c r="B103" s="81"/>
      <c r="C103" s="81"/>
      <c r="D103" s="81"/>
      <c r="E103" s="23" t="s">
        <v>270</v>
      </c>
      <c r="F103" s="47">
        <v>114463.125</v>
      </c>
      <c r="G103" s="47">
        <v>235781</v>
      </c>
      <c r="H103" s="47">
        <v>120190</v>
      </c>
      <c r="I103" s="53">
        <f t="shared" ref="I103:I129" si="3">+MEDIAN(F103:H103)</f>
        <v>120190</v>
      </c>
    </row>
    <row r="104" spans="2:9" x14ac:dyDescent="0.35">
      <c r="B104" s="80" t="s">
        <v>49</v>
      </c>
      <c r="C104" s="80" t="s">
        <v>300</v>
      </c>
      <c r="D104" s="80" t="s">
        <v>17</v>
      </c>
      <c r="E104" s="23" t="s">
        <v>269</v>
      </c>
      <c r="F104" s="47">
        <v>91570.5</v>
      </c>
      <c r="G104" s="47">
        <v>233007</v>
      </c>
      <c r="H104" s="47">
        <v>95200</v>
      </c>
      <c r="I104" s="53">
        <f t="shared" si="3"/>
        <v>95200</v>
      </c>
    </row>
    <row r="105" spans="2:9" x14ac:dyDescent="0.35">
      <c r="B105" s="81"/>
      <c r="C105" s="81"/>
      <c r="D105" s="81"/>
      <c r="E105" s="23" t="s">
        <v>270</v>
      </c>
      <c r="F105" s="47">
        <v>114463.125</v>
      </c>
      <c r="G105" s="47">
        <v>291258</v>
      </c>
      <c r="H105" s="47">
        <v>120190</v>
      </c>
      <c r="I105" s="53">
        <f t="shared" si="3"/>
        <v>120190</v>
      </c>
    </row>
    <row r="106" spans="2:9" x14ac:dyDescent="0.35">
      <c r="B106" s="80" t="s">
        <v>299</v>
      </c>
      <c r="C106" s="80" t="s">
        <v>300</v>
      </c>
      <c r="D106" s="80" t="s">
        <v>294</v>
      </c>
      <c r="E106" s="23" t="s">
        <v>269</v>
      </c>
      <c r="F106" s="47">
        <v>472775.1</v>
      </c>
      <c r="G106" s="47">
        <v>1608856</v>
      </c>
      <c r="H106" s="47">
        <v>493850</v>
      </c>
      <c r="I106" s="53">
        <f t="shared" si="3"/>
        <v>493850</v>
      </c>
    </row>
    <row r="107" spans="2:9" x14ac:dyDescent="0.35">
      <c r="B107" s="81"/>
      <c r="C107" s="81"/>
      <c r="D107" s="81"/>
      <c r="E107" s="23" t="s">
        <v>270</v>
      </c>
      <c r="F107" s="47">
        <v>590968.875</v>
      </c>
      <c r="G107" s="47">
        <v>2011070</v>
      </c>
      <c r="H107" s="47">
        <v>617610</v>
      </c>
      <c r="I107" s="53">
        <f t="shared" si="3"/>
        <v>617610</v>
      </c>
    </row>
    <row r="108" spans="2:9" x14ac:dyDescent="0.35">
      <c r="B108" s="80" t="s">
        <v>33</v>
      </c>
      <c r="C108" s="80" t="s">
        <v>300</v>
      </c>
      <c r="D108" s="80" t="s">
        <v>294</v>
      </c>
      <c r="E108" s="23" t="s">
        <v>269</v>
      </c>
      <c r="F108" s="47">
        <v>299808.59999999998</v>
      </c>
      <c r="G108" s="47">
        <v>1342563</v>
      </c>
      <c r="H108" s="47">
        <v>312970</v>
      </c>
      <c r="I108" s="53">
        <f t="shared" si="3"/>
        <v>312970</v>
      </c>
    </row>
    <row r="109" spans="2:9" x14ac:dyDescent="0.35">
      <c r="B109" s="81"/>
      <c r="C109" s="81"/>
      <c r="D109" s="81"/>
      <c r="E109" s="23" t="s">
        <v>270</v>
      </c>
      <c r="F109" s="47">
        <v>374760.75</v>
      </c>
      <c r="G109" s="47">
        <v>1678203</v>
      </c>
      <c r="H109" s="47">
        <v>391510</v>
      </c>
      <c r="I109" s="53">
        <f t="shared" si="3"/>
        <v>391510</v>
      </c>
    </row>
    <row r="110" spans="2:9" x14ac:dyDescent="0.35">
      <c r="B110" s="80" t="s">
        <v>34</v>
      </c>
      <c r="C110" s="80" t="s">
        <v>300</v>
      </c>
      <c r="D110" s="80" t="s">
        <v>294</v>
      </c>
      <c r="E110" s="23" t="s">
        <v>269</v>
      </c>
      <c r="F110" s="47">
        <v>299808.59999999998</v>
      </c>
      <c r="G110" s="47">
        <v>1342563</v>
      </c>
      <c r="H110" s="47">
        <v>312970</v>
      </c>
      <c r="I110" s="53">
        <f t="shared" si="3"/>
        <v>312970</v>
      </c>
    </row>
    <row r="111" spans="2:9" x14ac:dyDescent="0.35">
      <c r="B111" s="81"/>
      <c r="C111" s="81"/>
      <c r="D111" s="81"/>
      <c r="E111" s="23" t="s">
        <v>270</v>
      </c>
      <c r="F111" s="47">
        <v>374760.75</v>
      </c>
      <c r="G111" s="47">
        <v>1678203</v>
      </c>
      <c r="H111" s="47">
        <v>391510</v>
      </c>
      <c r="I111" s="53">
        <f t="shared" si="3"/>
        <v>391510</v>
      </c>
    </row>
    <row r="112" spans="2:9" x14ac:dyDescent="0.35">
      <c r="B112" s="80" t="s">
        <v>35</v>
      </c>
      <c r="C112" s="80" t="s">
        <v>300</v>
      </c>
      <c r="D112" s="80" t="s">
        <v>294</v>
      </c>
      <c r="E112" s="23" t="s">
        <v>269</v>
      </c>
      <c r="F112" s="47">
        <v>246222.9</v>
      </c>
      <c r="G112" s="47">
        <v>1575570</v>
      </c>
      <c r="H112" s="47">
        <v>257040</v>
      </c>
      <c r="I112" s="53">
        <f t="shared" si="3"/>
        <v>257040</v>
      </c>
    </row>
    <row r="113" spans="2:9" x14ac:dyDescent="0.35">
      <c r="B113" s="81"/>
      <c r="C113" s="81"/>
      <c r="D113" s="81"/>
      <c r="E113" s="23" t="s">
        <v>270</v>
      </c>
      <c r="F113" s="47">
        <v>307778.625</v>
      </c>
      <c r="G113" s="47">
        <v>1969462</v>
      </c>
      <c r="H113" s="47">
        <v>321300</v>
      </c>
      <c r="I113" s="53">
        <f t="shared" si="3"/>
        <v>321300</v>
      </c>
    </row>
    <row r="114" spans="2:9" x14ac:dyDescent="0.35">
      <c r="B114" s="80" t="s">
        <v>38</v>
      </c>
      <c r="C114" s="80" t="s">
        <v>300</v>
      </c>
      <c r="D114" s="80" t="s">
        <v>294</v>
      </c>
      <c r="E114" s="23" t="s">
        <v>269</v>
      </c>
      <c r="F114" s="47">
        <v>119380.8</v>
      </c>
      <c r="G114" s="47">
        <v>970862</v>
      </c>
      <c r="H114" s="47">
        <v>124950</v>
      </c>
      <c r="I114" s="53">
        <f t="shared" si="3"/>
        <v>124950</v>
      </c>
    </row>
    <row r="115" spans="2:9" x14ac:dyDescent="0.35">
      <c r="B115" s="81"/>
      <c r="C115" s="81"/>
      <c r="D115" s="81"/>
      <c r="E115" s="23" t="s">
        <v>270</v>
      </c>
      <c r="F115" s="47">
        <v>149226</v>
      </c>
      <c r="G115" s="47">
        <v>1213577</v>
      </c>
      <c r="H115" s="47">
        <v>155890</v>
      </c>
      <c r="I115" s="53">
        <f t="shared" si="3"/>
        <v>155890</v>
      </c>
    </row>
    <row r="116" spans="2:9" x14ac:dyDescent="0.35">
      <c r="B116" s="80" t="s">
        <v>40</v>
      </c>
      <c r="C116" s="80" t="s">
        <v>300</v>
      </c>
      <c r="D116" s="80" t="s">
        <v>294</v>
      </c>
      <c r="E116" s="23" t="s">
        <v>269</v>
      </c>
      <c r="F116" s="47">
        <v>115989.3</v>
      </c>
      <c r="G116" s="47">
        <v>610256</v>
      </c>
      <c r="H116" s="47">
        <v>121380</v>
      </c>
      <c r="I116" s="53">
        <f t="shared" si="3"/>
        <v>121380</v>
      </c>
    </row>
    <row r="117" spans="2:9" x14ac:dyDescent="0.35">
      <c r="B117" s="81"/>
      <c r="C117" s="81"/>
      <c r="D117" s="81"/>
      <c r="E117" s="23" t="s">
        <v>270</v>
      </c>
      <c r="F117" s="47">
        <v>144986.625</v>
      </c>
      <c r="G117" s="47">
        <v>762820</v>
      </c>
      <c r="H117" s="47">
        <v>151130</v>
      </c>
      <c r="I117" s="53">
        <f t="shared" si="3"/>
        <v>151130</v>
      </c>
    </row>
    <row r="118" spans="2:9" x14ac:dyDescent="0.35">
      <c r="B118" s="80" t="s">
        <v>41</v>
      </c>
      <c r="C118" s="80" t="s">
        <v>300</v>
      </c>
      <c r="D118" s="80" t="s">
        <v>294</v>
      </c>
      <c r="E118" s="23" t="s">
        <v>269</v>
      </c>
      <c r="F118" s="47">
        <v>107849.7</v>
      </c>
      <c r="G118" s="47">
        <v>610256</v>
      </c>
      <c r="H118" s="47">
        <v>113050</v>
      </c>
      <c r="I118" s="53">
        <f t="shared" si="3"/>
        <v>113050</v>
      </c>
    </row>
    <row r="119" spans="2:9" x14ac:dyDescent="0.35">
      <c r="B119" s="81"/>
      <c r="C119" s="81"/>
      <c r="D119" s="81"/>
      <c r="E119" s="23" t="s">
        <v>270</v>
      </c>
      <c r="F119" s="47">
        <v>134812.125</v>
      </c>
      <c r="G119" s="47">
        <v>762820</v>
      </c>
      <c r="H119" s="47">
        <v>140420</v>
      </c>
      <c r="I119" s="53">
        <f t="shared" si="3"/>
        <v>140420</v>
      </c>
    </row>
    <row r="120" spans="2:9" x14ac:dyDescent="0.35">
      <c r="B120" s="80" t="s">
        <v>42</v>
      </c>
      <c r="C120" s="80" t="s">
        <v>300</v>
      </c>
      <c r="D120" s="80" t="s">
        <v>294</v>
      </c>
      <c r="E120" s="23" t="s">
        <v>269</v>
      </c>
      <c r="F120" s="47">
        <v>101066.7</v>
      </c>
      <c r="G120" s="47">
        <v>1087365</v>
      </c>
      <c r="H120" s="47">
        <v>105910</v>
      </c>
      <c r="I120" s="53">
        <f t="shared" si="3"/>
        <v>105910</v>
      </c>
    </row>
    <row r="121" spans="2:9" x14ac:dyDescent="0.35">
      <c r="B121" s="81"/>
      <c r="C121" s="81"/>
      <c r="D121" s="81"/>
      <c r="E121" s="23" t="s">
        <v>270</v>
      </c>
      <c r="F121" s="47">
        <v>126333.375</v>
      </c>
      <c r="G121" s="47">
        <v>1359206</v>
      </c>
      <c r="H121" s="47">
        <v>132090</v>
      </c>
      <c r="I121" s="53">
        <f t="shared" si="3"/>
        <v>132090</v>
      </c>
    </row>
    <row r="122" spans="2:9" x14ac:dyDescent="0.35">
      <c r="B122" s="80" t="s">
        <v>43</v>
      </c>
      <c r="C122" s="80" t="s">
        <v>300</v>
      </c>
      <c r="D122" s="80" t="s">
        <v>294</v>
      </c>
      <c r="E122" s="23" t="s">
        <v>269</v>
      </c>
      <c r="F122" s="47">
        <v>97675.199999999997</v>
      </c>
      <c r="G122" s="47">
        <v>1087365</v>
      </c>
      <c r="H122" s="47">
        <v>102340</v>
      </c>
      <c r="I122" s="53">
        <f t="shared" si="3"/>
        <v>102340</v>
      </c>
    </row>
    <row r="123" spans="2:9" x14ac:dyDescent="0.35">
      <c r="B123" s="81"/>
      <c r="C123" s="81"/>
      <c r="D123" s="81"/>
      <c r="E123" s="23" t="s">
        <v>270</v>
      </c>
      <c r="F123" s="47">
        <v>122094</v>
      </c>
      <c r="G123" s="47">
        <v>1359206</v>
      </c>
      <c r="H123" s="47">
        <v>127330</v>
      </c>
      <c r="I123" s="53">
        <f t="shared" si="3"/>
        <v>127330</v>
      </c>
    </row>
    <row r="124" spans="2:9" x14ac:dyDescent="0.35">
      <c r="B124" s="80" t="s">
        <v>44</v>
      </c>
      <c r="C124" s="80" t="s">
        <v>300</v>
      </c>
      <c r="D124" s="80" t="s">
        <v>294</v>
      </c>
      <c r="E124" s="23" t="s">
        <v>269</v>
      </c>
      <c r="F124" s="47">
        <v>97675.199999999997</v>
      </c>
      <c r="G124" s="47">
        <v>798880</v>
      </c>
      <c r="H124" s="47">
        <v>102340</v>
      </c>
      <c r="I124" s="53">
        <f t="shared" si="3"/>
        <v>102340</v>
      </c>
    </row>
    <row r="125" spans="2:9" x14ac:dyDescent="0.35">
      <c r="B125" s="81"/>
      <c r="C125" s="81"/>
      <c r="D125" s="81"/>
      <c r="E125" s="23" t="s">
        <v>270</v>
      </c>
      <c r="F125" s="47">
        <v>122094</v>
      </c>
      <c r="G125" s="47">
        <v>998600</v>
      </c>
      <c r="H125" s="47">
        <v>127330</v>
      </c>
      <c r="I125" s="53">
        <f t="shared" si="3"/>
        <v>127330</v>
      </c>
    </row>
    <row r="126" spans="2:9" x14ac:dyDescent="0.35">
      <c r="B126" s="80" t="s">
        <v>45</v>
      </c>
      <c r="C126" s="80" t="s">
        <v>300</v>
      </c>
      <c r="D126" s="80" t="s">
        <v>294</v>
      </c>
      <c r="E126" s="23" t="s">
        <v>269</v>
      </c>
      <c r="F126" s="47">
        <v>96318.6</v>
      </c>
      <c r="G126" s="47">
        <v>748950</v>
      </c>
      <c r="H126" s="47">
        <v>101150</v>
      </c>
      <c r="I126" s="53">
        <f t="shared" si="3"/>
        <v>101150</v>
      </c>
    </row>
    <row r="127" spans="2:9" x14ac:dyDescent="0.35">
      <c r="B127" s="81"/>
      <c r="C127" s="81"/>
      <c r="D127" s="81"/>
      <c r="E127" s="23" t="s">
        <v>270</v>
      </c>
      <c r="F127" s="47">
        <v>120398.25</v>
      </c>
      <c r="G127" s="47">
        <v>936188</v>
      </c>
      <c r="H127" s="47">
        <v>126140</v>
      </c>
      <c r="I127" s="53">
        <f t="shared" si="3"/>
        <v>126140</v>
      </c>
    </row>
    <row r="128" spans="2:9" x14ac:dyDescent="0.35">
      <c r="B128" s="80" t="s">
        <v>46</v>
      </c>
      <c r="C128" s="80" t="s">
        <v>300</v>
      </c>
      <c r="D128" s="80" t="s">
        <v>294</v>
      </c>
      <c r="E128" s="23" t="s">
        <v>269</v>
      </c>
      <c r="F128" s="47">
        <v>81396</v>
      </c>
      <c r="G128" s="47">
        <v>798880</v>
      </c>
      <c r="H128" s="47">
        <v>84490</v>
      </c>
      <c r="I128" s="53">
        <f t="shared" si="3"/>
        <v>84490</v>
      </c>
    </row>
    <row r="129" spans="2:9" x14ac:dyDescent="0.35">
      <c r="B129" s="81"/>
      <c r="C129" s="81"/>
      <c r="D129" s="81"/>
      <c r="E129" s="23" t="s">
        <v>270</v>
      </c>
      <c r="F129" s="47">
        <v>101745</v>
      </c>
      <c r="G129" s="47">
        <v>998600</v>
      </c>
      <c r="H129" s="47">
        <v>105910</v>
      </c>
      <c r="I129" s="53">
        <f t="shared" si="3"/>
        <v>105910</v>
      </c>
    </row>
    <row r="130" spans="2:9" x14ac:dyDescent="0.35">
      <c r="B130" s="80" t="s">
        <v>48</v>
      </c>
      <c r="C130" s="80" t="s">
        <v>300</v>
      </c>
      <c r="D130" s="80" t="s">
        <v>294</v>
      </c>
      <c r="E130" s="23" t="s">
        <v>269</v>
      </c>
      <c r="F130" s="47">
        <v>72578.100000000006</v>
      </c>
      <c r="G130" s="47">
        <v>144242</v>
      </c>
      <c r="H130" s="47">
        <v>76160</v>
      </c>
      <c r="I130" s="53">
        <f t="shared" ref="I130:I149" si="4">+MEDIAN(F130:H130)</f>
        <v>76160</v>
      </c>
    </row>
    <row r="131" spans="2:9" x14ac:dyDescent="0.35">
      <c r="B131" s="81"/>
      <c r="C131" s="81"/>
      <c r="D131" s="81"/>
      <c r="E131" s="23" t="s">
        <v>270</v>
      </c>
      <c r="F131" s="47">
        <v>90722.625</v>
      </c>
      <c r="G131" s="47">
        <v>180303</v>
      </c>
      <c r="H131" s="47">
        <v>95200</v>
      </c>
      <c r="I131" s="53">
        <f t="shared" si="4"/>
        <v>95200</v>
      </c>
    </row>
    <row r="132" spans="2:9" x14ac:dyDescent="0.35">
      <c r="B132" s="80" t="s">
        <v>49</v>
      </c>
      <c r="C132" s="80" t="s">
        <v>300</v>
      </c>
      <c r="D132" s="80" t="s">
        <v>294</v>
      </c>
      <c r="E132" s="23" t="s">
        <v>269</v>
      </c>
      <c r="F132" s="47">
        <v>72578.100000000006</v>
      </c>
      <c r="G132" s="47">
        <v>71012</v>
      </c>
      <c r="H132" s="47">
        <v>76160</v>
      </c>
      <c r="I132" s="53">
        <f t="shared" si="4"/>
        <v>72578.100000000006</v>
      </c>
    </row>
    <row r="133" spans="2:9" x14ac:dyDescent="0.35">
      <c r="B133" s="81"/>
      <c r="C133" s="81"/>
      <c r="D133" s="81"/>
      <c r="E133" s="23" t="s">
        <v>270</v>
      </c>
      <c r="F133" s="47">
        <v>90722.625</v>
      </c>
      <c r="G133" s="47">
        <v>88764</v>
      </c>
      <c r="H133" s="47">
        <v>95200</v>
      </c>
      <c r="I133" s="53">
        <f t="shared" si="4"/>
        <v>90722.625</v>
      </c>
    </row>
    <row r="134" spans="2:9" x14ac:dyDescent="0.35">
      <c r="B134" s="80" t="s">
        <v>50</v>
      </c>
      <c r="C134" s="80" t="s">
        <v>51</v>
      </c>
      <c r="D134" s="80" t="s">
        <v>17</v>
      </c>
      <c r="E134" s="23" t="s">
        <v>269</v>
      </c>
      <c r="F134" s="47">
        <v>368995.2</v>
      </c>
      <c r="G134" s="47">
        <v>199720</v>
      </c>
      <c r="H134" s="47">
        <v>385560</v>
      </c>
      <c r="I134" s="53">
        <f t="shared" si="4"/>
        <v>368995.2</v>
      </c>
    </row>
    <row r="135" spans="2:9" x14ac:dyDescent="0.35">
      <c r="B135" s="81"/>
      <c r="C135" s="81"/>
      <c r="D135" s="81"/>
      <c r="E135" s="23" t="s">
        <v>270</v>
      </c>
      <c r="F135" s="47">
        <v>461244</v>
      </c>
      <c r="G135" s="47">
        <v>249650</v>
      </c>
      <c r="H135" s="47">
        <v>481950</v>
      </c>
      <c r="I135" s="53">
        <f t="shared" si="4"/>
        <v>461244</v>
      </c>
    </row>
    <row r="136" spans="2:9" x14ac:dyDescent="0.35">
      <c r="B136" s="80" t="s">
        <v>52</v>
      </c>
      <c r="C136" s="80" t="s">
        <v>51</v>
      </c>
      <c r="D136" s="80" t="s">
        <v>17</v>
      </c>
      <c r="E136" s="23" t="s">
        <v>269</v>
      </c>
      <c r="F136" s="47">
        <v>368995.2</v>
      </c>
      <c r="G136" s="47">
        <v>366153</v>
      </c>
      <c r="H136" s="47">
        <v>385560</v>
      </c>
      <c r="I136" s="53">
        <f t="shared" si="4"/>
        <v>368995.2</v>
      </c>
    </row>
    <row r="137" spans="2:9" x14ac:dyDescent="0.35">
      <c r="B137" s="81"/>
      <c r="C137" s="81"/>
      <c r="D137" s="81"/>
      <c r="E137" s="23" t="s">
        <v>270</v>
      </c>
      <c r="F137" s="47">
        <v>461244</v>
      </c>
      <c r="G137" s="47">
        <v>457692</v>
      </c>
      <c r="H137" s="47">
        <v>481950</v>
      </c>
      <c r="I137" s="53">
        <f t="shared" si="4"/>
        <v>461244</v>
      </c>
    </row>
    <row r="138" spans="2:9" x14ac:dyDescent="0.35">
      <c r="B138" s="80" t="s">
        <v>53</v>
      </c>
      <c r="C138" s="80" t="s">
        <v>51</v>
      </c>
      <c r="D138" s="80" t="s">
        <v>17</v>
      </c>
      <c r="E138" s="23" t="s">
        <v>269</v>
      </c>
      <c r="F138" s="47">
        <v>320835.90000000002</v>
      </c>
      <c r="G138" s="47">
        <v>233007</v>
      </c>
      <c r="H138" s="47">
        <v>335580</v>
      </c>
      <c r="I138" s="53">
        <f t="shared" si="4"/>
        <v>320835.90000000002</v>
      </c>
    </row>
    <row r="139" spans="2:9" x14ac:dyDescent="0.35">
      <c r="B139" s="81"/>
      <c r="C139" s="81"/>
      <c r="D139" s="81"/>
      <c r="E139" s="23" t="s">
        <v>270</v>
      </c>
      <c r="F139" s="47">
        <v>401044.875</v>
      </c>
      <c r="G139" s="47">
        <v>291258</v>
      </c>
      <c r="H139" s="47">
        <v>418880</v>
      </c>
      <c r="I139" s="53">
        <f t="shared" si="4"/>
        <v>401044.875</v>
      </c>
    </row>
    <row r="140" spans="2:9" x14ac:dyDescent="0.35">
      <c r="B140" s="80" t="s">
        <v>54</v>
      </c>
      <c r="C140" s="80" t="s">
        <v>51</v>
      </c>
      <c r="D140" s="80" t="s">
        <v>17</v>
      </c>
      <c r="E140" s="23" t="s">
        <v>269</v>
      </c>
      <c r="F140" s="47">
        <v>114632.7</v>
      </c>
      <c r="G140" s="47">
        <v>124270</v>
      </c>
      <c r="H140" s="47">
        <v>120190</v>
      </c>
      <c r="I140" s="53">
        <f t="shared" si="4"/>
        <v>120190</v>
      </c>
    </row>
    <row r="141" spans="2:9" x14ac:dyDescent="0.35">
      <c r="B141" s="81"/>
      <c r="C141" s="81"/>
      <c r="D141" s="81"/>
      <c r="E141" s="23" t="s">
        <v>270</v>
      </c>
      <c r="F141" s="47">
        <v>143290.875</v>
      </c>
      <c r="G141" s="47">
        <v>155338</v>
      </c>
      <c r="H141" s="47">
        <v>149940</v>
      </c>
      <c r="I141" s="53">
        <f t="shared" si="4"/>
        <v>149940</v>
      </c>
    </row>
    <row r="142" spans="2:9" x14ac:dyDescent="0.35">
      <c r="B142" s="80" t="s">
        <v>55</v>
      </c>
      <c r="C142" s="80" t="s">
        <v>51</v>
      </c>
      <c r="D142" s="80" t="s">
        <v>17</v>
      </c>
      <c r="E142" s="23" t="s">
        <v>269</v>
      </c>
      <c r="F142" s="47">
        <v>134981.70000000001</v>
      </c>
      <c r="G142" s="47">
        <v>90984</v>
      </c>
      <c r="H142" s="47">
        <v>141610</v>
      </c>
      <c r="I142" s="53">
        <f t="shared" si="4"/>
        <v>134981.70000000001</v>
      </c>
    </row>
    <row r="143" spans="2:9" x14ac:dyDescent="0.35">
      <c r="B143" s="81"/>
      <c r="C143" s="81"/>
      <c r="D143" s="81"/>
      <c r="E143" s="23" t="s">
        <v>270</v>
      </c>
      <c r="F143" s="47">
        <v>168727.125</v>
      </c>
      <c r="G143" s="47">
        <v>113729</v>
      </c>
      <c r="H143" s="47">
        <v>176120</v>
      </c>
      <c r="I143" s="53">
        <f t="shared" si="4"/>
        <v>168727.125</v>
      </c>
    </row>
    <row r="144" spans="2:9" x14ac:dyDescent="0.35">
      <c r="B144" s="80" t="s">
        <v>56</v>
      </c>
      <c r="C144" s="80" t="s">
        <v>51</v>
      </c>
      <c r="D144" s="80" t="s">
        <v>17</v>
      </c>
      <c r="E144" s="23" t="s">
        <v>269</v>
      </c>
      <c r="F144" s="47">
        <v>133625.1</v>
      </c>
      <c r="G144" s="47">
        <v>83217</v>
      </c>
      <c r="H144" s="47">
        <v>139230</v>
      </c>
      <c r="I144" s="53">
        <f t="shared" si="4"/>
        <v>133625.1</v>
      </c>
    </row>
    <row r="145" spans="2:9" x14ac:dyDescent="0.35">
      <c r="B145" s="81"/>
      <c r="C145" s="81"/>
      <c r="D145" s="81"/>
      <c r="E145" s="23" t="s">
        <v>270</v>
      </c>
      <c r="F145" s="47">
        <v>167031.375</v>
      </c>
      <c r="G145" s="47">
        <v>104021</v>
      </c>
      <c r="H145" s="47">
        <v>174930</v>
      </c>
      <c r="I145" s="53">
        <f t="shared" si="4"/>
        <v>167031.375</v>
      </c>
    </row>
    <row r="146" spans="2:9" x14ac:dyDescent="0.35">
      <c r="B146" s="80" t="s">
        <v>302</v>
      </c>
      <c r="C146" s="80" t="s">
        <v>51</v>
      </c>
      <c r="D146" s="80" t="s">
        <v>17</v>
      </c>
      <c r="E146" s="23" t="s">
        <v>269</v>
      </c>
      <c r="F146" s="47">
        <v>156009</v>
      </c>
      <c r="G146" s="47">
        <v>105408</v>
      </c>
      <c r="H146" s="47">
        <v>163030</v>
      </c>
      <c r="I146" s="53">
        <f t="shared" si="4"/>
        <v>156009</v>
      </c>
    </row>
    <row r="147" spans="2:9" x14ac:dyDescent="0.35">
      <c r="B147" s="81"/>
      <c r="C147" s="81"/>
      <c r="D147" s="81"/>
      <c r="E147" s="23" t="s">
        <v>270</v>
      </c>
      <c r="F147" s="47">
        <v>195011.25</v>
      </c>
      <c r="G147" s="47">
        <v>131760</v>
      </c>
      <c r="H147" s="47">
        <v>203490</v>
      </c>
      <c r="I147" s="53">
        <f t="shared" si="4"/>
        <v>195011.25</v>
      </c>
    </row>
    <row r="148" spans="2:9" x14ac:dyDescent="0.35">
      <c r="B148" s="80" t="s">
        <v>303</v>
      </c>
      <c r="C148" s="80" t="s">
        <v>57</v>
      </c>
      <c r="D148" s="80" t="s">
        <v>17</v>
      </c>
      <c r="E148" s="23" t="s">
        <v>269</v>
      </c>
      <c r="F148" s="47">
        <v>599617.19999999995</v>
      </c>
      <c r="G148" s="47">
        <v>127599</v>
      </c>
      <c r="H148" s="47">
        <v>627130</v>
      </c>
      <c r="I148" s="53">
        <f t="shared" si="4"/>
        <v>599617.19999999995</v>
      </c>
    </row>
    <row r="149" spans="2:9" x14ac:dyDescent="0.35">
      <c r="B149" s="81"/>
      <c r="C149" s="81"/>
      <c r="D149" s="81"/>
      <c r="E149" s="23" t="s">
        <v>270</v>
      </c>
      <c r="F149" s="47">
        <v>749521.5</v>
      </c>
      <c r="G149" s="47">
        <v>159499</v>
      </c>
      <c r="H149" s="47">
        <v>783020</v>
      </c>
      <c r="I149" s="53">
        <f t="shared" si="4"/>
        <v>749521.5</v>
      </c>
    </row>
    <row r="150" spans="2:9" x14ac:dyDescent="0.35">
      <c r="B150" s="80" t="s">
        <v>58</v>
      </c>
      <c r="C150" s="80" t="s">
        <v>57</v>
      </c>
      <c r="D150" s="80" t="s">
        <v>17</v>
      </c>
      <c r="E150" s="23" t="s">
        <v>269</v>
      </c>
      <c r="F150" s="47">
        <v>134981.70000000001</v>
      </c>
      <c r="G150" s="47">
        <v>105408</v>
      </c>
      <c r="H150" s="47">
        <v>141610</v>
      </c>
      <c r="I150" s="53">
        <f t="shared" ref="I150:I155" si="5">+MEDIAN(F150:H150)</f>
        <v>134981.70000000001</v>
      </c>
    </row>
    <row r="151" spans="2:9" x14ac:dyDescent="0.35">
      <c r="B151" s="81"/>
      <c r="C151" s="81"/>
      <c r="D151" s="81"/>
      <c r="E151" s="23" t="s">
        <v>270</v>
      </c>
      <c r="F151" s="47">
        <v>168727.125</v>
      </c>
      <c r="G151" s="47">
        <v>131760</v>
      </c>
      <c r="H151" s="47">
        <v>176120</v>
      </c>
      <c r="I151" s="53">
        <f t="shared" si="5"/>
        <v>168727.125</v>
      </c>
    </row>
    <row r="152" spans="2:9" x14ac:dyDescent="0.35">
      <c r="B152" s="80" t="s">
        <v>59</v>
      </c>
      <c r="C152" s="80" t="s">
        <v>57</v>
      </c>
      <c r="D152" s="80" t="s">
        <v>17</v>
      </c>
      <c r="E152" s="23" t="s">
        <v>269</v>
      </c>
      <c r="F152" s="47">
        <v>134981.70000000001</v>
      </c>
      <c r="G152" s="47">
        <v>166433</v>
      </c>
      <c r="H152" s="47">
        <v>141610</v>
      </c>
      <c r="I152" s="53">
        <f t="shared" si="5"/>
        <v>141610</v>
      </c>
    </row>
    <row r="153" spans="2:9" x14ac:dyDescent="0.35">
      <c r="B153" s="81"/>
      <c r="C153" s="81"/>
      <c r="D153" s="81"/>
      <c r="E153" s="23" t="s">
        <v>270</v>
      </c>
      <c r="F153" s="47">
        <v>168727.125</v>
      </c>
      <c r="G153" s="47">
        <v>208042</v>
      </c>
      <c r="H153" s="47">
        <v>176120</v>
      </c>
      <c r="I153" s="53">
        <f t="shared" si="5"/>
        <v>176120</v>
      </c>
    </row>
    <row r="154" spans="2:9" x14ac:dyDescent="0.35">
      <c r="B154" s="82" t="s">
        <v>60</v>
      </c>
      <c r="C154" s="82" t="s">
        <v>61</v>
      </c>
      <c r="D154" s="82" t="s">
        <v>17</v>
      </c>
      <c r="E154" s="23" t="s">
        <v>269</v>
      </c>
      <c r="F154" s="47">
        <v>152617.5</v>
      </c>
      <c r="G154" s="47">
        <v>77669</v>
      </c>
      <c r="H154" s="47">
        <v>159460</v>
      </c>
      <c r="I154" s="53">
        <f t="shared" si="5"/>
        <v>152617.5</v>
      </c>
    </row>
    <row r="155" spans="2:9" x14ac:dyDescent="0.35">
      <c r="B155" s="82"/>
      <c r="C155" s="82"/>
      <c r="D155" s="82"/>
      <c r="E155" s="23" t="s">
        <v>270</v>
      </c>
      <c r="F155" s="47">
        <v>190771.875</v>
      </c>
      <c r="G155" s="47">
        <v>97086</v>
      </c>
      <c r="H155" s="47">
        <v>199920</v>
      </c>
      <c r="I155" s="53">
        <f t="shared" si="5"/>
        <v>190771.875</v>
      </c>
    </row>
    <row r="157" spans="2:9" x14ac:dyDescent="0.35">
      <c r="F157" s="78" t="s">
        <v>319</v>
      </c>
      <c r="G157" s="78"/>
      <c r="H157" s="78"/>
      <c r="I157" s="55">
        <f>SUM(I6:I155)</f>
        <v>196724555.95099998</v>
      </c>
    </row>
  </sheetData>
  <mergeCells count="229">
    <mergeCell ref="F4:H4"/>
    <mergeCell ref="B10:B11"/>
    <mergeCell ref="C10:C11"/>
    <mergeCell ref="D10:D11"/>
    <mergeCell ref="B12:B13"/>
    <mergeCell ref="C12:C13"/>
    <mergeCell ref="D12:D13"/>
    <mergeCell ref="B4:E4"/>
    <mergeCell ref="B6:B7"/>
    <mergeCell ref="C6:C7"/>
    <mergeCell ref="D6:D7"/>
    <mergeCell ref="B8:B9"/>
    <mergeCell ref="C8:C9"/>
    <mergeCell ref="D8:D9"/>
    <mergeCell ref="B18:B19"/>
    <mergeCell ref="C18:C19"/>
    <mergeCell ref="D18:D19"/>
    <mergeCell ref="B20:B21"/>
    <mergeCell ref="C20:C21"/>
    <mergeCell ref="D20:D21"/>
    <mergeCell ref="B14:B15"/>
    <mergeCell ref="C14:C15"/>
    <mergeCell ref="D14:D15"/>
    <mergeCell ref="B16:B17"/>
    <mergeCell ref="C16:C17"/>
    <mergeCell ref="D16:D17"/>
    <mergeCell ref="B26:B27"/>
    <mergeCell ref="C26:C27"/>
    <mergeCell ref="D26:D27"/>
    <mergeCell ref="B28:B29"/>
    <mergeCell ref="C28:C29"/>
    <mergeCell ref="D28:D29"/>
    <mergeCell ref="B22:B23"/>
    <mergeCell ref="C22:C23"/>
    <mergeCell ref="D22:D23"/>
    <mergeCell ref="B24:B25"/>
    <mergeCell ref="C24:C25"/>
    <mergeCell ref="D24:D25"/>
    <mergeCell ref="B34:B35"/>
    <mergeCell ref="C34:C35"/>
    <mergeCell ref="D34:D35"/>
    <mergeCell ref="B30:B31"/>
    <mergeCell ref="C30:C31"/>
    <mergeCell ref="D30:D31"/>
    <mergeCell ref="B32:B33"/>
    <mergeCell ref="C32:C33"/>
    <mergeCell ref="D32:D33"/>
    <mergeCell ref="B40:B41"/>
    <mergeCell ref="C40:C41"/>
    <mergeCell ref="D40:D41"/>
    <mergeCell ref="B42:B43"/>
    <mergeCell ref="C42:C43"/>
    <mergeCell ref="D42:D43"/>
    <mergeCell ref="B36:B37"/>
    <mergeCell ref="C36:C37"/>
    <mergeCell ref="D36:D37"/>
    <mergeCell ref="B38:B39"/>
    <mergeCell ref="C38:C39"/>
    <mergeCell ref="D38:D39"/>
    <mergeCell ref="B56:B57"/>
    <mergeCell ref="C56:C57"/>
    <mergeCell ref="D56:D57"/>
    <mergeCell ref="B44:B45"/>
    <mergeCell ref="C44:C45"/>
    <mergeCell ref="D44:D45"/>
    <mergeCell ref="B46:B47"/>
    <mergeCell ref="C46:C47"/>
    <mergeCell ref="D46:D47"/>
    <mergeCell ref="B52:B53"/>
    <mergeCell ref="C52:C53"/>
    <mergeCell ref="D52:D53"/>
    <mergeCell ref="B54:B55"/>
    <mergeCell ref="C54:C55"/>
    <mergeCell ref="D54:D55"/>
    <mergeCell ref="B48:B49"/>
    <mergeCell ref="C48:C49"/>
    <mergeCell ref="D48:D49"/>
    <mergeCell ref="B50:B51"/>
    <mergeCell ref="C50:C51"/>
    <mergeCell ref="D50:D51"/>
    <mergeCell ref="B60:B61"/>
    <mergeCell ref="C60:C61"/>
    <mergeCell ref="D60:D61"/>
    <mergeCell ref="B62:B63"/>
    <mergeCell ref="C62:C63"/>
    <mergeCell ref="D62:D63"/>
    <mergeCell ref="B58:B59"/>
    <mergeCell ref="C58:C59"/>
    <mergeCell ref="D58:D59"/>
    <mergeCell ref="B70:B71"/>
    <mergeCell ref="C70:C71"/>
    <mergeCell ref="D70:D71"/>
    <mergeCell ref="B68:B69"/>
    <mergeCell ref="C68:C69"/>
    <mergeCell ref="D68:D69"/>
    <mergeCell ref="B64:B65"/>
    <mergeCell ref="C64:C65"/>
    <mergeCell ref="D64:D65"/>
    <mergeCell ref="B66:B67"/>
    <mergeCell ref="C66:C67"/>
    <mergeCell ref="D66:D67"/>
    <mergeCell ref="B76:B77"/>
    <mergeCell ref="C76:C77"/>
    <mergeCell ref="D76:D77"/>
    <mergeCell ref="B78:B79"/>
    <mergeCell ref="C78:C79"/>
    <mergeCell ref="D78:D79"/>
    <mergeCell ref="B72:B73"/>
    <mergeCell ref="C72:C73"/>
    <mergeCell ref="D72:D73"/>
    <mergeCell ref="B74:B75"/>
    <mergeCell ref="C74:C75"/>
    <mergeCell ref="D74:D75"/>
    <mergeCell ref="B82:B83"/>
    <mergeCell ref="C82:C83"/>
    <mergeCell ref="D82:D83"/>
    <mergeCell ref="B84:B85"/>
    <mergeCell ref="C84:C85"/>
    <mergeCell ref="D84:D85"/>
    <mergeCell ref="B80:B81"/>
    <mergeCell ref="C80:C81"/>
    <mergeCell ref="D80:D81"/>
    <mergeCell ref="D92:D93"/>
    <mergeCell ref="C92:C93"/>
    <mergeCell ref="B92:B93"/>
    <mergeCell ref="B90:B91"/>
    <mergeCell ref="C90:C91"/>
    <mergeCell ref="D90:D91"/>
    <mergeCell ref="B86:B87"/>
    <mergeCell ref="C86:C87"/>
    <mergeCell ref="D86:D87"/>
    <mergeCell ref="B88:B89"/>
    <mergeCell ref="C88:C89"/>
    <mergeCell ref="D88:D89"/>
    <mergeCell ref="B98:B99"/>
    <mergeCell ref="C98:C99"/>
    <mergeCell ref="D98:D99"/>
    <mergeCell ref="B100:B101"/>
    <mergeCell ref="C100:C101"/>
    <mergeCell ref="D100:D101"/>
    <mergeCell ref="B94:B95"/>
    <mergeCell ref="C94:C95"/>
    <mergeCell ref="D94:D95"/>
    <mergeCell ref="B96:B97"/>
    <mergeCell ref="C96:C97"/>
    <mergeCell ref="D96:D97"/>
    <mergeCell ref="B106:B107"/>
    <mergeCell ref="C106:C107"/>
    <mergeCell ref="D106:D107"/>
    <mergeCell ref="B108:B109"/>
    <mergeCell ref="C108:C109"/>
    <mergeCell ref="D108:D109"/>
    <mergeCell ref="B102:B103"/>
    <mergeCell ref="C102:C103"/>
    <mergeCell ref="D102:D103"/>
    <mergeCell ref="B104:B105"/>
    <mergeCell ref="C104:C105"/>
    <mergeCell ref="D104:D105"/>
    <mergeCell ref="B114:B115"/>
    <mergeCell ref="C114:C115"/>
    <mergeCell ref="D114:D115"/>
    <mergeCell ref="B110:B111"/>
    <mergeCell ref="C110:C111"/>
    <mergeCell ref="D110:D111"/>
    <mergeCell ref="B112:B113"/>
    <mergeCell ref="C112:C113"/>
    <mergeCell ref="D112:D113"/>
    <mergeCell ref="B120:B121"/>
    <mergeCell ref="C120:C121"/>
    <mergeCell ref="D120:D121"/>
    <mergeCell ref="B122:B123"/>
    <mergeCell ref="C122:C123"/>
    <mergeCell ref="D122:D123"/>
    <mergeCell ref="B116:B117"/>
    <mergeCell ref="C116:C117"/>
    <mergeCell ref="D116:D117"/>
    <mergeCell ref="B118:B119"/>
    <mergeCell ref="C118:C119"/>
    <mergeCell ref="D118:D119"/>
    <mergeCell ref="B128:B129"/>
    <mergeCell ref="C128:C129"/>
    <mergeCell ref="D128:D129"/>
    <mergeCell ref="B124:B125"/>
    <mergeCell ref="C124:C125"/>
    <mergeCell ref="D124:D125"/>
    <mergeCell ref="B126:B127"/>
    <mergeCell ref="C126:C127"/>
    <mergeCell ref="D126:D127"/>
    <mergeCell ref="B130:B131"/>
    <mergeCell ref="C130:C131"/>
    <mergeCell ref="D130:D131"/>
    <mergeCell ref="B132:B133"/>
    <mergeCell ref="C132:C133"/>
    <mergeCell ref="D132:D133"/>
    <mergeCell ref="C138:C139"/>
    <mergeCell ref="D138:D139"/>
    <mergeCell ref="B140:B141"/>
    <mergeCell ref="C140:C141"/>
    <mergeCell ref="D140:D141"/>
    <mergeCell ref="B134:B135"/>
    <mergeCell ref="C134:C135"/>
    <mergeCell ref="D134:D135"/>
    <mergeCell ref="B136:B137"/>
    <mergeCell ref="C136:C137"/>
    <mergeCell ref="D136:D137"/>
    <mergeCell ref="F157:H157"/>
    <mergeCell ref="I4:I5"/>
    <mergeCell ref="B152:B153"/>
    <mergeCell ref="C152:C153"/>
    <mergeCell ref="B154:B155"/>
    <mergeCell ref="C154:C155"/>
    <mergeCell ref="D154:D155"/>
    <mergeCell ref="D152:D153"/>
    <mergeCell ref="B150:B151"/>
    <mergeCell ref="C150:C151"/>
    <mergeCell ref="D150:D151"/>
    <mergeCell ref="B148:B149"/>
    <mergeCell ref="C148:C149"/>
    <mergeCell ref="D148:D149"/>
    <mergeCell ref="B146:B147"/>
    <mergeCell ref="C146:C147"/>
    <mergeCell ref="D146:D147"/>
    <mergeCell ref="B142:B143"/>
    <mergeCell ref="C142:C143"/>
    <mergeCell ref="D142:D143"/>
    <mergeCell ref="B144:B145"/>
    <mergeCell ref="C144:C145"/>
    <mergeCell ref="D144:D145"/>
    <mergeCell ref="B138:B13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BC670-5728-6D44-BC3A-E6F78FAC42A3}">
  <dimension ref="A1:K85"/>
  <sheetViews>
    <sheetView topLeftCell="A47" zoomScale="75" zoomScaleNormal="75" workbookViewId="0">
      <selection activeCell="K85" sqref="K85"/>
    </sheetView>
  </sheetViews>
  <sheetFormatPr baseColWidth="10" defaultColWidth="11" defaultRowHeight="15.5" x14ac:dyDescent="0.35"/>
  <cols>
    <col min="1" max="1" width="15.5" customWidth="1"/>
    <col min="2" max="2" width="17.08203125" customWidth="1"/>
    <col min="3" max="3" width="16.5" bestFit="1" customWidth="1"/>
    <col min="4" max="4" width="13.08203125" customWidth="1"/>
    <col min="6" max="6" width="13.5" bestFit="1" customWidth="1"/>
    <col min="8" max="8" width="21.83203125" bestFit="1" customWidth="1"/>
    <col min="9" max="9" width="20.58203125" bestFit="1" customWidth="1"/>
    <col min="10" max="10" width="15.6640625" bestFit="1" customWidth="1"/>
    <col min="11" max="11" width="17.6640625" customWidth="1"/>
  </cols>
  <sheetData>
    <row r="1" spans="1:11" x14ac:dyDescent="0.35">
      <c r="A1" s="89"/>
      <c r="B1" s="89"/>
      <c r="C1" s="89"/>
      <c r="D1" s="89"/>
      <c r="E1" s="89"/>
      <c r="F1" s="89"/>
      <c r="G1" s="89"/>
    </row>
    <row r="2" spans="1:11" x14ac:dyDescent="0.35">
      <c r="A2" s="89"/>
      <c r="B2" s="89"/>
      <c r="C2" s="89"/>
      <c r="D2" s="89"/>
      <c r="E2" s="89"/>
      <c r="F2" s="89"/>
      <c r="G2" s="89"/>
    </row>
    <row r="3" spans="1:11" x14ac:dyDescent="0.35">
      <c r="A3" s="89"/>
      <c r="B3" s="89"/>
      <c r="C3" s="89"/>
      <c r="D3" s="89"/>
      <c r="E3" s="89"/>
      <c r="F3" s="89"/>
      <c r="G3" s="89"/>
    </row>
    <row r="4" spans="1:11" x14ac:dyDescent="0.35">
      <c r="A4" s="89"/>
      <c r="B4" s="89"/>
      <c r="C4" s="89"/>
      <c r="D4" s="89"/>
      <c r="E4" s="89"/>
      <c r="F4" s="89"/>
      <c r="G4" s="89"/>
    </row>
    <row r="5" spans="1:11" x14ac:dyDescent="0.35">
      <c r="A5" s="89"/>
      <c r="B5" s="89"/>
      <c r="C5" s="89"/>
      <c r="D5" s="89"/>
      <c r="E5" s="89"/>
      <c r="F5" s="89"/>
      <c r="G5" s="89"/>
    </row>
    <row r="6" spans="1:11" x14ac:dyDescent="0.35">
      <c r="A6" s="89"/>
      <c r="B6" s="89"/>
      <c r="C6" s="89"/>
      <c r="D6" s="89"/>
      <c r="E6" s="89"/>
      <c r="F6" s="89"/>
      <c r="G6" s="89"/>
    </row>
    <row r="7" spans="1:11" ht="43.25" customHeight="1" x14ac:dyDescent="0.35">
      <c r="A7" s="90" t="s">
        <v>62</v>
      </c>
      <c r="B7" s="90"/>
      <c r="C7" s="90"/>
      <c r="D7" s="90"/>
      <c r="E7" s="90"/>
      <c r="F7" s="90"/>
      <c r="G7" s="90"/>
      <c r="H7" s="84" t="s">
        <v>4</v>
      </c>
      <c r="I7" s="84"/>
      <c r="J7" s="84"/>
      <c r="K7" s="79" t="s">
        <v>318</v>
      </c>
    </row>
    <row r="8" spans="1:11" ht="31" x14ac:dyDescent="0.35">
      <c r="A8" s="10" t="s">
        <v>1</v>
      </c>
      <c r="B8" s="10" t="s">
        <v>63</v>
      </c>
      <c r="C8" s="10" t="s">
        <v>64</v>
      </c>
      <c r="D8" s="10" t="s">
        <v>65</v>
      </c>
      <c r="E8" s="10" t="s">
        <v>66</v>
      </c>
      <c r="F8" s="10" t="s">
        <v>67</v>
      </c>
      <c r="G8" s="10" t="s">
        <v>304</v>
      </c>
      <c r="H8" s="10" t="s">
        <v>315</v>
      </c>
      <c r="I8" s="10" t="s">
        <v>316</v>
      </c>
      <c r="J8" s="10" t="s">
        <v>317</v>
      </c>
      <c r="K8" s="79"/>
    </row>
    <row r="9" spans="1:11" x14ac:dyDescent="0.35">
      <c r="A9" s="86" t="s">
        <v>5</v>
      </c>
      <c r="B9" s="86" t="s">
        <v>68</v>
      </c>
      <c r="C9" s="86" t="s">
        <v>69</v>
      </c>
      <c r="D9" s="24" t="s">
        <v>272</v>
      </c>
      <c r="E9" s="24" t="s">
        <v>271</v>
      </c>
      <c r="F9" s="86" t="s">
        <v>70</v>
      </c>
      <c r="G9" s="86" t="s">
        <v>71</v>
      </c>
      <c r="H9" s="40">
        <v>10377990</v>
      </c>
      <c r="I9" s="40">
        <v>60129614</v>
      </c>
      <c r="J9" s="40">
        <v>11055100</v>
      </c>
      <c r="K9" s="53">
        <f t="shared" ref="K9:K40" si="0">+MEDIAN(H9:J9)</f>
        <v>11055100</v>
      </c>
    </row>
    <row r="10" spans="1:11" x14ac:dyDescent="0.35">
      <c r="A10" s="86"/>
      <c r="B10" s="86"/>
      <c r="C10" s="86"/>
      <c r="D10" s="30" t="s">
        <v>305</v>
      </c>
      <c r="E10" s="24" t="s">
        <v>271</v>
      </c>
      <c r="F10" s="86"/>
      <c r="G10" s="86"/>
      <c r="H10" s="40">
        <v>5188995</v>
      </c>
      <c r="I10" s="40">
        <v>56631738</v>
      </c>
      <c r="J10" s="40">
        <v>5527550</v>
      </c>
      <c r="K10" s="53">
        <f t="shared" si="0"/>
        <v>5527550</v>
      </c>
    </row>
    <row r="11" spans="1:11" x14ac:dyDescent="0.35">
      <c r="A11" s="86"/>
      <c r="B11" s="86"/>
      <c r="C11" s="86"/>
      <c r="D11" s="24" t="s">
        <v>273</v>
      </c>
      <c r="E11" s="24" t="s">
        <v>271</v>
      </c>
      <c r="F11" s="86"/>
      <c r="G11" s="86"/>
      <c r="H11" s="40">
        <v>4760000</v>
      </c>
      <c r="I11" s="40">
        <v>2906</v>
      </c>
      <c r="J11" s="40">
        <v>5070590</v>
      </c>
      <c r="K11" s="53">
        <f t="shared" si="0"/>
        <v>4760000</v>
      </c>
    </row>
    <row r="12" spans="1:11" ht="15.5" customHeight="1" x14ac:dyDescent="0.35">
      <c r="A12" s="86" t="s">
        <v>5</v>
      </c>
      <c r="B12" s="86" t="s">
        <v>72</v>
      </c>
      <c r="C12" s="86" t="s">
        <v>69</v>
      </c>
      <c r="D12" s="24" t="s">
        <v>272</v>
      </c>
      <c r="E12" s="24" t="s">
        <v>271</v>
      </c>
      <c r="F12" s="86" t="s">
        <v>70</v>
      </c>
      <c r="G12" s="86" t="s">
        <v>71</v>
      </c>
      <c r="H12" s="40">
        <v>9853200</v>
      </c>
      <c r="I12" s="40">
        <v>28224331</v>
      </c>
      <c r="J12" s="40">
        <v>10495800</v>
      </c>
      <c r="K12" s="53">
        <f t="shared" si="0"/>
        <v>10495800</v>
      </c>
    </row>
    <row r="13" spans="1:11" x14ac:dyDescent="0.35">
      <c r="A13" s="86"/>
      <c r="B13" s="86"/>
      <c r="C13" s="86"/>
      <c r="D13" s="30" t="s">
        <v>305</v>
      </c>
      <c r="E13" s="24" t="s">
        <v>271</v>
      </c>
      <c r="F13" s="86"/>
      <c r="G13" s="86"/>
      <c r="H13" s="40">
        <v>4926600</v>
      </c>
      <c r="I13" s="40">
        <v>59916024</v>
      </c>
      <c r="J13" s="40">
        <v>5247900</v>
      </c>
      <c r="K13" s="53">
        <f t="shared" si="0"/>
        <v>5247900</v>
      </c>
    </row>
    <row r="14" spans="1:11" x14ac:dyDescent="0.35">
      <c r="A14" s="86"/>
      <c r="B14" s="86"/>
      <c r="C14" s="86"/>
      <c r="D14" s="24" t="s">
        <v>273</v>
      </c>
      <c r="E14" s="24" t="s">
        <v>271</v>
      </c>
      <c r="F14" s="86"/>
      <c r="G14" s="86"/>
      <c r="H14" s="40">
        <v>4760000</v>
      </c>
      <c r="I14" s="40">
        <v>980</v>
      </c>
      <c r="J14" s="40">
        <v>5070590</v>
      </c>
      <c r="K14" s="53">
        <f t="shared" si="0"/>
        <v>4760000</v>
      </c>
    </row>
    <row r="15" spans="1:11" x14ac:dyDescent="0.35">
      <c r="A15" s="86" t="s">
        <v>5</v>
      </c>
      <c r="B15" s="86" t="s">
        <v>72</v>
      </c>
      <c r="C15" s="86" t="s">
        <v>69</v>
      </c>
      <c r="D15" s="24" t="s">
        <v>272</v>
      </c>
      <c r="E15" s="24" t="s">
        <v>271</v>
      </c>
      <c r="F15" s="86" t="s">
        <v>70</v>
      </c>
      <c r="G15" s="86" t="s">
        <v>73</v>
      </c>
      <c r="H15" s="40">
        <v>11823840</v>
      </c>
      <c r="I15" s="40">
        <v>0</v>
      </c>
      <c r="J15" s="40">
        <v>12594960</v>
      </c>
      <c r="K15" s="53">
        <f t="shared" si="0"/>
        <v>11823840</v>
      </c>
    </row>
    <row r="16" spans="1:11" x14ac:dyDescent="0.35">
      <c r="A16" s="86"/>
      <c r="B16" s="86"/>
      <c r="C16" s="86"/>
      <c r="D16" s="30" t="s">
        <v>305</v>
      </c>
      <c r="E16" s="24" t="s">
        <v>271</v>
      </c>
      <c r="F16" s="86"/>
      <c r="G16" s="86"/>
      <c r="H16" s="40">
        <v>5911920</v>
      </c>
      <c r="I16" s="40">
        <v>49486198</v>
      </c>
      <c r="J16" s="40">
        <v>6297480</v>
      </c>
      <c r="K16" s="53">
        <f t="shared" si="0"/>
        <v>6297480</v>
      </c>
    </row>
    <row r="17" spans="1:11" x14ac:dyDescent="0.35">
      <c r="A17" s="86"/>
      <c r="B17" s="86"/>
      <c r="C17" s="86"/>
      <c r="D17" s="24" t="s">
        <v>273</v>
      </c>
      <c r="E17" s="24" t="s">
        <v>271</v>
      </c>
      <c r="F17" s="86"/>
      <c r="G17" s="86"/>
      <c r="H17" s="40">
        <v>4998000</v>
      </c>
      <c r="I17" s="40">
        <v>980</v>
      </c>
      <c r="J17" s="40">
        <v>5324060</v>
      </c>
      <c r="K17" s="53">
        <f t="shared" si="0"/>
        <v>4998000</v>
      </c>
    </row>
    <row r="18" spans="1:11" x14ac:dyDescent="0.35">
      <c r="A18" s="86" t="s">
        <v>5</v>
      </c>
      <c r="B18" s="86" t="s">
        <v>74</v>
      </c>
      <c r="C18" s="86" t="s">
        <v>69</v>
      </c>
      <c r="D18" s="24" t="s">
        <v>272</v>
      </c>
      <c r="E18" s="24" t="s">
        <v>271</v>
      </c>
      <c r="F18" s="86" t="s">
        <v>70</v>
      </c>
      <c r="G18" s="91" t="s">
        <v>71</v>
      </c>
      <c r="H18" s="40">
        <v>32868990</v>
      </c>
      <c r="I18" s="40">
        <v>60129614</v>
      </c>
      <c r="J18" s="40">
        <v>35012180</v>
      </c>
      <c r="K18" s="53">
        <f t="shared" si="0"/>
        <v>35012180</v>
      </c>
    </row>
    <row r="19" spans="1:11" x14ac:dyDescent="0.35">
      <c r="A19" s="86"/>
      <c r="B19" s="86"/>
      <c r="C19" s="86"/>
      <c r="D19" s="30" t="s">
        <v>305</v>
      </c>
      <c r="E19" s="24" t="s">
        <v>271</v>
      </c>
      <c r="F19" s="86"/>
      <c r="G19" s="86"/>
      <c r="H19" s="40">
        <v>16434495</v>
      </c>
      <c r="I19" s="40">
        <v>56631738</v>
      </c>
      <c r="J19" s="40">
        <v>17506090</v>
      </c>
      <c r="K19" s="53">
        <f t="shared" si="0"/>
        <v>17506090</v>
      </c>
    </row>
    <row r="20" spans="1:11" x14ac:dyDescent="0.35">
      <c r="A20" s="86"/>
      <c r="B20" s="86"/>
      <c r="C20" s="86"/>
      <c r="D20" s="24" t="s">
        <v>273</v>
      </c>
      <c r="E20" s="24" t="s">
        <v>271</v>
      </c>
      <c r="F20" s="86"/>
      <c r="G20" s="86"/>
      <c r="H20" s="40">
        <v>14280000</v>
      </c>
      <c r="I20" s="40">
        <v>2906</v>
      </c>
      <c r="J20" s="40">
        <v>15211770</v>
      </c>
      <c r="K20" s="53">
        <f t="shared" si="0"/>
        <v>14280000</v>
      </c>
    </row>
    <row r="21" spans="1:11" x14ac:dyDescent="0.35">
      <c r="A21" s="86" t="s">
        <v>5</v>
      </c>
      <c r="B21" s="86" t="s">
        <v>74</v>
      </c>
      <c r="C21" s="86" t="s">
        <v>69</v>
      </c>
      <c r="D21" s="24" t="s">
        <v>272</v>
      </c>
      <c r="E21" s="24" t="s">
        <v>271</v>
      </c>
      <c r="F21" s="86" t="s">
        <v>70</v>
      </c>
      <c r="G21" s="86" t="s">
        <v>73</v>
      </c>
      <c r="H21" s="40">
        <v>39442788</v>
      </c>
      <c r="I21" s="40">
        <v>37577333</v>
      </c>
      <c r="J21" s="40">
        <v>42015330</v>
      </c>
      <c r="K21" s="53">
        <f t="shared" si="0"/>
        <v>39442788</v>
      </c>
    </row>
    <row r="22" spans="1:11" x14ac:dyDescent="0.35">
      <c r="A22" s="86"/>
      <c r="B22" s="86"/>
      <c r="C22" s="86"/>
      <c r="D22" s="30" t="s">
        <v>305</v>
      </c>
      <c r="E22" s="24" t="s">
        <v>271</v>
      </c>
      <c r="F22" s="86"/>
      <c r="G22" s="86"/>
      <c r="H22" s="40">
        <v>19721394</v>
      </c>
      <c r="I22" s="40">
        <v>50103111</v>
      </c>
      <c r="J22" s="40">
        <v>21007070</v>
      </c>
      <c r="K22" s="53">
        <f t="shared" si="0"/>
        <v>21007070</v>
      </c>
    </row>
    <row r="23" spans="1:11" x14ac:dyDescent="0.35">
      <c r="A23" s="86"/>
      <c r="B23" s="86"/>
      <c r="C23" s="86"/>
      <c r="D23" s="24" t="s">
        <v>273</v>
      </c>
      <c r="E23" s="24" t="s">
        <v>271</v>
      </c>
      <c r="F23" s="86"/>
      <c r="G23" s="86"/>
      <c r="H23" s="40">
        <v>19040000</v>
      </c>
      <c r="I23" s="40">
        <v>4623</v>
      </c>
      <c r="J23" s="40">
        <v>20281170</v>
      </c>
      <c r="K23" s="53">
        <f t="shared" si="0"/>
        <v>19040000</v>
      </c>
    </row>
    <row r="24" spans="1:11" x14ac:dyDescent="0.35">
      <c r="A24" s="86" t="s">
        <v>75</v>
      </c>
      <c r="B24" s="86" t="s">
        <v>76</v>
      </c>
      <c r="C24" s="86" t="s">
        <v>69</v>
      </c>
      <c r="D24" s="24" t="s">
        <v>272</v>
      </c>
      <c r="E24" s="24" t="s">
        <v>271</v>
      </c>
      <c r="F24" s="86" t="s">
        <v>70</v>
      </c>
      <c r="G24" s="86" t="s">
        <v>71</v>
      </c>
      <c r="H24" s="40">
        <v>8314530</v>
      </c>
      <c r="I24" s="40">
        <v>9372578</v>
      </c>
      <c r="J24" s="40">
        <v>8857170</v>
      </c>
      <c r="K24" s="53">
        <f t="shared" si="0"/>
        <v>8857170</v>
      </c>
    </row>
    <row r="25" spans="1:11" x14ac:dyDescent="0.35">
      <c r="A25" s="86"/>
      <c r="B25" s="86"/>
      <c r="C25" s="86"/>
      <c r="D25" s="30" t="s">
        <v>305</v>
      </c>
      <c r="E25" s="24" t="s">
        <v>271</v>
      </c>
      <c r="F25" s="86"/>
      <c r="G25" s="86"/>
      <c r="H25" s="40">
        <v>4157265</v>
      </c>
      <c r="I25" s="40">
        <v>4744144</v>
      </c>
      <c r="J25" s="40">
        <v>4427990</v>
      </c>
      <c r="K25" s="53">
        <f t="shared" si="0"/>
        <v>4427990</v>
      </c>
    </row>
    <row r="26" spans="1:11" x14ac:dyDescent="0.35">
      <c r="A26" s="86"/>
      <c r="B26" s="86"/>
      <c r="C26" s="86"/>
      <c r="D26" s="24" t="s">
        <v>273</v>
      </c>
      <c r="E26" s="24" t="s">
        <v>271</v>
      </c>
      <c r="F26" s="86"/>
      <c r="G26" s="86"/>
      <c r="H26" s="40">
        <v>3570000</v>
      </c>
      <c r="I26" s="40">
        <v>1057</v>
      </c>
      <c r="J26" s="40">
        <v>3803240</v>
      </c>
      <c r="K26" s="53">
        <f t="shared" si="0"/>
        <v>3570000</v>
      </c>
    </row>
    <row r="27" spans="1:11" x14ac:dyDescent="0.35">
      <c r="A27" s="86" t="s">
        <v>77</v>
      </c>
      <c r="B27" s="88" t="s">
        <v>306</v>
      </c>
      <c r="C27" s="86" t="s">
        <v>69</v>
      </c>
      <c r="D27" s="24" t="s">
        <v>272</v>
      </c>
      <c r="E27" s="24" t="s">
        <v>271</v>
      </c>
      <c r="F27" s="86" t="s">
        <v>70</v>
      </c>
      <c r="G27" s="86" t="s">
        <v>71</v>
      </c>
      <c r="H27" s="40">
        <v>6406365</v>
      </c>
      <c r="I27" s="40">
        <v>9372578</v>
      </c>
      <c r="J27" s="40">
        <v>6824650</v>
      </c>
      <c r="K27" s="53">
        <f t="shared" si="0"/>
        <v>6824650</v>
      </c>
    </row>
    <row r="28" spans="1:11" x14ac:dyDescent="0.35">
      <c r="A28" s="86"/>
      <c r="B28" s="86"/>
      <c r="C28" s="86"/>
      <c r="D28" s="30" t="s">
        <v>305</v>
      </c>
      <c r="E28" s="24" t="s">
        <v>271</v>
      </c>
      <c r="F28" s="86"/>
      <c r="G28" s="86"/>
      <c r="H28" s="40">
        <v>3203182.5</v>
      </c>
      <c r="I28" s="40">
        <v>4744144</v>
      </c>
      <c r="J28" s="40">
        <v>3411730</v>
      </c>
      <c r="K28" s="53">
        <f t="shared" si="0"/>
        <v>3411730</v>
      </c>
    </row>
    <row r="29" spans="1:11" x14ac:dyDescent="0.35">
      <c r="A29" s="86"/>
      <c r="B29" s="86"/>
      <c r="C29" s="86"/>
      <c r="D29" s="24" t="s">
        <v>273</v>
      </c>
      <c r="E29" s="24" t="s">
        <v>271</v>
      </c>
      <c r="F29" s="86"/>
      <c r="G29" s="86"/>
      <c r="H29" s="40">
        <v>2618000</v>
      </c>
      <c r="I29" s="40">
        <v>1057</v>
      </c>
      <c r="J29" s="40">
        <v>2788170</v>
      </c>
      <c r="K29" s="53">
        <f t="shared" si="0"/>
        <v>2618000</v>
      </c>
    </row>
    <row r="30" spans="1:11" x14ac:dyDescent="0.35">
      <c r="A30" s="86" t="s">
        <v>78</v>
      </c>
      <c r="B30" s="86" t="s">
        <v>79</v>
      </c>
      <c r="C30" s="86" t="s">
        <v>69</v>
      </c>
      <c r="D30" s="24" t="s">
        <v>272</v>
      </c>
      <c r="E30" s="24" t="s">
        <v>271</v>
      </c>
      <c r="F30" s="86" t="s">
        <v>70</v>
      </c>
      <c r="G30" s="86" t="s">
        <v>71</v>
      </c>
      <c r="H30" s="40">
        <v>10024560</v>
      </c>
      <c r="I30" s="40">
        <v>9372578</v>
      </c>
      <c r="J30" s="40">
        <v>10677870</v>
      </c>
      <c r="K30" s="53">
        <f t="shared" si="0"/>
        <v>10024560</v>
      </c>
    </row>
    <row r="31" spans="1:11" x14ac:dyDescent="0.35">
      <c r="A31" s="86"/>
      <c r="B31" s="86"/>
      <c r="C31" s="86"/>
      <c r="D31" s="30" t="s">
        <v>305</v>
      </c>
      <c r="E31" s="24" t="s">
        <v>271</v>
      </c>
      <c r="F31" s="86"/>
      <c r="G31" s="86"/>
      <c r="H31" s="40">
        <v>5012280</v>
      </c>
      <c r="I31" s="40">
        <v>4744144</v>
      </c>
      <c r="J31" s="40">
        <v>5339530</v>
      </c>
      <c r="K31" s="53">
        <f t="shared" si="0"/>
        <v>5012280</v>
      </c>
    </row>
    <row r="32" spans="1:11" x14ac:dyDescent="0.35">
      <c r="A32" s="86"/>
      <c r="B32" s="86"/>
      <c r="C32" s="86"/>
      <c r="D32" s="24" t="s">
        <v>273</v>
      </c>
      <c r="E32" s="24" t="s">
        <v>271</v>
      </c>
      <c r="F32" s="86"/>
      <c r="G32" s="86"/>
      <c r="H32" s="40">
        <v>323870.40000000002</v>
      </c>
      <c r="I32" s="40">
        <v>1057</v>
      </c>
      <c r="J32" s="40">
        <v>345100</v>
      </c>
      <c r="K32" s="53">
        <f t="shared" si="0"/>
        <v>323870.40000000002</v>
      </c>
    </row>
    <row r="33" spans="1:11" x14ac:dyDescent="0.35">
      <c r="A33" s="88" t="s">
        <v>257</v>
      </c>
      <c r="B33" s="86" t="s">
        <v>80</v>
      </c>
      <c r="C33" s="86" t="s">
        <v>69</v>
      </c>
      <c r="D33" s="24" t="s">
        <v>272</v>
      </c>
      <c r="E33" s="24" t="s">
        <v>271</v>
      </c>
      <c r="F33" s="86" t="s">
        <v>70</v>
      </c>
      <c r="G33" s="86" t="s">
        <v>71</v>
      </c>
      <c r="H33" s="40">
        <v>14181587</v>
      </c>
      <c r="I33" s="40">
        <v>19422778</v>
      </c>
      <c r="J33" s="40">
        <v>15105860</v>
      </c>
      <c r="K33" s="53">
        <f t="shared" si="0"/>
        <v>15105860</v>
      </c>
    </row>
    <row r="34" spans="1:11" x14ac:dyDescent="0.35">
      <c r="A34" s="86"/>
      <c r="B34" s="86"/>
      <c r="C34" s="86"/>
      <c r="D34" s="30" t="s">
        <v>305</v>
      </c>
      <c r="E34" s="24" t="s">
        <v>271</v>
      </c>
      <c r="F34" s="86"/>
      <c r="G34" s="86"/>
      <c r="H34" s="40">
        <v>7090793.5</v>
      </c>
      <c r="I34" s="40">
        <v>8078862</v>
      </c>
      <c r="J34" s="40">
        <v>7552930</v>
      </c>
      <c r="K34" s="53">
        <f t="shared" si="0"/>
        <v>7552930</v>
      </c>
    </row>
    <row r="35" spans="1:11" x14ac:dyDescent="0.35">
      <c r="A35" s="86"/>
      <c r="B35" s="86"/>
      <c r="C35" s="86"/>
      <c r="D35" s="24" t="s">
        <v>273</v>
      </c>
      <c r="E35" s="24" t="s">
        <v>271</v>
      </c>
      <c r="F35" s="86"/>
      <c r="G35" s="86"/>
      <c r="H35" s="40">
        <v>5950000</v>
      </c>
      <c r="I35" s="40">
        <v>1294</v>
      </c>
      <c r="J35" s="40">
        <v>6337940</v>
      </c>
      <c r="K35" s="53">
        <f t="shared" si="0"/>
        <v>5950000</v>
      </c>
    </row>
    <row r="36" spans="1:11" x14ac:dyDescent="0.35">
      <c r="A36" s="86" t="s">
        <v>81</v>
      </c>
      <c r="B36" s="88" t="s">
        <v>307</v>
      </c>
      <c r="C36" s="86" t="s">
        <v>69</v>
      </c>
      <c r="D36" s="24" t="s">
        <v>272</v>
      </c>
      <c r="E36" s="24" t="s">
        <v>271</v>
      </c>
      <c r="F36" s="86" t="s">
        <v>70</v>
      </c>
      <c r="G36" s="86" t="s">
        <v>71</v>
      </c>
      <c r="H36" s="40">
        <v>17659600</v>
      </c>
      <c r="I36" s="40">
        <v>19422778</v>
      </c>
      <c r="J36" s="40">
        <v>18811520</v>
      </c>
      <c r="K36" s="53">
        <f t="shared" si="0"/>
        <v>18811520</v>
      </c>
    </row>
    <row r="37" spans="1:11" x14ac:dyDescent="0.35">
      <c r="A37" s="86"/>
      <c r="B37" s="86"/>
      <c r="C37" s="86"/>
      <c r="D37" s="30" t="s">
        <v>305</v>
      </c>
      <c r="E37" s="24" t="s">
        <v>271</v>
      </c>
      <c r="F37" s="86"/>
      <c r="G37" s="86"/>
      <c r="H37" s="40">
        <v>8829800</v>
      </c>
      <c r="I37" s="40">
        <v>8078862</v>
      </c>
      <c r="J37" s="40">
        <v>9405760</v>
      </c>
      <c r="K37" s="53">
        <f t="shared" si="0"/>
        <v>8829800</v>
      </c>
    </row>
    <row r="38" spans="1:11" ht="15.5" customHeight="1" x14ac:dyDescent="0.35">
      <c r="A38" s="86"/>
      <c r="B38" s="86"/>
      <c r="C38" s="86"/>
      <c r="D38" s="24" t="s">
        <v>273</v>
      </c>
      <c r="E38" s="24" t="s">
        <v>271</v>
      </c>
      <c r="F38" s="86"/>
      <c r="G38" s="86"/>
      <c r="H38" s="40">
        <v>8330000</v>
      </c>
      <c r="I38" s="40">
        <v>1294</v>
      </c>
      <c r="J38" s="40">
        <v>8872640</v>
      </c>
      <c r="K38" s="53">
        <f t="shared" si="0"/>
        <v>8330000</v>
      </c>
    </row>
    <row r="39" spans="1:11" x14ac:dyDescent="0.35">
      <c r="A39" s="87" t="s">
        <v>172</v>
      </c>
      <c r="B39" s="87" t="s">
        <v>284</v>
      </c>
      <c r="C39" s="87" t="s">
        <v>69</v>
      </c>
      <c r="D39" s="24" t="s">
        <v>272</v>
      </c>
      <c r="E39" s="24" t="s">
        <v>271</v>
      </c>
      <c r="F39" s="86" t="s">
        <v>70</v>
      </c>
      <c r="G39" s="87" t="s">
        <v>285</v>
      </c>
      <c r="H39" s="40">
        <v>4676700</v>
      </c>
      <c r="I39" s="40">
        <v>9581214</v>
      </c>
      <c r="J39" s="40">
        <v>4981340</v>
      </c>
      <c r="K39" s="53">
        <f t="shared" si="0"/>
        <v>4981340</v>
      </c>
    </row>
    <row r="40" spans="1:11" x14ac:dyDescent="0.35">
      <c r="A40" s="87"/>
      <c r="B40" s="87"/>
      <c r="C40" s="87"/>
      <c r="D40" s="30" t="s">
        <v>305</v>
      </c>
      <c r="E40" s="24" t="s">
        <v>271</v>
      </c>
      <c r="F40" s="86"/>
      <c r="G40" s="86"/>
      <c r="H40" s="40">
        <v>2338350</v>
      </c>
      <c r="I40" s="40">
        <v>4849750</v>
      </c>
      <c r="J40" s="40">
        <v>2490670</v>
      </c>
      <c r="K40" s="53">
        <f t="shared" si="0"/>
        <v>2490670</v>
      </c>
    </row>
    <row r="41" spans="1:11" x14ac:dyDescent="0.35">
      <c r="A41" s="87"/>
      <c r="B41" s="87"/>
      <c r="C41" s="87"/>
      <c r="D41" s="24" t="s">
        <v>273</v>
      </c>
      <c r="E41" s="24" t="s">
        <v>271</v>
      </c>
      <c r="F41" s="86"/>
      <c r="G41" s="86"/>
      <c r="H41" s="40">
        <v>2142000</v>
      </c>
      <c r="I41" s="40">
        <v>1123</v>
      </c>
      <c r="J41" s="40">
        <v>2281230</v>
      </c>
      <c r="K41" s="53">
        <f t="shared" ref="K41:K72" si="1">+MEDIAN(H41:J41)</f>
        <v>2142000</v>
      </c>
    </row>
    <row r="42" spans="1:11" x14ac:dyDescent="0.35">
      <c r="A42" s="86" t="s">
        <v>82</v>
      </c>
      <c r="B42" s="86" t="s">
        <v>83</v>
      </c>
      <c r="C42" s="86" t="s">
        <v>69</v>
      </c>
      <c r="D42" s="24" t="s">
        <v>272</v>
      </c>
      <c r="E42" s="24" t="s">
        <v>271</v>
      </c>
      <c r="F42" s="86" t="s">
        <v>70</v>
      </c>
      <c r="G42" s="86" t="s">
        <v>71</v>
      </c>
      <c r="H42" s="40">
        <v>6188000</v>
      </c>
      <c r="I42" s="40">
        <v>9372578</v>
      </c>
      <c r="J42" s="40">
        <v>6591410</v>
      </c>
      <c r="K42" s="53">
        <f t="shared" si="1"/>
        <v>6591410</v>
      </c>
    </row>
    <row r="43" spans="1:11" x14ac:dyDescent="0.35">
      <c r="A43" s="86"/>
      <c r="B43" s="86"/>
      <c r="C43" s="86"/>
      <c r="D43" s="30" t="s">
        <v>305</v>
      </c>
      <c r="E43" s="24" t="s">
        <v>271</v>
      </c>
      <c r="F43" s="86"/>
      <c r="G43" s="86"/>
      <c r="H43" s="40">
        <v>3094000</v>
      </c>
      <c r="I43" s="40">
        <v>4744144</v>
      </c>
      <c r="J43" s="40">
        <v>3296300</v>
      </c>
      <c r="K43" s="53">
        <f t="shared" si="1"/>
        <v>3296300</v>
      </c>
    </row>
    <row r="44" spans="1:11" x14ac:dyDescent="0.35">
      <c r="A44" s="86"/>
      <c r="B44" s="86"/>
      <c r="C44" s="86"/>
      <c r="D44" s="24" t="s">
        <v>273</v>
      </c>
      <c r="E44" s="24" t="s">
        <v>271</v>
      </c>
      <c r="F44" s="86"/>
      <c r="G44" s="86"/>
      <c r="H44" s="40">
        <v>2975000</v>
      </c>
      <c r="I44" s="40">
        <v>1057</v>
      </c>
      <c r="J44" s="40">
        <v>3168970</v>
      </c>
      <c r="K44" s="53">
        <f t="shared" si="1"/>
        <v>2975000</v>
      </c>
    </row>
    <row r="45" spans="1:11" x14ac:dyDescent="0.35">
      <c r="A45" s="86" t="s">
        <v>84</v>
      </c>
      <c r="B45" s="86" t="s">
        <v>85</v>
      </c>
      <c r="C45" s="86" t="s">
        <v>69</v>
      </c>
      <c r="D45" s="24" t="s">
        <v>272</v>
      </c>
      <c r="E45" s="24" t="s">
        <v>271</v>
      </c>
      <c r="F45" s="86" t="s">
        <v>70</v>
      </c>
      <c r="G45" s="86" t="s">
        <v>71</v>
      </c>
      <c r="H45" s="40">
        <v>6188000</v>
      </c>
      <c r="I45" s="40">
        <v>9372578</v>
      </c>
      <c r="J45" s="40">
        <v>6591410</v>
      </c>
      <c r="K45" s="53">
        <f t="shared" si="1"/>
        <v>6591410</v>
      </c>
    </row>
    <row r="46" spans="1:11" x14ac:dyDescent="0.35">
      <c r="A46" s="86"/>
      <c r="B46" s="86"/>
      <c r="C46" s="86"/>
      <c r="D46" s="30" t="s">
        <v>305</v>
      </c>
      <c r="E46" s="24" t="s">
        <v>271</v>
      </c>
      <c r="F46" s="86"/>
      <c r="G46" s="86"/>
      <c r="H46" s="40">
        <v>3094000</v>
      </c>
      <c r="I46" s="40">
        <v>4744144</v>
      </c>
      <c r="J46" s="40">
        <v>3296300</v>
      </c>
      <c r="K46" s="53">
        <f t="shared" si="1"/>
        <v>3296300</v>
      </c>
    </row>
    <row r="47" spans="1:11" x14ac:dyDescent="0.35">
      <c r="A47" s="86"/>
      <c r="B47" s="86"/>
      <c r="C47" s="86"/>
      <c r="D47" s="24" t="s">
        <v>273</v>
      </c>
      <c r="E47" s="24" t="s">
        <v>271</v>
      </c>
      <c r="F47" s="86"/>
      <c r="G47" s="86"/>
      <c r="H47" s="40">
        <v>2975000</v>
      </c>
      <c r="I47" s="40">
        <v>1057</v>
      </c>
      <c r="J47" s="40">
        <v>3168970</v>
      </c>
      <c r="K47" s="53">
        <f t="shared" si="1"/>
        <v>2975000</v>
      </c>
    </row>
    <row r="48" spans="1:11" x14ac:dyDescent="0.35">
      <c r="A48" s="86" t="s">
        <v>84</v>
      </c>
      <c r="B48" s="86" t="s">
        <v>85</v>
      </c>
      <c r="C48" s="86" t="s">
        <v>69</v>
      </c>
      <c r="D48" s="24" t="s">
        <v>272</v>
      </c>
      <c r="E48" s="24" t="s">
        <v>271</v>
      </c>
      <c r="F48" s="86" t="s">
        <v>70</v>
      </c>
      <c r="G48" s="86" t="s">
        <v>73</v>
      </c>
      <c r="H48" s="40">
        <v>5734610</v>
      </c>
      <c r="I48" s="40">
        <v>9581214</v>
      </c>
      <c r="J48" s="40">
        <v>6108270</v>
      </c>
      <c r="K48" s="53">
        <f t="shared" si="1"/>
        <v>6108270</v>
      </c>
    </row>
    <row r="49" spans="1:11" x14ac:dyDescent="0.35">
      <c r="A49" s="86"/>
      <c r="B49" s="86"/>
      <c r="C49" s="86"/>
      <c r="D49" s="30" t="s">
        <v>305</v>
      </c>
      <c r="E49" s="24" t="s">
        <v>271</v>
      </c>
      <c r="F49" s="86"/>
      <c r="G49" s="86"/>
      <c r="H49" s="40">
        <v>2867305</v>
      </c>
      <c r="I49" s="40">
        <v>4849750</v>
      </c>
      <c r="J49" s="40">
        <v>3054730</v>
      </c>
      <c r="K49" s="53">
        <f t="shared" si="1"/>
        <v>3054730</v>
      </c>
    </row>
    <row r="50" spans="1:11" x14ac:dyDescent="0.35">
      <c r="A50" s="86"/>
      <c r="B50" s="86"/>
      <c r="C50" s="86"/>
      <c r="D50" s="24" t="s">
        <v>273</v>
      </c>
      <c r="E50" s="24" t="s">
        <v>271</v>
      </c>
      <c r="F50" s="86"/>
      <c r="G50" s="86"/>
      <c r="H50" s="40">
        <v>2499000</v>
      </c>
      <c r="I50" s="40">
        <v>1123</v>
      </c>
      <c r="J50" s="40">
        <v>2662030</v>
      </c>
      <c r="K50" s="53">
        <f t="shared" si="1"/>
        <v>2499000</v>
      </c>
    </row>
    <row r="51" spans="1:11" x14ac:dyDescent="0.35">
      <c r="A51" s="86" t="s">
        <v>86</v>
      </c>
      <c r="B51" s="86" t="s">
        <v>87</v>
      </c>
      <c r="C51" s="86" t="s">
        <v>69</v>
      </c>
      <c r="D51" s="24" t="s">
        <v>272</v>
      </c>
      <c r="E51" s="24" t="s">
        <v>271</v>
      </c>
      <c r="F51" s="86" t="s">
        <v>70</v>
      </c>
      <c r="G51" s="86" t="s">
        <v>71</v>
      </c>
      <c r="H51" s="40">
        <v>5365097.1500000004</v>
      </c>
      <c r="I51" s="40">
        <v>9372578</v>
      </c>
      <c r="J51" s="40">
        <v>5714380</v>
      </c>
      <c r="K51" s="53">
        <f t="shared" si="1"/>
        <v>5714380</v>
      </c>
    </row>
    <row r="52" spans="1:11" x14ac:dyDescent="0.35">
      <c r="A52" s="86"/>
      <c r="B52" s="86"/>
      <c r="C52" s="86"/>
      <c r="D52" s="30" t="s">
        <v>305</v>
      </c>
      <c r="E52" s="24" t="s">
        <v>271</v>
      </c>
      <c r="F52" s="86"/>
      <c r="G52" s="86"/>
      <c r="H52" s="40">
        <v>2682548.5750000002</v>
      </c>
      <c r="I52" s="40">
        <v>4744144</v>
      </c>
      <c r="J52" s="40">
        <v>2857190</v>
      </c>
      <c r="K52" s="53">
        <f t="shared" si="1"/>
        <v>2857190</v>
      </c>
    </row>
    <row r="53" spans="1:11" x14ac:dyDescent="0.35">
      <c r="A53" s="86"/>
      <c r="B53" s="86"/>
      <c r="C53" s="86"/>
      <c r="D53" s="24" t="s">
        <v>273</v>
      </c>
      <c r="E53" s="24" t="s">
        <v>271</v>
      </c>
      <c r="F53" s="86"/>
      <c r="G53" s="86"/>
      <c r="H53" s="40">
        <v>2439500</v>
      </c>
      <c r="I53" s="40">
        <v>1057</v>
      </c>
      <c r="J53" s="40">
        <v>2598960</v>
      </c>
      <c r="K53" s="53">
        <f t="shared" si="1"/>
        <v>2439500</v>
      </c>
    </row>
    <row r="54" spans="1:11" x14ac:dyDescent="0.35">
      <c r="A54" s="88" t="s">
        <v>308</v>
      </c>
      <c r="B54" s="86" t="s">
        <v>88</v>
      </c>
      <c r="C54" s="86" t="s">
        <v>69</v>
      </c>
      <c r="D54" s="24" t="s">
        <v>272</v>
      </c>
      <c r="E54" s="24" t="s">
        <v>271</v>
      </c>
      <c r="F54" s="86" t="s">
        <v>70</v>
      </c>
      <c r="G54" s="87" t="s">
        <v>285</v>
      </c>
      <c r="H54" s="40">
        <v>3823470</v>
      </c>
      <c r="I54" s="40">
        <v>9372578</v>
      </c>
      <c r="J54" s="40">
        <v>4073370</v>
      </c>
      <c r="K54" s="53">
        <f t="shared" si="1"/>
        <v>4073370</v>
      </c>
    </row>
    <row r="55" spans="1:11" x14ac:dyDescent="0.35">
      <c r="A55" s="86"/>
      <c r="B55" s="86"/>
      <c r="C55" s="86"/>
      <c r="D55" s="30" t="s">
        <v>305</v>
      </c>
      <c r="E55" s="24" t="s">
        <v>271</v>
      </c>
      <c r="F55" s="86"/>
      <c r="G55" s="86"/>
      <c r="H55" s="40">
        <v>1911735</v>
      </c>
      <c r="I55" s="40">
        <v>4744144</v>
      </c>
      <c r="J55" s="40">
        <v>2036090</v>
      </c>
      <c r="K55" s="53">
        <f t="shared" si="1"/>
        <v>2036090</v>
      </c>
    </row>
    <row r="56" spans="1:11" x14ac:dyDescent="0.35">
      <c r="A56" s="86"/>
      <c r="B56" s="86"/>
      <c r="C56" s="86"/>
      <c r="D56" s="24" t="s">
        <v>273</v>
      </c>
      <c r="E56" s="24" t="s">
        <v>271</v>
      </c>
      <c r="F56" s="86"/>
      <c r="G56" s="86"/>
      <c r="H56" s="40">
        <v>1428000</v>
      </c>
      <c r="I56" s="40">
        <v>1057</v>
      </c>
      <c r="J56" s="40">
        <v>1520820</v>
      </c>
      <c r="K56" s="53">
        <f t="shared" si="1"/>
        <v>1428000</v>
      </c>
    </row>
    <row r="57" spans="1:11" x14ac:dyDescent="0.35">
      <c r="A57" s="86" t="s">
        <v>89</v>
      </c>
      <c r="B57" s="86" t="s">
        <v>88</v>
      </c>
      <c r="C57" s="86" t="s">
        <v>69</v>
      </c>
      <c r="D57" s="24" t="s">
        <v>272</v>
      </c>
      <c r="E57" s="24" t="s">
        <v>271</v>
      </c>
      <c r="F57" s="86" t="s">
        <v>70</v>
      </c>
      <c r="G57" s="87" t="s">
        <v>285</v>
      </c>
      <c r="H57" s="40">
        <v>4157265</v>
      </c>
      <c r="I57" s="40">
        <v>9581214</v>
      </c>
      <c r="J57" s="40">
        <v>4427990</v>
      </c>
      <c r="K57" s="53">
        <f t="shared" si="1"/>
        <v>4427990</v>
      </c>
    </row>
    <row r="58" spans="1:11" x14ac:dyDescent="0.35">
      <c r="A58" s="86"/>
      <c r="B58" s="86"/>
      <c r="C58" s="86"/>
      <c r="D58" s="30" t="s">
        <v>305</v>
      </c>
      <c r="E58" s="24" t="s">
        <v>271</v>
      </c>
      <c r="F58" s="86"/>
      <c r="G58" s="86"/>
      <c r="H58" s="40">
        <v>2078632.5</v>
      </c>
      <c r="I58" s="40">
        <v>4849750</v>
      </c>
      <c r="J58" s="40">
        <v>2214590</v>
      </c>
      <c r="K58" s="53">
        <f t="shared" si="1"/>
        <v>2214590</v>
      </c>
    </row>
    <row r="59" spans="1:11" x14ac:dyDescent="0.35">
      <c r="A59" s="86"/>
      <c r="B59" s="86"/>
      <c r="C59" s="86"/>
      <c r="D59" s="24" t="s">
        <v>273</v>
      </c>
      <c r="E59" s="24" t="s">
        <v>271</v>
      </c>
      <c r="F59" s="86"/>
      <c r="G59" s="86"/>
      <c r="H59" s="40">
        <v>1904000</v>
      </c>
      <c r="I59" s="40">
        <v>1123</v>
      </c>
      <c r="J59" s="40">
        <v>2027760</v>
      </c>
      <c r="K59" s="53">
        <f t="shared" si="1"/>
        <v>1904000</v>
      </c>
    </row>
    <row r="60" spans="1:11" x14ac:dyDescent="0.35">
      <c r="A60" s="86" t="s">
        <v>90</v>
      </c>
      <c r="B60" s="86" t="s">
        <v>91</v>
      </c>
      <c r="C60" s="86" t="s">
        <v>69</v>
      </c>
      <c r="D60" s="24" t="s">
        <v>272</v>
      </c>
      <c r="E60" s="24" t="s">
        <v>271</v>
      </c>
      <c r="F60" s="86" t="s">
        <v>70</v>
      </c>
      <c r="G60" s="86" t="s">
        <v>71</v>
      </c>
      <c r="H60" s="40">
        <v>3823470</v>
      </c>
      <c r="I60" s="40">
        <v>9372578</v>
      </c>
      <c r="J60" s="40">
        <v>4073370</v>
      </c>
      <c r="K60" s="53">
        <f t="shared" si="1"/>
        <v>4073370</v>
      </c>
    </row>
    <row r="61" spans="1:11" x14ac:dyDescent="0.35">
      <c r="A61" s="86"/>
      <c r="B61" s="86"/>
      <c r="C61" s="86"/>
      <c r="D61" s="30" t="s">
        <v>305</v>
      </c>
      <c r="E61" s="24" t="s">
        <v>271</v>
      </c>
      <c r="F61" s="86"/>
      <c r="G61" s="86"/>
      <c r="H61" s="40">
        <v>1911735</v>
      </c>
      <c r="I61" s="40">
        <v>4744144</v>
      </c>
      <c r="J61" s="40">
        <v>2036090</v>
      </c>
      <c r="K61" s="53">
        <f t="shared" si="1"/>
        <v>2036090</v>
      </c>
    </row>
    <row r="62" spans="1:11" x14ac:dyDescent="0.35">
      <c r="A62" s="86"/>
      <c r="B62" s="86"/>
      <c r="C62" s="86"/>
      <c r="D62" s="24" t="s">
        <v>273</v>
      </c>
      <c r="E62" s="24" t="s">
        <v>271</v>
      </c>
      <c r="F62" s="86"/>
      <c r="G62" s="86"/>
      <c r="H62" s="40">
        <v>1428000</v>
      </c>
      <c r="I62" s="40">
        <v>1057</v>
      </c>
      <c r="J62" s="40">
        <v>1520820</v>
      </c>
      <c r="K62" s="53">
        <f t="shared" si="1"/>
        <v>1428000</v>
      </c>
    </row>
    <row r="63" spans="1:11" x14ac:dyDescent="0.35">
      <c r="A63" s="86" t="s">
        <v>92</v>
      </c>
      <c r="B63" s="86" t="s">
        <v>93</v>
      </c>
      <c r="C63" s="86" t="s">
        <v>69</v>
      </c>
      <c r="D63" s="24" t="s">
        <v>272</v>
      </c>
      <c r="E63" s="24" t="s">
        <v>271</v>
      </c>
      <c r="F63" s="86" t="s">
        <v>70</v>
      </c>
      <c r="G63" s="86" t="s">
        <v>71</v>
      </c>
      <c r="H63" s="40">
        <v>3823470</v>
      </c>
      <c r="I63" s="40">
        <v>9372578</v>
      </c>
      <c r="J63" s="40">
        <v>4073370</v>
      </c>
      <c r="K63" s="53">
        <f t="shared" si="1"/>
        <v>4073370</v>
      </c>
    </row>
    <row r="64" spans="1:11" x14ac:dyDescent="0.35">
      <c r="A64" s="86"/>
      <c r="B64" s="86"/>
      <c r="C64" s="86"/>
      <c r="D64" s="30" t="s">
        <v>305</v>
      </c>
      <c r="E64" s="24" t="s">
        <v>271</v>
      </c>
      <c r="F64" s="86"/>
      <c r="G64" s="86"/>
      <c r="H64" s="40">
        <v>1911735</v>
      </c>
      <c r="I64" s="40">
        <v>4744144</v>
      </c>
      <c r="J64" s="40">
        <v>2036090</v>
      </c>
      <c r="K64" s="53">
        <f t="shared" si="1"/>
        <v>2036090</v>
      </c>
    </row>
    <row r="65" spans="1:11" x14ac:dyDescent="0.35">
      <c r="A65" s="86"/>
      <c r="B65" s="86"/>
      <c r="C65" s="86"/>
      <c r="D65" s="24" t="s">
        <v>273</v>
      </c>
      <c r="E65" s="24" t="s">
        <v>271</v>
      </c>
      <c r="F65" s="86"/>
      <c r="G65" s="86"/>
      <c r="H65" s="40">
        <v>1428000</v>
      </c>
      <c r="I65" s="40">
        <v>1057</v>
      </c>
      <c r="J65" s="40">
        <v>1520820</v>
      </c>
      <c r="K65" s="53">
        <f t="shared" si="1"/>
        <v>1428000</v>
      </c>
    </row>
    <row r="66" spans="1:11" x14ac:dyDescent="0.35">
      <c r="A66" s="86" t="s">
        <v>94</v>
      </c>
      <c r="B66" s="86" t="s">
        <v>95</v>
      </c>
      <c r="C66" s="86" t="s">
        <v>69</v>
      </c>
      <c r="D66" s="24" t="s">
        <v>272</v>
      </c>
      <c r="E66" s="24" t="s">
        <v>271</v>
      </c>
      <c r="F66" s="86" t="s">
        <v>70</v>
      </c>
      <c r="G66" s="86" t="s">
        <v>71</v>
      </c>
      <c r="H66" s="40">
        <v>3823470</v>
      </c>
      <c r="I66" s="40">
        <v>9372578</v>
      </c>
      <c r="J66" s="40">
        <v>4073370</v>
      </c>
      <c r="K66" s="53">
        <f t="shared" si="1"/>
        <v>4073370</v>
      </c>
    </row>
    <row r="67" spans="1:11" x14ac:dyDescent="0.35">
      <c r="A67" s="86"/>
      <c r="B67" s="86"/>
      <c r="C67" s="86"/>
      <c r="D67" s="30" t="s">
        <v>305</v>
      </c>
      <c r="E67" s="24" t="s">
        <v>271</v>
      </c>
      <c r="F67" s="86"/>
      <c r="G67" s="86"/>
      <c r="H67" s="40">
        <v>1911735</v>
      </c>
      <c r="I67" s="40">
        <v>4744144</v>
      </c>
      <c r="J67" s="40">
        <v>2036090</v>
      </c>
      <c r="K67" s="53">
        <f t="shared" si="1"/>
        <v>2036090</v>
      </c>
    </row>
    <row r="68" spans="1:11" x14ac:dyDescent="0.35">
      <c r="A68" s="86"/>
      <c r="B68" s="86"/>
      <c r="C68" s="86"/>
      <c r="D68" s="24" t="s">
        <v>273</v>
      </c>
      <c r="E68" s="24" t="s">
        <v>271</v>
      </c>
      <c r="F68" s="86"/>
      <c r="G68" s="86"/>
      <c r="H68" s="40">
        <v>1428000</v>
      </c>
      <c r="I68" s="40">
        <v>1057</v>
      </c>
      <c r="J68" s="40">
        <v>1520820</v>
      </c>
      <c r="K68" s="53">
        <f t="shared" si="1"/>
        <v>1428000</v>
      </c>
    </row>
    <row r="69" spans="1:11" x14ac:dyDescent="0.35">
      <c r="A69" s="86" t="s">
        <v>96</v>
      </c>
      <c r="B69" s="86" t="s">
        <v>97</v>
      </c>
      <c r="C69" s="86" t="s">
        <v>69</v>
      </c>
      <c r="D69" s="24" t="s">
        <v>272</v>
      </c>
      <c r="E69" s="24" t="s">
        <v>271</v>
      </c>
      <c r="F69" s="86" t="s">
        <v>70</v>
      </c>
      <c r="G69" s="86" t="s">
        <v>71</v>
      </c>
      <c r="H69" s="40">
        <v>3823470</v>
      </c>
      <c r="I69" s="40">
        <v>9372578</v>
      </c>
      <c r="J69" s="40">
        <v>4073370</v>
      </c>
      <c r="K69" s="53">
        <f t="shared" si="1"/>
        <v>4073370</v>
      </c>
    </row>
    <row r="70" spans="1:11" x14ac:dyDescent="0.35">
      <c r="A70" s="86"/>
      <c r="B70" s="86"/>
      <c r="C70" s="86"/>
      <c r="D70" s="30" t="s">
        <v>305</v>
      </c>
      <c r="E70" s="24" t="s">
        <v>271</v>
      </c>
      <c r="F70" s="86"/>
      <c r="G70" s="86"/>
      <c r="H70" s="40">
        <v>1911735</v>
      </c>
      <c r="I70" s="40">
        <v>4744144</v>
      </c>
      <c r="J70" s="40">
        <v>2036090</v>
      </c>
      <c r="K70" s="53">
        <f t="shared" si="1"/>
        <v>2036090</v>
      </c>
    </row>
    <row r="71" spans="1:11" x14ac:dyDescent="0.35">
      <c r="A71" s="86"/>
      <c r="B71" s="86"/>
      <c r="C71" s="86"/>
      <c r="D71" s="24" t="s">
        <v>273</v>
      </c>
      <c r="E71" s="24" t="s">
        <v>271</v>
      </c>
      <c r="F71" s="86"/>
      <c r="G71" s="86"/>
      <c r="H71" s="40">
        <v>1428000</v>
      </c>
      <c r="I71" s="40">
        <v>1057</v>
      </c>
      <c r="J71" s="40">
        <v>1520820</v>
      </c>
      <c r="K71" s="53">
        <f t="shared" si="1"/>
        <v>1428000</v>
      </c>
    </row>
    <row r="72" spans="1:11" x14ac:dyDescent="0.35">
      <c r="A72" s="86" t="s">
        <v>98</v>
      </c>
      <c r="B72" s="86" t="s">
        <v>99</v>
      </c>
      <c r="C72" s="86" t="s">
        <v>69</v>
      </c>
      <c r="D72" s="24" t="s">
        <v>272</v>
      </c>
      <c r="E72" s="24" t="s">
        <v>271</v>
      </c>
      <c r="F72" s="86" t="s">
        <v>70</v>
      </c>
      <c r="G72" s="86" t="s">
        <v>71</v>
      </c>
      <c r="H72" s="40">
        <v>6188000</v>
      </c>
      <c r="I72" s="40">
        <v>9372578</v>
      </c>
      <c r="J72" s="40">
        <v>6591410</v>
      </c>
      <c r="K72" s="53">
        <f t="shared" si="1"/>
        <v>6591410</v>
      </c>
    </row>
    <row r="73" spans="1:11" x14ac:dyDescent="0.35">
      <c r="A73" s="86"/>
      <c r="B73" s="86"/>
      <c r="C73" s="86"/>
      <c r="D73" s="30" t="s">
        <v>305</v>
      </c>
      <c r="E73" s="24" t="s">
        <v>271</v>
      </c>
      <c r="F73" s="86"/>
      <c r="G73" s="86"/>
      <c r="H73" s="40">
        <v>3094000</v>
      </c>
      <c r="I73" s="40">
        <v>4744144</v>
      </c>
      <c r="J73" s="40">
        <v>3296300</v>
      </c>
      <c r="K73" s="53">
        <f t="shared" ref="K73:K83" si="2">+MEDIAN(H73:J73)</f>
        <v>3296300</v>
      </c>
    </row>
    <row r="74" spans="1:11" x14ac:dyDescent="0.35">
      <c r="A74" s="86"/>
      <c r="B74" s="86"/>
      <c r="C74" s="86"/>
      <c r="D74" s="24" t="s">
        <v>273</v>
      </c>
      <c r="E74" s="24" t="s">
        <v>271</v>
      </c>
      <c r="F74" s="86"/>
      <c r="G74" s="86"/>
      <c r="H74" s="40">
        <v>2975000</v>
      </c>
      <c r="I74" s="40">
        <v>1057</v>
      </c>
      <c r="J74" s="40">
        <v>3168970</v>
      </c>
      <c r="K74" s="53">
        <f t="shared" si="2"/>
        <v>2975000</v>
      </c>
    </row>
    <row r="75" spans="1:11" x14ac:dyDescent="0.35">
      <c r="A75" s="87" t="s">
        <v>286</v>
      </c>
      <c r="B75" s="87" t="s">
        <v>287</v>
      </c>
      <c r="C75" s="86" t="s">
        <v>69</v>
      </c>
      <c r="D75" s="24" t="s">
        <v>272</v>
      </c>
      <c r="E75" s="24" t="s">
        <v>271</v>
      </c>
      <c r="F75" s="86" t="s">
        <v>70</v>
      </c>
      <c r="G75" s="87" t="s">
        <v>285</v>
      </c>
      <c r="H75" s="40">
        <v>10472000</v>
      </c>
      <c r="I75" s="40">
        <v>9581214</v>
      </c>
      <c r="J75" s="40">
        <v>11155060</v>
      </c>
      <c r="K75" s="53">
        <f t="shared" si="2"/>
        <v>10472000</v>
      </c>
    </row>
    <row r="76" spans="1:11" x14ac:dyDescent="0.35">
      <c r="A76" s="86"/>
      <c r="B76" s="86"/>
      <c r="C76" s="86"/>
      <c r="D76" s="30" t="s">
        <v>305</v>
      </c>
      <c r="E76" s="24" t="s">
        <v>271</v>
      </c>
      <c r="F76" s="86"/>
      <c r="G76" s="86"/>
      <c r="H76" s="40">
        <v>5236000</v>
      </c>
      <c r="I76" s="40">
        <v>4849750</v>
      </c>
      <c r="J76" s="40">
        <v>5577530</v>
      </c>
      <c r="K76" s="53">
        <f t="shared" si="2"/>
        <v>5236000</v>
      </c>
    </row>
    <row r="77" spans="1:11" x14ac:dyDescent="0.35">
      <c r="A77" s="86"/>
      <c r="B77" s="86"/>
      <c r="C77" s="86"/>
      <c r="D77" s="24" t="s">
        <v>273</v>
      </c>
      <c r="E77" s="24" t="s">
        <v>271</v>
      </c>
      <c r="F77" s="86"/>
      <c r="G77" s="86"/>
      <c r="H77" s="40">
        <v>4760000</v>
      </c>
      <c r="I77" s="40">
        <v>1123</v>
      </c>
      <c r="J77" s="40">
        <v>5070590</v>
      </c>
      <c r="K77" s="53">
        <f t="shared" si="2"/>
        <v>4760000</v>
      </c>
    </row>
    <row r="78" spans="1:11" x14ac:dyDescent="0.35">
      <c r="A78" s="87" t="s">
        <v>288</v>
      </c>
      <c r="B78" s="87" t="s">
        <v>289</v>
      </c>
      <c r="C78" s="86" t="s">
        <v>69</v>
      </c>
      <c r="D78" s="24" t="s">
        <v>272</v>
      </c>
      <c r="E78" s="24" t="s">
        <v>271</v>
      </c>
      <c r="F78" s="86" t="s">
        <v>70</v>
      </c>
      <c r="G78" s="87" t="s">
        <v>285</v>
      </c>
      <c r="H78" s="40">
        <v>6188000</v>
      </c>
      <c r="I78" s="40">
        <v>9581214</v>
      </c>
      <c r="J78" s="40">
        <v>6591410</v>
      </c>
      <c r="K78" s="53">
        <f t="shared" si="2"/>
        <v>6591410</v>
      </c>
    </row>
    <row r="79" spans="1:11" x14ac:dyDescent="0.35">
      <c r="A79" s="86"/>
      <c r="B79" s="86"/>
      <c r="C79" s="86"/>
      <c r="D79" s="30" t="s">
        <v>305</v>
      </c>
      <c r="E79" s="24" t="s">
        <v>271</v>
      </c>
      <c r="F79" s="86"/>
      <c r="G79" s="86"/>
      <c r="H79" s="40">
        <v>3094000</v>
      </c>
      <c r="I79" s="40">
        <v>4849750</v>
      </c>
      <c r="J79" s="40">
        <v>3296300</v>
      </c>
      <c r="K79" s="53">
        <f t="shared" si="2"/>
        <v>3296300</v>
      </c>
    </row>
    <row r="80" spans="1:11" x14ac:dyDescent="0.35">
      <c r="A80" s="86"/>
      <c r="B80" s="86"/>
      <c r="C80" s="86"/>
      <c r="D80" s="24" t="s">
        <v>273</v>
      </c>
      <c r="E80" s="24" t="s">
        <v>271</v>
      </c>
      <c r="F80" s="86"/>
      <c r="G80" s="86"/>
      <c r="H80" s="40">
        <v>2975000</v>
      </c>
      <c r="I80" s="40">
        <v>1123</v>
      </c>
      <c r="J80" s="40">
        <v>3168970</v>
      </c>
      <c r="K80" s="53">
        <f t="shared" si="2"/>
        <v>2975000</v>
      </c>
    </row>
    <row r="81" spans="1:11" x14ac:dyDescent="0.35">
      <c r="A81" s="87" t="s">
        <v>290</v>
      </c>
      <c r="B81" s="87" t="s">
        <v>289</v>
      </c>
      <c r="C81" s="86" t="s">
        <v>69</v>
      </c>
      <c r="D81" s="24" t="s">
        <v>272</v>
      </c>
      <c r="E81" s="24" t="s">
        <v>271</v>
      </c>
      <c r="F81" s="86" t="s">
        <v>70</v>
      </c>
      <c r="G81" s="87" t="s">
        <v>285</v>
      </c>
      <c r="H81" s="40">
        <v>5734610</v>
      </c>
      <c r="I81" s="40">
        <v>9581214</v>
      </c>
      <c r="J81" s="40">
        <v>6108270</v>
      </c>
      <c r="K81" s="53">
        <f t="shared" si="2"/>
        <v>6108270</v>
      </c>
    </row>
    <row r="82" spans="1:11" x14ac:dyDescent="0.35">
      <c r="A82" s="86"/>
      <c r="B82" s="86"/>
      <c r="C82" s="86"/>
      <c r="D82" s="30" t="s">
        <v>305</v>
      </c>
      <c r="E82" s="24" t="s">
        <v>271</v>
      </c>
      <c r="F82" s="86"/>
      <c r="G82" s="86"/>
      <c r="H82" s="40">
        <v>2867305</v>
      </c>
      <c r="I82" s="40">
        <v>4849750</v>
      </c>
      <c r="J82" s="40">
        <v>3054730</v>
      </c>
      <c r="K82" s="53">
        <f t="shared" si="2"/>
        <v>3054730</v>
      </c>
    </row>
    <row r="83" spans="1:11" x14ac:dyDescent="0.35">
      <c r="A83" s="86"/>
      <c r="B83" s="86"/>
      <c r="C83" s="86"/>
      <c r="D83" s="24" t="s">
        <v>273</v>
      </c>
      <c r="E83" s="24" t="s">
        <v>271</v>
      </c>
      <c r="F83" s="86"/>
      <c r="G83" s="86"/>
      <c r="H83" s="40">
        <v>2499000</v>
      </c>
      <c r="I83" s="40">
        <v>1123</v>
      </c>
      <c r="J83" s="40">
        <v>2662030</v>
      </c>
      <c r="K83" s="53">
        <f t="shared" si="2"/>
        <v>2499000</v>
      </c>
    </row>
    <row r="85" spans="1:11" x14ac:dyDescent="0.35">
      <c r="H85" s="78" t="s">
        <v>319</v>
      </c>
      <c r="I85" s="78"/>
      <c r="J85" s="78"/>
      <c r="K85" s="55">
        <f>SUM(K9:K83)</f>
        <v>483005958.39999998</v>
      </c>
    </row>
  </sheetData>
  <mergeCells count="130">
    <mergeCell ref="H7:J7"/>
    <mergeCell ref="K7:K8"/>
    <mergeCell ref="A12:A14"/>
    <mergeCell ref="B12:B14"/>
    <mergeCell ref="C12:C14"/>
    <mergeCell ref="F12:F14"/>
    <mergeCell ref="G12:G14"/>
    <mergeCell ref="G18:G20"/>
    <mergeCell ref="A21:A23"/>
    <mergeCell ref="B21:B23"/>
    <mergeCell ref="C21:C23"/>
    <mergeCell ref="F21:F23"/>
    <mergeCell ref="G21:G23"/>
    <mergeCell ref="G15:G17"/>
    <mergeCell ref="A18:A20"/>
    <mergeCell ref="B18:B20"/>
    <mergeCell ref="C18:C20"/>
    <mergeCell ref="F18:F20"/>
    <mergeCell ref="A30:A32"/>
    <mergeCell ref="B30:B32"/>
    <mergeCell ref="C30:C32"/>
    <mergeCell ref="F30:F32"/>
    <mergeCell ref="G30:G32"/>
    <mergeCell ref="A39:A41"/>
    <mergeCell ref="B39:B41"/>
    <mergeCell ref="C39:C41"/>
    <mergeCell ref="F39:F41"/>
    <mergeCell ref="G39:G41"/>
    <mergeCell ref="A36:A38"/>
    <mergeCell ref="B36:B38"/>
    <mergeCell ref="C36:C38"/>
    <mergeCell ref="F36:F38"/>
    <mergeCell ref="G36:G38"/>
    <mergeCell ref="A24:A26"/>
    <mergeCell ref="B24:B26"/>
    <mergeCell ref="C24:C26"/>
    <mergeCell ref="F24:F26"/>
    <mergeCell ref="G24:G26"/>
    <mergeCell ref="A27:A29"/>
    <mergeCell ref="B27:B29"/>
    <mergeCell ref="C27:C29"/>
    <mergeCell ref="F27:F29"/>
    <mergeCell ref="G27:G29"/>
    <mergeCell ref="A1:G6"/>
    <mergeCell ref="A81:A83"/>
    <mergeCell ref="B81:B83"/>
    <mergeCell ref="C81:C83"/>
    <mergeCell ref="F81:F83"/>
    <mergeCell ref="G81:G83"/>
    <mergeCell ref="A75:A77"/>
    <mergeCell ref="B75:B77"/>
    <mergeCell ref="C75:C77"/>
    <mergeCell ref="A7:G7"/>
    <mergeCell ref="A9:A11"/>
    <mergeCell ref="B9:B11"/>
    <mergeCell ref="C9:C11"/>
    <mergeCell ref="F9:F11"/>
    <mergeCell ref="G9:G11"/>
    <mergeCell ref="A15:A17"/>
    <mergeCell ref="B15:B17"/>
    <mergeCell ref="C15:C17"/>
    <mergeCell ref="F15:F17"/>
    <mergeCell ref="A33:A35"/>
    <mergeCell ref="B33:B35"/>
    <mergeCell ref="C33:C35"/>
    <mergeCell ref="F33:F35"/>
    <mergeCell ref="G33:G35"/>
    <mergeCell ref="A45:A47"/>
    <mergeCell ref="B45:B47"/>
    <mergeCell ref="C45:C47"/>
    <mergeCell ref="F45:F47"/>
    <mergeCell ref="G45:G47"/>
    <mergeCell ref="A42:A44"/>
    <mergeCell ref="B42:B44"/>
    <mergeCell ref="C42:C44"/>
    <mergeCell ref="F42:F44"/>
    <mergeCell ref="G42:G44"/>
    <mergeCell ref="A54:A56"/>
    <mergeCell ref="B54:B56"/>
    <mergeCell ref="C54:C56"/>
    <mergeCell ref="F54:F56"/>
    <mergeCell ref="G54:G56"/>
    <mergeCell ref="A48:A50"/>
    <mergeCell ref="B48:B50"/>
    <mergeCell ref="C48:C50"/>
    <mergeCell ref="F48:F50"/>
    <mergeCell ref="G48:G50"/>
    <mergeCell ref="A51:A53"/>
    <mergeCell ref="B51:B53"/>
    <mergeCell ref="C51:C53"/>
    <mergeCell ref="F51:F53"/>
    <mergeCell ref="G51:G53"/>
    <mergeCell ref="A57:A59"/>
    <mergeCell ref="B57:B59"/>
    <mergeCell ref="C57:C59"/>
    <mergeCell ref="F57:F59"/>
    <mergeCell ref="G57:G59"/>
    <mergeCell ref="A60:A62"/>
    <mergeCell ref="B60:B62"/>
    <mergeCell ref="C60:C62"/>
    <mergeCell ref="F60:F62"/>
    <mergeCell ref="G60:G62"/>
    <mergeCell ref="A66:A68"/>
    <mergeCell ref="B66:B68"/>
    <mergeCell ref="C66:C68"/>
    <mergeCell ref="F66:F68"/>
    <mergeCell ref="G66:G68"/>
    <mergeCell ref="A63:A65"/>
    <mergeCell ref="B63:B65"/>
    <mergeCell ref="C63:C65"/>
    <mergeCell ref="F63:F65"/>
    <mergeCell ref="G63:G65"/>
    <mergeCell ref="F75:F77"/>
    <mergeCell ref="G75:G77"/>
    <mergeCell ref="H85:J85"/>
    <mergeCell ref="A72:A74"/>
    <mergeCell ref="B72:B74"/>
    <mergeCell ref="C72:C74"/>
    <mergeCell ref="F72:F74"/>
    <mergeCell ref="G72:G74"/>
    <mergeCell ref="A69:A71"/>
    <mergeCell ref="B69:B71"/>
    <mergeCell ref="C69:C71"/>
    <mergeCell ref="F69:F71"/>
    <mergeCell ref="G69:G71"/>
    <mergeCell ref="A78:A80"/>
    <mergeCell ref="B78:B80"/>
    <mergeCell ref="C78:C80"/>
    <mergeCell ref="F78:F80"/>
    <mergeCell ref="G78:G8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9CECA-1E3B-4226-8B2B-62D9BA1E5A7C}">
  <dimension ref="B6:S62"/>
  <sheetViews>
    <sheetView topLeftCell="A15" zoomScale="60" zoomScaleNormal="60" workbookViewId="0">
      <selection activeCell="K35" sqref="K35"/>
    </sheetView>
  </sheetViews>
  <sheetFormatPr baseColWidth="10" defaultColWidth="11" defaultRowHeight="15.5" x14ac:dyDescent="0.35"/>
  <cols>
    <col min="2" max="2" width="25.5" customWidth="1"/>
    <col min="3" max="3" width="19.33203125" customWidth="1"/>
    <col min="4" max="4" width="22.83203125" customWidth="1"/>
    <col min="5" max="6" width="15.08203125" customWidth="1"/>
    <col min="7" max="7" width="22.83203125" customWidth="1"/>
    <col min="8" max="9" width="15.08203125" customWidth="1"/>
    <col min="10" max="10" width="22.83203125" customWidth="1"/>
    <col min="11" max="12" width="15.08203125" customWidth="1"/>
    <col min="13" max="13" width="22.83203125" customWidth="1"/>
    <col min="14" max="15" width="15.08203125" customWidth="1"/>
    <col min="16" max="16" width="17.5" customWidth="1"/>
    <col min="17" max="17" width="22.83203125" customWidth="1"/>
    <col min="19" max="19" width="13.08203125" customWidth="1"/>
    <col min="20" max="20" width="15" customWidth="1"/>
    <col min="21" max="21" width="12" customWidth="1"/>
    <col min="22" max="22" width="16.08203125" bestFit="1" customWidth="1"/>
    <col min="23" max="23" width="15.08203125" bestFit="1" customWidth="1"/>
    <col min="24" max="24" width="16.08203125" bestFit="1" customWidth="1"/>
  </cols>
  <sheetData>
    <row r="6" spans="2:7" ht="15.65" customHeight="1" x14ac:dyDescent="0.35">
      <c r="B6" s="90" t="s">
        <v>101</v>
      </c>
      <c r="C6" s="90"/>
      <c r="D6" s="84" t="s">
        <v>4</v>
      </c>
      <c r="E6" s="84"/>
      <c r="F6" s="84"/>
      <c r="G6" s="79" t="s">
        <v>318</v>
      </c>
    </row>
    <row r="7" spans="2:7" x14ac:dyDescent="0.35">
      <c r="B7" s="10" t="s">
        <v>102</v>
      </c>
      <c r="C7" s="10" t="s">
        <v>103</v>
      </c>
      <c r="D7" s="10" t="s">
        <v>315</v>
      </c>
      <c r="E7" s="10" t="s">
        <v>316</v>
      </c>
      <c r="F7" s="10" t="s">
        <v>317</v>
      </c>
      <c r="G7" s="79"/>
    </row>
    <row r="8" spans="2:7" ht="15.5" customHeight="1" x14ac:dyDescent="0.35">
      <c r="B8" s="92" t="s">
        <v>107</v>
      </c>
      <c r="C8" s="69" t="s">
        <v>281</v>
      </c>
      <c r="D8" s="70">
        <v>1190</v>
      </c>
      <c r="E8" s="70">
        <v>1109556</v>
      </c>
      <c r="F8" s="71">
        <v>2380</v>
      </c>
      <c r="G8" s="53">
        <f>+MEDIAN(D8:F8)</f>
        <v>2380</v>
      </c>
    </row>
    <row r="9" spans="2:7" x14ac:dyDescent="0.35">
      <c r="B9" s="92"/>
      <c r="C9" s="69" t="s">
        <v>282</v>
      </c>
      <c r="D9" s="70">
        <v>2380</v>
      </c>
      <c r="E9" s="70">
        <v>1109556</v>
      </c>
      <c r="F9" s="71">
        <v>3570</v>
      </c>
      <c r="G9" s="53">
        <f t="shared" ref="G9:G24" si="0">+MEDIAN(D9:F9)</f>
        <v>3570</v>
      </c>
    </row>
    <row r="10" spans="2:7" x14ac:dyDescent="0.35">
      <c r="B10" s="92"/>
      <c r="C10" s="69" t="s">
        <v>309</v>
      </c>
      <c r="D10" s="70">
        <v>952</v>
      </c>
      <c r="E10" s="70">
        <v>332867</v>
      </c>
      <c r="F10" s="71">
        <v>1190</v>
      </c>
      <c r="G10" s="53">
        <f t="shared" si="0"/>
        <v>1190</v>
      </c>
    </row>
    <row r="11" spans="2:7" x14ac:dyDescent="0.35">
      <c r="B11" s="92"/>
      <c r="C11" s="69" t="s">
        <v>310</v>
      </c>
      <c r="D11" s="70">
        <v>2380</v>
      </c>
      <c r="E11" s="70">
        <v>332867</v>
      </c>
      <c r="F11" s="71">
        <v>3570</v>
      </c>
      <c r="G11" s="53">
        <f t="shared" si="0"/>
        <v>3570</v>
      </c>
    </row>
    <row r="12" spans="2:7" x14ac:dyDescent="0.35">
      <c r="B12" s="69" t="s">
        <v>280</v>
      </c>
      <c r="C12" s="69" t="s">
        <v>108</v>
      </c>
      <c r="D12" s="70">
        <v>7140</v>
      </c>
      <c r="E12" s="70">
        <v>332867</v>
      </c>
      <c r="F12" s="71">
        <v>10710</v>
      </c>
      <c r="G12" s="53">
        <f t="shared" si="0"/>
        <v>10710</v>
      </c>
    </row>
    <row r="13" spans="2:7" x14ac:dyDescent="0.35">
      <c r="B13" s="92" t="s">
        <v>109</v>
      </c>
      <c r="C13" s="69" t="s">
        <v>281</v>
      </c>
      <c r="D13" s="70">
        <v>1785</v>
      </c>
      <c r="E13" s="70">
        <v>1109556</v>
      </c>
      <c r="F13" s="71">
        <v>2380</v>
      </c>
      <c r="G13" s="53">
        <f t="shared" si="0"/>
        <v>2380</v>
      </c>
    </row>
    <row r="14" spans="2:7" x14ac:dyDescent="0.35">
      <c r="B14" s="92"/>
      <c r="C14" s="69" t="s">
        <v>282</v>
      </c>
      <c r="D14" s="70">
        <v>3570</v>
      </c>
      <c r="E14" s="70">
        <v>1109556</v>
      </c>
      <c r="F14" s="71">
        <v>5950</v>
      </c>
      <c r="G14" s="53">
        <f t="shared" si="0"/>
        <v>5950</v>
      </c>
    </row>
    <row r="15" spans="2:7" x14ac:dyDescent="0.35">
      <c r="B15" s="92"/>
      <c r="C15" s="69" t="s">
        <v>309</v>
      </c>
      <c r="D15" s="70">
        <v>1428</v>
      </c>
      <c r="E15" s="70">
        <v>332867</v>
      </c>
      <c r="F15" s="71">
        <v>2380</v>
      </c>
      <c r="G15" s="53">
        <f t="shared" si="0"/>
        <v>2380</v>
      </c>
    </row>
    <row r="16" spans="2:7" x14ac:dyDescent="0.35">
      <c r="B16" s="92"/>
      <c r="C16" s="69" t="s">
        <v>310</v>
      </c>
      <c r="D16" s="70">
        <v>3570</v>
      </c>
      <c r="E16" s="70">
        <v>332867</v>
      </c>
      <c r="F16" s="71">
        <v>5950</v>
      </c>
      <c r="G16" s="53">
        <f t="shared" si="0"/>
        <v>5950</v>
      </c>
    </row>
    <row r="17" spans="2:13" x14ac:dyDescent="0.35">
      <c r="B17" s="92" t="s">
        <v>275</v>
      </c>
      <c r="C17" s="69" t="s">
        <v>281</v>
      </c>
      <c r="D17" s="70">
        <v>4760</v>
      </c>
      <c r="E17" s="70">
        <v>1109556</v>
      </c>
      <c r="F17" s="71">
        <v>7140</v>
      </c>
      <c r="G17" s="53">
        <f t="shared" si="0"/>
        <v>7140</v>
      </c>
    </row>
    <row r="18" spans="2:13" x14ac:dyDescent="0.35">
      <c r="B18" s="92"/>
      <c r="C18" s="69" t="s">
        <v>282</v>
      </c>
      <c r="D18" s="70">
        <v>7140</v>
      </c>
      <c r="E18" s="70">
        <v>1109556</v>
      </c>
      <c r="F18" s="71">
        <v>10710</v>
      </c>
      <c r="G18" s="53">
        <f t="shared" si="0"/>
        <v>10710</v>
      </c>
    </row>
    <row r="19" spans="2:13" x14ac:dyDescent="0.35">
      <c r="B19" s="92"/>
      <c r="C19" s="69" t="s">
        <v>309</v>
      </c>
      <c r="D19" s="70">
        <v>2380</v>
      </c>
      <c r="E19" s="70">
        <v>332867</v>
      </c>
      <c r="F19" s="71">
        <v>3570</v>
      </c>
      <c r="G19" s="53">
        <f t="shared" si="0"/>
        <v>3570</v>
      </c>
    </row>
    <row r="20" spans="2:13" x14ac:dyDescent="0.35">
      <c r="B20" s="92"/>
      <c r="C20" s="69" t="s">
        <v>310</v>
      </c>
      <c r="D20" s="70">
        <v>7140</v>
      </c>
      <c r="E20" s="70">
        <v>332867</v>
      </c>
      <c r="F20" s="71">
        <v>10710</v>
      </c>
      <c r="G20" s="53">
        <f t="shared" si="0"/>
        <v>10710</v>
      </c>
    </row>
    <row r="21" spans="2:13" x14ac:dyDescent="0.35">
      <c r="B21" s="92" t="s">
        <v>279</v>
      </c>
      <c r="C21" s="69" t="s">
        <v>281</v>
      </c>
      <c r="D21" s="70">
        <v>952</v>
      </c>
      <c r="E21" s="70">
        <v>1109556</v>
      </c>
      <c r="F21" s="71">
        <v>1190</v>
      </c>
      <c r="G21" s="53">
        <f t="shared" si="0"/>
        <v>1190</v>
      </c>
    </row>
    <row r="22" spans="2:13" x14ac:dyDescent="0.35">
      <c r="B22" s="92"/>
      <c r="C22" s="69" t="s">
        <v>282</v>
      </c>
      <c r="D22" s="70">
        <v>4760</v>
      </c>
      <c r="E22" s="70">
        <v>1109556</v>
      </c>
      <c r="F22" s="71">
        <v>7140</v>
      </c>
      <c r="G22" s="53">
        <f t="shared" si="0"/>
        <v>7140</v>
      </c>
    </row>
    <row r="23" spans="2:13" x14ac:dyDescent="0.35">
      <c r="B23" s="92"/>
      <c r="C23" s="69" t="s">
        <v>283</v>
      </c>
      <c r="D23" s="70">
        <v>238</v>
      </c>
      <c r="E23" s="70">
        <v>1479408</v>
      </c>
      <c r="F23" s="71">
        <v>595</v>
      </c>
      <c r="G23" s="53">
        <f t="shared" si="0"/>
        <v>595</v>
      </c>
    </row>
    <row r="24" spans="2:13" x14ac:dyDescent="0.35">
      <c r="B24" s="5" t="s">
        <v>110</v>
      </c>
      <c r="C24" s="69" t="s">
        <v>108</v>
      </c>
      <c r="D24" s="70">
        <v>7140</v>
      </c>
      <c r="E24" s="70">
        <v>332867</v>
      </c>
      <c r="F24" s="71">
        <v>10710</v>
      </c>
      <c r="G24" s="53">
        <f t="shared" si="0"/>
        <v>10710</v>
      </c>
    </row>
    <row r="25" spans="2:13" x14ac:dyDescent="0.35">
      <c r="B25" s="34"/>
      <c r="C25" s="34"/>
      <c r="D25" s="45"/>
      <c r="E25" s="45"/>
      <c r="F25" s="45"/>
      <c r="G25" s="45"/>
      <c r="H25" s="46"/>
      <c r="I25" s="45"/>
      <c r="L25" s="44"/>
      <c r="M25" s="2"/>
    </row>
    <row r="26" spans="2:13" x14ac:dyDescent="0.35">
      <c r="E26" s="78" t="s">
        <v>319</v>
      </c>
      <c r="F26" s="78"/>
      <c r="G26" s="55">
        <f>SUM(G8:G24)</f>
        <v>89845</v>
      </c>
    </row>
    <row r="27" spans="2:13" x14ac:dyDescent="0.35">
      <c r="J27" s="36"/>
    </row>
    <row r="28" spans="2:13" ht="15.65" customHeight="1" x14ac:dyDescent="0.35">
      <c r="B28" s="98" t="s">
        <v>111</v>
      </c>
      <c r="C28" s="99"/>
      <c r="D28" s="100"/>
      <c r="E28" s="84" t="s">
        <v>4</v>
      </c>
      <c r="F28" s="84"/>
      <c r="G28" s="84"/>
      <c r="H28" s="79" t="s">
        <v>318</v>
      </c>
    </row>
    <row r="29" spans="2:13" x14ac:dyDescent="0.35">
      <c r="B29" s="10" t="s">
        <v>102</v>
      </c>
      <c r="C29" s="10" t="s">
        <v>103</v>
      </c>
      <c r="D29" s="11" t="s">
        <v>112</v>
      </c>
      <c r="E29" s="35" t="s">
        <v>315</v>
      </c>
      <c r="F29" s="35" t="s">
        <v>316</v>
      </c>
      <c r="G29" s="35" t="s">
        <v>317</v>
      </c>
      <c r="H29" s="79"/>
    </row>
    <row r="30" spans="2:13" ht="15.5" customHeight="1" x14ac:dyDescent="0.35">
      <c r="B30" s="5" t="s">
        <v>113</v>
      </c>
      <c r="C30" s="6" t="s">
        <v>114</v>
      </c>
      <c r="D30" s="94" t="s">
        <v>115</v>
      </c>
      <c r="E30" s="37">
        <v>10376800</v>
      </c>
      <c r="F30" s="7">
        <v>36060570</v>
      </c>
      <c r="G30" s="7">
        <v>11676280</v>
      </c>
      <c r="H30" s="53">
        <f t="shared" ref="H30:H42" si="1">+MEDIAN(E30:G30)</f>
        <v>11676280</v>
      </c>
    </row>
    <row r="31" spans="2:13" x14ac:dyDescent="0.35">
      <c r="B31" s="5" t="s">
        <v>116</v>
      </c>
      <c r="C31" s="6" t="s">
        <v>114</v>
      </c>
      <c r="D31" s="94"/>
      <c r="E31" s="37">
        <v>5123545</v>
      </c>
      <c r="F31" s="7">
        <v>34211310</v>
      </c>
      <c r="G31" s="7">
        <v>5765550</v>
      </c>
      <c r="H31" s="53">
        <f t="shared" si="1"/>
        <v>5765550</v>
      </c>
    </row>
    <row r="32" spans="2:13" x14ac:dyDescent="0.35">
      <c r="B32" s="5" t="s">
        <v>117</v>
      </c>
      <c r="C32" s="6" t="s">
        <v>114</v>
      </c>
      <c r="D32" s="94"/>
      <c r="E32" s="37">
        <v>4539850</v>
      </c>
      <c r="F32" s="7">
        <v>27738900</v>
      </c>
      <c r="G32" s="7">
        <v>5108670</v>
      </c>
      <c r="H32" s="53">
        <f t="shared" si="1"/>
        <v>5108670</v>
      </c>
    </row>
    <row r="33" spans="2:19" x14ac:dyDescent="0.35">
      <c r="B33" s="5" t="s">
        <v>118</v>
      </c>
      <c r="C33" s="6" t="s">
        <v>114</v>
      </c>
      <c r="D33" s="94"/>
      <c r="E33" s="37">
        <v>10749039.163799999</v>
      </c>
      <c r="F33" s="7">
        <v>27738900</v>
      </c>
      <c r="G33" s="7">
        <v>12095160</v>
      </c>
      <c r="H33" s="53">
        <f t="shared" si="1"/>
        <v>12095160</v>
      </c>
    </row>
    <row r="34" spans="2:19" x14ac:dyDescent="0.35">
      <c r="B34" s="5" t="s">
        <v>119</v>
      </c>
      <c r="C34" s="6" t="s">
        <v>114</v>
      </c>
      <c r="D34" s="94"/>
      <c r="E34" s="37">
        <v>4539850</v>
      </c>
      <c r="F34" s="7">
        <v>36060570</v>
      </c>
      <c r="G34" s="7">
        <v>5108670</v>
      </c>
      <c r="H34" s="53">
        <f t="shared" si="1"/>
        <v>5108670</v>
      </c>
    </row>
    <row r="35" spans="2:19" x14ac:dyDescent="0.35">
      <c r="B35" s="5" t="s">
        <v>120</v>
      </c>
      <c r="C35" s="6" t="s">
        <v>114</v>
      </c>
      <c r="D35" s="94"/>
      <c r="E35" s="37">
        <v>11906755.392000001</v>
      </c>
      <c r="F35" s="7">
        <v>27738900</v>
      </c>
      <c r="G35" s="7">
        <v>13397020</v>
      </c>
      <c r="H35" s="53">
        <f t="shared" si="1"/>
        <v>13397020</v>
      </c>
    </row>
    <row r="36" spans="2:19" x14ac:dyDescent="0.35">
      <c r="B36" s="5" t="s">
        <v>121</v>
      </c>
      <c r="C36" s="6" t="s">
        <v>114</v>
      </c>
      <c r="D36" s="94"/>
      <c r="E36" s="37">
        <v>7863247.1924999999</v>
      </c>
      <c r="F36" s="7">
        <v>34211310</v>
      </c>
      <c r="G36" s="7">
        <v>8847650</v>
      </c>
      <c r="H36" s="53">
        <f t="shared" si="1"/>
        <v>8847650</v>
      </c>
    </row>
    <row r="37" spans="2:19" x14ac:dyDescent="0.35">
      <c r="B37" s="5" t="s">
        <v>122</v>
      </c>
      <c r="C37" s="6" t="s">
        <v>114</v>
      </c>
      <c r="D37" s="94"/>
      <c r="E37" s="37">
        <v>2111030.25</v>
      </c>
      <c r="F37" s="7">
        <v>27738900</v>
      </c>
      <c r="G37" s="7">
        <v>2375240</v>
      </c>
      <c r="H37" s="53">
        <f t="shared" si="1"/>
        <v>2375240</v>
      </c>
    </row>
    <row r="38" spans="2:19" x14ac:dyDescent="0.35">
      <c r="B38" s="5" t="s">
        <v>123</v>
      </c>
      <c r="C38" s="6" t="s">
        <v>114</v>
      </c>
      <c r="D38" s="94"/>
      <c r="E38" s="37">
        <v>9518703.495000001</v>
      </c>
      <c r="F38" s="7">
        <v>27738900</v>
      </c>
      <c r="G38" s="7">
        <v>10710000</v>
      </c>
      <c r="H38" s="53">
        <f t="shared" si="1"/>
        <v>10710000</v>
      </c>
    </row>
    <row r="39" spans="2:19" x14ac:dyDescent="0.35">
      <c r="B39" s="5" t="s">
        <v>124</v>
      </c>
      <c r="C39" s="6" t="s">
        <v>114</v>
      </c>
      <c r="D39" s="94"/>
      <c r="E39" s="37">
        <v>10214662.5</v>
      </c>
      <c r="F39" s="7">
        <v>30380700</v>
      </c>
      <c r="G39" s="7">
        <v>11493020</v>
      </c>
      <c r="H39" s="53">
        <f t="shared" si="1"/>
        <v>11493020</v>
      </c>
    </row>
    <row r="40" spans="2:19" x14ac:dyDescent="0.35">
      <c r="B40" s="5" t="s">
        <v>125</v>
      </c>
      <c r="C40" s="6" t="s">
        <v>114</v>
      </c>
      <c r="D40" s="94"/>
      <c r="E40" s="37">
        <v>13619550</v>
      </c>
      <c r="F40" s="7">
        <v>30380700</v>
      </c>
      <c r="G40" s="7">
        <v>15324820</v>
      </c>
      <c r="H40" s="53">
        <f t="shared" si="1"/>
        <v>15324820</v>
      </c>
    </row>
    <row r="41" spans="2:19" x14ac:dyDescent="0.35">
      <c r="B41" s="5" t="s">
        <v>126</v>
      </c>
      <c r="C41" s="6" t="s">
        <v>114</v>
      </c>
      <c r="D41" s="94"/>
      <c r="E41" s="37">
        <v>11440422</v>
      </c>
      <c r="F41" s="7">
        <v>27738900</v>
      </c>
      <c r="G41" s="7">
        <v>12872230</v>
      </c>
      <c r="H41" s="53">
        <f t="shared" si="1"/>
        <v>12872230</v>
      </c>
    </row>
    <row r="42" spans="2:19" x14ac:dyDescent="0.35">
      <c r="B42" s="5" t="s">
        <v>127</v>
      </c>
      <c r="C42" s="6" t="s">
        <v>114</v>
      </c>
      <c r="D42" s="94"/>
      <c r="E42" s="37">
        <v>8988903</v>
      </c>
      <c r="F42" s="7">
        <v>27738900</v>
      </c>
      <c r="G42" s="7">
        <v>10113810</v>
      </c>
      <c r="H42" s="53">
        <f t="shared" si="1"/>
        <v>10113810</v>
      </c>
      <c r="J42" s="20"/>
      <c r="K42" s="21"/>
      <c r="L42" s="21"/>
    </row>
    <row r="43" spans="2:19" x14ac:dyDescent="0.35">
      <c r="B43" s="34"/>
      <c r="C43" s="56"/>
      <c r="D43" s="57"/>
      <c r="E43" s="58"/>
      <c r="F43" s="59"/>
      <c r="G43" s="59"/>
      <c r="H43" s="50"/>
      <c r="I43" s="50"/>
      <c r="J43" s="60"/>
      <c r="K43" s="60"/>
      <c r="M43" s="49"/>
      <c r="N43" s="48"/>
      <c r="O43" s="48"/>
      <c r="Q43" s="20"/>
      <c r="R43" s="21"/>
      <c r="S43" s="21"/>
    </row>
    <row r="44" spans="2:19" x14ac:dyDescent="0.35">
      <c r="B44" s="34"/>
      <c r="C44" s="56"/>
      <c r="D44" s="57"/>
      <c r="E44" s="58"/>
      <c r="F44" s="101" t="s">
        <v>319</v>
      </c>
      <c r="G44" s="101"/>
      <c r="H44" s="61">
        <f>SUM(H30:H42)</f>
        <v>124888120</v>
      </c>
      <c r="I44" s="50"/>
      <c r="J44" s="60"/>
      <c r="K44" s="60"/>
      <c r="M44" s="49"/>
      <c r="N44" s="48"/>
      <c r="O44" s="48"/>
      <c r="Q44" s="20"/>
      <c r="R44" s="21"/>
      <c r="S44" s="21"/>
    </row>
    <row r="45" spans="2:19" x14ac:dyDescent="0.35">
      <c r="B45" s="34"/>
      <c r="C45" s="34"/>
      <c r="D45" s="34"/>
      <c r="E45" s="34"/>
      <c r="F45" s="34"/>
      <c r="G45" s="34"/>
    </row>
    <row r="46" spans="2:19" ht="31" customHeight="1" x14ac:dyDescent="0.35">
      <c r="B46" s="32" t="s">
        <v>128</v>
      </c>
      <c r="C46" s="95" t="s">
        <v>103</v>
      </c>
      <c r="D46" s="93" t="s">
        <v>112</v>
      </c>
      <c r="E46" s="84" t="s">
        <v>4</v>
      </c>
      <c r="F46" s="84"/>
      <c r="G46" s="84"/>
      <c r="H46" s="79" t="s">
        <v>318</v>
      </c>
    </row>
    <row r="47" spans="2:19" ht="15.75" customHeight="1" x14ac:dyDescent="0.35">
      <c r="B47" s="10" t="s">
        <v>102</v>
      </c>
      <c r="C47" s="96"/>
      <c r="D47" s="93"/>
      <c r="E47" s="35" t="s">
        <v>315</v>
      </c>
      <c r="F47" s="35" t="s">
        <v>316</v>
      </c>
      <c r="G47" s="35" t="s">
        <v>317</v>
      </c>
      <c r="H47" s="79"/>
    </row>
    <row r="48" spans="2:19" ht="16.5" customHeight="1" x14ac:dyDescent="0.35">
      <c r="B48" s="12" t="s">
        <v>129</v>
      </c>
      <c r="C48" s="13" t="s">
        <v>114</v>
      </c>
      <c r="D48" s="97" t="s">
        <v>115</v>
      </c>
      <c r="E48" s="38">
        <v>4760000</v>
      </c>
      <c r="F48" s="7">
        <v>10567200</v>
      </c>
      <c r="G48" s="42">
        <v>5356190</v>
      </c>
      <c r="H48" s="53">
        <f t="shared" ref="H48:H60" si="2">+MEDIAN(E48:G48)</f>
        <v>5356190</v>
      </c>
    </row>
    <row r="49" spans="2:8" x14ac:dyDescent="0.35">
      <c r="B49" s="12" t="s">
        <v>311</v>
      </c>
      <c r="C49" s="13" t="s">
        <v>114</v>
      </c>
      <c r="D49" s="97"/>
      <c r="E49" s="38">
        <v>6188000</v>
      </c>
      <c r="F49" s="7">
        <v>10567200</v>
      </c>
      <c r="G49" s="42">
        <v>6962690</v>
      </c>
      <c r="H49" s="53">
        <f t="shared" si="2"/>
        <v>6962690</v>
      </c>
    </row>
    <row r="50" spans="2:8" ht="15.5" customHeight="1" x14ac:dyDescent="0.35">
      <c r="B50" s="12" t="s">
        <v>130</v>
      </c>
      <c r="C50" s="13" t="s">
        <v>114</v>
      </c>
      <c r="D50" s="97"/>
      <c r="E50" s="38">
        <v>6188000</v>
      </c>
      <c r="F50" s="7">
        <v>10567200</v>
      </c>
      <c r="G50" s="42">
        <v>6962690</v>
      </c>
      <c r="H50" s="53">
        <f t="shared" si="2"/>
        <v>6962690</v>
      </c>
    </row>
    <row r="51" spans="2:8" x14ac:dyDescent="0.35">
      <c r="B51" s="12" t="s">
        <v>131</v>
      </c>
      <c r="C51" s="13" t="s">
        <v>114</v>
      </c>
      <c r="D51" s="97"/>
      <c r="E51" s="38">
        <v>7735000</v>
      </c>
      <c r="F51" s="7">
        <v>10567200</v>
      </c>
      <c r="G51" s="42">
        <v>8703660</v>
      </c>
      <c r="H51" s="53">
        <f t="shared" si="2"/>
        <v>8703660</v>
      </c>
    </row>
    <row r="52" spans="2:8" x14ac:dyDescent="0.35">
      <c r="B52" s="12" t="s">
        <v>132</v>
      </c>
      <c r="C52" s="13" t="s">
        <v>114</v>
      </c>
      <c r="D52" s="97"/>
      <c r="E52" s="38">
        <v>3570000</v>
      </c>
      <c r="F52" s="7">
        <v>10567200</v>
      </c>
      <c r="G52" s="42">
        <v>4017440</v>
      </c>
      <c r="H52" s="53">
        <f t="shared" si="2"/>
        <v>4017440</v>
      </c>
    </row>
    <row r="53" spans="2:8" x14ac:dyDescent="0.35">
      <c r="B53" s="12" t="s">
        <v>133</v>
      </c>
      <c r="C53" s="13" t="s">
        <v>114</v>
      </c>
      <c r="D53" s="97"/>
      <c r="E53" s="38">
        <v>3808000</v>
      </c>
      <c r="F53" s="7">
        <v>10567200</v>
      </c>
      <c r="G53" s="42">
        <v>4285190</v>
      </c>
      <c r="H53" s="53">
        <f t="shared" si="2"/>
        <v>4285190</v>
      </c>
    </row>
    <row r="54" spans="2:8" x14ac:dyDescent="0.35">
      <c r="B54" s="12" t="s">
        <v>312</v>
      </c>
      <c r="C54" s="13" t="s">
        <v>114</v>
      </c>
      <c r="D54" s="97"/>
      <c r="E54" s="38">
        <v>5712000</v>
      </c>
      <c r="F54" s="7">
        <v>10567200</v>
      </c>
      <c r="G54" s="42">
        <v>6427190</v>
      </c>
      <c r="H54" s="53">
        <f t="shared" si="2"/>
        <v>6427190</v>
      </c>
    </row>
    <row r="55" spans="2:8" x14ac:dyDescent="0.35">
      <c r="B55" s="12" t="s">
        <v>134</v>
      </c>
      <c r="C55" s="13" t="s">
        <v>114</v>
      </c>
      <c r="D55" s="97"/>
      <c r="E55" s="38">
        <v>5950000</v>
      </c>
      <c r="F55" s="7">
        <v>10567200</v>
      </c>
      <c r="G55" s="42">
        <v>6694940</v>
      </c>
      <c r="H55" s="53">
        <f t="shared" si="2"/>
        <v>6694940</v>
      </c>
    </row>
    <row r="56" spans="2:8" x14ac:dyDescent="0.35">
      <c r="B56" s="12" t="s">
        <v>135</v>
      </c>
      <c r="C56" s="13" t="s">
        <v>114</v>
      </c>
      <c r="D56" s="97"/>
      <c r="E56" s="38">
        <v>6545000</v>
      </c>
      <c r="F56" s="7">
        <v>10567200</v>
      </c>
      <c r="G56" s="42">
        <v>7364910</v>
      </c>
      <c r="H56" s="53">
        <f t="shared" si="2"/>
        <v>7364910</v>
      </c>
    </row>
    <row r="57" spans="2:8" x14ac:dyDescent="0.35">
      <c r="B57" s="12" t="s">
        <v>136</v>
      </c>
      <c r="C57" s="13" t="s">
        <v>114</v>
      </c>
      <c r="D57" s="97"/>
      <c r="E57" s="38">
        <v>4938500</v>
      </c>
      <c r="F57" s="7">
        <v>10567200</v>
      </c>
      <c r="G57" s="42">
        <v>5557300</v>
      </c>
      <c r="H57" s="53">
        <f t="shared" si="2"/>
        <v>5557300</v>
      </c>
    </row>
    <row r="58" spans="2:8" ht="15.75" customHeight="1" x14ac:dyDescent="0.35">
      <c r="B58" s="12" t="s">
        <v>137</v>
      </c>
      <c r="C58" s="13" t="s">
        <v>114</v>
      </c>
      <c r="D58" s="97"/>
      <c r="E58" s="38">
        <v>3808000</v>
      </c>
      <c r="F58" s="7">
        <v>10567200</v>
      </c>
      <c r="G58" s="42">
        <v>4285190</v>
      </c>
      <c r="H58" s="53">
        <f t="shared" si="2"/>
        <v>4285190</v>
      </c>
    </row>
    <row r="59" spans="2:8" x14ac:dyDescent="0.35">
      <c r="B59" s="12" t="s">
        <v>138</v>
      </c>
      <c r="C59" s="13" t="s">
        <v>114</v>
      </c>
      <c r="D59" s="97"/>
      <c r="E59" s="38">
        <v>3570000</v>
      </c>
      <c r="F59" s="7">
        <v>10567200</v>
      </c>
      <c r="G59" s="42">
        <v>4017440</v>
      </c>
      <c r="H59" s="53">
        <f t="shared" si="2"/>
        <v>4017440</v>
      </c>
    </row>
    <row r="60" spans="2:8" x14ac:dyDescent="0.35">
      <c r="B60" s="12" t="s">
        <v>139</v>
      </c>
      <c r="C60" s="13" t="s">
        <v>114</v>
      </c>
      <c r="D60" s="97"/>
      <c r="E60" s="38">
        <v>2737000</v>
      </c>
      <c r="F60" s="7">
        <v>10567200</v>
      </c>
      <c r="G60" s="42">
        <v>3079720</v>
      </c>
      <c r="H60" s="53">
        <f t="shared" si="2"/>
        <v>3079720</v>
      </c>
    </row>
    <row r="62" spans="2:8" x14ac:dyDescent="0.35">
      <c r="F62" s="78" t="s">
        <v>319</v>
      </c>
      <c r="G62" s="78"/>
      <c r="H62" s="55">
        <f>SUM(H48:H60)</f>
        <v>73714550</v>
      </c>
    </row>
  </sheetData>
  <mergeCells count="19">
    <mergeCell ref="G6:G7"/>
    <mergeCell ref="H28:H29"/>
    <mergeCell ref="H46:H47"/>
    <mergeCell ref="B6:C6"/>
    <mergeCell ref="B28:D28"/>
    <mergeCell ref="F44:G44"/>
    <mergeCell ref="D6:F6"/>
    <mergeCell ref="F62:G62"/>
    <mergeCell ref="E26:F26"/>
    <mergeCell ref="B21:B23"/>
    <mergeCell ref="D46:D47"/>
    <mergeCell ref="B8:B11"/>
    <mergeCell ref="B13:B16"/>
    <mergeCell ref="B17:B20"/>
    <mergeCell ref="D30:D42"/>
    <mergeCell ref="C46:C47"/>
    <mergeCell ref="D48:D60"/>
    <mergeCell ref="E28:G28"/>
    <mergeCell ref="E46:G46"/>
  </mergeCells>
  <conditionalFormatting sqref="F8:F24 I25 J27 G30:G43 G48:G60">
    <cfRule type="containsText" dxfId="5" priority="22" operator="containsText" text="CANAL TRECE">
      <formula>NOT(ISERROR(SEARCH("CANAL TRECE",F8)))</formula>
    </cfRule>
    <cfRule type="containsText" dxfId="4" priority="23" operator="containsText" text="MIACOM">
      <formula>NOT(ISERROR(SEARCH("MIACOM",F8)))</formula>
    </cfRule>
    <cfRule type="containsText" dxfId="3" priority="24" operator="containsText" text="&quot;MIACOM&quot;">
      <formula>NOT(ISERROR(SEARCH("""MIACOM""",F8)))</formula>
    </cfRule>
  </conditionalFormatting>
  <hyperlinks>
    <hyperlink ref="B48" r:id="rId1" display="https://www.proclamadelcauca.com/" xr:uid="{9347F698-CA45-4573-ACD5-00ECE51473C7}"/>
    <hyperlink ref="B49" r:id="rId2" display="https://razonpublica.com/" xr:uid="{FDFBCD7F-EECB-417F-8834-D2395B577174}"/>
    <hyperlink ref="B50" r:id="rId3" display="https://cuestionpublica.com/" xr:uid="{743E296A-0ACE-4935-A798-4A1CA2F5EE97}"/>
    <hyperlink ref="B51" r:id="rId4" display="https://cerosetenta.uniandes.edu.co/" xr:uid="{C7069A67-48C6-4932-9470-8021187E18FF}"/>
    <hyperlink ref="B52" r:id="rId5" display="https://www.mutante.org/" xr:uid="{7BD6AF51-F352-4F1B-8CAA-430AE40EE535}"/>
    <hyperlink ref="B53" r:id="rId6" display="https://rutasdelconflicto.com/" xr:uid="{6D397CC4-0FE6-491C-9B48-E5CE9C66716C}"/>
    <hyperlink ref="B54" r:id="rId7" display="https://volcanicas.com/" xr:uid="{E2952FCD-14D5-4EB0-A3BC-16FAA59B8730}"/>
    <hyperlink ref="B55" r:id="rId8" display="https://www.universocentro.com/" xr:uid="{4654863F-5C6B-42C7-9D88-2EF22540C264}"/>
    <hyperlink ref="B56" r:id="rId9" display="https://www.laorejaroja.com/" xr:uid="{764C762B-61A2-49A8-9DEA-04254B16ACB7}"/>
  </hyperlinks>
  <pageMargins left="0.7" right="0.7" top="0.75" bottom="0.75" header="0.3" footer="0.3"/>
  <pageSetup orientation="portrait" r:id="rId1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211C0-B792-4AD8-B6D5-89F5083CFBA2}">
  <dimension ref="B6:M159"/>
  <sheetViews>
    <sheetView topLeftCell="A117" zoomScale="70" zoomScaleNormal="70" workbookViewId="0">
      <selection activeCell="O150" sqref="O150"/>
    </sheetView>
  </sheetViews>
  <sheetFormatPr baseColWidth="10" defaultColWidth="11" defaultRowHeight="15.5" x14ac:dyDescent="0.35"/>
  <cols>
    <col min="2" max="2" width="24.58203125" customWidth="1"/>
    <col min="3" max="3" width="28.58203125" customWidth="1"/>
    <col min="4" max="4" width="27.5" style="2" customWidth="1"/>
    <col min="5" max="5" width="11.5" hidden="1" customWidth="1"/>
    <col min="6" max="6" width="21.5" customWidth="1"/>
    <col min="7" max="7" width="15.83203125" hidden="1" customWidth="1"/>
    <col min="8" max="8" width="0" hidden="1" customWidth="1"/>
    <col min="9" max="9" width="15.58203125" hidden="1" customWidth="1"/>
    <col min="10" max="10" width="17.6640625" customWidth="1"/>
    <col min="11" max="11" width="22.08203125" customWidth="1"/>
    <col min="12" max="12" width="18.5" customWidth="1"/>
    <col min="13" max="13" width="13.08203125" customWidth="1"/>
    <col min="14" max="15" width="15" customWidth="1"/>
    <col min="16" max="16" width="16.58203125" customWidth="1"/>
    <col min="17" max="17" width="17.08203125" customWidth="1"/>
    <col min="18" max="18" width="13.58203125" bestFit="1" customWidth="1"/>
  </cols>
  <sheetData>
    <row r="6" spans="2:13" ht="15.65" customHeight="1" x14ac:dyDescent="0.35">
      <c r="B6" s="112" t="s">
        <v>291</v>
      </c>
      <c r="C6" s="112"/>
      <c r="D6" s="112"/>
      <c r="E6" s="112"/>
      <c r="F6" s="112"/>
      <c r="G6" s="112"/>
      <c r="H6" s="112"/>
      <c r="I6" s="112"/>
      <c r="J6" s="84" t="s">
        <v>4</v>
      </c>
      <c r="K6" s="84"/>
      <c r="L6" s="84"/>
      <c r="M6" s="79" t="s">
        <v>318</v>
      </c>
    </row>
    <row r="7" spans="2:13" x14ac:dyDescent="0.35">
      <c r="B7" s="27" t="s">
        <v>140</v>
      </c>
      <c r="C7" s="27" t="s">
        <v>141</v>
      </c>
      <c r="D7" s="27" t="s">
        <v>142</v>
      </c>
      <c r="E7" s="28" t="s">
        <v>143</v>
      </c>
      <c r="F7" s="27" t="s">
        <v>144</v>
      </c>
      <c r="G7" s="10" t="s">
        <v>104</v>
      </c>
      <c r="H7" s="10" t="s">
        <v>105</v>
      </c>
      <c r="I7" s="10" t="s">
        <v>106</v>
      </c>
      <c r="J7" s="35" t="s">
        <v>315</v>
      </c>
      <c r="K7" s="35" t="s">
        <v>316</v>
      </c>
      <c r="L7" s="35" t="s">
        <v>317</v>
      </c>
      <c r="M7" s="79"/>
    </row>
    <row r="8" spans="2:13" x14ac:dyDescent="0.35">
      <c r="B8" s="113" t="s">
        <v>145</v>
      </c>
      <c r="C8" s="108" t="s">
        <v>145</v>
      </c>
      <c r="D8" s="108" t="s">
        <v>146</v>
      </c>
      <c r="E8" s="108"/>
      <c r="F8" s="25" t="s">
        <v>269</v>
      </c>
      <c r="G8" s="16"/>
      <c r="H8" s="16"/>
      <c r="I8" s="16"/>
      <c r="J8" s="39">
        <v>23800</v>
      </c>
      <c r="K8" s="39">
        <v>19814</v>
      </c>
      <c r="L8" s="43">
        <v>29750</v>
      </c>
      <c r="M8" s="53">
        <f>+MEDIAN(J8:L8)</f>
        <v>23800</v>
      </c>
    </row>
    <row r="9" spans="2:13" x14ac:dyDescent="0.35">
      <c r="B9" s="114"/>
      <c r="C9" s="109"/>
      <c r="D9" s="109"/>
      <c r="E9" s="109"/>
      <c r="F9" s="25" t="s">
        <v>270</v>
      </c>
      <c r="G9" s="16"/>
      <c r="H9" s="16"/>
      <c r="I9" s="16"/>
      <c r="J9" s="39">
        <v>29750</v>
      </c>
      <c r="K9" s="39">
        <v>24767</v>
      </c>
      <c r="L9" s="43">
        <v>41650</v>
      </c>
      <c r="M9" s="53">
        <f t="shared" ref="M9:M72" si="0">+MEDIAN(J9:L9)</f>
        <v>29750</v>
      </c>
    </row>
    <row r="10" spans="2:13" x14ac:dyDescent="0.35">
      <c r="B10" s="115"/>
      <c r="C10" s="110"/>
      <c r="D10" s="110"/>
      <c r="E10" s="110"/>
      <c r="F10" s="17" t="s">
        <v>8</v>
      </c>
      <c r="G10" s="16"/>
      <c r="H10" s="16">
        <f>+G10*19%</f>
        <v>0</v>
      </c>
      <c r="I10" s="16">
        <f>G10+H10</f>
        <v>0</v>
      </c>
      <c r="J10" s="39">
        <v>35700</v>
      </c>
      <c r="K10" s="39">
        <v>33023</v>
      </c>
      <c r="L10" s="43">
        <v>47600</v>
      </c>
      <c r="M10" s="53">
        <f t="shared" si="0"/>
        <v>35700</v>
      </c>
    </row>
    <row r="11" spans="2:13" x14ac:dyDescent="0.35">
      <c r="B11" s="116" t="s">
        <v>147</v>
      </c>
      <c r="C11" s="108" t="s">
        <v>148</v>
      </c>
      <c r="D11" s="108" t="s">
        <v>149</v>
      </c>
      <c r="E11" s="108"/>
      <c r="F11" s="25" t="s">
        <v>269</v>
      </c>
      <c r="G11" s="16"/>
      <c r="H11" s="16"/>
      <c r="I11" s="16"/>
      <c r="J11" s="39">
        <v>23800</v>
      </c>
      <c r="K11" s="39">
        <v>19814</v>
      </c>
      <c r="L11" s="43">
        <v>29750</v>
      </c>
      <c r="M11" s="53">
        <f t="shared" si="0"/>
        <v>23800</v>
      </c>
    </row>
    <row r="12" spans="2:13" x14ac:dyDescent="0.35">
      <c r="B12" s="117"/>
      <c r="C12" s="109"/>
      <c r="D12" s="109"/>
      <c r="E12" s="109"/>
      <c r="F12" s="25" t="s">
        <v>270</v>
      </c>
      <c r="G12" s="16"/>
      <c r="H12" s="16"/>
      <c r="I12" s="16"/>
      <c r="J12" s="39">
        <v>29750</v>
      </c>
      <c r="K12" s="39">
        <v>24767</v>
      </c>
      <c r="L12" s="43">
        <v>41650</v>
      </c>
      <c r="M12" s="53">
        <f t="shared" si="0"/>
        <v>29750</v>
      </c>
    </row>
    <row r="13" spans="2:13" x14ac:dyDescent="0.35">
      <c r="B13" s="117"/>
      <c r="C13" s="110"/>
      <c r="D13" s="110"/>
      <c r="E13" s="110"/>
      <c r="F13" s="17" t="s">
        <v>8</v>
      </c>
      <c r="G13" s="16"/>
      <c r="H13" s="16">
        <f t="shared" ref="H13:H46" si="1">+G13*19%</f>
        <v>0</v>
      </c>
      <c r="I13" s="16">
        <f t="shared" ref="I13:I46" si="2">G13+H13</f>
        <v>0</v>
      </c>
      <c r="J13" s="39">
        <v>35700</v>
      </c>
      <c r="K13" s="39">
        <v>33023</v>
      </c>
      <c r="L13" s="43">
        <v>47600</v>
      </c>
      <c r="M13" s="53">
        <f t="shared" si="0"/>
        <v>35700</v>
      </c>
    </row>
    <row r="14" spans="2:13" x14ac:dyDescent="0.35">
      <c r="B14" s="117"/>
      <c r="C14" s="108" t="s">
        <v>150</v>
      </c>
      <c r="D14" s="108" t="s">
        <v>151</v>
      </c>
      <c r="E14" s="108"/>
      <c r="F14" s="25" t="s">
        <v>269</v>
      </c>
      <c r="G14" s="16"/>
      <c r="H14" s="16"/>
      <c r="I14" s="16"/>
      <c r="J14" s="39">
        <v>23800</v>
      </c>
      <c r="K14" s="39">
        <v>19814</v>
      </c>
      <c r="L14" s="43">
        <v>29750</v>
      </c>
      <c r="M14" s="53">
        <f t="shared" si="0"/>
        <v>23800</v>
      </c>
    </row>
    <row r="15" spans="2:13" x14ac:dyDescent="0.35">
      <c r="B15" s="117"/>
      <c r="C15" s="109"/>
      <c r="D15" s="109"/>
      <c r="E15" s="109"/>
      <c r="F15" s="25" t="s">
        <v>270</v>
      </c>
      <c r="G15" s="16"/>
      <c r="H15" s="16"/>
      <c r="I15" s="16"/>
      <c r="J15" s="39">
        <v>29750</v>
      </c>
      <c r="K15" s="39">
        <v>24767</v>
      </c>
      <c r="L15" s="43">
        <v>41650</v>
      </c>
      <c r="M15" s="53">
        <f t="shared" si="0"/>
        <v>29750</v>
      </c>
    </row>
    <row r="16" spans="2:13" x14ac:dyDescent="0.35">
      <c r="B16" s="118"/>
      <c r="C16" s="110"/>
      <c r="D16" s="110"/>
      <c r="E16" s="110"/>
      <c r="F16" s="17" t="s">
        <v>8</v>
      </c>
      <c r="G16" s="16"/>
      <c r="H16" s="16">
        <f t="shared" si="1"/>
        <v>0</v>
      </c>
      <c r="I16" s="16">
        <f t="shared" si="2"/>
        <v>0</v>
      </c>
      <c r="J16" s="39">
        <v>35700</v>
      </c>
      <c r="K16" s="39">
        <v>33023</v>
      </c>
      <c r="L16" s="43">
        <v>47600</v>
      </c>
      <c r="M16" s="53">
        <f t="shared" si="0"/>
        <v>35700</v>
      </c>
    </row>
    <row r="17" spans="2:13" x14ac:dyDescent="0.35">
      <c r="B17" s="116" t="s">
        <v>152</v>
      </c>
      <c r="C17" s="108" t="s">
        <v>153</v>
      </c>
      <c r="D17" s="108" t="s">
        <v>154</v>
      </c>
      <c r="E17" s="108"/>
      <c r="F17" s="25" t="s">
        <v>269</v>
      </c>
      <c r="G17" s="16"/>
      <c r="H17" s="16"/>
      <c r="I17" s="16"/>
      <c r="J17" s="39">
        <v>23800</v>
      </c>
      <c r="K17" s="39">
        <v>19814</v>
      </c>
      <c r="L17" s="43">
        <v>29750</v>
      </c>
      <c r="M17" s="53">
        <f t="shared" si="0"/>
        <v>23800</v>
      </c>
    </row>
    <row r="18" spans="2:13" x14ac:dyDescent="0.35">
      <c r="B18" s="117"/>
      <c r="C18" s="109"/>
      <c r="D18" s="109"/>
      <c r="E18" s="109"/>
      <c r="F18" s="25" t="s">
        <v>270</v>
      </c>
      <c r="G18" s="16"/>
      <c r="H18" s="16"/>
      <c r="I18" s="16"/>
      <c r="J18" s="39">
        <v>29750</v>
      </c>
      <c r="K18" s="39">
        <v>24767</v>
      </c>
      <c r="L18" s="43">
        <v>41650</v>
      </c>
      <c r="M18" s="53">
        <f t="shared" si="0"/>
        <v>29750</v>
      </c>
    </row>
    <row r="19" spans="2:13" x14ac:dyDescent="0.35">
      <c r="B19" s="117"/>
      <c r="C19" s="110"/>
      <c r="D19" s="110"/>
      <c r="E19" s="110"/>
      <c r="F19" s="17" t="s">
        <v>8</v>
      </c>
      <c r="G19" s="16"/>
      <c r="H19" s="16">
        <f t="shared" si="1"/>
        <v>0</v>
      </c>
      <c r="I19" s="16">
        <f t="shared" si="2"/>
        <v>0</v>
      </c>
      <c r="J19" s="39">
        <v>35700</v>
      </c>
      <c r="K19" s="39">
        <v>33023</v>
      </c>
      <c r="L19" s="43">
        <v>47600</v>
      </c>
      <c r="M19" s="53">
        <f t="shared" si="0"/>
        <v>35700</v>
      </c>
    </row>
    <row r="20" spans="2:13" x14ac:dyDescent="0.35">
      <c r="B20" s="117"/>
      <c r="C20" s="108" t="s">
        <v>155</v>
      </c>
      <c r="D20" s="108" t="s">
        <v>156</v>
      </c>
      <c r="E20" s="108"/>
      <c r="F20" s="25" t="s">
        <v>269</v>
      </c>
      <c r="G20" s="16"/>
      <c r="H20" s="16"/>
      <c r="I20" s="16"/>
      <c r="J20" s="39">
        <v>23800</v>
      </c>
      <c r="K20" s="39">
        <v>17436</v>
      </c>
      <c r="L20" s="43">
        <v>29750</v>
      </c>
      <c r="M20" s="53">
        <f t="shared" si="0"/>
        <v>23800</v>
      </c>
    </row>
    <row r="21" spans="2:13" x14ac:dyDescent="0.35">
      <c r="B21" s="117"/>
      <c r="C21" s="109"/>
      <c r="D21" s="109"/>
      <c r="E21" s="109"/>
      <c r="F21" s="25" t="s">
        <v>270</v>
      </c>
      <c r="G21" s="16"/>
      <c r="H21" s="16"/>
      <c r="I21" s="16"/>
      <c r="J21" s="39">
        <v>29750</v>
      </c>
      <c r="K21" s="39">
        <v>21795</v>
      </c>
      <c r="L21" s="43">
        <v>41650</v>
      </c>
      <c r="M21" s="53">
        <f t="shared" si="0"/>
        <v>29750</v>
      </c>
    </row>
    <row r="22" spans="2:13" x14ac:dyDescent="0.35">
      <c r="B22" s="118"/>
      <c r="C22" s="110"/>
      <c r="D22" s="110"/>
      <c r="E22" s="110"/>
      <c r="F22" s="17" t="s">
        <v>8</v>
      </c>
      <c r="G22" s="16"/>
      <c r="H22" s="16">
        <f t="shared" si="1"/>
        <v>0</v>
      </c>
      <c r="I22" s="16">
        <f t="shared" si="2"/>
        <v>0</v>
      </c>
      <c r="J22" s="39">
        <v>35700</v>
      </c>
      <c r="K22" s="39">
        <v>29060</v>
      </c>
      <c r="L22" s="43">
        <v>47600</v>
      </c>
      <c r="M22" s="53">
        <f t="shared" si="0"/>
        <v>35700</v>
      </c>
    </row>
    <row r="23" spans="2:13" x14ac:dyDescent="0.35">
      <c r="B23" s="105" t="s">
        <v>157</v>
      </c>
      <c r="C23" s="108" t="s">
        <v>158</v>
      </c>
      <c r="D23" s="108" t="s">
        <v>159</v>
      </c>
      <c r="E23" s="108"/>
      <c r="F23" s="25" t="s">
        <v>269</v>
      </c>
      <c r="G23" s="16"/>
      <c r="H23" s="16"/>
      <c r="I23" s="16"/>
      <c r="J23" s="39">
        <v>23800</v>
      </c>
      <c r="K23" s="39">
        <v>17436</v>
      </c>
      <c r="L23" s="43">
        <v>29750</v>
      </c>
      <c r="M23" s="53">
        <f t="shared" si="0"/>
        <v>23800</v>
      </c>
    </row>
    <row r="24" spans="2:13" x14ac:dyDescent="0.35">
      <c r="B24" s="106"/>
      <c r="C24" s="109"/>
      <c r="D24" s="109"/>
      <c r="E24" s="109"/>
      <c r="F24" s="25" t="s">
        <v>270</v>
      </c>
      <c r="G24" s="16"/>
      <c r="H24" s="16"/>
      <c r="I24" s="16"/>
      <c r="J24" s="39">
        <v>29750</v>
      </c>
      <c r="K24" s="39">
        <v>21795</v>
      </c>
      <c r="L24" s="43">
        <v>41650</v>
      </c>
      <c r="M24" s="53">
        <f t="shared" si="0"/>
        <v>29750</v>
      </c>
    </row>
    <row r="25" spans="2:13" x14ac:dyDescent="0.35">
      <c r="B25" s="106"/>
      <c r="C25" s="110"/>
      <c r="D25" s="110"/>
      <c r="E25" s="110"/>
      <c r="F25" s="17" t="s">
        <v>8</v>
      </c>
      <c r="G25" s="16"/>
      <c r="H25" s="16">
        <f t="shared" si="1"/>
        <v>0</v>
      </c>
      <c r="I25" s="16">
        <f t="shared" si="2"/>
        <v>0</v>
      </c>
      <c r="J25" s="39">
        <v>35700</v>
      </c>
      <c r="K25" s="39">
        <v>29060</v>
      </c>
      <c r="L25" s="43">
        <v>47600</v>
      </c>
      <c r="M25" s="53">
        <f t="shared" si="0"/>
        <v>35700</v>
      </c>
    </row>
    <row r="26" spans="2:13" x14ac:dyDescent="0.35">
      <c r="B26" s="106"/>
      <c r="C26" s="108" t="s">
        <v>160</v>
      </c>
      <c r="D26" s="108" t="s">
        <v>151</v>
      </c>
      <c r="E26" s="108"/>
      <c r="F26" s="25" t="s">
        <v>269</v>
      </c>
      <c r="G26" s="16"/>
      <c r="H26" s="16"/>
      <c r="I26" s="16"/>
      <c r="J26" s="39">
        <v>23800</v>
      </c>
      <c r="K26" s="39">
        <v>26154</v>
      </c>
      <c r="L26" s="43">
        <v>29750</v>
      </c>
      <c r="M26" s="53">
        <f t="shared" si="0"/>
        <v>26154</v>
      </c>
    </row>
    <row r="27" spans="2:13" x14ac:dyDescent="0.35">
      <c r="B27" s="106"/>
      <c r="C27" s="109"/>
      <c r="D27" s="109"/>
      <c r="E27" s="109"/>
      <c r="F27" s="25" t="s">
        <v>270</v>
      </c>
      <c r="G27" s="16"/>
      <c r="H27" s="16"/>
      <c r="I27" s="16"/>
      <c r="J27" s="39">
        <v>29750</v>
      </c>
      <c r="K27" s="39">
        <v>32692</v>
      </c>
      <c r="L27" s="43">
        <v>41650</v>
      </c>
      <c r="M27" s="53">
        <f t="shared" si="0"/>
        <v>32692</v>
      </c>
    </row>
    <row r="28" spans="2:13" x14ac:dyDescent="0.35">
      <c r="B28" s="107"/>
      <c r="C28" s="110"/>
      <c r="D28" s="110"/>
      <c r="E28" s="110"/>
      <c r="F28" s="17" t="s">
        <v>8</v>
      </c>
      <c r="G28" s="16"/>
      <c r="H28" s="16">
        <f t="shared" si="1"/>
        <v>0</v>
      </c>
      <c r="I28" s="16">
        <f t="shared" si="2"/>
        <v>0</v>
      </c>
      <c r="J28" s="39">
        <v>35700</v>
      </c>
      <c r="K28" s="39">
        <v>43590</v>
      </c>
      <c r="L28" s="43">
        <v>47600</v>
      </c>
      <c r="M28" s="53">
        <f t="shared" si="0"/>
        <v>43590</v>
      </c>
    </row>
    <row r="29" spans="2:13" x14ac:dyDescent="0.35">
      <c r="B29" s="105" t="s">
        <v>161</v>
      </c>
      <c r="C29" s="108" t="s">
        <v>162</v>
      </c>
      <c r="D29" s="108" t="s">
        <v>163</v>
      </c>
      <c r="E29" s="108"/>
      <c r="F29" s="25" t="s">
        <v>269</v>
      </c>
      <c r="G29" s="16"/>
      <c r="H29" s="16"/>
      <c r="I29" s="16"/>
      <c r="J29" s="39">
        <v>23800</v>
      </c>
      <c r="K29" s="39">
        <v>37448</v>
      </c>
      <c r="L29" s="43">
        <v>29750</v>
      </c>
      <c r="M29" s="53">
        <f t="shared" si="0"/>
        <v>29750</v>
      </c>
    </row>
    <row r="30" spans="2:13" x14ac:dyDescent="0.35">
      <c r="B30" s="106"/>
      <c r="C30" s="109"/>
      <c r="D30" s="109"/>
      <c r="E30" s="109"/>
      <c r="F30" s="25" t="s">
        <v>270</v>
      </c>
      <c r="G30" s="16"/>
      <c r="H30" s="16"/>
      <c r="I30" s="16"/>
      <c r="J30" s="39">
        <v>29750</v>
      </c>
      <c r="K30" s="39">
        <v>46809</v>
      </c>
      <c r="L30" s="43">
        <v>41650</v>
      </c>
      <c r="M30" s="53">
        <f t="shared" si="0"/>
        <v>41650</v>
      </c>
    </row>
    <row r="31" spans="2:13" x14ac:dyDescent="0.35">
      <c r="B31" s="106"/>
      <c r="C31" s="110"/>
      <c r="D31" s="110"/>
      <c r="E31" s="110"/>
      <c r="F31" s="17" t="s">
        <v>8</v>
      </c>
      <c r="G31" s="16"/>
      <c r="H31" s="16">
        <f t="shared" si="1"/>
        <v>0</v>
      </c>
      <c r="I31" s="16">
        <f t="shared" si="2"/>
        <v>0</v>
      </c>
      <c r="J31" s="39">
        <v>35700</v>
      </c>
      <c r="K31" s="39">
        <v>62413</v>
      </c>
      <c r="L31" s="43">
        <v>47600</v>
      </c>
      <c r="M31" s="53">
        <f t="shared" si="0"/>
        <v>47600</v>
      </c>
    </row>
    <row r="32" spans="2:13" x14ac:dyDescent="0.35">
      <c r="B32" s="106"/>
      <c r="C32" s="108" t="s">
        <v>98</v>
      </c>
      <c r="D32" s="108" t="s">
        <v>164</v>
      </c>
      <c r="E32" s="108"/>
      <c r="F32" s="25" t="s">
        <v>269</v>
      </c>
      <c r="G32" s="16"/>
      <c r="H32" s="16"/>
      <c r="I32" s="16"/>
      <c r="J32" s="39">
        <v>23800</v>
      </c>
      <c r="K32" s="39">
        <v>37448</v>
      </c>
      <c r="L32" s="43">
        <v>29750</v>
      </c>
      <c r="M32" s="53">
        <f t="shared" si="0"/>
        <v>29750</v>
      </c>
    </row>
    <row r="33" spans="2:13" x14ac:dyDescent="0.35">
      <c r="B33" s="106"/>
      <c r="C33" s="109"/>
      <c r="D33" s="109"/>
      <c r="E33" s="109"/>
      <c r="F33" s="25" t="s">
        <v>270</v>
      </c>
      <c r="G33" s="16"/>
      <c r="H33" s="16"/>
      <c r="I33" s="16"/>
      <c r="J33" s="39">
        <v>29750</v>
      </c>
      <c r="K33" s="39">
        <v>46809</v>
      </c>
      <c r="L33" s="43">
        <v>41650</v>
      </c>
      <c r="M33" s="53">
        <f t="shared" si="0"/>
        <v>41650</v>
      </c>
    </row>
    <row r="34" spans="2:13" x14ac:dyDescent="0.35">
      <c r="B34" s="106"/>
      <c r="C34" s="110"/>
      <c r="D34" s="110"/>
      <c r="E34" s="110"/>
      <c r="F34" s="17" t="s">
        <v>8</v>
      </c>
      <c r="G34" s="16"/>
      <c r="H34" s="16">
        <f t="shared" si="1"/>
        <v>0</v>
      </c>
      <c r="I34" s="16">
        <f t="shared" si="2"/>
        <v>0</v>
      </c>
      <c r="J34" s="39">
        <v>35700</v>
      </c>
      <c r="K34" s="39">
        <v>62413</v>
      </c>
      <c r="L34" s="43">
        <v>47600</v>
      </c>
      <c r="M34" s="53">
        <f t="shared" si="0"/>
        <v>47600</v>
      </c>
    </row>
    <row r="35" spans="2:13" x14ac:dyDescent="0.35">
      <c r="B35" s="106"/>
      <c r="C35" s="108" t="s">
        <v>165</v>
      </c>
      <c r="D35" s="108" t="s">
        <v>166</v>
      </c>
      <c r="E35" s="108"/>
      <c r="F35" s="25" t="s">
        <v>269</v>
      </c>
      <c r="G35" s="16"/>
      <c r="H35" s="16"/>
      <c r="I35" s="16"/>
      <c r="J35" s="39">
        <v>23800</v>
      </c>
      <c r="K35" s="39">
        <v>35664</v>
      </c>
      <c r="L35" s="43">
        <v>29750</v>
      </c>
      <c r="M35" s="53">
        <f t="shared" si="0"/>
        <v>29750</v>
      </c>
    </row>
    <row r="36" spans="2:13" x14ac:dyDescent="0.35">
      <c r="B36" s="106"/>
      <c r="C36" s="109"/>
      <c r="D36" s="109"/>
      <c r="E36" s="109"/>
      <c r="F36" s="25" t="s">
        <v>270</v>
      </c>
      <c r="G36" s="16"/>
      <c r="H36" s="16"/>
      <c r="I36" s="16"/>
      <c r="J36" s="39">
        <v>29750</v>
      </c>
      <c r="K36" s="39">
        <v>44580</v>
      </c>
      <c r="L36" s="43">
        <v>41650</v>
      </c>
      <c r="M36" s="53">
        <f t="shared" si="0"/>
        <v>41650</v>
      </c>
    </row>
    <row r="37" spans="2:13" x14ac:dyDescent="0.35">
      <c r="B37" s="107"/>
      <c r="C37" s="110"/>
      <c r="D37" s="110"/>
      <c r="E37" s="110"/>
      <c r="F37" s="17" t="s">
        <v>8</v>
      </c>
      <c r="G37" s="16"/>
      <c r="H37" s="16">
        <f t="shared" si="1"/>
        <v>0</v>
      </c>
      <c r="I37" s="16">
        <f t="shared" si="2"/>
        <v>0</v>
      </c>
      <c r="J37" s="39">
        <v>35700</v>
      </c>
      <c r="K37" s="39">
        <v>59441</v>
      </c>
      <c r="L37" s="43">
        <v>47600</v>
      </c>
      <c r="M37" s="53">
        <f t="shared" si="0"/>
        <v>47600</v>
      </c>
    </row>
    <row r="38" spans="2:13" x14ac:dyDescent="0.35">
      <c r="B38" s="105" t="s">
        <v>167</v>
      </c>
      <c r="C38" s="108" t="s">
        <v>168</v>
      </c>
      <c r="D38" s="108" t="s">
        <v>169</v>
      </c>
      <c r="E38" s="108"/>
      <c r="F38" s="25" t="s">
        <v>269</v>
      </c>
      <c r="G38" s="16"/>
      <c r="H38" s="16"/>
      <c r="I38" s="16"/>
      <c r="J38" s="39">
        <v>23800</v>
      </c>
      <c r="K38" s="39">
        <v>23776</v>
      </c>
      <c r="L38" s="43">
        <v>29750</v>
      </c>
      <c r="M38" s="53">
        <f t="shared" si="0"/>
        <v>23800</v>
      </c>
    </row>
    <row r="39" spans="2:13" x14ac:dyDescent="0.35">
      <c r="B39" s="106"/>
      <c r="C39" s="109"/>
      <c r="D39" s="109"/>
      <c r="E39" s="109"/>
      <c r="F39" s="25" t="s">
        <v>270</v>
      </c>
      <c r="G39" s="16"/>
      <c r="H39" s="16"/>
      <c r="I39" s="16"/>
      <c r="J39" s="39">
        <v>29750</v>
      </c>
      <c r="K39" s="39">
        <v>29720</v>
      </c>
      <c r="L39" s="43">
        <v>41650</v>
      </c>
      <c r="M39" s="53">
        <f t="shared" si="0"/>
        <v>29750</v>
      </c>
    </row>
    <row r="40" spans="2:13" x14ac:dyDescent="0.35">
      <c r="B40" s="106"/>
      <c r="C40" s="110"/>
      <c r="D40" s="110"/>
      <c r="E40" s="110"/>
      <c r="F40" s="17" t="s">
        <v>8</v>
      </c>
      <c r="G40" s="16"/>
      <c r="H40" s="16">
        <f t="shared" si="1"/>
        <v>0</v>
      </c>
      <c r="I40" s="16">
        <f t="shared" si="2"/>
        <v>0</v>
      </c>
      <c r="J40" s="39">
        <v>35700</v>
      </c>
      <c r="K40" s="39">
        <v>39627</v>
      </c>
      <c r="L40" s="43">
        <v>47600</v>
      </c>
      <c r="M40" s="53">
        <f t="shared" si="0"/>
        <v>39627</v>
      </c>
    </row>
    <row r="41" spans="2:13" x14ac:dyDescent="0.35">
      <c r="B41" s="106"/>
      <c r="C41" s="108" t="s">
        <v>170</v>
      </c>
      <c r="D41" s="108" t="s">
        <v>171</v>
      </c>
      <c r="E41" s="108"/>
      <c r="F41" s="25" t="s">
        <v>269</v>
      </c>
      <c r="G41" s="16"/>
      <c r="H41" s="16"/>
      <c r="I41" s="16"/>
      <c r="J41" s="39">
        <v>23800</v>
      </c>
      <c r="K41" s="39">
        <v>23776</v>
      </c>
      <c r="L41" s="43">
        <v>29750</v>
      </c>
      <c r="M41" s="53">
        <f t="shared" si="0"/>
        <v>23800</v>
      </c>
    </row>
    <row r="42" spans="2:13" x14ac:dyDescent="0.35">
      <c r="B42" s="106"/>
      <c r="C42" s="109"/>
      <c r="D42" s="109"/>
      <c r="E42" s="109"/>
      <c r="F42" s="25" t="s">
        <v>270</v>
      </c>
      <c r="G42" s="16"/>
      <c r="H42" s="16"/>
      <c r="I42" s="16"/>
      <c r="J42" s="39">
        <v>29750</v>
      </c>
      <c r="K42" s="39">
        <v>29720</v>
      </c>
      <c r="L42" s="43">
        <v>41650</v>
      </c>
      <c r="M42" s="53">
        <f t="shared" si="0"/>
        <v>29750</v>
      </c>
    </row>
    <row r="43" spans="2:13" x14ac:dyDescent="0.35">
      <c r="B43" s="107"/>
      <c r="C43" s="110"/>
      <c r="D43" s="110"/>
      <c r="E43" s="110"/>
      <c r="F43" s="17" t="s">
        <v>8</v>
      </c>
      <c r="G43" s="16"/>
      <c r="H43" s="16">
        <f t="shared" si="1"/>
        <v>0</v>
      </c>
      <c r="I43" s="16">
        <f t="shared" si="2"/>
        <v>0</v>
      </c>
      <c r="J43" s="39">
        <v>35700</v>
      </c>
      <c r="K43" s="39">
        <v>39627</v>
      </c>
      <c r="L43" s="43">
        <v>47600</v>
      </c>
      <c r="M43" s="53">
        <f t="shared" si="0"/>
        <v>39627</v>
      </c>
    </row>
    <row r="44" spans="2:13" x14ac:dyDescent="0.35">
      <c r="B44" s="105" t="s">
        <v>172</v>
      </c>
      <c r="C44" s="108" t="s">
        <v>173</v>
      </c>
      <c r="D44" s="108" t="s">
        <v>174</v>
      </c>
      <c r="E44" s="108"/>
      <c r="F44" s="25" t="s">
        <v>269</v>
      </c>
      <c r="G44" s="16"/>
      <c r="H44" s="16"/>
      <c r="I44" s="16"/>
      <c r="J44" s="39">
        <v>23800</v>
      </c>
      <c r="K44" s="39">
        <v>31702</v>
      </c>
      <c r="L44" s="43">
        <v>29750</v>
      </c>
      <c r="M44" s="53">
        <f t="shared" si="0"/>
        <v>29750</v>
      </c>
    </row>
    <row r="45" spans="2:13" x14ac:dyDescent="0.35">
      <c r="B45" s="106"/>
      <c r="C45" s="109"/>
      <c r="D45" s="109"/>
      <c r="E45" s="109"/>
      <c r="F45" s="25" t="s">
        <v>270</v>
      </c>
      <c r="G45" s="16"/>
      <c r="H45" s="16"/>
      <c r="I45" s="16"/>
      <c r="J45" s="39">
        <v>29750</v>
      </c>
      <c r="K45" s="39">
        <v>39627</v>
      </c>
      <c r="L45" s="43">
        <v>41650</v>
      </c>
      <c r="M45" s="53">
        <f t="shared" si="0"/>
        <v>39627</v>
      </c>
    </row>
    <row r="46" spans="2:13" x14ac:dyDescent="0.35">
      <c r="B46" s="106"/>
      <c r="C46" s="110"/>
      <c r="D46" s="110"/>
      <c r="E46" s="110"/>
      <c r="F46" s="17" t="s">
        <v>8</v>
      </c>
      <c r="G46" s="16"/>
      <c r="H46" s="16">
        <f t="shared" si="1"/>
        <v>0</v>
      </c>
      <c r="I46" s="16">
        <f t="shared" si="2"/>
        <v>0</v>
      </c>
      <c r="J46" s="39">
        <v>35700</v>
      </c>
      <c r="K46" s="39">
        <v>52836</v>
      </c>
      <c r="L46" s="43">
        <v>47600</v>
      </c>
      <c r="M46" s="53">
        <f t="shared" si="0"/>
        <v>47600</v>
      </c>
    </row>
    <row r="47" spans="2:13" x14ac:dyDescent="0.35">
      <c r="B47" s="106"/>
      <c r="C47" s="108" t="s">
        <v>175</v>
      </c>
      <c r="D47" s="108" t="s">
        <v>176</v>
      </c>
      <c r="E47" s="108"/>
      <c r="F47" s="25" t="s">
        <v>269</v>
      </c>
      <c r="G47" s="16"/>
      <c r="H47" s="16"/>
      <c r="I47" s="16"/>
      <c r="J47" s="39">
        <v>23800</v>
      </c>
      <c r="K47" s="39">
        <v>35664</v>
      </c>
      <c r="L47" s="43">
        <v>29750</v>
      </c>
      <c r="M47" s="53">
        <f t="shared" si="0"/>
        <v>29750</v>
      </c>
    </row>
    <row r="48" spans="2:13" x14ac:dyDescent="0.35">
      <c r="B48" s="106"/>
      <c r="C48" s="109"/>
      <c r="D48" s="109"/>
      <c r="E48" s="109"/>
      <c r="F48" s="25" t="s">
        <v>270</v>
      </c>
      <c r="G48" s="16"/>
      <c r="H48" s="16"/>
      <c r="I48" s="16"/>
      <c r="J48" s="39">
        <v>29750</v>
      </c>
      <c r="K48" s="39">
        <v>44580</v>
      </c>
      <c r="L48" s="43">
        <v>41650</v>
      </c>
      <c r="M48" s="53">
        <f t="shared" si="0"/>
        <v>41650</v>
      </c>
    </row>
    <row r="49" spans="2:13" x14ac:dyDescent="0.35">
      <c r="B49" s="107"/>
      <c r="C49" s="110"/>
      <c r="D49" s="110"/>
      <c r="E49" s="110"/>
      <c r="F49" s="17" t="s">
        <v>8</v>
      </c>
      <c r="G49" s="16"/>
      <c r="H49" s="16">
        <f t="shared" ref="H49:H154" si="3">+G49*19%</f>
        <v>0</v>
      </c>
      <c r="I49" s="16">
        <f t="shared" ref="I49:I154" si="4">G49+H49</f>
        <v>0</v>
      </c>
      <c r="J49" s="39">
        <v>35700</v>
      </c>
      <c r="K49" s="39">
        <v>59441</v>
      </c>
      <c r="L49" s="43">
        <v>47600</v>
      </c>
      <c r="M49" s="53">
        <f t="shared" si="0"/>
        <v>47600</v>
      </c>
    </row>
    <row r="50" spans="2:13" x14ac:dyDescent="0.35">
      <c r="B50" s="105" t="s">
        <v>177</v>
      </c>
      <c r="C50" s="108" t="s">
        <v>178</v>
      </c>
      <c r="D50" s="108" t="s">
        <v>179</v>
      </c>
      <c r="E50" s="108"/>
      <c r="F50" s="25" t="s">
        <v>269</v>
      </c>
      <c r="G50" s="16"/>
      <c r="H50" s="16"/>
      <c r="I50" s="16"/>
      <c r="J50" s="39">
        <v>23800</v>
      </c>
      <c r="K50" s="39">
        <v>22191</v>
      </c>
      <c r="L50" s="43">
        <v>29750</v>
      </c>
      <c r="M50" s="53">
        <f t="shared" si="0"/>
        <v>23800</v>
      </c>
    </row>
    <row r="51" spans="2:13" x14ac:dyDescent="0.35">
      <c r="B51" s="106"/>
      <c r="C51" s="109"/>
      <c r="D51" s="109"/>
      <c r="E51" s="109"/>
      <c r="F51" s="25" t="s">
        <v>270</v>
      </c>
      <c r="G51" s="16"/>
      <c r="H51" s="16"/>
      <c r="I51" s="16"/>
      <c r="J51" s="39">
        <v>29750</v>
      </c>
      <c r="K51" s="39">
        <v>27739</v>
      </c>
      <c r="L51" s="43">
        <v>41650</v>
      </c>
      <c r="M51" s="53">
        <f t="shared" si="0"/>
        <v>29750</v>
      </c>
    </row>
    <row r="52" spans="2:13" x14ac:dyDescent="0.35">
      <c r="B52" s="106"/>
      <c r="C52" s="110"/>
      <c r="D52" s="110"/>
      <c r="E52" s="110"/>
      <c r="F52" s="17" t="s">
        <v>8</v>
      </c>
      <c r="G52" s="16"/>
      <c r="H52" s="16">
        <f t="shared" si="3"/>
        <v>0</v>
      </c>
      <c r="I52" s="16">
        <f t="shared" si="4"/>
        <v>0</v>
      </c>
      <c r="J52" s="39">
        <v>35700</v>
      </c>
      <c r="K52" s="39">
        <v>36985</v>
      </c>
      <c r="L52" s="43">
        <v>47600</v>
      </c>
      <c r="M52" s="53">
        <f t="shared" si="0"/>
        <v>36985</v>
      </c>
    </row>
    <row r="53" spans="2:13" x14ac:dyDescent="0.35">
      <c r="B53" s="106"/>
      <c r="C53" s="108" t="s">
        <v>180</v>
      </c>
      <c r="D53" s="111" t="s">
        <v>313</v>
      </c>
      <c r="E53" s="108"/>
      <c r="F53" s="25" t="s">
        <v>269</v>
      </c>
      <c r="G53" s="16"/>
      <c r="H53" s="16"/>
      <c r="I53" s="16"/>
      <c r="J53" s="39">
        <v>23800</v>
      </c>
      <c r="K53" s="39">
        <v>17436</v>
      </c>
      <c r="L53" s="43">
        <v>29750</v>
      </c>
      <c r="M53" s="53">
        <f t="shared" si="0"/>
        <v>23800</v>
      </c>
    </row>
    <row r="54" spans="2:13" x14ac:dyDescent="0.35">
      <c r="B54" s="106"/>
      <c r="C54" s="109"/>
      <c r="D54" s="109"/>
      <c r="E54" s="109"/>
      <c r="F54" s="25" t="s">
        <v>270</v>
      </c>
      <c r="G54" s="16"/>
      <c r="H54" s="16"/>
      <c r="I54" s="16"/>
      <c r="J54" s="39">
        <v>29750</v>
      </c>
      <c r="K54" s="39">
        <v>21795</v>
      </c>
      <c r="L54" s="43">
        <v>41650</v>
      </c>
      <c r="M54" s="53">
        <f t="shared" si="0"/>
        <v>29750</v>
      </c>
    </row>
    <row r="55" spans="2:13" x14ac:dyDescent="0.35">
      <c r="B55" s="107"/>
      <c r="C55" s="110"/>
      <c r="D55" s="110"/>
      <c r="E55" s="110"/>
      <c r="F55" s="17" t="s">
        <v>8</v>
      </c>
      <c r="G55" s="16"/>
      <c r="H55" s="16">
        <f t="shared" si="3"/>
        <v>0</v>
      </c>
      <c r="I55" s="16">
        <f t="shared" si="4"/>
        <v>0</v>
      </c>
      <c r="J55" s="39">
        <v>35700</v>
      </c>
      <c r="K55" s="39">
        <v>29060</v>
      </c>
      <c r="L55" s="43">
        <v>47600</v>
      </c>
      <c r="M55" s="53">
        <f t="shared" si="0"/>
        <v>35700</v>
      </c>
    </row>
    <row r="56" spans="2:13" x14ac:dyDescent="0.35">
      <c r="B56" s="105" t="s">
        <v>181</v>
      </c>
      <c r="C56" s="108" t="s">
        <v>182</v>
      </c>
      <c r="D56" s="108" t="s">
        <v>183</v>
      </c>
      <c r="E56" s="108"/>
      <c r="F56" s="25" t="s">
        <v>269</v>
      </c>
      <c r="G56" s="16"/>
      <c r="H56" s="16"/>
      <c r="I56" s="16"/>
      <c r="J56" s="39">
        <v>23800</v>
      </c>
      <c r="K56" s="39">
        <v>17436</v>
      </c>
      <c r="L56" s="43">
        <v>29750</v>
      </c>
      <c r="M56" s="53">
        <f t="shared" si="0"/>
        <v>23800</v>
      </c>
    </row>
    <row r="57" spans="2:13" x14ac:dyDescent="0.35">
      <c r="B57" s="106"/>
      <c r="C57" s="109"/>
      <c r="D57" s="109"/>
      <c r="E57" s="109"/>
      <c r="F57" s="25" t="s">
        <v>270</v>
      </c>
      <c r="G57" s="16"/>
      <c r="H57" s="16"/>
      <c r="I57" s="16"/>
      <c r="J57" s="39">
        <v>29750</v>
      </c>
      <c r="K57" s="39">
        <v>21795</v>
      </c>
      <c r="L57" s="43">
        <v>41650</v>
      </c>
      <c r="M57" s="53">
        <f t="shared" si="0"/>
        <v>29750</v>
      </c>
    </row>
    <row r="58" spans="2:13" x14ac:dyDescent="0.35">
      <c r="B58" s="106"/>
      <c r="C58" s="110"/>
      <c r="D58" s="110"/>
      <c r="E58" s="110"/>
      <c r="F58" s="17" t="s">
        <v>8</v>
      </c>
      <c r="G58" s="16"/>
      <c r="H58" s="16">
        <f t="shared" si="3"/>
        <v>0</v>
      </c>
      <c r="I58" s="16">
        <f t="shared" si="4"/>
        <v>0</v>
      </c>
      <c r="J58" s="39">
        <v>35700</v>
      </c>
      <c r="K58" s="39">
        <v>29060</v>
      </c>
      <c r="L58" s="43">
        <v>47600</v>
      </c>
      <c r="M58" s="53">
        <f t="shared" si="0"/>
        <v>35700</v>
      </c>
    </row>
    <row r="59" spans="2:13" x14ac:dyDescent="0.35">
      <c r="B59" s="106"/>
      <c r="C59" s="108" t="s">
        <v>184</v>
      </c>
      <c r="D59" s="108" t="s">
        <v>185</v>
      </c>
      <c r="E59" s="108"/>
      <c r="F59" s="25" t="s">
        <v>269</v>
      </c>
      <c r="G59" s="16"/>
      <c r="H59" s="16"/>
      <c r="I59" s="16"/>
      <c r="J59" s="39">
        <v>23800</v>
      </c>
      <c r="K59" s="39">
        <v>17436</v>
      </c>
      <c r="L59" s="43">
        <v>29750</v>
      </c>
      <c r="M59" s="53">
        <f t="shared" si="0"/>
        <v>23800</v>
      </c>
    </row>
    <row r="60" spans="2:13" x14ac:dyDescent="0.35">
      <c r="B60" s="106"/>
      <c r="C60" s="109"/>
      <c r="D60" s="109"/>
      <c r="E60" s="109"/>
      <c r="F60" s="25" t="s">
        <v>270</v>
      </c>
      <c r="G60" s="16"/>
      <c r="H60" s="16"/>
      <c r="I60" s="16"/>
      <c r="J60" s="39">
        <v>29750</v>
      </c>
      <c r="K60" s="39">
        <v>21795</v>
      </c>
      <c r="L60" s="43">
        <v>41650</v>
      </c>
      <c r="M60" s="53">
        <f t="shared" si="0"/>
        <v>29750</v>
      </c>
    </row>
    <row r="61" spans="2:13" x14ac:dyDescent="0.35">
      <c r="B61" s="107"/>
      <c r="C61" s="110"/>
      <c r="D61" s="110"/>
      <c r="E61" s="110"/>
      <c r="F61" s="17" t="s">
        <v>8</v>
      </c>
      <c r="G61" s="16"/>
      <c r="H61" s="16">
        <f t="shared" si="3"/>
        <v>0</v>
      </c>
      <c r="I61" s="16">
        <f t="shared" si="4"/>
        <v>0</v>
      </c>
      <c r="J61" s="39">
        <v>35700</v>
      </c>
      <c r="K61" s="39">
        <v>29060</v>
      </c>
      <c r="L61" s="43">
        <v>47600</v>
      </c>
      <c r="M61" s="53">
        <f t="shared" si="0"/>
        <v>35700</v>
      </c>
    </row>
    <row r="62" spans="2:13" x14ac:dyDescent="0.35">
      <c r="B62" s="105" t="s">
        <v>186</v>
      </c>
      <c r="C62" s="108" t="s">
        <v>187</v>
      </c>
      <c r="D62" s="108" t="s">
        <v>188</v>
      </c>
      <c r="E62" s="108"/>
      <c r="F62" s="25" t="s">
        <v>269</v>
      </c>
      <c r="G62" s="16"/>
      <c r="H62" s="16"/>
      <c r="I62" s="16"/>
      <c r="J62" s="39">
        <v>23800</v>
      </c>
      <c r="K62" s="39">
        <v>17436</v>
      </c>
      <c r="L62" s="43">
        <v>29750</v>
      </c>
      <c r="M62" s="53">
        <f t="shared" si="0"/>
        <v>23800</v>
      </c>
    </row>
    <row r="63" spans="2:13" x14ac:dyDescent="0.35">
      <c r="B63" s="106"/>
      <c r="C63" s="109"/>
      <c r="D63" s="109"/>
      <c r="E63" s="109"/>
      <c r="F63" s="25" t="s">
        <v>270</v>
      </c>
      <c r="G63" s="16"/>
      <c r="H63" s="16"/>
      <c r="I63" s="16"/>
      <c r="J63" s="39">
        <v>29750</v>
      </c>
      <c r="K63" s="39">
        <v>21795</v>
      </c>
      <c r="L63" s="43">
        <v>41650</v>
      </c>
      <c r="M63" s="53">
        <f t="shared" si="0"/>
        <v>29750</v>
      </c>
    </row>
    <row r="64" spans="2:13" x14ac:dyDescent="0.35">
      <c r="B64" s="106"/>
      <c r="C64" s="110"/>
      <c r="D64" s="110"/>
      <c r="E64" s="110"/>
      <c r="F64" s="17" t="s">
        <v>8</v>
      </c>
      <c r="G64" s="16"/>
      <c r="H64" s="16">
        <f t="shared" si="3"/>
        <v>0</v>
      </c>
      <c r="I64" s="16">
        <f t="shared" si="4"/>
        <v>0</v>
      </c>
      <c r="J64" s="39">
        <v>35700</v>
      </c>
      <c r="K64" s="39">
        <v>29060</v>
      </c>
      <c r="L64" s="43">
        <v>47600</v>
      </c>
      <c r="M64" s="53">
        <f t="shared" si="0"/>
        <v>35700</v>
      </c>
    </row>
    <row r="65" spans="2:13" x14ac:dyDescent="0.35">
      <c r="B65" s="106"/>
      <c r="C65" s="108" t="s">
        <v>189</v>
      </c>
      <c r="D65" s="119" t="s">
        <v>190</v>
      </c>
      <c r="E65" s="120"/>
      <c r="F65" s="25" t="s">
        <v>269</v>
      </c>
      <c r="G65" s="16"/>
      <c r="H65" s="16"/>
      <c r="I65" s="16"/>
      <c r="J65" s="39">
        <v>23800</v>
      </c>
      <c r="K65" s="39">
        <v>17436</v>
      </c>
      <c r="L65" s="43">
        <v>29750</v>
      </c>
      <c r="M65" s="53">
        <f t="shared" si="0"/>
        <v>23800</v>
      </c>
    </row>
    <row r="66" spans="2:13" x14ac:dyDescent="0.35">
      <c r="B66" s="106"/>
      <c r="C66" s="109"/>
      <c r="D66" s="121"/>
      <c r="E66" s="122"/>
      <c r="F66" s="25" t="s">
        <v>270</v>
      </c>
      <c r="G66" s="16"/>
      <c r="H66" s="16"/>
      <c r="I66" s="16"/>
      <c r="J66" s="39">
        <v>29750</v>
      </c>
      <c r="K66" s="39">
        <v>21795</v>
      </c>
      <c r="L66" s="43">
        <v>41650</v>
      </c>
      <c r="M66" s="53">
        <f t="shared" si="0"/>
        <v>29750</v>
      </c>
    </row>
    <row r="67" spans="2:13" x14ac:dyDescent="0.35">
      <c r="B67" s="107"/>
      <c r="C67" s="110"/>
      <c r="D67" s="123"/>
      <c r="E67" s="124"/>
      <c r="F67" s="17" t="s">
        <v>8</v>
      </c>
      <c r="G67" s="16"/>
      <c r="H67" s="16">
        <f t="shared" si="3"/>
        <v>0</v>
      </c>
      <c r="I67" s="16">
        <f t="shared" si="4"/>
        <v>0</v>
      </c>
      <c r="J67" s="39">
        <v>35700</v>
      </c>
      <c r="K67" s="39">
        <v>29060</v>
      </c>
      <c r="L67" s="43">
        <v>47600</v>
      </c>
      <c r="M67" s="53">
        <f t="shared" si="0"/>
        <v>35700</v>
      </c>
    </row>
    <row r="68" spans="2:13" x14ac:dyDescent="0.35">
      <c r="B68" s="105" t="s">
        <v>191</v>
      </c>
      <c r="C68" s="108" t="s">
        <v>192</v>
      </c>
      <c r="D68" s="119" t="s">
        <v>193</v>
      </c>
      <c r="E68" s="120"/>
      <c r="F68" s="25" t="s">
        <v>269</v>
      </c>
      <c r="G68" s="16"/>
      <c r="H68" s="16"/>
      <c r="I68" s="16"/>
      <c r="J68" s="39">
        <v>23800</v>
      </c>
      <c r="K68" s="39">
        <v>26748</v>
      </c>
      <c r="L68" s="43">
        <v>29750</v>
      </c>
      <c r="M68" s="53">
        <f t="shared" si="0"/>
        <v>26748</v>
      </c>
    </row>
    <row r="69" spans="2:13" x14ac:dyDescent="0.35">
      <c r="B69" s="106"/>
      <c r="C69" s="109"/>
      <c r="D69" s="121"/>
      <c r="E69" s="122"/>
      <c r="F69" s="25" t="s">
        <v>270</v>
      </c>
      <c r="G69" s="16"/>
      <c r="H69" s="16"/>
      <c r="I69" s="16"/>
      <c r="J69" s="39">
        <v>29750</v>
      </c>
      <c r="K69" s="39">
        <v>33436</v>
      </c>
      <c r="L69" s="43">
        <v>41650</v>
      </c>
      <c r="M69" s="53">
        <f t="shared" si="0"/>
        <v>33436</v>
      </c>
    </row>
    <row r="70" spans="2:13" x14ac:dyDescent="0.35">
      <c r="B70" s="106"/>
      <c r="C70" s="110"/>
      <c r="D70" s="123"/>
      <c r="E70" s="124"/>
      <c r="F70" s="17" t="s">
        <v>8</v>
      </c>
      <c r="G70" s="16"/>
      <c r="H70" s="16">
        <f t="shared" si="3"/>
        <v>0</v>
      </c>
      <c r="I70" s="16">
        <f t="shared" si="4"/>
        <v>0</v>
      </c>
      <c r="J70" s="39">
        <v>35700</v>
      </c>
      <c r="K70" s="39">
        <v>44580</v>
      </c>
      <c r="L70" s="43">
        <v>47600</v>
      </c>
      <c r="M70" s="53">
        <f t="shared" si="0"/>
        <v>44580</v>
      </c>
    </row>
    <row r="71" spans="2:13" ht="15.65" customHeight="1" x14ac:dyDescent="0.35">
      <c r="B71" s="106"/>
      <c r="C71" s="108" t="s">
        <v>100</v>
      </c>
      <c r="D71" s="119" t="s">
        <v>194</v>
      </c>
      <c r="E71" s="120"/>
      <c r="F71" s="25" t="s">
        <v>269</v>
      </c>
      <c r="G71" s="16"/>
      <c r="H71" s="16"/>
      <c r="I71" s="16"/>
      <c r="J71" s="39">
        <v>23800</v>
      </c>
      <c r="K71" s="39">
        <v>19814</v>
      </c>
      <c r="L71" s="43">
        <v>29750</v>
      </c>
      <c r="M71" s="53">
        <f t="shared" si="0"/>
        <v>23800</v>
      </c>
    </row>
    <row r="72" spans="2:13" x14ac:dyDescent="0.35">
      <c r="B72" s="106"/>
      <c r="C72" s="109"/>
      <c r="D72" s="121"/>
      <c r="E72" s="122"/>
      <c r="F72" s="25" t="s">
        <v>270</v>
      </c>
      <c r="G72" s="16"/>
      <c r="H72" s="16"/>
      <c r="I72" s="16"/>
      <c r="J72" s="39">
        <v>29750</v>
      </c>
      <c r="K72" s="39">
        <v>24767</v>
      </c>
      <c r="L72" s="43">
        <v>41650</v>
      </c>
      <c r="M72" s="53">
        <f t="shared" si="0"/>
        <v>29750</v>
      </c>
    </row>
    <row r="73" spans="2:13" ht="17.25" customHeight="1" x14ac:dyDescent="0.35">
      <c r="B73" s="106"/>
      <c r="C73" s="110"/>
      <c r="D73" s="123"/>
      <c r="E73" s="124"/>
      <c r="F73" s="17" t="s">
        <v>8</v>
      </c>
      <c r="G73" s="16"/>
      <c r="H73" s="16">
        <f t="shared" ref="H73:H79" si="5">+G73*19%</f>
        <v>0</v>
      </c>
      <c r="I73" s="16">
        <f t="shared" ref="I73:I79" si="6">G73+H73</f>
        <v>0</v>
      </c>
      <c r="J73" s="39">
        <v>35700</v>
      </c>
      <c r="K73" s="39">
        <v>33023</v>
      </c>
      <c r="L73" s="43">
        <v>47600</v>
      </c>
      <c r="M73" s="53">
        <f t="shared" ref="M73:M136" si="7">+MEDIAN(J73:L73)</f>
        <v>35700</v>
      </c>
    </row>
    <row r="74" spans="2:13" ht="15.65" customHeight="1" x14ac:dyDescent="0.35">
      <c r="B74" s="106"/>
      <c r="C74" s="108" t="s">
        <v>195</v>
      </c>
      <c r="D74" s="119" t="s">
        <v>196</v>
      </c>
      <c r="E74" s="120"/>
      <c r="F74" s="25" t="s">
        <v>269</v>
      </c>
      <c r="G74" s="16"/>
      <c r="H74" s="16"/>
      <c r="I74" s="16"/>
      <c r="J74" s="39">
        <v>23800</v>
      </c>
      <c r="K74" s="39">
        <v>19814</v>
      </c>
      <c r="L74" s="43">
        <v>29750</v>
      </c>
      <c r="M74" s="53">
        <f t="shared" si="7"/>
        <v>23800</v>
      </c>
    </row>
    <row r="75" spans="2:13" x14ac:dyDescent="0.35">
      <c r="B75" s="106"/>
      <c r="C75" s="109"/>
      <c r="D75" s="121"/>
      <c r="E75" s="122"/>
      <c r="F75" s="25" t="s">
        <v>270</v>
      </c>
      <c r="G75" s="16"/>
      <c r="H75" s="16"/>
      <c r="I75" s="16"/>
      <c r="J75" s="39">
        <v>29750</v>
      </c>
      <c r="K75" s="39">
        <v>24767</v>
      </c>
      <c r="L75" s="43">
        <v>41650</v>
      </c>
      <c r="M75" s="53">
        <f t="shared" si="7"/>
        <v>29750</v>
      </c>
    </row>
    <row r="76" spans="2:13" ht="17.25" customHeight="1" x14ac:dyDescent="0.35">
      <c r="B76" s="106"/>
      <c r="C76" s="110"/>
      <c r="D76" s="123"/>
      <c r="E76" s="124"/>
      <c r="F76" s="17" t="s">
        <v>8</v>
      </c>
      <c r="G76" s="16"/>
      <c r="H76" s="16">
        <f t="shared" si="5"/>
        <v>0</v>
      </c>
      <c r="I76" s="16">
        <f t="shared" si="6"/>
        <v>0</v>
      </c>
      <c r="J76" s="39">
        <v>35700</v>
      </c>
      <c r="K76" s="39">
        <v>33023</v>
      </c>
      <c r="L76" s="43">
        <v>47600</v>
      </c>
      <c r="M76" s="53">
        <f t="shared" si="7"/>
        <v>35700</v>
      </c>
    </row>
    <row r="77" spans="2:13" x14ac:dyDescent="0.35">
      <c r="B77" s="106"/>
      <c r="C77" s="108" t="s">
        <v>100</v>
      </c>
      <c r="D77" s="119" t="s">
        <v>197</v>
      </c>
      <c r="E77" s="120"/>
      <c r="F77" s="25" t="s">
        <v>269</v>
      </c>
      <c r="G77" s="16"/>
      <c r="H77" s="16"/>
      <c r="I77" s="16"/>
      <c r="J77" s="39">
        <v>23800</v>
      </c>
      <c r="K77" s="39">
        <v>19814</v>
      </c>
      <c r="L77" s="43">
        <v>29750</v>
      </c>
      <c r="M77" s="53">
        <f t="shared" si="7"/>
        <v>23800</v>
      </c>
    </row>
    <row r="78" spans="2:13" x14ac:dyDescent="0.35">
      <c r="B78" s="106"/>
      <c r="C78" s="109"/>
      <c r="D78" s="121"/>
      <c r="E78" s="122"/>
      <c r="F78" s="25" t="s">
        <v>270</v>
      </c>
      <c r="G78" s="16"/>
      <c r="H78" s="16"/>
      <c r="I78" s="16"/>
      <c r="J78" s="39">
        <v>29750</v>
      </c>
      <c r="K78" s="39">
        <v>24767</v>
      </c>
      <c r="L78" s="43">
        <v>41650</v>
      </c>
      <c r="M78" s="53">
        <f t="shared" si="7"/>
        <v>29750</v>
      </c>
    </row>
    <row r="79" spans="2:13" x14ac:dyDescent="0.35">
      <c r="B79" s="106"/>
      <c r="C79" s="110"/>
      <c r="D79" s="123"/>
      <c r="E79" s="124"/>
      <c r="F79" s="17" t="s">
        <v>8</v>
      </c>
      <c r="G79" s="16"/>
      <c r="H79" s="16">
        <f t="shared" si="5"/>
        <v>0</v>
      </c>
      <c r="I79" s="16">
        <f t="shared" si="6"/>
        <v>0</v>
      </c>
      <c r="J79" s="39">
        <v>35700</v>
      </c>
      <c r="K79" s="39">
        <v>33023</v>
      </c>
      <c r="L79" s="43">
        <v>47600</v>
      </c>
      <c r="M79" s="53">
        <f t="shared" si="7"/>
        <v>35700</v>
      </c>
    </row>
    <row r="80" spans="2:13" x14ac:dyDescent="0.35">
      <c r="B80" s="106"/>
      <c r="C80" s="108" t="s">
        <v>198</v>
      </c>
      <c r="D80" s="119" t="s">
        <v>199</v>
      </c>
      <c r="E80" s="120"/>
      <c r="F80" s="25" t="s">
        <v>269</v>
      </c>
      <c r="G80" s="16"/>
      <c r="H80" s="16"/>
      <c r="I80" s="16"/>
      <c r="J80" s="39">
        <v>23800</v>
      </c>
      <c r="K80" s="39">
        <v>19814</v>
      </c>
      <c r="L80" s="43">
        <v>29750</v>
      </c>
      <c r="M80" s="53">
        <f t="shared" si="7"/>
        <v>23800</v>
      </c>
    </row>
    <row r="81" spans="2:13" x14ac:dyDescent="0.35">
      <c r="B81" s="106"/>
      <c r="C81" s="109"/>
      <c r="D81" s="121"/>
      <c r="E81" s="122"/>
      <c r="F81" s="25" t="s">
        <v>270</v>
      </c>
      <c r="G81" s="16"/>
      <c r="H81" s="16"/>
      <c r="I81" s="16"/>
      <c r="J81" s="39">
        <v>29750</v>
      </c>
      <c r="K81" s="39">
        <v>24767</v>
      </c>
      <c r="L81" s="43">
        <v>41650</v>
      </c>
      <c r="M81" s="53">
        <f t="shared" si="7"/>
        <v>29750</v>
      </c>
    </row>
    <row r="82" spans="2:13" x14ac:dyDescent="0.35">
      <c r="B82" s="106"/>
      <c r="C82" s="110"/>
      <c r="D82" s="123"/>
      <c r="E82" s="124"/>
      <c r="F82" s="17" t="s">
        <v>8</v>
      </c>
      <c r="G82" s="16"/>
      <c r="H82" s="16">
        <f t="shared" si="3"/>
        <v>0</v>
      </c>
      <c r="I82" s="16">
        <f t="shared" si="4"/>
        <v>0</v>
      </c>
      <c r="J82" s="39">
        <v>35700</v>
      </c>
      <c r="K82" s="39">
        <v>33023</v>
      </c>
      <c r="L82" s="43">
        <v>47600</v>
      </c>
      <c r="M82" s="53">
        <f t="shared" si="7"/>
        <v>35700</v>
      </c>
    </row>
    <row r="83" spans="2:13" x14ac:dyDescent="0.35">
      <c r="B83" s="106"/>
      <c r="C83" s="108" t="s">
        <v>200</v>
      </c>
      <c r="D83" s="119" t="s">
        <v>201</v>
      </c>
      <c r="E83" s="120"/>
      <c r="F83" s="25" t="s">
        <v>269</v>
      </c>
      <c r="G83" s="16"/>
      <c r="H83" s="16"/>
      <c r="I83" s="16"/>
      <c r="J83" s="39">
        <v>23800</v>
      </c>
      <c r="K83" s="39">
        <v>19814</v>
      </c>
      <c r="L83" s="43">
        <v>29750</v>
      </c>
      <c r="M83" s="53">
        <f t="shared" si="7"/>
        <v>23800</v>
      </c>
    </row>
    <row r="84" spans="2:13" x14ac:dyDescent="0.35">
      <c r="B84" s="106"/>
      <c r="C84" s="109"/>
      <c r="D84" s="121"/>
      <c r="E84" s="122"/>
      <c r="F84" s="25" t="s">
        <v>270</v>
      </c>
      <c r="G84" s="16"/>
      <c r="H84" s="16"/>
      <c r="I84" s="16"/>
      <c r="J84" s="39">
        <v>29750</v>
      </c>
      <c r="K84" s="39">
        <v>24767</v>
      </c>
      <c r="L84" s="43">
        <v>41650</v>
      </c>
      <c r="M84" s="53">
        <f t="shared" si="7"/>
        <v>29750</v>
      </c>
    </row>
    <row r="85" spans="2:13" x14ac:dyDescent="0.35">
      <c r="B85" s="106"/>
      <c r="C85" s="110"/>
      <c r="D85" s="123"/>
      <c r="E85" s="124"/>
      <c r="F85" s="17" t="s">
        <v>8</v>
      </c>
      <c r="G85" s="16"/>
      <c r="H85" s="16">
        <f t="shared" si="3"/>
        <v>0</v>
      </c>
      <c r="I85" s="16">
        <f t="shared" si="4"/>
        <v>0</v>
      </c>
      <c r="J85" s="39">
        <v>35700</v>
      </c>
      <c r="K85" s="39">
        <v>33023</v>
      </c>
      <c r="L85" s="43">
        <v>47600</v>
      </c>
      <c r="M85" s="53">
        <f t="shared" si="7"/>
        <v>35700</v>
      </c>
    </row>
    <row r="86" spans="2:13" x14ac:dyDescent="0.35">
      <c r="B86" s="106"/>
      <c r="C86" s="108" t="s">
        <v>202</v>
      </c>
      <c r="D86" s="119" t="s">
        <v>203</v>
      </c>
      <c r="E86" s="120"/>
      <c r="F86" s="25" t="s">
        <v>269</v>
      </c>
      <c r="G86" s="16"/>
      <c r="H86" s="16"/>
      <c r="I86" s="16"/>
      <c r="J86" s="39">
        <v>23800</v>
      </c>
      <c r="K86" s="39">
        <v>26154</v>
      </c>
      <c r="L86" s="43">
        <v>29750</v>
      </c>
      <c r="M86" s="53">
        <f t="shared" si="7"/>
        <v>26154</v>
      </c>
    </row>
    <row r="87" spans="2:13" x14ac:dyDescent="0.35">
      <c r="B87" s="106"/>
      <c r="C87" s="109"/>
      <c r="D87" s="121"/>
      <c r="E87" s="122"/>
      <c r="F87" s="25" t="s">
        <v>270</v>
      </c>
      <c r="G87" s="16"/>
      <c r="H87" s="16"/>
      <c r="I87" s="16"/>
      <c r="J87" s="39">
        <v>29750</v>
      </c>
      <c r="K87" s="39">
        <v>32692</v>
      </c>
      <c r="L87" s="43">
        <v>41650</v>
      </c>
      <c r="M87" s="53">
        <f t="shared" si="7"/>
        <v>32692</v>
      </c>
    </row>
    <row r="88" spans="2:13" x14ac:dyDescent="0.35">
      <c r="B88" s="106"/>
      <c r="C88" s="110"/>
      <c r="D88" s="123"/>
      <c r="E88" s="124"/>
      <c r="F88" s="17" t="s">
        <v>8</v>
      </c>
      <c r="G88" s="16"/>
      <c r="H88" s="16">
        <f t="shared" si="3"/>
        <v>0</v>
      </c>
      <c r="I88" s="16">
        <f t="shared" si="4"/>
        <v>0</v>
      </c>
      <c r="J88" s="39">
        <v>35700</v>
      </c>
      <c r="K88" s="39">
        <v>43590</v>
      </c>
      <c r="L88" s="43">
        <v>47600</v>
      </c>
      <c r="M88" s="53">
        <f t="shared" si="7"/>
        <v>43590</v>
      </c>
    </row>
    <row r="89" spans="2:13" x14ac:dyDescent="0.35">
      <c r="B89" s="106"/>
      <c r="C89" s="108" t="s">
        <v>195</v>
      </c>
      <c r="D89" s="119" t="s">
        <v>204</v>
      </c>
      <c r="E89" s="120"/>
      <c r="F89" s="25" t="s">
        <v>269</v>
      </c>
      <c r="G89" s="16"/>
      <c r="H89" s="16"/>
      <c r="I89" s="16"/>
      <c r="J89" s="39">
        <v>23800</v>
      </c>
      <c r="K89" s="39">
        <v>19814</v>
      </c>
      <c r="L89" s="43">
        <v>29750</v>
      </c>
      <c r="M89" s="53">
        <f t="shared" si="7"/>
        <v>23800</v>
      </c>
    </row>
    <row r="90" spans="2:13" x14ac:dyDescent="0.35">
      <c r="B90" s="106"/>
      <c r="C90" s="109"/>
      <c r="D90" s="121"/>
      <c r="E90" s="122"/>
      <c r="F90" s="25" t="s">
        <v>270</v>
      </c>
      <c r="G90" s="16"/>
      <c r="H90" s="16"/>
      <c r="I90" s="16"/>
      <c r="J90" s="39">
        <v>29750</v>
      </c>
      <c r="K90" s="39">
        <v>24767</v>
      </c>
      <c r="L90" s="43">
        <v>41650</v>
      </c>
      <c r="M90" s="53">
        <f t="shared" si="7"/>
        <v>29750</v>
      </c>
    </row>
    <row r="91" spans="2:13" x14ac:dyDescent="0.35">
      <c r="B91" s="107"/>
      <c r="C91" s="110"/>
      <c r="D91" s="123"/>
      <c r="E91" s="124"/>
      <c r="F91" s="17" t="s">
        <v>8</v>
      </c>
      <c r="G91" s="16"/>
      <c r="H91" s="16">
        <f t="shared" si="3"/>
        <v>0</v>
      </c>
      <c r="I91" s="16">
        <f t="shared" si="4"/>
        <v>0</v>
      </c>
      <c r="J91" s="39">
        <v>35700</v>
      </c>
      <c r="K91" s="39">
        <v>33023</v>
      </c>
      <c r="L91" s="43">
        <v>47600</v>
      </c>
      <c r="M91" s="53">
        <f t="shared" si="7"/>
        <v>35700</v>
      </c>
    </row>
    <row r="92" spans="2:13" x14ac:dyDescent="0.35">
      <c r="B92" s="105" t="s">
        <v>205</v>
      </c>
      <c r="C92" s="108" t="s">
        <v>206</v>
      </c>
      <c r="D92" s="102" t="s">
        <v>207</v>
      </c>
      <c r="E92" s="26"/>
      <c r="F92" s="25" t="s">
        <v>269</v>
      </c>
      <c r="G92" s="16"/>
      <c r="H92" s="16"/>
      <c r="I92" s="16"/>
      <c r="J92" s="39">
        <v>23800</v>
      </c>
      <c r="K92" s="39">
        <v>23776</v>
      </c>
      <c r="L92" s="43">
        <v>29750</v>
      </c>
      <c r="M92" s="53">
        <f t="shared" si="7"/>
        <v>23800</v>
      </c>
    </row>
    <row r="93" spans="2:13" x14ac:dyDescent="0.35">
      <c r="B93" s="106"/>
      <c r="C93" s="109"/>
      <c r="D93" s="103"/>
      <c r="E93" s="26"/>
      <c r="F93" s="25" t="s">
        <v>270</v>
      </c>
      <c r="G93" s="16"/>
      <c r="H93" s="16"/>
      <c r="I93" s="16"/>
      <c r="J93" s="39">
        <v>29750</v>
      </c>
      <c r="K93" s="39">
        <v>29720</v>
      </c>
      <c r="L93" s="43">
        <v>41650</v>
      </c>
      <c r="M93" s="53">
        <f t="shared" si="7"/>
        <v>29750</v>
      </c>
    </row>
    <row r="94" spans="2:13" x14ac:dyDescent="0.35">
      <c r="B94" s="106"/>
      <c r="C94" s="110"/>
      <c r="D94" s="104"/>
      <c r="E94" s="9"/>
      <c r="F94" s="17" t="s">
        <v>8</v>
      </c>
      <c r="G94" s="16"/>
      <c r="H94" s="16">
        <f t="shared" si="3"/>
        <v>0</v>
      </c>
      <c r="I94" s="16">
        <f t="shared" si="4"/>
        <v>0</v>
      </c>
      <c r="J94" s="39">
        <v>35700</v>
      </c>
      <c r="K94" s="39">
        <v>39627</v>
      </c>
      <c r="L94" s="43">
        <v>47600</v>
      </c>
      <c r="M94" s="53">
        <f t="shared" si="7"/>
        <v>39627</v>
      </c>
    </row>
    <row r="95" spans="2:13" x14ac:dyDescent="0.35">
      <c r="B95" s="106"/>
      <c r="C95" s="108" t="s">
        <v>208</v>
      </c>
      <c r="D95" s="102" t="s">
        <v>314</v>
      </c>
      <c r="E95" s="102"/>
      <c r="F95" s="25" t="s">
        <v>269</v>
      </c>
      <c r="G95" s="16"/>
      <c r="H95" s="16"/>
      <c r="I95" s="16"/>
      <c r="J95" s="39">
        <v>23800</v>
      </c>
      <c r="K95" s="39">
        <v>23776</v>
      </c>
      <c r="L95" s="43">
        <v>29750</v>
      </c>
      <c r="M95" s="53">
        <f t="shared" si="7"/>
        <v>23800</v>
      </c>
    </row>
    <row r="96" spans="2:13" x14ac:dyDescent="0.35">
      <c r="B96" s="106"/>
      <c r="C96" s="109"/>
      <c r="D96" s="103"/>
      <c r="E96" s="103"/>
      <c r="F96" s="25" t="s">
        <v>270</v>
      </c>
      <c r="G96" s="16"/>
      <c r="H96" s="16"/>
      <c r="I96" s="16"/>
      <c r="J96" s="39">
        <v>29750</v>
      </c>
      <c r="K96" s="39">
        <v>29720</v>
      </c>
      <c r="L96" s="43">
        <v>41650</v>
      </c>
      <c r="M96" s="53">
        <f t="shared" si="7"/>
        <v>29750</v>
      </c>
    </row>
    <row r="97" spans="2:13" x14ac:dyDescent="0.35">
      <c r="B97" s="106"/>
      <c r="C97" s="110"/>
      <c r="D97" s="104"/>
      <c r="E97" s="104"/>
      <c r="F97" s="17" t="s">
        <v>8</v>
      </c>
      <c r="G97" s="16"/>
      <c r="H97" s="16">
        <f t="shared" si="3"/>
        <v>0</v>
      </c>
      <c r="I97" s="16">
        <f t="shared" si="4"/>
        <v>0</v>
      </c>
      <c r="J97" s="39">
        <v>35700</v>
      </c>
      <c r="K97" s="39">
        <v>39627</v>
      </c>
      <c r="L97" s="43">
        <v>47600</v>
      </c>
      <c r="M97" s="53">
        <f t="shared" si="7"/>
        <v>39627</v>
      </c>
    </row>
    <row r="98" spans="2:13" x14ac:dyDescent="0.35">
      <c r="B98" s="106"/>
      <c r="C98" s="108" t="s">
        <v>209</v>
      </c>
      <c r="D98" s="102" t="s">
        <v>210</v>
      </c>
      <c r="E98" s="102"/>
      <c r="F98" s="25" t="s">
        <v>269</v>
      </c>
      <c r="G98" s="16"/>
      <c r="H98" s="16"/>
      <c r="I98" s="16"/>
      <c r="J98" s="39">
        <v>23800</v>
      </c>
      <c r="K98" s="39">
        <v>17436</v>
      </c>
      <c r="L98" s="43">
        <v>29750</v>
      </c>
      <c r="M98" s="53">
        <f t="shared" si="7"/>
        <v>23800</v>
      </c>
    </row>
    <row r="99" spans="2:13" x14ac:dyDescent="0.35">
      <c r="B99" s="106"/>
      <c r="C99" s="109"/>
      <c r="D99" s="103"/>
      <c r="E99" s="103"/>
      <c r="F99" s="25" t="s">
        <v>270</v>
      </c>
      <c r="G99" s="16"/>
      <c r="H99" s="16"/>
      <c r="I99" s="16"/>
      <c r="J99" s="39">
        <v>29750</v>
      </c>
      <c r="K99" s="39">
        <v>21795</v>
      </c>
      <c r="L99" s="43">
        <v>41650</v>
      </c>
      <c r="M99" s="53">
        <f t="shared" si="7"/>
        <v>29750</v>
      </c>
    </row>
    <row r="100" spans="2:13" x14ac:dyDescent="0.35">
      <c r="B100" s="106"/>
      <c r="C100" s="110"/>
      <c r="D100" s="104"/>
      <c r="E100" s="104"/>
      <c r="F100" s="17" t="s">
        <v>8</v>
      </c>
      <c r="G100" s="16"/>
      <c r="H100" s="16">
        <f t="shared" si="3"/>
        <v>0</v>
      </c>
      <c r="I100" s="16">
        <f t="shared" si="4"/>
        <v>0</v>
      </c>
      <c r="J100" s="39">
        <v>35700</v>
      </c>
      <c r="K100" s="39">
        <v>29060</v>
      </c>
      <c r="L100" s="43">
        <v>47600</v>
      </c>
      <c r="M100" s="53">
        <f t="shared" si="7"/>
        <v>35700</v>
      </c>
    </row>
    <row r="101" spans="2:13" x14ac:dyDescent="0.35">
      <c r="B101" s="106"/>
      <c r="C101" s="108" t="s">
        <v>211</v>
      </c>
      <c r="D101" s="102" t="s">
        <v>212</v>
      </c>
      <c r="E101" s="102"/>
      <c r="F101" s="25" t="s">
        <v>269</v>
      </c>
      <c r="G101" s="16"/>
      <c r="H101" s="16"/>
      <c r="I101" s="16"/>
      <c r="J101" s="39">
        <v>23800</v>
      </c>
      <c r="K101" s="39">
        <v>23776</v>
      </c>
      <c r="L101" s="43">
        <v>29750</v>
      </c>
      <c r="M101" s="53">
        <f t="shared" si="7"/>
        <v>23800</v>
      </c>
    </row>
    <row r="102" spans="2:13" x14ac:dyDescent="0.35">
      <c r="B102" s="106"/>
      <c r="C102" s="109"/>
      <c r="D102" s="103"/>
      <c r="E102" s="103"/>
      <c r="F102" s="25" t="s">
        <v>270</v>
      </c>
      <c r="G102" s="16"/>
      <c r="H102" s="16"/>
      <c r="I102" s="16"/>
      <c r="J102" s="39">
        <v>29750</v>
      </c>
      <c r="K102" s="39">
        <v>29720</v>
      </c>
      <c r="L102" s="43">
        <v>41650</v>
      </c>
      <c r="M102" s="53">
        <f t="shared" si="7"/>
        <v>29750</v>
      </c>
    </row>
    <row r="103" spans="2:13" x14ac:dyDescent="0.35">
      <c r="B103" s="107"/>
      <c r="C103" s="110"/>
      <c r="D103" s="104"/>
      <c r="E103" s="104"/>
      <c r="F103" s="17" t="s">
        <v>8</v>
      </c>
      <c r="G103" s="16"/>
      <c r="H103" s="16">
        <f t="shared" si="3"/>
        <v>0</v>
      </c>
      <c r="I103" s="16">
        <f t="shared" si="4"/>
        <v>0</v>
      </c>
      <c r="J103" s="39">
        <v>35700</v>
      </c>
      <c r="K103" s="39">
        <v>39627</v>
      </c>
      <c r="L103" s="43">
        <v>47600</v>
      </c>
      <c r="M103" s="53">
        <f t="shared" si="7"/>
        <v>39627</v>
      </c>
    </row>
    <row r="104" spans="2:13" x14ac:dyDescent="0.35">
      <c r="B104" s="105" t="s">
        <v>213</v>
      </c>
      <c r="C104" s="108" t="s">
        <v>214</v>
      </c>
      <c r="D104" s="102" t="s">
        <v>215</v>
      </c>
      <c r="E104" s="102"/>
      <c r="F104" s="25" t="s">
        <v>269</v>
      </c>
      <c r="G104" s="16"/>
      <c r="H104" s="16"/>
      <c r="I104" s="16"/>
      <c r="J104" s="39">
        <v>23800</v>
      </c>
      <c r="K104" s="39">
        <v>17436</v>
      </c>
      <c r="L104" s="43">
        <v>29750</v>
      </c>
      <c r="M104" s="53">
        <f t="shared" si="7"/>
        <v>23800</v>
      </c>
    </row>
    <row r="105" spans="2:13" x14ac:dyDescent="0.35">
      <c r="B105" s="106"/>
      <c r="C105" s="109"/>
      <c r="D105" s="103"/>
      <c r="E105" s="103"/>
      <c r="F105" s="25" t="s">
        <v>270</v>
      </c>
      <c r="G105" s="16"/>
      <c r="H105" s="16"/>
      <c r="I105" s="16"/>
      <c r="J105" s="39">
        <v>29750</v>
      </c>
      <c r="K105" s="39">
        <v>21795</v>
      </c>
      <c r="L105" s="43">
        <v>41650</v>
      </c>
      <c r="M105" s="53">
        <f t="shared" si="7"/>
        <v>29750</v>
      </c>
    </row>
    <row r="106" spans="2:13" x14ac:dyDescent="0.35">
      <c r="B106" s="107"/>
      <c r="C106" s="110"/>
      <c r="D106" s="104"/>
      <c r="E106" s="104"/>
      <c r="F106" s="17" t="s">
        <v>8</v>
      </c>
      <c r="G106" s="16"/>
      <c r="H106" s="16">
        <f t="shared" si="3"/>
        <v>0</v>
      </c>
      <c r="I106" s="16">
        <f t="shared" si="4"/>
        <v>0</v>
      </c>
      <c r="J106" s="39">
        <v>35700</v>
      </c>
      <c r="K106" s="39">
        <v>29060</v>
      </c>
      <c r="L106" s="43">
        <v>47600</v>
      </c>
      <c r="M106" s="53">
        <f t="shared" si="7"/>
        <v>35700</v>
      </c>
    </row>
    <row r="107" spans="2:13" x14ac:dyDescent="0.35">
      <c r="B107" s="105" t="s">
        <v>216</v>
      </c>
      <c r="C107" s="108" t="s">
        <v>77</v>
      </c>
      <c r="D107" s="102" t="s">
        <v>217</v>
      </c>
      <c r="E107" s="102"/>
      <c r="F107" s="25" t="s">
        <v>269</v>
      </c>
      <c r="G107" s="16"/>
      <c r="H107" s="16"/>
      <c r="I107" s="16"/>
      <c r="J107" s="39">
        <v>23800</v>
      </c>
      <c r="K107" s="39">
        <v>23776</v>
      </c>
      <c r="L107" s="43">
        <v>29750</v>
      </c>
      <c r="M107" s="53">
        <f t="shared" si="7"/>
        <v>23800</v>
      </c>
    </row>
    <row r="108" spans="2:13" x14ac:dyDescent="0.35">
      <c r="B108" s="106"/>
      <c r="C108" s="109"/>
      <c r="D108" s="103"/>
      <c r="E108" s="103"/>
      <c r="F108" s="25" t="s">
        <v>270</v>
      </c>
      <c r="G108" s="16"/>
      <c r="H108" s="16"/>
      <c r="I108" s="16"/>
      <c r="J108" s="39">
        <v>29750</v>
      </c>
      <c r="K108" s="39">
        <v>29720</v>
      </c>
      <c r="L108" s="43">
        <v>41650</v>
      </c>
      <c r="M108" s="53">
        <f t="shared" si="7"/>
        <v>29750</v>
      </c>
    </row>
    <row r="109" spans="2:13" x14ac:dyDescent="0.35">
      <c r="B109" s="106"/>
      <c r="C109" s="110"/>
      <c r="D109" s="104"/>
      <c r="E109" s="104"/>
      <c r="F109" s="17" t="s">
        <v>8</v>
      </c>
      <c r="G109" s="16"/>
      <c r="H109" s="16">
        <f t="shared" si="3"/>
        <v>0</v>
      </c>
      <c r="I109" s="16">
        <f t="shared" si="4"/>
        <v>0</v>
      </c>
      <c r="J109" s="39">
        <v>35700</v>
      </c>
      <c r="K109" s="39">
        <v>39627</v>
      </c>
      <c r="L109" s="43">
        <v>47600</v>
      </c>
      <c r="M109" s="53">
        <f t="shared" si="7"/>
        <v>39627</v>
      </c>
    </row>
    <row r="110" spans="2:13" x14ac:dyDescent="0.35">
      <c r="B110" s="106"/>
      <c r="C110" s="108" t="s">
        <v>218</v>
      </c>
      <c r="D110" s="102" t="s">
        <v>219</v>
      </c>
      <c r="E110" s="102"/>
      <c r="F110" s="25" t="s">
        <v>269</v>
      </c>
      <c r="G110" s="16"/>
      <c r="H110" s="16"/>
      <c r="I110" s="16"/>
      <c r="J110" s="39">
        <v>23800</v>
      </c>
      <c r="K110" s="39">
        <v>26748</v>
      </c>
      <c r="L110" s="43">
        <v>29750</v>
      </c>
      <c r="M110" s="53">
        <f t="shared" si="7"/>
        <v>26748</v>
      </c>
    </row>
    <row r="111" spans="2:13" x14ac:dyDescent="0.35">
      <c r="B111" s="106"/>
      <c r="C111" s="109"/>
      <c r="D111" s="103"/>
      <c r="E111" s="103"/>
      <c r="F111" s="25" t="s">
        <v>270</v>
      </c>
      <c r="G111" s="16"/>
      <c r="H111" s="16"/>
      <c r="I111" s="16"/>
      <c r="J111" s="39">
        <v>29750</v>
      </c>
      <c r="K111" s="39">
        <v>33436</v>
      </c>
      <c r="L111" s="43">
        <v>41650</v>
      </c>
      <c r="M111" s="53">
        <f t="shared" si="7"/>
        <v>33436</v>
      </c>
    </row>
    <row r="112" spans="2:13" x14ac:dyDescent="0.35">
      <c r="B112" s="106"/>
      <c r="C112" s="110"/>
      <c r="D112" s="104"/>
      <c r="E112" s="104"/>
      <c r="F112" s="17" t="s">
        <v>8</v>
      </c>
      <c r="G112" s="16"/>
      <c r="H112" s="16">
        <f t="shared" si="3"/>
        <v>0</v>
      </c>
      <c r="I112" s="16">
        <f t="shared" si="4"/>
        <v>0</v>
      </c>
      <c r="J112" s="39">
        <v>35700</v>
      </c>
      <c r="K112" s="39">
        <v>44580</v>
      </c>
      <c r="L112" s="43">
        <v>47600</v>
      </c>
      <c r="M112" s="53">
        <f t="shared" si="7"/>
        <v>44580</v>
      </c>
    </row>
    <row r="113" spans="2:13" x14ac:dyDescent="0.35">
      <c r="B113" s="106"/>
      <c r="C113" s="108" t="s">
        <v>78</v>
      </c>
      <c r="D113" s="102" t="s">
        <v>220</v>
      </c>
      <c r="E113" s="102"/>
      <c r="F113" s="25" t="s">
        <v>269</v>
      </c>
      <c r="G113" s="16"/>
      <c r="H113" s="16"/>
      <c r="I113" s="16"/>
      <c r="J113" s="39">
        <v>23800</v>
      </c>
      <c r="K113" s="39">
        <v>26748</v>
      </c>
      <c r="L113" s="43">
        <v>29750</v>
      </c>
      <c r="M113" s="53">
        <f t="shared" si="7"/>
        <v>26748</v>
      </c>
    </row>
    <row r="114" spans="2:13" x14ac:dyDescent="0.35">
      <c r="B114" s="106"/>
      <c r="C114" s="109"/>
      <c r="D114" s="103"/>
      <c r="E114" s="103"/>
      <c r="F114" s="25" t="s">
        <v>270</v>
      </c>
      <c r="G114" s="16"/>
      <c r="H114" s="16"/>
      <c r="I114" s="16"/>
      <c r="J114" s="39">
        <v>29750</v>
      </c>
      <c r="K114" s="39">
        <v>33436</v>
      </c>
      <c r="L114" s="43">
        <v>41650</v>
      </c>
      <c r="M114" s="53">
        <f t="shared" si="7"/>
        <v>33436</v>
      </c>
    </row>
    <row r="115" spans="2:13" x14ac:dyDescent="0.35">
      <c r="B115" s="107"/>
      <c r="C115" s="110"/>
      <c r="D115" s="104"/>
      <c r="E115" s="104"/>
      <c r="F115" s="25" t="s">
        <v>8</v>
      </c>
      <c r="G115" s="16"/>
      <c r="H115" s="16">
        <f t="shared" si="3"/>
        <v>0</v>
      </c>
      <c r="I115" s="16">
        <f t="shared" si="4"/>
        <v>0</v>
      </c>
      <c r="J115" s="39">
        <v>35700</v>
      </c>
      <c r="K115" s="39">
        <v>44580</v>
      </c>
      <c r="L115" s="43">
        <v>47600</v>
      </c>
      <c r="M115" s="53">
        <f t="shared" si="7"/>
        <v>44580</v>
      </c>
    </row>
    <row r="116" spans="2:13" x14ac:dyDescent="0.35">
      <c r="B116" s="105" t="s">
        <v>221</v>
      </c>
      <c r="C116" s="108" t="s">
        <v>222</v>
      </c>
      <c r="D116" s="102" t="s">
        <v>223</v>
      </c>
      <c r="E116" s="26"/>
      <c r="F116" s="25" t="s">
        <v>269</v>
      </c>
      <c r="G116" s="16"/>
      <c r="H116" s="16"/>
      <c r="I116" s="16"/>
      <c r="J116" s="39">
        <v>23800</v>
      </c>
      <c r="K116" s="39">
        <v>17436</v>
      </c>
      <c r="L116" s="43">
        <v>29750</v>
      </c>
      <c r="M116" s="53">
        <f t="shared" si="7"/>
        <v>23800</v>
      </c>
    </row>
    <row r="117" spans="2:13" x14ac:dyDescent="0.35">
      <c r="B117" s="106"/>
      <c r="C117" s="109"/>
      <c r="D117" s="103"/>
      <c r="E117" s="26"/>
      <c r="F117" s="25" t="s">
        <v>270</v>
      </c>
      <c r="G117" s="16"/>
      <c r="H117" s="16"/>
      <c r="I117" s="16"/>
      <c r="J117" s="39">
        <v>29750</v>
      </c>
      <c r="K117" s="39">
        <v>21795</v>
      </c>
      <c r="L117" s="43">
        <v>41650</v>
      </c>
      <c r="M117" s="53">
        <f t="shared" si="7"/>
        <v>29750</v>
      </c>
    </row>
    <row r="118" spans="2:13" x14ac:dyDescent="0.35">
      <c r="B118" s="106"/>
      <c r="C118" s="110"/>
      <c r="D118" s="104"/>
      <c r="E118" s="8"/>
      <c r="F118" s="25" t="s">
        <v>8</v>
      </c>
      <c r="G118" s="16"/>
      <c r="H118" s="16">
        <f t="shared" si="3"/>
        <v>0</v>
      </c>
      <c r="I118" s="16">
        <f t="shared" si="4"/>
        <v>0</v>
      </c>
      <c r="J118" s="39">
        <v>35700</v>
      </c>
      <c r="K118" s="39">
        <v>29060</v>
      </c>
      <c r="L118" s="43">
        <v>47600</v>
      </c>
      <c r="M118" s="53">
        <f t="shared" si="7"/>
        <v>35700</v>
      </c>
    </row>
    <row r="119" spans="2:13" x14ac:dyDescent="0.35">
      <c r="B119" s="106"/>
      <c r="C119" s="108" t="s">
        <v>224</v>
      </c>
      <c r="D119" s="102" t="s">
        <v>225</v>
      </c>
      <c r="E119" s="102"/>
      <c r="F119" s="25" t="s">
        <v>269</v>
      </c>
      <c r="G119" s="16"/>
      <c r="H119" s="16"/>
      <c r="I119" s="16"/>
      <c r="J119" s="39">
        <v>23800</v>
      </c>
      <c r="K119" s="39">
        <v>17436</v>
      </c>
      <c r="L119" s="43">
        <v>29750</v>
      </c>
      <c r="M119" s="53">
        <f t="shared" si="7"/>
        <v>23800</v>
      </c>
    </row>
    <row r="120" spans="2:13" x14ac:dyDescent="0.35">
      <c r="B120" s="106"/>
      <c r="C120" s="109"/>
      <c r="D120" s="103"/>
      <c r="E120" s="103"/>
      <c r="F120" s="25" t="s">
        <v>270</v>
      </c>
      <c r="G120" s="16"/>
      <c r="H120" s="16"/>
      <c r="I120" s="16"/>
      <c r="J120" s="39">
        <v>29750</v>
      </c>
      <c r="K120" s="39">
        <v>21795</v>
      </c>
      <c r="L120" s="43">
        <v>41650</v>
      </c>
      <c r="M120" s="53">
        <f t="shared" si="7"/>
        <v>29750</v>
      </c>
    </row>
    <row r="121" spans="2:13" x14ac:dyDescent="0.35">
      <c r="B121" s="107"/>
      <c r="C121" s="110"/>
      <c r="D121" s="104"/>
      <c r="E121" s="104"/>
      <c r="F121" s="25" t="s">
        <v>8</v>
      </c>
      <c r="G121" s="16"/>
      <c r="H121" s="16">
        <f t="shared" si="3"/>
        <v>0</v>
      </c>
      <c r="I121" s="16">
        <f t="shared" si="4"/>
        <v>0</v>
      </c>
      <c r="J121" s="39">
        <v>35700</v>
      </c>
      <c r="K121" s="39">
        <v>29060</v>
      </c>
      <c r="L121" s="43">
        <v>47600</v>
      </c>
      <c r="M121" s="53">
        <f t="shared" si="7"/>
        <v>35700</v>
      </c>
    </row>
    <row r="122" spans="2:13" x14ac:dyDescent="0.35">
      <c r="B122" s="105" t="s">
        <v>226</v>
      </c>
      <c r="C122" s="108" t="s">
        <v>227</v>
      </c>
      <c r="D122" s="102" t="s">
        <v>228</v>
      </c>
      <c r="E122" s="102"/>
      <c r="F122" s="25" t="s">
        <v>269</v>
      </c>
      <c r="G122" s="16"/>
      <c r="H122" s="16"/>
      <c r="I122" s="16"/>
      <c r="J122" s="39">
        <v>23800</v>
      </c>
      <c r="K122" s="39">
        <v>26748</v>
      </c>
      <c r="L122" s="43">
        <v>29750</v>
      </c>
      <c r="M122" s="53">
        <f t="shared" si="7"/>
        <v>26748</v>
      </c>
    </row>
    <row r="123" spans="2:13" x14ac:dyDescent="0.35">
      <c r="B123" s="106"/>
      <c r="C123" s="109"/>
      <c r="D123" s="103"/>
      <c r="E123" s="103"/>
      <c r="F123" s="25" t="s">
        <v>270</v>
      </c>
      <c r="G123" s="16"/>
      <c r="H123" s="16"/>
      <c r="I123" s="16"/>
      <c r="J123" s="39">
        <v>29750</v>
      </c>
      <c r="K123" s="39">
        <v>33436</v>
      </c>
      <c r="L123" s="43">
        <v>41650</v>
      </c>
      <c r="M123" s="53">
        <f t="shared" si="7"/>
        <v>33436</v>
      </c>
    </row>
    <row r="124" spans="2:13" x14ac:dyDescent="0.35">
      <c r="B124" s="106"/>
      <c r="C124" s="110"/>
      <c r="D124" s="104"/>
      <c r="E124" s="104"/>
      <c r="F124" s="25" t="s">
        <v>8</v>
      </c>
      <c r="G124" s="16"/>
      <c r="H124" s="16">
        <f t="shared" si="3"/>
        <v>0</v>
      </c>
      <c r="I124" s="16">
        <f t="shared" si="4"/>
        <v>0</v>
      </c>
      <c r="J124" s="39">
        <v>35700</v>
      </c>
      <c r="K124" s="39">
        <v>44580</v>
      </c>
      <c r="L124" s="43">
        <v>47600</v>
      </c>
      <c r="M124" s="53">
        <f t="shared" si="7"/>
        <v>44580</v>
      </c>
    </row>
    <row r="125" spans="2:13" x14ac:dyDescent="0.35">
      <c r="B125" s="106"/>
      <c r="C125" s="108" t="s">
        <v>229</v>
      </c>
      <c r="D125" s="102" t="s">
        <v>230</v>
      </c>
      <c r="E125" s="102"/>
      <c r="F125" s="25" t="s">
        <v>269</v>
      </c>
      <c r="G125" s="16"/>
      <c r="H125" s="16"/>
      <c r="I125" s="16"/>
      <c r="J125" s="39">
        <v>23800</v>
      </c>
      <c r="K125" s="39">
        <v>22191</v>
      </c>
      <c r="L125" s="43">
        <v>29750</v>
      </c>
      <c r="M125" s="53">
        <f t="shared" si="7"/>
        <v>23800</v>
      </c>
    </row>
    <row r="126" spans="2:13" x14ac:dyDescent="0.35">
      <c r="B126" s="106"/>
      <c r="C126" s="109"/>
      <c r="D126" s="103"/>
      <c r="E126" s="103"/>
      <c r="F126" s="25" t="s">
        <v>270</v>
      </c>
      <c r="G126" s="16"/>
      <c r="H126" s="16"/>
      <c r="I126" s="16"/>
      <c r="J126" s="39">
        <v>29750</v>
      </c>
      <c r="K126" s="39">
        <v>27739</v>
      </c>
      <c r="L126" s="43">
        <v>41650</v>
      </c>
      <c r="M126" s="53">
        <f t="shared" si="7"/>
        <v>29750</v>
      </c>
    </row>
    <row r="127" spans="2:13" x14ac:dyDescent="0.35">
      <c r="B127" s="107"/>
      <c r="C127" s="110"/>
      <c r="D127" s="104"/>
      <c r="E127" s="104"/>
      <c r="F127" s="25" t="s">
        <v>8</v>
      </c>
      <c r="G127" s="16"/>
      <c r="H127" s="16">
        <f t="shared" si="3"/>
        <v>0</v>
      </c>
      <c r="I127" s="16">
        <f t="shared" si="4"/>
        <v>0</v>
      </c>
      <c r="J127" s="39">
        <v>35700</v>
      </c>
      <c r="K127" s="39">
        <v>36985</v>
      </c>
      <c r="L127" s="43">
        <v>47600</v>
      </c>
      <c r="M127" s="53">
        <f t="shared" si="7"/>
        <v>36985</v>
      </c>
    </row>
    <row r="128" spans="2:13" x14ac:dyDescent="0.35">
      <c r="B128" s="105" t="s">
        <v>231</v>
      </c>
      <c r="C128" s="108" t="s">
        <v>232</v>
      </c>
      <c r="D128" s="102" t="s">
        <v>233</v>
      </c>
      <c r="E128" s="102"/>
      <c r="F128" s="25" t="s">
        <v>269</v>
      </c>
      <c r="G128" s="16"/>
      <c r="H128" s="16"/>
      <c r="I128" s="16"/>
      <c r="J128" s="39">
        <v>23800</v>
      </c>
      <c r="K128" s="39">
        <v>22885</v>
      </c>
      <c r="L128" s="43">
        <v>29750</v>
      </c>
      <c r="M128" s="53">
        <f t="shared" si="7"/>
        <v>23800</v>
      </c>
    </row>
    <row r="129" spans="2:13" x14ac:dyDescent="0.35">
      <c r="B129" s="106"/>
      <c r="C129" s="109"/>
      <c r="D129" s="103"/>
      <c r="E129" s="103"/>
      <c r="F129" s="25" t="s">
        <v>270</v>
      </c>
      <c r="G129" s="16"/>
      <c r="H129" s="16"/>
      <c r="I129" s="16"/>
      <c r="J129" s="39">
        <v>29750</v>
      </c>
      <c r="K129" s="39">
        <v>28605</v>
      </c>
      <c r="L129" s="43">
        <v>41650</v>
      </c>
      <c r="M129" s="53">
        <f t="shared" si="7"/>
        <v>29750</v>
      </c>
    </row>
    <row r="130" spans="2:13" x14ac:dyDescent="0.35">
      <c r="B130" s="106"/>
      <c r="C130" s="110"/>
      <c r="D130" s="104"/>
      <c r="E130" s="104"/>
      <c r="F130" s="25" t="s">
        <v>8</v>
      </c>
      <c r="G130" s="16"/>
      <c r="H130" s="16">
        <f t="shared" si="3"/>
        <v>0</v>
      </c>
      <c r="I130" s="16">
        <f t="shared" si="4"/>
        <v>0</v>
      </c>
      <c r="J130" s="39">
        <v>35700</v>
      </c>
      <c r="K130" s="39">
        <v>38141</v>
      </c>
      <c r="L130" s="43">
        <v>47600</v>
      </c>
      <c r="M130" s="53">
        <f t="shared" si="7"/>
        <v>38141</v>
      </c>
    </row>
    <row r="131" spans="2:13" x14ac:dyDescent="0.35">
      <c r="B131" s="106"/>
      <c r="C131" s="108" t="s">
        <v>234</v>
      </c>
      <c r="D131" s="102" t="s">
        <v>235</v>
      </c>
      <c r="E131" s="102"/>
      <c r="F131" s="25" t="s">
        <v>269</v>
      </c>
      <c r="G131" s="16"/>
      <c r="H131" s="16"/>
      <c r="I131" s="16"/>
      <c r="J131" s="39">
        <v>23800</v>
      </c>
      <c r="K131" s="39">
        <v>22885</v>
      </c>
      <c r="L131" s="43">
        <v>29750</v>
      </c>
      <c r="M131" s="53">
        <f t="shared" si="7"/>
        <v>23800</v>
      </c>
    </row>
    <row r="132" spans="2:13" x14ac:dyDescent="0.35">
      <c r="B132" s="106"/>
      <c r="C132" s="109"/>
      <c r="D132" s="103"/>
      <c r="E132" s="103"/>
      <c r="F132" s="25" t="s">
        <v>270</v>
      </c>
      <c r="G132" s="16"/>
      <c r="H132" s="16"/>
      <c r="I132" s="16"/>
      <c r="J132" s="39">
        <v>29750</v>
      </c>
      <c r="K132" s="39">
        <v>28605</v>
      </c>
      <c r="L132" s="43">
        <v>41650</v>
      </c>
      <c r="M132" s="53">
        <f t="shared" si="7"/>
        <v>29750</v>
      </c>
    </row>
    <row r="133" spans="2:13" x14ac:dyDescent="0.35">
      <c r="B133" s="107"/>
      <c r="C133" s="110"/>
      <c r="D133" s="104"/>
      <c r="E133" s="104"/>
      <c r="F133" s="25" t="s">
        <v>8</v>
      </c>
      <c r="G133" s="16"/>
      <c r="H133" s="16">
        <f t="shared" si="3"/>
        <v>0</v>
      </c>
      <c r="I133" s="16">
        <f t="shared" si="4"/>
        <v>0</v>
      </c>
      <c r="J133" s="39">
        <v>35700</v>
      </c>
      <c r="K133" s="39">
        <v>38141</v>
      </c>
      <c r="L133" s="43">
        <v>47600</v>
      </c>
      <c r="M133" s="53">
        <f t="shared" si="7"/>
        <v>38141</v>
      </c>
    </row>
    <row r="134" spans="2:13" x14ac:dyDescent="0.35">
      <c r="B134" s="105" t="s">
        <v>236</v>
      </c>
      <c r="C134" s="108" t="s">
        <v>237</v>
      </c>
      <c r="D134" s="102" t="s">
        <v>238</v>
      </c>
      <c r="E134" s="102"/>
      <c r="F134" s="25" t="s">
        <v>269</v>
      </c>
      <c r="G134" s="16"/>
      <c r="H134" s="16"/>
      <c r="I134" s="16"/>
      <c r="J134" s="39">
        <v>23800</v>
      </c>
      <c r="K134" s="39">
        <v>17436</v>
      </c>
      <c r="L134" s="43">
        <v>29750</v>
      </c>
      <c r="M134" s="53">
        <f t="shared" si="7"/>
        <v>23800</v>
      </c>
    </row>
    <row r="135" spans="2:13" x14ac:dyDescent="0.35">
      <c r="B135" s="106"/>
      <c r="C135" s="109"/>
      <c r="D135" s="103"/>
      <c r="E135" s="103"/>
      <c r="F135" s="25" t="s">
        <v>270</v>
      </c>
      <c r="G135" s="16"/>
      <c r="H135" s="16"/>
      <c r="I135" s="16"/>
      <c r="J135" s="39">
        <v>29750</v>
      </c>
      <c r="K135" s="39">
        <v>21795</v>
      </c>
      <c r="L135" s="43">
        <v>41650</v>
      </c>
      <c r="M135" s="53">
        <f t="shared" si="7"/>
        <v>29750</v>
      </c>
    </row>
    <row r="136" spans="2:13" x14ac:dyDescent="0.35">
      <c r="B136" s="106"/>
      <c r="C136" s="110"/>
      <c r="D136" s="104"/>
      <c r="E136" s="104"/>
      <c r="F136" s="25" t="s">
        <v>8</v>
      </c>
      <c r="G136" s="16"/>
      <c r="H136" s="16">
        <f t="shared" si="3"/>
        <v>0</v>
      </c>
      <c r="I136" s="16">
        <f t="shared" si="4"/>
        <v>0</v>
      </c>
      <c r="J136" s="39">
        <v>35700</v>
      </c>
      <c r="K136" s="39">
        <v>29060</v>
      </c>
      <c r="L136" s="43">
        <v>47600</v>
      </c>
      <c r="M136" s="53">
        <f t="shared" si="7"/>
        <v>35700</v>
      </c>
    </row>
    <row r="137" spans="2:13" x14ac:dyDescent="0.35">
      <c r="B137" s="106"/>
      <c r="C137" s="108" t="s">
        <v>239</v>
      </c>
      <c r="D137" s="102" t="s">
        <v>240</v>
      </c>
      <c r="E137" s="102"/>
      <c r="F137" s="25" t="s">
        <v>269</v>
      </c>
      <c r="G137" s="16"/>
      <c r="H137" s="16"/>
      <c r="I137" s="16"/>
      <c r="J137" s="39">
        <v>23800</v>
      </c>
      <c r="K137" s="39">
        <v>17436</v>
      </c>
      <c r="L137" s="43">
        <v>29750</v>
      </c>
      <c r="M137" s="53">
        <f t="shared" ref="M137:M154" si="8">+MEDIAN(J137:L137)</f>
        <v>23800</v>
      </c>
    </row>
    <row r="138" spans="2:13" x14ac:dyDescent="0.35">
      <c r="B138" s="106"/>
      <c r="C138" s="109"/>
      <c r="D138" s="103"/>
      <c r="E138" s="103"/>
      <c r="F138" s="25" t="s">
        <v>270</v>
      </c>
      <c r="G138" s="16"/>
      <c r="H138" s="16"/>
      <c r="I138" s="16"/>
      <c r="J138" s="39">
        <v>29750</v>
      </c>
      <c r="K138" s="39">
        <v>21795</v>
      </c>
      <c r="L138" s="43">
        <v>41650</v>
      </c>
      <c r="M138" s="53">
        <f t="shared" si="8"/>
        <v>29750</v>
      </c>
    </row>
    <row r="139" spans="2:13" x14ac:dyDescent="0.35">
      <c r="B139" s="107"/>
      <c r="C139" s="110"/>
      <c r="D139" s="104"/>
      <c r="E139" s="104"/>
      <c r="F139" s="25" t="s">
        <v>8</v>
      </c>
      <c r="G139" s="16"/>
      <c r="H139" s="16">
        <f t="shared" si="3"/>
        <v>0</v>
      </c>
      <c r="I139" s="16">
        <f t="shared" si="4"/>
        <v>0</v>
      </c>
      <c r="J139" s="39">
        <v>35700</v>
      </c>
      <c r="K139" s="39">
        <v>29060</v>
      </c>
      <c r="L139" s="43">
        <v>47600</v>
      </c>
      <c r="M139" s="53">
        <f t="shared" si="8"/>
        <v>35700</v>
      </c>
    </row>
    <row r="140" spans="2:13" x14ac:dyDescent="0.35">
      <c r="B140" s="105" t="s">
        <v>241</v>
      </c>
      <c r="C140" s="108" t="s">
        <v>242</v>
      </c>
      <c r="D140" s="102" t="s">
        <v>243</v>
      </c>
      <c r="E140" s="102"/>
      <c r="F140" s="25" t="s">
        <v>269</v>
      </c>
      <c r="G140" s="16"/>
      <c r="H140" s="16"/>
      <c r="I140" s="16"/>
      <c r="J140" s="39">
        <v>23800</v>
      </c>
      <c r="K140" s="39">
        <v>26748</v>
      </c>
      <c r="L140" s="43">
        <v>29750</v>
      </c>
      <c r="M140" s="53">
        <f t="shared" si="8"/>
        <v>26748</v>
      </c>
    </row>
    <row r="141" spans="2:13" x14ac:dyDescent="0.35">
      <c r="B141" s="106"/>
      <c r="C141" s="109"/>
      <c r="D141" s="103"/>
      <c r="E141" s="103"/>
      <c r="F141" s="25" t="s">
        <v>270</v>
      </c>
      <c r="G141" s="16"/>
      <c r="H141" s="16"/>
      <c r="I141" s="16"/>
      <c r="J141" s="39">
        <v>29750</v>
      </c>
      <c r="K141" s="39">
        <v>33436</v>
      </c>
      <c r="L141" s="43">
        <v>41650</v>
      </c>
      <c r="M141" s="53">
        <f t="shared" si="8"/>
        <v>33436</v>
      </c>
    </row>
    <row r="142" spans="2:13" x14ac:dyDescent="0.35">
      <c r="B142" s="106"/>
      <c r="C142" s="110"/>
      <c r="D142" s="104"/>
      <c r="E142" s="104"/>
      <c r="F142" s="25" t="s">
        <v>8</v>
      </c>
      <c r="G142" s="16"/>
      <c r="H142" s="16">
        <f t="shared" si="3"/>
        <v>0</v>
      </c>
      <c r="I142" s="16">
        <f t="shared" si="4"/>
        <v>0</v>
      </c>
      <c r="J142" s="39">
        <v>35700</v>
      </c>
      <c r="K142" s="39">
        <v>44580</v>
      </c>
      <c r="L142" s="43">
        <v>47600</v>
      </c>
      <c r="M142" s="53">
        <f t="shared" si="8"/>
        <v>44580</v>
      </c>
    </row>
    <row r="143" spans="2:13" x14ac:dyDescent="0.35">
      <c r="B143" s="106"/>
      <c r="C143" s="108" t="s">
        <v>244</v>
      </c>
      <c r="D143" s="102" t="s">
        <v>245</v>
      </c>
      <c r="E143" s="102"/>
      <c r="F143" s="25" t="s">
        <v>269</v>
      </c>
      <c r="G143" s="16"/>
      <c r="H143" s="16"/>
      <c r="I143" s="16"/>
      <c r="J143" s="39">
        <v>23800</v>
      </c>
      <c r="K143" s="39">
        <v>25559</v>
      </c>
      <c r="L143" s="43">
        <v>29750</v>
      </c>
      <c r="M143" s="53">
        <f t="shared" si="8"/>
        <v>25559</v>
      </c>
    </row>
    <row r="144" spans="2:13" x14ac:dyDescent="0.35">
      <c r="B144" s="106"/>
      <c r="C144" s="109"/>
      <c r="D144" s="103"/>
      <c r="E144" s="103"/>
      <c r="F144" s="25" t="s">
        <v>270</v>
      </c>
      <c r="G144" s="16"/>
      <c r="H144" s="16"/>
      <c r="I144" s="16"/>
      <c r="J144" s="39">
        <v>29750</v>
      </c>
      <c r="K144" s="39">
        <v>31949</v>
      </c>
      <c r="L144" s="43">
        <v>41650</v>
      </c>
      <c r="M144" s="53">
        <f t="shared" si="8"/>
        <v>31949</v>
      </c>
    </row>
    <row r="145" spans="2:13" x14ac:dyDescent="0.35">
      <c r="B145" s="107"/>
      <c r="C145" s="110"/>
      <c r="D145" s="104"/>
      <c r="E145" s="104"/>
      <c r="F145" s="25" t="s">
        <v>8</v>
      </c>
      <c r="G145" s="16"/>
      <c r="H145" s="16">
        <f t="shared" si="3"/>
        <v>0</v>
      </c>
      <c r="I145" s="16">
        <f t="shared" si="4"/>
        <v>0</v>
      </c>
      <c r="J145" s="39">
        <v>35700</v>
      </c>
      <c r="K145" s="39">
        <v>42599</v>
      </c>
      <c r="L145" s="43">
        <v>47600</v>
      </c>
      <c r="M145" s="53">
        <f t="shared" si="8"/>
        <v>42599</v>
      </c>
    </row>
    <row r="146" spans="2:13" x14ac:dyDescent="0.35">
      <c r="B146" s="105" t="s">
        <v>246</v>
      </c>
      <c r="C146" s="108" t="s">
        <v>247</v>
      </c>
      <c r="D146" s="102" t="s">
        <v>248</v>
      </c>
      <c r="E146" s="102"/>
      <c r="F146" s="25" t="s">
        <v>269</v>
      </c>
      <c r="G146" s="16"/>
      <c r="H146" s="16"/>
      <c r="I146" s="16"/>
      <c r="J146" s="39">
        <v>23800</v>
      </c>
      <c r="K146" s="39">
        <v>17436</v>
      </c>
      <c r="L146" s="43">
        <v>29750</v>
      </c>
      <c r="M146" s="53">
        <f t="shared" si="8"/>
        <v>23800</v>
      </c>
    </row>
    <row r="147" spans="2:13" x14ac:dyDescent="0.35">
      <c r="B147" s="106"/>
      <c r="C147" s="109"/>
      <c r="D147" s="103"/>
      <c r="E147" s="103"/>
      <c r="F147" s="25" t="s">
        <v>270</v>
      </c>
      <c r="G147" s="16"/>
      <c r="H147" s="16"/>
      <c r="I147" s="16"/>
      <c r="J147" s="39">
        <v>29750</v>
      </c>
      <c r="K147" s="39">
        <v>21795</v>
      </c>
      <c r="L147" s="43">
        <v>41650</v>
      </c>
      <c r="M147" s="53">
        <f t="shared" si="8"/>
        <v>29750</v>
      </c>
    </row>
    <row r="148" spans="2:13" x14ac:dyDescent="0.35">
      <c r="B148" s="107"/>
      <c r="C148" s="110"/>
      <c r="D148" s="104"/>
      <c r="E148" s="104"/>
      <c r="F148" s="25" t="s">
        <v>8</v>
      </c>
      <c r="G148" s="16"/>
      <c r="H148" s="16">
        <f t="shared" si="3"/>
        <v>0</v>
      </c>
      <c r="I148" s="16">
        <f t="shared" si="4"/>
        <v>0</v>
      </c>
      <c r="J148" s="39">
        <v>35700</v>
      </c>
      <c r="K148" s="39">
        <v>29060</v>
      </c>
      <c r="L148" s="43">
        <v>47600</v>
      </c>
      <c r="M148" s="53">
        <f t="shared" si="8"/>
        <v>35700</v>
      </c>
    </row>
    <row r="149" spans="2:13" x14ac:dyDescent="0.35">
      <c r="B149" s="105" t="s">
        <v>249</v>
      </c>
      <c r="C149" s="108" t="s">
        <v>250</v>
      </c>
      <c r="D149" s="102" t="s">
        <v>251</v>
      </c>
      <c r="E149" s="102"/>
      <c r="F149" s="25" t="s">
        <v>269</v>
      </c>
      <c r="G149" s="16"/>
      <c r="H149" s="16"/>
      <c r="I149" s="16"/>
      <c r="J149" s="39">
        <v>23800</v>
      </c>
      <c r="K149" s="39">
        <v>22667</v>
      </c>
      <c r="L149" s="43">
        <v>29750</v>
      </c>
      <c r="M149" s="53">
        <f t="shared" si="8"/>
        <v>23800</v>
      </c>
    </row>
    <row r="150" spans="2:13" x14ac:dyDescent="0.35">
      <c r="B150" s="106"/>
      <c r="C150" s="109"/>
      <c r="D150" s="103"/>
      <c r="E150" s="103"/>
      <c r="F150" s="25" t="s">
        <v>270</v>
      </c>
      <c r="G150" s="16"/>
      <c r="H150" s="16"/>
      <c r="I150" s="16"/>
      <c r="J150" s="39">
        <v>29750</v>
      </c>
      <c r="K150" s="39">
        <v>28333</v>
      </c>
      <c r="L150" s="43">
        <v>41650</v>
      </c>
      <c r="M150" s="53">
        <f t="shared" si="8"/>
        <v>29750</v>
      </c>
    </row>
    <row r="151" spans="2:13" x14ac:dyDescent="0.35">
      <c r="B151" s="106"/>
      <c r="C151" s="110"/>
      <c r="D151" s="104"/>
      <c r="E151" s="104"/>
      <c r="F151" s="25" t="s">
        <v>8</v>
      </c>
      <c r="G151" s="16"/>
      <c r="H151" s="16">
        <f t="shared" si="3"/>
        <v>0</v>
      </c>
      <c r="I151" s="16">
        <f t="shared" si="4"/>
        <v>0</v>
      </c>
      <c r="J151" s="39">
        <v>35700</v>
      </c>
      <c r="K151" s="39">
        <v>37778</v>
      </c>
      <c r="L151" s="43">
        <v>47600</v>
      </c>
      <c r="M151" s="53">
        <f t="shared" si="8"/>
        <v>37778</v>
      </c>
    </row>
    <row r="152" spans="2:13" x14ac:dyDescent="0.35">
      <c r="B152" s="106"/>
      <c r="C152" s="108" t="s">
        <v>252</v>
      </c>
      <c r="D152" s="102" t="s">
        <v>253</v>
      </c>
      <c r="E152" s="102"/>
      <c r="F152" s="25" t="s">
        <v>269</v>
      </c>
      <c r="G152" s="16"/>
      <c r="H152" s="16"/>
      <c r="I152" s="16"/>
      <c r="J152" s="39">
        <v>23800</v>
      </c>
      <c r="K152" s="39">
        <v>17436</v>
      </c>
      <c r="L152" s="43">
        <v>29750</v>
      </c>
      <c r="M152" s="53">
        <f t="shared" si="8"/>
        <v>23800</v>
      </c>
    </row>
    <row r="153" spans="2:13" x14ac:dyDescent="0.35">
      <c r="B153" s="106"/>
      <c r="C153" s="109"/>
      <c r="D153" s="103"/>
      <c r="E153" s="103"/>
      <c r="F153" s="25" t="s">
        <v>270</v>
      </c>
      <c r="G153" s="16"/>
      <c r="H153" s="16"/>
      <c r="I153" s="16"/>
      <c r="J153" s="39">
        <v>29750</v>
      </c>
      <c r="K153" s="39">
        <v>21795</v>
      </c>
      <c r="L153" s="43">
        <v>41650</v>
      </c>
      <c r="M153" s="53">
        <f t="shared" si="8"/>
        <v>29750</v>
      </c>
    </row>
    <row r="154" spans="2:13" x14ac:dyDescent="0.35">
      <c r="B154" s="107"/>
      <c r="C154" s="110"/>
      <c r="D154" s="104"/>
      <c r="E154" s="104"/>
      <c r="F154" s="25" t="s">
        <v>8</v>
      </c>
      <c r="G154" s="16"/>
      <c r="H154" s="16">
        <f t="shared" si="3"/>
        <v>0</v>
      </c>
      <c r="I154" s="16">
        <f t="shared" si="4"/>
        <v>0</v>
      </c>
      <c r="J154" s="39">
        <v>35700</v>
      </c>
      <c r="K154" s="39">
        <v>29060</v>
      </c>
      <c r="L154" s="43">
        <v>47600</v>
      </c>
      <c r="M154" s="53">
        <f t="shared" si="8"/>
        <v>35700</v>
      </c>
    </row>
    <row r="155" spans="2:13" x14ac:dyDescent="0.35">
      <c r="B155" s="62"/>
      <c r="C155" s="63"/>
      <c r="D155" s="63"/>
      <c r="E155" s="63"/>
      <c r="F155" s="64"/>
      <c r="G155" s="65"/>
      <c r="H155" s="65"/>
      <c r="I155" s="65"/>
      <c r="J155" s="66"/>
      <c r="K155" s="66"/>
      <c r="L155" s="67"/>
      <c r="M155" s="48"/>
    </row>
    <row r="156" spans="2:13" x14ac:dyDescent="0.35">
      <c r="K156" s="78" t="s">
        <v>319</v>
      </c>
      <c r="L156" s="78"/>
      <c r="M156" s="55">
        <f>SUM(M8:M154)</f>
        <v>4667868</v>
      </c>
    </row>
    <row r="157" spans="2:13" x14ac:dyDescent="0.35">
      <c r="B157" s="89" t="s">
        <v>274</v>
      </c>
      <c r="C157" s="89"/>
      <c r="D157" s="89"/>
      <c r="E157" s="89"/>
      <c r="F157" s="89"/>
      <c r="G157" s="89"/>
      <c r="H157" s="89"/>
      <c r="I157" s="89"/>
    </row>
    <row r="158" spans="2:13" x14ac:dyDescent="0.35">
      <c r="B158" s="89"/>
      <c r="C158" s="89"/>
      <c r="D158" s="89"/>
      <c r="E158" s="89"/>
      <c r="F158" s="89"/>
      <c r="G158" s="89"/>
      <c r="H158" s="89"/>
      <c r="I158" s="89"/>
    </row>
    <row r="159" spans="2:13" x14ac:dyDescent="0.35">
      <c r="B159" s="89"/>
      <c r="C159" s="89"/>
      <c r="D159" s="89"/>
      <c r="E159" s="89"/>
      <c r="F159" s="89"/>
      <c r="G159" s="89"/>
      <c r="H159" s="89"/>
      <c r="I159" s="89"/>
    </row>
  </sheetData>
  <mergeCells count="162">
    <mergeCell ref="M6:M7"/>
    <mergeCell ref="J6:L6"/>
    <mergeCell ref="C86:C88"/>
    <mergeCell ref="C89:C91"/>
    <mergeCell ref="D86:E88"/>
    <mergeCell ref="D83:E85"/>
    <mergeCell ref="D89:E91"/>
    <mergeCell ref="C71:C73"/>
    <mergeCell ref="C74:C76"/>
    <mergeCell ref="C77:C79"/>
    <mergeCell ref="C80:C82"/>
    <mergeCell ref="C83:C85"/>
    <mergeCell ref="C65:C67"/>
    <mergeCell ref="C56:C58"/>
    <mergeCell ref="D56:D58"/>
    <mergeCell ref="E56:E58"/>
    <mergeCell ref="D65:E67"/>
    <mergeCell ref="D62:D64"/>
    <mergeCell ref="E62:E64"/>
    <mergeCell ref="D80:E82"/>
    <mergeCell ref="D68:E70"/>
    <mergeCell ref="D71:E73"/>
    <mergeCell ref="D74:E76"/>
    <mergeCell ref="D77:E79"/>
    <mergeCell ref="B29:B37"/>
    <mergeCell ref="C29:C31"/>
    <mergeCell ref="C32:C34"/>
    <mergeCell ref="C35:C37"/>
    <mergeCell ref="B38:B43"/>
    <mergeCell ref="C38:C40"/>
    <mergeCell ref="C41:C43"/>
    <mergeCell ref="D29:D31"/>
    <mergeCell ref="B17:B22"/>
    <mergeCell ref="C20:C22"/>
    <mergeCell ref="D17:D19"/>
    <mergeCell ref="E29:E31"/>
    <mergeCell ref="D32:D34"/>
    <mergeCell ref="E32:E34"/>
    <mergeCell ref="D35:D37"/>
    <mergeCell ref="E35:E37"/>
    <mergeCell ref="D38:D40"/>
    <mergeCell ref="E38:E40"/>
    <mergeCell ref="D41:D43"/>
    <mergeCell ref="E41:E43"/>
    <mergeCell ref="E17:E19"/>
    <mergeCell ref="D20:D22"/>
    <mergeCell ref="E20:E22"/>
    <mergeCell ref="B23:B28"/>
    <mergeCell ref="C23:C25"/>
    <mergeCell ref="C26:C28"/>
    <mergeCell ref="D23:D25"/>
    <mergeCell ref="E23:E25"/>
    <mergeCell ref="D26:D28"/>
    <mergeCell ref="E26:E28"/>
    <mergeCell ref="C17:C19"/>
    <mergeCell ref="C14:C16"/>
    <mergeCell ref="D11:D13"/>
    <mergeCell ref="E11:E13"/>
    <mergeCell ref="D14:D16"/>
    <mergeCell ref="E14:E16"/>
    <mergeCell ref="B6:I6"/>
    <mergeCell ref="B8:B10"/>
    <mergeCell ref="C8:C10"/>
    <mergeCell ref="D8:D10"/>
    <mergeCell ref="E8:E10"/>
    <mergeCell ref="B11:B16"/>
    <mergeCell ref="C11:C13"/>
    <mergeCell ref="C92:C94"/>
    <mergeCell ref="C95:C97"/>
    <mergeCell ref="C98:C100"/>
    <mergeCell ref="C101:C103"/>
    <mergeCell ref="D47:D49"/>
    <mergeCell ref="E47:E49"/>
    <mergeCell ref="B50:B55"/>
    <mergeCell ref="C50:C52"/>
    <mergeCell ref="C53:C55"/>
    <mergeCell ref="D50:D52"/>
    <mergeCell ref="E50:E52"/>
    <mergeCell ref="D53:D55"/>
    <mergeCell ref="E53:E55"/>
    <mergeCell ref="B44:B49"/>
    <mergeCell ref="C44:C46"/>
    <mergeCell ref="C47:C49"/>
    <mergeCell ref="D44:D46"/>
    <mergeCell ref="E44:E46"/>
    <mergeCell ref="B56:B61"/>
    <mergeCell ref="C59:C61"/>
    <mergeCell ref="D59:D61"/>
    <mergeCell ref="E59:E61"/>
    <mergeCell ref="B62:B67"/>
    <mergeCell ref="C62:C64"/>
    <mergeCell ref="B68:B91"/>
    <mergeCell ref="C68:C70"/>
    <mergeCell ref="B107:B115"/>
    <mergeCell ref="C107:C109"/>
    <mergeCell ref="C110:C112"/>
    <mergeCell ref="C113:C115"/>
    <mergeCell ref="D110:D112"/>
    <mergeCell ref="D107:D109"/>
    <mergeCell ref="E107:E109"/>
    <mergeCell ref="E110:E112"/>
    <mergeCell ref="D113:D115"/>
    <mergeCell ref="E113:E115"/>
    <mergeCell ref="C104:C106"/>
    <mergeCell ref="B104:B106"/>
    <mergeCell ref="E95:E97"/>
    <mergeCell ref="E98:E100"/>
    <mergeCell ref="D101:D103"/>
    <mergeCell ref="E101:E103"/>
    <mergeCell ref="D104:D106"/>
    <mergeCell ref="E104:E106"/>
    <mergeCell ref="D92:D94"/>
    <mergeCell ref="D95:D97"/>
    <mergeCell ref="D98:D100"/>
    <mergeCell ref="B92:B103"/>
    <mergeCell ref="D143:D145"/>
    <mergeCell ref="E143:E145"/>
    <mergeCell ref="D116:D118"/>
    <mergeCell ref="B146:B148"/>
    <mergeCell ref="B149:B154"/>
    <mergeCell ref="C116:C118"/>
    <mergeCell ref="C119:C121"/>
    <mergeCell ref="C122:C124"/>
    <mergeCell ref="C125:C127"/>
    <mergeCell ref="C128:C130"/>
    <mergeCell ref="C131:C133"/>
    <mergeCell ref="C134:C136"/>
    <mergeCell ref="C137:C139"/>
    <mergeCell ref="C140:C142"/>
    <mergeCell ref="C143:C145"/>
    <mergeCell ref="C146:C148"/>
    <mergeCell ref="C149:C151"/>
    <mergeCell ref="C152:C154"/>
    <mergeCell ref="B116:B121"/>
    <mergeCell ref="B122:B127"/>
    <mergeCell ref="B128:B133"/>
    <mergeCell ref="B134:B139"/>
    <mergeCell ref="B140:B145"/>
    <mergeCell ref="K156:L156"/>
    <mergeCell ref="B157:I159"/>
    <mergeCell ref="D146:D148"/>
    <mergeCell ref="E146:E148"/>
    <mergeCell ref="D149:D151"/>
    <mergeCell ref="E149:E151"/>
    <mergeCell ref="D152:D154"/>
    <mergeCell ref="E152:E154"/>
    <mergeCell ref="D119:D121"/>
    <mergeCell ref="E119:E121"/>
    <mergeCell ref="D122:D124"/>
    <mergeCell ref="E122:E124"/>
    <mergeCell ref="D125:D127"/>
    <mergeCell ref="E125:E127"/>
    <mergeCell ref="D128:D130"/>
    <mergeCell ref="E128:E130"/>
    <mergeCell ref="D131:D133"/>
    <mergeCell ref="E131:E133"/>
    <mergeCell ref="D134:D136"/>
    <mergeCell ref="E134:E136"/>
    <mergeCell ref="D137:D139"/>
    <mergeCell ref="E137:E139"/>
    <mergeCell ref="D140:D142"/>
    <mergeCell ref="E140:E142"/>
  </mergeCells>
  <phoneticPr fontId="20" type="noConversion"/>
  <conditionalFormatting sqref="L8:L155">
    <cfRule type="containsText" dxfId="2" priority="4" operator="containsText" text="CANAL TRECE">
      <formula>NOT(ISERROR(SEARCH("CANAL TRECE",L8)))</formula>
    </cfRule>
    <cfRule type="containsText" dxfId="1" priority="5" operator="containsText" text="MIACOM">
      <formula>NOT(ISERROR(SEARCH("MIACOM",L8)))</formula>
    </cfRule>
    <cfRule type="containsText" dxfId="0" priority="6" operator="containsText" text="&quot;MIACOM&quot;">
      <formula>NOT(ISERROR(SEARCH("""MIACOM""",L8)))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E4754-129B-4B77-813B-DCBE9F916FC2}">
  <dimension ref="B4:J26"/>
  <sheetViews>
    <sheetView topLeftCell="C1" zoomScale="75" zoomScaleNormal="75" workbookViewId="0">
      <selection activeCell="J1" sqref="J1"/>
    </sheetView>
  </sheetViews>
  <sheetFormatPr baseColWidth="10" defaultColWidth="11" defaultRowHeight="15.5" x14ac:dyDescent="0.35"/>
  <cols>
    <col min="2" max="2" width="25.58203125" customWidth="1"/>
    <col min="3" max="3" width="131.5" customWidth="1"/>
    <col min="4" max="4" width="22" customWidth="1"/>
    <col min="5" max="6" width="15.5" hidden="1" customWidth="1"/>
    <col min="7" max="9" width="22" customWidth="1"/>
    <col min="10" max="13" width="15.5" customWidth="1"/>
    <col min="15" max="15" width="16.5" customWidth="1"/>
    <col min="16" max="16" width="17.33203125" customWidth="1"/>
    <col min="17" max="17" width="13.08203125" customWidth="1"/>
    <col min="18" max="18" width="15" bestFit="1" customWidth="1"/>
    <col min="19" max="20" width="16" bestFit="1" customWidth="1"/>
  </cols>
  <sheetData>
    <row r="4" spans="2:10" x14ac:dyDescent="0.35">
      <c r="B4" s="18"/>
      <c r="C4" s="18"/>
      <c r="D4" s="18"/>
      <c r="E4" s="18"/>
      <c r="F4" s="18"/>
    </row>
    <row r="5" spans="2:10" x14ac:dyDescent="0.35">
      <c r="B5" s="125" t="s">
        <v>254</v>
      </c>
      <c r="C5" s="125"/>
      <c r="D5" s="125"/>
      <c r="E5" s="125"/>
      <c r="F5" s="125"/>
    </row>
    <row r="7" spans="2:10" ht="15.65" customHeight="1" x14ac:dyDescent="0.35">
      <c r="B7" s="90" t="s">
        <v>260</v>
      </c>
      <c r="C7" s="90"/>
      <c r="D7" s="90"/>
      <c r="E7" s="90"/>
      <c r="F7" s="90"/>
      <c r="G7" s="84" t="s">
        <v>4</v>
      </c>
      <c r="H7" s="84"/>
      <c r="I7" s="84"/>
      <c r="J7" s="79" t="s">
        <v>318</v>
      </c>
    </row>
    <row r="8" spans="2:10" x14ac:dyDescent="0.35">
      <c r="B8" s="10" t="s">
        <v>258</v>
      </c>
      <c r="C8" s="10" t="s">
        <v>259</v>
      </c>
      <c r="D8" s="10" t="s">
        <v>255</v>
      </c>
      <c r="E8" s="10" t="s">
        <v>104</v>
      </c>
      <c r="F8" s="10" t="s">
        <v>105</v>
      </c>
      <c r="G8" s="35" t="s">
        <v>315</v>
      </c>
      <c r="H8" s="35" t="s">
        <v>316</v>
      </c>
      <c r="I8" s="35" t="s">
        <v>317</v>
      </c>
      <c r="J8" s="79"/>
    </row>
    <row r="9" spans="2:10" x14ac:dyDescent="0.35">
      <c r="B9" s="14" t="s">
        <v>261</v>
      </c>
      <c r="C9" s="15" t="s">
        <v>262</v>
      </c>
      <c r="D9" s="19">
        <v>1</v>
      </c>
      <c r="E9" s="16"/>
      <c r="F9" s="16">
        <f>+E9*19%</f>
        <v>0</v>
      </c>
      <c r="G9" s="40">
        <v>142800</v>
      </c>
      <c r="H9" s="40">
        <v>110956</v>
      </c>
      <c r="I9" s="40">
        <v>214200</v>
      </c>
      <c r="J9" s="53">
        <f>+MEDIAN(G9:I9)</f>
        <v>142800</v>
      </c>
    </row>
    <row r="10" spans="2:10" x14ac:dyDescent="0.35">
      <c r="B10" s="14" t="s">
        <v>263</v>
      </c>
      <c r="C10" s="15" t="s">
        <v>262</v>
      </c>
      <c r="D10" s="19">
        <v>1</v>
      </c>
      <c r="E10" s="16"/>
      <c r="F10" s="16">
        <f t="shared" ref="F10:F14" si="0">+E10*19%</f>
        <v>0</v>
      </c>
      <c r="G10" s="40">
        <v>142800</v>
      </c>
      <c r="H10" s="40">
        <v>101709</v>
      </c>
      <c r="I10" s="40">
        <v>214200</v>
      </c>
      <c r="J10" s="53">
        <f t="shared" ref="J10:J14" si="1">+MEDIAN(G10:I10)</f>
        <v>142800</v>
      </c>
    </row>
    <row r="11" spans="2:10" x14ac:dyDescent="0.35">
      <c r="B11" s="14" t="s">
        <v>264</v>
      </c>
      <c r="C11" s="15" t="s">
        <v>262</v>
      </c>
      <c r="D11" s="19">
        <v>1</v>
      </c>
      <c r="E11" s="16"/>
      <c r="F11" s="16">
        <f t="shared" si="0"/>
        <v>0</v>
      </c>
      <c r="G11" s="40">
        <v>142800</v>
      </c>
      <c r="H11" s="40">
        <v>138695</v>
      </c>
      <c r="I11" s="40">
        <v>214200</v>
      </c>
      <c r="J11" s="53">
        <f t="shared" si="1"/>
        <v>142800</v>
      </c>
    </row>
    <row r="12" spans="2:10" x14ac:dyDescent="0.35">
      <c r="B12" s="14" t="s">
        <v>265</v>
      </c>
      <c r="C12" s="15" t="s">
        <v>262</v>
      </c>
      <c r="D12" s="19">
        <v>1</v>
      </c>
      <c r="E12" s="16"/>
      <c r="F12" s="16">
        <f t="shared" si="0"/>
        <v>0</v>
      </c>
      <c r="G12" s="40">
        <v>142800</v>
      </c>
      <c r="H12" s="40">
        <v>101709</v>
      </c>
      <c r="I12" s="40">
        <v>214200</v>
      </c>
      <c r="J12" s="53">
        <f t="shared" si="1"/>
        <v>142800</v>
      </c>
    </row>
    <row r="13" spans="2:10" x14ac:dyDescent="0.35">
      <c r="B13" s="14" t="s">
        <v>266</v>
      </c>
      <c r="C13" s="15" t="s">
        <v>262</v>
      </c>
      <c r="D13" s="19">
        <v>1</v>
      </c>
      <c r="E13" s="16"/>
      <c r="F13" s="16">
        <f t="shared" si="0"/>
        <v>0</v>
      </c>
      <c r="G13" s="40">
        <v>142800</v>
      </c>
      <c r="H13" s="40">
        <v>101709</v>
      </c>
      <c r="I13" s="40">
        <v>214200</v>
      </c>
      <c r="J13" s="53">
        <f t="shared" si="1"/>
        <v>142800</v>
      </c>
    </row>
    <row r="14" spans="2:10" x14ac:dyDescent="0.35">
      <c r="B14" s="31" t="s">
        <v>267</v>
      </c>
      <c r="C14" s="33" t="s">
        <v>262</v>
      </c>
      <c r="D14" s="19">
        <v>1</v>
      </c>
      <c r="E14" s="16"/>
      <c r="F14" s="16">
        <f t="shared" si="0"/>
        <v>0</v>
      </c>
      <c r="G14" s="40">
        <v>142800</v>
      </c>
      <c r="H14" s="40">
        <v>138695</v>
      </c>
      <c r="I14" s="40">
        <v>214200</v>
      </c>
      <c r="J14" s="53">
        <f t="shared" si="1"/>
        <v>142800</v>
      </c>
    </row>
    <row r="16" spans="2:10" x14ac:dyDescent="0.35">
      <c r="B16" s="89" t="s">
        <v>276</v>
      </c>
      <c r="C16" s="89"/>
      <c r="D16" s="89"/>
      <c r="E16" s="89"/>
      <c r="F16" s="89"/>
      <c r="H16" s="78" t="s">
        <v>319</v>
      </c>
      <c r="I16" s="78"/>
      <c r="J16" s="55">
        <f>SUM(J9:J14)</f>
        <v>856800</v>
      </c>
    </row>
    <row r="19" spans="2:10" ht="15.65" customHeight="1" x14ac:dyDescent="0.35">
      <c r="B19" s="90" t="s">
        <v>278</v>
      </c>
      <c r="C19" s="90"/>
      <c r="D19" s="90"/>
      <c r="E19" s="90"/>
      <c r="F19" s="90"/>
      <c r="G19" s="84" t="s">
        <v>4</v>
      </c>
      <c r="H19" s="84"/>
      <c r="I19" s="84"/>
      <c r="J19" s="79" t="s">
        <v>318</v>
      </c>
    </row>
    <row r="20" spans="2:10" x14ac:dyDescent="0.35">
      <c r="B20" s="10" t="s">
        <v>258</v>
      </c>
      <c r="C20" s="10" t="s">
        <v>259</v>
      </c>
      <c r="D20" s="10" t="s">
        <v>255</v>
      </c>
      <c r="E20" s="10" t="s">
        <v>104</v>
      </c>
      <c r="F20" s="10" t="s">
        <v>105</v>
      </c>
      <c r="G20" s="35" t="s">
        <v>315</v>
      </c>
      <c r="H20" s="35" t="s">
        <v>316</v>
      </c>
      <c r="I20" s="35" t="s">
        <v>317</v>
      </c>
      <c r="J20" s="79"/>
    </row>
    <row r="21" spans="2:10" x14ac:dyDescent="0.35">
      <c r="B21" s="31" t="s">
        <v>256</v>
      </c>
      <c r="C21" s="29" t="s">
        <v>292</v>
      </c>
      <c r="D21" s="22" t="s">
        <v>277</v>
      </c>
      <c r="E21" s="16"/>
      <c r="F21" s="16"/>
      <c r="G21" s="40">
        <v>35700000</v>
      </c>
      <c r="H21" s="40">
        <v>31632702</v>
      </c>
      <c r="I21" s="40">
        <v>37485000</v>
      </c>
      <c r="J21" s="53">
        <f>+MEDIAN(G21:I21)</f>
        <v>35700000</v>
      </c>
    </row>
    <row r="22" spans="2:10" x14ac:dyDescent="0.35">
      <c r="B22" s="31" t="s">
        <v>81</v>
      </c>
      <c r="C22" s="29" t="s">
        <v>292</v>
      </c>
      <c r="D22" s="22" t="s">
        <v>277</v>
      </c>
      <c r="E22" s="16"/>
      <c r="F22" s="16"/>
      <c r="G22" s="40">
        <v>8330000</v>
      </c>
      <c r="H22" s="40">
        <v>28293678</v>
      </c>
      <c r="I22" s="40">
        <v>8746500</v>
      </c>
      <c r="J22" s="53">
        <f>+MEDIAN(G22:I22)</f>
        <v>8746500</v>
      </c>
    </row>
    <row r="23" spans="2:10" x14ac:dyDescent="0.35">
      <c r="B23" s="51" t="s">
        <v>84</v>
      </c>
      <c r="C23" s="29" t="s">
        <v>292</v>
      </c>
      <c r="D23" s="22" t="s">
        <v>277</v>
      </c>
      <c r="E23" s="16"/>
      <c r="F23" s="16"/>
      <c r="G23" s="40">
        <v>14280000</v>
      </c>
      <c r="H23" s="40">
        <v>33249695</v>
      </c>
      <c r="I23" s="40">
        <v>14994000</v>
      </c>
      <c r="J23" s="53">
        <f>+MEDIAN(G23:I23)</f>
        <v>14994000</v>
      </c>
    </row>
    <row r="24" spans="2:10" x14ac:dyDescent="0.35">
      <c r="B24" s="52" t="s">
        <v>293</v>
      </c>
      <c r="C24" s="29" t="s">
        <v>292</v>
      </c>
      <c r="D24" s="22" t="s">
        <v>277</v>
      </c>
      <c r="E24" s="16"/>
      <c r="F24" s="16"/>
      <c r="G24" s="40">
        <v>14280000</v>
      </c>
      <c r="H24" s="40">
        <v>15089962</v>
      </c>
      <c r="I24" s="40">
        <v>14994000</v>
      </c>
      <c r="J24" s="53">
        <f>+MEDIAN(G24:I24)</f>
        <v>14994000</v>
      </c>
    </row>
    <row r="26" spans="2:10" x14ac:dyDescent="0.35">
      <c r="H26" s="78" t="s">
        <v>319</v>
      </c>
      <c r="I26" s="78"/>
      <c r="J26" s="55">
        <f>SUM(J21:J24)</f>
        <v>74434500</v>
      </c>
    </row>
  </sheetData>
  <mergeCells count="10">
    <mergeCell ref="B5:F5"/>
    <mergeCell ref="B7:F7"/>
    <mergeCell ref="H16:I16"/>
    <mergeCell ref="J7:J8"/>
    <mergeCell ref="J19:J20"/>
    <mergeCell ref="H26:I26"/>
    <mergeCell ref="B19:F19"/>
    <mergeCell ref="B16:F16"/>
    <mergeCell ref="G7:I7"/>
    <mergeCell ref="G19:I19"/>
  </mergeCells>
  <phoneticPr fontId="2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33091-6BF4-1F47-9F58-A986E388F993}">
  <dimension ref="B2:G3"/>
  <sheetViews>
    <sheetView zoomScale="91" zoomScaleNormal="91" workbookViewId="0">
      <selection activeCell="E11" sqref="E11"/>
    </sheetView>
  </sheetViews>
  <sheetFormatPr baseColWidth="10" defaultColWidth="11" defaultRowHeight="15.5" x14ac:dyDescent="0.35"/>
  <cols>
    <col min="2" max="2" width="26.83203125" customWidth="1"/>
    <col min="4" max="4" width="13" customWidth="1"/>
    <col min="6" max="6" width="16.33203125" customWidth="1"/>
    <col min="7" max="7" width="19.5" customWidth="1"/>
  </cols>
  <sheetData>
    <row r="2" spans="2:7" x14ac:dyDescent="0.35">
      <c r="B2" s="1" t="s">
        <v>268</v>
      </c>
      <c r="C2" t="s">
        <v>315</v>
      </c>
      <c r="D2" t="s">
        <v>316</v>
      </c>
      <c r="E2" t="s">
        <v>317</v>
      </c>
      <c r="F2" s="73" t="s">
        <v>333</v>
      </c>
      <c r="G2" s="73" t="s">
        <v>334</v>
      </c>
    </row>
    <row r="3" spans="2:7" s="4" customFormat="1" ht="44.15" customHeight="1" x14ac:dyDescent="0.35">
      <c r="B3" s="3" t="s">
        <v>332</v>
      </c>
      <c r="C3" s="41">
        <v>0</v>
      </c>
      <c r="D3" s="41">
        <v>7.0000000000000007E-2</v>
      </c>
      <c r="E3" s="41">
        <v>0.06</v>
      </c>
      <c r="F3" s="74">
        <f>+AVERAGE(C3:E3)</f>
        <v>4.3333333333333335E-2</v>
      </c>
      <c r="G3" s="74">
        <f>+F3</f>
        <v>4.3333333333333335E-2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188AB-4128-45B6-A3F1-AEF2F29F3B1F}">
  <dimension ref="B2:C20"/>
  <sheetViews>
    <sheetView workbookViewId="0">
      <selection activeCell="C17" sqref="C17"/>
    </sheetView>
  </sheetViews>
  <sheetFormatPr baseColWidth="10" defaultRowHeight="15.5" x14ac:dyDescent="0.35"/>
  <cols>
    <col min="2" max="2" width="33.6640625" customWidth="1"/>
    <col min="3" max="3" width="40.4140625" customWidth="1"/>
  </cols>
  <sheetData>
    <row r="2" spans="2:3" x14ac:dyDescent="0.35">
      <c r="B2" s="78" t="s">
        <v>322</v>
      </c>
      <c r="C2" s="78"/>
    </row>
    <row r="3" spans="2:3" x14ac:dyDescent="0.35">
      <c r="B3" s="54" t="s">
        <v>320</v>
      </c>
      <c r="C3" s="54" t="s">
        <v>321</v>
      </c>
    </row>
    <row r="4" spans="2:3" x14ac:dyDescent="0.35">
      <c r="B4" s="68" t="s">
        <v>323</v>
      </c>
      <c r="C4" s="75">
        <f>+Radio!I157</f>
        <v>196724555.95099998</v>
      </c>
    </row>
    <row r="5" spans="2:3" x14ac:dyDescent="0.35">
      <c r="B5" s="68" t="s">
        <v>324</v>
      </c>
      <c r="C5" s="75">
        <f>+Prensa!K85</f>
        <v>483005958.39999998</v>
      </c>
    </row>
    <row r="6" spans="2:3" x14ac:dyDescent="0.35">
      <c r="B6" s="68" t="s">
        <v>325</v>
      </c>
      <c r="C6" s="75">
        <f>+Digital!G26</f>
        <v>89845</v>
      </c>
    </row>
    <row r="7" spans="2:3" x14ac:dyDescent="0.35">
      <c r="B7" s="68" t="s">
        <v>326</v>
      </c>
      <c r="C7" s="75">
        <f>+Digital!H44</f>
        <v>124888120</v>
      </c>
    </row>
    <row r="8" spans="2:3" x14ac:dyDescent="0.35">
      <c r="B8" s="68" t="s">
        <v>327</v>
      </c>
      <c r="C8" s="75">
        <f>+Digital!H62</f>
        <v>73714550</v>
      </c>
    </row>
    <row r="9" spans="2:3" x14ac:dyDescent="0.35">
      <c r="B9" s="68" t="s">
        <v>328</v>
      </c>
      <c r="C9" s="75">
        <f>+'Emisoras Comunitarias'!M156</f>
        <v>4667868</v>
      </c>
    </row>
    <row r="10" spans="2:3" x14ac:dyDescent="0.35">
      <c r="B10" s="68" t="s">
        <v>260</v>
      </c>
      <c r="C10" s="75">
        <f>+'Otros Medios'!J16</f>
        <v>856800</v>
      </c>
    </row>
    <row r="11" spans="2:3" x14ac:dyDescent="0.35">
      <c r="B11" s="68" t="s">
        <v>330</v>
      </c>
      <c r="C11" s="75">
        <f>+'Otros Medios'!J26</f>
        <v>74434500</v>
      </c>
    </row>
    <row r="12" spans="2:3" x14ac:dyDescent="0.35">
      <c r="C12" s="76"/>
    </row>
    <row r="13" spans="2:3" x14ac:dyDescent="0.35">
      <c r="B13" s="72" t="s">
        <v>329</v>
      </c>
      <c r="C13" s="77">
        <f>SUM(C4:C11)</f>
        <v>958382197.35099995</v>
      </c>
    </row>
    <row r="14" spans="2:3" x14ac:dyDescent="0.35">
      <c r="C14" s="76"/>
    </row>
    <row r="15" spans="2:3" x14ac:dyDescent="0.35">
      <c r="B15" s="72" t="s">
        <v>335</v>
      </c>
      <c r="C15" s="77">
        <f>C13*4.33%</f>
        <v>41497949.145298295</v>
      </c>
    </row>
    <row r="16" spans="2:3" x14ac:dyDescent="0.35">
      <c r="C16" s="76"/>
    </row>
    <row r="17" spans="2:3" x14ac:dyDescent="0.35">
      <c r="B17" s="72" t="s">
        <v>331</v>
      </c>
      <c r="C17" s="77">
        <f>+C13+C15</f>
        <v>999880146.49629819</v>
      </c>
    </row>
    <row r="20" spans="2:3" x14ac:dyDescent="0.35">
      <c r="C20" s="76"/>
    </row>
  </sheetData>
  <mergeCells count="1"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Radio</vt:lpstr>
      <vt:lpstr>Prensa</vt:lpstr>
      <vt:lpstr>Digital</vt:lpstr>
      <vt:lpstr>Emisoras Comunitarias</vt:lpstr>
      <vt:lpstr>Otros Medios</vt:lpstr>
      <vt:lpstr>Tasa de Intermediación</vt:lpstr>
      <vt:lpstr>RESUMEN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Yonis Ernesto Penaa Bernal</cp:lastModifiedBy>
  <cp:revision/>
  <cp:lastPrinted>2025-08-21T13:58:22Z</cp:lastPrinted>
  <dcterms:created xsi:type="dcterms:W3CDTF">2023-05-15T15:21:48Z</dcterms:created>
  <dcterms:modified xsi:type="dcterms:W3CDTF">2025-08-29T13:37:15Z</dcterms:modified>
  <cp:category/>
  <cp:contentStatus/>
</cp:coreProperties>
</file>