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C:\Users\ju-ly\OneDrive\Documentos\AEROCIVIL\ADQUISICIÓN MOBILIARIO\Este si\"/>
    </mc:Choice>
  </mc:AlternateContent>
  <xr:revisionPtr revIDLastSave="0" documentId="13_ncr:1_{BB1018E8-B150-432C-9412-1DB20C29CAA7}" xr6:coauthVersionLast="47" xr6:coauthVersionMax="47" xr10:uidLastSave="{00000000-0000-0000-0000-000000000000}"/>
  <bookViews>
    <workbookView xWindow="4540" yWindow="3950" windowWidth="11810" windowHeight="9670" firstSheet="1" activeTab="1" xr2:uid="{1D95AB57-7150-440F-BCD8-B35EC29E8813}"/>
  </bookViews>
  <sheets>
    <sheet name="FORMATO 7 PROPUESTA ECONOMICA" sheetId="5" r:id="rId1"/>
    <sheet name="Cantidades por aeropuerto" sheetId="6" r:id="rId2"/>
    <sheet name="PRESUPUESTO OFICIAL" sheetId="7" r:id="rId3"/>
  </sheets>
  <externalReferences>
    <externalReference r:id="rId4"/>
    <externalReference r:id="rId5"/>
    <externalReference r:id="rId6"/>
    <externalReference r:id="rId7"/>
    <externalReference r:id="rId8"/>
    <externalReference r:id="rId9"/>
    <externalReference r:id="rId10"/>
  </externalReferences>
  <definedNames>
    <definedName name="_VM10" localSheetId="2">#REF!</definedName>
    <definedName name="_VM10">#REF!</definedName>
    <definedName name="_VM11" localSheetId="2">#REF!</definedName>
    <definedName name="_VM11">#REF!</definedName>
    <definedName name="_VM7" localSheetId="2">#REF!</definedName>
    <definedName name="_VM7">#REF!</definedName>
    <definedName name="_VM8" localSheetId="2">#REF!</definedName>
    <definedName name="_VM8">#REF!</definedName>
    <definedName name="_VM9" localSheetId="2">#REF!</definedName>
    <definedName name="_VM9">#REF!</definedName>
    <definedName name="A" localSheetId="2">#REF!</definedName>
    <definedName name="A">#REF!</definedName>
    <definedName name="A_IMPRESIÓN_IM" localSheetId="2">#REF!</definedName>
    <definedName name="A_IMPRESIÓN_IM">#REF!</definedName>
    <definedName name="AD" localSheetId="2">#REF!</definedName>
    <definedName name="AD">#REF!</definedName>
    <definedName name="AIU" localSheetId="2">#REF!</definedName>
    <definedName name="AIU">#REF!</definedName>
    <definedName name="Aº">[2]INSUMOS!#REF!</definedName>
    <definedName name="APLICA">'[1]INPUTS Y LISTAS'!$A$36</definedName>
    <definedName name="Área_de_Cantidades" localSheetId="2">#REF!</definedName>
    <definedName name="Área_de_Cantidades">#REF!</definedName>
    <definedName name="_xlnm.Extract" localSheetId="2">#REF!</definedName>
    <definedName name="_xlnm.Extract">#REF!</definedName>
    <definedName name="ASES" localSheetId="2">#REF!</definedName>
    <definedName name="ASES">#REF!</definedName>
    <definedName name="bASE" localSheetId="2">#REF!</definedName>
    <definedName name="bASE">#REF!</definedName>
    <definedName name="Base_datos_IM" localSheetId="2">#REF!</definedName>
    <definedName name="Base_datos_IM">#REF!</definedName>
    <definedName name="BASE_DE_DATOS" localSheetId="2">#REF!</definedName>
    <definedName name="BASE_DE_DATOS">#REF!</definedName>
    <definedName name="_xlnm.Database" localSheetId="2">#REF!</definedName>
    <definedName name="_xlnm.Database">#REF!</definedName>
    <definedName name="BuiltIn_Print_Area" localSheetId="2">#REF!</definedName>
    <definedName name="BuiltIn_Print_Area">#REF!</definedName>
    <definedName name="BuiltIn_Print_Area___0" localSheetId="2">#REF!</definedName>
    <definedName name="BuiltIn_Print_Area___0">#REF!</definedName>
    <definedName name="BuiltIn_Print_Titles" localSheetId="2">#REF!</definedName>
    <definedName name="BuiltIn_Print_Titles">#REF!</definedName>
    <definedName name="CALCULO" localSheetId="2">#REF!</definedName>
    <definedName name="CALCULO">#REF!</definedName>
    <definedName name="CALIFICACION">'[1]INPUTS Y LISTAS'!$A$39:$A$45</definedName>
    <definedName name="CD" localSheetId="2">#REF!</definedName>
    <definedName name="CD">#REF!</definedName>
    <definedName name="contrato" localSheetId="2">#REF!</definedName>
    <definedName name="contrato">#REF!</definedName>
    <definedName name="COPIA1" localSheetId="2">#REF!</definedName>
    <definedName name="COPIA1">#REF!</definedName>
    <definedName name="COPIA2" localSheetId="2">#REF!</definedName>
    <definedName name="COPIA2">#REF!</definedName>
    <definedName name="CRIT1" localSheetId="2">#REF!</definedName>
    <definedName name="CRIT1">#REF!</definedName>
    <definedName name="D" localSheetId="2">#REF!</definedName>
    <definedName name="D">#REF!</definedName>
    <definedName name="Datos" localSheetId="2">#REF!</definedName>
    <definedName name="Datos">#REF!</definedName>
    <definedName name="datos1">'[3]Base de Diseño'!$A$1:$D$204</definedName>
    <definedName name="datos2">'[4]Base de Diseño'!$AF$2:$AK$245</definedName>
    <definedName name="DATOS211111" localSheetId="2">#REF!</definedName>
    <definedName name="DATOS211111">#REF!</definedName>
    <definedName name="datos3" localSheetId="2">#REF!</definedName>
    <definedName name="datos3">#REF!</definedName>
    <definedName name="DATOS8555555555555555555555555555" localSheetId="2">#REF!</definedName>
    <definedName name="DATOS8555555555555555555555555555">#REF!</definedName>
    <definedName name="DECISION">'[1]INPUTS Y LISTAS'!$A$12:$A$13</definedName>
    <definedName name="Extracción_IM" localSheetId="2">#REF!</definedName>
    <definedName name="Extracción_IM">#REF!</definedName>
    <definedName name="Fecha">[1]!Tabla1[FECHA]</definedName>
    <definedName name="FF11261126" localSheetId="2">#REF!</definedName>
    <definedName name="FF11261126">#REF!</definedName>
    <definedName name="FF1126112687" localSheetId="2">#REF!</definedName>
    <definedName name="FF1126112687">#REF!</definedName>
    <definedName name="FGGFRGRG" localSheetId="2">#REF!</definedName>
    <definedName name="FGGFRGRG">#REF!</definedName>
    <definedName name="FHG" localSheetId="2">#REF!</definedName>
    <definedName name="FHG">#REF!</definedName>
    <definedName name="FHGTRDHGT" localSheetId="2">#REF!</definedName>
    <definedName name="FHGTRDHGT">#REF!</definedName>
    <definedName name="FSERFFSF" localSheetId="2">#REF!</definedName>
    <definedName name="FSERFFSF">#REF!</definedName>
    <definedName name="GGGGGG" localSheetId="2">#REF!</definedName>
    <definedName name="GGGGGG">#REF!</definedName>
    <definedName name="GGTTRRRRR" localSheetId="2">#REF!</definedName>
    <definedName name="GGTTRRRRR">#REF!</definedName>
    <definedName name="GRGRG" localSheetId="2">#REF!</definedName>
    <definedName name="GRGRG">#REF!</definedName>
    <definedName name="GVFDSVDSFGFFD" localSheetId="2">#REF!</definedName>
    <definedName name="GVFDSVDSFGFFD">#REF!</definedName>
    <definedName name="HHGFHFGHF" localSheetId="2">#REF!</definedName>
    <definedName name="HHGFHFGHF">#REF!</definedName>
    <definedName name="HHH" localSheetId="2">#REF!</definedName>
    <definedName name="HHH">#REF!</definedName>
    <definedName name="HTHTHTH" localSheetId="2">#REF!</definedName>
    <definedName name="HTHTHTH">#REF!</definedName>
    <definedName name="ICCP" localSheetId="2">#REF!</definedName>
    <definedName name="ICCP">#REF!</definedName>
    <definedName name="impresion" localSheetId="2">#REF!</definedName>
    <definedName name="impresion">#REF!</definedName>
    <definedName name="inf" localSheetId="2">#REF!</definedName>
    <definedName name="inf">#REF!</definedName>
    <definedName name="IPC" localSheetId="2">#REF!</definedName>
    <definedName name="IPC">#REF!</definedName>
    <definedName name="IVA" localSheetId="2">#REF!</definedName>
    <definedName name="IVA">#REF!</definedName>
    <definedName name="J" localSheetId="2">#REF!</definedName>
    <definedName name="J">#REF!</definedName>
    <definedName name="kjk" localSheetId="2">#REF!</definedName>
    <definedName name="kjk">#REF!</definedName>
    <definedName name="L.L.L.L" localSheetId="2">#REF!</definedName>
    <definedName name="L.L.L.L">#REF!</definedName>
    <definedName name="lote" localSheetId="2">#REF!</definedName>
    <definedName name="lote">#REF!</definedName>
    <definedName name="Maquinaria">[5]Insum!$A$76:$E$99</definedName>
    <definedName name="NMH" localSheetId="2">#REF!</definedName>
    <definedName name="NMH">#REF!</definedName>
    <definedName name="PCCI" localSheetId="2">#REF!</definedName>
    <definedName name="PCCI">#REF!</definedName>
    <definedName name="presup" localSheetId="2">#REF!</definedName>
    <definedName name="presup">#REF!</definedName>
    <definedName name="Print_Area_MI" localSheetId="2">#REF!</definedName>
    <definedName name="Print_Area_MI">#REF!</definedName>
    <definedName name="Print_Titles_MI" localSheetId="2">#REF!</definedName>
    <definedName name="Print_Titles_MI">#REF!</definedName>
    <definedName name="REAJUSTE" localSheetId="2">#REF!</definedName>
    <definedName name="REAJUSTE">#REF!</definedName>
    <definedName name="REAJUSTES" localSheetId="2">#REF!</definedName>
    <definedName name="REAJUSTES">#REF!</definedName>
    <definedName name="RFEWFWEF" localSheetId="2">#REF!</definedName>
    <definedName name="RFEWFWEF">#REF!</definedName>
    <definedName name="RFRDSD" localSheetId="2">#REF!</definedName>
    <definedName name="RFRDSD">#REF!</definedName>
    <definedName name="rthgrhghg" localSheetId="2">#REF!</definedName>
    <definedName name="rthgrhghg">#REF!</definedName>
    <definedName name="RTIGOTHRGUHTRGUHTRUGWRUG" localSheetId="2">#REF!</definedName>
    <definedName name="RTIGOTHRGUHTRGUHTRUGWRUG">#REF!</definedName>
    <definedName name="SALID1" localSheetId="2">#REF!</definedName>
    <definedName name="SALID1">#REF!</definedName>
    <definedName name="SFFG" localSheetId="2">#REF!</definedName>
    <definedName name="SFFG">#REF!</definedName>
    <definedName name="SHARED_FORMULA_21">#N/A</definedName>
    <definedName name="TabBL">'[6]L codos'!$A$3:$V$10</definedName>
    <definedName name="TabCIM" localSheetId="2">#REF!</definedName>
    <definedName name="TabCIM">#REF!</definedName>
    <definedName name="TABLON" localSheetId="2">#REF!</definedName>
    <definedName name="TABLON">#REF!</definedName>
    <definedName name="TASA" localSheetId="2">#REF!</definedName>
    <definedName name="TASA">#REF!</definedName>
    <definedName name="Terreno" localSheetId="2">#REF!</definedName>
    <definedName name="Terreno">#REF!</definedName>
    <definedName name="THHTHT" localSheetId="2">#REF!</definedName>
    <definedName name="THHTHT">#REF!</definedName>
    <definedName name="THTHT" localSheetId="2">#REF!</definedName>
    <definedName name="THTHT">#REF!</definedName>
    <definedName name="Tipologia">'[7]INPUTS Y LISTAS'!$A$47:$A$57</definedName>
    <definedName name="TIR" localSheetId="2">#REF!</definedName>
    <definedName name="TIR">#REF!</definedName>
    <definedName name="titu" localSheetId="2">#REF!</definedName>
    <definedName name="titu">#REF!</definedName>
    <definedName name="titu2" localSheetId="2">#REF!</definedName>
    <definedName name="titu2">#REF!</definedName>
    <definedName name="_xlnm.Print_Titles">#N/A</definedName>
    <definedName name="TYRYRYU" localSheetId="2">#REF!</definedName>
    <definedName name="TYRYRYU">#REF!</definedName>
    <definedName name="VEI" localSheetId="2">#REF!</definedName>
    <definedName name="VEI">#REF!</definedName>
    <definedName name="ventas" localSheetId="2">#REF!</definedName>
    <definedName name="ventas">#REF!</definedName>
    <definedName name="VolCIM" localSheetId="2">#REF!</definedName>
    <definedName name="VolCIM">#REF!</definedName>
    <definedName name="VOLCIMBV" localSheetId="2">#REF!</definedName>
    <definedName name="VOLCIMBV">#REF!</definedName>
    <definedName name="VolCIMCE" localSheetId="2">#REF!</definedName>
    <definedName name="VolCIMCE">#REF!</definedName>
    <definedName name="volcimrr" localSheetId="2">#REF!</definedName>
    <definedName name="volcimrr">#REF!</definedName>
    <definedName name="VolCIMSE" localSheetId="2">#REF!</definedName>
    <definedName name="VolCIMSE">#REF!</definedName>
    <definedName name="VOLCIMSE1" localSheetId="2">#REF!</definedName>
    <definedName name="VOLCIMSE1">#REF!</definedName>
    <definedName name="W" localSheetId="2">#REF!</definedName>
    <definedName name="W">#REF!</definedName>
    <definedName name="WRWEFEF" localSheetId="2">#REF!</definedName>
    <definedName name="WRWEFEF">#REF!</definedName>
    <definedName name="X" localSheetId="2">#REF!</definedName>
    <definedName name="X">#REF!</definedName>
    <definedName name="xxxxxxx" localSheetId="2">#REF!</definedName>
    <definedName name="xxxxxx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2" i="6" l="1"/>
  <c r="C41" i="6"/>
  <c r="D41" i="6" s="1"/>
  <c r="D44" i="6" s="1"/>
  <c r="C16" i="6"/>
  <c r="C40" i="6"/>
  <c r="D37" i="6"/>
  <c r="C38" i="6"/>
  <c r="C37" i="6"/>
  <c r="D33" i="6"/>
  <c r="C35" i="6"/>
  <c r="C34" i="6"/>
  <c r="C33" i="6"/>
  <c r="C32" i="6"/>
  <c r="C31" i="6"/>
  <c r="D27" i="6"/>
  <c r="C29" i="6"/>
  <c r="C28" i="6"/>
  <c r="C26" i="6"/>
  <c r="C27" i="6"/>
  <c r="D22" i="6"/>
  <c r="C24" i="6"/>
  <c r="C23" i="6"/>
  <c r="C22" i="6"/>
  <c r="C21" i="6"/>
  <c r="D15" i="6"/>
  <c r="D18" i="6"/>
  <c r="H16" i="7"/>
  <c r="E16" i="7"/>
  <c r="E15" i="7"/>
  <c r="H15" i="7" s="1"/>
  <c r="E14" i="7"/>
  <c r="H14" i="7" s="1"/>
  <c r="E13" i="7"/>
  <c r="H13" i="7" s="1"/>
  <c r="F12" i="7"/>
  <c r="H12" i="7" s="1"/>
  <c r="E12" i="7"/>
  <c r="E11" i="7"/>
  <c r="H11" i="7" s="1"/>
  <c r="E10" i="7"/>
  <c r="H10" i="7" s="1"/>
  <c r="E9" i="7"/>
  <c r="H9" i="7" s="1"/>
  <c r="F8" i="7"/>
  <c r="H8" i="7" s="1"/>
  <c r="E8" i="7"/>
  <c r="E7" i="7"/>
  <c r="H7" i="7" s="1"/>
  <c r="H7" i="5"/>
  <c r="E4" i="6"/>
  <c r="E11" i="6" s="1"/>
  <c r="H11" i="5" s="1"/>
  <c r="L11" i="5" s="1"/>
  <c r="E6" i="6"/>
  <c r="H8" i="5"/>
  <c r="L8" i="5"/>
  <c r="H11" i="6"/>
  <c r="H15" i="5"/>
  <c r="L15" i="5"/>
  <c r="E5" i="6"/>
  <c r="H12" i="5" s="1"/>
  <c r="L12" i="5" s="1"/>
  <c r="F11" i="6"/>
  <c r="H13" i="5" s="1"/>
  <c r="L13" i="5" s="1"/>
  <c r="G11" i="6"/>
  <c r="H14" i="5" s="1"/>
  <c r="L14" i="5" s="1"/>
  <c r="I11" i="6"/>
  <c r="H16" i="5" s="1"/>
  <c r="L16" i="5" s="1"/>
  <c r="D11" i="6"/>
  <c r="H10" i="5" s="1"/>
  <c r="B11" i="6"/>
  <c r="L7" i="5" s="1"/>
  <c r="C11" i="6"/>
  <c r="H9" i="5" s="1"/>
  <c r="L9" i="5"/>
  <c r="L10" i="5"/>
  <c r="H17" i="7" l="1"/>
  <c r="H19" i="7" s="1"/>
  <c r="L17" i="5"/>
</calcChain>
</file>

<file path=xl/sharedStrings.xml><?xml version="1.0" encoding="utf-8"?>
<sst xmlns="http://schemas.openxmlformats.org/spreadsheetml/2006/main" count="130" uniqueCount="84">
  <si>
    <t>FORMATO</t>
  </si>
  <si>
    <t>FORMATO 7 PROPUESTA ECONOMICA</t>
  </si>
  <si>
    <t>Principio de Procedencia:
4501.092</t>
  </si>
  <si>
    <r>
      <rPr>
        <b/>
        <sz val="10"/>
        <rFont val="Arial"/>
        <family val="2"/>
      </rPr>
      <t>Clave:</t>
    </r>
    <r>
      <rPr>
        <sz val="10"/>
        <rFont val="Arial"/>
        <family val="2"/>
      </rPr>
      <t xml:space="preserve"> GCON-1.0-12-112</t>
    </r>
  </si>
  <si>
    <r>
      <rPr>
        <b/>
        <sz val="10"/>
        <rFont val="Arial"/>
        <family val="2"/>
      </rPr>
      <t>Versión:</t>
    </r>
    <r>
      <rPr>
        <sz val="10"/>
        <rFont val="Arial"/>
        <family val="2"/>
      </rPr>
      <t xml:space="preserve"> 03</t>
    </r>
  </si>
  <si>
    <r>
      <rPr>
        <b/>
        <sz val="10"/>
        <rFont val="Arial"/>
        <family val="2"/>
      </rPr>
      <t xml:space="preserve">Fecha de aprobación: </t>
    </r>
    <r>
      <rPr>
        <sz val="10"/>
        <rFont val="Arial"/>
        <family val="2"/>
      </rPr>
      <t>28/12/2020</t>
    </r>
  </si>
  <si>
    <r>
      <rPr>
        <b/>
        <sz val="12"/>
        <color rgb="FF000000"/>
        <rFont val="Arial"/>
      </rPr>
      <t xml:space="preserve">OBJETO: </t>
    </r>
    <r>
      <rPr>
        <sz val="12"/>
        <color rgb="FF000000"/>
        <rFont val="Arial"/>
      </rPr>
      <t>ADQUIRIR MOBILIARIO PARA FACILITAR Y MEJORAR EL CONFORT Y LA EXPERIENCIA DE LOS USUARIOS EN LAS ÁREAS COMUNES DE LOS AEROPUERTOS A CARGO DE LA AERONAUTICA CIVIL</t>
    </r>
  </si>
  <si>
    <t>ÍTEM</t>
  </si>
  <si>
    <t>DESCRIPCIÓN</t>
  </si>
  <si>
    <t>UNIDAD</t>
  </si>
  <si>
    <t>CANTIDAD</t>
  </si>
  <si>
    <t>VALOR UNITARIO</t>
  </si>
  <si>
    <t>IVA</t>
  </si>
  <si>
    <t xml:space="preserve">VALOR PARCIAL </t>
  </si>
  <si>
    <t>1.1</t>
  </si>
  <si>
    <t>N/A</t>
  </si>
  <si>
    <t xml:space="preserve">Silla ergonómica fabricada en polipropileno de alto impacto, carcasa azul oscuro, ideal para lugares comerciales o alto tráfico. Estructura con patas en acero y tapones de polipropileno. De fácil limpieza, alta resistencia al agua y a la exposición solar. Alto 80 cm / Ancho 45-53 cm/Profundidad fondo 56 cm. </t>
  </si>
  <si>
    <t>Silla ergonómica fabricada en polipropileno de alto impacto, carcasa azul oscuro, ideal para lugares comerciales o alto tráfico. Estructura con patas en acero y tapones de polipropileno. De fácil limpieza, alta resistencia al agua y a la exposición solar. Alto 80 cm / Ancho 45-53 cm/Profundidad fondo 56 cm. (Leticia)</t>
  </si>
  <si>
    <t xml:space="preserve">Estructura metálica y brazo fijos con pintura electrostática negra. Espaldar y asiento inyectado en polipropileno de alto impacto en color azul, sin tapizar, sujeción por tornillos.   
Número de puestos: 4 </t>
  </si>
  <si>
    <t xml:space="preserve">Base metálica fija para silla tipo bar, tubo redondo metálico de 4" calibre 14, base fijada al piso en lámina de 1/8, con cuatro perforaciones (chazo de expansión de 3/8 x 3"). En la parte superior de la base un soporte metálico soldado para recibir la concha o silla. La base pintada en pintura electrostática, color gris aluminizado. Espaldar y asiento inyectado en polipropileno de alto impacto en color azul, sin tapizar, sujeción por tornillos. </t>
  </si>
  <si>
    <t>TOTAL PROYECTO</t>
  </si>
  <si>
    <t xml:space="preserve">NOTA 1: Para diligenciar el presente formato se debe tener en cuenta lo siguiente:
Se debe tener en cuenta las unidades de medidas y las cantidades a adquirir, además, se debe tener en cuenta si aplica o no el IVA (Leticia, San Andrés y Providencia están excentos). 
</t>
  </si>
  <si>
    <t xml:space="preserve">NOTA 2:Todos los items deben llegar al Almacén de la Aeronáutica Civil en la ciudad de Bogotá, y luego ubicarlos in situ. Incluir valores de transporte e instalación. </t>
  </si>
  <si>
    <t>FIRMA REPRESENTANTE LEGAL</t>
  </si>
  <si>
    <t>Nombre</t>
  </si>
  <si>
    <t>NIT</t>
  </si>
  <si>
    <t>Dirección</t>
  </si>
  <si>
    <t>Teléfonos, Fax</t>
  </si>
  <si>
    <t>Dirección Correo Electrónico</t>
  </si>
  <si>
    <t>Número Celular</t>
  </si>
  <si>
    <t>Ciudad</t>
  </si>
  <si>
    <t>Nota: Las cantidades que se cotizan en el presente documento, pueden surtir variaciones en el proceso definitivo de contratación.</t>
  </si>
  <si>
    <t>Aeropuerto</t>
  </si>
  <si>
    <t>Item 1: Mesa rectangular 1</t>
  </si>
  <si>
    <t>Item 2: Mesa rectangular 2</t>
  </si>
  <si>
    <t>Item 3: Mesa redonda</t>
  </si>
  <si>
    <t xml:space="preserve">Item 4: Silla polipropileno </t>
  </si>
  <si>
    <t>Item 5: Sofá esquinero izq</t>
  </si>
  <si>
    <t>Item 6: Sofá esquinero der</t>
  </si>
  <si>
    <t xml:space="preserve">Item 7: Silla tandem </t>
  </si>
  <si>
    <t>Item 8: Silla tipo bar</t>
  </si>
  <si>
    <t>Ibagué</t>
  </si>
  <si>
    <t>Leticia</t>
  </si>
  <si>
    <t xml:space="preserve">Popayán </t>
  </si>
  <si>
    <t>Yopal</t>
  </si>
  <si>
    <t>Armenia</t>
  </si>
  <si>
    <t>Guapi</t>
  </si>
  <si>
    <t xml:space="preserve">Mompox </t>
  </si>
  <si>
    <t>TOTAL</t>
  </si>
  <si>
    <t xml:space="preserve">Compuesto por módulo con brazo izquierdo para formar esquina: Asiento y espaldar en Estructura fabricada en tubo rectangular de 3 x 1 1/2 "en acero Cold Rolled cal 16, recubiertas con pintura en polvo de aplicación electrostática de tipo epóxico, color gris aluminizado, tapizado con espuma densidad 40 (capacidad 120 kilos). Una (1) toma corriente referencia 110v Negro Espejo Con Usb + Tipo C ubicada en cara frontal a eje con el brazo.  Textil referencia Rhino antifluido color azul Petróleo. Niveladores de 1/4". Fondo 78cm, Ancho 100cm, Altura total 70cm, altura asiento 45cm. Incluye anclajes metálicos para unión modular (1 en el lateral derecho, 1 en lateral izquierdo, 1 en cara posterior ubicados a eje central de cada cara). </t>
  </si>
  <si>
    <t xml:space="preserve">Compuesto por módulo con brazo derecho para formar esquina: Asiento y espaldar en Estructura fabricada en tubo rectangular de 3 x 1 1/2 "en acero Cold Rolled cal 16, recubiertas con pintura en polvo de aplicación electrostática de tipo epóxico, color gris aluminizado, tapizado con espuma densidad 40 (capacidad 120 kilos). Una (1) toma corriente referencia 110v Negro Espejo Con Usb + Tipo C ubicada en cara frontal a eje con el brazo. Textil referencia Rhino antifluido color azul Navi. Niveladores de 1/4". Fondo 78cm, Ancho 100cm, Altura total 70cm, altura asiento 45cm. Incluye anclajes metálicos para unión modular (1 en el lateral derecho, 1 en lateral izquierdo, 1 en cara posterior ubicados a eje central de cada cara). </t>
  </si>
  <si>
    <t>Mesa rectangular con bisel en las cuatro esquinas exteriores, superficie en aglomerado RH de 25 mm enchapado en laminado de Alta presión F8 color blanco nieve 2102 y balance F5 en cara Inferior. Canto rígido 2mm en PVC blanco en todas sus caras. Bases y viga en tubo rectangular de 3 x 1 1/2 "en acero Cold Rolled cal 16 con pintura en polvo de tipo de epóxico gris aluminizado; tres (3) Multitomas marca Addtam ref. 9 en 1 color blanco, empotradas en la superficie de la mesa (5 corriente directa, 3 USB y un servicio tipo C) incluye cableado. Ancho: 50cm. Fondo: 440 cm (seccionar a 220 cm para obtener esta medida de largo, unidas mediante un sistema de anclaje, fácil de manipular) Altura: 75 cm. Incluye tres anclajes con chazo de expansión de 3/8 x 3" en cada pata de la base para fijar al suelo. </t>
  </si>
  <si>
    <t>Mesa rectangular con bisel en las cuatro esquinas exteriores, superficie en aglomerado RH de 25 mm enchapado en laminado de Alta presión F8 color blanco nieve 2102 y balance F5 en cara Inferior. Canto rígido 2mm en PVC blanco en todas sus caras. Bases y vigas en tubo rectangular de 3 x 1 1/2 "en acero Cold Rolled cal 16 con pintura en polvo de tipo de epóxico gris aluminizado; cuatro (4) Multitomas marca Addtam ref. 9 en 1 color blanco, empotradas en la superficie de la mesa (5 corriente directa, 3 USB y un servicio tipo C) incluye cableado. Ancho: 80 cm. Fondo: 460 cm (seccionar a 230 cm para obtener esta medida de largo, unidas mediante un sistema de anclaje, fácil de manipular) Altura: 75 cm. Incluye tres anclajes con chazo de expansión de 3/8 x 3" en cada pata de la base para fijar al suelo. </t>
  </si>
  <si>
    <t>Mesa rectangular con bisel en las cuatro esquinas exteriores, superficie en aglomerado RH de 25 mm enchapado en laminado de Alta presión F8 color blanco nieve 2102 y balance F5 en cara Inferior. Canto rígido 2mm en PVC blanco en todas sus caras. Bases y vigas en tubo rectangular de 3 x 1 1/2 "en acero Cold Rolled cal 16 con pintura en polvo de tipo de epóxico gris aluminizado; cuatro (4) Multitomas marca Addtam ref. 9 en 1 color blanco, empotradas en la superficie de la mesa (5 corriente directa, 3 USB y un servicio tipo C) incluye cableado. Ancho: 80 cm. Fondo: 460 cm (seccionar a 230 cm para obtener esta medida de largo, unidas mediante un sistema de anclaje, fácil de manipular) Altura: 75 cm. Incluye tres anclajes con chazo de expansión de 3/8 x 3" en cada pata de la base para fijar al suelo. (Leticia)</t>
  </si>
  <si>
    <t xml:space="preserve">Mesa redonda con superficie en aglomerado RH de 25 mm enchapada en laminado de alta presión F8 color blanco Nieve 2102 y balance F5 en cara Inferior. Canto PVC blanco 2mm Perimetral.  Estructura de la base en tubo elíptico de 2", cold rolled calibre 16 recubiertas con pintura en polvo de aplicación electrostática de tipo epóxico, color gris aluminizado. Zapatones en poliuretano de alto impacto. Niveladores de 1/4". 
Diámetro: 80 cm. Altura: 74 cm. </t>
  </si>
  <si>
    <t>FORMATO No. 7 PROPUESTA ECONOMICA
 PRESUPUESTO OFICIAL</t>
  </si>
  <si>
    <r>
      <t xml:space="preserve">OBJETO:   </t>
    </r>
    <r>
      <rPr>
        <sz val="10"/>
        <rFont val="Arial"/>
      </rPr>
      <t>ADQUIRIR MOBILIARIO PARA FACILITAR Y MEJORAR EL CONFORT Y LA EXPERIENCIA DE LOS USUARIOS EN LAS ÁREAS COMUNES DE LOS AEROPUERTOS A CARGO DE LA AERONAUTICA CIVIL</t>
    </r>
  </si>
  <si>
    <t>ITEM</t>
  </si>
  <si>
    <t>CONCEPTO</t>
  </si>
  <si>
    <t xml:space="preserve">TOTAL </t>
  </si>
  <si>
    <t xml:space="preserve">Mesa rectangular blanca 80 cm </t>
  </si>
  <si>
    <t xml:space="preserve">Mesa rectangular blanca 50 cm </t>
  </si>
  <si>
    <t>Mesa redonda blanca 80 cm</t>
  </si>
  <si>
    <t xml:space="preserve">Silla polipropileno azul </t>
  </si>
  <si>
    <t>Sofá esquinero izquierdo</t>
  </si>
  <si>
    <t>Sofá esquinero derecho</t>
  </si>
  <si>
    <t xml:space="preserve">Silla tandem 4 puestos azul </t>
  </si>
  <si>
    <t xml:space="preserve">Silla tipo bar azul </t>
  </si>
  <si>
    <t>COSTOS TOTALES</t>
  </si>
  <si>
    <t>EXENTO</t>
  </si>
  <si>
    <t>leticia</t>
  </si>
  <si>
    <t xml:space="preserve">ibague </t>
  </si>
  <si>
    <t>mompox</t>
  </si>
  <si>
    <t>mesa</t>
  </si>
  <si>
    <t>sillas</t>
  </si>
  <si>
    <t>silla</t>
  </si>
  <si>
    <t>mesa red</t>
  </si>
  <si>
    <t>sofa izq</t>
  </si>
  <si>
    <t>sofa der</t>
  </si>
  <si>
    <t>Popayan</t>
  </si>
  <si>
    <t>yopal</t>
  </si>
  <si>
    <t>altas</t>
  </si>
  <si>
    <t>Amenia</t>
  </si>
  <si>
    <t>tandem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</si>
</sst>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 #,##0.00_);_(* \(#,##0.00\);_(* &quot;-&quot;??_);_(@_)"/>
    <numFmt numFmtId="165" formatCode="_(&quot;$&quot;\ * #,##0.00_);_(&quot;$&quot;\ * \(#,##0.00\);_(&quot;$&quot;\ * &quot;-&quot;??_);_(@_)"/>
    <numFmt numFmtId="166" formatCode="_-* #,##0.00\ _P_t_s_-;\-* #,##0.00\ _P_t_s_-;_-* &quot;-&quot;??\ _P_t_s_-;_-@_-"/>
    <numFmt numFmtId="167" formatCode="_-[$$-240A]* #,##0_-;\-[$$-240A]* #,##0_-;_-[$$-240A]* &quot;-&quot;??_-;_-@_-"/>
    <numFmt numFmtId="168" formatCode="&quot;$&quot;\ #,##0"/>
    <numFmt numFmtId="169" formatCode="_-* #,##0\ &quot;€&quot;_-;\-* #,##0\ &quot;€&quot;_-;_-* &quot;-&quot;\ &quot;€&quot;_-;_-@_-"/>
    <numFmt numFmtId="170" formatCode="_-[$$-240A]\ * #,##0_-;\-[$$-240A]\ * #,##0_-;_-[$$-240A]\ * &quot;-&quot;??_-;_-@_-"/>
  </numFmts>
  <fonts count="24" x14ac:knownFonts="1">
    <font>
      <sz val="10"/>
      <name val="Arial"/>
    </font>
    <font>
      <sz val="11"/>
      <color theme="1"/>
      <name val="Calibri"/>
      <family val="2"/>
      <scheme val="minor"/>
    </font>
    <font>
      <sz val="10"/>
      <name val="Arial"/>
    </font>
    <font>
      <sz val="12"/>
      <name val="Arial"/>
      <family val="2"/>
    </font>
    <font>
      <b/>
      <sz val="12"/>
      <name val="Arial"/>
      <family val="2"/>
    </font>
    <font>
      <b/>
      <sz val="10"/>
      <name val="Arial"/>
      <family val="2"/>
    </font>
    <font>
      <sz val="10"/>
      <name val="Arial"/>
      <family val="2"/>
    </font>
    <font>
      <sz val="10"/>
      <name val="Arial"/>
      <family val="2"/>
    </font>
    <font>
      <b/>
      <sz val="11"/>
      <name val="Arial"/>
      <family val="2"/>
    </font>
    <font>
      <sz val="10"/>
      <color indexed="63"/>
      <name val="Arial"/>
      <family val="2"/>
    </font>
    <font>
      <sz val="11"/>
      <color theme="1"/>
      <name val="Calibri"/>
      <family val="2"/>
      <scheme val="minor"/>
    </font>
    <font>
      <sz val="10"/>
      <color rgb="FF464646"/>
      <name val="Arial"/>
      <family val="2"/>
    </font>
    <font>
      <b/>
      <sz val="12"/>
      <color rgb="FF000000"/>
      <name val="Arial"/>
    </font>
    <font>
      <sz val="12"/>
      <color rgb="FF000000"/>
      <name val="Arial"/>
    </font>
    <font>
      <sz val="10"/>
      <color rgb="FF333333"/>
      <name val="Arial"/>
      <family val="2"/>
    </font>
    <font>
      <b/>
      <sz val="11"/>
      <color theme="1"/>
      <name val="Calibri"/>
      <family val="2"/>
      <scheme val="minor"/>
    </font>
    <font>
      <sz val="10"/>
      <name val="MS Sans Serif"/>
      <family val="2"/>
    </font>
    <font>
      <b/>
      <sz val="10"/>
      <color theme="1"/>
      <name val="Arial"/>
      <family val="2"/>
    </font>
    <font>
      <sz val="9"/>
      <name val="Arial"/>
      <family val="2"/>
    </font>
    <font>
      <sz val="11"/>
      <color theme="1"/>
      <name val="Calibri"/>
      <family val="2"/>
    </font>
    <font>
      <sz val="9"/>
      <name val="Calibri"/>
      <family val="2"/>
      <scheme val="minor"/>
    </font>
    <font>
      <b/>
      <sz val="9"/>
      <name val="Arial"/>
      <family val="2"/>
    </font>
    <font>
      <sz val="10"/>
      <color theme="1"/>
      <name val="Calibri"/>
      <family val="2"/>
      <scheme val="minor"/>
    </font>
    <font>
      <sz val="8"/>
      <name val="Arial"/>
      <family val="2"/>
    </font>
  </fonts>
  <fills count="13">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rgb="FFE6E6E6"/>
        <bgColor indexed="64"/>
      </patternFill>
    </fill>
    <fill>
      <patternFill patternType="solid">
        <fgColor indexed="9"/>
        <bgColor indexed="9"/>
      </patternFill>
    </fill>
    <fill>
      <patternFill patternType="solid">
        <fgColor theme="4" tint="0.79998168889431442"/>
        <bgColor indexed="9"/>
      </patternFill>
    </fill>
    <fill>
      <patternFill patternType="solid">
        <fgColor theme="4" tint="0.79998168889431442"/>
        <bgColor indexed="64"/>
      </patternFill>
    </fill>
    <fill>
      <patternFill patternType="solid">
        <fgColor theme="0"/>
        <bgColor indexed="9"/>
      </patternFill>
    </fill>
    <fill>
      <patternFill patternType="solid">
        <fgColor theme="0" tint="-4.9989318521683403E-2"/>
        <bgColor indexed="9"/>
      </patternFill>
    </fill>
    <fill>
      <patternFill patternType="solid">
        <fgColor theme="0" tint="-4.9989318521683403E-2"/>
        <bgColor indexed="64"/>
      </patternFill>
    </fill>
  </fills>
  <borders count="34">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style="double">
        <color indexed="64"/>
      </left>
      <right style="double">
        <color indexed="64"/>
      </right>
      <top style="double">
        <color indexed="64"/>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s>
  <cellStyleXfs count="15">
    <xf numFmtId="0" fontId="0" fillId="0" borderId="0"/>
    <xf numFmtId="166" fontId="2" fillId="0" borderId="0" applyFont="0" applyFill="0" applyBorder="0" applyAlignment="0" applyProtection="0"/>
    <xf numFmtId="166" fontId="7"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0" fontId="6" fillId="0" borderId="0"/>
    <xf numFmtId="0" fontId="6" fillId="0" borderId="0"/>
    <xf numFmtId="0" fontId="10" fillId="0" borderId="0"/>
    <xf numFmtId="9" fontId="10" fillId="0" borderId="0" applyFont="0" applyFill="0" applyBorder="0" applyAlignment="0" applyProtection="0"/>
    <xf numFmtId="0" fontId="1" fillId="0" borderId="0"/>
    <xf numFmtId="0" fontId="16" fillId="0" borderId="0"/>
    <xf numFmtId="169" fontId="1" fillId="0" borderId="0" applyFont="0" applyFill="0" applyBorder="0" applyAlignment="0" applyProtection="0"/>
    <xf numFmtId="165" fontId="1" fillId="0" borderId="0" applyFont="0" applyFill="0" applyBorder="0" applyAlignment="0" applyProtection="0"/>
    <xf numFmtId="43" fontId="6" fillId="0" borderId="0" applyFont="0" applyFill="0" applyBorder="0" applyAlignment="0" applyProtection="0"/>
    <xf numFmtId="0" fontId="19" fillId="0" borderId="0"/>
  </cellStyleXfs>
  <cellXfs count="114">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6" fillId="0" borderId="0" xfId="0" applyFont="1"/>
    <xf numFmtId="49" fontId="5" fillId="2" borderId="0" xfId="0" applyNumberFormat="1" applyFont="1" applyFill="1" applyAlignment="1">
      <alignment horizontal="left" vertical="center" wrapText="1"/>
    </xf>
    <xf numFmtId="49" fontId="5" fillId="2" borderId="1" xfId="0" applyNumberFormat="1" applyFont="1" applyFill="1" applyBorder="1" applyAlignment="1">
      <alignment horizontal="left" vertical="center" wrapText="1"/>
    </xf>
    <xf numFmtId="49" fontId="5" fillId="2" borderId="2" xfId="0" applyNumberFormat="1" applyFont="1" applyFill="1" applyBorder="1" applyAlignment="1">
      <alignment horizontal="left" vertical="center" wrapText="1"/>
    </xf>
    <xf numFmtId="49" fontId="3" fillId="2" borderId="3" xfId="0" applyNumberFormat="1" applyFont="1" applyFill="1" applyBorder="1" applyAlignment="1">
      <alignment horizontal="left" vertical="center"/>
    </xf>
    <xf numFmtId="0" fontId="3" fillId="2" borderId="0" xfId="0" applyFont="1" applyFill="1" applyAlignment="1">
      <alignment vertical="center"/>
    </xf>
    <xf numFmtId="0" fontId="3" fillId="2" borderId="0" xfId="0" applyFont="1" applyFill="1" applyAlignment="1">
      <alignment horizontal="right" vertical="center"/>
    </xf>
    <xf numFmtId="0" fontId="6" fillId="2" borderId="0" xfId="0" applyFont="1" applyFill="1"/>
    <xf numFmtId="0" fontId="3" fillId="2" borderId="0" xfId="0" applyFont="1" applyFill="1" applyAlignment="1">
      <alignment horizontal="center" vertical="center"/>
    </xf>
    <xf numFmtId="0" fontId="5" fillId="0" borderId="0" xfId="0" applyFont="1" applyAlignment="1">
      <alignment vertical="center"/>
    </xf>
    <xf numFmtId="167" fontId="3" fillId="2" borderId="3" xfId="1" applyNumberFormat="1" applyFont="1" applyFill="1" applyBorder="1" applyAlignment="1">
      <alignment horizontal="right" vertical="center"/>
    </xf>
    <xf numFmtId="167" fontId="3" fillId="2" borderId="3" xfId="1" applyNumberFormat="1" applyFont="1" applyFill="1" applyBorder="1" applyAlignment="1" applyProtection="1">
      <alignment vertical="center" wrapText="1"/>
    </xf>
    <xf numFmtId="3" fontId="3" fillId="2" borderId="3" xfId="5" applyNumberFormat="1" applyFont="1" applyFill="1" applyBorder="1" applyAlignment="1">
      <alignment vertical="center" wrapText="1"/>
    </xf>
    <xf numFmtId="3" fontId="3" fillId="0" borderId="0" xfId="0" applyNumberFormat="1" applyFont="1" applyAlignment="1">
      <alignment vertical="center"/>
    </xf>
    <xf numFmtId="9" fontId="3" fillId="0" borderId="0" xfId="0" applyNumberFormat="1" applyFont="1" applyAlignment="1">
      <alignment vertical="center"/>
    </xf>
    <xf numFmtId="49" fontId="5" fillId="2" borderId="0" xfId="0" applyNumberFormat="1" applyFont="1" applyFill="1" applyAlignment="1">
      <alignment horizontal="right" wrapText="1"/>
    </xf>
    <xf numFmtId="0" fontId="3" fillId="2" borderId="3" xfId="5" applyFont="1" applyFill="1" applyBorder="1" applyAlignment="1">
      <alignment horizontal="center" vertical="center" wrapText="1"/>
    </xf>
    <xf numFmtId="0" fontId="6" fillId="3" borderId="3" xfId="0" applyFont="1" applyFill="1" applyBorder="1" applyAlignment="1">
      <alignment horizontal="center" vertical="center" wrapText="1"/>
    </xf>
    <xf numFmtId="167" fontId="3" fillId="0" borderId="0" xfId="0" applyNumberFormat="1" applyFont="1" applyAlignment="1">
      <alignment vertical="center"/>
    </xf>
    <xf numFmtId="0" fontId="5" fillId="0" borderId="4" xfId="0" applyFont="1" applyBorder="1"/>
    <xf numFmtId="168" fontId="0" fillId="0" borderId="0" xfId="0" applyNumberFormat="1"/>
    <xf numFmtId="3" fontId="0" fillId="0" borderId="0" xfId="0" applyNumberFormat="1"/>
    <xf numFmtId="0" fontId="6" fillId="4" borderId="5" xfId="0" applyFont="1" applyFill="1" applyBorder="1" applyAlignment="1">
      <alignment horizontal="center" vertical="center" wrapText="1"/>
    </xf>
    <xf numFmtId="0" fontId="6" fillId="4" borderId="5" xfId="0" applyFont="1" applyFill="1" applyBorder="1" applyAlignment="1">
      <alignment horizontal="center" vertical="center"/>
    </xf>
    <xf numFmtId="0" fontId="0" fillId="2" borderId="3" xfId="0" applyFill="1" applyBorder="1" applyAlignment="1">
      <alignment horizontal="center" vertical="center"/>
    </xf>
    <xf numFmtId="3" fontId="5" fillId="0" borderId="0" xfId="0" applyNumberFormat="1" applyFont="1"/>
    <xf numFmtId="3" fontId="8" fillId="5" borderId="0" xfId="0" applyNumberFormat="1" applyFont="1" applyFill="1" applyAlignment="1">
      <alignment horizontal="center" vertical="center"/>
    </xf>
    <xf numFmtId="3" fontId="3" fillId="2" borderId="3" xfId="5" applyNumberFormat="1" applyFont="1" applyFill="1" applyBorder="1" applyAlignment="1">
      <alignment horizontal="center" vertical="center" wrapText="1"/>
    </xf>
    <xf numFmtId="0" fontId="0" fillId="0" borderId="3" xfId="0" applyBorder="1" applyAlignment="1">
      <alignment horizontal="center" vertical="center"/>
    </xf>
    <xf numFmtId="0" fontId="6" fillId="0" borderId="3" xfId="0" applyFont="1" applyBorder="1" applyAlignment="1">
      <alignment horizontal="center"/>
    </xf>
    <xf numFmtId="0" fontId="0" fillId="0" borderId="3" xfId="0" applyFill="1" applyBorder="1" applyAlignment="1">
      <alignment horizontal="center" vertical="center"/>
    </xf>
    <xf numFmtId="0" fontId="9" fillId="2" borderId="6"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7" xfId="0" applyFont="1" applyFill="1" applyBorder="1" applyAlignment="1">
      <alignment horizontal="left" vertical="center" wrapText="1"/>
    </xf>
    <xf numFmtId="0" fontId="3" fillId="2" borderId="6" xfId="5" applyFont="1" applyFill="1" applyBorder="1" applyAlignment="1">
      <alignment horizontal="center" vertical="center" wrapText="1"/>
    </xf>
    <xf numFmtId="0" fontId="3" fillId="2" borderId="7" xfId="5" applyFont="1" applyFill="1" applyBorder="1" applyAlignment="1">
      <alignment horizontal="center" vertical="center" wrapText="1"/>
    </xf>
    <xf numFmtId="3" fontId="3" fillId="2" borderId="6" xfId="5" applyNumberFormat="1" applyFont="1" applyFill="1" applyBorder="1" applyAlignment="1">
      <alignment horizontal="center" vertical="center" wrapText="1"/>
    </xf>
    <xf numFmtId="0" fontId="9" fillId="2" borderId="3"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3" fillId="2" borderId="3" xfId="5" applyFont="1" applyFill="1" applyBorder="1" applyAlignment="1">
      <alignment horizontal="center" vertical="center" wrapText="1"/>
    </xf>
    <xf numFmtId="0" fontId="9" fillId="2" borderId="6" xfId="0" applyFont="1" applyFill="1" applyBorder="1" applyAlignment="1">
      <alignment horizontal="justify" vertical="center" wrapText="1"/>
    </xf>
    <xf numFmtId="0" fontId="11" fillId="2" borderId="2" xfId="0" applyFont="1" applyFill="1" applyBorder="1" applyAlignment="1">
      <alignment horizontal="justify" vertical="center" wrapText="1"/>
    </xf>
    <xf numFmtId="0" fontId="11" fillId="2" borderId="7" xfId="0" applyFont="1" applyFill="1" applyBorder="1" applyAlignment="1">
      <alignment horizontal="justify" vertical="center" wrapText="1"/>
    </xf>
    <xf numFmtId="3" fontId="3" fillId="2" borderId="3" xfId="5" applyNumberFormat="1" applyFont="1" applyFill="1" applyBorder="1" applyAlignment="1">
      <alignment horizontal="center" vertical="center" wrapText="1"/>
    </xf>
    <xf numFmtId="49" fontId="5" fillId="2" borderId="0" xfId="0" applyNumberFormat="1" applyFont="1" applyFill="1" applyAlignment="1">
      <alignment horizontal="right" wrapText="1"/>
    </xf>
    <xf numFmtId="49" fontId="3" fillId="2" borderId="6" xfId="0" applyNumberFormat="1" applyFont="1" applyFill="1" applyBorder="1" applyAlignment="1">
      <alignment horizontal="left" vertical="center"/>
    </xf>
    <xf numFmtId="49" fontId="3" fillId="2" borderId="2" xfId="0" applyNumberFormat="1" applyFont="1" applyFill="1" applyBorder="1" applyAlignment="1">
      <alignment horizontal="left" vertical="center"/>
    </xf>
    <xf numFmtId="49" fontId="3" fillId="2" borderId="7" xfId="0" applyNumberFormat="1" applyFont="1" applyFill="1" applyBorder="1" applyAlignment="1">
      <alignment horizontal="left" vertical="center"/>
    </xf>
    <xf numFmtId="49" fontId="6" fillId="2" borderId="8" xfId="0" applyNumberFormat="1" applyFont="1" applyFill="1" applyBorder="1" applyAlignment="1">
      <alignment horizontal="justify" wrapText="1"/>
    </xf>
    <xf numFmtId="49" fontId="6" fillId="2" borderId="0" xfId="0" applyNumberFormat="1" applyFont="1" applyFill="1" applyAlignment="1">
      <alignment horizontal="left" vertical="top" wrapText="1"/>
    </xf>
    <xf numFmtId="0" fontId="14" fillId="2" borderId="3" xfId="0" applyFont="1" applyFill="1" applyBorder="1" applyAlignment="1">
      <alignment horizontal="justify" vertical="center" wrapText="1"/>
    </xf>
    <xf numFmtId="0" fontId="3" fillId="3" borderId="3"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12" fillId="0" borderId="3" xfId="5" applyFont="1" applyBorder="1" applyAlignment="1">
      <alignment horizontal="justify" vertical="center" wrapText="1"/>
    </xf>
    <xf numFmtId="0" fontId="4" fillId="0" borderId="3" xfId="5" applyFont="1" applyBorder="1" applyAlignment="1">
      <alignment horizontal="justify" vertical="center" wrapText="1"/>
    </xf>
    <xf numFmtId="0" fontId="6" fillId="3" borderId="6"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1" fillId="0" borderId="0" xfId="9"/>
    <xf numFmtId="0" fontId="5" fillId="7" borderId="9" xfId="10" applyFont="1" applyFill="1" applyBorder="1" applyAlignment="1">
      <alignment horizontal="center" vertical="center" wrapText="1"/>
    </xf>
    <xf numFmtId="0" fontId="5" fillId="7" borderId="10" xfId="10" applyFont="1" applyFill="1" applyBorder="1" applyAlignment="1">
      <alignment horizontal="center" vertical="center"/>
    </xf>
    <xf numFmtId="0" fontId="5" fillId="7" borderId="11" xfId="10" applyFont="1" applyFill="1" applyBorder="1" applyAlignment="1">
      <alignment horizontal="center" vertical="center"/>
    </xf>
    <xf numFmtId="0" fontId="5" fillId="7" borderId="12" xfId="10" applyFont="1" applyFill="1" applyBorder="1" applyAlignment="1">
      <alignment horizontal="left" vertical="center" wrapText="1"/>
    </xf>
    <xf numFmtId="0" fontId="5" fillId="7" borderId="13" xfId="10" applyFont="1" applyFill="1" applyBorder="1" applyAlignment="1">
      <alignment horizontal="left" vertical="center" wrapText="1"/>
    </xf>
    <xf numFmtId="0" fontId="5" fillId="7" borderId="14" xfId="10" applyFont="1" applyFill="1" applyBorder="1" applyAlignment="1">
      <alignment horizontal="left" vertical="center" wrapText="1"/>
    </xf>
    <xf numFmtId="0" fontId="15" fillId="0" borderId="0" xfId="9" applyFont="1"/>
    <xf numFmtId="0" fontId="5" fillId="7" borderId="15" xfId="10" applyFont="1" applyFill="1" applyBorder="1" applyAlignment="1">
      <alignment horizontal="left" vertical="center" wrapText="1"/>
    </xf>
    <xf numFmtId="0" fontId="5" fillId="7" borderId="0" xfId="10" applyFont="1" applyFill="1" applyAlignment="1">
      <alignment horizontal="left" vertical="center" wrapText="1"/>
    </xf>
    <xf numFmtId="0" fontId="5" fillId="7" borderId="16" xfId="10" applyFont="1" applyFill="1" applyBorder="1" applyAlignment="1">
      <alignment horizontal="left" vertical="center" wrapText="1"/>
    </xf>
    <xf numFmtId="1" fontId="1" fillId="0" borderId="0" xfId="9" applyNumberFormat="1"/>
    <xf numFmtId="1" fontId="1" fillId="0" borderId="0" xfId="9" applyNumberFormat="1" applyAlignment="1">
      <alignment vertical="center" wrapText="1"/>
    </xf>
    <xf numFmtId="0" fontId="5" fillId="8" borderId="17" xfId="10" applyFont="1" applyFill="1" applyBorder="1" applyAlignment="1">
      <alignment horizontal="center" vertical="center"/>
    </xf>
    <xf numFmtId="0" fontId="5" fillId="8" borderId="18" xfId="10" applyFont="1" applyFill="1" applyBorder="1" applyAlignment="1">
      <alignment horizontal="center" vertical="center"/>
    </xf>
    <xf numFmtId="0" fontId="17" fillId="9" borderId="19" xfId="9" applyFont="1" applyFill="1" applyBorder="1" applyAlignment="1">
      <alignment horizontal="center" vertical="center"/>
    </xf>
    <xf numFmtId="0" fontId="5" fillId="8" borderId="20" xfId="10" applyFont="1" applyFill="1" applyBorder="1" applyAlignment="1">
      <alignment horizontal="center" vertical="center"/>
    </xf>
    <xf numFmtId="0" fontId="5" fillId="8" borderId="21" xfId="10" applyFont="1" applyFill="1" applyBorder="1" applyAlignment="1">
      <alignment horizontal="center" vertical="center"/>
    </xf>
    <xf numFmtId="0" fontId="17" fillId="9" borderId="22" xfId="9" applyFont="1" applyFill="1" applyBorder="1" applyAlignment="1">
      <alignment horizontal="center" vertical="center"/>
    </xf>
    <xf numFmtId="0" fontId="5" fillId="0" borderId="23" xfId="10" applyFont="1" applyBorder="1" applyAlignment="1">
      <alignment horizontal="center" vertical="center"/>
    </xf>
    <xf numFmtId="0" fontId="18" fillId="0" borderId="3" xfId="5" applyFont="1" applyBorder="1" applyAlignment="1" applyProtection="1">
      <alignment vertical="center"/>
      <protection locked="0"/>
    </xf>
    <xf numFmtId="0" fontId="18" fillId="10" borderId="24" xfId="10" applyFont="1" applyFill="1" applyBorder="1" applyAlignment="1">
      <alignment horizontal="center" vertical="center"/>
    </xf>
    <xf numFmtId="1" fontId="6" fillId="0" borderId="24" xfId="5" applyNumberFormat="1" applyBorder="1" applyAlignment="1">
      <alignment horizontal="center" vertical="center" wrapText="1"/>
    </xf>
    <xf numFmtId="168" fontId="6" fillId="10" borderId="3" xfId="11" applyNumberFormat="1" applyFont="1" applyFill="1" applyBorder="1" applyAlignment="1">
      <alignment vertical="center"/>
    </xf>
    <xf numFmtId="168" fontId="6" fillId="10" borderId="25" xfId="11" applyNumberFormat="1" applyFont="1" applyFill="1" applyBorder="1" applyAlignment="1">
      <alignment vertical="center"/>
    </xf>
    <xf numFmtId="170" fontId="6" fillId="0" borderId="26" xfId="12" applyNumberFormat="1" applyFont="1" applyBorder="1" applyAlignment="1">
      <alignment vertical="center"/>
    </xf>
    <xf numFmtId="43" fontId="1" fillId="0" borderId="0" xfId="13" applyFont="1" applyAlignment="1">
      <alignment vertical="center" wrapText="1"/>
    </xf>
    <xf numFmtId="0" fontId="5" fillId="0" borderId="27" xfId="10" applyFont="1" applyBorder="1" applyAlignment="1">
      <alignment horizontal="center" vertical="center"/>
    </xf>
    <xf numFmtId="168" fontId="0" fillId="10" borderId="6" xfId="11" applyNumberFormat="1" applyFont="1" applyFill="1" applyBorder="1" applyAlignment="1">
      <alignment horizontal="center" vertical="center"/>
    </xf>
    <xf numFmtId="168" fontId="6" fillId="10" borderId="6" xfId="11" applyNumberFormat="1" applyFont="1" applyFill="1" applyBorder="1" applyAlignment="1">
      <alignment vertical="center"/>
    </xf>
    <xf numFmtId="0" fontId="20" fillId="0" borderId="3" xfId="14" applyFont="1" applyBorder="1" applyAlignment="1">
      <alignment horizontal="left" vertical="center" wrapText="1"/>
    </xf>
    <xf numFmtId="3" fontId="1" fillId="0" borderId="0" xfId="9" applyNumberFormat="1"/>
    <xf numFmtId="0" fontId="5" fillId="0" borderId="27" xfId="10" applyFont="1" applyBorder="1" applyAlignment="1">
      <alignment horizontal="left" vertical="center"/>
    </xf>
    <xf numFmtId="0" fontId="5" fillId="0" borderId="3" xfId="10" applyFont="1" applyBorder="1" applyAlignment="1">
      <alignment horizontal="left" vertical="center"/>
    </xf>
    <xf numFmtId="0" fontId="5" fillId="0" borderId="6" xfId="10" applyFont="1" applyBorder="1" applyAlignment="1">
      <alignment horizontal="left" vertical="center"/>
    </xf>
    <xf numFmtId="170" fontId="5" fillId="0" borderId="28" xfId="12" applyNumberFormat="1" applyFont="1" applyBorder="1" applyAlignment="1">
      <alignment vertical="center"/>
    </xf>
    <xf numFmtId="0" fontId="5" fillId="0" borderId="29" xfId="10" applyFont="1" applyBorder="1" applyAlignment="1">
      <alignment horizontal="left" vertical="center"/>
    </xf>
    <xf numFmtId="0" fontId="5" fillId="0" borderId="2" xfId="10" applyFont="1" applyBorder="1" applyAlignment="1">
      <alignment horizontal="left" vertical="center"/>
    </xf>
    <xf numFmtId="0" fontId="5" fillId="0" borderId="7" xfId="10" applyFont="1" applyBorder="1" applyAlignment="1">
      <alignment horizontal="left" vertical="center"/>
    </xf>
    <xf numFmtId="168" fontId="5" fillId="10" borderId="3" xfId="11" applyNumberFormat="1" applyFont="1" applyFill="1" applyBorder="1" applyAlignment="1">
      <alignment horizontal="center" vertical="center"/>
    </xf>
    <xf numFmtId="168" fontId="5" fillId="10" borderId="6" xfId="11" applyNumberFormat="1" applyFont="1" applyFill="1" applyBorder="1" applyAlignment="1">
      <alignment horizontal="center" vertical="center"/>
    </xf>
    <xf numFmtId="170" fontId="1" fillId="0" borderId="0" xfId="9" applyNumberFormat="1"/>
    <xf numFmtId="0" fontId="21" fillId="11" borderId="30" xfId="10" applyFont="1" applyFill="1" applyBorder="1" applyAlignment="1">
      <alignment horizontal="left" vertical="center" wrapText="1"/>
    </xf>
    <xf numFmtId="0" fontId="21" fillId="11" borderId="31" xfId="10" applyFont="1" applyFill="1" applyBorder="1" applyAlignment="1">
      <alignment horizontal="left" vertical="center" wrapText="1"/>
    </xf>
    <xf numFmtId="0" fontId="21" fillId="11" borderId="32" xfId="10" applyFont="1" applyFill="1" applyBorder="1" applyAlignment="1">
      <alignment horizontal="left" vertical="center" wrapText="1"/>
    </xf>
    <xf numFmtId="0" fontId="21" fillId="11" borderId="33" xfId="10" applyFont="1" applyFill="1" applyBorder="1" applyAlignment="1">
      <alignment horizontal="left" vertical="center" wrapText="1"/>
    </xf>
    <xf numFmtId="170" fontId="5" fillId="12" borderId="22" xfId="12" applyNumberFormat="1" applyFont="1" applyFill="1" applyBorder="1" applyAlignment="1">
      <alignment horizontal="center" vertical="center"/>
    </xf>
    <xf numFmtId="0" fontId="22" fillId="0" borderId="0" xfId="9" applyFont="1"/>
    <xf numFmtId="166" fontId="23" fillId="0" borderId="0" xfId="1" applyFont="1"/>
    <xf numFmtId="43" fontId="0" fillId="0" borderId="0" xfId="0" applyNumberFormat="1"/>
  </cellXfs>
  <cellStyles count="15">
    <cellStyle name="Millares" xfId="1" builtinId="3"/>
    <cellStyle name="Millares 2" xfId="2" xr:uid="{FF22045F-2BC4-4C0D-8BC5-990F9F170E0F}"/>
    <cellStyle name="Millares 3" xfId="3" xr:uid="{8133F89C-070F-49F0-B67B-8FC2E280B2D4}"/>
    <cellStyle name="Millares 4" xfId="13" xr:uid="{49F9E6CC-7FB1-407D-AD69-63147748860A}"/>
    <cellStyle name="Moneda [0] 2" xfId="11" xr:uid="{FDC6CC53-2FBE-4AF3-938A-E39CE870B496}"/>
    <cellStyle name="Moneda 3 2" xfId="4" xr:uid="{F95F2D63-A5D5-4E92-AAB2-B367C016BCD0}"/>
    <cellStyle name="Moneda 6" xfId="12" xr:uid="{B635D82E-6384-40C0-A99E-64DA0CE40BBD}"/>
    <cellStyle name="Normal" xfId="0" builtinId="0"/>
    <cellStyle name="Normal 12" xfId="9" xr:uid="{15A4D16E-D5FE-4322-88F6-39038124262D}"/>
    <cellStyle name="Normal 13" xfId="5" xr:uid="{67169F18-7D9C-4045-96AE-80A8513E35C4}"/>
    <cellStyle name="Normal 2" xfId="6" xr:uid="{381F2792-F31F-43BF-8808-69920B67F9D9}"/>
    <cellStyle name="Normal 2 2" xfId="14" xr:uid="{A5184CBB-CF01-4896-85C5-506E3E584F9F}"/>
    <cellStyle name="Normal 2 3 2" xfId="10" xr:uid="{68C6943D-4B9B-4C00-81AD-677D3F6C34DB}"/>
    <cellStyle name="Normal 3" xfId="7" xr:uid="{CEF41807-2D46-40B2-9711-ECFA8400EBBF}"/>
    <cellStyle name="Porcentaje 2" xfId="8" xr:uid="{CE4E4090-6D40-455D-B0D0-526ED1A470F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609600</xdr:colOff>
      <xdr:row>1</xdr:row>
      <xdr:rowOff>66675</xdr:rowOff>
    </xdr:from>
    <xdr:to>
      <xdr:col>3</xdr:col>
      <xdr:colOff>400050</xdr:colOff>
      <xdr:row>2</xdr:row>
      <xdr:rowOff>561975</xdr:rowOff>
    </xdr:to>
    <xdr:pic>
      <xdr:nvPicPr>
        <xdr:cNvPr id="15398" name="Imagen 1">
          <a:extLst>
            <a:ext uri="{FF2B5EF4-FFF2-40B4-BE49-F238E27FC236}">
              <a16:creationId xmlns:a16="http://schemas.microsoft.com/office/drawing/2014/main" id="{0EC4C4F7-0EFF-B7B2-143B-8AE6AF0840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257175"/>
          <a:ext cx="10858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371928</xdr:colOff>
      <xdr:row>1</xdr:row>
      <xdr:rowOff>58245</xdr:rowOff>
    </xdr:from>
    <xdr:ext cx="636783" cy="472547"/>
    <xdr:pic>
      <xdr:nvPicPr>
        <xdr:cNvPr id="2" name="Imagen 1">
          <a:extLst>
            <a:ext uri="{FF2B5EF4-FFF2-40B4-BE49-F238E27FC236}">
              <a16:creationId xmlns:a16="http://schemas.microsoft.com/office/drawing/2014/main" id="{08F1FEF5-D2C0-4429-B850-D1CDF418E37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8378" y="248745"/>
          <a:ext cx="636783" cy="472547"/>
        </a:xfrm>
        <a:prstGeom prst="rect">
          <a:avLst/>
        </a:prstGeom>
        <a:noFill/>
        <a:ln>
          <a:noFill/>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6.%20Presupuesto%20Mobiliario.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Users\Administrador\Desktop\apu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anear14\d\PROYECTOS\GUAJIRA\PROYECTOS\EL%20MOLINO\02%20FASE%20ANTEPROYECTO\MOLINO_AL_D_IN_02_GEN_A%20X%20Alcant(Antep)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aerocivil-my.sharepoint.com/personal/john_galvisg_aerocivil_gov_co/Documents/Procesos%20Contractuales/modelo%20Estadistico%20de%20Calificaci&#243;n%20y%20Evaluaci&#243;n%20de%20Precios%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Tabla de Contenido"/>
      <sheetName val="Formato 1A. Estudios Previo"/>
      <sheetName val="INDEXADOR TRM"/>
      <sheetName val="Modelo Estadistico con IPC"/>
      <sheetName val="Hoja1"/>
      <sheetName val="Modelo Estadistico con TRM_"/>
      <sheetName val="ANALISIS PRESUPUESTO"/>
      <sheetName val="PRESUPUESTO OFICIAL"/>
      <sheetName val="PRESUPUESTO OFICIAL (2)"/>
      <sheetName val="INPUTS Y LISTAS"/>
      <sheetName val="Cronograma"/>
      <sheetName val="INDICES-ICOCIV"/>
      <sheetName val="INDICES IPC"/>
    </sheetNames>
    <sheetDataSet>
      <sheetData sheetId="0" refreshError="1"/>
      <sheetData sheetId="1" refreshError="1"/>
      <sheetData sheetId="2" refreshError="1"/>
      <sheetData sheetId="3" refreshError="1"/>
      <sheetData sheetId="4">
        <row r="16">
          <cell r="E16">
            <v>5</v>
          </cell>
        </row>
        <row r="17">
          <cell r="E17">
            <v>2</v>
          </cell>
          <cell r="AI17">
            <v>3922562</v>
          </cell>
        </row>
        <row r="18">
          <cell r="E18">
            <v>1</v>
          </cell>
        </row>
        <row r="19">
          <cell r="E19">
            <v>48</v>
          </cell>
        </row>
        <row r="20">
          <cell r="E20">
            <v>258</v>
          </cell>
        </row>
        <row r="21">
          <cell r="E21">
            <v>24</v>
          </cell>
          <cell r="AI21">
            <v>805611</v>
          </cell>
        </row>
        <row r="22">
          <cell r="E22">
            <v>34</v>
          </cell>
        </row>
        <row r="23">
          <cell r="E23">
            <v>34</v>
          </cell>
        </row>
        <row r="24">
          <cell r="E24">
            <v>8</v>
          </cell>
        </row>
        <row r="25">
          <cell r="E25">
            <v>20</v>
          </cell>
        </row>
      </sheetData>
      <sheetData sheetId="5" refreshError="1"/>
      <sheetData sheetId="6" refreshError="1"/>
      <sheetData sheetId="7" refreshError="1"/>
      <sheetData sheetId="8" refreshError="1"/>
      <sheetData sheetId="9" refreshError="1"/>
      <sheetData sheetId="10">
        <row r="12">
          <cell r="A12" t="str">
            <v>SI</v>
          </cell>
        </row>
        <row r="13">
          <cell r="A13" t="str">
            <v>NO</v>
          </cell>
        </row>
        <row r="36">
          <cell r="A36" t="str">
            <v>X</v>
          </cell>
        </row>
        <row r="40">
          <cell r="A40">
            <v>0</v>
          </cell>
        </row>
        <row r="41">
          <cell r="A41">
            <v>1</v>
          </cell>
        </row>
        <row r="42">
          <cell r="A42">
            <v>2</v>
          </cell>
        </row>
        <row r="43">
          <cell r="A43">
            <v>3</v>
          </cell>
        </row>
        <row r="44">
          <cell r="A44">
            <v>4</v>
          </cell>
        </row>
        <row r="45">
          <cell r="A45">
            <v>5</v>
          </cell>
        </row>
      </sheetData>
      <sheetData sheetId="11" refreshError="1"/>
      <sheetData sheetId="12"/>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JORNALES (2)"/>
      <sheetName val=" PAÑETES"/>
      <sheetName val="1.12.1"/>
      <sheetName val="1.12.2"/>
      <sheetName val="1.12.3"/>
      <sheetName val="1.12.4"/>
      <sheetName val="1.12.5"/>
      <sheetName val="1.12.6"/>
      <sheetName val="1.12.7"/>
      <sheetName val="CARPINTERIA METALICA"/>
      <sheetName val="1.13.1."/>
      <sheetName val="1.13.5."/>
      <sheetName val="1.10.7"/>
      <sheetName val="PUERTAS Y VENTANAS"/>
      <sheetName val="1.14.1."/>
      <sheetName val="1.14.2."/>
      <sheetName val="1.14.3."/>
      <sheetName val="1.14.4."/>
      <sheetName val="1.14.5."/>
      <sheetName val="1.14.6."/>
      <sheetName val="1.14.7."/>
      <sheetName val="1.14.8."/>
      <sheetName val="1.14.11."/>
      <sheetName val="1.14.12."/>
      <sheetName val="1.14.13."/>
      <sheetName val="PISOS BASES"/>
      <sheetName val="1.15.1."/>
      <sheetName val="1.15.2."/>
      <sheetName val="1.15.3."/>
      <sheetName val="ACABADOS Y ENCHAPES"/>
      <sheetName val="1.16.4."/>
      <sheetName val="1.16.5."/>
      <sheetName val="1.16.6."/>
      <sheetName val="1.16.7."/>
      <sheetName val="1.16.8."/>
      <sheetName val="1.16.9."/>
      <sheetName val="1.16.10."/>
      <sheetName val="1.16.11."/>
      <sheetName val="APARATOS SANITARIOS"/>
      <sheetName val="1.17.1."/>
      <sheetName val="1.17.2."/>
      <sheetName val="1.17.3."/>
      <sheetName val="1.17.4."/>
      <sheetName val="1.17.5."/>
      <sheetName val="1.17.11."/>
      <sheetName val="CIELO RASO"/>
      <sheetName val="1.18.1"/>
      <sheetName val="1.18.2"/>
      <sheetName val="1.18.3"/>
      <sheetName val="1.18.4"/>
      <sheetName val="1.18.5"/>
      <sheetName val="1.18.6"/>
      <sheetName val="1.18.7"/>
      <sheetName val="1.18.8"/>
      <sheetName val=" PINTURA"/>
      <sheetName val="1.19.1"/>
      <sheetName val="1.19.2"/>
      <sheetName val="1.19.3"/>
      <sheetName val="1.19.4"/>
      <sheetName val="1.19.5"/>
      <sheetName val="1.19.6"/>
      <sheetName val="CUBIERTA"/>
      <sheetName val="1.20.1"/>
      <sheetName val="1.20.2"/>
    </sheetNames>
    <sheetDataSet>
      <sheetData sheetId="0">
        <row r="11">
          <cell r="B11">
            <v>0</v>
          </cell>
        </row>
      </sheetData>
      <sheetData sheetId="1">
        <row r="30">
          <cell r="B30" t="str">
            <v>MANO DE OBRA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3.1(Bal Tramos)"/>
      <sheetName val="Anexo 2.1(Res tub)"/>
      <sheetName val="TABLA 3.2 Caract. tramos"/>
      <sheetName val="PARAMETROS"/>
      <sheetName val="Hoja2"/>
      <sheetName val="TABLA"/>
      <sheetName val="Base de Diseño"/>
      <sheetName val="ANTEPROYECTO"/>
      <sheetName val="CIMENTACIÓN"/>
      <sheetName val="PTO COLECTOR NORTE"/>
      <sheetName val="PTO COLECTOR SUR "/>
      <sheetName val="COLECTOR CENTRAL"/>
      <sheetName val="INTERCEPTOR"/>
      <sheetName val="REDES SECUNDARIAS"/>
      <sheetName val="PTO TOTAL"/>
      <sheetName val="Programa Mantenimiento"/>
    </sheetNames>
    <sheetDataSet>
      <sheetData sheetId="0"/>
      <sheetData sheetId="1"/>
      <sheetData sheetId="2"/>
      <sheetData sheetId="3"/>
      <sheetData sheetId="4"/>
      <sheetData sheetId="5"/>
      <sheetData sheetId="6">
        <row r="2">
          <cell r="AF2">
            <v>2</v>
          </cell>
          <cell r="AG2" t="str">
            <v>NO TIENE</v>
          </cell>
          <cell r="AH2">
            <v>1</v>
          </cell>
          <cell r="AK2" t="str">
            <v>BUENO</v>
          </cell>
        </row>
        <row r="3">
          <cell r="AF3">
            <v>4</v>
          </cell>
          <cell r="AG3" t="str">
            <v>MALO</v>
          </cell>
          <cell r="AH3">
            <v>0</v>
          </cell>
          <cell r="AK3" t="str">
            <v>BUENO</v>
          </cell>
        </row>
        <row r="4">
          <cell r="AF4">
            <v>6</v>
          </cell>
          <cell r="AG4" t="str">
            <v>NO TIENE</v>
          </cell>
          <cell r="AH4">
            <v>1</v>
          </cell>
          <cell r="AK4" t="str">
            <v>BUENO</v>
          </cell>
        </row>
        <row r="5">
          <cell r="AF5">
            <v>8</v>
          </cell>
          <cell r="AG5" t="str">
            <v>MALO</v>
          </cell>
          <cell r="AH5">
            <v>1</v>
          </cell>
          <cell r="AK5" t="str">
            <v>BUENO</v>
          </cell>
        </row>
        <row r="6">
          <cell r="AF6">
            <v>10</v>
          </cell>
          <cell r="AG6" t="str">
            <v>MALO</v>
          </cell>
          <cell r="AH6">
            <v>0</v>
          </cell>
          <cell r="AK6" t="str">
            <v>BUENO</v>
          </cell>
        </row>
        <row r="7">
          <cell r="AF7">
            <v>12</v>
          </cell>
          <cell r="AG7" t="str">
            <v>BUENO</v>
          </cell>
          <cell r="AH7">
            <v>0</v>
          </cell>
          <cell r="AK7" t="str">
            <v>BUENO</v>
          </cell>
        </row>
        <row r="8">
          <cell r="AF8">
            <v>14</v>
          </cell>
          <cell r="AG8" t="str">
            <v>NO TIENE</v>
          </cell>
          <cell r="AH8">
            <v>3</v>
          </cell>
          <cell r="AK8" t="str">
            <v>BUENO</v>
          </cell>
        </row>
        <row r="9">
          <cell r="AF9">
            <v>16</v>
          </cell>
          <cell r="AG9" t="str">
            <v>BUENO</v>
          </cell>
          <cell r="AH9">
            <v>1</v>
          </cell>
          <cell r="AK9" t="str">
            <v>BUENO</v>
          </cell>
        </row>
        <row r="10">
          <cell r="AF10">
            <v>18</v>
          </cell>
          <cell r="AG10" t="str">
            <v>MALO</v>
          </cell>
          <cell r="AH10">
            <v>0</v>
          </cell>
          <cell r="AK10" t="str">
            <v>BUENO</v>
          </cell>
        </row>
        <row r="11">
          <cell r="AF11">
            <v>20</v>
          </cell>
          <cell r="AG11" t="str">
            <v>NO TIENE</v>
          </cell>
          <cell r="AH11">
            <v>1</v>
          </cell>
          <cell r="AJ11" t="str">
            <v>SEDIMENTADA</v>
          </cell>
          <cell r="AK11" t="str">
            <v>BUENO</v>
          </cell>
        </row>
        <row r="12">
          <cell r="AF12">
            <v>22</v>
          </cell>
          <cell r="AG12" t="str">
            <v>NO TIENE</v>
          </cell>
          <cell r="AH12">
            <v>0</v>
          </cell>
          <cell r="AK12" t="str">
            <v>BUENO</v>
          </cell>
        </row>
        <row r="13">
          <cell r="AF13">
            <v>24</v>
          </cell>
          <cell r="AG13" t="str">
            <v>NO TIENE</v>
          </cell>
          <cell r="AH13">
            <v>3</v>
          </cell>
          <cell r="AJ13" t="str">
            <v>SEDIMENTADA</v>
          </cell>
          <cell r="AK13" t="str">
            <v>BUENO</v>
          </cell>
        </row>
        <row r="14">
          <cell r="AF14">
            <v>26</v>
          </cell>
          <cell r="AG14" t="str">
            <v>NO OBSERVADO</v>
          </cell>
          <cell r="AH14">
            <v>1</v>
          </cell>
          <cell r="AJ14" t="str">
            <v>SEDIMENTADA</v>
          </cell>
          <cell r="AK14" t="str">
            <v>BUENO</v>
          </cell>
        </row>
        <row r="15">
          <cell r="AF15">
            <v>28</v>
          </cell>
          <cell r="AG15" t="str">
            <v>BUENO</v>
          </cell>
          <cell r="AH15">
            <v>0</v>
          </cell>
          <cell r="AJ15" t="str">
            <v>SEDIMENTADA</v>
          </cell>
          <cell r="AK15" t="str">
            <v>BUENO</v>
          </cell>
        </row>
        <row r="16">
          <cell r="AF16">
            <v>30</v>
          </cell>
          <cell r="AG16" t="str">
            <v>NO OBSERVADO</v>
          </cell>
          <cell r="AH16">
            <v>0</v>
          </cell>
          <cell r="AJ16" t="str">
            <v>SEDIMENTADA</v>
          </cell>
          <cell r="AK16" t="str">
            <v>BUENO</v>
          </cell>
        </row>
        <row r="17">
          <cell r="AF17">
            <v>32</v>
          </cell>
          <cell r="AG17" t="str">
            <v>BUENO</v>
          </cell>
          <cell r="AH17">
            <v>3</v>
          </cell>
          <cell r="AK17" t="str">
            <v>BUENO</v>
          </cell>
        </row>
        <row r="18">
          <cell r="AF18">
            <v>36</v>
          </cell>
          <cell r="AG18" t="str">
            <v>NO TIENE</v>
          </cell>
          <cell r="AH18">
            <v>3</v>
          </cell>
          <cell r="AK18" t="str">
            <v>BUENO</v>
          </cell>
        </row>
        <row r="19">
          <cell r="AF19">
            <v>38</v>
          </cell>
          <cell r="AG19" t="str">
            <v>NO TIENE</v>
          </cell>
          <cell r="AH19">
            <v>0</v>
          </cell>
          <cell r="AK19" t="str">
            <v>BUENO</v>
          </cell>
        </row>
        <row r="20">
          <cell r="AF20">
            <v>40</v>
          </cell>
          <cell r="AG20" t="str">
            <v>BUENO</v>
          </cell>
          <cell r="AH20">
            <v>0</v>
          </cell>
          <cell r="AK20" t="str">
            <v>BUENO</v>
          </cell>
        </row>
        <row r="21">
          <cell r="AF21">
            <v>42</v>
          </cell>
          <cell r="AG21" t="str">
            <v>NO TIENE</v>
          </cell>
          <cell r="AH21">
            <v>0</v>
          </cell>
          <cell r="AJ21" t="str">
            <v>SEDIMENTADA</v>
          </cell>
          <cell r="AK21" t="str">
            <v>BUENO</v>
          </cell>
        </row>
        <row r="22">
          <cell r="AF22">
            <v>46</v>
          </cell>
          <cell r="AG22" t="str">
            <v>NO TIENE</v>
          </cell>
          <cell r="AH22">
            <v>2</v>
          </cell>
          <cell r="AK22" t="str">
            <v>BUENO</v>
          </cell>
        </row>
        <row r="23">
          <cell r="AF23">
            <v>48</v>
          </cell>
          <cell r="AG23" t="str">
            <v>NO TIENE</v>
          </cell>
          <cell r="AH23">
            <v>0</v>
          </cell>
          <cell r="AJ23" t="str">
            <v>SEDIMENTADA</v>
          </cell>
          <cell r="AK23" t="str">
            <v>BUENO</v>
          </cell>
        </row>
        <row r="24">
          <cell r="AF24">
            <v>50</v>
          </cell>
          <cell r="AG24" t="str">
            <v>NO TIENE</v>
          </cell>
          <cell r="AH24">
            <v>1</v>
          </cell>
          <cell r="AJ24" t="str">
            <v>SEDIMENTADA</v>
          </cell>
          <cell r="AK24" t="str">
            <v>BUENO</v>
          </cell>
        </row>
        <row r="25">
          <cell r="AF25">
            <v>52</v>
          </cell>
          <cell r="AG25" t="str">
            <v>NO TIENE</v>
          </cell>
          <cell r="AH25">
            <v>2</v>
          </cell>
          <cell r="AK25" t="str">
            <v>BUENO</v>
          </cell>
        </row>
        <row r="26">
          <cell r="AF26">
            <v>54</v>
          </cell>
          <cell r="AG26" t="str">
            <v>NO OBSERVADO</v>
          </cell>
          <cell r="AH26">
            <v>3</v>
          </cell>
          <cell r="AK26" t="str">
            <v>MALO</v>
          </cell>
        </row>
        <row r="27">
          <cell r="AF27">
            <v>56</v>
          </cell>
          <cell r="AG27" t="str">
            <v>NO TIENE</v>
          </cell>
          <cell r="AH27">
            <v>3</v>
          </cell>
          <cell r="AJ27" t="str">
            <v>SEDIMENTADA</v>
          </cell>
          <cell r="AK27" t="str">
            <v>BUENO</v>
          </cell>
        </row>
        <row r="28">
          <cell r="AF28">
            <v>58</v>
          </cell>
          <cell r="AG28" t="str">
            <v>BUENO</v>
          </cell>
          <cell r="AH28">
            <v>3</v>
          </cell>
          <cell r="AK28" t="str">
            <v>BUENO</v>
          </cell>
        </row>
        <row r="29">
          <cell r="AF29">
            <v>60</v>
          </cell>
          <cell r="AG29" t="str">
            <v>BUENO</v>
          </cell>
          <cell r="AH29">
            <v>3</v>
          </cell>
          <cell r="AK29" t="str">
            <v>BUENO</v>
          </cell>
        </row>
        <row r="30">
          <cell r="AF30">
            <v>62</v>
          </cell>
          <cell r="AG30" t="str">
            <v>NO TIENE</v>
          </cell>
          <cell r="AH30">
            <v>2</v>
          </cell>
          <cell r="AJ30" t="str">
            <v>SEDIMENTADA</v>
          </cell>
          <cell r="AK30" t="str">
            <v>BUENO</v>
          </cell>
        </row>
        <row r="31">
          <cell r="AF31">
            <v>64</v>
          </cell>
          <cell r="AG31" t="str">
            <v>BUENO</v>
          </cell>
          <cell r="AH31">
            <v>7</v>
          </cell>
          <cell r="AK31" t="str">
            <v>BUENO</v>
          </cell>
        </row>
        <row r="32">
          <cell r="AF32">
            <v>66</v>
          </cell>
          <cell r="AG32" t="str">
            <v>MALO</v>
          </cell>
          <cell r="AH32">
            <v>3</v>
          </cell>
          <cell r="AK32" t="str">
            <v>BUENO</v>
          </cell>
        </row>
        <row r="33">
          <cell r="AF33" t="str">
            <v>66A</v>
          </cell>
          <cell r="AG33" t="str">
            <v>NO TIENE</v>
          </cell>
          <cell r="AH33">
            <v>3</v>
          </cell>
          <cell r="AJ33" t="str">
            <v>SEDIMENTADA</v>
          </cell>
          <cell r="AK33" t="str">
            <v>BUENO</v>
          </cell>
        </row>
        <row r="34">
          <cell r="AF34">
            <v>70</v>
          </cell>
          <cell r="AG34" t="str">
            <v>BUENO</v>
          </cell>
          <cell r="AH34">
            <v>3</v>
          </cell>
          <cell r="AK34" t="str">
            <v>BUENO</v>
          </cell>
        </row>
        <row r="35">
          <cell r="AF35">
            <v>72</v>
          </cell>
          <cell r="AG35" t="str">
            <v>NO OBSERVADO</v>
          </cell>
          <cell r="AH35">
            <v>3</v>
          </cell>
          <cell r="AJ35" t="str">
            <v>SEDIMENTADA</v>
          </cell>
          <cell r="AK35" t="str">
            <v>NO TIENE</v>
          </cell>
        </row>
        <row r="36">
          <cell r="AF36">
            <v>74</v>
          </cell>
          <cell r="AG36" t="str">
            <v>BUENO</v>
          </cell>
          <cell r="AH36">
            <v>3</v>
          </cell>
          <cell r="AJ36" t="str">
            <v>SEDIMENTADA</v>
          </cell>
          <cell r="AK36" t="str">
            <v>NO TIENE</v>
          </cell>
        </row>
        <row r="37">
          <cell r="AF37">
            <v>76</v>
          </cell>
          <cell r="AG37" t="str">
            <v>BUENO</v>
          </cell>
          <cell r="AH37">
            <v>4</v>
          </cell>
          <cell r="AK37" t="str">
            <v>BUENO</v>
          </cell>
        </row>
        <row r="38">
          <cell r="AF38">
            <v>78</v>
          </cell>
          <cell r="AG38" t="str">
            <v>BUENO</v>
          </cell>
          <cell r="AH38">
            <v>3</v>
          </cell>
          <cell r="AK38" t="str">
            <v>BUENO</v>
          </cell>
        </row>
        <row r="39">
          <cell r="AF39">
            <v>80</v>
          </cell>
          <cell r="AG39" t="str">
            <v>BUENO</v>
          </cell>
          <cell r="AH39">
            <v>2</v>
          </cell>
          <cell r="AK39" t="str">
            <v>BUENO</v>
          </cell>
        </row>
        <row r="40">
          <cell r="AF40">
            <v>82</v>
          </cell>
          <cell r="AG40" t="str">
            <v>NO OBSERVADO</v>
          </cell>
          <cell r="AH40">
            <v>2</v>
          </cell>
          <cell r="AJ40" t="str">
            <v>SEDIMENTADA</v>
          </cell>
          <cell r="AK40" t="str">
            <v>BUENO</v>
          </cell>
        </row>
        <row r="41">
          <cell r="AF41">
            <v>84</v>
          </cell>
          <cell r="AG41" t="str">
            <v>NO OBSERVADO</v>
          </cell>
          <cell r="AH41">
            <v>3</v>
          </cell>
          <cell r="AJ41" t="str">
            <v>SEDIMENTADA</v>
          </cell>
          <cell r="AK41" t="str">
            <v>BUENO</v>
          </cell>
        </row>
        <row r="42">
          <cell r="AF42">
            <v>86</v>
          </cell>
          <cell r="AG42" t="str">
            <v>BUENO</v>
          </cell>
          <cell r="AH42">
            <v>3</v>
          </cell>
          <cell r="AJ42" t="str">
            <v>SEDIMENTADA</v>
          </cell>
          <cell r="AK42" t="str">
            <v>BUENO</v>
          </cell>
        </row>
        <row r="43">
          <cell r="AF43">
            <v>88</v>
          </cell>
          <cell r="AG43" t="str">
            <v>BUENO</v>
          </cell>
          <cell r="AH43">
            <v>2</v>
          </cell>
          <cell r="AK43" t="str">
            <v>BUENO</v>
          </cell>
        </row>
        <row r="44">
          <cell r="AF44">
            <v>90</v>
          </cell>
          <cell r="AG44" t="str">
            <v>BUENO</v>
          </cell>
          <cell r="AH44">
            <v>3</v>
          </cell>
          <cell r="AJ44" t="str">
            <v>SEDIMENTADA</v>
          </cell>
          <cell r="AK44" t="str">
            <v>BUENO</v>
          </cell>
        </row>
        <row r="45">
          <cell r="AF45">
            <v>92</v>
          </cell>
          <cell r="AG45" t="str">
            <v>BUENO</v>
          </cell>
          <cell r="AH45">
            <v>3</v>
          </cell>
          <cell r="AJ45" t="str">
            <v>SEDIMENTADA</v>
          </cell>
          <cell r="AK45" t="str">
            <v>BUENO</v>
          </cell>
        </row>
        <row r="46">
          <cell r="AF46">
            <v>94</v>
          </cell>
          <cell r="AG46" t="str">
            <v>NO OBSERVADO</v>
          </cell>
          <cell r="AH46">
            <v>3</v>
          </cell>
          <cell r="AJ46" t="str">
            <v>SEDIMENTADA</v>
          </cell>
          <cell r="AK46" t="str">
            <v>BUENO</v>
          </cell>
        </row>
        <row r="47">
          <cell r="AF47">
            <v>96</v>
          </cell>
          <cell r="AG47" t="str">
            <v>NO OBSERVADO</v>
          </cell>
          <cell r="AH47">
            <v>4</v>
          </cell>
          <cell r="AJ47" t="str">
            <v>SEDIMENTADA</v>
          </cell>
          <cell r="AK47" t="str">
            <v>NO TIENE</v>
          </cell>
        </row>
        <row r="48">
          <cell r="AF48">
            <v>98</v>
          </cell>
          <cell r="AG48" t="str">
            <v>NO OBSERVADO</v>
          </cell>
          <cell r="AH48">
            <v>4</v>
          </cell>
          <cell r="AJ48" t="str">
            <v>SEDIMENTADA</v>
          </cell>
          <cell r="AK48" t="str">
            <v>BUENO</v>
          </cell>
        </row>
        <row r="49">
          <cell r="AF49">
            <v>100</v>
          </cell>
          <cell r="AG49" t="str">
            <v>NO OBSERVADO</v>
          </cell>
          <cell r="AH49">
            <v>3</v>
          </cell>
          <cell r="AJ49" t="str">
            <v>SEDIMENTADA</v>
          </cell>
          <cell r="AK49" t="str">
            <v>MALO</v>
          </cell>
        </row>
        <row r="50">
          <cell r="AF50">
            <v>102</v>
          </cell>
          <cell r="AG50" t="str">
            <v>NO OBSERVADO</v>
          </cell>
          <cell r="AH50">
            <v>2</v>
          </cell>
          <cell r="AJ50" t="str">
            <v>SEDIMENTADA</v>
          </cell>
          <cell r="AK50" t="str">
            <v>MALO</v>
          </cell>
        </row>
        <row r="51">
          <cell r="AF51">
            <v>104</v>
          </cell>
          <cell r="AG51" t="str">
            <v>NO OBSERVADO</v>
          </cell>
          <cell r="AH51">
            <v>3</v>
          </cell>
          <cell r="AJ51" t="str">
            <v>SEDIMENTADA</v>
          </cell>
          <cell r="AK51" t="str">
            <v>BUENO</v>
          </cell>
        </row>
        <row r="52">
          <cell r="AF52" t="str">
            <v>105N</v>
          </cell>
          <cell r="AG52" t="str">
            <v>NO OBSERVADO</v>
          </cell>
          <cell r="AH52">
            <v>2</v>
          </cell>
          <cell r="AJ52" t="str">
            <v>SEDIMENTADA</v>
          </cell>
          <cell r="AK52" t="str">
            <v>BUENO</v>
          </cell>
        </row>
        <row r="53">
          <cell r="AF53">
            <v>105</v>
          </cell>
          <cell r="AG53" t="str">
            <v>MALO</v>
          </cell>
          <cell r="AH53">
            <v>4</v>
          </cell>
          <cell r="AK53" t="str">
            <v>BUENO</v>
          </cell>
        </row>
        <row r="54">
          <cell r="AF54" t="str">
            <v>106N</v>
          </cell>
          <cell r="AG54" t="str">
            <v>NO TIENE</v>
          </cell>
          <cell r="AH54">
            <v>0</v>
          </cell>
          <cell r="AJ54" t="str">
            <v>SEDIMENTADA</v>
          </cell>
          <cell r="AK54" t="str">
            <v>BUENO</v>
          </cell>
        </row>
        <row r="55">
          <cell r="AF55">
            <v>106</v>
          </cell>
          <cell r="AG55" t="str">
            <v>BUENO</v>
          </cell>
          <cell r="AH55">
            <v>0</v>
          </cell>
          <cell r="AK55" t="str">
            <v>BUENO</v>
          </cell>
        </row>
        <row r="56">
          <cell r="AF56" t="str">
            <v>107N</v>
          </cell>
          <cell r="AG56" t="str">
            <v>NO TIENE</v>
          </cell>
          <cell r="AH56">
            <v>0</v>
          </cell>
          <cell r="AK56" t="str">
            <v>NO TIENE</v>
          </cell>
        </row>
        <row r="57">
          <cell r="AF57">
            <v>108</v>
          </cell>
          <cell r="AG57" t="str">
            <v>MALO</v>
          </cell>
          <cell r="AH57">
            <v>0</v>
          </cell>
          <cell r="AK57" t="str">
            <v>BUENO</v>
          </cell>
        </row>
        <row r="58">
          <cell r="AF58" t="str">
            <v>108A</v>
          </cell>
          <cell r="AG58" t="str">
            <v>MALO</v>
          </cell>
          <cell r="AH58">
            <v>4</v>
          </cell>
          <cell r="AK58" t="str">
            <v>BUENO</v>
          </cell>
        </row>
        <row r="59">
          <cell r="AF59">
            <v>110</v>
          </cell>
          <cell r="AG59" t="str">
            <v>BUENO</v>
          </cell>
          <cell r="AH59">
            <v>2</v>
          </cell>
          <cell r="AK59" t="str">
            <v>BUENO</v>
          </cell>
        </row>
        <row r="60">
          <cell r="AF60" t="str">
            <v>110A</v>
          </cell>
          <cell r="AG60" t="str">
            <v>NO TIENE</v>
          </cell>
          <cell r="AH60">
            <v>5</v>
          </cell>
          <cell r="AK60" t="str">
            <v>BUENO</v>
          </cell>
        </row>
        <row r="61">
          <cell r="AF61">
            <v>112</v>
          </cell>
          <cell r="AG61" t="str">
            <v>MALO</v>
          </cell>
          <cell r="AH61">
            <v>0</v>
          </cell>
          <cell r="AK61" t="str">
            <v>BUENO</v>
          </cell>
        </row>
        <row r="62">
          <cell r="AF62" t="str">
            <v>112A</v>
          </cell>
          <cell r="AG62" t="str">
            <v>MALO</v>
          </cell>
          <cell r="AH62">
            <v>1</v>
          </cell>
          <cell r="AK62" t="str">
            <v>BUENO</v>
          </cell>
        </row>
        <row r="63">
          <cell r="AF63">
            <v>114</v>
          </cell>
          <cell r="AG63" t="str">
            <v>MALO</v>
          </cell>
          <cell r="AH63">
            <v>3</v>
          </cell>
          <cell r="AK63" t="str">
            <v>BUENO</v>
          </cell>
        </row>
        <row r="64">
          <cell r="AF64" t="str">
            <v>114A</v>
          </cell>
          <cell r="AG64" t="str">
            <v>BUENO</v>
          </cell>
          <cell r="AH64">
            <v>1</v>
          </cell>
          <cell r="AK64" t="str">
            <v>BUENO</v>
          </cell>
        </row>
        <row r="65">
          <cell r="AF65">
            <v>116</v>
          </cell>
          <cell r="AG65" t="str">
            <v>BUENO</v>
          </cell>
          <cell r="AH65">
            <v>3</v>
          </cell>
          <cell r="AK65" t="str">
            <v>BUENO</v>
          </cell>
        </row>
        <row r="66">
          <cell r="AF66" t="str">
            <v>116A</v>
          </cell>
          <cell r="AG66" t="str">
            <v>MALO</v>
          </cell>
          <cell r="AH66">
            <v>9</v>
          </cell>
          <cell r="AK66" t="str">
            <v>BUENO</v>
          </cell>
        </row>
        <row r="67">
          <cell r="AF67">
            <v>118</v>
          </cell>
          <cell r="AG67" t="str">
            <v>MALO</v>
          </cell>
          <cell r="AH67">
            <v>2</v>
          </cell>
          <cell r="AK67" t="str">
            <v>BUENO</v>
          </cell>
        </row>
        <row r="68">
          <cell r="AF68">
            <v>120</v>
          </cell>
          <cell r="AG68" t="str">
            <v>MALO</v>
          </cell>
          <cell r="AH68">
            <v>3</v>
          </cell>
          <cell r="AK68" t="str">
            <v>BUENO</v>
          </cell>
        </row>
        <row r="69">
          <cell r="AF69">
            <v>122</v>
          </cell>
          <cell r="AG69" t="str">
            <v>NO TIENE</v>
          </cell>
          <cell r="AH69">
            <v>2</v>
          </cell>
          <cell r="AJ69" t="str">
            <v>SEDIMENTADA</v>
          </cell>
          <cell r="AK69" t="str">
            <v>BUENO</v>
          </cell>
        </row>
        <row r="70">
          <cell r="AF70">
            <v>124</v>
          </cell>
          <cell r="AG70" t="str">
            <v>MALO</v>
          </cell>
          <cell r="AH70">
            <v>2</v>
          </cell>
          <cell r="AK70" t="str">
            <v>BUENO</v>
          </cell>
        </row>
        <row r="71">
          <cell r="AF71">
            <v>126</v>
          </cell>
          <cell r="AG71" t="str">
            <v>NO OBSERVADO</v>
          </cell>
          <cell r="AH71">
            <v>1</v>
          </cell>
          <cell r="AJ71" t="str">
            <v>SEDIMENTADA</v>
          </cell>
          <cell r="AK71" t="str">
            <v>MALO</v>
          </cell>
        </row>
        <row r="72">
          <cell r="AF72">
            <v>128</v>
          </cell>
          <cell r="AG72" t="str">
            <v>NO TIENE</v>
          </cell>
          <cell r="AH72">
            <v>1</v>
          </cell>
          <cell r="AK72" t="str">
            <v>BUENO</v>
          </cell>
        </row>
        <row r="73">
          <cell r="AF73">
            <v>130</v>
          </cell>
          <cell r="AG73" t="str">
            <v>NO TIENE</v>
          </cell>
          <cell r="AH73">
            <v>1</v>
          </cell>
          <cell r="AK73" t="str">
            <v>BUENO</v>
          </cell>
        </row>
        <row r="74">
          <cell r="AF74">
            <v>132</v>
          </cell>
          <cell r="AG74" t="str">
            <v>NO OBSERVADO</v>
          </cell>
          <cell r="AH74">
            <v>2</v>
          </cell>
          <cell r="AJ74" t="str">
            <v>SEDIMENTADA</v>
          </cell>
          <cell r="AK74" t="str">
            <v>BUENO</v>
          </cell>
        </row>
        <row r="75">
          <cell r="AF75">
            <v>134</v>
          </cell>
          <cell r="AG75" t="str">
            <v>BUENO</v>
          </cell>
          <cell r="AH75">
            <v>2</v>
          </cell>
          <cell r="AK75" t="str">
            <v>BUENO</v>
          </cell>
        </row>
        <row r="76">
          <cell r="AF76">
            <v>136</v>
          </cell>
          <cell r="AG76" t="str">
            <v>BUENO</v>
          </cell>
          <cell r="AH76">
            <v>3</v>
          </cell>
          <cell r="AK76" t="str">
            <v>BUENO</v>
          </cell>
        </row>
        <row r="77">
          <cell r="AF77">
            <v>138</v>
          </cell>
          <cell r="AG77" t="str">
            <v>BUENO</v>
          </cell>
          <cell r="AH77">
            <v>2</v>
          </cell>
          <cell r="AJ77" t="str">
            <v>SEDIMENTADA</v>
          </cell>
          <cell r="AK77" t="str">
            <v>BUENO</v>
          </cell>
        </row>
        <row r="78">
          <cell r="AF78">
            <v>140</v>
          </cell>
          <cell r="AG78" t="str">
            <v>NO TIENE</v>
          </cell>
          <cell r="AH78">
            <v>1</v>
          </cell>
          <cell r="AK78" t="str">
            <v>BUENO</v>
          </cell>
        </row>
        <row r="79">
          <cell r="AF79">
            <v>142</v>
          </cell>
          <cell r="AG79" t="str">
            <v>NO TIENE</v>
          </cell>
          <cell r="AH79">
            <v>0</v>
          </cell>
          <cell r="AK79" t="str">
            <v>BUENO</v>
          </cell>
        </row>
        <row r="80">
          <cell r="AF80" t="str">
            <v>142A</v>
          </cell>
          <cell r="AG80" t="str">
            <v>BUENO</v>
          </cell>
          <cell r="AH80">
            <v>7</v>
          </cell>
          <cell r="AK80" t="str">
            <v>BUENO</v>
          </cell>
        </row>
        <row r="81">
          <cell r="AF81">
            <v>144</v>
          </cell>
          <cell r="AG81" t="str">
            <v>NO TIENE</v>
          </cell>
          <cell r="AH81">
            <v>2</v>
          </cell>
          <cell r="AK81" t="str">
            <v>BUENO</v>
          </cell>
        </row>
        <row r="82">
          <cell r="AF82">
            <v>146</v>
          </cell>
          <cell r="AG82" t="str">
            <v>BUENO</v>
          </cell>
          <cell r="AH82">
            <v>1</v>
          </cell>
          <cell r="AK82" t="str">
            <v>BUENO</v>
          </cell>
        </row>
        <row r="83">
          <cell r="AF83">
            <v>148</v>
          </cell>
          <cell r="AG83" t="str">
            <v>BUENO</v>
          </cell>
          <cell r="AH83">
            <v>1</v>
          </cell>
          <cell r="AK83" t="str">
            <v>BUENO</v>
          </cell>
        </row>
        <row r="84">
          <cell r="AF84">
            <v>150</v>
          </cell>
          <cell r="AG84" t="str">
            <v>BUENO</v>
          </cell>
          <cell r="AH84">
            <v>3</v>
          </cell>
          <cell r="AK84" t="str">
            <v>BUENO</v>
          </cell>
        </row>
        <row r="85">
          <cell r="AF85">
            <v>152</v>
          </cell>
          <cell r="AG85" t="str">
            <v>BUENO</v>
          </cell>
          <cell r="AH85">
            <v>1</v>
          </cell>
          <cell r="AK85" t="str">
            <v>BUENO</v>
          </cell>
        </row>
        <row r="86">
          <cell r="AF86">
            <v>154</v>
          </cell>
          <cell r="AG86" t="str">
            <v>BUENO</v>
          </cell>
          <cell r="AH86">
            <v>1</v>
          </cell>
          <cell r="AK86" t="str">
            <v>BUENO</v>
          </cell>
        </row>
        <row r="87">
          <cell r="AF87">
            <v>156</v>
          </cell>
          <cell r="AG87" t="str">
            <v>MALO</v>
          </cell>
          <cell r="AH87">
            <v>1</v>
          </cell>
          <cell r="AJ87" t="str">
            <v>SEDIMENTADA</v>
          </cell>
          <cell r="AK87" t="str">
            <v>BUENO</v>
          </cell>
        </row>
        <row r="88">
          <cell r="AF88">
            <v>158</v>
          </cell>
          <cell r="AG88" t="str">
            <v>BUENO</v>
          </cell>
          <cell r="AH88">
            <v>1</v>
          </cell>
          <cell r="AJ88" t="str">
            <v>SEDIMENTADA</v>
          </cell>
          <cell r="AK88" t="str">
            <v>BUENO</v>
          </cell>
        </row>
        <row r="89">
          <cell r="AF89">
            <v>160</v>
          </cell>
          <cell r="AG89" t="str">
            <v>NO TIENE</v>
          </cell>
          <cell r="AH89">
            <v>2</v>
          </cell>
          <cell r="AJ89" t="str">
            <v>SEDIMENTADA</v>
          </cell>
          <cell r="AK89" t="str">
            <v>BUENO</v>
          </cell>
        </row>
        <row r="90">
          <cell r="AF90">
            <v>162</v>
          </cell>
          <cell r="AG90" t="str">
            <v>BUENO</v>
          </cell>
          <cell r="AH90">
            <v>1</v>
          </cell>
          <cell r="AK90" t="str">
            <v>BUENO</v>
          </cell>
        </row>
        <row r="91">
          <cell r="AF91">
            <v>164</v>
          </cell>
          <cell r="AG91" t="str">
            <v>BUENO</v>
          </cell>
          <cell r="AH91">
            <v>1</v>
          </cell>
          <cell r="AK91" t="str">
            <v>BUENO</v>
          </cell>
        </row>
        <row r="92">
          <cell r="AF92">
            <v>166</v>
          </cell>
          <cell r="AG92" t="str">
            <v>BUENO</v>
          </cell>
          <cell r="AH92">
            <v>2</v>
          </cell>
          <cell r="AK92" t="str">
            <v>BUENO</v>
          </cell>
        </row>
        <row r="93">
          <cell r="AF93">
            <v>168</v>
          </cell>
          <cell r="AG93" t="str">
            <v>BUENO</v>
          </cell>
          <cell r="AH93">
            <v>1</v>
          </cell>
          <cell r="AK93" t="str">
            <v>BUENO</v>
          </cell>
        </row>
        <row r="94">
          <cell r="AF94">
            <v>170</v>
          </cell>
          <cell r="AG94" t="str">
            <v>NO TIENE</v>
          </cell>
          <cell r="AH94">
            <v>1</v>
          </cell>
          <cell r="AK94" t="str">
            <v>MALO</v>
          </cell>
        </row>
        <row r="95">
          <cell r="AF95">
            <v>172</v>
          </cell>
          <cell r="AG95" t="str">
            <v>BUENO</v>
          </cell>
          <cell r="AH95">
            <v>1</v>
          </cell>
          <cell r="AJ95" t="str">
            <v>SEDIMENTADA</v>
          </cell>
          <cell r="AK95" t="str">
            <v>BUENO</v>
          </cell>
        </row>
        <row r="96">
          <cell r="AF96">
            <v>174</v>
          </cell>
          <cell r="AG96" t="str">
            <v>NO TIENE</v>
          </cell>
          <cell r="AH96">
            <v>2</v>
          </cell>
          <cell r="AJ96" t="str">
            <v>SEDIMENTADA</v>
          </cell>
          <cell r="AK96" t="str">
            <v>BUENO</v>
          </cell>
        </row>
        <row r="97">
          <cell r="AF97">
            <v>176</v>
          </cell>
          <cell r="AG97" t="str">
            <v>NO OBSERVADO</v>
          </cell>
          <cell r="AH97">
            <v>2</v>
          </cell>
          <cell r="AJ97" t="str">
            <v>SEDIMENTADA</v>
          </cell>
          <cell r="AK97" t="str">
            <v>NO TIENE</v>
          </cell>
        </row>
        <row r="98">
          <cell r="AF98">
            <v>178</v>
          </cell>
          <cell r="AG98" t="str">
            <v>NO TIENE</v>
          </cell>
          <cell r="AH98">
            <v>2</v>
          </cell>
          <cell r="AK98" t="str">
            <v>BUENO</v>
          </cell>
        </row>
        <row r="99">
          <cell r="AF99">
            <v>180</v>
          </cell>
          <cell r="AG99" t="str">
            <v>BUENO</v>
          </cell>
          <cell r="AH99">
            <v>1</v>
          </cell>
          <cell r="AK99" t="str">
            <v>BUENO</v>
          </cell>
        </row>
        <row r="100">
          <cell r="AF100" t="str">
            <v>180A</v>
          </cell>
          <cell r="AG100" t="str">
            <v>BUENO</v>
          </cell>
          <cell r="AH100">
            <v>3</v>
          </cell>
          <cell r="AK100" t="str">
            <v>BUENO</v>
          </cell>
        </row>
        <row r="101">
          <cell r="AF101" t="str">
            <v>180B</v>
          </cell>
          <cell r="AG101" t="str">
            <v>BUENO</v>
          </cell>
          <cell r="AH101">
            <v>3</v>
          </cell>
          <cell r="AK101" t="str">
            <v>BUENO</v>
          </cell>
        </row>
        <row r="102">
          <cell r="AF102" t="str">
            <v>180C</v>
          </cell>
          <cell r="AG102" t="str">
            <v>BUENO</v>
          </cell>
          <cell r="AH102">
            <v>3</v>
          </cell>
          <cell r="AK102" t="str">
            <v>BUENO</v>
          </cell>
        </row>
        <row r="103">
          <cell r="AF103" t="str">
            <v>180D</v>
          </cell>
          <cell r="AG103" t="str">
            <v>BUENO</v>
          </cell>
          <cell r="AH103">
            <v>4</v>
          </cell>
          <cell r="AK103" t="str">
            <v>BUENO</v>
          </cell>
        </row>
        <row r="104">
          <cell r="AF104" t="str">
            <v>180E</v>
          </cell>
          <cell r="AG104" t="str">
            <v>NO TIENE</v>
          </cell>
          <cell r="AH104">
            <v>1</v>
          </cell>
          <cell r="AK104" t="str">
            <v>BUENO</v>
          </cell>
        </row>
        <row r="105">
          <cell r="AF105" t="str">
            <v>180F</v>
          </cell>
          <cell r="AG105" t="str">
            <v>NO TIENE</v>
          </cell>
          <cell r="AH105">
            <v>3</v>
          </cell>
          <cell r="AK105" t="str">
            <v>BUENO</v>
          </cell>
        </row>
        <row r="106">
          <cell r="AF106">
            <v>182</v>
          </cell>
          <cell r="AG106" t="str">
            <v>MALO</v>
          </cell>
          <cell r="AH106">
            <v>1</v>
          </cell>
          <cell r="AK106" t="str">
            <v>BUENO</v>
          </cell>
        </row>
        <row r="107">
          <cell r="AF107" t="str">
            <v>182A</v>
          </cell>
          <cell r="AG107" t="str">
            <v>NO TIENE</v>
          </cell>
          <cell r="AH107">
            <v>5</v>
          </cell>
          <cell r="AK107" t="str">
            <v>BUENO</v>
          </cell>
        </row>
        <row r="108">
          <cell r="AF108" t="str">
            <v>182C</v>
          </cell>
          <cell r="AG108" t="str">
            <v>NO TIENE</v>
          </cell>
          <cell r="AH108">
            <v>0</v>
          </cell>
          <cell r="AJ108" t="str">
            <v>SEDIMENTADA</v>
          </cell>
          <cell r="AK108" t="str">
            <v>BUENO</v>
          </cell>
        </row>
        <row r="109">
          <cell r="AF109">
            <v>184</v>
          </cell>
          <cell r="AG109" t="str">
            <v>BUENO</v>
          </cell>
          <cell r="AH109">
            <v>0</v>
          </cell>
          <cell r="AK109" t="str">
            <v>BUENO</v>
          </cell>
        </row>
        <row r="110">
          <cell r="AF110">
            <v>186</v>
          </cell>
          <cell r="AG110" t="str">
            <v>NO TIENE</v>
          </cell>
          <cell r="AH110">
            <v>2</v>
          </cell>
          <cell r="AK110" t="str">
            <v>BUENO</v>
          </cell>
        </row>
        <row r="111">
          <cell r="AF111">
            <v>188</v>
          </cell>
          <cell r="AG111" t="str">
            <v>BUENO</v>
          </cell>
          <cell r="AH111">
            <v>2</v>
          </cell>
          <cell r="AK111" t="str">
            <v>BUENO</v>
          </cell>
        </row>
        <row r="112">
          <cell r="AF112">
            <v>189</v>
          </cell>
          <cell r="AG112" t="str">
            <v>BUENO</v>
          </cell>
          <cell r="AH112">
            <v>1</v>
          </cell>
          <cell r="AK112" t="str">
            <v>BUENO</v>
          </cell>
        </row>
        <row r="113">
          <cell r="AF113" t="str">
            <v>189A</v>
          </cell>
          <cell r="AG113" t="str">
            <v>BUENO</v>
          </cell>
          <cell r="AH113">
            <v>1</v>
          </cell>
          <cell r="AK113" t="str">
            <v>BUENO</v>
          </cell>
        </row>
        <row r="114">
          <cell r="AF114">
            <v>190</v>
          </cell>
          <cell r="AG114" t="str">
            <v>NO OBSERVADO</v>
          </cell>
          <cell r="AH114">
            <v>1</v>
          </cell>
          <cell r="AK114" t="str">
            <v>BUENO</v>
          </cell>
        </row>
        <row r="115">
          <cell r="AF115">
            <v>192</v>
          </cell>
          <cell r="AG115" t="str">
            <v>BUENO</v>
          </cell>
          <cell r="AH115">
            <v>0</v>
          </cell>
          <cell r="AK115" t="str">
            <v>BUENO</v>
          </cell>
        </row>
        <row r="116">
          <cell r="AF116">
            <v>197</v>
          </cell>
          <cell r="AG116" t="str">
            <v>BUENO</v>
          </cell>
          <cell r="AH116">
            <v>0</v>
          </cell>
          <cell r="AK116" t="str">
            <v>BUENO</v>
          </cell>
        </row>
        <row r="117">
          <cell r="AF117">
            <v>198</v>
          </cell>
          <cell r="AG117" t="str">
            <v>BUENO</v>
          </cell>
          <cell r="AH117">
            <v>0</v>
          </cell>
          <cell r="AJ117" t="str">
            <v>SEDIMENTADA</v>
          </cell>
          <cell r="AK117" t="str">
            <v>BUENO</v>
          </cell>
        </row>
        <row r="118">
          <cell r="AF118">
            <v>200</v>
          </cell>
          <cell r="AG118" t="str">
            <v>BUENO</v>
          </cell>
          <cell r="AH118">
            <v>0</v>
          </cell>
          <cell r="AK118" t="str">
            <v>BUENO</v>
          </cell>
        </row>
        <row r="119">
          <cell r="AF119">
            <v>202</v>
          </cell>
          <cell r="AG119" t="str">
            <v>BUENO</v>
          </cell>
          <cell r="AH119">
            <v>0</v>
          </cell>
          <cell r="AK119" t="str">
            <v>BUENO</v>
          </cell>
        </row>
        <row r="120">
          <cell r="AF120">
            <v>204</v>
          </cell>
          <cell r="AG120" t="str">
            <v>NO OBSERVADO</v>
          </cell>
          <cell r="AH120">
            <v>0</v>
          </cell>
          <cell r="AK120" t="str">
            <v>BUENO</v>
          </cell>
        </row>
        <row r="121">
          <cell r="AF121">
            <v>206</v>
          </cell>
          <cell r="AG121" t="str">
            <v>BUENO</v>
          </cell>
          <cell r="AH121">
            <v>0</v>
          </cell>
          <cell r="AK121" t="str">
            <v>BUENO</v>
          </cell>
        </row>
        <row r="122">
          <cell r="AF122">
            <v>208</v>
          </cell>
          <cell r="AG122" t="str">
            <v>BUENO</v>
          </cell>
          <cell r="AH122">
            <v>0</v>
          </cell>
          <cell r="AK122" t="str">
            <v>BUENO</v>
          </cell>
        </row>
        <row r="123">
          <cell r="AF123">
            <v>210</v>
          </cell>
          <cell r="AG123" t="str">
            <v>BUENO</v>
          </cell>
          <cell r="AH123">
            <v>1</v>
          </cell>
          <cell r="AK123" t="str">
            <v>BUENO</v>
          </cell>
        </row>
        <row r="124">
          <cell r="AF124">
            <v>212</v>
          </cell>
          <cell r="AG124" t="str">
            <v>BUENO</v>
          </cell>
          <cell r="AH124">
            <v>1</v>
          </cell>
          <cell r="AK124" t="str">
            <v>BUENO</v>
          </cell>
        </row>
        <row r="125">
          <cell r="AF125">
            <v>214</v>
          </cell>
          <cell r="AG125" t="str">
            <v>NO TIENE</v>
          </cell>
          <cell r="AH125">
            <v>1</v>
          </cell>
          <cell r="AK125" t="str">
            <v>BUENO</v>
          </cell>
        </row>
        <row r="126">
          <cell r="AF126">
            <v>216</v>
          </cell>
          <cell r="AG126" t="str">
            <v>NO OBSERVADO</v>
          </cell>
          <cell r="AH126">
            <v>2</v>
          </cell>
          <cell r="AJ126" t="str">
            <v>SEDIMENTADA</v>
          </cell>
          <cell r="AK126" t="str">
            <v>BUENO</v>
          </cell>
        </row>
        <row r="127">
          <cell r="AF127">
            <v>218</v>
          </cell>
          <cell r="AG127" t="str">
            <v>NO OBSERVADO</v>
          </cell>
          <cell r="AH127">
            <v>2</v>
          </cell>
          <cell r="AJ127" t="str">
            <v>SEDIMENTADA</v>
          </cell>
          <cell r="AK127" t="str">
            <v>BUENO</v>
          </cell>
        </row>
        <row r="128">
          <cell r="AF128">
            <v>220</v>
          </cell>
          <cell r="AG128" t="str">
            <v>NO TIENE</v>
          </cell>
          <cell r="AH128">
            <v>1</v>
          </cell>
          <cell r="AK128" t="str">
            <v>BUENO</v>
          </cell>
        </row>
        <row r="129">
          <cell r="AF129">
            <v>222</v>
          </cell>
          <cell r="AG129" t="str">
            <v>BUENO</v>
          </cell>
          <cell r="AH129">
            <v>2</v>
          </cell>
          <cell r="AK129" t="str">
            <v>BUENO</v>
          </cell>
        </row>
        <row r="130">
          <cell r="AF130">
            <v>224</v>
          </cell>
          <cell r="AG130" t="str">
            <v>NO TIENE</v>
          </cell>
          <cell r="AH130">
            <v>4</v>
          </cell>
          <cell r="AK130" t="str">
            <v>MALO</v>
          </cell>
        </row>
        <row r="131">
          <cell r="AF131">
            <v>226</v>
          </cell>
          <cell r="AG131" t="str">
            <v>BUENO</v>
          </cell>
          <cell r="AH131">
            <v>3</v>
          </cell>
          <cell r="AK131" t="str">
            <v>BUENO</v>
          </cell>
        </row>
        <row r="132">
          <cell r="AF132">
            <v>228</v>
          </cell>
          <cell r="AG132" t="str">
            <v>NO TIENE</v>
          </cell>
          <cell r="AH132">
            <v>0</v>
          </cell>
          <cell r="AK132" t="str">
            <v>BUENO</v>
          </cell>
        </row>
        <row r="133">
          <cell r="AF133">
            <v>230</v>
          </cell>
          <cell r="AG133" t="str">
            <v>NO OBSERVADO</v>
          </cell>
          <cell r="AH133">
            <v>0</v>
          </cell>
          <cell r="AK133" t="str">
            <v>BUENO</v>
          </cell>
        </row>
        <row r="134">
          <cell r="AF134">
            <v>232</v>
          </cell>
          <cell r="AG134" t="str">
            <v>NO TIENE</v>
          </cell>
          <cell r="AH134">
            <v>4</v>
          </cell>
          <cell r="AK134" t="str">
            <v>BUENO</v>
          </cell>
        </row>
        <row r="135">
          <cell r="AF135">
            <v>234</v>
          </cell>
          <cell r="AG135" t="str">
            <v>BUENO</v>
          </cell>
          <cell r="AH135">
            <v>1</v>
          </cell>
          <cell r="AK135" t="str">
            <v>BUENO</v>
          </cell>
        </row>
        <row r="136">
          <cell r="AF136">
            <v>236</v>
          </cell>
          <cell r="AG136" t="str">
            <v>NO TIENE</v>
          </cell>
          <cell r="AH136">
            <v>0</v>
          </cell>
          <cell r="AK136" t="str">
            <v>BUENO</v>
          </cell>
        </row>
        <row r="137">
          <cell r="AF137">
            <v>238</v>
          </cell>
          <cell r="AG137" t="str">
            <v>BUENO</v>
          </cell>
          <cell r="AH137">
            <v>0</v>
          </cell>
          <cell r="AK137" t="str">
            <v>BUENO</v>
          </cell>
        </row>
        <row r="138">
          <cell r="AF138">
            <v>240</v>
          </cell>
          <cell r="AG138" t="str">
            <v>BUENO</v>
          </cell>
          <cell r="AH138">
            <v>0</v>
          </cell>
          <cell r="AK138" t="str">
            <v>BUENO</v>
          </cell>
        </row>
        <row r="139">
          <cell r="AF139">
            <v>242</v>
          </cell>
          <cell r="AG139" t="str">
            <v>BUENO</v>
          </cell>
          <cell r="AH139">
            <v>0</v>
          </cell>
          <cell r="AK139" t="str">
            <v>BUENO</v>
          </cell>
        </row>
        <row r="140">
          <cell r="AF140">
            <v>244</v>
          </cell>
          <cell r="AG140" t="str">
            <v>BUENO</v>
          </cell>
          <cell r="AH140">
            <v>0</v>
          </cell>
          <cell r="AK140" t="str">
            <v>BUENO</v>
          </cell>
        </row>
        <row r="141">
          <cell r="AF141">
            <v>246</v>
          </cell>
          <cell r="AG141" t="str">
            <v>BUENO</v>
          </cell>
          <cell r="AH141">
            <v>0</v>
          </cell>
          <cell r="AK141" t="str">
            <v>BUENO</v>
          </cell>
        </row>
        <row r="142">
          <cell r="AF142">
            <v>248</v>
          </cell>
          <cell r="AG142" t="str">
            <v>BUENO</v>
          </cell>
          <cell r="AH142">
            <v>2</v>
          </cell>
          <cell r="AK142" t="str">
            <v>BUENO</v>
          </cell>
        </row>
        <row r="143">
          <cell r="AF143">
            <v>250</v>
          </cell>
          <cell r="AG143" t="str">
            <v>BUENO</v>
          </cell>
          <cell r="AH143">
            <v>0</v>
          </cell>
          <cell r="AJ143" t="str">
            <v>SEDIMENTADA</v>
          </cell>
          <cell r="AK143" t="str">
            <v>BUENO</v>
          </cell>
        </row>
        <row r="144">
          <cell r="AF144">
            <v>252</v>
          </cell>
          <cell r="AG144" t="str">
            <v>NO OBSERVADO</v>
          </cell>
          <cell r="AH144">
            <v>0</v>
          </cell>
          <cell r="AJ144" t="str">
            <v>SEDIMENTADA</v>
          </cell>
          <cell r="AK144" t="str">
            <v>BUENO</v>
          </cell>
        </row>
        <row r="145">
          <cell r="AF145">
            <v>254</v>
          </cell>
          <cell r="AG145" t="str">
            <v>BUENO</v>
          </cell>
          <cell r="AH145">
            <v>0</v>
          </cell>
          <cell r="AK145" t="str">
            <v>BUENO</v>
          </cell>
        </row>
        <row r="146">
          <cell r="AF146">
            <v>256</v>
          </cell>
          <cell r="AG146" t="str">
            <v>BUENO</v>
          </cell>
          <cell r="AH146">
            <v>1</v>
          </cell>
          <cell r="AK146" t="str">
            <v>BUENO</v>
          </cell>
        </row>
        <row r="147">
          <cell r="AF147">
            <v>258</v>
          </cell>
          <cell r="AG147" t="str">
            <v>BUENO</v>
          </cell>
          <cell r="AH147">
            <v>1</v>
          </cell>
          <cell r="AK147" t="str">
            <v>BUENO</v>
          </cell>
        </row>
        <row r="148">
          <cell r="AF148">
            <v>260</v>
          </cell>
          <cell r="AG148" t="str">
            <v>BUENO</v>
          </cell>
          <cell r="AH148">
            <v>1</v>
          </cell>
          <cell r="AK148" t="str">
            <v>BUENO</v>
          </cell>
        </row>
        <row r="149">
          <cell r="AF149">
            <v>262</v>
          </cell>
          <cell r="AG149" t="str">
            <v>BUENO</v>
          </cell>
          <cell r="AH149">
            <v>1</v>
          </cell>
          <cell r="AK149" t="str">
            <v>BUENO</v>
          </cell>
        </row>
        <row r="150">
          <cell r="AF150">
            <v>264</v>
          </cell>
          <cell r="AG150" t="str">
            <v>BUENO</v>
          </cell>
          <cell r="AH150">
            <v>0</v>
          </cell>
          <cell r="AK150" t="str">
            <v>BUENO</v>
          </cell>
        </row>
        <row r="151">
          <cell r="AF151">
            <v>266</v>
          </cell>
          <cell r="AG151" t="str">
            <v>BUENO</v>
          </cell>
          <cell r="AH151">
            <v>0</v>
          </cell>
          <cell r="AK151" t="str">
            <v>BUENO</v>
          </cell>
        </row>
        <row r="152">
          <cell r="AF152">
            <v>268</v>
          </cell>
          <cell r="AG152" t="str">
            <v>BUENO</v>
          </cell>
          <cell r="AH152">
            <v>1</v>
          </cell>
          <cell r="AJ152" t="str">
            <v>SEDIMENTADA</v>
          </cell>
          <cell r="AK152" t="str">
            <v>BUENO</v>
          </cell>
        </row>
        <row r="153">
          <cell r="AF153">
            <v>270</v>
          </cell>
          <cell r="AG153" t="str">
            <v>BUENO</v>
          </cell>
          <cell r="AH153">
            <v>1</v>
          </cell>
          <cell r="AK153" t="str">
            <v>BUENO</v>
          </cell>
        </row>
        <row r="154">
          <cell r="AF154">
            <v>272</v>
          </cell>
          <cell r="AG154" t="str">
            <v>NO OBSERVADO</v>
          </cell>
          <cell r="AH154">
            <v>2</v>
          </cell>
          <cell r="AJ154" t="str">
            <v>SEDIMENTADA</v>
          </cell>
          <cell r="AK154" t="str">
            <v>BUENO</v>
          </cell>
        </row>
        <row r="155">
          <cell r="AF155">
            <v>274</v>
          </cell>
          <cell r="AG155" t="str">
            <v>NO TIENE</v>
          </cell>
          <cell r="AH155">
            <v>1</v>
          </cell>
          <cell r="AJ155" t="str">
            <v>SEDIMENTADA</v>
          </cell>
          <cell r="AK155" t="str">
            <v>BUENO</v>
          </cell>
        </row>
        <row r="156">
          <cell r="AF156">
            <v>276</v>
          </cell>
          <cell r="AG156" t="str">
            <v>NO TIENE</v>
          </cell>
          <cell r="AH156">
            <v>1</v>
          </cell>
          <cell r="AJ156" t="str">
            <v>SEDIMENTADA</v>
          </cell>
          <cell r="AK156" t="str">
            <v>BUENO</v>
          </cell>
        </row>
        <row r="157">
          <cell r="AF157">
            <v>278</v>
          </cell>
          <cell r="AG157" t="str">
            <v>NO OBSERVADO</v>
          </cell>
          <cell r="AH157">
            <v>1</v>
          </cell>
          <cell r="AJ157" t="str">
            <v>SEDIMENTADA</v>
          </cell>
          <cell r="AK157" t="str">
            <v>BUENO</v>
          </cell>
        </row>
        <row r="158">
          <cell r="AF158">
            <v>280</v>
          </cell>
          <cell r="AG158" t="str">
            <v>NO OBSERVADO</v>
          </cell>
          <cell r="AH158">
            <v>1</v>
          </cell>
          <cell r="AJ158" t="str">
            <v>SEDIMENTADA</v>
          </cell>
          <cell r="AK158" t="str">
            <v>BUENO</v>
          </cell>
        </row>
        <row r="159">
          <cell r="AF159">
            <v>282</v>
          </cell>
          <cell r="AG159" t="str">
            <v>NO OBSERVADO</v>
          </cell>
          <cell r="AH159">
            <v>2</v>
          </cell>
          <cell r="AJ159" t="str">
            <v>SEDIMENTADA</v>
          </cell>
          <cell r="AK159" t="str">
            <v>BUENO</v>
          </cell>
        </row>
        <row r="160">
          <cell r="AF160">
            <v>284</v>
          </cell>
          <cell r="AG160" t="str">
            <v>NO OBSERVADO</v>
          </cell>
          <cell r="AH160">
            <v>4</v>
          </cell>
          <cell r="AJ160" t="str">
            <v>SEDIMENTADA</v>
          </cell>
          <cell r="AK160" t="str">
            <v>BUENO</v>
          </cell>
        </row>
        <row r="161">
          <cell r="AF161">
            <v>286</v>
          </cell>
          <cell r="AG161" t="str">
            <v>BUENO</v>
          </cell>
          <cell r="AH161">
            <v>1</v>
          </cell>
          <cell r="AJ161" t="str">
            <v>SEDIMENTADA</v>
          </cell>
          <cell r="AK161" t="str">
            <v>BUENO</v>
          </cell>
        </row>
        <row r="162">
          <cell r="AF162">
            <v>288</v>
          </cell>
          <cell r="AG162" t="str">
            <v>NO OBSERVADO</v>
          </cell>
          <cell r="AH162">
            <v>4</v>
          </cell>
          <cell r="AJ162" t="str">
            <v>SEDIMENTADA</v>
          </cell>
          <cell r="AK162" t="str">
            <v>BUENO</v>
          </cell>
        </row>
        <row r="163">
          <cell r="AF163">
            <v>290</v>
          </cell>
          <cell r="AG163" t="str">
            <v>NO OBSERVADO</v>
          </cell>
          <cell r="AH163">
            <v>5</v>
          </cell>
          <cell r="AJ163" t="str">
            <v>SEDIMENTADA</v>
          </cell>
          <cell r="AK163" t="str">
            <v>BUENO</v>
          </cell>
        </row>
        <row r="164">
          <cell r="AF164">
            <v>292</v>
          </cell>
          <cell r="AG164" t="str">
            <v>NO OBSERVADO</v>
          </cell>
          <cell r="AH164">
            <v>4</v>
          </cell>
          <cell r="AJ164" t="str">
            <v>SEDIMENTADA</v>
          </cell>
          <cell r="AK164" t="str">
            <v>BUENO</v>
          </cell>
        </row>
        <row r="165">
          <cell r="AF165">
            <v>294</v>
          </cell>
          <cell r="AG165" t="str">
            <v>NO OBSERVADO</v>
          </cell>
          <cell r="AH165">
            <v>5</v>
          </cell>
          <cell r="AJ165" t="str">
            <v>SEDIMENTADA</v>
          </cell>
          <cell r="AK165" t="str">
            <v>BUENO</v>
          </cell>
        </row>
        <row r="166">
          <cell r="AF166">
            <v>296</v>
          </cell>
          <cell r="AG166" t="str">
            <v>NO OBSERVADO</v>
          </cell>
          <cell r="AH166">
            <v>4</v>
          </cell>
          <cell r="AJ166" t="str">
            <v>SEDIMENTADA</v>
          </cell>
          <cell r="AK166" t="str">
            <v>BUENO</v>
          </cell>
        </row>
        <row r="167">
          <cell r="AF167">
            <v>298</v>
          </cell>
          <cell r="AG167" t="str">
            <v>BUENO</v>
          </cell>
          <cell r="AH167">
            <v>1</v>
          </cell>
          <cell r="AK167" t="str">
            <v>BUENO</v>
          </cell>
        </row>
        <row r="168">
          <cell r="AF168">
            <v>300</v>
          </cell>
          <cell r="AG168" t="str">
            <v>BUENO</v>
          </cell>
          <cell r="AH168">
            <v>1</v>
          </cell>
          <cell r="AK168" t="str">
            <v>BUENO</v>
          </cell>
        </row>
        <row r="169">
          <cell r="AF169">
            <v>302</v>
          </cell>
          <cell r="AG169" t="str">
            <v>NO OBSERVADO</v>
          </cell>
          <cell r="AH169">
            <v>4</v>
          </cell>
          <cell r="AJ169" t="str">
            <v>SEDIMENTADA</v>
          </cell>
          <cell r="AK169" t="str">
            <v>BUENO</v>
          </cell>
        </row>
        <row r="170">
          <cell r="AF170">
            <v>304</v>
          </cell>
          <cell r="AG170" t="str">
            <v>NO TIENE</v>
          </cell>
          <cell r="AH170">
            <v>0</v>
          </cell>
          <cell r="AK170" t="str">
            <v>BUENO</v>
          </cell>
        </row>
        <row r="171">
          <cell r="AF171">
            <v>306</v>
          </cell>
          <cell r="AG171" t="str">
            <v>NO TIENE</v>
          </cell>
          <cell r="AH171">
            <v>1</v>
          </cell>
          <cell r="AJ171" t="str">
            <v>SEDIMENTADA</v>
          </cell>
          <cell r="AK171" t="str">
            <v>BUENO</v>
          </cell>
        </row>
        <row r="172">
          <cell r="AF172">
            <v>308</v>
          </cell>
          <cell r="AG172" t="str">
            <v>NO TIENE</v>
          </cell>
          <cell r="AH172">
            <v>1</v>
          </cell>
          <cell r="AK172" t="str">
            <v>BUENO</v>
          </cell>
        </row>
        <row r="173">
          <cell r="AF173">
            <v>310</v>
          </cell>
          <cell r="AG173" t="str">
            <v>NO TIENE</v>
          </cell>
          <cell r="AH173">
            <v>0</v>
          </cell>
          <cell r="AK173" t="str">
            <v>BUENO</v>
          </cell>
        </row>
        <row r="174">
          <cell r="AF174">
            <v>312</v>
          </cell>
          <cell r="AG174" t="str">
            <v>BUENO</v>
          </cell>
          <cell r="AH174">
            <v>0</v>
          </cell>
          <cell r="AK174" t="str">
            <v>BUENO</v>
          </cell>
        </row>
        <row r="175">
          <cell r="AF175">
            <v>314</v>
          </cell>
          <cell r="AG175" t="str">
            <v>NO TIENE</v>
          </cell>
          <cell r="AH175">
            <v>1</v>
          </cell>
          <cell r="AJ175" t="str">
            <v>SEDIMENTADA</v>
          </cell>
          <cell r="AK175" t="str">
            <v>BUENO</v>
          </cell>
        </row>
        <row r="176">
          <cell r="AF176">
            <v>316</v>
          </cell>
          <cell r="AG176" t="str">
            <v>MALO</v>
          </cell>
          <cell r="AH176">
            <v>1</v>
          </cell>
          <cell r="AK176" t="str">
            <v>BUENO</v>
          </cell>
        </row>
        <row r="177">
          <cell r="AF177">
            <v>318</v>
          </cell>
          <cell r="AG177" t="str">
            <v>NO OBSERVADO</v>
          </cell>
          <cell r="AH177">
            <v>4</v>
          </cell>
          <cell r="AK177" t="str">
            <v>NO OBSERVADO</v>
          </cell>
        </row>
        <row r="178">
          <cell r="AF178">
            <v>320</v>
          </cell>
          <cell r="AG178" t="str">
            <v>NO OBSERVADO</v>
          </cell>
          <cell r="AH178">
            <v>1</v>
          </cell>
          <cell r="AK178" t="str">
            <v>NO OBSERVADO</v>
          </cell>
        </row>
        <row r="179">
          <cell r="AF179">
            <v>322</v>
          </cell>
          <cell r="AG179" t="str">
            <v>NO TIENE</v>
          </cell>
          <cell r="AH179">
            <v>0</v>
          </cell>
          <cell r="AK179" t="str">
            <v>BUENO</v>
          </cell>
        </row>
        <row r="180">
          <cell r="AF180">
            <v>324</v>
          </cell>
          <cell r="AG180" t="str">
            <v>NO OBSERVADO</v>
          </cell>
          <cell r="AH180">
            <v>2</v>
          </cell>
          <cell r="AK180" t="str">
            <v>NO OBSERVADO</v>
          </cell>
        </row>
        <row r="181">
          <cell r="AF181">
            <v>326</v>
          </cell>
          <cell r="AG181" t="str">
            <v>NO OBSERVADO</v>
          </cell>
          <cell r="AH181">
            <v>1</v>
          </cell>
          <cell r="AJ181" t="str">
            <v>SEDIMENTADA</v>
          </cell>
          <cell r="AK181" t="str">
            <v>BUENO</v>
          </cell>
        </row>
        <row r="182">
          <cell r="AF182">
            <v>327</v>
          </cell>
          <cell r="AG182" t="str">
            <v>NO TIENE</v>
          </cell>
          <cell r="AH182">
            <v>1</v>
          </cell>
          <cell r="AK182" t="str">
            <v>BUENO</v>
          </cell>
        </row>
        <row r="183">
          <cell r="AF183">
            <v>328</v>
          </cell>
          <cell r="AG183" t="str">
            <v>NO TIENE</v>
          </cell>
          <cell r="AH183">
            <v>1</v>
          </cell>
          <cell r="AJ183" t="str">
            <v>SEDIMENTADA</v>
          </cell>
          <cell r="AK183" t="str">
            <v>BUENO</v>
          </cell>
        </row>
        <row r="184">
          <cell r="AF184">
            <v>330</v>
          </cell>
          <cell r="AG184" t="str">
            <v>NO TIENE</v>
          </cell>
          <cell r="AH184">
            <v>1</v>
          </cell>
          <cell r="AJ184" t="str">
            <v>SEDIMENTADA</v>
          </cell>
          <cell r="AK184" t="str">
            <v>BUENO</v>
          </cell>
        </row>
        <row r="185">
          <cell r="AF185">
            <v>332</v>
          </cell>
          <cell r="AG185" t="str">
            <v>BUENO</v>
          </cell>
          <cell r="AH185">
            <v>1</v>
          </cell>
          <cell r="AK185" t="str">
            <v>BUENO</v>
          </cell>
        </row>
        <row r="186">
          <cell r="AF186">
            <v>334</v>
          </cell>
          <cell r="AG186" t="str">
            <v>BUENO</v>
          </cell>
          <cell r="AH186">
            <v>3</v>
          </cell>
          <cell r="AK186" t="str">
            <v>BUENO</v>
          </cell>
        </row>
        <row r="187">
          <cell r="AF187">
            <v>336</v>
          </cell>
          <cell r="AG187" t="str">
            <v>BUENO</v>
          </cell>
          <cell r="AH187">
            <v>1</v>
          </cell>
          <cell r="AK187" t="str">
            <v>BUENO</v>
          </cell>
        </row>
        <row r="188">
          <cell r="AF188">
            <v>338</v>
          </cell>
          <cell r="AG188" t="str">
            <v>BUENO</v>
          </cell>
          <cell r="AH188">
            <v>1</v>
          </cell>
          <cell r="AK188" t="str">
            <v>BUENO</v>
          </cell>
        </row>
        <row r="189">
          <cell r="AF189">
            <v>340</v>
          </cell>
          <cell r="AG189" t="str">
            <v>NO OBSERVADO</v>
          </cell>
          <cell r="AH189">
            <v>0</v>
          </cell>
          <cell r="AK189" t="str">
            <v>NO OBSERVADO</v>
          </cell>
        </row>
        <row r="190">
          <cell r="AF190">
            <v>342</v>
          </cell>
          <cell r="AG190" t="str">
            <v>BUENO</v>
          </cell>
          <cell r="AH190">
            <v>1</v>
          </cell>
          <cell r="AK190" t="str">
            <v>BUENO</v>
          </cell>
        </row>
        <row r="191">
          <cell r="AF191">
            <v>344</v>
          </cell>
          <cell r="AG191" t="str">
            <v>BUENO</v>
          </cell>
          <cell r="AH191">
            <v>1</v>
          </cell>
          <cell r="AJ191" t="str">
            <v>SEDIMENTADA</v>
          </cell>
          <cell r="AK191" t="str">
            <v>BUENO</v>
          </cell>
        </row>
        <row r="192">
          <cell r="AF192">
            <v>346</v>
          </cell>
          <cell r="AG192" t="str">
            <v>NO OBSERVADO</v>
          </cell>
          <cell r="AH192">
            <v>1</v>
          </cell>
          <cell r="AJ192" t="str">
            <v>SEDIMENTADA</v>
          </cell>
          <cell r="AK192" t="str">
            <v>BUENO</v>
          </cell>
        </row>
        <row r="193">
          <cell r="AF193">
            <v>348</v>
          </cell>
          <cell r="AG193" t="str">
            <v>BUENO</v>
          </cell>
          <cell r="AH193">
            <v>2</v>
          </cell>
          <cell r="AK193" t="str">
            <v>BUENO</v>
          </cell>
        </row>
        <row r="194">
          <cell r="AF194">
            <v>350</v>
          </cell>
          <cell r="AG194" t="str">
            <v>BUENO</v>
          </cell>
          <cell r="AH194">
            <v>1</v>
          </cell>
          <cell r="AK194" t="str">
            <v>BUENO</v>
          </cell>
        </row>
        <row r="195">
          <cell r="AF195">
            <v>352</v>
          </cell>
          <cell r="AG195" t="str">
            <v>NO TIENE</v>
          </cell>
          <cell r="AH195">
            <v>1</v>
          </cell>
          <cell r="AK195" t="str">
            <v>BUENO</v>
          </cell>
        </row>
        <row r="196">
          <cell r="AF196">
            <v>354</v>
          </cell>
          <cell r="AG196" t="str">
            <v>NO TIENE</v>
          </cell>
          <cell r="AH196">
            <v>3</v>
          </cell>
          <cell r="AK196" t="str">
            <v>BUENO</v>
          </cell>
        </row>
        <row r="197">
          <cell r="AF197">
            <v>356</v>
          </cell>
          <cell r="AG197" t="str">
            <v>NO TIENE</v>
          </cell>
          <cell r="AH197">
            <v>2</v>
          </cell>
          <cell r="AJ197" t="str">
            <v>SEDIMENTADA</v>
          </cell>
          <cell r="AK197" t="str">
            <v>BUENO</v>
          </cell>
        </row>
        <row r="198">
          <cell r="AF198">
            <v>358</v>
          </cell>
          <cell r="AG198" t="str">
            <v>NO TIENE</v>
          </cell>
          <cell r="AH198">
            <v>3</v>
          </cell>
          <cell r="AJ198" t="str">
            <v>SEDIMENTADA</v>
          </cell>
          <cell r="AK198" t="str">
            <v>BUENO</v>
          </cell>
        </row>
        <row r="199">
          <cell r="AF199">
            <v>360</v>
          </cell>
          <cell r="AG199" t="str">
            <v>NO TIENE</v>
          </cell>
          <cell r="AH199">
            <v>2</v>
          </cell>
          <cell r="AK199" t="str">
            <v>BUENO</v>
          </cell>
        </row>
        <row r="200">
          <cell r="AF200">
            <v>362</v>
          </cell>
          <cell r="AG200" t="str">
            <v>BUENO</v>
          </cell>
          <cell r="AH200">
            <v>2</v>
          </cell>
          <cell r="AK200" t="str">
            <v>BUENO</v>
          </cell>
        </row>
        <row r="201">
          <cell r="AF201">
            <v>364</v>
          </cell>
          <cell r="AG201" t="str">
            <v>NO TIENE</v>
          </cell>
          <cell r="AH201">
            <v>2</v>
          </cell>
          <cell r="AJ201" t="str">
            <v>SEDIMENTADA</v>
          </cell>
          <cell r="AK201" t="str">
            <v>BUENO</v>
          </cell>
        </row>
        <row r="202">
          <cell r="AF202">
            <v>366</v>
          </cell>
          <cell r="AG202" t="str">
            <v>NO OBSERVADO</v>
          </cell>
          <cell r="AH202">
            <v>3</v>
          </cell>
          <cell r="AJ202" t="str">
            <v>SEDIMENTADA</v>
          </cell>
          <cell r="AK202" t="str">
            <v>BUENO</v>
          </cell>
        </row>
        <row r="203">
          <cell r="AF203">
            <v>368</v>
          </cell>
          <cell r="AG203" t="str">
            <v>NO OBSERVADO</v>
          </cell>
          <cell r="AH203">
            <v>2</v>
          </cell>
          <cell r="AJ203" t="str">
            <v>SEDIMENTADA</v>
          </cell>
          <cell r="AK203" t="str">
            <v>BUENO</v>
          </cell>
        </row>
        <row r="204">
          <cell r="AF204">
            <v>370</v>
          </cell>
          <cell r="AG204" t="str">
            <v>NO OBSERVADO</v>
          </cell>
          <cell r="AH204">
            <v>1</v>
          </cell>
          <cell r="AJ204" t="str">
            <v>SEDIMENTADA</v>
          </cell>
          <cell r="AK204" t="str">
            <v>NO TIENE</v>
          </cell>
        </row>
        <row r="205">
          <cell r="AF205">
            <v>372</v>
          </cell>
          <cell r="AG205" t="str">
            <v>NO OBSERVADO</v>
          </cell>
          <cell r="AH205">
            <v>2</v>
          </cell>
          <cell r="AJ205" t="str">
            <v>SEDIMENTADA</v>
          </cell>
          <cell r="AK205" t="str">
            <v>NO TIENE</v>
          </cell>
        </row>
        <row r="206">
          <cell r="AF206">
            <v>374</v>
          </cell>
          <cell r="AG206" t="str">
            <v>NO TIENE</v>
          </cell>
          <cell r="AH206">
            <v>3</v>
          </cell>
          <cell r="AK206" t="str">
            <v>BUENO</v>
          </cell>
        </row>
        <row r="207">
          <cell r="AF207">
            <v>376</v>
          </cell>
          <cell r="AG207" t="str">
            <v>NO TIENE</v>
          </cell>
          <cell r="AH207">
            <v>3</v>
          </cell>
          <cell r="AK207" t="str">
            <v>BUENO</v>
          </cell>
        </row>
        <row r="208">
          <cell r="AF208">
            <v>378</v>
          </cell>
          <cell r="AG208" t="str">
            <v>NO TIENE</v>
          </cell>
          <cell r="AH208">
            <v>3</v>
          </cell>
          <cell r="AJ208" t="str">
            <v>SEDIMENTADA</v>
          </cell>
          <cell r="AK208" t="str">
            <v>BUENO</v>
          </cell>
        </row>
        <row r="209">
          <cell r="AF209">
            <v>380</v>
          </cell>
          <cell r="AG209" t="str">
            <v>NO OBSERVADO</v>
          </cell>
          <cell r="AH209">
            <v>0</v>
          </cell>
          <cell r="AJ209" t="str">
            <v>SEDIMENTADA</v>
          </cell>
          <cell r="AK209" t="str">
            <v>BUENO</v>
          </cell>
        </row>
        <row r="210">
          <cell r="AF210">
            <v>382</v>
          </cell>
          <cell r="AG210" t="str">
            <v>NO TIENE</v>
          </cell>
          <cell r="AH210">
            <v>0</v>
          </cell>
          <cell r="AK210" t="str">
            <v>BUENO</v>
          </cell>
        </row>
        <row r="211">
          <cell r="AF211">
            <v>384</v>
          </cell>
          <cell r="AG211" t="str">
            <v>NO TIENE</v>
          </cell>
          <cell r="AH211">
            <v>2</v>
          </cell>
          <cell r="AJ211" t="str">
            <v>SEDIMENTADA</v>
          </cell>
          <cell r="AK211" t="str">
            <v>BUENO</v>
          </cell>
        </row>
        <row r="212">
          <cell r="AF212">
            <v>386</v>
          </cell>
          <cell r="AG212" t="str">
            <v>NO OBSERVADO</v>
          </cell>
          <cell r="AH212">
            <v>2</v>
          </cell>
          <cell r="AJ212" t="str">
            <v>SEDIMENTADA</v>
          </cell>
          <cell r="AK212" t="str">
            <v>MALO</v>
          </cell>
        </row>
        <row r="213">
          <cell r="AF213">
            <v>388</v>
          </cell>
          <cell r="AG213" t="str">
            <v>NO TIENE</v>
          </cell>
          <cell r="AH213">
            <v>2</v>
          </cell>
          <cell r="AK213" t="str">
            <v>BUENO</v>
          </cell>
        </row>
        <row r="214">
          <cell r="AF214">
            <v>390</v>
          </cell>
          <cell r="AG214" t="str">
            <v>NO TIENE</v>
          </cell>
          <cell r="AH214">
            <v>2</v>
          </cell>
          <cell r="AK214" t="str">
            <v>BUENO</v>
          </cell>
        </row>
        <row r="215">
          <cell r="AF215">
            <v>392</v>
          </cell>
          <cell r="AG215" t="str">
            <v>NO TIENE</v>
          </cell>
          <cell r="AH215">
            <v>2</v>
          </cell>
          <cell r="AK215" t="str">
            <v>BUENO</v>
          </cell>
        </row>
        <row r="216">
          <cell r="AF216">
            <v>394</v>
          </cell>
          <cell r="AG216" t="str">
            <v>NO TIENE</v>
          </cell>
          <cell r="AH216">
            <v>2</v>
          </cell>
          <cell r="AK216" t="str">
            <v>BUENO</v>
          </cell>
        </row>
        <row r="217">
          <cell r="AF217">
            <v>396</v>
          </cell>
          <cell r="AG217" t="str">
            <v>NO OBSERVADO</v>
          </cell>
          <cell r="AH217">
            <v>2</v>
          </cell>
          <cell r="AJ217" t="str">
            <v>SEDIMENTADA</v>
          </cell>
          <cell r="AK217" t="str">
            <v>BUENO</v>
          </cell>
        </row>
        <row r="218">
          <cell r="AF218">
            <v>398</v>
          </cell>
          <cell r="AG218" t="str">
            <v>NO TIENE</v>
          </cell>
          <cell r="AH218">
            <v>2</v>
          </cell>
          <cell r="AK218" t="str">
            <v>BUENO</v>
          </cell>
        </row>
        <row r="219">
          <cell r="AF219">
            <v>400</v>
          </cell>
          <cell r="AG219" t="str">
            <v>NO TIENE</v>
          </cell>
          <cell r="AH219">
            <v>1</v>
          </cell>
          <cell r="AK219" t="str">
            <v>BUENO</v>
          </cell>
        </row>
        <row r="220">
          <cell r="AF220">
            <v>402</v>
          </cell>
          <cell r="AG220" t="str">
            <v>NO TIENE</v>
          </cell>
          <cell r="AH220">
            <v>1</v>
          </cell>
          <cell r="AJ220" t="str">
            <v>SEDIMENTADA</v>
          </cell>
          <cell r="AK220" t="str">
            <v>BUENO</v>
          </cell>
        </row>
        <row r="221">
          <cell r="AF221">
            <v>404</v>
          </cell>
          <cell r="AG221" t="str">
            <v>NO TIENE</v>
          </cell>
          <cell r="AH221">
            <v>0</v>
          </cell>
          <cell r="AK221" t="str">
            <v>BUENO</v>
          </cell>
        </row>
        <row r="222">
          <cell r="AF222">
            <v>406</v>
          </cell>
          <cell r="AG222" t="str">
            <v>NO TIENE</v>
          </cell>
          <cell r="AH222">
            <v>1</v>
          </cell>
          <cell r="AK222" t="str">
            <v>BUENO</v>
          </cell>
        </row>
        <row r="223">
          <cell r="AF223">
            <v>408</v>
          </cell>
          <cell r="AG223" t="str">
            <v>NO TIENE</v>
          </cell>
          <cell r="AH223">
            <v>2</v>
          </cell>
          <cell r="AK223" t="str">
            <v>BUENO</v>
          </cell>
        </row>
        <row r="224">
          <cell r="AF224">
            <v>410</v>
          </cell>
          <cell r="AG224" t="str">
            <v>NO TIENE</v>
          </cell>
          <cell r="AH224">
            <v>2</v>
          </cell>
          <cell r="AK224" t="str">
            <v>BUENO</v>
          </cell>
        </row>
        <row r="225">
          <cell r="AF225">
            <v>412</v>
          </cell>
          <cell r="AG225" t="str">
            <v>NO TIENE</v>
          </cell>
          <cell r="AH225">
            <v>2</v>
          </cell>
          <cell r="AK225" t="str">
            <v>BUENO</v>
          </cell>
        </row>
        <row r="226">
          <cell r="AF226">
            <v>414</v>
          </cell>
          <cell r="AG226" t="str">
            <v>BUENO</v>
          </cell>
          <cell r="AH226">
            <v>3</v>
          </cell>
          <cell r="AK226" t="str">
            <v>BUENO</v>
          </cell>
        </row>
        <row r="227">
          <cell r="AF227" t="str">
            <v>282A</v>
          </cell>
          <cell r="AG227" t="str">
            <v>BUENO</v>
          </cell>
          <cell r="AH227">
            <v>0</v>
          </cell>
        </row>
        <row r="228">
          <cell r="AF228" t="str">
            <v>284A</v>
          </cell>
          <cell r="AG228" t="str">
            <v>BUENO</v>
          </cell>
          <cell r="AH228">
            <v>0</v>
          </cell>
        </row>
        <row r="229">
          <cell r="AF229" t="str">
            <v>36A</v>
          </cell>
          <cell r="AG229" t="str">
            <v>BUENO</v>
          </cell>
          <cell r="AH229">
            <v>0</v>
          </cell>
        </row>
        <row r="230">
          <cell r="AF230" t="str">
            <v>38A</v>
          </cell>
          <cell r="AG230" t="str">
            <v>BUENO</v>
          </cell>
          <cell r="AH230">
            <v>0</v>
          </cell>
        </row>
        <row r="231">
          <cell r="AF231" t="str">
            <v>40A</v>
          </cell>
          <cell r="AG231" t="str">
            <v>BUENO</v>
          </cell>
          <cell r="AH231">
            <v>0</v>
          </cell>
        </row>
        <row r="232">
          <cell r="AF232" t="str">
            <v>42A</v>
          </cell>
          <cell r="AG232" t="str">
            <v>BUENO</v>
          </cell>
          <cell r="AH232">
            <v>0</v>
          </cell>
        </row>
        <row r="233">
          <cell r="AF233" t="str">
            <v>44A</v>
          </cell>
          <cell r="AG233" t="str">
            <v>BUENO</v>
          </cell>
          <cell r="AH233">
            <v>0</v>
          </cell>
        </row>
        <row r="234">
          <cell r="AF234" t="str">
            <v>46A</v>
          </cell>
          <cell r="AG234" t="str">
            <v>BUENO</v>
          </cell>
          <cell r="AH234">
            <v>0</v>
          </cell>
        </row>
        <row r="235">
          <cell r="AF235" t="str">
            <v>48A</v>
          </cell>
          <cell r="AG235" t="str">
            <v>BUENO</v>
          </cell>
          <cell r="AH235">
            <v>0</v>
          </cell>
        </row>
        <row r="236">
          <cell r="AF236" t="str">
            <v>50A</v>
          </cell>
          <cell r="AG236" t="str">
            <v>BUENO</v>
          </cell>
          <cell r="AH236">
            <v>0</v>
          </cell>
        </row>
        <row r="237">
          <cell r="AF237" t="str">
            <v>52A</v>
          </cell>
          <cell r="AG237" t="str">
            <v>BUENO</v>
          </cell>
          <cell r="AH237">
            <v>0</v>
          </cell>
        </row>
        <row r="238">
          <cell r="AF238" t="str">
            <v>54A</v>
          </cell>
          <cell r="AG238" t="str">
            <v>BUENO</v>
          </cell>
          <cell r="AH238">
            <v>0</v>
          </cell>
        </row>
        <row r="239">
          <cell r="AF239" t="str">
            <v>56A</v>
          </cell>
          <cell r="AG239" t="str">
            <v>BUENO</v>
          </cell>
          <cell r="AH239">
            <v>0</v>
          </cell>
        </row>
        <row r="240">
          <cell r="AF240" t="str">
            <v>58A</v>
          </cell>
          <cell r="AG240" t="str">
            <v>BUENO</v>
          </cell>
          <cell r="AH240">
            <v>0</v>
          </cell>
        </row>
        <row r="241">
          <cell r="AF241" t="str">
            <v>62A</v>
          </cell>
          <cell r="AG241" t="str">
            <v>BUENO</v>
          </cell>
          <cell r="AH241">
            <v>0</v>
          </cell>
        </row>
        <row r="242">
          <cell r="AF242">
            <v>395</v>
          </cell>
          <cell r="AG242" t="str">
            <v>BUENO</v>
          </cell>
          <cell r="AH242">
            <v>0</v>
          </cell>
        </row>
        <row r="243">
          <cell r="AF243">
            <v>397</v>
          </cell>
          <cell r="AG243" t="str">
            <v>BUENO</v>
          </cell>
          <cell r="AH243">
            <v>0</v>
          </cell>
        </row>
        <row r="244">
          <cell r="AF244">
            <v>68</v>
          </cell>
          <cell r="AG244" t="str">
            <v>NO OBSERVADO</v>
          </cell>
          <cell r="AH244">
            <v>0</v>
          </cell>
        </row>
      </sheetData>
      <sheetData sheetId="7"/>
      <sheetData sheetId="8"/>
      <sheetData sheetId="9"/>
      <sheetData sheetId="10"/>
      <sheetData sheetId="11"/>
      <sheetData sheetId="12"/>
      <sheetData sheetId="13"/>
      <sheetData sheetId="14"/>
      <sheetData sheetId="1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 val="Otros"/>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Formato 1A. Estudios Previos"/>
      <sheetName val="Formato Descripción Software"/>
      <sheetName val="Modelo Estadistico"/>
      <sheetName val="INDEXADOR"/>
      <sheetName val="INPUTS Y LISTAS"/>
      <sheetName val="Cronograma"/>
      <sheetName val="INDICES-ICOCIV"/>
      <sheetName val="INDICES IPC"/>
    </sheetNames>
    <sheetDataSet>
      <sheetData sheetId="0"/>
      <sheetData sheetId="1"/>
      <sheetData sheetId="2"/>
      <sheetData sheetId="3"/>
      <sheetData sheetId="4"/>
      <sheetData sheetId="5">
        <row r="47">
          <cell r="A47" t="str">
            <v>Prestación de Servicios</v>
          </cell>
        </row>
        <row r="48">
          <cell r="A48" t="str">
            <v>Consultoria-Interventoria</v>
          </cell>
        </row>
        <row r="49">
          <cell r="A49" t="str">
            <v>Consultoría- Supervisión</v>
          </cell>
        </row>
        <row r="50">
          <cell r="A50" t="str">
            <v>Consultoría- Estudios y Diseños</v>
          </cell>
        </row>
        <row r="51">
          <cell r="A51" t="str">
            <v>Obra pública</v>
          </cell>
        </row>
        <row r="52">
          <cell r="A52" t="str">
            <v>Compraventa</v>
          </cell>
        </row>
        <row r="53">
          <cell r="A53" t="str">
            <v>Suministro</v>
          </cell>
        </row>
        <row r="54">
          <cell r="A54" t="str">
            <v>Seguros</v>
          </cell>
        </row>
        <row r="55">
          <cell r="A55" t="str">
            <v>Arrendamientos</v>
          </cell>
        </row>
        <row r="56">
          <cell r="A56" t="str">
            <v>Orden de Compra</v>
          </cell>
        </row>
        <row r="57">
          <cell r="A57" t="str">
            <v>Otros</v>
          </cell>
        </row>
      </sheetData>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16182-FACE-43BD-8DCA-C64D81984A92}">
  <dimension ref="A1:Z29"/>
  <sheetViews>
    <sheetView topLeftCell="A9" zoomScale="55" zoomScaleNormal="55" workbookViewId="0">
      <selection activeCell="C12" sqref="C12:E12"/>
    </sheetView>
  </sheetViews>
  <sheetFormatPr baseColWidth="10" defaultColWidth="11.453125" defaultRowHeight="15.5" x14ac:dyDescent="0.25"/>
  <cols>
    <col min="1" max="1" width="3.7265625" style="9" customWidth="1"/>
    <col min="2" max="2" width="9.81640625" style="1" customWidth="1"/>
    <col min="3" max="3" width="9.54296875" style="1" customWidth="1"/>
    <col min="4" max="4" width="18.54296875" style="1" customWidth="1"/>
    <col min="5" max="5" width="33.7265625" style="1" customWidth="1"/>
    <col min="6" max="6" width="6.453125" style="1" customWidth="1"/>
    <col min="7" max="7" width="5.54296875" style="1" customWidth="1"/>
    <col min="8" max="8" width="7.26953125" style="1" customWidth="1"/>
    <col min="9" max="9" width="10.26953125" style="1" customWidth="1"/>
    <col min="10" max="11" width="19.54296875" style="1" customWidth="1"/>
    <col min="12" max="12" width="35.26953125" style="3" customWidth="1"/>
    <col min="13" max="13" width="2.7265625" style="9" customWidth="1"/>
    <col min="14" max="14" width="16.81640625" style="1" bestFit="1" customWidth="1"/>
    <col min="15" max="15" width="25.7265625" style="1" customWidth="1"/>
    <col min="16" max="16" width="11.453125" style="1"/>
    <col min="17" max="17" width="14" style="1" bestFit="1" customWidth="1"/>
    <col min="18" max="18" width="11.453125" style="1"/>
    <col min="19" max="19" width="15.453125" style="1" bestFit="1" customWidth="1"/>
    <col min="20" max="16384" width="11.453125" style="1"/>
  </cols>
  <sheetData>
    <row r="1" spans="1:26" s="9" customFormat="1" x14ac:dyDescent="0.25">
      <c r="L1" s="10"/>
    </row>
    <row r="2" spans="1:26" ht="33.75" customHeight="1" x14ac:dyDescent="0.25">
      <c r="B2" s="55"/>
      <c r="C2" s="55"/>
      <c r="D2" s="55"/>
      <c r="E2" s="56" t="s">
        <v>0</v>
      </c>
      <c r="F2" s="56"/>
      <c r="G2" s="56"/>
      <c r="H2" s="56"/>
      <c r="I2" s="56"/>
      <c r="J2" s="56"/>
      <c r="K2" s="56"/>
      <c r="L2" s="56"/>
    </row>
    <row r="3" spans="1:26" ht="52.5" customHeight="1" x14ac:dyDescent="0.25">
      <c r="B3" s="55"/>
      <c r="C3" s="55"/>
      <c r="D3" s="55"/>
      <c r="E3" s="57" t="s">
        <v>1</v>
      </c>
      <c r="F3" s="57"/>
      <c r="G3" s="57"/>
      <c r="H3" s="57"/>
      <c r="I3" s="57"/>
      <c r="J3" s="57"/>
      <c r="K3" s="57"/>
      <c r="L3" s="57"/>
    </row>
    <row r="4" spans="1:26" s="4" customFormat="1" ht="30" customHeight="1" x14ac:dyDescent="0.25">
      <c r="A4" s="11"/>
      <c r="B4" s="58" t="s">
        <v>2</v>
      </c>
      <c r="C4" s="58"/>
      <c r="D4" s="58"/>
      <c r="E4" s="21" t="s">
        <v>3</v>
      </c>
      <c r="F4" s="61" t="s">
        <v>4</v>
      </c>
      <c r="G4" s="62"/>
      <c r="H4" s="62"/>
      <c r="I4" s="62"/>
      <c r="J4" s="62"/>
      <c r="K4" s="63"/>
      <c r="L4" s="21" t="s">
        <v>5</v>
      </c>
      <c r="M4" s="9"/>
      <c r="N4" s="1"/>
      <c r="T4" s="1"/>
      <c r="U4" s="1"/>
      <c r="V4" s="1"/>
      <c r="W4" s="1"/>
      <c r="X4" s="1"/>
      <c r="Y4" s="1"/>
      <c r="Z4" s="1"/>
    </row>
    <row r="5" spans="1:26" ht="48.75" customHeight="1" x14ac:dyDescent="0.25">
      <c r="B5" s="59" t="s">
        <v>6</v>
      </c>
      <c r="C5" s="60"/>
      <c r="D5" s="60"/>
      <c r="E5" s="60"/>
      <c r="F5" s="60"/>
      <c r="G5" s="60"/>
      <c r="H5" s="60"/>
      <c r="I5" s="60"/>
      <c r="J5" s="60"/>
      <c r="K5" s="60"/>
      <c r="L5" s="60"/>
      <c r="O5" s="22"/>
      <c r="Q5" s="22"/>
      <c r="S5" s="22"/>
    </row>
    <row r="6" spans="1:26" s="2" customFormat="1" ht="32.25" customHeight="1" x14ac:dyDescent="0.25">
      <c r="A6" s="12"/>
      <c r="B6" s="20" t="s">
        <v>7</v>
      </c>
      <c r="C6" s="43" t="s">
        <v>8</v>
      </c>
      <c r="D6" s="43"/>
      <c r="E6" s="43"/>
      <c r="F6" s="43" t="s">
        <v>9</v>
      </c>
      <c r="G6" s="43"/>
      <c r="H6" s="43" t="s">
        <v>10</v>
      </c>
      <c r="I6" s="43"/>
      <c r="J6" s="20" t="s">
        <v>11</v>
      </c>
      <c r="K6" s="20" t="s">
        <v>12</v>
      </c>
      <c r="L6" s="20" t="s">
        <v>13</v>
      </c>
      <c r="M6" s="9"/>
      <c r="N6" s="1"/>
      <c r="T6" s="1"/>
      <c r="U6" s="1"/>
      <c r="V6" s="1"/>
      <c r="W6" s="1"/>
      <c r="X6" s="1"/>
      <c r="Y6" s="1"/>
      <c r="Z6" s="1"/>
    </row>
    <row r="7" spans="1:26" ht="158.25" customHeight="1" x14ac:dyDescent="0.25">
      <c r="B7" s="20">
        <v>1</v>
      </c>
      <c r="C7" s="54" t="s">
        <v>52</v>
      </c>
      <c r="D7" s="42"/>
      <c r="E7" s="42"/>
      <c r="F7" s="43" t="s">
        <v>9</v>
      </c>
      <c r="G7" s="43"/>
      <c r="H7" s="47">
        <f>+'Cantidades por aeropuerto'!B11-'Cantidades por aeropuerto'!B5</f>
        <v>5</v>
      </c>
      <c r="I7" s="43"/>
      <c r="J7" s="16"/>
      <c r="K7" s="16"/>
      <c r="L7" s="15">
        <f t="shared" ref="L7:L16" si="0">(J7+K7)*H7</f>
        <v>0</v>
      </c>
      <c r="O7" s="17"/>
      <c r="P7" s="18"/>
      <c r="Q7" s="17"/>
      <c r="S7" s="17"/>
      <c r="T7" s="17"/>
    </row>
    <row r="8" spans="1:26" ht="146.15" customHeight="1" x14ac:dyDescent="0.25">
      <c r="B8" s="20" t="s">
        <v>14</v>
      </c>
      <c r="C8" s="54" t="s">
        <v>53</v>
      </c>
      <c r="D8" s="42"/>
      <c r="E8" s="42"/>
      <c r="F8" s="43" t="s">
        <v>9</v>
      </c>
      <c r="G8" s="43"/>
      <c r="H8" s="40">
        <f>+'Cantidades por aeropuerto'!B5</f>
        <v>2</v>
      </c>
      <c r="I8" s="39"/>
      <c r="J8" s="16"/>
      <c r="K8" s="31" t="s">
        <v>15</v>
      </c>
      <c r="L8" s="15">
        <f>(J8)*H8</f>
        <v>0</v>
      </c>
      <c r="O8" s="17"/>
      <c r="P8" s="18"/>
      <c r="Q8" s="17"/>
      <c r="S8" s="17"/>
      <c r="T8" s="17"/>
    </row>
    <row r="9" spans="1:26" ht="143.5" customHeight="1" x14ac:dyDescent="0.25">
      <c r="B9" s="20">
        <v>2</v>
      </c>
      <c r="C9" s="54" t="s">
        <v>51</v>
      </c>
      <c r="D9" s="42"/>
      <c r="E9" s="42"/>
      <c r="F9" s="38" t="s">
        <v>9</v>
      </c>
      <c r="G9" s="39"/>
      <c r="H9" s="40">
        <f>+'Cantidades por aeropuerto'!C11</f>
        <v>1</v>
      </c>
      <c r="I9" s="39"/>
      <c r="J9" s="16"/>
      <c r="K9" s="16"/>
      <c r="L9" s="15">
        <f t="shared" si="0"/>
        <v>0</v>
      </c>
      <c r="O9" s="17"/>
      <c r="P9" s="18"/>
      <c r="Q9" s="17"/>
      <c r="S9" s="17"/>
      <c r="T9" s="17"/>
    </row>
    <row r="10" spans="1:26" ht="97.5" customHeight="1" x14ac:dyDescent="0.25">
      <c r="B10" s="20">
        <v>3</v>
      </c>
      <c r="C10" s="35" t="s">
        <v>54</v>
      </c>
      <c r="D10" s="36"/>
      <c r="E10" s="37"/>
      <c r="F10" s="38" t="s">
        <v>9</v>
      </c>
      <c r="G10" s="39"/>
      <c r="H10" s="40">
        <f>+'Cantidades por aeropuerto'!D11</f>
        <v>48</v>
      </c>
      <c r="I10" s="39"/>
      <c r="J10" s="16"/>
      <c r="K10" s="16"/>
      <c r="L10" s="15">
        <f t="shared" si="0"/>
        <v>0</v>
      </c>
      <c r="O10" s="17"/>
      <c r="Q10" s="17"/>
    </row>
    <row r="11" spans="1:26" ht="71.25" customHeight="1" x14ac:dyDescent="0.25">
      <c r="B11" s="20">
        <v>4</v>
      </c>
      <c r="C11" s="44" t="s">
        <v>16</v>
      </c>
      <c r="D11" s="45"/>
      <c r="E11" s="46"/>
      <c r="F11" s="43" t="s">
        <v>9</v>
      </c>
      <c r="G11" s="43"/>
      <c r="H11" s="47">
        <f>+'Cantidades por aeropuerto'!E11-'Cantidades por aeropuerto'!E5</f>
        <v>258</v>
      </c>
      <c r="I11" s="43"/>
      <c r="J11" s="16"/>
      <c r="K11" s="16"/>
      <c r="L11" s="15">
        <f t="shared" si="0"/>
        <v>0</v>
      </c>
      <c r="O11" s="17"/>
      <c r="P11" s="18"/>
      <c r="Q11" s="17"/>
      <c r="S11" s="17"/>
      <c r="T11" s="17"/>
    </row>
    <row r="12" spans="1:26" ht="71.25" customHeight="1" x14ac:dyDescent="0.25">
      <c r="B12" s="20">
        <v>4.0999999999999996</v>
      </c>
      <c r="C12" s="41" t="s">
        <v>17</v>
      </c>
      <c r="D12" s="42"/>
      <c r="E12" s="42"/>
      <c r="F12" s="43" t="s">
        <v>9</v>
      </c>
      <c r="G12" s="43"/>
      <c r="H12" s="38">
        <f>+'Cantidades por aeropuerto'!E5</f>
        <v>24</v>
      </c>
      <c r="I12" s="39"/>
      <c r="J12" s="16"/>
      <c r="K12" s="31" t="s">
        <v>15</v>
      </c>
      <c r="L12" s="15">
        <f>(J12)*H12</f>
        <v>0</v>
      </c>
      <c r="O12" s="17"/>
      <c r="P12" s="18"/>
      <c r="Q12" s="17"/>
      <c r="S12" s="17"/>
      <c r="T12" s="17"/>
    </row>
    <row r="13" spans="1:26" ht="139.5" customHeight="1" x14ac:dyDescent="0.25">
      <c r="B13" s="20">
        <v>5</v>
      </c>
      <c r="C13" s="41" t="s">
        <v>49</v>
      </c>
      <c r="D13" s="42"/>
      <c r="E13" s="42"/>
      <c r="F13" s="43" t="s">
        <v>9</v>
      </c>
      <c r="G13" s="43"/>
      <c r="H13" s="40">
        <f>+'Cantidades por aeropuerto'!F11</f>
        <v>34</v>
      </c>
      <c r="I13" s="39"/>
      <c r="J13" s="16"/>
      <c r="K13" s="16"/>
      <c r="L13" s="15">
        <f>(J13+K13)*H13</f>
        <v>0</v>
      </c>
      <c r="O13" s="17"/>
      <c r="P13" s="18"/>
      <c r="Q13" s="17"/>
      <c r="S13" s="17"/>
      <c r="T13" s="17"/>
    </row>
    <row r="14" spans="1:26" ht="142.5" customHeight="1" x14ac:dyDescent="0.25">
      <c r="B14" s="20">
        <v>6</v>
      </c>
      <c r="C14" s="41" t="s">
        <v>50</v>
      </c>
      <c r="D14" s="42"/>
      <c r="E14" s="42"/>
      <c r="F14" s="43" t="s">
        <v>9</v>
      </c>
      <c r="G14" s="43"/>
      <c r="H14" s="40">
        <f>+'Cantidades por aeropuerto'!G11</f>
        <v>34</v>
      </c>
      <c r="I14" s="39"/>
      <c r="J14" s="16"/>
      <c r="K14" s="16"/>
      <c r="L14" s="15">
        <f t="shared" si="0"/>
        <v>0</v>
      </c>
      <c r="O14" s="17"/>
      <c r="P14" s="18"/>
      <c r="Q14" s="17"/>
      <c r="S14" s="17"/>
      <c r="T14" s="17"/>
    </row>
    <row r="15" spans="1:26" ht="94.5" customHeight="1" x14ac:dyDescent="0.25">
      <c r="B15" s="20">
        <v>7</v>
      </c>
      <c r="C15" s="41" t="s">
        <v>18</v>
      </c>
      <c r="D15" s="42"/>
      <c r="E15" s="42"/>
      <c r="F15" s="43" t="s">
        <v>9</v>
      </c>
      <c r="G15" s="43"/>
      <c r="H15" s="40">
        <f>+'Cantidades por aeropuerto'!H11</f>
        <v>8</v>
      </c>
      <c r="I15" s="39"/>
      <c r="J15" s="16"/>
      <c r="K15" s="16"/>
      <c r="L15" s="15">
        <f t="shared" si="0"/>
        <v>0</v>
      </c>
      <c r="O15" s="17"/>
      <c r="P15" s="18"/>
      <c r="Q15" s="17"/>
      <c r="S15" s="17"/>
      <c r="T15" s="17"/>
    </row>
    <row r="16" spans="1:26" ht="109" customHeight="1" x14ac:dyDescent="0.25">
      <c r="B16" s="20">
        <v>8</v>
      </c>
      <c r="C16" s="41" t="s">
        <v>19</v>
      </c>
      <c r="D16" s="42"/>
      <c r="E16" s="42"/>
      <c r="F16" s="38" t="s">
        <v>9</v>
      </c>
      <c r="G16" s="39"/>
      <c r="H16" s="40">
        <f>+'Cantidades por aeropuerto'!I11</f>
        <v>20</v>
      </c>
      <c r="I16" s="39"/>
      <c r="J16" s="16"/>
      <c r="K16" s="16"/>
      <c r="L16" s="15">
        <f t="shared" si="0"/>
        <v>0</v>
      </c>
      <c r="N16" s="22"/>
      <c r="O16" s="17"/>
      <c r="P16" s="18"/>
      <c r="Q16" s="17"/>
      <c r="S16" s="17"/>
      <c r="T16" s="17"/>
    </row>
    <row r="17" spans="2:15" ht="35.25" customHeight="1" x14ac:dyDescent="0.25">
      <c r="B17" s="49" t="s">
        <v>20</v>
      </c>
      <c r="C17" s="50"/>
      <c r="D17" s="50"/>
      <c r="E17" s="50"/>
      <c r="F17" s="50"/>
      <c r="G17" s="50"/>
      <c r="H17" s="50"/>
      <c r="I17" s="51"/>
      <c r="J17" s="8"/>
      <c r="K17" s="8"/>
      <c r="L17" s="14">
        <f>SUM(L7:L16)</f>
        <v>0</v>
      </c>
      <c r="O17" s="17"/>
    </row>
    <row r="18" spans="2:15" ht="59.15" customHeight="1" x14ac:dyDescent="0.25">
      <c r="B18" s="52" t="s">
        <v>21</v>
      </c>
      <c r="C18" s="52"/>
      <c r="D18" s="52"/>
      <c r="E18" s="52"/>
      <c r="F18" s="52"/>
      <c r="G18" s="52"/>
      <c r="H18" s="52"/>
      <c r="I18" s="52"/>
      <c r="J18" s="52"/>
      <c r="K18" s="52"/>
      <c r="L18" s="52"/>
    </row>
    <row r="19" spans="2:15" ht="38.5" customHeight="1" x14ac:dyDescent="0.25">
      <c r="B19" s="53" t="s">
        <v>22</v>
      </c>
      <c r="C19" s="53"/>
      <c r="D19" s="53"/>
      <c r="E19" s="53"/>
      <c r="F19" s="53"/>
      <c r="G19" s="53"/>
      <c r="H19" s="53"/>
      <c r="I19" s="53"/>
      <c r="J19" s="53"/>
      <c r="K19" s="53"/>
      <c r="L19" s="53"/>
    </row>
    <row r="20" spans="2:15" ht="20.5" customHeight="1" x14ac:dyDescent="0.3">
      <c r="B20" s="5"/>
      <c r="C20" s="5"/>
      <c r="D20" s="5"/>
      <c r="E20" s="48" t="s">
        <v>23</v>
      </c>
      <c r="F20" s="48"/>
      <c r="G20" s="48"/>
      <c r="H20" s="48"/>
      <c r="I20" s="48"/>
      <c r="J20" s="48"/>
      <c r="K20" s="19"/>
      <c r="L20" s="6"/>
    </row>
    <row r="21" spans="2:15" ht="20.5" customHeight="1" x14ac:dyDescent="0.3">
      <c r="B21" s="5"/>
      <c r="C21" s="5"/>
      <c r="D21" s="5"/>
      <c r="E21" s="48" t="s">
        <v>24</v>
      </c>
      <c r="F21" s="48"/>
      <c r="G21" s="48"/>
      <c r="H21" s="48"/>
      <c r="I21" s="48"/>
      <c r="J21" s="48"/>
      <c r="K21" s="19"/>
      <c r="L21" s="7"/>
    </row>
    <row r="22" spans="2:15" ht="20.5" customHeight="1" x14ac:dyDescent="0.3">
      <c r="B22" s="5"/>
      <c r="C22" s="5"/>
      <c r="D22" s="5"/>
      <c r="E22" s="48" t="s">
        <v>25</v>
      </c>
      <c r="F22" s="48"/>
      <c r="G22" s="48"/>
      <c r="H22" s="48"/>
      <c r="I22" s="48"/>
      <c r="J22" s="48"/>
      <c r="K22" s="19"/>
      <c r="L22" s="7"/>
    </row>
    <row r="23" spans="2:15" ht="20.5" customHeight="1" x14ac:dyDescent="0.3">
      <c r="B23" s="5"/>
      <c r="C23" s="5"/>
      <c r="D23" s="5"/>
      <c r="E23" s="48" t="s">
        <v>26</v>
      </c>
      <c r="F23" s="48"/>
      <c r="G23" s="48"/>
      <c r="H23" s="48"/>
      <c r="I23" s="48"/>
      <c r="J23" s="48"/>
      <c r="K23" s="19"/>
      <c r="L23" s="7"/>
    </row>
    <row r="24" spans="2:15" ht="20.5" customHeight="1" x14ac:dyDescent="0.3">
      <c r="B24" s="5"/>
      <c r="C24" s="5"/>
      <c r="D24" s="5"/>
      <c r="E24" s="48" t="s">
        <v>27</v>
      </c>
      <c r="F24" s="48"/>
      <c r="G24" s="48"/>
      <c r="H24" s="48"/>
      <c r="I24" s="48"/>
      <c r="J24" s="48"/>
      <c r="K24" s="19"/>
      <c r="L24" s="7"/>
    </row>
    <row r="25" spans="2:15" ht="20.5" customHeight="1" x14ac:dyDescent="0.3">
      <c r="B25" s="5"/>
      <c r="C25" s="5"/>
      <c r="D25" s="5"/>
      <c r="E25" s="48" t="s">
        <v>28</v>
      </c>
      <c r="F25" s="48"/>
      <c r="G25" s="48"/>
      <c r="H25" s="48"/>
      <c r="I25" s="48"/>
      <c r="J25" s="48"/>
      <c r="K25" s="19"/>
      <c r="L25" s="7"/>
    </row>
    <row r="26" spans="2:15" ht="20.5" customHeight="1" x14ac:dyDescent="0.3">
      <c r="B26" s="5"/>
      <c r="C26" s="5"/>
      <c r="D26" s="5"/>
      <c r="E26" s="48" t="s">
        <v>29</v>
      </c>
      <c r="F26" s="48"/>
      <c r="G26" s="48"/>
      <c r="H26" s="48"/>
      <c r="I26" s="48"/>
      <c r="J26" s="48"/>
      <c r="K26" s="19"/>
      <c r="L26" s="7"/>
    </row>
    <row r="27" spans="2:15" ht="20.5" customHeight="1" x14ac:dyDescent="0.3">
      <c r="B27" s="5"/>
      <c r="C27" s="5"/>
      <c r="D27" s="5"/>
      <c r="E27" s="48" t="s">
        <v>30</v>
      </c>
      <c r="F27" s="48"/>
      <c r="G27" s="48"/>
      <c r="H27" s="48"/>
      <c r="I27" s="48"/>
      <c r="J27" s="48"/>
      <c r="K27" s="19"/>
      <c r="L27" s="7"/>
    </row>
    <row r="28" spans="2:15" ht="13.15" customHeight="1" x14ac:dyDescent="0.25">
      <c r="B28" s="9"/>
      <c r="C28" s="9"/>
      <c r="D28" s="9"/>
      <c r="E28" s="9"/>
      <c r="F28" s="9"/>
      <c r="G28" s="9"/>
      <c r="H28" s="9"/>
      <c r="I28" s="9"/>
      <c r="J28" s="9"/>
      <c r="K28" s="9"/>
      <c r="L28" s="10"/>
    </row>
    <row r="29" spans="2:15" x14ac:dyDescent="0.25">
      <c r="B29" s="13" t="s">
        <v>31</v>
      </c>
    </row>
  </sheetData>
  <mergeCells count="50">
    <mergeCell ref="B2:D3"/>
    <mergeCell ref="E2:L2"/>
    <mergeCell ref="E3:L3"/>
    <mergeCell ref="B4:D4"/>
    <mergeCell ref="B5:L5"/>
    <mergeCell ref="F4:K4"/>
    <mergeCell ref="C9:E9"/>
    <mergeCell ref="F9:G9"/>
    <mergeCell ref="H9:I9"/>
    <mergeCell ref="C6:E6"/>
    <mergeCell ref="F6:G6"/>
    <mergeCell ref="H6:I6"/>
    <mergeCell ref="C7:E7"/>
    <mergeCell ref="F7:G7"/>
    <mergeCell ref="H7:I7"/>
    <mergeCell ref="C8:E8"/>
    <mergeCell ref="F8:G8"/>
    <mergeCell ref="H8:I8"/>
    <mergeCell ref="H15:I15"/>
    <mergeCell ref="H13:I13"/>
    <mergeCell ref="C14:E14"/>
    <mergeCell ref="F13:G13"/>
    <mergeCell ref="F14:G14"/>
    <mergeCell ref="E27:J27"/>
    <mergeCell ref="B17:I17"/>
    <mergeCell ref="B18:L18"/>
    <mergeCell ref="E20:J20"/>
    <mergeCell ref="E21:J21"/>
    <mergeCell ref="E22:J22"/>
    <mergeCell ref="E23:J23"/>
    <mergeCell ref="E24:J24"/>
    <mergeCell ref="B19:L19"/>
    <mergeCell ref="E25:J25"/>
    <mergeCell ref="E26:J26"/>
    <mergeCell ref="C10:E10"/>
    <mergeCell ref="F10:G10"/>
    <mergeCell ref="H10:I10"/>
    <mergeCell ref="C16:E16"/>
    <mergeCell ref="F16:G16"/>
    <mergeCell ref="H16:I16"/>
    <mergeCell ref="H14:I14"/>
    <mergeCell ref="C12:E12"/>
    <mergeCell ref="F12:G12"/>
    <mergeCell ref="H12:I12"/>
    <mergeCell ref="C11:E11"/>
    <mergeCell ref="F11:G11"/>
    <mergeCell ref="H11:I11"/>
    <mergeCell ref="C13:E13"/>
    <mergeCell ref="C15:E15"/>
    <mergeCell ref="F15:G15"/>
  </mergeCell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B2828-4B9B-482C-9953-5E69C6DCCEEA}">
  <sheetPr>
    <pageSetUpPr fitToPage="1"/>
  </sheetPr>
  <dimension ref="A2:L44"/>
  <sheetViews>
    <sheetView tabSelected="1" zoomScale="121" workbookViewId="0">
      <selection activeCell="A10" sqref="A10:XFD10"/>
    </sheetView>
  </sheetViews>
  <sheetFormatPr baseColWidth="10" defaultColWidth="14.1796875" defaultRowHeight="12.75" customHeight="1" x14ac:dyDescent="0.25"/>
  <cols>
    <col min="1" max="7" width="14.1796875" customWidth="1"/>
    <col min="8" max="8" width="17" customWidth="1"/>
    <col min="9" max="9" width="15.453125" bestFit="1" customWidth="1"/>
  </cols>
  <sheetData>
    <row r="2" spans="1:11" ht="12.5" x14ac:dyDescent="0.25"/>
    <row r="3" spans="1:11" ht="25" x14ac:dyDescent="0.25">
      <c r="A3" s="27" t="s">
        <v>32</v>
      </c>
      <c r="B3" s="26" t="s">
        <v>33</v>
      </c>
      <c r="C3" s="26" t="s">
        <v>34</v>
      </c>
      <c r="D3" s="26" t="s">
        <v>35</v>
      </c>
      <c r="E3" s="26" t="s">
        <v>36</v>
      </c>
      <c r="F3" s="26" t="s">
        <v>37</v>
      </c>
      <c r="G3" s="26" t="s">
        <v>38</v>
      </c>
      <c r="H3" s="26" t="s">
        <v>39</v>
      </c>
      <c r="I3" s="26" t="s">
        <v>40</v>
      </c>
    </row>
    <row r="4" spans="1:11" ht="12.5" x14ac:dyDescent="0.25">
      <c r="A4" s="33" t="s">
        <v>41</v>
      </c>
      <c r="B4" s="28"/>
      <c r="C4" s="28"/>
      <c r="D4" s="28">
        <v>24</v>
      </c>
      <c r="E4" s="28">
        <f>24*4</f>
        <v>96</v>
      </c>
      <c r="F4" s="34">
        <v>18</v>
      </c>
      <c r="G4" s="34">
        <v>18</v>
      </c>
      <c r="H4" s="28"/>
      <c r="I4" s="32"/>
      <c r="K4" s="24"/>
    </row>
    <row r="5" spans="1:11" ht="12.5" x14ac:dyDescent="0.25">
      <c r="A5" s="33" t="s">
        <v>42</v>
      </c>
      <c r="B5" s="28">
        <v>2</v>
      </c>
      <c r="C5" s="28"/>
      <c r="D5" s="28"/>
      <c r="E5" s="28">
        <f>12*2</f>
        <v>24</v>
      </c>
      <c r="F5" s="28"/>
      <c r="G5" s="28"/>
      <c r="H5" s="28"/>
      <c r="I5" s="28"/>
    </row>
    <row r="6" spans="1:11" ht="12.5" x14ac:dyDescent="0.25">
      <c r="A6" s="33" t="s">
        <v>43</v>
      </c>
      <c r="B6" s="28">
        <v>2</v>
      </c>
      <c r="C6" s="32"/>
      <c r="D6" s="28"/>
      <c r="E6" s="32">
        <f>12*2</f>
        <v>24</v>
      </c>
      <c r="F6" s="28">
        <v>4</v>
      </c>
      <c r="G6" s="28">
        <v>4</v>
      </c>
      <c r="H6" s="28"/>
      <c r="I6" s="28"/>
    </row>
    <row r="7" spans="1:11" ht="12.5" x14ac:dyDescent="0.25">
      <c r="A7" s="33" t="s">
        <v>44</v>
      </c>
      <c r="B7" s="28"/>
      <c r="C7" s="28"/>
      <c r="D7" s="28">
        <v>24</v>
      </c>
      <c r="E7" s="28">
        <v>96</v>
      </c>
      <c r="F7" s="34">
        <v>12</v>
      </c>
      <c r="G7" s="34">
        <v>12</v>
      </c>
      <c r="H7" s="28"/>
      <c r="I7" s="32">
        <v>20</v>
      </c>
    </row>
    <row r="8" spans="1:11" ht="12.5" x14ac:dyDescent="0.25">
      <c r="A8" s="33" t="s">
        <v>45</v>
      </c>
      <c r="B8" s="28">
        <v>2</v>
      </c>
      <c r="C8" s="28"/>
      <c r="D8" s="28"/>
      <c r="E8" s="28">
        <v>24</v>
      </c>
      <c r="F8" s="28"/>
      <c r="G8" s="28"/>
      <c r="H8" s="28"/>
      <c r="I8" s="28"/>
    </row>
    <row r="9" spans="1:11" ht="12.5" x14ac:dyDescent="0.25">
      <c r="A9" s="33" t="s">
        <v>46</v>
      </c>
      <c r="B9" s="32">
        <v>1</v>
      </c>
      <c r="C9" s="28"/>
      <c r="D9" s="28"/>
      <c r="E9" s="32">
        <v>12</v>
      </c>
      <c r="F9" s="28"/>
      <c r="G9" s="28"/>
      <c r="H9" s="34">
        <v>8</v>
      </c>
      <c r="I9" s="32"/>
    </row>
    <row r="10" spans="1:11" ht="12.5" x14ac:dyDescent="0.25">
      <c r="A10" s="33" t="s">
        <v>47</v>
      </c>
      <c r="B10" s="28"/>
      <c r="C10" s="28">
        <v>1</v>
      </c>
      <c r="D10" s="28"/>
      <c r="E10" s="28">
        <v>6</v>
      </c>
      <c r="F10" s="28"/>
      <c r="G10" s="28"/>
      <c r="H10" s="28"/>
      <c r="I10" s="28"/>
    </row>
    <row r="11" spans="1:11" ht="22" customHeight="1" x14ac:dyDescent="0.3">
      <c r="A11" s="23" t="s">
        <v>48</v>
      </c>
      <c r="B11" s="30">
        <f t="shared" ref="B11:I11" si="0">SUM(B4:B10)</f>
        <v>7</v>
      </c>
      <c r="C11" s="30">
        <f t="shared" si="0"/>
        <v>1</v>
      </c>
      <c r="D11" s="30">
        <f t="shared" si="0"/>
        <v>48</v>
      </c>
      <c r="E11" s="30">
        <f t="shared" si="0"/>
        <v>282</v>
      </c>
      <c r="F11" s="30">
        <f t="shared" si="0"/>
        <v>34</v>
      </c>
      <c r="G11" s="30">
        <f t="shared" si="0"/>
        <v>34</v>
      </c>
      <c r="H11" s="30">
        <f t="shared" si="0"/>
        <v>8</v>
      </c>
      <c r="I11" s="30">
        <f t="shared" si="0"/>
        <v>20</v>
      </c>
    </row>
    <row r="12" spans="1:11" ht="13" x14ac:dyDescent="0.3">
      <c r="I12" s="29"/>
    </row>
    <row r="13" spans="1:11" ht="12.5" x14ac:dyDescent="0.25">
      <c r="D13" s="25"/>
      <c r="G13" s="25"/>
      <c r="H13" s="25"/>
      <c r="I13" s="25"/>
    </row>
    <row r="15" spans="1:11" ht="12.5" x14ac:dyDescent="0.25">
      <c r="A15" s="4" t="s">
        <v>72</v>
      </c>
      <c r="B15" s="4" t="s">
        <v>73</v>
      </c>
      <c r="C15" s="112">
        <v>3811105</v>
      </c>
      <c r="D15" s="112">
        <f>+C15+C16</f>
        <v>8207803</v>
      </c>
      <c r="H15" s="25"/>
    </row>
    <row r="16" spans="1:11" ht="12.5" x14ac:dyDescent="0.25">
      <c r="B16" s="4" t="s">
        <v>74</v>
      </c>
      <c r="C16" s="112">
        <f>(615784+116999)*6</f>
        <v>4396698</v>
      </c>
      <c r="E16" s="25"/>
    </row>
    <row r="17" spans="1:12" ht="12.75" customHeight="1" x14ac:dyDescent="0.25">
      <c r="C17" s="112"/>
    </row>
    <row r="18" spans="1:12" ht="12.5" x14ac:dyDescent="0.25">
      <c r="A18" t="s">
        <v>70</v>
      </c>
      <c r="B18" s="4" t="s">
        <v>73</v>
      </c>
      <c r="C18" s="112">
        <v>7845124</v>
      </c>
      <c r="D18" s="112">
        <f>+C18+C19</f>
        <v>27179788</v>
      </c>
      <c r="H18" s="25"/>
      <c r="L18" s="24"/>
    </row>
    <row r="19" spans="1:12" ht="12.75" customHeight="1" x14ac:dyDescent="0.25">
      <c r="B19" s="4" t="s">
        <v>75</v>
      </c>
      <c r="C19" s="112">
        <v>19334664</v>
      </c>
    </row>
    <row r="20" spans="1:12" ht="12.75" customHeight="1" x14ac:dyDescent="0.25">
      <c r="C20" s="112"/>
    </row>
    <row r="21" spans="1:12" ht="12.75" customHeight="1" x14ac:dyDescent="0.25">
      <c r="A21" s="4" t="s">
        <v>71</v>
      </c>
      <c r="B21" s="4" t="s">
        <v>76</v>
      </c>
      <c r="C21" s="112">
        <f>+(1365597+259464)*24</f>
        <v>39001464</v>
      </c>
    </row>
    <row r="22" spans="1:12" ht="12.75" customHeight="1" x14ac:dyDescent="0.25">
      <c r="B22" s="4" t="s">
        <v>75</v>
      </c>
      <c r="C22" s="112">
        <f>(615784+116999)*96</f>
        <v>70347168</v>
      </c>
      <c r="D22" s="112">
        <f>+C21+C22+C23+C24</f>
        <v>253006956</v>
      </c>
    </row>
    <row r="23" spans="1:12" ht="12.75" customHeight="1" x14ac:dyDescent="0.25">
      <c r="B23" s="4" t="s">
        <v>77</v>
      </c>
      <c r="C23" s="112">
        <f>+(3499976+664995)*18</f>
        <v>74969478</v>
      </c>
    </row>
    <row r="24" spans="1:12" ht="12.75" customHeight="1" x14ac:dyDescent="0.25">
      <c r="B24" s="4" t="s">
        <v>78</v>
      </c>
      <c r="C24" s="112">
        <f>+(3206762+609285)*18</f>
        <v>68688846</v>
      </c>
    </row>
    <row r="26" spans="1:12" ht="12.75" customHeight="1" x14ac:dyDescent="0.25">
      <c r="A26" s="4" t="s">
        <v>79</v>
      </c>
      <c r="B26" s="4" t="s">
        <v>73</v>
      </c>
      <c r="C26" s="112">
        <f>+(4746051+901750)*2</f>
        <v>11295602</v>
      </c>
    </row>
    <row r="27" spans="1:12" ht="12.75" customHeight="1" x14ac:dyDescent="0.25">
      <c r="B27" s="4" t="s">
        <v>75</v>
      </c>
      <c r="C27" s="112">
        <f>(615784+116999)*24</f>
        <v>17586792</v>
      </c>
      <c r="D27" s="112">
        <f>+C26+C27+C28+C29</f>
        <v>60806466</v>
      </c>
    </row>
    <row r="28" spans="1:12" ht="12.75" customHeight="1" x14ac:dyDescent="0.25">
      <c r="B28" s="4" t="s">
        <v>77</v>
      </c>
      <c r="C28" s="112">
        <f>+(3499976+664995)*4</f>
        <v>16659884</v>
      </c>
    </row>
    <row r="29" spans="1:12" ht="12.75" customHeight="1" x14ac:dyDescent="0.25">
      <c r="B29" s="4" t="s">
        <v>78</v>
      </c>
      <c r="C29" s="112">
        <f>+(3206762+609285)*4</f>
        <v>15264188</v>
      </c>
    </row>
    <row r="31" spans="1:12" ht="12.75" customHeight="1" x14ac:dyDescent="0.25">
      <c r="A31" s="4" t="s">
        <v>80</v>
      </c>
      <c r="B31" s="4" t="s">
        <v>76</v>
      </c>
      <c r="C31" s="112">
        <f>+(1365597+259464)*24</f>
        <v>39001464</v>
      </c>
    </row>
    <row r="32" spans="1:12" ht="12.75" customHeight="1" x14ac:dyDescent="0.25">
      <c r="B32" s="4" t="s">
        <v>75</v>
      </c>
      <c r="C32" s="112">
        <f>(615784+116999)*96</f>
        <v>70347168</v>
      </c>
    </row>
    <row r="33" spans="1:4" ht="12.75" customHeight="1" x14ac:dyDescent="0.25">
      <c r="B33" s="4" t="s">
        <v>77</v>
      </c>
      <c r="C33" s="112">
        <f>+(3499976+664995)*12</f>
        <v>49979652</v>
      </c>
      <c r="D33" s="112">
        <f>+C31+C32+C33+C34+C35</f>
        <v>224495788</v>
      </c>
    </row>
    <row r="34" spans="1:4" ht="12.75" customHeight="1" x14ac:dyDescent="0.25">
      <c r="B34" s="4" t="s">
        <v>78</v>
      </c>
      <c r="C34" s="112">
        <f>+(3206762+609285)*12</f>
        <v>45792564</v>
      </c>
    </row>
    <row r="35" spans="1:4" ht="12.75" customHeight="1" x14ac:dyDescent="0.25">
      <c r="B35" s="4" t="s">
        <v>81</v>
      </c>
      <c r="C35" s="112">
        <f>+(814073+154674)*20</f>
        <v>19374940</v>
      </c>
    </row>
    <row r="37" spans="1:4" ht="12.75" customHeight="1" x14ac:dyDescent="0.25">
      <c r="A37" s="4" t="s">
        <v>82</v>
      </c>
      <c r="B37" s="4" t="s">
        <v>73</v>
      </c>
      <c r="C37" s="112">
        <f>+(4746051+901750)*2</f>
        <v>11295602</v>
      </c>
      <c r="D37" s="112">
        <f>+C37+C38</f>
        <v>28882394</v>
      </c>
    </row>
    <row r="38" spans="1:4" ht="12.75" customHeight="1" x14ac:dyDescent="0.25">
      <c r="B38" s="4" t="s">
        <v>75</v>
      </c>
      <c r="C38" s="112">
        <f>(615784+116999)*24</f>
        <v>17586792</v>
      </c>
    </row>
    <row r="40" spans="1:4" ht="12.75" customHeight="1" x14ac:dyDescent="0.25">
      <c r="A40" s="4" t="s">
        <v>46</v>
      </c>
      <c r="B40" s="4" t="s">
        <v>73</v>
      </c>
      <c r="C40" s="112">
        <f>+(4746051+901750)*2</f>
        <v>11295602</v>
      </c>
    </row>
    <row r="41" spans="1:4" ht="12.75" customHeight="1" x14ac:dyDescent="0.25">
      <c r="B41" s="4" t="s">
        <v>75</v>
      </c>
      <c r="C41" s="112">
        <f>(615784+116999)*12</f>
        <v>8793396</v>
      </c>
      <c r="D41" s="112">
        <f>+C40+C41+C42</f>
        <v>39421398</v>
      </c>
    </row>
    <row r="42" spans="1:4" ht="12.75" customHeight="1" x14ac:dyDescent="0.25">
      <c r="B42" s="4" t="s">
        <v>83</v>
      </c>
      <c r="C42" s="112">
        <f>+(2030714+385836)*8</f>
        <v>19332400</v>
      </c>
    </row>
    <row r="44" spans="1:4" ht="12.75" customHeight="1" x14ac:dyDescent="0.25">
      <c r="D44" s="113">
        <f>+D41+D37+D33+D27+D22+D18+D15</f>
        <v>642000593</v>
      </c>
    </row>
  </sheetData>
  <pageMargins left="0.7" right="0.7" top="0.75" bottom="0.75" header="0.3" footer="0.3"/>
  <pageSetup scale="7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CB62C-6DD7-46D4-8F09-622C74854861}">
  <dimension ref="B1:N24"/>
  <sheetViews>
    <sheetView zoomScale="93" zoomScaleNormal="115" workbookViewId="0">
      <selection activeCell="H8" sqref="H8"/>
    </sheetView>
  </sheetViews>
  <sheetFormatPr baseColWidth="10" defaultColWidth="11.54296875" defaultRowHeight="14.5" x14ac:dyDescent="0.35"/>
  <cols>
    <col min="1" max="1" width="11.54296875" style="64"/>
    <col min="2" max="2" width="6.54296875" style="64" customWidth="1"/>
    <col min="3" max="3" width="31.81640625" style="64" customWidth="1"/>
    <col min="4" max="4" width="12.08984375" style="64" customWidth="1"/>
    <col min="5" max="5" width="11.54296875" style="64" customWidth="1"/>
    <col min="6" max="6" width="17.6328125" style="64" customWidth="1"/>
    <col min="7" max="7" width="16" style="64" customWidth="1"/>
    <col min="8" max="8" width="19.6328125" style="64" customWidth="1"/>
    <col min="9" max="9" width="11.54296875" style="64"/>
    <col min="10" max="10" width="12.26953125" style="64" bestFit="1" customWidth="1"/>
    <col min="11" max="11" width="13.6328125" style="64" customWidth="1"/>
    <col min="12" max="12" width="8.81640625" style="64" bestFit="1" customWidth="1"/>
    <col min="13" max="13" width="21.90625" style="64" customWidth="1"/>
    <col min="14" max="14" width="14.36328125" style="64" bestFit="1" customWidth="1"/>
    <col min="15" max="16" width="11.54296875" style="64" customWidth="1"/>
    <col min="17" max="16384" width="11.54296875" style="64"/>
  </cols>
  <sheetData>
    <row r="1" spans="2:14" ht="15" thickBot="1" x14ac:dyDescent="0.4"/>
    <row r="2" spans="2:14" ht="50.4" customHeight="1" thickBot="1" x14ac:dyDescent="0.4">
      <c r="B2" s="65" t="s">
        <v>55</v>
      </c>
      <c r="C2" s="66"/>
      <c r="D2" s="66"/>
      <c r="E2" s="66"/>
      <c r="F2" s="66"/>
      <c r="G2" s="66"/>
      <c r="H2" s="67"/>
    </row>
    <row r="3" spans="2:14" ht="16.25" customHeight="1" x14ac:dyDescent="0.35">
      <c r="B3" s="68" t="s">
        <v>56</v>
      </c>
      <c r="C3" s="69"/>
      <c r="D3" s="69"/>
      <c r="E3" s="69"/>
      <c r="F3" s="69"/>
      <c r="G3" s="69"/>
      <c r="H3" s="70"/>
      <c r="J3" s="71"/>
    </row>
    <row r="4" spans="2:14" ht="27" customHeight="1" thickBot="1" x14ac:dyDescent="0.4">
      <c r="B4" s="72"/>
      <c r="C4" s="73"/>
      <c r="D4" s="73"/>
      <c r="E4" s="73"/>
      <c r="F4" s="73"/>
      <c r="G4" s="73"/>
      <c r="H4" s="74"/>
      <c r="J4" s="75"/>
      <c r="K4" s="76"/>
      <c r="L4" s="76"/>
      <c r="M4" s="76"/>
      <c r="N4" s="76"/>
    </row>
    <row r="5" spans="2:14" x14ac:dyDescent="0.35">
      <c r="B5" s="77" t="s">
        <v>57</v>
      </c>
      <c r="C5" s="78" t="s">
        <v>58</v>
      </c>
      <c r="D5" s="78" t="s">
        <v>9</v>
      </c>
      <c r="E5" s="78" t="s">
        <v>10</v>
      </c>
      <c r="F5" s="78" t="s">
        <v>11</v>
      </c>
      <c r="G5" s="78" t="s">
        <v>12</v>
      </c>
      <c r="H5" s="79" t="s">
        <v>59</v>
      </c>
      <c r="J5" s="75"/>
      <c r="K5" s="76"/>
      <c r="L5" s="76"/>
      <c r="M5" s="76"/>
      <c r="N5" s="76"/>
    </row>
    <row r="6" spans="2:14" ht="15" thickBot="1" x14ac:dyDescent="0.4">
      <c r="B6" s="80"/>
      <c r="C6" s="81"/>
      <c r="D6" s="81"/>
      <c r="E6" s="81"/>
      <c r="F6" s="81"/>
      <c r="G6" s="81"/>
      <c r="H6" s="82"/>
      <c r="K6" s="76"/>
      <c r="L6" s="76"/>
      <c r="M6" s="76"/>
      <c r="N6" s="76"/>
    </row>
    <row r="7" spans="2:14" ht="29.4" customHeight="1" x14ac:dyDescent="0.35">
      <c r="B7" s="83">
        <v>1</v>
      </c>
      <c r="C7" s="84" t="s">
        <v>60</v>
      </c>
      <c r="D7" s="85" t="s">
        <v>9</v>
      </c>
      <c r="E7" s="86">
        <f>+'[1]Modelo Estadistico con IPC'!E16</f>
        <v>5</v>
      </c>
      <c r="F7" s="87">
        <v>4746051.26</v>
      </c>
      <c r="G7" s="88">
        <v>901749.74</v>
      </c>
      <c r="H7" s="89">
        <f>(F7+G7)*E7</f>
        <v>28239005</v>
      </c>
      <c r="J7" s="90"/>
      <c r="K7" s="90"/>
      <c r="L7" s="76"/>
      <c r="M7" s="76"/>
      <c r="N7" s="76"/>
    </row>
    <row r="8" spans="2:14" ht="31.25" customHeight="1" x14ac:dyDescent="0.35">
      <c r="B8" s="91">
        <v>2</v>
      </c>
      <c r="C8" s="84" t="s">
        <v>60</v>
      </c>
      <c r="D8" s="85" t="s">
        <v>9</v>
      </c>
      <c r="E8" s="86">
        <f>+'[1]Modelo Estadistico con IPC'!E17</f>
        <v>2</v>
      </c>
      <c r="F8" s="87">
        <f>'[1]Modelo Estadistico con IPC'!AI17</f>
        <v>3922562</v>
      </c>
      <c r="G8" s="92" t="s">
        <v>15</v>
      </c>
      <c r="H8" s="89">
        <f>F8*E8</f>
        <v>7845124</v>
      </c>
      <c r="K8" s="75"/>
      <c r="L8" s="75"/>
    </row>
    <row r="9" spans="2:14" ht="26.4" customHeight="1" x14ac:dyDescent="0.35">
      <c r="B9" s="91">
        <v>3</v>
      </c>
      <c r="C9" s="84" t="s">
        <v>61</v>
      </c>
      <c r="D9" s="85" t="s">
        <v>9</v>
      </c>
      <c r="E9" s="86">
        <f>+'[1]Modelo Estadistico con IPC'!E18</f>
        <v>1</v>
      </c>
      <c r="F9" s="87">
        <v>3202609.24</v>
      </c>
      <c r="G9" s="93">
        <v>608495.76</v>
      </c>
      <c r="H9" s="89">
        <f t="shared" ref="H9:H16" si="0">(F9+G9)*E9</f>
        <v>3811105</v>
      </c>
      <c r="K9" s="75"/>
      <c r="L9" s="75"/>
    </row>
    <row r="10" spans="2:14" ht="28.75" customHeight="1" x14ac:dyDescent="0.35">
      <c r="B10" s="91">
        <v>4</v>
      </c>
      <c r="C10" s="84" t="s">
        <v>62</v>
      </c>
      <c r="D10" s="85" t="s">
        <v>9</v>
      </c>
      <c r="E10" s="86">
        <f>+'[1]Modelo Estadistico con IPC'!E19</f>
        <v>48</v>
      </c>
      <c r="F10" s="87">
        <v>1365597.48</v>
      </c>
      <c r="G10" s="93">
        <v>259463.52</v>
      </c>
      <c r="H10" s="89">
        <f t="shared" si="0"/>
        <v>78002928</v>
      </c>
      <c r="K10" s="75"/>
      <c r="L10" s="75"/>
    </row>
    <row r="11" spans="2:14" ht="28.75" customHeight="1" x14ac:dyDescent="0.35">
      <c r="B11" s="91">
        <v>5</v>
      </c>
      <c r="C11" s="84" t="s">
        <v>63</v>
      </c>
      <c r="D11" s="85" t="s">
        <v>9</v>
      </c>
      <c r="E11" s="86">
        <f>+'[1]Modelo Estadistico con IPC'!E20</f>
        <v>258</v>
      </c>
      <c r="F11" s="87">
        <v>615784.03</v>
      </c>
      <c r="G11" s="93">
        <v>116998.97</v>
      </c>
      <c r="H11" s="89">
        <f t="shared" si="0"/>
        <v>189058014</v>
      </c>
      <c r="K11" s="75"/>
      <c r="L11" s="75"/>
    </row>
    <row r="12" spans="2:14" ht="28.75" customHeight="1" x14ac:dyDescent="0.35">
      <c r="B12" s="91">
        <v>6</v>
      </c>
      <c r="C12" s="84" t="s">
        <v>63</v>
      </c>
      <c r="D12" s="85" t="s">
        <v>9</v>
      </c>
      <c r="E12" s="86">
        <f>+'[1]Modelo Estadistico con IPC'!E21</f>
        <v>24</v>
      </c>
      <c r="F12" s="87">
        <f>'[1]Modelo Estadistico con IPC'!AI21</f>
        <v>805611</v>
      </c>
      <c r="G12" s="92" t="s">
        <v>15</v>
      </c>
      <c r="H12" s="89">
        <f>F12*E12</f>
        <v>19334664</v>
      </c>
      <c r="K12" s="75"/>
      <c r="L12" s="75"/>
    </row>
    <row r="13" spans="2:14" ht="28.75" customHeight="1" x14ac:dyDescent="0.35">
      <c r="B13" s="91">
        <v>7</v>
      </c>
      <c r="C13" s="84" t="s">
        <v>64</v>
      </c>
      <c r="D13" s="85" t="s">
        <v>9</v>
      </c>
      <c r="E13" s="86">
        <f>+'[1]Modelo Estadistico con IPC'!E22</f>
        <v>34</v>
      </c>
      <c r="F13" s="87">
        <v>3499975.63</v>
      </c>
      <c r="G13" s="93">
        <v>664995.37</v>
      </c>
      <c r="H13" s="89">
        <f t="shared" si="0"/>
        <v>141609014</v>
      </c>
      <c r="K13" s="75"/>
      <c r="L13" s="75"/>
    </row>
    <row r="14" spans="2:14" ht="27" customHeight="1" x14ac:dyDescent="0.35">
      <c r="B14" s="91">
        <v>8</v>
      </c>
      <c r="C14" s="94" t="s">
        <v>65</v>
      </c>
      <c r="D14" s="85" t="s">
        <v>9</v>
      </c>
      <c r="E14" s="86">
        <f>+'[1]Modelo Estadistico con IPC'!E23</f>
        <v>34</v>
      </c>
      <c r="F14" s="87">
        <v>3206762</v>
      </c>
      <c r="G14" s="93">
        <v>609284.78</v>
      </c>
      <c r="H14" s="89">
        <f t="shared" si="0"/>
        <v>129745590.52000001</v>
      </c>
      <c r="K14" s="75"/>
      <c r="L14" s="95"/>
    </row>
    <row r="15" spans="2:14" ht="27" customHeight="1" x14ac:dyDescent="0.35">
      <c r="B15" s="91">
        <v>9</v>
      </c>
      <c r="C15" s="94" t="s">
        <v>66</v>
      </c>
      <c r="D15" s="85" t="s">
        <v>9</v>
      </c>
      <c r="E15" s="86">
        <f>+'[1]Modelo Estadistico con IPC'!E24</f>
        <v>8</v>
      </c>
      <c r="F15" s="87">
        <v>2030714.16</v>
      </c>
      <c r="G15" s="93">
        <v>385835.69</v>
      </c>
      <c r="H15" s="89">
        <f t="shared" si="0"/>
        <v>19332398.800000001</v>
      </c>
      <c r="K15" s="75"/>
      <c r="L15" s="95"/>
    </row>
    <row r="16" spans="2:14" ht="31.25" customHeight="1" x14ac:dyDescent="0.35">
      <c r="B16" s="91">
        <v>10</v>
      </c>
      <c r="C16" s="94" t="s">
        <v>67</v>
      </c>
      <c r="D16" s="85" t="s">
        <v>9</v>
      </c>
      <c r="E16" s="86">
        <f>+'[1]Modelo Estadistico con IPC'!E25</f>
        <v>20</v>
      </c>
      <c r="F16" s="87">
        <v>814072.64</v>
      </c>
      <c r="G16" s="93">
        <v>154673.79999999999</v>
      </c>
      <c r="H16" s="89">
        <f t="shared" si="0"/>
        <v>19374928.799999997</v>
      </c>
      <c r="K16" s="75"/>
      <c r="L16" s="75"/>
    </row>
    <row r="17" spans="2:13" ht="23.4" customHeight="1" x14ac:dyDescent="0.35">
      <c r="B17" s="96" t="s">
        <v>68</v>
      </c>
      <c r="C17" s="97"/>
      <c r="D17" s="97"/>
      <c r="E17" s="97"/>
      <c r="F17" s="97"/>
      <c r="G17" s="98"/>
      <c r="H17" s="99">
        <f>SUM(H7:H16)</f>
        <v>636352772.11999989</v>
      </c>
      <c r="L17" s="75"/>
    </row>
    <row r="18" spans="2:13" ht="19.25" customHeight="1" x14ac:dyDescent="0.35">
      <c r="B18" s="100" t="s">
        <v>12</v>
      </c>
      <c r="C18" s="101"/>
      <c r="D18" s="101"/>
      <c r="E18" s="102"/>
      <c r="F18" s="103" t="s">
        <v>69</v>
      </c>
      <c r="G18" s="104"/>
      <c r="H18" s="99">
        <v>0</v>
      </c>
      <c r="K18" s="105"/>
    </row>
    <row r="19" spans="2:13" ht="32.4" customHeight="1" thickBot="1" x14ac:dyDescent="0.4">
      <c r="B19" s="106" t="s">
        <v>48</v>
      </c>
      <c r="C19" s="107"/>
      <c r="D19" s="107"/>
      <c r="E19" s="107"/>
      <c r="F19" s="108"/>
      <c r="G19" s="109"/>
      <c r="H19" s="110">
        <f>H17+H18</f>
        <v>636352772.11999989</v>
      </c>
      <c r="J19" s="95"/>
      <c r="K19" s="95"/>
      <c r="L19" s="95"/>
      <c r="M19" s="105"/>
    </row>
    <row r="20" spans="2:13" ht="15" customHeight="1" x14ac:dyDescent="0.35">
      <c r="B20" s="111"/>
      <c r="C20" s="111"/>
      <c r="D20" s="111"/>
      <c r="E20" s="111"/>
      <c r="F20" s="111"/>
      <c r="G20" s="111"/>
      <c r="H20" s="111"/>
    </row>
    <row r="22" spans="2:13" x14ac:dyDescent="0.35">
      <c r="H22" s="95"/>
      <c r="L22" s="105"/>
    </row>
    <row r="24" spans="2:13" x14ac:dyDescent="0.35">
      <c r="H24" s="105"/>
    </row>
  </sheetData>
  <mergeCells count="12">
    <mergeCell ref="B17:F17"/>
    <mergeCell ref="B18:E18"/>
    <mergeCell ref="B19:F19"/>
    <mergeCell ref="B2:H2"/>
    <mergeCell ref="B3:H4"/>
    <mergeCell ref="B5:B6"/>
    <mergeCell ref="C5:C6"/>
    <mergeCell ref="D5:D6"/>
    <mergeCell ref="E5:E6"/>
    <mergeCell ref="F5:F6"/>
    <mergeCell ref="G5:G6"/>
    <mergeCell ref="H5:H6"/>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 7 PROPUESTA ECONOMICA</vt:lpstr>
      <vt:lpstr>Cantidades por aeropuerto</vt:lpstr>
      <vt:lpstr>PRESUPUESTO OFICIAL</vt:lpstr>
    </vt:vector>
  </TitlesOfParts>
  <Manager/>
  <Company>UAEAC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Johanna Teresa Santamaria Caicedo</dc:creator>
  <cp:keywords>GDIR-3.0-12-14</cp:keywords>
  <dc:description/>
  <cp:lastModifiedBy>Juliana Ramírez</cp:lastModifiedBy>
  <cp:revision/>
  <cp:lastPrinted>2025-04-09T07:51:05Z</cp:lastPrinted>
  <dcterms:created xsi:type="dcterms:W3CDTF">2001-11-21T18:41:57Z</dcterms:created>
  <dcterms:modified xsi:type="dcterms:W3CDTF">2025-06-26T19:16:24Z</dcterms:modified>
  <cp:category/>
  <cp:contentStatus/>
</cp:coreProperties>
</file>