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5" codeName="{00000000-0000-0000-0000-000000000000}"/>
  <workbookPr codeName="ThisWorkbook" defaultThemeVersion="124226"/>
  <mc:AlternateContent xmlns:mc="http://schemas.openxmlformats.org/markup-compatibility/2006">
    <mc:Choice Requires="x15">
      <x15ac:absPath xmlns:x15ac="http://schemas.microsoft.com/office/spreadsheetml/2010/11/ac" url="D:\working\waccache\BN3PEPF0000A44F\EXCELCNV\542ddb8a-f26d-4a05-9dc1-586078b18478\"/>
    </mc:Choice>
  </mc:AlternateContent>
  <xr:revisionPtr revIDLastSave="175" documentId="8_{79B4E05B-7ED0-4266-868B-55FC84D36DEE}" xr6:coauthVersionLast="47" xr6:coauthVersionMax="47" xr10:uidLastSave="{7B727352-CB94-47B7-86D4-E2A42D1CF3F8}"/>
  <bookViews>
    <workbookView xWindow="-60" yWindow="-60" windowWidth="15480" windowHeight="11640" tabRatio="559" xr2:uid="{A93BA9EC-484E-4AE5-8D90-EDE3B8347EFC}"/>
  </bookViews>
  <sheets>
    <sheet name="MATRIZ" sheetId="1" r:id="rId1"/>
    <sheet name="INSTRUCCIONES" sheetId="3" r:id="rId2"/>
    <sheet name="Hoja1" sheetId="4" state="hidden" r:id="rId3"/>
  </sheets>
  <externalReferences>
    <externalReference r:id="rId4"/>
  </externalReferences>
  <definedNames>
    <definedName name="lista_cualitativa">'[1]Tabla CONPES 3714'!$N$15:$N$18</definedName>
    <definedName name="Prob">MATRIZ!$G$1:$G$5</definedName>
    <definedName name="_xlnm.Print_Titles" localSheetId="0">MATRIZ!$15:$17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3" i="1" l="1"/>
  <c r="I26" i="1"/>
  <c r="K26" i="1"/>
  <c r="W26" i="1"/>
  <c r="Y26" i="1"/>
  <c r="Z26" i="1"/>
  <c r="AA26" i="1"/>
  <c r="W27" i="1"/>
  <c r="Y27" i="1"/>
  <c r="Z27" i="1"/>
  <c r="AA27" i="1"/>
  <c r="I20" i="1"/>
  <c r="K20" i="1"/>
  <c r="W20" i="1"/>
  <c r="Y20" i="1"/>
  <c r="Z20" i="1"/>
  <c r="AA20" i="1"/>
  <c r="I19" i="1"/>
  <c r="K19" i="1"/>
  <c r="W19" i="1"/>
  <c r="Y19" i="1"/>
  <c r="Z19" i="1" s="1"/>
  <c r="AA19" i="1" s="1"/>
  <c r="K18" i="1"/>
  <c r="K25" i="1"/>
  <c r="Y18" i="1"/>
  <c r="W18" i="1"/>
  <c r="Z18" i="1" s="1"/>
  <c r="AA18" i="1" s="1"/>
  <c r="I18" i="1"/>
  <c r="W25" i="1"/>
  <c r="Y25" i="1"/>
  <c r="I25" i="1"/>
  <c r="I14" i="4"/>
  <c r="K14" i="4"/>
  <c r="I15" i="4"/>
  <c r="K15" i="4"/>
  <c r="I16" i="4"/>
  <c r="K16" i="4"/>
  <c r="I17" i="4"/>
  <c r="K17" i="4"/>
  <c r="I18" i="4"/>
  <c r="K18" i="4"/>
  <c r="I19" i="4"/>
  <c r="K19" i="4"/>
  <c r="Z25" i="1"/>
  <c r="AA25" i="1"/>
  <c r="M19" i="1"/>
  <c r="M24" i="1"/>
  <c r="L14" i="4"/>
  <c r="L17" i="4"/>
  <c r="L15" i="4"/>
  <c r="M20" i="1"/>
  <c r="M18" i="1"/>
  <c r="P18" i="1" s="1"/>
  <c r="L19" i="4"/>
  <c r="M26" i="1"/>
  <c r="M22" i="1"/>
  <c r="M21" i="1"/>
  <c r="M25" i="1"/>
  <c r="M23" i="1"/>
  <c r="L16" i="4"/>
  <c r="M27" i="1"/>
  <c r="L18" i="4"/>
  <c r="N18" i="4"/>
  <c r="O18" i="4"/>
  <c r="P18" i="4"/>
  <c r="Q18" i="4"/>
  <c r="M18" i="4"/>
  <c r="O27" i="1"/>
  <c r="P27" i="1"/>
  <c r="M16" i="4"/>
  <c r="N16" i="4"/>
  <c r="O16" i="4"/>
  <c r="P16" i="4"/>
  <c r="Q16" i="4"/>
  <c r="P23" i="1"/>
  <c r="O23" i="1"/>
  <c r="O25" i="1"/>
  <c r="P25" i="1"/>
  <c r="P21" i="1"/>
  <c r="O21" i="1"/>
  <c r="O22" i="1"/>
  <c r="P22" i="1"/>
  <c r="O26" i="1"/>
  <c r="P26" i="1"/>
  <c r="M19" i="4"/>
  <c r="N19" i="4"/>
  <c r="O19" i="4"/>
  <c r="P19" i="4"/>
  <c r="Q19" i="4"/>
  <c r="O18" i="1"/>
  <c r="P20" i="1"/>
  <c r="O20" i="1"/>
  <c r="M15" i="4"/>
  <c r="N15" i="4"/>
  <c r="O15" i="4"/>
  <c r="P15" i="4"/>
  <c r="Q15" i="4"/>
  <c r="N17" i="4"/>
  <c r="O17" i="4"/>
  <c r="P17" i="4"/>
  <c r="Q17" i="4"/>
  <c r="M17" i="4"/>
  <c r="M14" i="4"/>
  <c r="N14" i="4"/>
  <c r="O14" i="4"/>
  <c r="P14" i="4"/>
  <c r="Q14" i="4"/>
  <c r="P24" i="1"/>
  <c r="O24" i="1"/>
  <c r="O19" i="1"/>
  <c r="P19" i="1"/>
  <c r="Q19" i="1"/>
  <c r="R19" i="1"/>
  <c r="S19" i="1"/>
  <c r="Q26" i="1"/>
  <c r="R26" i="1"/>
  <c r="S26" i="1"/>
  <c r="Q23" i="1"/>
  <c r="R23" i="1"/>
  <c r="S23" i="1"/>
  <c r="Q22" i="1"/>
  <c r="R22" i="1"/>
  <c r="S22" i="1"/>
  <c r="Q27" i="1"/>
  <c r="R27" i="1"/>
  <c r="S27" i="1"/>
  <c r="Q24" i="1"/>
  <c r="R24" i="1"/>
  <c r="S24" i="1"/>
  <c r="Q20" i="1"/>
  <c r="R20" i="1"/>
  <c r="S20" i="1"/>
  <c r="Q18" i="1"/>
  <c r="R18" i="1"/>
  <c r="S18" i="1"/>
  <c r="Q21" i="1"/>
  <c r="R21" i="1"/>
  <c r="S21" i="1"/>
  <c r="Q25" i="1"/>
  <c r="R25" i="1"/>
  <c r="S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6" authorId="0" shapeId="0" xr:uid="{E7E1C115-EC01-482C-B1F4-D5DA6D2AA8D5}">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72838EDE-607B-4734-AE9A-2CE96BCB1AE4}">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<sst xmlns="http://schemas.openxmlformats.org/spreadsheetml/2006/main" count="454" uniqueCount="200">
  <si>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</si>
  <si>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</si>
  <si>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</si>
  <si>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</si>
  <si>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</si>
  <si>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</si>
  <si>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</si>
  <si>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</si>
  <si>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</si>
  <si>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</si>
  <si>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</si>
  <si>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</si>
  <si>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</si>
  <si>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</si>
  <si>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</si>
  <si>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</si>
  <si>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</si>
  <si>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</si>
  <si>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</si>
  <si>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</si>
  <si>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</si>
  <si>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</si>
  <si>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</si>
  <si>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</si>
  <si>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</si>
  <si>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</si>
  <si>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</si>
  <si>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</si>
  <si>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</si>
  <si>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</si>
  <si>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</si>
  <si>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</si>
  <si>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</si>
  <si>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</si>
  <si>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</si>
  <si>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Valor del contrato</t>
  </si>
  <si>
    <r>
      <rPr>
        <b/>
        <sz val="16"/>
        <color indexed="8"/>
        <rFont val="Arial Narrow"/>
        <family val="2"/>
      </rPr>
      <t xml:space="preserve"> Anexo 4. </t>
    </r>
    <r>
      <rPr>
        <sz val="16"/>
        <color indexed="8"/>
        <rFont val="Arial Narrow"/>
        <family val="2"/>
      </rPr>
      <t>Análisis de Riesgos y Forma de mitigarlo</t>
    </r>
  </si>
  <si>
    <t>Valor</t>
  </si>
  <si>
    <t>$63.131.553</t>
  </si>
  <si>
    <t>PROCESO</t>
  </si>
  <si>
    <t>OBJETO: Prestar servicios como técnico  agente de tránsito en los municipios de Jardín y San Jerónimo del Departamento de Antioquia</t>
  </si>
  <si>
    <t>No.</t>
  </si>
  <si>
    <t>Clase</t>
  </si>
  <si>
    <t xml:space="preserve">Fuente </t>
  </si>
  <si>
    <t>Etapa</t>
  </si>
  <si>
    <t>Tipo</t>
  </si>
  <si>
    <t>Descripción</t>
  </si>
  <si>
    <t>Consecuencia</t>
  </si>
  <si>
    <t>Probabilidad</t>
  </si>
  <si>
    <t>Impacto</t>
  </si>
  <si>
    <t>Calificación</t>
  </si>
  <si>
    <t>Categoría</t>
  </si>
  <si>
    <t>Asignación</t>
  </si>
  <si>
    <t>Tratamiento, controles a ser implementados</t>
  </si>
  <si>
    <t>Impacto después del tratamiento</t>
  </si>
  <si>
    <t>¿Afecta la ejecución?</t>
  </si>
  <si>
    <t>Responsable de tratamiento</t>
  </si>
  <si>
    <t>Fecha inicio tratamiento</t>
  </si>
  <si>
    <t>Fecha fin tratamiento</t>
  </si>
  <si>
    <t xml:space="preserve">Control y monitoreo </t>
  </si>
  <si>
    <t>Cualitativa</t>
  </si>
  <si>
    <t>Cuantitativa</t>
  </si>
  <si>
    <t>Valoración</t>
  </si>
  <si>
    <t>¿Cómo se realiza el monitoreo?</t>
  </si>
  <si>
    <t>Periodicidad ¿Cuánto?</t>
  </si>
  <si>
    <t>¿Es estimable?</t>
  </si>
  <si>
    <t>Estimación</t>
  </si>
  <si>
    <t>Demora en la suscripción del acta de inicio</t>
  </si>
  <si>
    <t>Retrasos en el cronograma y procesos de la Gerencia de Seguridad Vial</t>
  </si>
  <si>
    <t>Verificación en el cumplimiento de los requisitos técnicos de los contratistas</t>
  </si>
  <si>
    <t>revsión de la documentación debidamente diligenciada</t>
  </si>
  <si>
    <t>Antes de la firma dela cta de inicio</t>
  </si>
  <si>
    <t>Conflicto armado y desorden social</t>
  </si>
  <si>
    <t>Reprogramación de actividades o Imposibilidad en su realización</t>
  </si>
  <si>
    <t>Aceptar el riesgo y realizar acciones de mitigación, tales como: emitir por parte del contratista alertas tempranas respectivo a la posibilidad de ocurrencia o al momento mismo en que sucedan, a fin de reprogramar actividades.</t>
  </si>
  <si>
    <t>Consultar reportes de las instituciones oficiales, como la policía nacional y las fuerzas armadas</t>
  </si>
  <si>
    <t>Mensual</t>
  </si>
  <si>
    <t>cambios normativos o de legislación tributaria</t>
  </si>
  <si>
    <t>Se ven afectadas las condiciones técnicas, administrativas y legales</t>
  </si>
  <si>
    <t>Continuo estudio de la normatividad contractual.
Capacitación en cuanto a los cambios que se presenten en la normatividad contractual.</t>
  </si>
  <si>
    <t>seguimiento a la normatividad aplicable al contrato</t>
  </si>
  <si>
    <t>En la etapa contractual.</t>
  </si>
  <si>
    <t>Incumplimiento de las obligaciones contractuales</t>
  </si>
  <si>
    <t xml:space="preserve">Que el ejecutor del contrato no cumpla con los entregables y los alcances del contrato </t>
  </si>
  <si>
    <t>Aclarar los requisitos, requerimientos , especificaciones  y productos del contrato</t>
  </si>
  <si>
    <t>medio</t>
  </si>
  <si>
    <t xml:space="preserve">Claridad en los estudios y documentos  previos,  Reuniones y/o seguimiento periódico para revisar avance.  </t>
  </si>
  <si>
    <t>Gestión del personal en situación de estabilidad laboral reforzada por especial protección constitucional(mujeres embarazadas o personal en situación de discapacidad)</t>
  </si>
  <si>
    <t>Mayores costos y causación de perjuicios por el reconocimiento de prestaciones economicas adicionales</t>
  </si>
  <si>
    <t xml:space="preserve">El contratante mediante los supervisores del convenio  revisará y aprobarán las hojas de vida del personal idóneo para la ejecución de las actividades del contrato. </t>
  </si>
  <si>
    <t>Bajpo</t>
  </si>
  <si>
    <t>Establecer reuniones y realizar las solicitudes respectivas,  para el seguimiento y revisión del personal</t>
  </si>
  <si>
    <t>Perjuicios y daños ocasionados a terceros y beneficiarios con ocasión del accionar del contratista</t>
  </si>
  <si>
    <t>Daños ocasioandos a terceros beneficiarios y la consecuente obligación del Departamento de reparar los mismos</t>
  </si>
  <si>
    <t>Evitar el riesgo por parte del contratista, tomando todas las medidas de seguridad y sanidad necesarias para evitar la causación de daños y perjuicios a los terceros y beneficiarios de las actividades.</t>
  </si>
  <si>
    <t>Seguimiento periódico a la ejecución del proyecto.</t>
  </si>
  <si>
    <t>mensual</t>
  </si>
  <si>
    <t xml:space="preserve">Modificación de especificaciones técnicas </t>
  </si>
  <si>
    <t>Incumplimiento o ejecución deficiente en el objeto del contrato.</t>
  </si>
  <si>
    <t>Socialización por parte del contratante  al contratista  y supervisores de los estudios y documentos previos, y si estos requieren alguna modificación, será concertada por las partes para que no afecten el objeto</t>
  </si>
  <si>
    <t>Bimensual</t>
  </si>
  <si>
    <t>no pago de la seguridad social o pagos incorrectos del valor de la misma</t>
  </si>
  <si>
    <t xml:space="preserve">No se puede realizar el pago de los honorarios de la manera estipulada en el contrato. </t>
  </si>
  <si>
    <t>Revisión previa al pago de la documentación</t>
  </si>
  <si>
    <t>Informes de seguimiento</t>
  </si>
  <si>
    <t>Retrasos en los pagos o desembolsos al contratista  después del cumplimiento oportuno de los requisitos para cada pago o desembolso</t>
  </si>
  <si>
    <t xml:space="preserve">Perjuicios económicos al contratista / asociado por la falta de disponibilidad de los recursos. Retrasos en la ejecución de actividades. </t>
  </si>
  <si>
    <t>(i) Evitar el riesgo, adoptando un procedimiento concertado con el contratista , para la entrega y revisión de informes, productos y soportes, facturas o cuentas de cobro, teniendo en cuenta las fechas de corte en la tesorería departamental para la radicación de cuentas por pagar.</t>
  </si>
  <si>
    <t>Seguimiento y acatamiento estricto al procedimiento para entrega de informes y radicación de facturas o cuentas de cobro</t>
  </si>
  <si>
    <t>mensual Previo a la realización de cada pago.</t>
  </si>
  <si>
    <t>perdida de ordenes de comparendo o destrucción de los mismos en el trámite contravencional</t>
  </si>
  <si>
    <t>perdidad de información reservada y de archivo de la Gerencia de Seguridad Vial</t>
  </si>
  <si>
    <t>Establecer en un protocolo/proceso para la revisión de ordenes de comparendo, y emitir alertas por parte del contratista respecto a la posibilidad de ocurrencia del hecho</t>
  </si>
  <si>
    <t>Informe de actividades y de seguimiento</t>
  </si>
  <si>
    <t>________________________________</t>
  </si>
  <si>
    <t>MANUELA CASTAÑO CASTAÑO</t>
  </si>
  <si>
    <t>LINA MARÍA MÚNERA HENAO</t>
  </si>
  <si>
    <t>Integrante Juridico</t>
  </si>
  <si>
    <t>Integrante logístico</t>
  </si>
  <si>
    <t>LUIS FERNANDO FLOREZ GARCÍA</t>
  </si>
  <si>
    <t>Integrante Técnico</t>
  </si>
  <si>
    <t>PROBABILIDAD DEL RIESGO</t>
  </si>
  <si>
    <t>IMPACTO DEL RIESGO</t>
  </si>
  <si>
    <t xml:space="preserve">CATEGORIA DEL RIESGO (PROBABILIDAD DEL RIESGO + IMPACTO DE RIESGO)
</t>
  </si>
  <si>
    <t>CATEGORIA</t>
  </si>
  <si>
    <t>VALORACIÓN</t>
  </si>
  <si>
    <t xml:space="preserve">CATEGORIA </t>
  </si>
  <si>
    <t>VALORACIÓN DEL RIESGO</t>
  </si>
  <si>
    <t>CATEGORÍA</t>
  </si>
  <si>
    <t>RARO</t>
  </si>
  <si>
    <t>INSIGNIFICANTE</t>
  </si>
  <si>
    <t>8,9,10</t>
  </si>
  <si>
    <t>Riesgo extremo</t>
  </si>
  <si>
    <t>IMPROBABLE</t>
  </si>
  <si>
    <t>MENOR</t>
  </si>
  <si>
    <t>6 Y 7</t>
  </si>
  <si>
    <t>Riesgo alto</t>
  </si>
  <si>
    <t>POSIBLE</t>
  </si>
  <si>
    <t>MODERADO</t>
  </si>
  <si>
    <t>Riesgo medio</t>
  </si>
  <si>
    <t>PROBABLE</t>
  </si>
  <si>
    <t>MAYOR</t>
  </si>
  <si>
    <t>2,3 y 4</t>
  </si>
  <si>
    <t>Riesgo bajo</t>
  </si>
  <si>
    <t>CASI CIERTO</t>
  </si>
  <si>
    <t>CATASTROFICO</t>
  </si>
  <si>
    <t>N</t>
  </si>
  <si>
    <t>Fuente</t>
  </si>
  <si>
    <t>Consecuencia de la ocurrencia del evento</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</si>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</sst>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quot;$&quot;\ #,##0"/>
    <numFmt numFmtId="166" formatCode="[$$-240A]\ #,##0.00"/>
    <numFmt numFmtId="167" formatCode="_-* #,##0_-;\-* #,##0_-;_-* &quot;-&quot;??_-;_-@_-"/>
  </numFmts>
  <fonts count="34">
    <font>
      <sz val="11"/>
      <color theme="1"/>
      <name val="Calibri"/>
      <family val="2"/>
      <scheme val="minor"/>
    </font>
    <font>
      <sz val="9"/>
      <color indexed="81"/>
      <name val="Arial Narrow"/>
      <family val="2"/>
    </font>
    <font>
      <b/>
      <sz val="9"/>
      <color indexed="81"/>
      <name val="Arial Narrow"/>
      <family val="2"/>
    </font>
    <font>
      <sz val="16"/>
      <color indexed="8"/>
      <name val="Arial Narrow"/>
      <family val="2"/>
    </font>
    <font>
      <b/>
      <sz val="16"/>
      <color indexed="8"/>
      <name val="Arial Narrow"/>
      <family val="2"/>
    </font>
    <font>
      <sz val="11"/>
      <color theme="1"/>
      <name val="Calibri"/>
      <family val="2"/>
      <scheme val="minor"/>
    </font>
    <font>
      <b/>
      <sz val="11"/>
      <color theme="1"/>
      <name val="Calibri"/>
      <family val="2"/>
      <scheme val="minor"/>
    </font>
    <font>
      <sz val="10"/>
      <color rgb="FF000000"/>
      <name val="Arial Narrow"/>
      <family val="2"/>
    </font>
    <font>
      <sz val="8"/>
      <color theme="1"/>
      <name val="Arial Narrow"/>
      <family val="2"/>
    </font>
    <font>
      <sz val="11"/>
      <color theme="1"/>
      <name val="Arial Narrow"/>
      <family val="2"/>
    </font>
    <font>
      <sz val="10"/>
      <color theme="1"/>
      <name val="Arial Narrow"/>
      <family val="2"/>
    </font>
    <font>
      <b/>
      <sz val="12"/>
      <color rgb="FF0B2A49"/>
      <name val="Arial Narrow"/>
      <family val="2"/>
    </font>
    <font>
      <b/>
      <sz val="10"/>
      <color rgb="FF000000"/>
      <name val="Arial Narrow"/>
      <family val="2"/>
    </font>
    <font>
      <sz val="9"/>
      <color theme="1"/>
      <name val="Arial Narrow"/>
      <family val="2"/>
    </font>
    <font>
      <b/>
      <sz val="9"/>
      <color rgb="FF0B2A49"/>
      <name val="Arial Narrow"/>
      <family val="2"/>
    </font>
    <font>
      <b/>
      <sz val="9"/>
      <color theme="1"/>
      <name val="Arial Narrow"/>
      <family val="2"/>
    </font>
    <font>
      <sz val="9"/>
      <color theme="0"/>
      <name val="Arial Narrow"/>
      <family val="2"/>
    </font>
    <font>
      <sz val="9"/>
      <color rgb="FF000000"/>
      <name val="Arial Narrow"/>
      <family val="2"/>
    </font>
    <font>
      <sz val="10"/>
      <color theme="1"/>
      <name val="Arial"/>
      <family val="2"/>
    </font>
    <font>
      <sz val="8"/>
      <color rgb="FF959393"/>
      <name val="Arial"/>
      <family val="2"/>
    </font>
    <font>
      <sz val="9"/>
      <color rgb="FF000000"/>
      <name val="Calibri"/>
      <family val="2"/>
      <scheme val="minor"/>
    </font>
    <font>
      <sz val="8"/>
      <color theme="1"/>
      <name val="Times New Roman"/>
      <family val="1"/>
    </font>
    <font>
      <sz val="11"/>
      <color rgb="FF000000"/>
      <name val="Calibri"/>
      <family val="2"/>
      <scheme val="minor"/>
    </font>
    <font>
      <b/>
      <sz val="11"/>
      <color rgb="FF000000"/>
      <name val="Calibri"/>
      <family val="2"/>
      <scheme val="minor"/>
    </font>
    <font>
      <sz val="7"/>
      <color rgb="FF000000"/>
      <name val="Arial"/>
      <family val="2"/>
    </font>
    <font>
      <sz val="12"/>
      <color theme="1"/>
      <name val="Arial Narrow"/>
      <family val="2"/>
    </font>
    <font>
      <b/>
      <sz val="11"/>
      <color theme="1"/>
      <name val="Arial Narrow"/>
      <family val="2"/>
    </font>
    <font>
      <b/>
      <sz val="11"/>
      <color theme="1"/>
      <name val="Arial"/>
      <family val="2"/>
    </font>
    <font>
      <sz val="9"/>
      <color theme="1"/>
      <name val="Calibri"/>
      <family val="2"/>
      <scheme val="minor"/>
    </font>
    <font>
      <sz val="8"/>
      <color rgb="FF000000"/>
      <name val="Arial"/>
      <family val="2"/>
    </font>
    <font>
      <sz val="8"/>
      <color rgb="FFFFFFFF"/>
      <name val="Arial"/>
      <family val="2"/>
    </font>
    <font>
      <b/>
      <sz val="10"/>
      <color theme="1"/>
      <name val="Arial Narrow"/>
      <family val="2"/>
    </font>
    <font>
      <sz val="11"/>
      <color rgb="FF000000"/>
      <name val="WordVisi_MSFontService"/>
      <charset val="1"/>
    </font>
    <font>
      <sz val="11"/>
      <color rgb="FF000000"/>
      <name val="Arial"/>
      <charset val="1"/>
    </font>
  </fonts>
  <fills count="9">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FFFFFF"/>
        <bgColor indexed="64"/>
      </patternFill>
    </fill>
    <fill>
      <patternFill patternType="solid">
        <fgColor rgb="FFD9D9D9"/>
        <bgColor indexed="64"/>
      </patternFill>
    </fill>
    <fill>
      <patternFill patternType="solid">
        <fgColor rgb="FF4E4D4D"/>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hair">
        <color theme="3"/>
      </left>
      <right style="hair">
        <color theme="3"/>
      </right>
      <top style="hair">
        <color theme="3"/>
      </top>
      <bottom style="hair">
        <color theme="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top style="thin">
        <color theme="0" tint="-0.499984740745262"/>
      </top>
      <bottom style="thin">
        <color theme="0" tint="-0.499984740745262"/>
      </bottom>
      <diagonal/>
    </border>
    <border>
      <left/>
      <right style="thin">
        <color theme="0" tint="-0.34998626667073579"/>
      </right>
      <top style="thin">
        <color theme="0" tint="-0.499984740745262"/>
      </top>
      <bottom style="thin">
        <color theme="0" tint="-0.499984740745262"/>
      </bottom>
      <diagonal/>
    </border>
    <border>
      <left style="thin">
        <color theme="0" tint="-0.499984740745262"/>
      </left>
      <right style="thin">
        <color theme="0" tint="-0.34998626667073579"/>
      </right>
      <top/>
      <bottom style="thin">
        <color theme="0" tint="-0.499984740745262"/>
      </bottom>
      <diagonal/>
    </border>
    <border>
      <left style="thin">
        <color theme="0" tint="-0.34998626667073579"/>
      </left>
      <right style="thin">
        <color theme="0" tint="-0.499984740745262"/>
      </right>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34998626667073579"/>
      </right>
      <top style="thin">
        <color theme="0" tint="-0.499984740745262"/>
      </top>
      <bottom/>
      <diagonal/>
    </border>
    <border>
      <left/>
      <right/>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164" fontId="5" fillId="0" borderId="0" applyFont="0" applyFill="0" applyBorder="0" applyAlignment="0" applyProtection="0"/>
  </cellStyleXfs>
  <cellXfs count="148">
    <xf numFmtId="0" fontId="0" fillId="0" borderId="0" xfId="0"/>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4" fontId="7" fillId="0" borderId="1" xfId="0" applyNumberFormat="1" applyFont="1" applyBorder="1" applyAlignment="1">
      <alignment horizontal="center" vertical="center" wrapText="1"/>
    </xf>
    <xf numFmtId="0" fontId="7" fillId="0" borderId="1" xfId="0" applyFont="1" applyBorder="1" applyAlignment="1">
      <alignment horizontal="center" vertical="center" textRotation="90" wrapText="1"/>
    </xf>
    <xf numFmtId="0" fontId="8" fillId="0" borderId="0" xfId="0" applyFont="1"/>
    <xf numFmtId="0" fontId="8" fillId="0" borderId="0" xfId="0" applyFont="1" applyAlignment="1">
      <alignment wrapText="1"/>
    </xf>
    <xf numFmtId="0" fontId="9" fillId="0" borderId="0" xfId="0" applyFont="1"/>
    <xf numFmtId="0" fontId="9" fillId="0" borderId="0" xfId="0" applyFont="1" applyAlignment="1">
      <alignment wrapText="1"/>
    </xf>
    <xf numFmtId="0" fontId="10" fillId="0" borderId="0" xfId="0" applyFont="1"/>
    <xf numFmtId="0" fontId="10" fillId="0" borderId="0" xfId="0" applyFont="1" applyAlignment="1">
      <alignment wrapText="1"/>
    </xf>
    <xf numFmtId="165" fontId="10" fillId="0" borderId="1" xfId="0" applyNumberFormat="1" applyFont="1" applyBorder="1" applyAlignment="1">
      <alignment vertical="center"/>
    </xf>
    <xf numFmtId="166" fontId="11" fillId="0" borderId="11" xfId="1" applyNumberFormat="1" applyFont="1" applyFill="1" applyBorder="1" applyAlignment="1" applyProtection="1">
      <alignment horizontal="center" vertical="center"/>
    </xf>
    <xf numFmtId="166" fontId="11" fillId="0" borderId="0" xfId="1" applyNumberFormat="1" applyFont="1" applyFill="1" applyBorder="1" applyAlignment="1" applyProtection="1">
      <alignment horizontal="center" vertical="center"/>
    </xf>
    <xf numFmtId="10" fontId="7" fillId="0" borderId="1" xfId="0" applyNumberFormat="1" applyFont="1" applyBorder="1" applyAlignment="1">
      <alignment horizontal="center" vertical="center" wrapText="1"/>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13" fillId="0" borderId="0" xfId="0" applyFont="1"/>
    <xf numFmtId="0" fontId="13" fillId="0" borderId="0" xfId="0" applyFont="1" applyAlignment="1">
      <alignment wrapText="1"/>
    </xf>
    <xf numFmtId="166" fontId="14" fillId="0" borderId="11" xfId="1" applyNumberFormat="1" applyFont="1" applyFill="1" applyBorder="1" applyAlignment="1" applyProtection="1">
      <alignment horizontal="center" vertical="center"/>
    </xf>
    <xf numFmtId="0" fontId="13" fillId="3" borderId="0" xfId="0" applyFont="1" applyFill="1"/>
    <xf numFmtId="166" fontId="14" fillId="3" borderId="0" xfId="1" applyNumberFormat="1" applyFont="1" applyFill="1" applyBorder="1" applyAlignment="1" applyProtection="1">
      <alignment horizontal="center" vertical="center"/>
    </xf>
    <xf numFmtId="0" fontId="13" fillId="3" borderId="0" xfId="0" applyFont="1" applyFill="1" applyAlignment="1">
      <alignment wrapText="1"/>
    </xf>
    <xf numFmtId="0" fontId="15" fillId="3" borderId="0" xfId="0" applyFont="1" applyFill="1" applyAlignment="1">
      <alignment horizontal="center" vertical="center"/>
    </xf>
    <xf numFmtId="0" fontId="16" fillId="4" borderId="12" xfId="0" applyFont="1" applyFill="1" applyBorder="1" applyAlignment="1">
      <alignment horizontal="center" vertical="center" wrapText="1"/>
    </xf>
    <xf numFmtId="0" fontId="17" fillId="0" borderId="12" xfId="0" applyFont="1" applyBorder="1" applyAlignment="1">
      <alignment horizontal="center" vertical="center" wrapText="1"/>
    </xf>
    <xf numFmtId="0" fontId="17" fillId="0" borderId="12" xfId="0" applyFont="1" applyBorder="1" applyAlignment="1" applyProtection="1">
      <alignment horizontal="center" vertical="center" textRotation="90" wrapText="1"/>
      <protection locked="0"/>
    </xf>
    <xf numFmtId="0" fontId="17" fillId="0" borderId="12" xfId="0" applyFont="1" applyBorder="1" applyAlignment="1" applyProtection="1">
      <alignment horizontal="center" vertical="center" wrapText="1"/>
      <protection locked="0"/>
    </xf>
    <xf numFmtId="10" fontId="17" fillId="0" borderId="12" xfId="0" applyNumberFormat="1" applyFont="1" applyBorder="1" applyAlignment="1">
      <alignment horizontal="center" vertical="center" wrapText="1"/>
    </xf>
    <xf numFmtId="0" fontId="17" fillId="0" borderId="12" xfId="0" applyFont="1" applyBorder="1" applyAlignment="1">
      <alignment horizontal="center" vertical="center" textRotation="90" wrapText="1"/>
    </xf>
    <xf numFmtId="0" fontId="17" fillId="0" borderId="12" xfId="0" applyFont="1" applyBorder="1" applyAlignment="1" applyProtection="1">
      <alignment horizontal="justify" vertical="center" wrapText="1"/>
      <protection locked="0"/>
    </xf>
    <xf numFmtId="0" fontId="17" fillId="5" borderId="12" xfId="0" applyFont="1" applyFill="1" applyBorder="1" applyAlignment="1">
      <alignment horizontal="center" vertical="center" textRotation="90" wrapText="1"/>
    </xf>
    <xf numFmtId="0" fontId="18" fillId="0" borderId="0" xfId="0" applyFont="1" applyAlignment="1">
      <alignment vertical="center" wrapText="1"/>
    </xf>
    <xf numFmtId="0" fontId="19" fillId="0" borderId="13" xfId="0" applyFont="1" applyBorder="1" applyAlignment="1">
      <alignment horizontal="center" vertical="center" textRotation="90" wrapText="1"/>
    </xf>
    <xf numFmtId="0" fontId="19" fillId="0" borderId="14" xfId="0" applyFont="1" applyBorder="1" applyAlignment="1">
      <alignment horizontal="center" vertical="center" textRotation="90" wrapText="1"/>
    </xf>
    <xf numFmtId="0" fontId="19" fillId="0" borderId="14" xfId="0" applyFont="1" applyBorder="1" applyAlignment="1">
      <alignment horizontal="center" vertical="center" wrapText="1"/>
    </xf>
    <xf numFmtId="0" fontId="16" fillId="4" borderId="15" xfId="0" applyFont="1" applyFill="1" applyBorder="1" applyAlignment="1">
      <alignment horizontal="center" vertical="center" wrapText="1"/>
    </xf>
    <xf numFmtId="0" fontId="16" fillId="4" borderId="16" xfId="0" applyFont="1" applyFill="1" applyBorder="1" applyAlignment="1">
      <alignment horizontal="center" vertical="center" textRotation="90" wrapText="1"/>
    </xf>
    <xf numFmtId="0" fontId="16" fillId="4" borderId="17" xfId="0" applyFont="1" applyFill="1" applyBorder="1" applyAlignment="1">
      <alignment horizontal="center" vertical="center" textRotation="90" wrapText="1"/>
    </xf>
    <xf numFmtId="0" fontId="16" fillId="4" borderId="17" xfId="0" applyFont="1" applyFill="1" applyBorder="1" applyAlignment="1">
      <alignment horizontal="center" vertical="center" wrapText="1"/>
    </xf>
    <xf numFmtId="0" fontId="13" fillId="0" borderId="12" xfId="0" applyFont="1" applyBorder="1" applyAlignment="1" applyProtection="1">
      <alignment horizontal="center" vertical="center"/>
      <protection locked="0"/>
    </xf>
    <xf numFmtId="0" fontId="13" fillId="0" borderId="0" xfId="0" applyFont="1" applyAlignment="1">
      <alignment textRotation="90"/>
    </xf>
    <xf numFmtId="0" fontId="13" fillId="3" borderId="0" xfId="0" applyFont="1" applyFill="1" applyAlignment="1">
      <alignment textRotation="90"/>
    </xf>
    <xf numFmtId="0" fontId="20" fillId="0" borderId="0" xfId="0" applyFont="1" applyAlignment="1">
      <alignment vertical="center" wrapText="1"/>
    </xf>
    <xf numFmtId="0" fontId="21" fillId="0" borderId="0" xfId="0" applyFont="1"/>
    <xf numFmtId="0" fontId="22" fillId="0" borderId="0" xfId="0" applyFont="1" applyAlignment="1">
      <alignment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3" fontId="22" fillId="0" borderId="0" xfId="0" applyNumberFormat="1" applyFont="1" applyAlignment="1">
      <alignment wrapText="1"/>
    </xf>
    <xf numFmtId="0" fontId="24" fillId="6" borderId="6" xfId="0" applyFont="1" applyFill="1" applyBorder="1" applyAlignment="1">
      <alignment vertical="center" wrapText="1"/>
    </xf>
    <xf numFmtId="0" fontId="24" fillId="6" borderId="7" xfId="0" applyFont="1" applyFill="1" applyBorder="1" applyAlignment="1">
      <alignment horizontal="center" vertical="center" wrapText="1"/>
    </xf>
    <xf numFmtId="0" fontId="25" fillId="0" borderId="0" xfId="0" applyFont="1" applyAlignment="1">
      <alignment horizontal="center"/>
    </xf>
    <xf numFmtId="0" fontId="15" fillId="0" borderId="0" xfId="0" applyFont="1"/>
    <xf numFmtId="0" fontId="26" fillId="0" borderId="0" xfId="0" applyFont="1" applyAlignment="1">
      <alignment horizontal="center"/>
    </xf>
    <xf numFmtId="0" fontId="16" fillId="0" borderId="0" xfId="0" applyFont="1" applyAlignment="1">
      <alignment horizontal="center" vertical="center" wrapText="1"/>
    </xf>
    <xf numFmtId="0" fontId="3" fillId="0" borderId="0" xfId="0" applyFont="1" applyAlignment="1">
      <alignment horizontal="center"/>
    </xf>
    <xf numFmtId="0" fontId="13" fillId="0" borderId="0" xfId="0" applyFont="1" applyAlignment="1">
      <alignment horizontal="center"/>
    </xf>
    <xf numFmtId="0" fontId="26" fillId="0" borderId="0" xfId="0" applyFont="1"/>
    <xf numFmtId="0" fontId="27" fillId="0" borderId="0" xfId="0" applyFont="1"/>
    <xf numFmtId="0" fontId="25" fillId="0" borderId="0" xfId="0" applyFont="1"/>
    <xf numFmtId="0" fontId="17" fillId="0" borderId="16"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textRotation="90" wrapText="1"/>
      <protection locked="0"/>
    </xf>
    <xf numFmtId="0" fontId="17" fillId="0" borderId="16" xfId="0" applyFont="1" applyBorder="1" applyAlignment="1" applyProtection="1">
      <alignment horizontal="justify" vertical="center" wrapText="1"/>
      <protection locked="0"/>
    </xf>
    <xf numFmtId="0" fontId="17" fillId="0" borderId="16" xfId="0" applyFont="1" applyBorder="1" applyAlignment="1">
      <alignment horizontal="center" vertical="center" wrapText="1"/>
    </xf>
    <xf numFmtId="0" fontId="13" fillId="0" borderId="16" xfId="0" applyFont="1" applyBorder="1" applyAlignment="1" applyProtection="1">
      <alignment horizontal="center" vertical="center"/>
      <protection locked="0"/>
    </xf>
    <xf numFmtId="10" fontId="17" fillId="0" borderId="16" xfId="0" applyNumberFormat="1" applyFont="1" applyBorder="1" applyAlignment="1">
      <alignment horizontal="center" vertical="center" wrapText="1"/>
    </xf>
    <xf numFmtId="0" fontId="17" fillId="0" borderId="16" xfId="0" applyFont="1" applyBorder="1" applyAlignment="1">
      <alignment horizontal="center" vertical="center" textRotation="90" wrapText="1"/>
    </xf>
    <xf numFmtId="0" fontId="24" fillId="6" borderId="8" xfId="0" applyFont="1" applyFill="1" applyBorder="1" applyAlignment="1">
      <alignment vertical="center" wrapText="1"/>
    </xf>
    <xf numFmtId="0" fontId="24" fillId="6" borderId="9"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textRotation="90" wrapText="1"/>
      <protection locked="0"/>
    </xf>
    <xf numFmtId="0" fontId="17" fillId="0" borderId="1" xfId="0" applyFont="1" applyBorder="1" applyAlignment="1" applyProtection="1">
      <alignment horizontal="justify" vertical="center" wrapText="1"/>
      <protection locked="0"/>
    </xf>
    <xf numFmtId="0" fontId="17" fillId="0" borderId="1" xfId="0" applyFont="1" applyBorder="1" applyAlignment="1">
      <alignment horizontal="center" vertical="center" wrapText="1"/>
    </xf>
    <xf numFmtId="0" fontId="13" fillId="0" borderId="1" xfId="0" applyFont="1" applyBorder="1" applyAlignment="1" applyProtection="1">
      <alignment horizontal="center" vertical="center"/>
      <protection locked="0"/>
    </xf>
    <xf numFmtId="10" fontId="17" fillId="0" borderId="1" xfId="0" applyNumberFormat="1" applyFont="1" applyBorder="1" applyAlignment="1">
      <alignment horizontal="center" vertical="center" wrapText="1"/>
    </xf>
    <xf numFmtId="0" fontId="17" fillId="0" borderId="1" xfId="0" applyFont="1" applyBorder="1" applyAlignment="1">
      <alignment horizontal="center" vertical="center" textRotation="90" wrapText="1"/>
    </xf>
    <xf numFmtId="0" fontId="24" fillId="6" borderId="1" xfId="0" applyFont="1" applyFill="1" applyBorder="1" applyAlignment="1">
      <alignment vertical="center" wrapText="1"/>
    </xf>
    <xf numFmtId="0" fontId="24" fillId="6" borderId="1" xfId="0" applyFont="1" applyFill="1" applyBorder="1" applyAlignment="1">
      <alignment horizontal="center" vertical="center" wrapText="1"/>
    </xf>
    <xf numFmtId="167" fontId="6" fillId="0" borderId="1" xfId="0" applyNumberFormat="1" applyFont="1" applyBorder="1" applyAlignment="1">
      <alignment horizontal="center" vertical="center"/>
    </xf>
    <xf numFmtId="0" fontId="15" fillId="3" borderId="0" xfId="0" applyFont="1" applyFill="1"/>
    <xf numFmtId="0" fontId="32" fillId="0" borderId="0" xfId="0" applyFont="1"/>
    <xf numFmtId="14" fontId="17" fillId="0" borderId="12" xfId="0" applyNumberFormat="1" applyFont="1" applyBorder="1" applyAlignment="1" applyProtection="1">
      <alignment horizontal="center" vertical="center" textRotation="90" wrapText="1"/>
      <protection locked="0"/>
    </xf>
    <xf numFmtId="4" fontId="17" fillId="0" borderId="19" xfId="0" applyNumberFormat="1" applyFont="1" applyBorder="1" applyAlignment="1">
      <alignment horizontal="center" vertical="center" wrapText="1"/>
    </xf>
    <xf numFmtId="4" fontId="17" fillId="0" borderId="20" xfId="0" applyNumberFormat="1" applyFont="1" applyBorder="1" applyAlignment="1">
      <alignment horizontal="center" vertical="center" wrapText="1"/>
    </xf>
    <xf numFmtId="0" fontId="17" fillId="7" borderId="12" xfId="0" applyFont="1" applyFill="1" applyBorder="1" applyAlignment="1">
      <alignment horizontal="center" vertical="center" textRotation="90" wrapText="1"/>
    </xf>
    <xf numFmtId="0" fontId="17" fillId="5" borderId="16"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6" fillId="4" borderId="16" xfId="0" applyFont="1" applyFill="1" applyBorder="1" applyAlignment="1">
      <alignment horizontal="center" vertical="center" textRotation="90" wrapText="1"/>
    </xf>
    <xf numFmtId="0" fontId="16" fillId="4" borderId="17" xfId="0" applyFont="1" applyFill="1" applyBorder="1" applyAlignment="1">
      <alignment horizontal="center" vertical="center" textRotation="90" wrapText="1"/>
    </xf>
    <xf numFmtId="0" fontId="16" fillId="4" borderId="18" xfId="0" applyFont="1" applyFill="1" applyBorder="1" applyAlignment="1">
      <alignment horizontal="center" vertical="center" textRotation="90" wrapText="1"/>
    </xf>
    <xf numFmtId="0" fontId="17" fillId="5" borderId="16" xfId="0" applyFont="1" applyFill="1" applyBorder="1" applyAlignment="1">
      <alignment horizontal="center" vertical="center" textRotation="90" wrapText="1"/>
    </xf>
    <xf numFmtId="0" fontId="17" fillId="5" borderId="18" xfId="0" applyFont="1" applyFill="1" applyBorder="1" applyAlignment="1">
      <alignment horizontal="center" vertical="center" textRotation="90" wrapText="1"/>
    </xf>
    <xf numFmtId="0" fontId="17" fillId="5" borderId="17" xfId="0" applyFont="1" applyFill="1" applyBorder="1" applyAlignment="1">
      <alignment horizontal="center" vertical="center" textRotation="90" wrapText="1"/>
    </xf>
    <xf numFmtId="0" fontId="17" fillId="5" borderId="19"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22" fillId="0" borderId="0" xfId="0" applyFont="1" applyAlignment="1">
      <alignment horizontal="center" wrapText="1"/>
    </xf>
    <xf numFmtId="4" fontId="17" fillId="0" borderId="10" xfId="0" applyNumberFormat="1" applyFont="1" applyBorder="1" applyAlignment="1">
      <alignment horizontal="center" vertical="center" wrapText="1"/>
    </xf>
    <xf numFmtId="4" fontId="17" fillId="0" borderId="3" xfId="0" applyNumberFormat="1" applyFont="1" applyBorder="1" applyAlignment="1">
      <alignment horizontal="center" vertical="center" wrapText="1"/>
    </xf>
    <xf numFmtId="0" fontId="22" fillId="0" borderId="1" xfId="0" applyFont="1" applyBorder="1" applyAlignment="1">
      <alignment horizontal="center" vertical="center" wrapText="1"/>
    </xf>
    <xf numFmtId="4" fontId="17" fillId="0" borderId="24" xfId="0" applyNumberFormat="1" applyFont="1" applyBorder="1" applyAlignment="1">
      <alignment horizontal="center" vertical="center" wrapText="1"/>
    </xf>
    <xf numFmtId="4" fontId="17" fillId="0" borderId="25" xfId="0" applyNumberFormat="1" applyFont="1" applyBorder="1" applyAlignment="1">
      <alignment horizontal="center" vertical="center" wrapText="1"/>
    </xf>
    <xf numFmtId="4" fontId="17" fillId="0" borderId="1" xfId="0" applyNumberFormat="1" applyFont="1" applyBorder="1" applyAlignment="1">
      <alignment horizontal="center" vertical="center" wrapText="1"/>
    </xf>
    <xf numFmtId="0" fontId="22" fillId="0" borderId="1" xfId="0" applyFont="1" applyBorder="1" applyAlignment="1">
      <alignment horizontal="center" wrapText="1"/>
    </xf>
    <xf numFmtId="0" fontId="16" fillId="4" borderId="16"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7" fillId="5" borderId="18"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6" fillId="0" borderId="0" xfId="0" applyFont="1" applyAlignment="1">
      <alignment horizontal="center" vertical="center" wrapText="1"/>
    </xf>
    <xf numFmtId="0" fontId="16" fillId="4" borderId="12" xfId="0" applyFont="1" applyFill="1" applyBorder="1" applyAlignment="1">
      <alignment horizontal="center" vertical="center" wrapText="1"/>
    </xf>
    <xf numFmtId="0" fontId="3" fillId="0" borderId="0" xfId="0" applyFont="1" applyAlignment="1">
      <alignment horizontal="center"/>
    </xf>
    <xf numFmtId="0" fontId="13" fillId="0" borderId="0" xfId="0" applyFont="1" applyAlignment="1">
      <alignment horizontal="center"/>
    </xf>
    <xf numFmtId="0" fontId="15" fillId="3" borderId="26" xfId="0" applyFont="1" applyFill="1" applyBorder="1" applyAlignment="1">
      <alignment horizontal="center" wrapText="1"/>
    </xf>
    <xf numFmtId="0" fontId="26" fillId="0" borderId="0" xfId="0" applyFont="1" applyAlignment="1">
      <alignment horizontal="center"/>
    </xf>
    <xf numFmtId="0" fontId="6" fillId="0" borderId="1" xfId="0" applyFont="1" applyBorder="1" applyAlignment="1">
      <alignment horizontal="center" wrapText="1"/>
    </xf>
    <xf numFmtId="0" fontId="0" fillId="0" borderId="1" xfId="0" applyBorder="1" applyAlignment="1">
      <alignment horizontal="left" wrapText="1"/>
    </xf>
    <xf numFmtId="0" fontId="0" fillId="0" borderId="1" xfId="0" applyBorder="1" applyAlignment="1">
      <alignment horizontal="left"/>
    </xf>
    <xf numFmtId="0" fontId="15" fillId="0" borderId="0" xfId="0" applyFont="1" applyAlignment="1">
      <alignment horizontal="center"/>
    </xf>
    <xf numFmtId="0" fontId="23" fillId="0" borderId="1" xfId="0" applyFont="1" applyBorder="1" applyAlignment="1">
      <alignment horizontal="center" vertical="center" wrapText="1"/>
    </xf>
    <xf numFmtId="0" fontId="0" fillId="0" borderId="1" xfId="0" applyBorder="1" applyAlignment="1">
      <alignment horizontal="center"/>
    </xf>
    <xf numFmtId="0" fontId="28" fillId="0" borderId="1" xfId="0" applyFont="1" applyBorder="1" applyAlignment="1">
      <alignment horizontal="center"/>
    </xf>
    <xf numFmtId="0" fontId="29" fillId="7" borderId="27" xfId="0" applyFont="1" applyFill="1" applyBorder="1" applyAlignment="1">
      <alignment horizontal="center" vertical="center" textRotation="90" wrapText="1"/>
    </xf>
    <xf numFmtId="0" fontId="29" fillId="7" borderId="13" xfId="0" applyFont="1" applyFill="1" applyBorder="1" applyAlignment="1">
      <alignment horizontal="center" vertical="center" textRotation="90" wrapText="1"/>
    </xf>
    <xf numFmtId="0" fontId="29" fillId="7" borderId="28" xfId="0" applyFont="1" applyFill="1" applyBorder="1" applyAlignment="1">
      <alignment horizontal="center" vertical="center" wrapText="1"/>
    </xf>
    <xf numFmtId="0" fontId="29" fillId="7" borderId="29" xfId="0" applyFont="1" applyFill="1" applyBorder="1" applyAlignment="1">
      <alignment horizontal="center" vertical="center" wrapText="1"/>
    </xf>
    <xf numFmtId="0" fontId="29" fillId="7" borderId="30" xfId="0" applyFont="1" applyFill="1" applyBorder="1" applyAlignment="1">
      <alignment horizontal="center" vertical="center" wrapText="1"/>
    </xf>
    <xf numFmtId="0" fontId="29" fillId="7" borderId="31" xfId="0" applyFont="1" applyFill="1" applyBorder="1" applyAlignment="1">
      <alignment horizontal="center" vertical="center" textRotation="90" wrapText="1"/>
    </xf>
    <xf numFmtId="0" fontId="29" fillId="7" borderId="27" xfId="0" applyFont="1" applyFill="1" applyBorder="1" applyAlignment="1">
      <alignment horizontal="center" vertical="center" wrapText="1"/>
    </xf>
    <xf numFmtId="0" fontId="29" fillId="7" borderId="31" xfId="0" applyFont="1" applyFill="1" applyBorder="1" applyAlignment="1">
      <alignment horizontal="center" vertical="center" wrapText="1"/>
    </xf>
    <xf numFmtId="0" fontId="29" fillId="7" borderId="13" xfId="0" applyFont="1" applyFill="1" applyBorder="1" applyAlignment="1">
      <alignment horizontal="center" vertical="center" wrapText="1"/>
    </xf>
    <xf numFmtId="0" fontId="30" fillId="8" borderId="27" xfId="0" applyFont="1" applyFill="1" applyBorder="1" applyAlignment="1">
      <alignment horizontal="center" vertical="center" wrapText="1"/>
    </xf>
    <xf numFmtId="0" fontId="30" fillId="8" borderId="31" xfId="0" applyFont="1" applyFill="1" applyBorder="1" applyAlignment="1">
      <alignment horizontal="center" vertical="center" wrapText="1"/>
    </xf>
    <xf numFmtId="0" fontId="30" fillId="8" borderId="13" xfId="0" applyFont="1" applyFill="1" applyBorder="1" applyAlignment="1">
      <alignment horizontal="center" vertical="center" wrapText="1"/>
    </xf>
    <xf numFmtId="0" fontId="30" fillId="8" borderId="27" xfId="0" applyFont="1" applyFill="1" applyBorder="1" applyAlignment="1">
      <alignment horizontal="center" vertical="center" textRotation="90" wrapText="1"/>
    </xf>
    <xf numFmtId="0" fontId="30" fillId="8" borderId="31" xfId="0" applyFont="1" applyFill="1" applyBorder="1" applyAlignment="1">
      <alignment horizontal="center" vertical="center" textRotation="90" wrapText="1"/>
    </xf>
    <xf numFmtId="0" fontId="30" fillId="8" borderId="13" xfId="0" applyFont="1" applyFill="1" applyBorder="1" applyAlignment="1">
      <alignment horizontal="center" vertical="center" textRotation="90" wrapText="1"/>
    </xf>
    <xf numFmtId="0" fontId="31" fillId="0" borderId="1" xfId="0" applyFont="1" applyBorder="1" applyAlignment="1">
      <alignment horizontal="left"/>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15" fillId="0" borderId="32" xfId="0" applyFont="1" applyBorder="1" applyAlignment="1">
      <alignment horizontal="center"/>
    </xf>
    <xf numFmtId="0" fontId="13" fillId="3" borderId="32" xfId="0" applyFont="1" applyFill="1" applyBorder="1" applyAlignment="1">
      <alignment horizontal="center"/>
    </xf>
    <xf numFmtId="0" fontId="15" fillId="0" borderId="32" xfId="0" applyFont="1" applyBorder="1" applyAlignment="1">
      <alignment horizontal="center" vertical="center" wrapText="1"/>
    </xf>
    <xf numFmtId="0" fontId="33" fillId="3" borderId="32" xfId="0"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180975</xdr:colOff>
      <xdr:row>34</xdr:row>
      <xdr:rowOff>9525</xdr:rowOff>
    </xdr:from>
    <xdr:to>
      <xdr:col>14</xdr:col>
      <xdr:colOff>1419225</xdr:colOff>
      <xdr:row>35</xdr:row>
      <xdr:rowOff>95250</xdr:rowOff>
    </xdr:to>
    <xdr:pic>
      <xdr:nvPicPr>
        <xdr:cNvPr id="1164" name="Imagen 6">
          <a:extLst>
            <a:ext uri="{FF2B5EF4-FFF2-40B4-BE49-F238E27FC236}">
              <a16:creationId xmlns:a16="http://schemas.microsoft.com/office/drawing/2014/main" id="{39AE4FBD-D495-6EBA-F97C-866AB5D12C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8050" y="15430500"/>
          <a:ext cx="1238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85725</xdr:colOff>
      <xdr:row>28</xdr:row>
      <xdr:rowOff>123825</xdr:rowOff>
    </xdr:from>
    <xdr:to>
      <xdr:col>14</xdr:col>
      <xdr:colOff>1476375</xdr:colOff>
      <xdr:row>30</xdr:row>
      <xdr:rowOff>161925</xdr:rowOff>
    </xdr:to>
    <xdr:pic>
      <xdr:nvPicPr>
        <xdr:cNvPr id="2" name="Imagen 1" descr="Imagen, Imagen">
          <a:extLst>
            <a:ext uri="{FF2B5EF4-FFF2-40B4-BE49-F238E27FC236}">
              <a16:creationId xmlns:a16="http://schemas.microsoft.com/office/drawing/2014/main" id="{C0321E0C-EF95-560F-B9D6-53D6FABD82CE}"/>
            </a:ext>
            <a:ext uri="{147F2762-F138-4A5C-976F-8EAC2B608ADB}">
              <a16:predDERef xmlns:a16="http://schemas.microsoft.com/office/drawing/2014/main" pred="{39AE4FBD-D495-6EBA-F97C-866AB5D12C16}"/>
            </a:ext>
          </a:extLst>
        </xdr:cNvPr>
        <xdr:cNvPicPr>
          <a:picLocks noChangeAspect="1"/>
        </xdr:cNvPicPr>
      </xdr:nvPicPr>
      <xdr:blipFill>
        <a:blip xmlns:r="http://schemas.openxmlformats.org/officeDocument/2006/relationships" r:embed="rId2"/>
        <a:stretch>
          <a:fillRect/>
        </a:stretch>
      </xdr:blipFill>
      <xdr:spPr>
        <a:xfrm>
          <a:off x="7639050" y="14868525"/>
          <a:ext cx="1390650" cy="457200"/>
        </a:xfrm>
        <a:prstGeom prst="rect">
          <a:avLst/>
        </a:prstGeom>
      </xdr:spPr>
    </xdr:pic>
    <xdr:clientData/>
  </xdr:twoCellAnchor>
  <xdr:twoCellAnchor editAs="oneCell">
    <xdr:from>
      <xdr:col>5</xdr:col>
      <xdr:colOff>114300</xdr:colOff>
      <xdr:row>27</xdr:row>
      <xdr:rowOff>161925</xdr:rowOff>
    </xdr:from>
    <xdr:to>
      <xdr:col>5</xdr:col>
      <xdr:colOff>1171575</xdr:colOff>
      <xdr:row>30</xdr:row>
      <xdr:rowOff>114300</xdr:rowOff>
    </xdr:to>
    <xdr:pic>
      <xdr:nvPicPr>
        <xdr:cNvPr id="3" name="Imagen 2" descr="Imagen, Imagen">
          <a:extLst>
            <a:ext uri="{FF2B5EF4-FFF2-40B4-BE49-F238E27FC236}">
              <a16:creationId xmlns:a16="http://schemas.microsoft.com/office/drawing/2014/main" id="{C324D3F0-0573-035E-9D32-C73456BA3E79}"/>
            </a:ext>
            <a:ext uri="{147F2762-F138-4A5C-976F-8EAC2B608ADB}">
              <a16:predDERef xmlns:a16="http://schemas.microsoft.com/office/drawing/2014/main" pred="{C0321E0C-EF95-560F-B9D6-53D6FABD82CE}"/>
            </a:ext>
          </a:extLst>
        </xdr:cNvPr>
        <xdr:cNvPicPr>
          <a:picLocks noChangeAspect="1"/>
        </xdr:cNvPicPr>
      </xdr:nvPicPr>
      <xdr:blipFill>
        <a:blip xmlns:r="http://schemas.openxmlformats.org/officeDocument/2006/relationships" r:embed="rId3"/>
        <a:stretch>
          <a:fillRect/>
        </a:stretch>
      </xdr:blipFill>
      <xdr:spPr>
        <a:xfrm>
          <a:off x="1228725" y="14735175"/>
          <a:ext cx="1057275" cy="542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72C74-AB14-4B7B-9E86-569048ADED4C}">
  <sheetPr codeName="Hoja1"/>
  <dimension ref="A1:AG52"/>
  <sheetViews>
    <sheetView tabSelected="1" view="pageBreakPreview" zoomScaleNormal="100" zoomScaleSheetLayoutView="100" workbookViewId="0">
      <pane ySplit="17" topLeftCell="A18" activePane="bottomLeft" state="frozenSplit"/>
      <selection pane="bottomLeft" activeCell="A14" sqref="A14:AG14"/>
      <selection activeCell="A10" sqref="A10"/>
    </sheetView>
  </sheetViews>
  <sheetFormatPr defaultColWidth="11.42578125" defaultRowHeight="13.5"/>
  <cols>
    <col min="1" max="1" width="2.85546875" style="18" customWidth="1"/>
    <col min="2" max="3" width="2.140625" style="18" customWidth="1"/>
    <col min="4" max="4" width="2.28515625" style="18" customWidth="1"/>
    <col min="5" max="5" width="7.28515625" style="18" customWidth="1"/>
    <col min="6" max="6" width="24.28515625" style="18" customWidth="1"/>
    <col min="7" max="7" width="16" style="18" customWidth="1"/>
    <col min="8" max="8" width="10.140625" style="18" customWidth="1"/>
    <col min="9" max="9" width="5.85546875" style="18" customWidth="1"/>
    <col min="10" max="10" width="15.140625" style="18" bestFit="1" customWidth="1"/>
    <col min="11" max="11" width="3.140625" style="18" customWidth="1"/>
    <col min="12" max="12" width="8.42578125" style="18" customWidth="1"/>
    <col min="13" max="13" width="2.5703125" style="18" customWidth="1"/>
    <col min="14" max="14" width="11" style="18" customWidth="1"/>
    <col min="15" max="15" width="29" style="18" bestFit="1" customWidth="1"/>
    <col min="16" max="16" width="8.7109375" style="18" customWidth="1"/>
    <col min="17" max="17" width="4.7109375" style="18" customWidth="1"/>
    <col min="18" max="18" width="2.5703125" style="18" customWidth="1"/>
    <col min="19" max="19" width="2.140625" style="18" customWidth="1"/>
    <col min="20" max="20" width="3" style="19" customWidth="1"/>
    <col min="21" max="21" width="49.5703125" style="18" customWidth="1"/>
    <col min="22" max="22" width="3" style="18" customWidth="1"/>
    <col min="23" max="23" width="3.42578125" style="18" customWidth="1"/>
    <col min="24" max="24" width="2.7109375" style="18" customWidth="1"/>
    <col min="25" max="25" width="3.28515625" style="18" customWidth="1"/>
    <col min="26" max="27" width="2.7109375" style="18" customWidth="1"/>
    <col min="28" max="28" width="2.85546875" style="42" customWidth="1"/>
    <col min="29" max="29" width="5.42578125" style="18" customWidth="1"/>
    <col min="30" max="30" width="14.85546875" style="18" customWidth="1"/>
    <col min="31" max="31" width="6.5703125" style="18" customWidth="1"/>
    <col min="32" max="32" width="18" style="18" customWidth="1"/>
    <col min="33" max="33" width="18.7109375" style="18" customWidth="1"/>
    <col min="34" max="16384" width="11.42578125" style="18"/>
  </cols>
  <sheetData>
    <row r="1" spans="1:33" hidden="1">
      <c r="A1" s="18" t="s">
        <v>0</v>
      </c>
      <c r="D1" s="18" t="s">
        <v>1</v>
      </c>
      <c r="F1" s="18" t="s">
        <v>2</v>
      </c>
      <c r="G1" s="18" t="s">
        <v>3</v>
      </c>
      <c r="H1" s="18" t="s">
        <v>4</v>
      </c>
      <c r="J1" s="18" t="s">
        <v>5</v>
      </c>
      <c r="L1" s="18">
        <v>5</v>
      </c>
      <c r="N1" s="18" t="s">
        <v>6</v>
      </c>
      <c r="O1" s="18" t="s">
        <v>7</v>
      </c>
    </row>
    <row r="2" spans="1:33" hidden="1">
      <c r="A2" s="18" t="s">
        <v>8</v>
      </c>
      <c r="D2" s="18" t="s">
        <v>9</v>
      </c>
      <c r="F2" s="18" t="s">
        <v>10</v>
      </c>
      <c r="G2" s="18" t="s">
        <v>11</v>
      </c>
      <c r="H2" s="18" t="s">
        <v>12</v>
      </c>
      <c r="J2" s="18" t="s">
        <v>13</v>
      </c>
      <c r="L2" s="18">
        <v>4</v>
      </c>
      <c r="N2" s="18" t="s">
        <v>14</v>
      </c>
      <c r="O2" s="18" t="s">
        <v>15</v>
      </c>
    </row>
    <row r="3" spans="1:33" hidden="1">
      <c r="A3" s="18" t="s">
        <v>16</v>
      </c>
      <c r="D3" s="18" t="s">
        <v>17</v>
      </c>
      <c r="F3" s="18" t="s">
        <v>18</v>
      </c>
      <c r="G3" s="18" t="s">
        <v>19</v>
      </c>
      <c r="H3" s="18" t="s">
        <v>20</v>
      </c>
      <c r="J3" s="18" t="s">
        <v>21</v>
      </c>
      <c r="L3" s="18">
        <v>3</v>
      </c>
      <c r="N3" s="18" t="s">
        <v>22</v>
      </c>
    </row>
    <row r="4" spans="1:33" hidden="1">
      <c r="A4" s="18" t="s">
        <v>23</v>
      </c>
      <c r="D4" s="18" t="s">
        <v>24</v>
      </c>
      <c r="F4" s="18" t="s">
        <v>25</v>
      </c>
      <c r="G4" s="18" t="s">
        <v>26</v>
      </c>
      <c r="H4" s="18" t="s">
        <v>27</v>
      </c>
      <c r="J4" s="18" t="s">
        <v>28</v>
      </c>
      <c r="L4" s="18">
        <v>2</v>
      </c>
    </row>
    <row r="5" spans="1:33" hidden="1">
      <c r="F5" s="18" t="s">
        <v>29</v>
      </c>
      <c r="G5" s="18" t="s">
        <v>30</v>
      </c>
      <c r="J5" s="18" t="s">
        <v>31</v>
      </c>
      <c r="L5" s="18">
        <v>1</v>
      </c>
    </row>
    <row r="6" spans="1:33" hidden="1">
      <c r="F6" s="18" t="s">
        <v>32</v>
      </c>
    </row>
    <row r="7" spans="1:33" hidden="1">
      <c r="F7" s="18" t="s">
        <v>33</v>
      </c>
    </row>
    <row r="8" spans="1:33" hidden="1">
      <c r="F8" s="18" t="s">
        <v>34</v>
      </c>
    </row>
    <row r="9" spans="1:33">
      <c r="N9" s="20"/>
    </row>
    <row r="10" spans="1:33">
      <c r="A10" s="21"/>
      <c r="B10" s="21"/>
      <c r="C10" s="21"/>
      <c r="D10" s="21"/>
      <c r="E10" s="21"/>
      <c r="F10" s="21"/>
      <c r="G10" s="21"/>
      <c r="H10" s="21"/>
      <c r="I10" s="21"/>
      <c r="J10" s="21"/>
      <c r="K10" s="21"/>
      <c r="L10" s="21"/>
      <c r="M10" s="21"/>
      <c r="N10" s="22"/>
      <c r="O10" s="21"/>
      <c r="P10" s="21"/>
      <c r="Q10" s="21"/>
      <c r="R10" s="21"/>
      <c r="S10" s="21"/>
      <c r="T10" s="23"/>
      <c r="U10" s="21"/>
      <c r="V10" s="21"/>
      <c r="W10" s="21"/>
      <c r="X10" s="21"/>
      <c r="Y10" s="21"/>
      <c r="Z10" s="21"/>
      <c r="AA10" s="21"/>
      <c r="AB10" s="43"/>
      <c r="AC10" s="21"/>
      <c r="AD10" s="21"/>
      <c r="AE10" s="21"/>
      <c r="AF10" s="21"/>
      <c r="AG10" s="21"/>
    </row>
    <row r="11" spans="1:33" ht="20.25">
      <c r="A11" s="113" t="s">
        <v>35</v>
      </c>
      <c r="B11" s="113"/>
      <c r="C11" s="113"/>
      <c r="D11" s="113"/>
      <c r="E11" s="113"/>
      <c r="G11" s="115" t="s">
        <v>36</v>
      </c>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row>
    <row r="12" spans="1:33" ht="20.25">
      <c r="A12" s="57"/>
      <c r="B12" s="57"/>
      <c r="C12" s="57"/>
      <c r="D12" s="57"/>
      <c r="E12" s="146" t="s">
        <v>37</v>
      </c>
      <c r="F12" s="147" t="s">
        <v>38</v>
      </c>
      <c r="G12" s="58"/>
      <c r="H12" s="144" t="s">
        <v>39</v>
      </c>
      <c r="I12" s="145">
        <v>16775</v>
      </c>
      <c r="J12" s="83"/>
      <c r="K12" s="59"/>
      <c r="L12" s="59"/>
      <c r="M12" s="59"/>
      <c r="N12" s="59"/>
      <c r="O12" s="59"/>
      <c r="P12" s="59"/>
      <c r="Q12" s="59"/>
      <c r="R12" s="59"/>
      <c r="S12" s="59"/>
      <c r="T12" s="59"/>
      <c r="U12" s="59"/>
      <c r="V12" s="59"/>
      <c r="W12" s="59"/>
      <c r="X12" s="59"/>
      <c r="Y12" s="59"/>
      <c r="Z12" s="59"/>
      <c r="AA12" s="59"/>
      <c r="AB12" s="59"/>
      <c r="AC12" s="59"/>
      <c r="AD12" s="59"/>
      <c r="AE12" s="59"/>
      <c r="AF12" s="59"/>
      <c r="AG12" s="59"/>
    </row>
    <row r="13" spans="1:33">
      <c r="A13" s="24"/>
      <c r="B13" s="24"/>
      <c r="C13" s="24"/>
      <c r="D13" s="24"/>
      <c r="E13" s="24"/>
      <c r="F13" s="45"/>
      <c r="G13" s="21"/>
      <c r="H13" s="21"/>
      <c r="I13" s="21"/>
      <c r="J13" s="21"/>
      <c r="K13" s="21"/>
      <c r="L13" s="21"/>
      <c r="M13" s="21"/>
      <c r="N13" s="21"/>
      <c r="O13" s="21"/>
      <c r="P13" s="21"/>
      <c r="Q13" s="21"/>
      <c r="R13" s="21"/>
      <c r="S13" s="21"/>
      <c r="T13" s="23"/>
      <c r="U13" s="21"/>
      <c r="V13" s="21"/>
      <c r="W13" s="21"/>
      <c r="X13" s="21"/>
      <c r="Y13" s="21"/>
      <c r="Z13" s="21"/>
      <c r="AA13" s="21"/>
      <c r="AB13" s="43"/>
      <c r="AC13" s="21"/>
      <c r="AD13" s="21"/>
      <c r="AE13" s="21"/>
      <c r="AF13" s="21"/>
      <c r="AG13" s="21"/>
    </row>
    <row r="14" spans="1:33" ht="45.75" customHeight="1">
      <c r="A14" s="117" t="s">
        <v>40</v>
      </c>
      <c r="B14" s="117"/>
      <c r="C14" s="117"/>
      <c r="D14" s="117"/>
      <c r="E14" s="117"/>
      <c r="F14" s="117"/>
      <c r="G14" s="117"/>
      <c r="H14" s="117"/>
      <c r="I14" s="117"/>
      <c r="J14" s="117"/>
      <c r="K14" s="117"/>
      <c r="L14" s="117"/>
      <c r="M14" s="117"/>
      <c r="N14" s="117"/>
      <c r="O14" s="117"/>
      <c r="P14" s="117"/>
      <c r="Q14" s="117"/>
      <c r="R14" s="117"/>
      <c r="S14" s="117"/>
      <c r="T14" s="117"/>
      <c r="U14" s="117"/>
      <c r="V14" s="117"/>
      <c r="W14" s="117"/>
      <c r="X14" s="117"/>
      <c r="Y14" s="117"/>
      <c r="Z14" s="117"/>
      <c r="AA14" s="117"/>
      <c r="AB14" s="117"/>
      <c r="AC14" s="117"/>
      <c r="AD14" s="117"/>
      <c r="AE14" s="117"/>
      <c r="AF14" s="117"/>
      <c r="AG14" s="117"/>
    </row>
    <row r="15" spans="1:33">
      <c r="A15" s="90" t="s">
        <v>41</v>
      </c>
      <c r="B15" s="90" t="s">
        <v>42</v>
      </c>
      <c r="C15" s="90" t="s">
        <v>43</v>
      </c>
      <c r="D15" s="90" t="s">
        <v>44</v>
      </c>
      <c r="E15" s="90" t="s">
        <v>45</v>
      </c>
      <c r="F15" s="106" t="s">
        <v>46</v>
      </c>
      <c r="G15" s="106" t="s">
        <v>47</v>
      </c>
      <c r="H15" s="90" t="s">
        <v>48</v>
      </c>
      <c r="I15" s="25"/>
      <c r="J15" s="114" t="s">
        <v>49</v>
      </c>
      <c r="K15" s="106"/>
      <c r="L15" s="106"/>
      <c r="M15" s="106"/>
      <c r="N15" s="106"/>
      <c r="O15" s="114"/>
      <c r="P15" s="114"/>
      <c r="Q15" s="114"/>
      <c r="R15" s="90" t="s">
        <v>50</v>
      </c>
      <c r="S15" s="90" t="s">
        <v>51</v>
      </c>
      <c r="T15" s="93" t="s">
        <v>52</v>
      </c>
      <c r="U15" s="88" t="s">
        <v>53</v>
      </c>
      <c r="V15" s="96" t="s">
        <v>54</v>
      </c>
      <c r="W15" s="112"/>
      <c r="X15" s="112"/>
      <c r="Y15" s="112"/>
      <c r="Z15" s="112"/>
      <c r="AA15" s="97"/>
      <c r="AB15" s="87" t="s">
        <v>55</v>
      </c>
      <c r="AC15" s="87" t="s">
        <v>56</v>
      </c>
      <c r="AD15" s="87" t="s">
        <v>57</v>
      </c>
      <c r="AE15" s="87" t="s">
        <v>58</v>
      </c>
      <c r="AF15" s="96" t="s">
        <v>59</v>
      </c>
      <c r="AG15" s="97"/>
    </row>
    <row r="16" spans="1:33">
      <c r="A16" s="92"/>
      <c r="B16" s="92"/>
      <c r="C16" s="92"/>
      <c r="D16" s="92"/>
      <c r="E16" s="92"/>
      <c r="F16" s="107"/>
      <c r="G16" s="107"/>
      <c r="H16" s="92"/>
      <c r="I16" s="25"/>
      <c r="J16" s="90" t="s">
        <v>60</v>
      </c>
      <c r="K16" s="38"/>
      <c r="L16" s="114" t="s">
        <v>61</v>
      </c>
      <c r="M16" s="114"/>
      <c r="N16" s="114"/>
      <c r="O16" s="37"/>
      <c r="P16" s="90" t="s">
        <v>48</v>
      </c>
      <c r="Q16" s="90" t="s">
        <v>49</v>
      </c>
      <c r="R16" s="92"/>
      <c r="S16" s="92"/>
      <c r="T16" s="94"/>
      <c r="U16" s="109"/>
      <c r="V16" s="93" t="s">
        <v>48</v>
      </c>
      <c r="W16" s="32"/>
      <c r="X16" s="93" t="s">
        <v>49</v>
      </c>
      <c r="Y16" s="93"/>
      <c r="Z16" s="93" t="s">
        <v>62</v>
      </c>
      <c r="AA16" s="93" t="s">
        <v>51</v>
      </c>
      <c r="AB16" s="87"/>
      <c r="AC16" s="87"/>
      <c r="AD16" s="87"/>
      <c r="AE16" s="87"/>
      <c r="AF16" s="88" t="s">
        <v>63</v>
      </c>
      <c r="AG16" s="88" t="s">
        <v>64</v>
      </c>
    </row>
    <row r="17" spans="1:33" ht="27">
      <c r="A17" s="91"/>
      <c r="B17" s="91"/>
      <c r="C17" s="91"/>
      <c r="D17" s="91"/>
      <c r="E17" s="91"/>
      <c r="F17" s="108"/>
      <c r="G17" s="108"/>
      <c r="H17" s="91"/>
      <c r="I17" s="25"/>
      <c r="J17" s="91"/>
      <c r="K17" s="39"/>
      <c r="L17" s="40" t="s">
        <v>65</v>
      </c>
      <c r="M17" s="110" t="s">
        <v>66</v>
      </c>
      <c r="N17" s="111"/>
      <c r="O17" s="37"/>
      <c r="P17" s="91"/>
      <c r="Q17" s="91"/>
      <c r="R17" s="91"/>
      <c r="S17" s="91"/>
      <c r="T17" s="95"/>
      <c r="U17" s="89"/>
      <c r="V17" s="95"/>
      <c r="W17" s="32"/>
      <c r="X17" s="95"/>
      <c r="Y17" s="95"/>
      <c r="Z17" s="95"/>
      <c r="AA17" s="95"/>
      <c r="AB17" s="87"/>
      <c r="AC17" s="87"/>
      <c r="AD17" s="87"/>
      <c r="AE17" s="87"/>
      <c r="AF17" s="89"/>
      <c r="AG17" s="89"/>
    </row>
    <row r="18" spans="1:33" ht="89.25" customHeight="1">
      <c r="A18" s="28">
        <v>1</v>
      </c>
      <c r="B18" s="27" t="s">
        <v>8</v>
      </c>
      <c r="C18" s="27" t="s">
        <v>16</v>
      </c>
      <c r="D18" s="27" t="s">
        <v>24</v>
      </c>
      <c r="E18" s="27" t="s">
        <v>18</v>
      </c>
      <c r="F18" s="31" t="s">
        <v>67</v>
      </c>
      <c r="G18" s="31" t="s">
        <v>68</v>
      </c>
      <c r="H18" s="27" t="s">
        <v>30</v>
      </c>
      <c r="I18" s="28">
        <f>IF(H18=$G$1,$L$1,IF(H18=$G$2,$L$2,IF(H18=$G$3,$L$3,IF(H18=$G$4,$L$4,IF(H18=$G$5,$L$5,"0")))))</f>
        <v>1</v>
      </c>
      <c r="J18" s="27" t="s">
        <v>13</v>
      </c>
      <c r="K18" s="26">
        <f>IF(J18=$J$1,$L$1,IF(J18=$J$2,$L$2,IF(J18=$J$3,$L$3,IF(J18=$J$4,$L$4,IF(J18=$J$5,$L$5,"-")))))</f>
        <v>4</v>
      </c>
      <c r="L18" s="41" t="s">
        <v>7</v>
      </c>
      <c r="M18" s="85" t="e">
        <f ca="1">IF(L18="NO","0,00",compes($F$12,E18,H18,J18))</f>
        <v>#NAME?</v>
      </c>
      <c r="N18" s="86"/>
      <c r="O18" s="29" t="e">
        <f ca="1">+M18/$F$12</f>
        <v>#NAME?</v>
      </c>
      <c r="P18" s="26" t="e">
        <f ca="1">IF(M18&lt;&gt;"",IF((M18/$F$12)*100&gt;30,$L$1,IF((M18/$F$12)*100&gt;15,$L$2,IF((M18/$F$12)*100&gt;5,$L$3,IF((M18/$F$12)*100&gt;=1,$L$4,$L$5)))),"0")</f>
        <v>#NAME?</v>
      </c>
      <c r="Q18" s="26" t="e">
        <f ca="1">IF(K18&gt;P18,K18,P18)</f>
        <v>#NAME?</v>
      </c>
      <c r="R18" s="26" t="e">
        <f ca="1">+P18+Q18</f>
        <v>#NAME?</v>
      </c>
      <c r="S18" s="30" t="e">
        <f ca="1">IF(R18="-","-",IF(R18&gt;=8,"Extremo",IF(R18&gt;=6,"Alto",IF(R18=5,"Medio",IF(R18&lt;5,"Bajo")))))</f>
        <v>#NAME?</v>
      </c>
      <c r="T18" s="27" t="s">
        <v>6</v>
      </c>
      <c r="U18" s="31" t="s">
        <v>69</v>
      </c>
      <c r="V18" s="27" t="s">
        <v>30</v>
      </c>
      <c r="W18" s="28">
        <f>IF(V18=$G$1,$L$1,IF(V18=$G$2,$L$2,IF(V18=$G$3,$L$3,IF(V18=$G$4,$L$4,IF(V18=$G$5,$L$5,"0")))))</f>
        <v>1</v>
      </c>
      <c r="X18" s="27" t="s">
        <v>31</v>
      </c>
      <c r="Y18" s="26">
        <f>IF(X18=$J$1,$L$1,IF(X18=$J$2,$L$2,IF(X18=$J$3,$L$3,IF(X18=$J$4,$L$4,IF(X18=$J$5,$L$5,"-")))))</f>
        <v>1</v>
      </c>
      <c r="Z18" s="26">
        <f>IF(Y18="-","-",Y18+W18)</f>
        <v>2</v>
      </c>
      <c r="AA18" s="30" t="str">
        <f>IF(Z18="-","-",IF(Z18&gt;=8,"Extremo",IF(Z18&gt;=6,"Alto",IF(Z18=5,"Medio",IF(Z18&lt;5,"Bajo")))))</f>
        <v>Bajo</v>
      </c>
      <c r="AB18" s="27" t="s">
        <v>7</v>
      </c>
      <c r="AC18" s="27" t="s">
        <v>14</v>
      </c>
      <c r="AD18" s="84">
        <v>45905</v>
      </c>
      <c r="AE18" s="84">
        <v>45930</v>
      </c>
      <c r="AF18" s="31" t="s">
        <v>70</v>
      </c>
      <c r="AG18" s="31" t="s">
        <v>71</v>
      </c>
    </row>
    <row r="19" spans="1:33" ht="78.75">
      <c r="A19" s="28">
        <v>2</v>
      </c>
      <c r="B19" s="27" t="s">
        <v>0</v>
      </c>
      <c r="C19" s="27" t="s">
        <v>23</v>
      </c>
      <c r="D19" s="27" t="s">
        <v>24</v>
      </c>
      <c r="E19" s="27" t="s">
        <v>10</v>
      </c>
      <c r="F19" s="31" t="s">
        <v>72</v>
      </c>
      <c r="G19" s="31" t="s">
        <v>73</v>
      </c>
      <c r="H19" s="27" t="s">
        <v>19</v>
      </c>
      <c r="I19" s="28">
        <f>IF(H19=$G$1,$L$1,IF(H19=$G$2,$L$2,IF(H19=$G$3,$L$3,IF(H19=$G$4,$L$4,IF(H19=$G$5,$L$5,"0")))))</f>
        <v>3</v>
      </c>
      <c r="J19" s="27" t="s">
        <v>28</v>
      </c>
      <c r="K19" s="26">
        <f>IF(J19=$J$1,$L$1,IF(J19=$J$2,$L$2,IF(J19=$J$3,$L$3,IF(J19=$J$4,$L$4,IF(J19=$J$5,$L$5,"-")))))</f>
        <v>2</v>
      </c>
      <c r="L19" s="41" t="s">
        <v>7</v>
      </c>
      <c r="M19" s="85" t="e">
        <f ca="1">IF(L19="NO","0,00",compes($F$12,E19,H19,J19))</f>
        <v>#NAME?</v>
      </c>
      <c r="N19" s="86"/>
      <c r="O19" s="29" t="e">
        <f ca="1">+M19/$F$12</f>
        <v>#NAME?</v>
      </c>
      <c r="P19" s="26" t="e">
        <f ca="1">IF(M19&lt;&gt;"",IF((M19/$F$12)*100&gt;30,$L$1,IF((M19/$F$12)*100&gt;15,$L$2,IF((M19/$F$12)*100&gt;5,$L$3,IF((M19/$F$12)*100&gt;=1,$L$4,$L$5)))),"0")</f>
        <v>#NAME?</v>
      </c>
      <c r="Q19" s="26" t="e">
        <f t="shared" ref="Q19:Q27" ca="1" si="0">IF(K19&gt;P19,K19,P19)</f>
        <v>#NAME?</v>
      </c>
      <c r="R19" s="26" t="e">
        <f ca="1">+P19+Q19</f>
        <v>#NAME?</v>
      </c>
      <c r="S19" s="30" t="e">
        <f t="shared" ref="S19:S27" ca="1" si="1">IF(R19="-","-",IF(R19&gt;=8,"Extremo",IF(R19&gt;=6,"Alto",IF(R19=5,"Medio",IF(R19&lt;5,"Bajo")))))</f>
        <v>#NAME?</v>
      </c>
      <c r="T19" s="27" t="s">
        <v>22</v>
      </c>
      <c r="U19" s="31" t="s">
        <v>74</v>
      </c>
      <c r="V19" s="27" t="s">
        <v>19</v>
      </c>
      <c r="W19" s="28">
        <f>IF(V19=$G$1,$L$1,IF(V19=$G$2,$L$2,IF(V19=$G$3,$L$3,IF(V19=$G$4,$L$4,IF(V19=$G$5,$L$5,"0")))))</f>
        <v>3</v>
      </c>
      <c r="X19" s="27" t="s">
        <v>31</v>
      </c>
      <c r="Y19" s="26">
        <f>IF(X19=$J$1,$L$1,IF(X19=$J$2,$L$2,IF(X19=$J$3,$L$3,IF(X19=$J$4,$L$4,IF(X19=$J$5,$L$5,"-")))))</f>
        <v>1</v>
      </c>
      <c r="Z19" s="26">
        <f>IF(Y19="-","-",Y19+W19)</f>
        <v>4</v>
      </c>
      <c r="AA19" s="30" t="str">
        <f>IF(Z19="-","-",IF(Z19&gt;=8,"Extremo",IF(Z19&gt;=6,"Alto",IF(Z19=5,"Medio",IF(Z19&lt;5,"Bajo")))))</f>
        <v>Bajo</v>
      </c>
      <c r="AB19" s="27" t="s">
        <v>7</v>
      </c>
      <c r="AC19" s="27" t="s">
        <v>22</v>
      </c>
      <c r="AD19" s="84">
        <v>45905</v>
      </c>
      <c r="AE19" s="84">
        <v>45930</v>
      </c>
      <c r="AF19" s="31" t="s">
        <v>75</v>
      </c>
      <c r="AG19" s="31" t="s">
        <v>76</v>
      </c>
    </row>
    <row r="20" spans="1:33" ht="69.75" customHeight="1" thickBot="1">
      <c r="A20" s="28">
        <v>3</v>
      </c>
      <c r="B20" s="27" t="s">
        <v>0</v>
      </c>
      <c r="C20" s="27" t="s">
        <v>23</v>
      </c>
      <c r="D20" s="27" t="s">
        <v>24</v>
      </c>
      <c r="E20" s="27" t="s">
        <v>29</v>
      </c>
      <c r="F20" s="31" t="s">
        <v>77</v>
      </c>
      <c r="G20" s="31" t="s">
        <v>78</v>
      </c>
      <c r="H20" s="27" t="s">
        <v>30</v>
      </c>
      <c r="I20" s="28">
        <f>IF(H20=$G$1,$L$1,IF(H20=$G$2,$L$2,IF(H20=$G$3,$L$3,IF(H20=$G$4,$L$4,IF(H20=$G$5,$L$5,"0")))))</f>
        <v>1</v>
      </c>
      <c r="J20" s="27" t="s">
        <v>28</v>
      </c>
      <c r="K20" s="26">
        <f>IF(J20=$J$1,$L$1,IF(J20=$J$2,$L$2,IF(J20=$J$3,$L$3,IF(J20=$J$4,$L$4,IF(J20=$J$5,$L$5,"-")))))</f>
        <v>2</v>
      </c>
      <c r="L20" s="41" t="s">
        <v>7</v>
      </c>
      <c r="M20" s="85" t="e">
        <f ca="1">IF(L20="NO","0,00",compes($F$12,E20,H20,J20))</f>
        <v>#NAME?</v>
      </c>
      <c r="N20" s="86"/>
      <c r="O20" s="29" t="e">
        <f ca="1">+M20/$F$12</f>
        <v>#NAME?</v>
      </c>
      <c r="P20" s="26" t="e">
        <f t="shared" ref="P20:P27" ca="1" si="2">IF(M20&lt;&gt;"",IF((M20/$F$12)*100&gt;30,$L$1,IF((M20/$F$12)*100&gt;15,$L$2,IF((M20/$F$12)*100&gt;5,$L$3,IF((M20/$F$12)*100&gt;=1,$L$4,$L$5)))),"0")</f>
        <v>#NAME?</v>
      </c>
      <c r="Q20" s="26" t="e">
        <f t="shared" ca="1" si="0"/>
        <v>#NAME?</v>
      </c>
      <c r="R20" s="26" t="e">
        <f ca="1">+P20+Q20</f>
        <v>#NAME?</v>
      </c>
      <c r="S20" s="30" t="e">
        <f t="shared" ca="1" si="1"/>
        <v>#NAME?</v>
      </c>
      <c r="T20" s="27" t="s">
        <v>22</v>
      </c>
      <c r="U20" s="31" t="s">
        <v>79</v>
      </c>
      <c r="V20" s="27" t="s">
        <v>30</v>
      </c>
      <c r="W20" s="28">
        <f>IF(V20=$G$1,$L$1,IF(V20=$G$2,$L$2,IF(V20=$G$3,$L$3,IF(V20=$G$4,$L$4,IF(V20=$G$5,$L$5,"0")))))</f>
        <v>1</v>
      </c>
      <c r="X20" s="27" t="s">
        <v>28</v>
      </c>
      <c r="Y20" s="26">
        <f>IF(X20=$J$1,$L$1,IF(X20=$J$2,$L$2,IF(X20=$J$3,$L$3,IF(X20=$J$4,$L$4,IF(X20=$J$5,$L$5,"-")))))</f>
        <v>2</v>
      </c>
      <c r="Z20" s="26">
        <f>IF(Y20="-","-",Y20+W20)</f>
        <v>3</v>
      </c>
      <c r="AA20" s="30" t="str">
        <f>IF(Z20="-","-",IF(Z20&gt;=8,"Extremo",IF(Z20&gt;=6,"Alto",IF(Z20=5,"Medio",IF(Z20&lt;5,"Bajo")))))</f>
        <v>Bajo</v>
      </c>
      <c r="AB20" s="27" t="s">
        <v>7</v>
      </c>
      <c r="AC20" s="27" t="s">
        <v>6</v>
      </c>
      <c r="AD20" s="84">
        <v>45905</v>
      </c>
      <c r="AE20" s="84">
        <v>45930</v>
      </c>
      <c r="AF20" s="44" t="s">
        <v>80</v>
      </c>
      <c r="AG20" s="31" t="s">
        <v>81</v>
      </c>
    </row>
    <row r="21" spans="1:33" ht="90.75">
      <c r="A21" s="28">
        <v>4</v>
      </c>
      <c r="B21" s="27" t="s">
        <v>0</v>
      </c>
      <c r="C21" s="27" t="s">
        <v>23</v>
      </c>
      <c r="D21" s="27" t="s">
        <v>24</v>
      </c>
      <c r="E21" s="27" t="s">
        <v>18</v>
      </c>
      <c r="F21" s="31" t="s">
        <v>82</v>
      </c>
      <c r="G21" s="31" t="s">
        <v>83</v>
      </c>
      <c r="H21" s="27" t="s">
        <v>26</v>
      </c>
      <c r="I21" s="28"/>
      <c r="J21" s="27" t="s">
        <v>13</v>
      </c>
      <c r="K21" s="26"/>
      <c r="L21" s="41" t="s">
        <v>7</v>
      </c>
      <c r="M21" s="85" t="e">
        <f ca="1">IF(L21="NO","0,00",compes($F$12,E21,H21,J21))</f>
        <v>#NAME?</v>
      </c>
      <c r="N21" s="86"/>
      <c r="O21" s="29" t="e">
        <f t="shared" ref="O21:O27" ca="1" si="3">+M21/$F$12</f>
        <v>#NAME?</v>
      </c>
      <c r="P21" s="26" t="e">
        <f t="shared" ca="1" si="2"/>
        <v>#NAME?</v>
      </c>
      <c r="Q21" s="26" t="e">
        <f t="shared" ca="1" si="0"/>
        <v>#NAME?</v>
      </c>
      <c r="R21" s="26" t="e">
        <f t="shared" ref="R21:R27" ca="1" si="4">+P21+Q21</f>
        <v>#NAME?</v>
      </c>
      <c r="S21" s="30" t="e">
        <f t="shared" ca="1" si="1"/>
        <v>#NAME?</v>
      </c>
      <c r="T21" s="27" t="s">
        <v>14</v>
      </c>
      <c r="U21" s="31" t="s">
        <v>84</v>
      </c>
      <c r="V21" s="27" t="s">
        <v>19</v>
      </c>
      <c r="W21" s="28"/>
      <c r="X21" s="27" t="s">
        <v>21</v>
      </c>
      <c r="Y21" s="26"/>
      <c r="Z21" s="26">
        <v>5</v>
      </c>
      <c r="AA21" s="30" t="s">
        <v>85</v>
      </c>
      <c r="AB21" s="27" t="s">
        <v>7</v>
      </c>
      <c r="AC21" s="27" t="s">
        <v>14</v>
      </c>
      <c r="AD21" s="84">
        <v>45905</v>
      </c>
      <c r="AE21" s="84">
        <v>45930</v>
      </c>
      <c r="AF21" s="52" t="s">
        <v>86</v>
      </c>
      <c r="AG21" s="53" t="s">
        <v>76</v>
      </c>
    </row>
    <row r="22" spans="1:33" ht="105.75" customHeight="1" thickBot="1">
      <c r="A22" s="28">
        <v>5</v>
      </c>
      <c r="B22" s="27" t="s">
        <v>0</v>
      </c>
      <c r="C22" s="27" t="s">
        <v>23</v>
      </c>
      <c r="D22" s="27" t="s">
        <v>24</v>
      </c>
      <c r="E22" s="27" t="s">
        <v>18</v>
      </c>
      <c r="F22" s="31" t="s">
        <v>87</v>
      </c>
      <c r="G22" s="31" t="s">
        <v>88</v>
      </c>
      <c r="H22" s="27" t="s">
        <v>11</v>
      </c>
      <c r="I22" s="28"/>
      <c r="J22" s="27" t="s">
        <v>21</v>
      </c>
      <c r="K22" s="26"/>
      <c r="L22" s="41" t="s">
        <v>7</v>
      </c>
      <c r="M22" s="85" t="e">
        <f ca="1">IF(L22="NO","0,00",compes($F$12,E22,H22,J22))</f>
        <v>#NAME?</v>
      </c>
      <c r="N22" s="86"/>
      <c r="O22" s="29" t="e">
        <f t="shared" ca="1" si="3"/>
        <v>#NAME?</v>
      </c>
      <c r="P22" s="26" t="e">
        <f t="shared" ca="1" si="2"/>
        <v>#NAME?</v>
      </c>
      <c r="Q22" s="26" t="e">
        <f t="shared" ca="1" si="0"/>
        <v>#NAME?</v>
      </c>
      <c r="R22" s="26" t="e">
        <f t="shared" ca="1" si="4"/>
        <v>#NAME?</v>
      </c>
      <c r="S22" s="30" t="e">
        <f t="shared" ca="1" si="1"/>
        <v>#NAME?</v>
      </c>
      <c r="T22" s="27" t="s">
        <v>14</v>
      </c>
      <c r="U22" s="31" t="s">
        <v>89</v>
      </c>
      <c r="V22" s="27" t="s">
        <v>26</v>
      </c>
      <c r="W22" s="28"/>
      <c r="X22" s="27" t="s">
        <v>28</v>
      </c>
      <c r="Y22" s="26"/>
      <c r="Z22" s="26">
        <v>4</v>
      </c>
      <c r="AA22" s="30" t="s">
        <v>90</v>
      </c>
      <c r="AB22" s="27" t="s">
        <v>7</v>
      </c>
      <c r="AC22" s="27" t="s">
        <v>14</v>
      </c>
      <c r="AD22" s="84">
        <v>45905</v>
      </c>
      <c r="AE22" s="84">
        <v>45930</v>
      </c>
      <c r="AF22" s="52" t="s">
        <v>91</v>
      </c>
      <c r="AG22" s="53" t="s">
        <v>76</v>
      </c>
    </row>
    <row r="23" spans="1:33" ht="106.5" customHeight="1">
      <c r="A23" s="63">
        <v>6</v>
      </c>
      <c r="B23" s="64" t="s">
        <v>0</v>
      </c>
      <c r="C23" s="64" t="s">
        <v>23</v>
      </c>
      <c r="D23" s="64" t="s">
        <v>24</v>
      </c>
      <c r="E23" s="64" t="s">
        <v>18</v>
      </c>
      <c r="F23" s="65" t="s">
        <v>92</v>
      </c>
      <c r="G23" s="65" t="s">
        <v>93</v>
      </c>
      <c r="H23" s="64" t="s">
        <v>30</v>
      </c>
      <c r="I23" s="63"/>
      <c r="J23" s="64" t="s">
        <v>13</v>
      </c>
      <c r="K23" s="66"/>
      <c r="L23" s="67" t="s">
        <v>7</v>
      </c>
      <c r="M23" s="102" t="e">
        <f ca="1">IF(L23="NO","0,00",compes($F$12,E23,H23,J23))</f>
        <v>#NAME?</v>
      </c>
      <c r="N23" s="103"/>
      <c r="O23" s="68" t="e">
        <f t="shared" ca="1" si="3"/>
        <v>#NAME?</v>
      </c>
      <c r="P23" s="66" t="e">
        <f t="shared" ca="1" si="2"/>
        <v>#NAME?</v>
      </c>
      <c r="Q23" s="66" t="e">
        <f t="shared" ca="1" si="0"/>
        <v>#NAME?</v>
      </c>
      <c r="R23" s="66" t="e">
        <f t="shared" ca="1" si="4"/>
        <v>#NAME?</v>
      </c>
      <c r="S23" s="69" t="e">
        <f t="shared" ca="1" si="1"/>
        <v>#NAME?</v>
      </c>
      <c r="T23" s="64" t="s">
        <v>22</v>
      </c>
      <c r="U23" s="65" t="s">
        <v>94</v>
      </c>
      <c r="V23" s="64" t="s">
        <v>30</v>
      </c>
      <c r="W23" s="63"/>
      <c r="X23" s="64" t="s">
        <v>28</v>
      </c>
      <c r="Y23" s="66"/>
      <c r="Z23" s="66">
        <v>4</v>
      </c>
      <c r="AA23" s="69" t="s">
        <v>27</v>
      </c>
      <c r="AB23" s="64" t="s">
        <v>7</v>
      </c>
      <c r="AC23" s="64" t="s">
        <v>22</v>
      </c>
      <c r="AD23" s="84">
        <v>45905</v>
      </c>
      <c r="AE23" s="84">
        <v>45930</v>
      </c>
      <c r="AF23" s="70" t="s">
        <v>95</v>
      </c>
      <c r="AG23" s="71" t="s">
        <v>96</v>
      </c>
    </row>
    <row r="24" spans="1:33" ht="72.75" customHeight="1">
      <c r="A24" s="72">
        <v>7</v>
      </c>
      <c r="B24" s="73" t="s">
        <v>0</v>
      </c>
      <c r="C24" s="73" t="s">
        <v>23</v>
      </c>
      <c r="D24" s="73" t="s">
        <v>24</v>
      </c>
      <c r="E24" s="73" t="s">
        <v>18</v>
      </c>
      <c r="F24" s="74" t="s">
        <v>97</v>
      </c>
      <c r="G24" s="74" t="s">
        <v>98</v>
      </c>
      <c r="H24" s="73" t="s">
        <v>26</v>
      </c>
      <c r="I24" s="72"/>
      <c r="J24" s="73" t="s">
        <v>21</v>
      </c>
      <c r="K24" s="75"/>
      <c r="L24" s="76" t="s">
        <v>7</v>
      </c>
      <c r="M24" s="104" t="e">
        <f ca="1">IF(L24="NO","0,00",compes($F$12,E24,H24,J24))</f>
        <v>#NAME?</v>
      </c>
      <c r="N24" s="104"/>
      <c r="O24" s="77" t="e">
        <f t="shared" ca="1" si="3"/>
        <v>#NAME?</v>
      </c>
      <c r="P24" s="75" t="e">
        <f t="shared" ca="1" si="2"/>
        <v>#NAME?</v>
      </c>
      <c r="Q24" s="75" t="e">
        <f t="shared" ca="1" si="0"/>
        <v>#NAME?</v>
      </c>
      <c r="R24" s="75" t="e">
        <f t="shared" ca="1" si="4"/>
        <v>#NAME?</v>
      </c>
      <c r="S24" s="78" t="e">
        <f t="shared" ca="1" si="1"/>
        <v>#NAME?</v>
      </c>
      <c r="T24" s="73" t="s">
        <v>22</v>
      </c>
      <c r="U24" s="74" t="s">
        <v>99</v>
      </c>
      <c r="V24" s="73" t="s">
        <v>26</v>
      </c>
      <c r="W24" s="72"/>
      <c r="X24" s="73" t="s">
        <v>28</v>
      </c>
      <c r="Y24" s="75"/>
      <c r="Z24" s="75">
        <v>3</v>
      </c>
      <c r="AA24" s="78" t="s">
        <v>27</v>
      </c>
      <c r="AB24" s="73" t="s">
        <v>7</v>
      </c>
      <c r="AC24" s="73" t="s">
        <v>22</v>
      </c>
      <c r="AD24" s="84">
        <v>45905</v>
      </c>
      <c r="AE24" s="84">
        <v>45930</v>
      </c>
      <c r="AF24" s="79" t="s">
        <v>95</v>
      </c>
      <c r="AG24" s="80" t="s">
        <v>100</v>
      </c>
    </row>
    <row r="25" spans="1:33" ht="90.75">
      <c r="A25" s="72">
        <v>8</v>
      </c>
      <c r="B25" s="73" t="s">
        <v>8</v>
      </c>
      <c r="C25" s="73" t="s">
        <v>23</v>
      </c>
      <c r="D25" s="73" t="s">
        <v>24</v>
      </c>
      <c r="E25" s="73" t="s">
        <v>18</v>
      </c>
      <c r="F25" s="74" t="s">
        <v>101</v>
      </c>
      <c r="G25" s="74" t="s">
        <v>102</v>
      </c>
      <c r="H25" s="73" t="s">
        <v>26</v>
      </c>
      <c r="I25" s="72">
        <f>IF(H25=$G$1,$L$1,IF(H25=$G$2,$L$2,IF(H25=$G$3,$L$3,IF(H25=$G$4,$L$4,IF(H25=$G$5,$L$5,"0")))))</f>
        <v>2</v>
      </c>
      <c r="J25" s="73" t="s">
        <v>21</v>
      </c>
      <c r="K25" s="75">
        <f>IF(J25=$J$1,$L$1,IF(J25=$J$2,$L$2,IF(J25=$J$3,$L$3,IF(J25=$J$4,$L$4,IF(J25=$J$5,$L$5,"-")))))</f>
        <v>3</v>
      </c>
      <c r="L25" s="76" t="s">
        <v>7</v>
      </c>
      <c r="M25" s="104" t="e">
        <f ca="1">IF(L25="NO","0,00",compes($F$12,E25,H25,J25))</f>
        <v>#NAME?</v>
      </c>
      <c r="N25" s="104"/>
      <c r="O25" s="77" t="e">
        <f t="shared" ca="1" si="3"/>
        <v>#NAME?</v>
      </c>
      <c r="P25" s="75" t="e">
        <f t="shared" ca="1" si="2"/>
        <v>#NAME?</v>
      </c>
      <c r="Q25" s="75" t="e">
        <f t="shared" ca="1" si="0"/>
        <v>#NAME?</v>
      </c>
      <c r="R25" s="75" t="e">
        <f t="shared" ca="1" si="4"/>
        <v>#NAME?</v>
      </c>
      <c r="S25" s="78" t="e">
        <f t="shared" ca="1" si="1"/>
        <v>#NAME?</v>
      </c>
      <c r="T25" s="73" t="s">
        <v>14</v>
      </c>
      <c r="U25" s="74" t="s">
        <v>103</v>
      </c>
      <c r="V25" s="73" t="s">
        <v>26</v>
      </c>
      <c r="W25" s="72">
        <f>IF(V25=$G$1,$L$1,IF(V25=$G$2,$L$2,IF(V25=$G$3,$L$3,IF(V25=$G$4,$L$4,IF(V25=$G$5,$L$5,"0")))))</f>
        <v>2</v>
      </c>
      <c r="X25" s="73" t="s">
        <v>28</v>
      </c>
      <c r="Y25" s="75">
        <f>IF(X25=$J$1,$L$1,IF(X25=$J$2,$L$2,IF(X25=$J$3,$L$3,IF(X25=$J$4,$L$4,IF(X25=$J$5,$L$5,"-")))))</f>
        <v>2</v>
      </c>
      <c r="Z25" s="75">
        <f>IF(Y25="-","-",Y25+W25)</f>
        <v>4</v>
      </c>
      <c r="AA25" s="78" t="str">
        <f>IF(Z25="-","-",IF(Z25&gt;=8,"Extremo",IF(Z25&gt;=6,"Alto",IF(Z25=5,"Medio",IF(Z25&lt;5,"Bajo")))))</f>
        <v>Bajo</v>
      </c>
      <c r="AB25" s="73" t="s">
        <v>7</v>
      </c>
      <c r="AC25" s="73" t="s">
        <v>14</v>
      </c>
      <c r="AD25" s="84">
        <v>45905</v>
      </c>
      <c r="AE25" s="84">
        <v>45930</v>
      </c>
      <c r="AF25" s="74" t="s">
        <v>104</v>
      </c>
      <c r="AG25" s="74" t="s">
        <v>96</v>
      </c>
    </row>
    <row r="26" spans="1:33" ht="131.25" customHeight="1">
      <c r="A26" s="72">
        <v>9</v>
      </c>
      <c r="B26" s="73" t="s">
        <v>0</v>
      </c>
      <c r="C26" s="73" t="s">
        <v>16</v>
      </c>
      <c r="D26" s="73" t="s">
        <v>24</v>
      </c>
      <c r="E26" s="73" t="s">
        <v>18</v>
      </c>
      <c r="F26" s="74" t="s">
        <v>105</v>
      </c>
      <c r="G26" s="74" t="s">
        <v>106</v>
      </c>
      <c r="H26" s="73" t="s">
        <v>19</v>
      </c>
      <c r="I26" s="72">
        <f>IF(H26=$G$1,$L$1,IF(H26=$G$2,$L$2,IF(H26=$G$3,$L$3,IF(H26=$G$4,$L$4,IF(H26=$G$5,$L$5,"0")))))</f>
        <v>3</v>
      </c>
      <c r="J26" s="73" t="s">
        <v>21</v>
      </c>
      <c r="K26" s="75">
        <f>IF(J26=$J$1,$L$1,IF(J26=$J$2,$L$2,IF(J26=$J$3,$L$3,IF(J26=$J$4,$L$4,IF(J26=$J$5,$L$5,"-")))))</f>
        <v>3</v>
      </c>
      <c r="L26" s="76" t="s">
        <v>7</v>
      </c>
      <c r="M26" s="99" t="e">
        <f ca="1">IF(L26="NO","0,00",compes($F$12,E26,H26,J26))</f>
        <v>#NAME?</v>
      </c>
      <c r="N26" s="100"/>
      <c r="O26" s="77" t="e">
        <f t="shared" ca="1" si="3"/>
        <v>#NAME?</v>
      </c>
      <c r="P26" s="75" t="e">
        <f t="shared" ca="1" si="2"/>
        <v>#NAME?</v>
      </c>
      <c r="Q26" s="75" t="e">
        <f t="shared" ca="1" si="0"/>
        <v>#NAME?</v>
      </c>
      <c r="R26" s="75" t="e">
        <f t="shared" ca="1" si="4"/>
        <v>#NAME?</v>
      </c>
      <c r="S26" s="78" t="e">
        <f t="shared" ca="1" si="1"/>
        <v>#NAME?</v>
      </c>
      <c r="T26" s="73" t="s">
        <v>6</v>
      </c>
      <c r="U26" s="74" t="s">
        <v>107</v>
      </c>
      <c r="V26" s="73" t="s">
        <v>26</v>
      </c>
      <c r="W26" s="72">
        <f>IF(V26=$G$1,$L$1,IF(V26=$G$2,$L$2,IF(V26=$G$3,$L$3,IF(V26=$G$4,$L$4,IF(V26=$G$5,$L$5,"0")))))</f>
        <v>2</v>
      </c>
      <c r="X26" s="73" t="s">
        <v>28</v>
      </c>
      <c r="Y26" s="75">
        <f>IF(X26=$J$1,$L$1,IF(X26=$J$2,$L$2,IF(X26=$J$3,$L$3,IF(X26=$J$4,$L$4,IF(X26=$J$5,$L$5,"-")))))</f>
        <v>2</v>
      </c>
      <c r="Z26" s="75">
        <f>IF(Y26="-","-",Y26+W26)</f>
        <v>4</v>
      </c>
      <c r="AA26" s="78" t="str">
        <f>IF(Z26="-","-",IF(Z26&gt;=8,"Extremo",IF(Z26&gt;=6,"Alto",IF(Z26=5,"Medio",IF(Z26&lt;5,"Bajo")))))</f>
        <v>Bajo</v>
      </c>
      <c r="AB26" s="73" t="s">
        <v>7</v>
      </c>
      <c r="AC26" s="73" t="s">
        <v>6</v>
      </c>
      <c r="AD26" s="84">
        <v>45905</v>
      </c>
      <c r="AE26" s="84">
        <v>45930</v>
      </c>
      <c r="AF26" s="74" t="s">
        <v>108</v>
      </c>
      <c r="AG26" s="74" t="s">
        <v>109</v>
      </c>
    </row>
    <row r="27" spans="1:33" ht="131.25" customHeight="1">
      <c r="A27" s="72">
        <v>10</v>
      </c>
      <c r="B27" s="73" t="s">
        <v>0</v>
      </c>
      <c r="C27" s="73" t="s">
        <v>23</v>
      </c>
      <c r="D27" s="73" t="s">
        <v>24</v>
      </c>
      <c r="E27" s="73" t="s">
        <v>18</v>
      </c>
      <c r="F27" s="74" t="s">
        <v>110</v>
      </c>
      <c r="G27" s="74" t="s">
        <v>111</v>
      </c>
      <c r="H27" s="73" t="s">
        <v>19</v>
      </c>
      <c r="I27" s="72"/>
      <c r="J27" s="73" t="s">
        <v>21</v>
      </c>
      <c r="K27" s="75"/>
      <c r="L27" s="76" t="s">
        <v>7</v>
      </c>
      <c r="M27" s="99" t="e">
        <f ca="1">IF(L27="NO","0,00",compes($F$12,E27,H27,J27))</f>
        <v>#NAME?</v>
      </c>
      <c r="N27" s="100"/>
      <c r="O27" s="77" t="e">
        <f t="shared" ca="1" si="3"/>
        <v>#NAME?</v>
      </c>
      <c r="P27" s="75" t="e">
        <f t="shared" ca="1" si="2"/>
        <v>#NAME?</v>
      </c>
      <c r="Q27" s="75" t="e">
        <f t="shared" ca="1" si="0"/>
        <v>#NAME?</v>
      </c>
      <c r="R27" s="75" t="e">
        <f t="shared" ca="1" si="4"/>
        <v>#NAME?</v>
      </c>
      <c r="S27" s="78" t="e">
        <f t="shared" ca="1" si="1"/>
        <v>#NAME?</v>
      </c>
      <c r="T27" s="73" t="s">
        <v>6</v>
      </c>
      <c r="U27" s="74" t="s">
        <v>112</v>
      </c>
      <c r="V27" s="73" t="s">
        <v>26</v>
      </c>
      <c r="W27" s="72">
        <f>IF(V27=$G$1,$L$1,IF(V27=$G$2,$L$2,IF(V27=$G$3,$L$3,IF(V27=$G$4,$L$4,IF(V27=$G$5,$L$5,"0")))))</f>
        <v>2</v>
      </c>
      <c r="X27" s="73" t="s">
        <v>31</v>
      </c>
      <c r="Y27" s="75">
        <f>IF(X27=$J$1,$L$1,IF(X27=$J$2,$L$2,IF(X27=$J$3,$L$3,IF(X27=$J$4,$L$4,IF(X27=$J$5,$L$5,"-")))))</f>
        <v>1</v>
      </c>
      <c r="Z27" s="75">
        <f>IF(Y27="-","-",Y27+W27)</f>
        <v>3</v>
      </c>
      <c r="AA27" s="78" t="str">
        <f>IF(Z27="-","-",IF(Z27&gt;=8,"Extremo",IF(Z27&gt;=6,"Alto",IF(Z27=5,"Medio",IF(Z27&lt;5,"Bajo")))))</f>
        <v>Bajo</v>
      </c>
      <c r="AB27" s="73" t="s">
        <v>7</v>
      </c>
      <c r="AC27" s="73" t="s">
        <v>22</v>
      </c>
      <c r="AD27" s="84">
        <v>45905</v>
      </c>
      <c r="AE27" s="84">
        <v>45930</v>
      </c>
      <c r="AF27" s="74" t="s">
        <v>113</v>
      </c>
      <c r="AG27" s="74" t="s">
        <v>96</v>
      </c>
    </row>
    <row r="28" spans="1:33">
      <c r="AD28" s="84"/>
      <c r="AE28" s="84"/>
    </row>
    <row r="29" spans="1:33" ht="16.5">
      <c r="D29" s="60"/>
      <c r="E29" s="60"/>
      <c r="F29" s="60"/>
      <c r="G29" s="60"/>
      <c r="H29" s="60"/>
      <c r="I29" s="60"/>
      <c r="J29" s="60"/>
      <c r="K29" s="60"/>
      <c r="L29" s="60"/>
      <c r="O29" s="122"/>
      <c r="P29" s="122"/>
      <c r="Q29" s="122"/>
      <c r="R29" s="122"/>
      <c r="S29" s="122"/>
      <c r="T29" s="122"/>
      <c r="U29" s="60"/>
      <c r="V29" s="60"/>
      <c r="W29" s="60"/>
      <c r="X29" s="60"/>
      <c r="Y29" s="60"/>
      <c r="Z29" s="60"/>
      <c r="AA29" s="60"/>
      <c r="AB29" s="60"/>
      <c r="AC29" s="60"/>
      <c r="AD29" s="118"/>
      <c r="AE29" s="118"/>
    </row>
    <row r="30" spans="1:33" ht="16.5">
      <c r="D30" s="60"/>
      <c r="E30" s="60"/>
      <c r="F30"/>
      <c r="O30"/>
      <c r="T30" s="18"/>
      <c r="Y30" s="56"/>
      <c r="Z30" s="56"/>
      <c r="AA30" s="56"/>
      <c r="AB30" s="56"/>
      <c r="AC30" s="56"/>
      <c r="AD30" s="56"/>
      <c r="AE30" s="56"/>
    </row>
    <row r="31" spans="1:33" ht="16.5">
      <c r="D31" s="60"/>
      <c r="E31" s="60"/>
      <c r="F31" s="18" t="s">
        <v>114</v>
      </c>
      <c r="O31" s="18" t="s">
        <v>114</v>
      </c>
      <c r="T31" s="18"/>
      <c r="Y31" s="56"/>
      <c r="Z31" s="56"/>
      <c r="AA31" s="56"/>
      <c r="AB31" s="56"/>
      <c r="AC31" s="56"/>
      <c r="AD31" s="56"/>
      <c r="AE31" s="56"/>
    </row>
    <row r="32" spans="1:33" ht="16.5">
      <c r="D32" s="60"/>
      <c r="E32" s="60"/>
      <c r="F32" s="82" t="s">
        <v>115</v>
      </c>
      <c r="G32" s="21"/>
      <c r="H32" s="21"/>
      <c r="I32" s="21"/>
      <c r="J32" s="21"/>
      <c r="K32" s="21"/>
      <c r="L32" s="21"/>
      <c r="M32" s="21"/>
      <c r="N32" s="21"/>
      <c r="O32" s="82" t="s">
        <v>116</v>
      </c>
      <c r="T32" s="18"/>
      <c r="Y32" s="56"/>
      <c r="Z32" s="56"/>
      <c r="AA32" s="56"/>
      <c r="AB32" s="56"/>
      <c r="AC32" s="56"/>
      <c r="AD32" s="56"/>
      <c r="AE32" s="56"/>
    </row>
    <row r="33" spans="4:32" ht="16.5">
      <c r="D33" s="60"/>
      <c r="E33" s="60"/>
      <c r="F33" s="21" t="s">
        <v>117</v>
      </c>
      <c r="G33" s="21"/>
      <c r="H33" s="21"/>
      <c r="I33" s="21"/>
      <c r="J33" s="21"/>
      <c r="K33" s="21"/>
      <c r="L33" s="21"/>
      <c r="M33" s="21"/>
      <c r="N33" s="21"/>
      <c r="O33" s="21" t="s">
        <v>118</v>
      </c>
      <c r="T33" s="81">
        <f>SUM(T27:T32)</f>
        <v>0</v>
      </c>
      <c r="Y33" s="56"/>
      <c r="Z33" s="56"/>
      <c r="AA33" s="56"/>
      <c r="AB33" s="56"/>
      <c r="AC33" s="56"/>
      <c r="AD33" s="56"/>
      <c r="AE33" s="56"/>
    </row>
    <row r="34" spans="4:32" ht="16.5">
      <c r="D34" s="56"/>
      <c r="E34" s="56"/>
      <c r="F34" s="21"/>
      <c r="G34" s="21"/>
      <c r="H34" s="21"/>
      <c r="I34" s="21"/>
      <c r="J34" s="21"/>
      <c r="K34" s="21"/>
      <c r="L34" s="21"/>
      <c r="M34" s="21"/>
      <c r="N34" s="21"/>
      <c r="O34" s="21"/>
      <c r="T34" s="18"/>
      <c r="Y34" s="56"/>
      <c r="Z34" s="56"/>
      <c r="AA34" s="56"/>
      <c r="AB34" s="56"/>
      <c r="AC34" s="56"/>
      <c r="AD34" s="56"/>
      <c r="AE34" s="56"/>
    </row>
    <row r="35" spans="4:32" ht="15.75">
      <c r="D35" s="61"/>
      <c r="E35" s="61"/>
      <c r="T35" s="18"/>
      <c r="Y35" s="61"/>
      <c r="Z35" s="61"/>
      <c r="AA35" s="61"/>
      <c r="AB35" s="61"/>
      <c r="AC35" s="61"/>
      <c r="AD35" s="62"/>
      <c r="AE35" s="62"/>
    </row>
    <row r="36" spans="4:32" ht="15.75">
      <c r="D36" s="54"/>
      <c r="E36" s="54"/>
      <c r="O36" s="18" t="s">
        <v>114</v>
      </c>
      <c r="T36" s="18"/>
      <c r="Y36" s="54"/>
      <c r="Z36" s="54"/>
      <c r="AA36" s="54"/>
      <c r="AB36" s="54"/>
      <c r="AC36" s="54"/>
      <c r="AD36" s="54"/>
      <c r="AE36" s="54"/>
    </row>
    <row r="37" spans="4:32" ht="15.75">
      <c r="D37" s="54"/>
      <c r="E37" s="54"/>
      <c r="F37" s="55"/>
      <c r="M37" s="55"/>
      <c r="O37" s="55" t="s">
        <v>119</v>
      </c>
      <c r="T37" s="18"/>
      <c r="Y37" s="54"/>
      <c r="Z37" s="54"/>
      <c r="AA37" s="54"/>
      <c r="AB37" s="54"/>
      <c r="AC37" s="54"/>
      <c r="AD37" s="54"/>
      <c r="AE37" s="54"/>
    </row>
    <row r="38" spans="4:32">
      <c r="O38" s="18" t="s">
        <v>120</v>
      </c>
      <c r="T38" s="18"/>
    </row>
    <row r="40" spans="4:32" ht="15">
      <c r="F40" s="105" t="s">
        <v>121</v>
      </c>
      <c r="G40" s="105"/>
      <c r="N40" s="105" t="s">
        <v>122</v>
      </c>
      <c r="O40" s="105"/>
      <c r="P40" s="105"/>
      <c r="Q40" s="105"/>
      <c r="V40" s="120" t="s">
        <v>123</v>
      </c>
      <c r="W40" s="121"/>
      <c r="X40" s="121"/>
      <c r="Y40" s="121"/>
      <c r="Z40" s="121"/>
      <c r="AA40" s="121"/>
      <c r="AB40" s="121"/>
      <c r="AC40" s="121"/>
      <c r="AD40" s="121"/>
      <c r="AE40" s="121"/>
      <c r="AF40" s="121"/>
    </row>
    <row r="41" spans="4:32" ht="15">
      <c r="F41" s="47" t="s">
        <v>124</v>
      </c>
      <c r="G41" s="48" t="s">
        <v>125</v>
      </c>
      <c r="N41" s="123" t="s">
        <v>126</v>
      </c>
      <c r="O41" s="123"/>
      <c r="P41" s="123" t="s">
        <v>125</v>
      </c>
      <c r="Q41" s="123"/>
      <c r="V41" s="119" t="s">
        <v>127</v>
      </c>
      <c r="W41" s="119"/>
      <c r="X41" s="119"/>
      <c r="Y41" s="119"/>
      <c r="Z41" s="119"/>
      <c r="AA41" s="119"/>
      <c r="AB41" s="119"/>
      <c r="AC41" s="119"/>
      <c r="AD41" s="119"/>
      <c r="AE41" s="119" t="s">
        <v>128</v>
      </c>
      <c r="AF41" s="119"/>
    </row>
    <row r="42" spans="4:32" ht="15">
      <c r="F42" s="49" t="s">
        <v>129</v>
      </c>
      <c r="G42" s="50">
        <v>1</v>
      </c>
      <c r="N42" s="101" t="s">
        <v>130</v>
      </c>
      <c r="O42" s="101"/>
      <c r="P42" s="125">
        <v>1</v>
      </c>
      <c r="Q42" s="125"/>
      <c r="V42" s="124" t="s">
        <v>131</v>
      </c>
      <c r="W42" s="124"/>
      <c r="X42" s="124"/>
      <c r="Y42" s="124"/>
      <c r="Z42" s="124"/>
      <c r="AA42" s="124"/>
      <c r="AB42" s="124"/>
      <c r="AC42" s="124"/>
      <c r="AD42" s="124"/>
      <c r="AE42" s="124" t="s">
        <v>132</v>
      </c>
      <c r="AF42" s="124"/>
    </row>
    <row r="43" spans="4:32" ht="15">
      <c r="F43" s="49" t="s">
        <v>133</v>
      </c>
      <c r="G43" s="50">
        <v>2</v>
      </c>
      <c r="N43" s="101" t="s">
        <v>134</v>
      </c>
      <c r="O43" s="101"/>
      <c r="P43" s="125">
        <v>2</v>
      </c>
      <c r="Q43" s="125"/>
      <c r="V43" s="124" t="s">
        <v>135</v>
      </c>
      <c r="W43" s="124"/>
      <c r="X43" s="124"/>
      <c r="Y43" s="124"/>
      <c r="Z43" s="124"/>
      <c r="AA43" s="124"/>
      <c r="AB43" s="124"/>
      <c r="AC43" s="124"/>
      <c r="AD43" s="124"/>
      <c r="AE43" s="124" t="s">
        <v>136</v>
      </c>
      <c r="AF43" s="124"/>
    </row>
    <row r="44" spans="4:32" ht="15">
      <c r="F44" s="49" t="s">
        <v>137</v>
      </c>
      <c r="G44" s="50">
        <v>3</v>
      </c>
      <c r="N44" s="101" t="s">
        <v>138</v>
      </c>
      <c r="O44" s="101"/>
      <c r="P44" s="125">
        <v>3</v>
      </c>
      <c r="Q44" s="125"/>
      <c r="V44" s="124">
        <v>5</v>
      </c>
      <c r="W44" s="124"/>
      <c r="X44" s="124"/>
      <c r="Y44" s="124"/>
      <c r="Z44" s="124"/>
      <c r="AA44" s="124"/>
      <c r="AB44" s="124"/>
      <c r="AC44" s="124"/>
      <c r="AD44" s="124"/>
      <c r="AE44" s="124" t="s">
        <v>139</v>
      </c>
      <c r="AF44" s="124"/>
    </row>
    <row r="45" spans="4:32" ht="15">
      <c r="F45" s="49" t="s">
        <v>140</v>
      </c>
      <c r="G45" s="50">
        <v>4</v>
      </c>
      <c r="N45" s="101" t="s">
        <v>141</v>
      </c>
      <c r="O45" s="101"/>
      <c r="P45" s="125">
        <v>4</v>
      </c>
      <c r="Q45" s="125"/>
      <c r="V45" s="124" t="s">
        <v>142</v>
      </c>
      <c r="W45" s="124"/>
      <c r="X45" s="124"/>
      <c r="Y45" s="124"/>
      <c r="Z45" s="124"/>
      <c r="AA45" s="124"/>
      <c r="AB45" s="124"/>
      <c r="AC45" s="124"/>
      <c r="AD45" s="124"/>
      <c r="AE45" s="124" t="s">
        <v>143</v>
      </c>
      <c r="AF45" s="124"/>
    </row>
    <row r="46" spans="4:32" ht="15">
      <c r="F46" s="49" t="s">
        <v>144</v>
      </c>
      <c r="G46" s="50">
        <v>5</v>
      </c>
      <c r="N46" s="101" t="s">
        <v>145</v>
      </c>
      <c r="O46" s="101"/>
      <c r="P46" s="125">
        <v>5</v>
      </c>
      <c r="Q46" s="125"/>
    </row>
    <row r="47" spans="4:32" ht="15">
      <c r="F47" s="46"/>
      <c r="G47" s="46"/>
    </row>
    <row r="48" spans="4:32" ht="15">
      <c r="F48" s="46"/>
      <c r="G48" s="46"/>
    </row>
    <row r="49" spans="6:7" ht="15">
      <c r="F49" s="98"/>
      <c r="G49" s="98"/>
    </row>
    <row r="50" spans="6:7" ht="15">
      <c r="F50" s="46"/>
      <c r="G50" s="46"/>
    </row>
    <row r="51" spans="6:7" ht="15">
      <c r="F51" s="46"/>
      <c r="G51" s="46"/>
    </row>
    <row r="52" spans="6:7" ht="15">
      <c r="F52" s="46"/>
      <c r="G52" s="51"/>
    </row>
  </sheetData>
  <sheetProtection formatColumns="0" formatRows="0" deleteRows="0"/>
  <dataConsolidate/>
  <mergeCells count="72">
    <mergeCell ref="P46:Q46"/>
    <mergeCell ref="V44:AD44"/>
    <mergeCell ref="AE44:AF44"/>
    <mergeCell ref="V45:AD45"/>
    <mergeCell ref="AE45:AF45"/>
    <mergeCell ref="P45:Q45"/>
    <mergeCell ref="P44:Q44"/>
    <mergeCell ref="V43:AD43"/>
    <mergeCell ref="AE43:AF43"/>
    <mergeCell ref="V42:AD42"/>
    <mergeCell ref="AE42:AF42"/>
    <mergeCell ref="P42:Q42"/>
    <mergeCell ref="P43:Q43"/>
    <mergeCell ref="AD29:AE29"/>
    <mergeCell ref="V41:AD41"/>
    <mergeCell ref="AE41:AF41"/>
    <mergeCell ref="V40:AF40"/>
    <mergeCell ref="O29:T29"/>
    <mergeCell ref="N40:Q40"/>
    <mergeCell ref="N41:O41"/>
    <mergeCell ref="P41:Q41"/>
    <mergeCell ref="A11:E11"/>
    <mergeCell ref="J15:Q15"/>
    <mergeCell ref="H15:H17"/>
    <mergeCell ref="J16:J17"/>
    <mergeCell ref="L16:N16"/>
    <mergeCell ref="G11:AG11"/>
    <mergeCell ref="A15:A17"/>
    <mergeCell ref="B15:B17"/>
    <mergeCell ref="C15:C17"/>
    <mergeCell ref="D15:D17"/>
    <mergeCell ref="A14:AG14"/>
    <mergeCell ref="E15:E17"/>
    <mergeCell ref="X16:X17"/>
    <mergeCell ref="S15:S17"/>
    <mergeCell ref="P16:P17"/>
    <mergeCell ref="F15:F17"/>
    <mergeCell ref="G15:G17"/>
    <mergeCell ref="V16:V17"/>
    <mergeCell ref="U15:U17"/>
    <mergeCell ref="M17:N17"/>
    <mergeCell ref="V15:AA15"/>
    <mergeCell ref="Y16:Y17"/>
    <mergeCell ref="F49:G49"/>
    <mergeCell ref="M21:N21"/>
    <mergeCell ref="M22:N22"/>
    <mergeCell ref="M20:N20"/>
    <mergeCell ref="M26:N26"/>
    <mergeCell ref="N45:O45"/>
    <mergeCell ref="M23:N23"/>
    <mergeCell ref="M24:N24"/>
    <mergeCell ref="M27:N27"/>
    <mergeCell ref="N42:O42"/>
    <mergeCell ref="N46:O46"/>
    <mergeCell ref="M25:N25"/>
    <mergeCell ref="N44:O44"/>
    <mergeCell ref="F40:G40"/>
    <mergeCell ref="N43:O43"/>
    <mergeCell ref="M18:N18"/>
    <mergeCell ref="M19:N19"/>
    <mergeCell ref="AE15:AE17"/>
    <mergeCell ref="AF16:AF17"/>
    <mergeCell ref="AG16:AG17"/>
    <mergeCell ref="Q16:Q17"/>
    <mergeCell ref="R15:R17"/>
    <mergeCell ref="T15:T17"/>
    <mergeCell ref="AF15:AG15"/>
    <mergeCell ref="AB15:AB17"/>
    <mergeCell ref="Z16:Z17"/>
    <mergeCell ref="AA16:AA17"/>
    <mergeCell ref="AC15:AC17"/>
    <mergeCell ref="AD15:AD17"/>
  </mergeCells>
  <dataValidations count="8">
    <dataValidation type="list" allowBlank="1" showInputMessage="1" showErrorMessage="1" sqref="V18:V27 H18:H27" xr:uid="{113D7312-781E-4BC5-9AE6-FF0A69821634}">
      <formula1>Prob</formula1>
    </dataValidation>
    <dataValidation type="list" allowBlank="1" showInputMessage="1" showErrorMessage="1" sqref="B18:B27" xr:uid="{9347A622-F1D3-4244-9624-A9D809B1A485}">
      <formula1>$A$1:$A$2</formula1>
    </dataValidation>
    <dataValidation type="list" allowBlank="1" showInputMessage="1" showErrorMessage="1" sqref="C18:C27" xr:uid="{41AEBD97-D534-4D2E-AD73-31D7016B2CAA}">
      <formula1>$A$3:$A$4</formula1>
    </dataValidation>
    <dataValidation type="list" allowBlank="1" showInputMessage="1" showErrorMessage="1" sqref="D18:D27" xr:uid="{3E9ABAD4-BBA6-43B2-92CD-38B12970D869}">
      <formula1>$D$1:$D$4</formula1>
    </dataValidation>
    <dataValidation type="list" allowBlank="1" showInputMessage="1" showErrorMessage="1" sqref="E18:E27" xr:uid="{B4360059-C85C-4ADF-9583-2D047A4C3FAF}">
      <formula1>$F$1:$F$8</formula1>
    </dataValidation>
    <dataValidation type="list" allowBlank="1" showInputMessage="1" showErrorMessage="1" sqref="X18:X27 J18:J27" xr:uid="{84F6A153-F32C-47A8-BFCE-5BB3E034CBDE}">
      <formula1>$J$1:$J$5</formula1>
    </dataValidation>
    <dataValidation type="list" allowBlank="1" showInputMessage="1" showErrorMessage="1" sqref="AC18:AC27 T18:T27" xr:uid="{2CFF6434-F0F5-459F-B9E0-0A4AE293ED8B}">
      <formula1>$N$1:$N$3</formula1>
    </dataValidation>
    <dataValidation type="list" allowBlank="1" showInputMessage="1" showErrorMessage="1" sqref="AB18:AB27 L18:L27" xr:uid="{E8D7D354-B577-4623-9714-D4D2958D0551}">
      <formula1>$O$1:$O$2</formula1>
    </dataValidation>
  </dataValidations>
  <pageMargins left="0" right="0" top="0" bottom="0" header="0.31496062992125984" footer="0.31496062992125984"/>
  <pageSetup paperSize="5" scale="49" orientation="landscape" horizontalDpi="4294967295" verticalDpi="4294967295" r:id="rId1"/>
  <rowBreaks count="1" manualBreakCount="1">
    <brk id="22" max="32"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687C8-45BE-4997-AF51-9EB20EDC0F9C}">
  <sheetPr codeName="Hoja2"/>
  <dimension ref="A1:X5"/>
  <sheetViews>
    <sheetView topLeftCell="F1" workbookViewId="0">
      <selection activeCell="T19" sqref="T19"/>
    </sheetView>
  </sheetViews>
  <sheetFormatPr defaultRowHeight="15"/>
  <cols>
    <col min="1" max="256" width="11.42578125" customWidth="1"/>
  </cols>
  <sheetData>
    <row r="1" spans="1:24" ht="15.75" thickBot="1"/>
    <row r="2" spans="1:24" ht="25.5" customHeight="1" thickBot="1">
      <c r="A2" s="135" t="s">
        <v>146</v>
      </c>
      <c r="B2" s="138" t="s">
        <v>42</v>
      </c>
      <c r="C2" s="138" t="s">
        <v>147</v>
      </c>
      <c r="D2" s="138" t="s">
        <v>44</v>
      </c>
      <c r="E2" s="138" t="s">
        <v>45</v>
      </c>
      <c r="F2" s="135" t="s">
        <v>46</v>
      </c>
      <c r="G2" s="135" t="s">
        <v>148</v>
      </c>
      <c r="H2" s="138" t="s">
        <v>48</v>
      </c>
      <c r="I2" s="138" t="s">
        <v>49</v>
      </c>
      <c r="J2" s="138" t="s">
        <v>62</v>
      </c>
      <c r="K2" s="138" t="s">
        <v>51</v>
      </c>
      <c r="L2" s="126" t="s">
        <v>149</v>
      </c>
      <c r="M2" s="132" t="s">
        <v>150</v>
      </c>
      <c r="N2" s="128" t="s">
        <v>54</v>
      </c>
      <c r="O2" s="129"/>
      <c r="P2" s="129"/>
      <c r="Q2" s="130"/>
      <c r="R2" s="126" t="s">
        <v>151</v>
      </c>
      <c r="S2" s="126" t="s">
        <v>152</v>
      </c>
      <c r="T2" s="126" t="s">
        <v>153</v>
      </c>
      <c r="U2" s="126" t="s">
        <v>154</v>
      </c>
      <c r="V2" s="128" t="s">
        <v>155</v>
      </c>
      <c r="W2" s="130"/>
      <c r="X2" s="33"/>
    </row>
    <row r="3" spans="1:24" ht="18" customHeight="1">
      <c r="A3" s="136"/>
      <c r="B3" s="139"/>
      <c r="C3" s="139"/>
      <c r="D3" s="139"/>
      <c r="E3" s="139"/>
      <c r="F3" s="136"/>
      <c r="G3" s="136"/>
      <c r="H3" s="139"/>
      <c r="I3" s="139"/>
      <c r="J3" s="139"/>
      <c r="K3" s="139"/>
      <c r="L3" s="131"/>
      <c r="M3" s="133"/>
      <c r="N3" s="126" t="s">
        <v>48</v>
      </c>
      <c r="O3" s="126" t="s">
        <v>49</v>
      </c>
      <c r="P3" s="126" t="s">
        <v>156</v>
      </c>
      <c r="Q3" s="126" t="s">
        <v>51</v>
      </c>
      <c r="R3" s="131"/>
      <c r="S3" s="131"/>
      <c r="T3" s="131"/>
      <c r="U3" s="131"/>
      <c r="V3" s="126" t="s">
        <v>157</v>
      </c>
      <c r="W3" s="126" t="s">
        <v>158</v>
      </c>
      <c r="X3" s="33"/>
    </row>
    <row r="4" spans="1:24" ht="15.75" thickBot="1">
      <c r="A4" s="137"/>
      <c r="B4" s="140"/>
      <c r="C4" s="140"/>
      <c r="D4" s="140"/>
      <c r="E4" s="140"/>
      <c r="F4" s="137"/>
      <c r="G4" s="137"/>
      <c r="H4" s="140"/>
      <c r="I4" s="140"/>
      <c r="J4" s="140"/>
      <c r="K4" s="140"/>
      <c r="L4" s="127"/>
      <c r="M4" s="134"/>
      <c r="N4" s="127"/>
      <c r="O4" s="127"/>
      <c r="P4" s="127"/>
      <c r="Q4" s="127"/>
      <c r="R4" s="127"/>
      <c r="S4" s="127"/>
      <c r="T4" s="127"/>
      <c r="U4" s="127"/>
      <c r="V4" s="127"/>
      <c r="W4" s="127"/>
      <c r="X4" s="33"/>
    </row>
    <row r="5" spans="1:24" ht="93.75" thickBot="1">
      <c r="A5" s="34" t="s">
        <v>159</v>
      </c>
      <c r="B5" s="35" t="s">
        <v>160</v>
      </c>
      <c r="C5" s="35" t="s">
        <v>161</v>
      </c>
      <c r="D5" s="35" t="s">
        <v>162</v>
      </c>
      <c r="E5" s="35" t="s">
        <v>163</v>
      </c>
      <c r="F5" s="36" t="s">
        <v>164</v>
      </c>
      <c r="G5" s="36" t="s">
        <v>165</v>
      </c>
      <c r="H5" s="35" t="s">
        <v>166</v>
      </c>
      <c r="I5" s="35" t="s">
        <v>166</v>
      </c>
      <c r="J5" s="35" t="s">
        <v>167</v>
      </c>
      <c r="K5" s="35" t="s">
        <v>168</v>
      </c>
      <c r="L5" s="35" t="s">
        <v>169</v>
      </c>
      <c r="M5" s="36" t="s">
        <v>170</v>
      </c>
      <c r="N5" s="35" t="s">
        <v>166</v>
      </c>
      <c r="O5" s="35" t="s">
        <v>166</v>
      </c>
      <c r="P5" s="35" t="s">
        <v>167</v>
      </c>
      <c r="Q5" s="35" t="s">
        <v>168</v>
      </c>
      <c r="R5" s="35" t="s">
        <v>171</v>
      </c>
      <c r="S5" s="35" t="s">
        <v>169</v>
      </c>
      <c r="T5" s="36" t="s">
        <v>172</v>
      </c>
      <c r="U5" s="36" t="s">
        <v>172</v>
      </c>
      <c r="V5" s="36" t="s">
        <v>173</v>
      </c>
      <c r="W5" s="36" t="s">
        <v>174</v>
      </c>
      <c r="X5" s="33"/>
    </row>
  </sheetData>
  <mergeCells count="25">
    <mergeCell ref="A2:A4"/>
    <mergeCell ref="B2:B4"/>
    <mergeCell ref="C2:C4"/>
    <mergeCell ref="D2:D4"/>
    <mergeCell ref="E2:E4"/>
    <mergeCell ref="L2:L4"/>
    <mergeCell ref="M2:M4"/>
    <mergeCell ref="N3:N4"/>
    <mergeCell ref="O3:O4"/>
    <mergeCell ref="F2:F4"/>
    <mergeCell ref="G2:G4"/>
    <mergeCell ref="H2:H4"/>
    <mergeCell ref="I2:I4"/>
    <mergeCell ref="J2:J4"/>
    <mergeCell ref="K2:K4"/>
    <mergeCell ref="V3:V4"/>
    <mergeCell ref="W3:W4"/>
    <mergeCell ref="N2:Q2"/>
    <mergeCell ref="R2:R4"/>
    <mergeCell ref="S2:S4"/>
    <mergeCell ref="T2:T4"/>
    <mergeCell ref="U2:U4"/>
    <mergeCell ref="V2:W2"/>
    <mergeCell ref="P3:P4"/>
    <mergeCell ref="Q3:Q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6709A-72B7-499B-AD17-C623F655E544}">
  <sheetPr codeName="Hoja3"/>
  <dimension ref="A1:U19"/>
  <sheetViews>
    <sheetView workbookViewId="0">
      <selection activeCell="S15" sqref="S15:T15"/>
    </sheetView>
  </sheetViews>
  <sheetFormatPr defaultColWidth="11.42578125" defaultRowHeight="16.5"/>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c r="A1" s="6" t="s">
        <v>0</v>
      </c>
      <c r="B1" s="6"/>
      <c r="C1" s="6"/>
      <c r="D1" s="6" t="s">
        <v>1</v>
      </c>
      <c r="E1" s="6"/>
      <c r="F1" s="6" t="s">
        <v>2</v>
      </c>
      <c r="G1" s="6" t="s">
        <v>3</v>
      </c>
      <c r="H1" s="6" t="s">
        <v>4</v>
      </c>
      <c r="I1" s="6"/>
      <c r="J1" s="6" t="s">
        <v>5</v>
      </c>
      <c r="K1" s="6">
        <v>5</v>
      </c>
      <c r="L1" s="6" t="s">
        <v>6</v>
      </c>
      <c r="M1" s="6"/>
      <c r="N1" s="6"/>
      <c r="O1" s="6"/>
      <c r="P1" s="6"/>
      <c r="Q1" s="6"/>
      <c r="R1" s="7"/>
      <c r="S1" s="6"/>
    </row>
    <row r="2" spans="1:21">
      <c r="A2" s="6" t="s">
        <v>8</v>
      </c>
      <c r="B2" s="6"/>
      <c r="C2" s="6"/>
      <c r="D2" s="6" t="s">
        <v>9</v>
      </c>
      <c r="E2" s="6"/>
      <c r="F2" s="6" t="s">
        <v>10</v>
      </c>
      <c r="G2" s="6" t="s">
        <v>11</v>
      </c>
      <c r="H2" s="6" t="s">
        <v>12</v>
      </c>
      <c r="I2" s="6"/>
      <c r="J2" s="6" t="s">
        <v>13</v>
      </c>
      <c r="K2" s="6">
        <v>4</v>
      </c>
      <c r="L2" s="6" t="s">
        <v>14</v>
      </c>
      <c r="M2" s="6"/>
      <c r="N2" s="6"/>
      <c r="O2" s="6"/>
      <c r="P2" s="6"/>
      <c r="Q2" s="6"/>
      <c r="R2" s="7"/>
      <c r="S2" s="6"/>
    </row>
    <row r="3" spans="1:21">
      <c r="A3" s="6" t="s">
        <v>16</v>
      </c>
      <c r="B3" s="6"/>
      <c r="C3" s="6"/>
      <c r="D3" s="6" t="s">
        <v>17</v>
      </c>
      <c r="E3" s="6"/>
      <c r="F3" s="6" t="s">
        <v>18</v>
      </c>
      <c r="G3" s="6" t="s">
        <v>19</v>
      </c>
      <c r="H3" s="6" t="s">
        <v>20</v>
      </c>
      <c r="I3" s="6"/>
      <c r="J3" s="6" t="s">
        <v>21</v>
      </c>
      <c r="K3" s="6">
        <v>3</v>
      </c>
      <c r="L3" s="6" t="s">
        <v>22</v>
      </c>
      <c r="M3" s="6"/>
      <c r="N3" s="6"/>
      <c r="O3" s="6"/>
      <c r="P3" s="6"/>
      <c r="Q3" s="6"/>
      <c r="R3" s="7"/>
      <c r="S3" s="6"/>
    </row>
    <row r="4" spans="1:21">
      <c r="A4" s="6" t="s">
        <v>23</v>
      </c>
      <c r="B4" s="6"/>
      <c r="C4" s="6"/>
      <c r="D4" s="6" t="s">
        <v>24</v>
      </c>
      <c r="E4" s="6"/>
      <c r="F4" s="6" t="s">
        <v>25</v>
      </c>
      <c r="G4" s="6" t="s">
        <v>26</v>
      </c>
      <c r="H4" s="6" t="s">
        <v>27</v>
      </c>
      <c r="I4" s="6"/>
      <c r="J4" s="6" t="s">
        <v>28</v>
      </c>
      <c r="K4" s="6">
        <v>2</v>
      </c>
      <c r="L4" s="6"/>
      <c r="M4" s="6"/>
      <c r="N4" s="6"/>
      <c r="O4" s="6"/>
      <c r="P4" s="6"/>
      <c r="Q4" s="6"/>
      <c r="R4" s="7"/>
      <c r="S4" s="6"/>
    </row>
    <row r="5" spans="1:21">
      <c r="A5" s="6"/>
      <c r="B5" s="6"/>
      <c r="C5" s="6"/>
      <c r="D5" s="6"/>
      <c r="E5" s="6"/>
      <c r="F5" s="6" t="s">
        <v>29</v>
      </c>
      <c r="G5" s="6" t="s">
        <v>30</v>
      </c>
      <c r="H5" s="6"/>
      <c r="I5" s="6"/>
      <c r="J5" s="6" t="s">
        <v>31</v>
      </c>
      <c r="K5" s="6">
        <v>1</v>
      </c>
      <c r="L5" s="6"/>
      <c r="M5" s="6"/>
      <c r="N5" s="6"/>
      <c r="O5" s="6"/>
      <c r="P5" s="6"/>
      <c r="Q5" s="6"/>
      <c r="R5" s="7"/>
      <c r="S5" s="6"/>
    </row>
    <row r="6" spans="1:21">
      <c r="A6" s="6"/>
      <c r="B6" s="6"/>
      <c r="C6" s="6"/>
      <c r="D6" s="6"/>
      <c r="E6" s="6"/>
      <c r="F6" s="6" t="s">
        <v>32</v>
      </c>
      <c r="G6" s="6"/>
      <c r="H6" s="6"/>
      <c r="I6" s="6"/>
      <c r="J6" s="6"/>
      <c r="K6" s="6"/>
      <c r="L6" s="6"/>
      <c r="M6" s="6"/>
      <c r="N6" s="6"/>
      <c r="O6" s="6"/>
      <c r="P6" s="6"/>
      <c r="Q6" s="6"/>
      <c r="R6" s="7"/>
      <c r="S6" s="6"/>
    </row>
    <row r="7" spans="1:21">
      <c r="A7" s="6"/>
      <c r="B7" s="6"/>
      <c r="C7" s="6"/>
      <c r="D7" s="6"/>
      <c r="E7" s="6"/>
      <c r="F7" s="6" t="s">
        <v>33</v>
      </c>
      <c r="G7" s="6"/>
      <c r="H7" s="6"/>
      <c r="I7" s="6"/>
      <c r="J7" s="6"/>
      <c r="K7" s="6"/>
      <c r="L7" s="6"/>
      <c r="M7" s="6"/>
      <c r="N7" s="6"/>
      <c r="O7" s="6"/>
      <c r="P7" s="6"/>
      <c r="Q7" s="6"/>
      <c r="R7" s="7"/>
      <c r="S7" s="6"/>
    </row>
    <row r="8" spans="1:21">
      <c r="A8" s="6"/>
      <c r="B8" s="6"/>
      <c r="C8" s="6"/>
      <c r="D8" s="6"/>
      <c r="E8" s="6"/>
      <c r="F8" s="6" t="s">
        <v>34</v>
      </c>
      <c r="G8" s="6"/>
      <c r="H8" s="6"/>
      <c r="I8" s="6"/>
      <c r="J8" s="6"/>
      <c r="K8" s="6"/>
      <c r="L8" s="6"/>
      <c r="M8" s="6"/>
      <c r="N8" s="6"/>
      <c r="O8" s="6"/>
      <c r="P8" s="6"/>
      <c r="Q8" s="6"/>
      <c r="R8" s="7"/>
      <c r="S8" s="6"/>
    </row>
    <row r="9" spans="1:21">
      <c r="A9" s="6"/>
      <c r="B9" s="6"/>
      <c r="C9" s="6"/>
      <c r="D9" s="6"/>
      <c r="E9" s="6"/>
      <c r="F9" s="6"/>
      <c r="L9" s="13"/>
    </row>
    <row r="10" spans="1:21">
      <c r="A10" s="6"/>
      <c r="B10" s="6"/>
      <c r="C10" s="6"/>
      <c r="D10" s="6"/>
      <c r="E10" s="6"/>
      <c r="F10" s="6"/>
      <c r="L10" s="14"/>
    </row>
    <row r="11" spans="1:21" s="10" customFormat="1" ht="12" customHeight="1">
      <c r="A11" s="141" t="s">
        <v>35</v>
      </c>
      <c r="B11" s="141"/>
      <c r="C11" s="141"/>
      <c r="D11" s="141"/>
      <c r="E11" s="141"/>
      <c r="F11" s="12">
        <v>500925333</v>
      </c>
      <c r="R11" s="11"/>
    </row>
    <row r="12" spans="1:21" ht="41.25" customHeight="1">
      <c r="A12" s="142" t="s">
        <v>41</v>
      </c>
      <c r="B12" s="142" t="s">
        <v>42</v>
      </c>
      <c r="C12" s="142" t="s">
        <v>43</v>
      </c>
      <c r="D12" s="142" t="s">
        <v>44</v>
      </c>
      <c r="E12" s="142" t="s">
        <v>45</v>
      </c>
      <c r="F12" s="143" t="s">
        <v>46</v>
      </c>
      <c r="G12" s="143" t="s">
        <v>47</v>
      </c>
      <c r="H12" s="143" t="s">
        <v>48</v>
      </c>
      <c r="I12" s="17"/>
      <c r="J12" s="143" t="s">
        <v>49</v>
      </c>
      <c r="K12" s="143"/>
      <c r="L12" s="143"/>
      <c r="M12" s="143"/>
      <c r="N12" s="143"/>
      <c r="O12" s="143"/>
      <c r="P12" s="142" t="s">
        <v>62</v>
      </c>
      <c r="Q12" s="142" t="s">
        <v>51</v>
      </c>
      <c r="R12" s="142" t="s">
        <v>52</v>
      </c>
      <c r="S12" s="143" t="s">
        <v>53</v>
      </c>
      <c r="T12" s="143" t="s">
        <v>59</v>
      </c>
      <c r="U12" s="143"/>
    </row>
    <row r="13" spans="1:21" ht="55.5" customHeight="1">
      <c r="A13" s="142"/>
      <c r="B13" s="142"/>
      <c r="C13" s="142"/>
      <c r="D13" s="142"/>
      <c r="E13" s="142"/>
      <c r="F13" s="143"/>
      <c r="G13" s="143"/>
      <c r="H13" s="143"/>
      <c r="I13" s="17"/>
      <c r="J13" s="17" t="s">
        <v>60</v>
      </c>
      <c r="K13" s="17"/>
      <c r="L13" s="17" t="s">
        <v>61</v>
      </c>
      <c r="M13" s="17"/>
      <c r="N13" s="17"/>
      <c r="O13" s="16" t="s">
        <v>50</v>
      </c>
      <c r="P13" s="142"/>
      <c r="Q13" s="142"/>
      <c r="R13" s="142"/>
      <c r="S13" s="143"/>
      <c r="T13" s="17" t="s">
        <v>63</v>
      </c>
      <c r="U13" s="17" t="s">
        <v>64</v>
      </c>
    </row>
    <row r="14" spans="1:21" ht="81">
      <c r="A14" s="2">
        <v>1</v>
      </c>
      <c r="B14" s="5" t="s">
        <v>0</v>
      </c>
      <c r="C14" s="5" t="s">
        <v>16</v>
      </c>
      <c r="D14" s="5" t="s">
        <v>17</v>
      </c>
      <c r="E14" s="5" t="s">
        <v>34</v>
      </c>
      <c r="F14" s="2" t="s">
        <v>175</v>
      </c>
      <c r="G14" s="2" t="s">
        <v>176</v>
      </c>
      <c r="H14" s="2" t="s">
        <v>3</v>
      </c>
      <c r="I14" s="2">
        <f t="shared" ref="I14:I19" si="0">IF(H14=$G$1,$K$1,IF(H14=$G$2,$K$2,IF(H14=$G$3,$K$3,IF(H14=$G$4,$K$4,IF(H14=$G$5,$K$5,"0")))))</f>
        <v>5</v>
      </c>
      <c r="J14" s="2" t="s">
        <v>5</v>
      </c>
      <c r="K14" s="2">
        <f t="shared" ref="K14:K19" si="1">IF(J14=$J$1,$K$1,IF(J14=$J$2,$K$2,IF(J14=$J$3,$K$3,IF(J14=$J$4,$K$4,IF(J14=$J$5,$K$5,"-")))))</f>
        <v>5</v>
      </c>
      <c r="L14" s="4" t="e">
        <f ca="1">compes($F$11,E14,H14,J14)</f>
        <v>#NAME?</v>
      </c>
      <c r="M14" s="15" t="e">
        <f t="shared" ref="M14:M19" ca="1" si="2">+L14/$F$11</f>
        <v>#NAME?</v>
      </c>
      <c r="N14" s="2" t="e">
        <f t="shared" ref="N14:N19" ca="1" si="3">IF(L14&lt;&gt;"",IF((L14/$F$11)*100&gt;30,$K$1,IF((L14/$F$11)*100&gt;15,$K$2,IF((L14/$F$11)*100&gt;5,$K$3,IF((L14/$F$11)*100&gt;=1,$K$4,$K$5)))),"0")</f>
        <v>#NAME?</v>
      </c>
      <c r="O14" s="2" t="e">
        <f t="shared" ref="O14:O19" ca="1" si="4">IF(K14&gt;N14,K14,N14)</f>
        <v>#NAME?</v>
      </c>
      <c r="P14" s="1" t="e">
        <f t="shared" ref="P14:P19" ca="1" si="5">+O14+I14</f>
        <v>#NAME?</v>
      </c>
      <c r="Q14" s="1" t="e">
        <f t="shared" ref="Q14:Q19" ca="1" si="6">IF(P14=0,"-",IF(P14&gt;=8,"Extremo",IF(P14&gt;=6,"Alto",IF(P14=5,"Medio",IF(P14&lt;5,"Bajo")))))</f>
        <v>#NAME?</v>
      </c>
      <c r="R14" s="5" t="s">
        <v>14</v>
      </c>
      <c r="S14" s="2" t="s">
        <v>177</v>
      </c>
      <c r="T14" s="2" t="s">
        <v>178</v>
      </c>
      <c r="U14" s="2" t="s">
        <v>179</v>
      </c>
    </row>
    <row r="15" spans="1:21" ht="81">
      <c r="A15" s="2">
        <v>2</v>
      </c>
      <c r="B15" s="5" t="s">
        <v>0</v>
      </c>
      <c r="C15" s="5" t="s">
        <v>16</v>
      </c>
      <c r="D15" s="5" t="s">
        <v>17</v>
      </c>
      <c r="E15" s="5" t="s">
        <v>18</v>
      </c>
      <c r="F15" s="2" t="s">
        <v>180</v>
      </c>
      <c r="G15" s="2" t="s">
        <v>181</v>
      </c>
      <c r="H15" s="2" t="s">
        <v>19</v>
      </c>
      <c r="I15" s="2">
        <f t="shared" si="0"/>
        <v>3</v>
      </c>
      <c r="J15" s="2" t="s">
        <v>21</v>
      </c>
      <c r="K15" s="2">
        <f t="shared" si="1"/>
        <v>3</v>
      </c>
      <c r="L15" s="4" t="e">
        <f ca="1">compes($F$11,E15,H15,J15)</f>
        <v>#NAME?</v>
      </c>
      <c r="M15" s="15" t="e">
        <f t="shared" ca="1" si="2"/>
        <v>#NAME?</v>
      </c>
      <c r="N15" s="2" t="e">
        <f t="shared" ca="1" si="3"/>
        <v>#NAME?</v>
      </c>
      <c r="O15" s="2" t="e">
        <f t="shared" ca="1" si="4"/>
        <v>#NAME?</v>
      </c>
      <c r="P15" s="1" t="e">
        <f t="shared" ca="1" si="5"/>
        <v>#NAME?</v>
      </c>
      <c r="Q15" s="1" t="e">
        <f t="shared" ca="1" si="6"/>
        <v>#NAME?</v>
      </c>
      <c r="R15" s="5" t="s">
        <v>14</v>
      </c>
      <c r="S15" s="2" t="s">
        <v>182</v>
      </c>
      <c r="T15" s="2" t="s">
        <v>178</v>
      </c>
      <c r="U15" s="2" t="s">
        <v>179</v>
      </c>
    </row>
    <row r="16" spans="1:21" ht="96" customHeight="1">
      <c r="A16" s="2">
        <v>3</v>
      </c>
      <c r="B16" s="5" t="s">
        <v>0</v>
      </c>
      <c r="C16" s="5" t="s">
        <v>16</v>
      </c>
      <c r="D16" s="5" t="s">
        <v>24</v>
      </c>
      <c r="E16" s="5" t="s">
        <v>18</v>
      </c>
      <c r="F16" s="2" t="s">
        <v>183</v>
      </c>
      <c r="G16" s="2" t="s">
        <v>184</v>
      </c>
      <c r="H16" s="2" t="s">
        <v>19</v>
      </c>
      <c r="I16" s="2">
        <f t="shared" si="0"/>
        <v>3</v>
      </c>
      <c r="J16" s="2" t="s">
        <v>28</v>
      </c>
      <c r="K16" s="2">
        <f t="shared" si="1"/>
        <v>2</v>
      </c>
      <c r="L16" s="4" t="e">
        <f ca="1">compes($F$11,E16,H16,J16)</f>
        <v>#NAME?</v>
      </c>
      <c r="M16" s="15" t="e">
        <f t="shared" ca="1" si="2"/>
        <v>#NAME?</v>
      </c>
      <c r="N16" s="2" t="e">
        <f t="shared" ca="1" si="3"/>
        <v>#NAME?</v>
      </c>
      <c r="O16" s="2" t="e">
        <f t="shared" ca="1" si="4"/>
        <v>#NAME?</v>
      </c>
      <c r="P16" s="1" t="e">
        <f t="shared" ca="1" si="5"/>
        <v>#NAME?</v>
      </c>
      <c r="Q16" s="1" t="e">
        <f t="shared" ca="1" si="6"/>
        <v>#NAME?</v>
      </c>
      <c r="R16" s="5" t="s">
        <v>14</v>
      </c>
      <c r="S16" s="2" t="s">
        <v>185</v>
      </c>
      <c r="T16" s="2" t="s">
        <v>186</v>
      </c>
      <c r="U16" s="2" t="s">
        <v>76</v>
      </c>
    </row>
    <row r="17" spans="1:21" ht="114.75">
      <c r="A17" s="2">
        <v>4</v>
      </c>
      <c r="B17" s="5" t="s">
        <v>8</v>
      </c>
      <c r="C17" s="5" t="s">
        <v>23</v>
      </c>
      <c r="D17" s="5" t="s">
        <v>24</v>
      </c>
      <c r="E17" s="5" t="s">
        <v>2</v>
      </c>
      <c r="F17" s="3" t="s">
        <v>187</v>
      </c>
      <c r="G17" s="3" t="s">
        <v>188</v>
      </c>
      <c r="H17" s="2" t="s">
        <v>26</v>
      </c>
      <c r="I17" s="2">
        <f t="shared" si="0"/>
        <v>2</v>
      </c>
      <c r="J17" s="2" t="s">
        <v>13</v>
      </c>
      <c r="K17" s="2">
        <f t="shared" si="1"/>
        <v>4</v>
      </c>
      <c r="L17" s="4" t="e">
        <f ca="1">compes($F$11,E17,H17,J17)</f>
        <v>#NAME?</v>
      </c>
      <c r="M17" s="15" t="e">
        <f t="shared" ca="1" si="2"/>
        <v>#NAME?</v>
      </c>
      <c r="N17" s="2" t="e">
        <f t="shared" ca="1" si="3"/>
        <v>#NAME?</v>
      </c>
      <c r="O17" s="2" t="e">
        <f t="shared" ca="1" si="4"/>
        <v>#NAME?</v>
      </c>
      <c r="P17" s="1" t="e">
        <f t="shared" ca="1" si="5"/>
        <v>#NAME?</v>
      </c>
      <c r="Q17" s="1" t="e">
        <f t="shared" ca="1" si="6"/>
        <v>#NAME?</v>
      </c>
      <c r="R17" s="5" t="s">
        <v>22</v>
      </c>
      <c r="S17" s="2" t="s">
        <v>189</v>
      </c>
      <c r="T17" s="3" t="s">
        <v>190</v>
      </c>
      <c r="U17" s="3" t="s">
        <v>76</v>
      </c>
    </row>
    <row r="18" spans="1:21" ht="106.5" customHeight="1">
      <c r="A18" s="2">
        <v>5</v>
      </c>
      <c r="B18" s="5" t="s">
        <v>8</v>
      </c>
      <c r="C18" s="5" t="s">
        <v>23</v>
      </c>
      <c r="D18" s="5" t="s">
        <v>24</v>
      </c>
      <c r="E18" s="5" t="s">
        <v>10</v>
      </c>
      <c r="F18" s="2" t="s">
        <v>191</v>
      </c>
      <c r="G18" s="2" t="s">
        <v>192</v>
      </c>
      <c r="H18" s="2" t="s">
        <v>19</v>
      </c>
      <c r="I18" s="2">
        <f t="shared" si="0"/>
        <v>3</v>
      </c>
      <c r="J18" s="2" t="s">
        <v>21</v>
      </c>
      <c r="K18" s="2">
        <f t="shared" si="1"/>
        <v>3</v>
      </c>
      <c r="L18" s="4" t="e">
        <f ca="1">compes($F$11,E18,H18,J18)</f>
        <v>#NAME?</v>
      </c>
      <c r="M18" s="15" t="e">
        <f t="shared" ca="1" si="2"/>
        <v>#NAME?</v>
      </c>
      <c r="N18" s="2" t="e">
        <f t="shared" ca="1" si="3"/>
        <v>#NAME?</v>
      </c>
      <c r="O18" s="2" t="e">
        <f t="shared" ca="1" si="4"/>
        <v>#NAME?</v>
      </c>
      <c r="P18" s="1" t="e">
        <f t="shared" ca="1" si="5"/>
        <v>#NAME?</v>
      </c>
      <c r="Q18" s="1" t="e">
        <f t="shared" ca="1" si="6"/>
        <v>#NAME?</v>
      </c>
      <c r="R18" s="5" t="s">
        <v>22</v>
      </c>
      <c r="S18" s="2" t="s">
        <v>193</v>
      </c>
      <c r="T18" s="2" t="s">
        <v>75</v>
      </c>
      <c r="U18" s="2" t="s">
        <v>194</v>
      </c>
    </row>
    <row r="19" spans="1:21" ht="108" customHeight="1">
      <c r="A19" s="2">
        <v>6</v>
      </c>
      <c r="B19" s="5" t="s">
        <v>8</v>
      </c>
      <c r="C19" s="5" t="s">
        <v>23</v>
      </c>
      <c r="D19" s="5" t="s">
        <v>24</v>
      </c>
      <c r="E19" s="5" t="s">
        <v>32</v>
      </c>
      <c r="F19" s="2" t="s">
        <v>195</v>
      </c>
      <c r="G19" s="2" t="s">
        <v>196</v>
      </c>
      <c r="H19" s="2" t="s">
        <v>19</v>
      </c>
      <c r="I19" s="2">
        <f t="shared" si="0"/>
        <v>3</v>
      </c>
      <c r="J19" s="2" t="s">
        <v>28</v>
      </c>
      <c r="K19" s="2">
        <f t="shared" si="1"/>
        <v>2</v>
      </c>
      <c r="L19" s="4" t="e">
        <f ca="1">compes($F$11,E19,H19,J19)</f>
        <v>#NAME?</v>
      </c>
      <c r="M19" s="15" t="e">
        <f t="shared" ca="1" si="2"/>
        <v>#NAME?</v>
      </c>
      <c r="N19" s="2" t="e">
        <f t="shared" ca="1" si="3"/>
        <v>#NAME?</v>
      </c>
      <c r="O19" s="2" t="e">
        <f t="shared" ca="1" si="4"/>
        <v>#NAME?</v>
      </c>
      <c r="P19" s="1" t="e">
        <f t="shared" ca="1" si="5"/>
        <v>#NAME?</v>
      </c>
      <c r="Q19" s="1" t="e">
        <f t="shared" ca="1" si="6"/>
        <v>#NAME?</v>
      </c>
      <c r="R19" s="5" t="s">
        <v>22</v>
      </c>
      <c r="S19" s="2" t="s">
        <v>197</v>
      </c>
      <c r="T19" s="2" t="s">
        <v>198</v>
      </c>
      <c r="U19" s="2" t="s">
        <v>199</v>
      </c>
    </row>
  </sheetData>
  <mergeCells count="15">
    <mergeCell ref="R12:R13"/>
    <mergeCell ref="S12:S13"/>
    <mergeCell ref="T12:U12"/>
    <mergeCell ref="F12:F13"/>
    <mergeCell ref="G12:G13"/>
    <mergeCell ref="H12:H13"/>
    <mergeCell ref="J12:O12"/>
    <mergeCell ref="P12:P13"/>
    <mergeCell ref="Q12:Q13"/>
    <mergeCell ref="A11:E11"/>
    <mergeCell ref="A12:A13"/>
    <mergeCell ref="B12:B13"/>
    <mergeCell ref="C12:C13"/>
    <mergeCell ref="D12:D13"/>
    <mergeCell ref="E12:E13"/>
  </mergeCells>
  <dataValidations count="7">
    <dataValidation type="list" allowBlank="1" showInputMessage="1" showErrorMessage="1" sqref="R14:R19" xr:uid="{488B7F32-AEDE-4A9E-9472-815F47AB104F}">
      <formula1>$L$1:$L$3</formula1>
    </dataValidation>
    <dataValidation type="list" allowBlank="1" showInputMessage="1" showErrorMessage="1" sqref="J14:J19" xr:uid="{98101284-E8BB-4DA7-B277-3856ED34A8FA}">
      <formula1>$J$1:$J$5</formula1>
    </dataValidation>
    <dataValidation type="list" allowBlank="1" showInputMessage="1" showErrorMessage="1" sqref="E14:E19" xr:uid="{8D0A0348-D622-4A8C-A24D-5D73956FD872}">
      <formula1>$F$1:$F$8</formula1>
    </dataValidation>
    <dataValidation type="list" allowBlank="1" showInputMessage="1" showErrorMessage="1" sqref="D14:D19" xr:uid="{7BCCB298-04C1-42D4-A8C7-1B116A56D0D7}">
      <formula1>$D$1:$D$4</formula1>
    </dataValidation>
    <dataValidation type="list" allowBlank="1" showInputMessage="1" showErrorMessage="1" sqref="C14:C19" xr:uid="{369AFAA5-0FA6-4D73-8C9A-49AEB06F28B7}">
      <formula1>$A$3:$A$4</formula1>
    </dataValidation>
    <dataValidation type="list" allowBlank="1" showInputMessage="1" showErrorMessage="1" sqref="B14:B19" xr:uid="{01E92DAC-ED00-4653-AB79-7562D80B2BA7}">
      <formula1>$A$1:$A$2</formula1>
    </dataValidation>
    <dataValidation type="list" allowBlank="1" showInputMessage="1" showErrorMessage="1" sqref="H14:H19" xr:uid="{6E0CB45D-EF11-45DC-A430-53A45EB57CC6}">
      <formula1>Prob</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3C6C538A577B1448DCE20727CBDE60F" ma:contentTypeVersion="11" ma:contentTypeDescription="Crear nuevo documento." ma:contentTypeScope="" ma:versionID="3f9f684cc151d65715dc0b049761af26">
  <xsd:schema xmlns:xsd="http://www.w3.org/2001/XMLSchema" xmlns:xs="http://www.w3.org/2001/XMLSchema" xmlns:p="http://schemas.microsoft.com/office/2006/metadata/properties" xmlns:ns2="bf2f65d3-ef8f-476e-b591-d07645c88b82" xmlns:ns3="9ad118f3-f9ae-4bed-80e8-bb5665d62123" targetNamespace="http://schemas.microsoft.com/office/2006/metadata/properties" ma:root="true" ma:fieldsID="56c96a8018252bc1be543314771c5902" ns2:_="" ns3:_="">
    <xsd:import namespace="bf2f65d3-ef8f-476e-b591-d07645c88b82"/>
    <xsd:import namespace="9ad118f3-f9ae-4bed-80e8-bb5665d6212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f65d3-ef8f-476e-b591-d07645c88b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ad118f3-f9ae-4bed-80e8-bb5665d6212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14f4b27-5f52-42b9-be4d-1ebba93fddb8}" ma:internalName="TaxCatchAll" ma:showField="CatchAllData" ma:web="9ad118f3-f9ae-4bed-80e8-bb5665d6212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09DACF-8536-4AF3-91CA-694AA1E22F2E}"/>
</file>

<file path=customXml/itemProps2.xml><?xml version="1.0" encoding="utf-8"?>
<ds:datastoreItem xmlns:ds="http://schemas.openxmlformats.org/officeDocument/2006/customXml" ds:itemID="{75BCE844-7CEF-4A84-8D15-F857C3C7047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Agencia de Seguridad Vial de Antioquia</cp:lastModifiedBy>
  <cp:revision/>
  <dcterms:created xsi:type="dcterms:W3CDTF">2014-05-29T19:32:37Z</dcterms:created>
  <dcterms:modified xsi:type="dcterms:W3CDTF">2025-08-27T22:39:19Z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y fmtid="{D5CDD505-2E9C-101B-9397-08002B2CF9AE}" pid="3" name="TaxCatchAll">
    <vt:lpwstr/>
  </property>
</Properties>
</file>