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/>
  <mc:AlternateContent xmlns:mc="http://schemas.openxmlformats.org/markup-compatibility/2006">
    <mc:Choice Requires="x15">
      <x15ac:absPath xmlns:x15ac="http://schemas.microsoft.com/office/spreadsheetml/2010/11/ac" url="C:\BACKUP 14 - AGOSTO - 2024\INFO DE XIOMARA TORRES\DATOS C\Documents\CENAC 2025\EVALUACIONES\TECNICOMECANICAS\MODIFICATORIO 1\"/>
    </mc:Choice>
  </mc:AlternateContent>
  <xr:revisionPtr revIDLastSave="0" documentId="13_ncr:1_{8A5C1303-DC68-4524-B232-F28B53C2902D}" xr6:coauthVersionLast="47" xr6:coauthVersionMax="47" xr10:uidLastSave="{00000000-0000-0000-0000-000000000000}"/>
  <workbookProtection workbookAlgorithmName="SHA-512" workbookHashValue="Mya5vHTIPGOjvOt41ymrvnpfRAQwoAvg8WECzS5MDFBrQlHreJq8+T9AOJvT1blxABvAJcfwIBeoGe3eZRDqtg==" workbookSaltValue="edXHQLxQqkHmuIWSwfLvCQ==" workbookSpinCount="100000" lockStructure="1"/>
  <bookViews>
    <workbookView xWindow="-120" yWindow="-120" windowWidth="29040" windowHeight="15720" xr2:uid="{00000000-000D-0000-FFFF-FFFF00000000}"/>
  </bookViews>
  <sheets>
    <sheet name="CONTRATO " sheetId="4" r:id="rId1"/>
    <sheet name="GRUPO UNO" sheetId="8" r:id="rId2"/>
    <sheet name="REDUCCION Y ADICION" sheetId="13" r:id="rId3"/>
    <sheet name="UND MEDELLIN" sheetId="5" state="hidden" r:id="rId4"/>
    <sheet name="GRUPO DOS" sheetId="9" state="hidden" r:id="rId5"/>
    <sheet name="UND PTO BERRIO" sheetId="6" state="hidden" r:id="rId6"/>
    <sheet name="PTO CANT MIN DEL PROCESO" sheetId="7" state="hidden" r:id="rId7"/>
    <sheet name="DISTRIBUCION PTO" sheetId="12" r:id="rId8"/>
    <sheet name="PLAN CONSOLIDADO" sheetId="10" state="hidden" r:id="rId9"/>
  </sheets>
  <definedNames>
    <definedName name="_xlnm._FilterDatabase" localSheetId="4" hidden="1">'GRUPO DOS'!$A$2:$M$84</definedName>
    <definedName name="_xlnm._FilterDatabase" localSheetId="1" hidden="1">'GRUPO UNO'!$A$3:$M$424</definedName>
    <definedName name="_xlnm.Print_Area" localSheetId="0">'CONTRATO '!$A$1:$G$37</definedName>
    <definedName name="_xlnm.Print_Area" localSheetId="7">'DISTRIBUCION PTO'!$A$1:$N$56</definedName>
    <definedName name="_xlnm.Print_Area" localSheetId="1">'GRUPO UNO'!$A$1:$M$426</definedName>
    <definedName name="_xlnm.Print_Area" localSheetId="8">'PLAN CONSOLIDADO'!$A$1:$AC$59</definedName>
    <definedName name="_xlnm.Print_Area" localSheetId="2">'REDUCCION Y ADICION'!$A$1:$K$36</definedName>
  </definedNames>
  <calcPr calcId="181029" iterateDelta="1E-4"/>
</workbook>
</file>

<file path=xl/calcChain.xml><?xml version="1.0" encoding="utf-8"?>
<calcChain xmlns="http://schemas.openxmlformats.org/spreadsheetml/2006/main">
  <c r="Q2" i="13" l="1"/>
  <c r="T2" i="13"/>
  <c r="Q4" i="13"/>
  <c r="T4" i="13" s="1"/>
  <c r="Q6" i="13"/>
  <c r="T6" i="13"/>
  <c r="Q7" i="13"/>
  <c r="T7" i="13" s="1"/>
  <c r="Q9" i="13"/>
  <c r="T9" i="13" s="1"/>
  <c r="Q12" i="13"/>
  <c r="T12" i="13"/>
  <c r="R19" i="13"/>
  <c r="L19" i="13" s="1"/>
  <c r="L60" i="8" l="1"/>
  <c r="P61" i="8"/>
  <c r="K4" i="13"/>
  <c r="K32" i="13"/>
  <c r="M25" i="12" s="1"/>
  <c r="K35" i="13"/>
  <c r="K36" i="13" s="1"/>
  <c r="K9" i="13" l="1"/>
  <c r="K13" i="13"/>
  <c r="K25" i="13"/>
  <c r="O25" i="13" s="1"/>
  <c r="P25" i="13" s="1"/>
  <c r="Q37" i="9"/>
  <c r="Q36" i="9"/>
  <c r="K15" i="13"/>
  <c r="K18" i="13" s="1"/>
  <c r="Q60" i="8"/>
  <c r="Q120" i="8"/>
  <c r="Q119" i="8"/>
  <c r="Q117" i="8"/>
  <c r="Q131" i="8"/>
  <c r="Q139" i="8"/>
  <c r="Q184" i="8"/>
  <c r="Q183" i="8"/>
  <c r="Q181" i="8"/>
  <c r="K83" i="9"/>
  <c r="L33" i="12"/>
  <c r="L56" i="12"/>
  <c r="R55" i="12" s="1"/>
  <c r="P55" i="12"/>
  <c r="Q54" i="12"/>
  <c r="Q53" i="12"/>
  <c r="Q52" i="12"/>
  <c r="L49" i="12"/>
  <c r="Q48" i="12"/>
  <c r="M48" i="12"/>
  <c r="N48" i="12" s="1"/>
  <c r="Q47" i="12"/>
  <c r="M47" i="12"/>
  <c r="N47" i="12" s="1"/>
  <c r="Q46" i="12"/>
  <c r="Q45" i="12"/>
  <c r="P44" i="12"/>
  <c r="P49" i="12" s="1"/>
  <c r="M44" i="12"/>
  <c r="N44" i="12" s="1"/>
  <c r="Q43" i="12"/>
  <c r="Q42" i="12"/>
  <c r="Q41" i="12"/>
  <c r="L38" i="12"/>
  <c r="R38" i="12" s="1"/>
  <c r="P33" i="12"/>
  <c r="Q32" i="12"/>
  <c r="Q31" i="12"/>
  <c r="Q30" i="12"/>
  <c r="M30" i="12"/>
  <c r="N30" i="12" s="1"/>
  <c r="Q29" i="12"/>
  <c r="Q28" i="12"/>
  <c r="Q27" i="12"/>
  <c r="Q26" i="12"/>
  <c r="M26" i="12"/>
  <c r="N26" i="12" s="1"/>
  <c r="Q24" i="12"/>
  <c r="Q23" i="12"/>
  <c r="M23" i="12"/>
  <c r="N23" i="12" s="1"/>
  <c r="Q22" i="12"/>
  <c r="Q21" i="12"/>
  <c r="Q20" i="12"/>
  <c r="M20" i="12"/>
  <c r="N20" i="12" s="1"/>
  <c r="Q19" i="12"/>
  <c r="Q18" i="12"/>
  <c r="Q17" i="12"/>
  <c r="Q16" i="12"/>
  <c r="T16" i="12" s="1"/>
  <c r="Q15" i="12"/>
  <c r="Q14" i="12"/>
  <c r="Q13" i="12"/>
  <c r="Q12" i="12"/>
  <c r="Q11" i="12"/>
  <c r="Q10" i="12"/>
  <c r="Q9" i="12"/>
  <c r="Q8" i="12"/>
  <c r="Q7" i="12"/>
  <c r="M52" i="10"/>
  <c r="N52" i="10" s="1"/>
  <c r="M42" i="10"/>
  <c r="N42" i="10" s="1"/>
  <c r="M41" i="10"/>
  <c r="N41" i="10" s="1"/>
  <c r="M29" i="10"/>
  <c r="N29" i="10" s="1"/>
  <c r="M28" i="10"/>
  <c r="N28" i="10" s="1"/>
  <c r="M23" i="10"/>
  <c r="N23" i="10" s="1"/>
  <c r="M21" i="10"/>
  <c r="N21" i="10" s="1"/>
  <c r="M20" i="10"/>
  <c r="N20" i="10" s="1"/>
  <c r="M17" i="10"/>
  <c r="N17" i="10" s="1"/>
  <c r="M7" i="10"/>
  <c r="L32" i="10"/>
  <c r="R52" i="10"/>
  <c r="P18" i="10"/>
  <c r="P31" i="10"/>
  <c r="P33" i="10"/>
  <c r="P58" i="10" s="1"/>
  <c r="Q32" i="10"/>
  <c r="P52" i="10"/>
  <c r="Q54" i="10"/>
  <c r="L55" i="10"/>
  <c r="S54" i="10" s="1"/>
  <c r="R53" i="10"/>
  <c r="R51" i="10"/>
  <c r="L48" i="10"/>
  <c r="R47" i="10"/>
  <c r="R46" i="10"/>
  <c r="R45" i="10"/>
  <c r="R44" i="10"/>
  <c r="Q43" i="10"/>
  <c r="R43" i="10" s="1"/>
  <c r="R42" i="10"/>
  <c r="R41" i="10"/>
  <c r="R40" i="10"/>
  <c r="L37" i="10"/>
  <c r="S37" i="10" s="1"/>
  <c r="R31" i="10"/>
  <c r="R30" i="10"/>
  <c r="R29" i="10"/>
  <c r="R28" i="10"/>
  <c r="R27" i="10"/>
  <c r="R26" i="10"/>
  <c r="R25" i="10"/>
  <c r="R24" i="10"/>
  <c r="R23" i="10"/>
  <c r="R22" i="10"/>
  <c r="R21" i="10"/>
  <c r="R20" i="10"/>
  <c r="R19" i="10"/>
  <c r="R18" i="10"/>
  <c r="R17" i="10"/>
  <c r="R16" i="10"/>
  <c r="U16" i="10" s="1"/>
  <c r="R15" i="10"/>
  <c r="R14" i="10"/>
  <c r="R13" i="10"/>
  <c r="R12" i="10"/>
  <c r="R11" i="10"/>
  <c r="R10" i="10"/>
  <c r="R9" i="10"/>
  <c r="R8" i="10"/>
  <c r="R7" i="10"/>
  <c r="K70" i="9"/>
  <c r="K59" i="9"/>
  <c r="K53" i="9"/>
  <c r="K43" i="9"/>
  <c r="K31" i="9"/>
  <c r="K10" i="9"/>
  <c r="K43" i="8"/>
  <c r="K55" i="8"/>
  <c r="K65" i="8"/>
  <c r="K77" i="8"/>
  <c r="K85" i="8"/>
  <c r="K89" i="8"/>
  <c r="M95" i="8"/>
  <c r="K95" i="8"/>
  <c r="K124" i="8"/>
  <c r="K158" i="8"/>
  <c r="K172" i="8"/>
  <c r="K192" i="8"/>
  <c r="K208" i="8"/>
  <c r="K211" i="8"/>
  <c r="K219" i="8"/>
  <c r="K226" i="8"/>
  <c r="K274" i="8"/>
  <c r="K281" i="8"/>
  <c r="K287" i="8"/>
  <c r="K291" i="8"/>
  <c r="K303" i="8"/>
  <c r="K312" i="8"/>
  <c r="K320" i="8"/>
  <c r="K334" i="8"/>
  <c r="K353" i="8"/>
  <c r="K374" i="8"/>
  <c r="K366" i="8"/>
  <c r="K383" i="8"/>
  <c r="K399" i="8"/>
  <c r="K410" i="8"/>
  <c r="K423" i="8"/>
  <c r="L83" i="9"/>
  <c r="M54" i="10" s="1"/>
  <c r="N54" i="10" s="1"/>
  <c r="M82" i="9"/>
  <c r="M81" i="9"/>
  <c r="M80" i="9"/>
  <c r="M79" i="9"/>
  <c r="M78" i="9"/>
  <c r="M77" i="9"/>
  <c r="M76" i="9"/>
  <c r="M75" i="9"/>
  <c r="M74" i="9"/>
  <c r="M73" i="9"/>
  <c r="M83" i="9" s="1"/>
  <c r="L70" i="9"/>
  <c r="M46" i="10" s="1"/>
  <c r="N46" i="10" s="1"/>
  <c r="M69" i="9"/>
  <c r="M68" i="9"/>
  <c r="M67" i="9"/>
  <c r="M66" i="9"/>
  <c r="M65" i="9"/>
  <c r="M64" i="9"/>
  <c r="M63" i="9"/>
  <c r="M70" i="9" s="1"/>
  <c r="M62" i="9"/>
  <c r="L59" i="9"/>
  <c r="M58" i="9"/>
  <c r="M57" i="9"/>
  <c r="M56" i="9"/>
  <c r="M55" i="9"/>
  <c r="M59" i="9" s="1"/>
  <c r="L53" i="9"/>
  <c r="M21" i="12" s="1"/>
  <c r="N21" i="12" s="1"/>
  <c r="M52" i="9"/>
  <c r="M51" i="9"/>
  <c r="M50" i="9"/>
  <c r="M49" i="9"/>
  <c r="M48" i="9"/>
  <c r="M47" i="9"/>
  <c r="M46" i="9"/>
  <c r="M53" i="9" s="1"/>
  <c r="M45" i="9"/>
  <c r="L43" i="9"/>
  <c r="M22" i="12" s="1"/>
  <c r="N22" i="12" s="1"/>
  <c r="M42" i="9"/>
  <c r="M41" i="9"/>
  <c r="M40" i="9"/>
  <c r="M39" i="9"/>
  <c r="M38" i="9"/>
  <c r="M35" i="9"/>
  <c r="M43" i="9" s="1"/>
  <c r="M34" i="9"/>
  <c r="M33" i="9"/>
  <c r="L31" i="9"/>
  <c r="M19" i="10" s="1"/>
  <c r="N19" i="10" s="1"/>
  <c r="M30" i="9"/>
  <c r="M29" i="9"/>
  <c r="M28" i="9"/>
  <c r="M27" i="9"/>
  <c r="M26" i="9"/>
  <c r="M25" i="9"/>
  <c r="M24" i="9"/>
  <c r="M23" i="9"/>
  <c r="M22" i="9"/>
  <c r="M21" i="9"/>
  <c r="M20" i="9"/>
  <c r="M19" i="9"/>
  <c r="M18" i="9"/>
  <c r="M17" i="9"/>
  <c r="M16" i="9"/>
  <c r="M15" i="9"/>
  <c r="M14" i="9"/>
  <c r="M13" i="9"/>
  <c r="M12" i="9"/>
  <c r="M31" i="9" s="1"/>
  <c r="L10" i="9"/>
  <c r="M9" i="9"/>
  <c r="M8" i="9"/>
  <c r="M7" i="9"/>
  <c r="M6" i="9"/>
  <c r="M5" i="9"/>
  <c r="M4" i="9"/>
  <c r="M3" i="9"/>
  <c r="M10" i="9" s="1"/>
  <c r="L423" i="8"/>
  <c r="M53" i="12" s="1"/>
  <c r="N53" i="12" s="1"/>
  <c r="M422" i="8"/>
  <c r="M421" i="8"/>
  <c r="M420" i="8"/>
  <c r="M419" i="8"/>
  <c r="M418" i="8"/>
  <c r="M417" i="8"/>
  <c r="M416" i="8"/>
  <c r="M415" i="8"/>
  <c r="M414" i="8"/>
  <c r="M413" i="8"/>
  <c r="M412" i="8"/>
  <c r="L410" i="8"/>
  <c r="M51" i="10" s="1"/>
  <c r="N51" i="10" s="1"/>
  <c r="M409" i="8"/>
  <c r="M408" i="8"/>
  <c r="M407" i="8"/>
  <c r="M406" i="8"/>
  <c r="M405" i="8"/>
  <c r="M404" i="8"/>
  <c r="M403" i="8"/>
  <c r="M402" i="8"/>
  <c r="M410" i="8" s="1"/>
  <c r="L399" i="8"/>
  <c r="M47" i="10" s="1"/>
  <c r="N47" i="10" s="1"/>
  <c r="M398" i="8"/>
  <c r="M397" i="8"/>
  <c r="M396" i="8"/>
  <c r="M395" i="8"/>
  <c r="M394" i="8"/>
  <c r="M393" i="8"/>
  <c r="M392" i="8"/>
  <c r="M391" i="8"/>
  <c r="M390" i="8"/>
  <c r="M389" i="8"/>
  <c r="M388" i="8"/>
  <c r="M387" i="8"/>
  <c r="M386" i="8"/>
  <c r="M385" i="8"/>
  <c r="M399" i="8" s="1"/>
  <c r="L383" i="8"/>
  <c r="M46" i="12" s="1"/>
  <c r="N46" i="12" s="1"/>
  <c r="M382" i="8"/>
  <c r="M381" i="8"/>
  <c r="M380" i="8"/>
  <c r="M379" i="8"/>
  <c r="M378" i="8"/>
  <c r="M377" i="8"/>
  <c r="M376" i="8"/>
  <c r="M383" i="8" s="1"/>
  <c r="L374" i="8"/>
  <c r="M44" i="10" s="1"/>
  <c r="N44" i="10" s="1"/>
  <c r="M373" i="8"/>
  <c r="M372" i="8"/>
  <c r="M371" i="8"/>
  <c r="M370" i="8"/>
  <c r="M369" i="8"/>
  <c r="M368" i="8"/>
  <c r="M374" i="8" s="1"/>
  <c r="L366" i="8"/>
  <c r="M43" i="10" s="1"/>
  <c r="N43" i="10" s="1"/>
  <c r="M365" i="8"/>
  <c r="M364" i="8"/>
  <c r="M363" i="8"/>
  <c r="M362" i="8"/>
  <c r="M361" i="8"/>
  <c r="M360" i="8"/>
  <c r="M359" i="8"/>
  <c r="M358" i="8"/>
  <c r="M357" i="8"/>
  <c r="M356" i="8"/>
  <c r="M355" i="8"/>
  <c r="L353" i="8"/>
  <c r="M43" i="12" s="1"/>
  <c r="N43" i="12" s="1"/>
  <c r="M352" i="8"/>
  <c r="M351" i="8"/>
  <c r="M350" i="8"/>
  <c r="M349" i="8"/>
  <c r="M348" i="8"/>
  <c r="M347" i="8"/>
  <c r="M346" i="8"/>
  <c r="M345" i="8"/>
  <c r="M344" i="8"/>
  <c r="M343" i="8"/>
  <c r="M342" i="8"/>
  <c r="M341" i="8"/>
  <c r="M340" i="8"/>
  <c r="M339" i="8"/>
  <c r="M338" i="8"/>
  <c r="M337" i="8"/>
  <c r="M336" i="8"/>
  <c r="L334" i="8"/>
  <c r="M42" i="12" s="1"/>
  <c r="N42" i="12" s="1"/>
  <c r="M333" i="8"/>
  <c r="M332" i="8"/>
  <c r="M331" i="8"/>
  <c r="M330" i="8"/>
  <c r="M329" i="8"/>
  <c r="M328" i="8"/>
  <c r="M327" i="8"/>
  <c r="M326" i="8"/>
  <c r="M325" i="8"/>
  <c r="M324" i="8"/>
  <c r="M323" i="8"/>
  <c r="M322" i="8"/>
  <c r="L320" i="8"/>
  <c r="M40" i="10" s="1"/>
  <c r="M319" i="8"/>
  <c r="M318" i="8"/>
  <c r="M317" i="8"/>
  <c r="M316" i="8"/>
  <c r="M315" i="8"/>
  <c r="M320" i="8" s="1"/>
  <c r="L312" i="8"/>
  <c r="M36" i="12" s="1"/>
  <c r="N36" i="12" s="1"/>
  <c r="M311" i="8"/>
  <c r="M310" i="8"/>
  <c r="M309" i="8"/>
  <c r="M308" i="8"/>
  <c r="M307" i="8"/>
  <c r="M306" i="8"/>
  <c r="M305" i="8"/>
  <c r="M312" i="8" s="1"/>
  <c r="L303" i="8"/>
  <c r="M36" i="10" s="1"/>
  <c r="M302" i="8"/>
  <c r="M301" i="8"/>
  <c r="M300" i="8"/>
  <c r="M299" i="8"/>
  <c r="M298" i="8"/>
  <c r="M297" i="8"/>
  <c r="M296" i="8"/>
  <c r="M295" i="8"/>
  <c r="M294" i="8"/>
  <c r="L291" i="8"/>
  <c r="M31" i="12" s="1"/>
  <c r="N31" i="12" s="1"/>
  <c r="M290" i="8"/>
  <c r="M289" i="8"/>
  <c r="M291" i="8" s="1"/>
  <c r="L287" i="8"/>
  <c r="M286" i="8"/>
  <c r="M285" i="8"/>
  <c r="M284" i="8"/>
  <c r="M283" i="8"/>
  <c r="L281" i="8"/>
  <c r="M29" i="12" s="1"/>
  <c r="N29" i="12" s="1"/>
  <c r="M280" i="8"/>
  <c r="M279" i="8"/>
  <c r="M278" i="8"/>
  <c r="M277" i="8"/>
  <c r="M276" i="8"/>
  <c r="M281" i="8" s="1"/>
  <c r="L274" i="8"/>
  <c r="M27" i="10" s="1"/>
  <c r="N27" i="10" s="1"/>
  <c r="M273" i="8"/>
  <c r="M272" i="8"/>
  <c r="M271" i="8"/>
  <c r="M270" i="8"/>
  <c r="M269" i="8"/>
  <c r="M268" i="8"/>
  <c r="M267" i="8"/>
  <c r="M266" i="8"/>
  <c r="M265" i="8"/>
  <c r="M264" i="8"/>
  <c r="M263" i="8"/>
  <c r="M262" i="8"/>
  <c r="M261" i="8"/>
  <c r="M260" i="8"/>
  <c r="M259" i="8"/>
  <c r="M258" i="8"/>
  <c r="M257" i="8"/>
  <c r="M256" i="8"/>
  <c r="M255" i="8"/>
  <c r="M254" i="8"/>
  <c r="M253" i="8"/>
  <c r="M252" i="8"/>
  <c r="M251" i="8"/>
  <c r="M250" i="8"/>
  <c r="M249" i="8"/>
  <c r="M248" i="8"/>
  <c r="M247" i="8"/>
  <c r="M246" i="8"/>
  <c r="M245" i="8"/>
  <c r="M244" i="8"/>
  <c r="M243" i="8"/>
  <c r="M242" i="8"/>
  <c r="M241" i="8"/>
  <c r="M240" i="8"/>
  <c r="M239" i="8"/>
  <c r="M238" i="8"/>
  <c r="M237" i="8"/>
  <c r="M236" i="8"/>
  <c r="M235" i="8"/>
  <c r="M234" i="8"/>
  <c r="M233" i="8"/>
  <c r="M232" i="8"/>
  <c r="M231" i="8"/>
  <c r="M230" i="8"/>
  <c r="M229" i="8"/>
  <c r="M228" i="8"/>
  <c r="L226" i="8"/>
  <c r="M26" i="10" s="1"/>
  <c r="N26" i="10" s="1"/>
  <c r="M225" i="8"/>
  <c r="M224" i="8"/>
  <c r="M223" i="8"/>
  <c r="M222" i="8"/>
  <c r="M221" i="8"/>
  <c r="L219" i="8"/>
  <c r="M25" i="10" s="1"/>
  <c r="N25" i="10" s="1"/>
  <c r="M218" i="8"/>
  <c r="M217" i="8"/>
  <c r="M216" i="8"/>
  <c r="M215" i="8"/>
  <c r="M214" i="8"/>
  <c r="M213" i="8"/>
  <c r="L211" i="8"/>
  <c r="M32" i="12" s="1"/>
  <c r="N32" i="12" s="1"/>
  <c r="M210" i="8"/>
  <c r="M211" i="8" s="1"/>
  <c r="L208" i="8"/>
  <c r="M24" i="12" s="1"/>
  <c r="N24" i="12" s="1"/>
  <c r="M207" i="8"/>
  <c r="M206" i="8"/>
  <c r="M205" i="8"/>
  <c r="M204" i="8"/>
  <c r="M203" i="8"/>
  <c r="M202" i="8"/>
  <c r="M201" i="8"/>
  <c r="M200" i="8"/>
  <c r="M199" i="8"/>
  <c r="M198" i="8"/>
  <c r="M197" i="8"/>
  <c r="M196" i="8"/>
  <c r="M195" i="8"/>
  <c r="L192" i="8"/>
  <c r="M18" i="10" s="1"/>
  <c r="N18" i="10" s="1"/>
  <c r="M191" i="8"/>
  <c r="M190" i="8"/>
  <c r="M189" i="8"/>
  <c r="M188" i="8"/>
  <c r="M187" i="8"/>
  <c r="M186" i="8"/>
  <c r="M185" i="8"/>
  <c r="M182" i="8"/>
  <c r="M180" i="8"/>
  <c r="M179" i="8"/>
  <c r="M178" i="8"/>
  <c r="M177" i="8"/>
  <c r="M176" i="8"/>
  <c r="M175" i="8"/>
  <c r="L172" i="8"/>
  <c r="M17" i="12" s="1"/>
  <c r="N17" i="12" s="1"/>
  <c r="M171" i="8"/>
  <c r="M170" i="8"/>
  <c r="M169" i="8"/>
  <c r="M168" i="8"/>
  <c r="M167" i="8"/>
  <c r="M166" i="8"/>
  <c r="M165" i="8"/>
  <c r="M164" i="8"/>
  <c r="M163" i="8"/>
  <c r="M162" i="8"/>
  <c r="M161" i="8"/>
  <c r="M160" i="8"/>
  <c r="M172" i="8" s="1"/>
  <c r="L158" i="8"/>
  <c r="M157" i="8"/>
  <c r="M156" i="8"/>
  <c r="M155" i="8"/>
  <c r="M154" i="8"/>
  <c r="M153" i="8"/>
  <c r="M152" i="8"/>
  <c r="M151" i="8"/>
  <c r="M150" i="8"/>
  <c r="M149" i="8"/>
  <c r="M148" i="8"/>
  <c r="M147" i="8"/>
  <c r="M146" i="8"/>
  <c r="M145" i="8"/>
  <c r="M144" i="8"/>
  <c r="M143" i="8"/>
  <c r="M142" i="8"/>
  <c r="M141" i="8"/>
  <c r="M140" i="8"/>
  <c r="M138" i="8"/>
  <c r="M137" i="8"/>
  <c r="M136" i="8"/>
  <c r="M135" i="8"/>
  <c r="M134" i="8"/>
  <c r="M133" i="8"/>
  <c r="M132" i="8"/>
  <c r="M130" i="8"/>
  <c r="M129" i="8"/>
  <c r="M128" i="8"/>
  <c r="M127" i="8"/>
  <c r="M126" i="8"/>
  <c r="M158" i="8" s="1"/>
  <c r="L124" i="8"/>
  <c r="M123" i="8"/>
  <c r="M122" i="8"/>
  <c r="M121" i="8"/>
  <c r="M118" i="8"/>
  <c r="M116" i="8"/>
  <c r="M115" i="8"/>
  <c r="M114" i="8"/>
  <c r="M113" i="8"/>
  <c r="M112" i="8"/>
  <c r="M111" i="8"/>
  <c r="M110" i="8"/>
  <c r="M109" i="8"/>
  <c r="M108" i="8"/>
  <c r="M107" i="8"/>
  <c r="M106" i="8"/>
  <c r="M105" i="8"/>
  <c r="M104" i="8"/>
  <c r="M103" i="8"/>
  <c r="M102" i="8"/>
  <c r="M101" i="8"/>
  <c r="M100" i="8"/>
  <c r="M99" i="8"/>
  <c r="M98" i="8"/>
  <c r="M97" i="8"/>
  <c r="M124" i="8" s="1"/>
  <c r="L95" i="8"/>
  <c r="M14" i="10" s="1"/>
  <c r="N14" i="10" s="1"/>
  <c r="M94" i="8"/>
  <c r="M93" i="8"/>
  <c r="M92" i="8"/>
  <c r="M91" i="8"/>
  <c r="L89" i="8"/>
  <c r="M13" i="12" s="1"/>
  <c r="N13" i="12" s="1"/>
  <c r="M88" i="8"/>
  <c r="M87" i="8"/>
  <c r="M89" i="8" s="1"/>
  <c r="L85" i="8"/>
  <c r="M12" i="10" s="1"/>
  <c r="N12" i="10" s="1"/>
  <c r="M84" i="8"/>
  <c r="M83" i="8"/>
  <c r="M82" i="8"/>
  <c r="M81" i="8"/>
  <c r="M80" i="8"/>
  <c r="M79" i="8"/>
  <c r="M85" i="8" s="1"/>
  <c r="L77" i="8"/>
  <c r="M11" i="10" s="1"/>
  <c r="N11" i="10" s="1"/>
  <c r="M76" i="8"/>
  <c r="M75" i="8"/>
  <c r="M74" i="8"/>
  <c r="M73" i="8"/>
  <c r="M72" i="8"/>
  <c r="M71" i="8"/>
  <c r="M70" i="8"/>
  <c r="M69" i="8"/>
  <c r="M68" i="8"/>
  <c r="M67" i="8"/>
  <c r="M77" i="8" s="1"/>
  <c r="L65" i="8"/>
  <c r="M10" i="12" s="1"/>
  <c r="M64" i="8"/>
  <c r="M63" i="8"/>
  <c r="M62" i="8"/>
  <c r="M61" i="8"/>
  <c r="M59" i="8"/>
  <c r="M58" i="8"/>
  <c r="M57" i="8"/>
  <c r="L55" i="8"/>
  <c r="M9" i="12" s="1"/>
  <c r="N9" i="12" s="1"/>
  <c r="M54" i="8"/>
  <c r="M53" i="8"/>
  <c r="M52" i="8"/>
  <c r="M51" i="8"/>
  <c r="M50" i="8"/>
  <c r="M49" i="8"/>
  <c r="M48" i="8"/>
  <c r="M47" i="8"/>
  <c r="M46" i="8"/>
  <c r="M45" i="8"/>
  <c r="M55" i="8" s="1"/>
  <c r="L43" i="8"/>
  <c r="M8" i="12" s="1"/>
  <c r="N8" i="12" s="1"/>
  <c r="M42" i="8"/>
  <c r="M41" i="8"/>
  <c r="M40" i="8"/>
  <c r="M39" i="8"/>
  <c r="M38" i="8"/>
  <c r="M37" i="8"/>
  <c r="M36" i="8"/>
  <c r="M35" i="8"/>
  <c r="M34" i="8"/>
  <c r="M33" i="8"/>
  <c r="M32" i="8"/>
  <c r="M31" i="8"/>
  <c r="M30" i="8"/>
  <c r="M29" i="8"/>
  <c r="M28" i="8"/>
  <c r="M27" i="8"/>
  <c r="M26" i="8"/>
  <c r="M25" i="8"/>
  <c r="M24" i="8"/>
  <c r="M23" i="8"/>
  <c r="M43" i="8" s="1"/>
  <c r="L21" i="8"/>
  <c r="M7" i="12" s="1"/>
  <c r="N7" i="12" s="1"/>
  <c r="K21" i="8"/>
  <c r="M20" i="8"/>
  <c r="M19" i="8"/>
  <c r="M18" i="8"/>
  <c r="M17" i="8"/>
  <c r="M16" i="8"/>
  <c r="M15" i="8"/>
  <c r="M14" i="8"/>
  <c r="M13" i="8"/>
  <c r="M12" i="8"/>
  <c r="M11" i="8"/>
  <c r="M10" i="8"/>
  <c r="M9" i="8"/>
  <c r="M8" i="8"/>
  <c r="M7" i="8"/>
  <c r="M6" i="8"/>
  <c r="M5" i="8"/>
  <c r="M4" i="8"/>
  <c r="G36" i="4"/>
  <c r="M15" i="7"/>
  <c r="M12" i="7"/>
  <c r="M9" i="7"/>
  <c r="F41" i="7"/>
  <c r="F37" i="7"/>
  <c r="F28" i="7"/>
  <c r="F24" i="7"/>
  <c r="G35" i="4"/>
  <c r="G34" i="4"/>
  <c r="G31" i="4"/>
  <c r="G30" i="4"/>
  <c r="G28" i="4"/>
  <c r="G27" i="4"/>
  <c r="G25" i="4"/>
  <c r="G24" i="4"/>
  <c r="G18" i="4"/>
  <c r="G17" i="4"/>
  <c r="G14" i="4"/>
  <c r="G13" i="4"/>
  <c r="G12" i="4"/>
  <c r="G10" i="4"/>
  <c r="G9" i="4"/>
  <c r="G8" i="4"/>
  <c r="G6" i="4"/>
  <c r="G5" i="4"/>
  <c r="M8" i="10" l="1"/>
  <c r="N8" i="10" s="1"/>
  <c r="M30" i="10"/>
  <c r="N30" i="10" s="1"/>
  <c r="M11" i="12"/>
  <c r="N11" i="12" s="1"/>
  <c r="M27" i="12"/>
  <c r="N27" i="12" s="1"/>
  <c r="M41" i="12"/>
  <c r="N41" i="12" s="1"/>
  <c r="N49" i="12" s="1"/>
  <c r="M45" i="12"/>
  <c r="N45" i="12" s="1"/>
  <c r="M15" i="12"/>
  <c r="N15" i="12" s="1"/>
  <c r="M9" i="10"/>
  <c r="N9" i="10" s="1"/>
  <c r="M31" i="10"/>
  <c r="N31" i="10" s="1"/>
  <c r="M45" i="10"/>
  <c r="N45" i="10" s="1"/>
  <c r="M52" i="12"/>
  <c r="N52" i="12" s="1"/>
  <c r="M226" i="8"/>
  <c r="M353" i="8"/>
  <c r="M24" i="10"/>
  <c r="N24" i="10" s="1"/>
  <c r="M12" i="12"/>
  <c r="N12" i="12" s="1"/>
  <c r="M28" i="12"/>
  <c r="N28" i="12" s="1"/>
  <c r="M14" i="12"/>
  <c r="N14" i="12" s="1"/>
  <c r="M423" i="8"/>
  <c r="M208" i="8"/>
  <c r="M219" i="8"/>
  <c r="M192" i="8"/>
  <c r="M366" i="8"/>
  <c r="M13" i="10"/>
  <c r="N13" i="10" s="1"/>
  <c r="M35" i="10"/>
  <c r="N35" i="10" s="1"/>
  <c r="M16" i="10"/>
  <c r="N16" i="10" s="1"/>
  <c r="M16" i="12"/>
  <c r="M37" i="12"/>
  <c r="N37" i="12" s="1"/>
  <c r="M274" i="8"/>
  <c r="N61" i="8"/>
  <c r="M287" i="8"/>
  <c r="M303" i="8"/>
  <c r="M334" i="8"/>
  <c r="M65" i="8"/>
  <c r="M37" i="10"/>
  <c r="K19" i="13"/>
  <c r="M10" i="10"/>
  <c r="M15" i="10"/>
  <c r="N15" i="10" s="1"/>
  <c r="N16" i="12"/>
  <c r="M18" i="12"/>
  <c r="N18" i="12" s="1"/>
  <c r="M84" i="9"/>
  <c r="M22" i="10"/>
  <c r="N22" i="10" s="1"/>
  <c r="M55" i="12"/>
  <c r="N55" i="12" s="1"/>
  <c r="M48" i="10"/>
  <c r="L3" i="10"/>
  <c r="L84" i="9"/>
  <c r="M55" i="10"/>
  <c r="M19" i="12"/>
  <c r="N19" i="12" s="1"/>
  <c r="K84" i="9"/>
  <c r="Q55" i="12"/>
  <c r="L3" i="12"/>
  <c r="M38" i="12"/>
  <c r="N38" i="12"/>
  <c r="Q33" i="12"/>
  <c r="Q44" i="12"/>
  <c r="Q49" i="12" s="1"/>
  <c r="R49" i="12" s="1"/>
  <c r="P10" i="10"/>
  <c r="N36" i="10"/>
  <c r="N37" i="10" s="1"/>
  <c r="N40" i="10"/>
  <c r="N48" i="10" s="1"/>
  <c r="N7" i="10"/>
  <c r="N55" i="10"/>
  <c r="P48" i="10"/>
  <c r="P32" i="10"/>
  <c r="P57" i="10" s="1"/>
  <c r="R48" i="10"/>
  <c r="S48" i="10" s="1"/>
  <c r="Q48" i="10"/>
  <c r="R54" i="10"/>
  <c r="R32" i="10"/>
  <c r="Q57" i="10"/>
  <c r="Q59" i="10" s="1"/>
  <c r="L424" i="8"/>
  <c r="O422" i="8"/>
  <c r="P422" i="8" s="1"/>
  <c r="M21" i="8"/>
  <c r="M424" i="8" s="1"/>
  <c r="K424" i="8"/>
  <c r="M16" i="7"/>
  <c r="M17" i="7" s="1"/>
  <c r="F42" i="7"/>
  <c r="G19" i="4"/>
  <c r="O24" i="13" l="1"/>
  <c r="N56" i="12"/>
  <c r="M49" i="12"/>
  <c r="M56" i="12"/>
  <c r="K26" i="13"/>
  <c r="N32" i="10"/>
  <c r="N3" i="10" s="1"/>
  <c r="M32" i="10"/>
  <c r="M3" i="10" s="1"/>
  <c r="N33" i="12"/>
  <c r="N3" i="12" s="1"/>
  <c r="M33" i="12"/>
  <c r="K426" i="8"/>
  <c r="R33" i="12"/>
  <c r="P59" i="10"/>
  <c r="P34" i="10"/>
  <c r="R57" i="10"/>
  <c r="S32" i="10"/>
  <c r="S57" i="10" s="1"/>
  <c r="G37" i="4"/>
  <c r="P24" i="13" l="1"/>
  <c r="P26" i="13" s="1"/>
  <c r="O26" i="13"/>
  <c r="M3" i="12"/>
  <c r="J4" i="4"/>
  <c r="J3" i="4"/>
</calcChain>
</file>

<file path=xl/sharedStrings.xml><?xml version="1.0" encoding="utf-8"?>
<sst xmlns="http://schemas.openxmlformats.org/spreadsheetml/2006/main" count="7611" uniqueCount="2612">
  <si>
    <t>CENTRO DE DIAGNOSTICO AUTOMOTOR AUTOFULL SAS</t>
  </si>
  <si>
    <t>Código UNSPSC</t>
  </si>
  <si>
    <t>Descripción</t>
  </si>
  <si>
    <t>Cantidad</t>
  </si>
  <si>
    <t>Unidad</t>
  </si>
  <si>
    <t>VEHICULOS PARTICULARES</t>
  </si>
  <si>
    <t>MOTOCICLETAS</t>
  </si>
  <si>
    <t>1</t>
  </si>
  <si>
    <t>78181505</t>
  </si>
  <si>
    <t>Revisión técnico mecánica motos con RUNT Modelo 2018 a 2022</t>
  </si>
  <si>
    <t>UN</t>
  </si>
  <si>
    <t>2</t>
  </si>
  <si>
    <t>Revisión técnico mecánica motos con RUNT Modelo 2009 a 2017</t>
  </si>
  <si>
    <t>LIVIANOS</t>
  </si>
  <si>
    <t>3</t>
  </si>
  <si>
    <t>Revisión técnico mecánica vehiculo liviano particular con RUNT Modelo 2018 a 2022</t>
  </si>
  <si>
    <t>4</t>
  </si>
  <si>
    <t>Revisión técnico mecánica vehiculo liviano particular con RUNT Modelo 2009 a 2017</t>
  </si>
  <si>
    <t>5</t>
  </si>
  <si>
    <t>Revisión técnico mecánica vehiculo liviano particular con RUNT Modelo 2008 y anteriores</t>
  </si>
  <si>
    <t>PESADOS</t>
  </si>
  <si>
    <t>6</t>
  </si>
  <si>
    <t>Revisión técnico mecánica vehiculo pesado particular con RUNT Modelo 2018 a 2022</t>
  </si>
  <si>
    <t>7</t>
  </si>
  <si>
    <t>Revisión técnico mecánica vehiculo pesado particular con RUNT Modelo 2009 a 2017</t>
  </si>
  <si>
    <t>8</t>
  </si>
  <si>
    <t>Revisión técnico mecánica vehiculo pesado particular con RUNT Modelo 2008 y anteriores</t>
  </si>
  <si>
    <t>VEHICULOS SERVICIO PUBLICO</t>
  </si>
  <si>
    <t>9</t>
  </si>
  <si>
    <t>Revisión técnico mecánica vehiculo pesado público con RUNT Modelo 2009 a 2017</t>
  </si>
  <si>
    <t>10</t>
  </si>
  <si>
    <t>Revisión técnico mecánica vehiculo pesado público con RUNT Modelo 2008 y anteriores</t>
  </si>
  <si>
    <t>11</t>
  </si>
  <si>
    <t>12</t>
  </si>
  <si>
    <t>19</t>
  </si>
  <si>
    <t>20</t>
  </si>
  <si>
    <t>Item</t>
  </si>
  <si>
    <t>MEDELLIN</t>
  </si>
  <si>
    <t>PUERTO BERRIO</t>
  </si>
  <si>
    <t>CUARTA BRIGADA</t>
  </si>
  <si>
    <t>BAEEV 4</t>
  </si>
  <si>
    <t>MODELO</t>
  </si>
  <si>
    <t>FECHA DE VENCIMIENTO</t>
  </si>
  <si>
    <t>TIPO DE VEHICULO</t>
  </si>
  <si>
    <t xml:space="preserve"> PLACA MILITAR </t>
  </si>
  <si>
    <t>PLACA CIVIL</t>
  </si>
  <si>
    <t>PLACA AMARILLA (particular)</t>
  </si>
  <si>
    <t>PLACA BLANCA (publico)</t>
  </si>
  <si>
    <t>CENTRO DE COSTO</t>
  </si>
  <si>
    <t>No. ACTIVO FIJO</t>
  </si>
  <si>
    <t>No. INVENTARIO</t>
  </si>
  <si>
    <t>CAMIONETA - HILUX 4X4, TOYOTA</t>
  </si>
  <si>
    <t>C13744</t>
  </si>
  <si>
    <t>GAL059</t>
  </si>
  <si>
    <t>x</t>
  </si>
  <si>
    <t>3M2H161220</t>
  </si>
  <si>
    <t>MOTOCICLETA - DR-X SUZUKI</t>
  </si>
  <si>
    <t>F20076</t>
  </si>
  <si>
    <t>BLN99F</t>
  </si>
  <si>
    <t>3M2H161359</t>
  </si>
  <si>
    <t>F20077</t>
  </si>
  <si>
    <t>BLO90F</t>
  </si>
  <si>
    <t>3M2H161360</t>
  </si>
  <si>
    <t>MOTOCICLETA - XTZ250 YAMAHA</t>
  </si>
  <si>
    <t>F14342</t>
  </si>
  <si>
    <t>NGF02C</t>
  </si>
  <si>
    <t>3M2H161218</t>
  </si>
  <si>
    <t>MOTOCICLETA - XTZ250, YAMAHA</t>
  </si>
  <si>
    <t>F14344</t>
  </si>
  <si>
    <t>NGF04C</t>
  </si>
  <si>
    <t>3M2H161211</t>
  </si>
  <si>
    <t>F14345</t>
  </si>
  <si>
    <t>NGF05C</t>
  </si>
  <si>
    <t>3M2H161216</t>
  </si>
  <si>
    <t>F14349</t>
  </si>
  <si>
    <t>NGF09C</t>
  </si>
  <si>
    <t>3M2H161210</t>
  </si>
  <si>
    <t>F14350</t>
  </si>
  <si>
    <t>NGF10C</t>
  </si>
  <si>
    <t>3M2H161212</t>
  </si>
  <si>
    <t>F14351</t>
  </si>
  <si>
    <t>NGF11C</t>
  </si>
  <si>
    <t>3M2H161215</t>
  </si>
  <si>
    <t>F18280</t>
  </si>
  <si>
    <t>VMU93E</t>
  </si>
  <si>
    <t>3M2H161361</t>
  </si>
  <si>
    <t>MOTOCICLETA - ECO DELUXE ES, HONDA</t>
  </si>
  <si>
    <t>F13696</t>
  </si>
  <si>
    <t>CHV40C</t>
  </si>
  <si>
    <t>3M2H161150</t>
  </si>
  <si>
    <t>CAMION 3 A 7 TON, NPR CHEVROLET</t>
  </si>
  <si>
    <t>K05294</t>
  </si>
  <si>
    <t>TPR010</t>
  </si>
  <si>
    <t>3M2H160860</t>
  </si>
  <si>
    <t xml:space="preserve">K05295 </t>
  </si>
  <si>
    <t>TPR014</t>
  </si>
  <si>
    <t>3M2H160861</t>
  </si>
  <si>
    <t xml:space="preserve">K05296 </t>
  </si>
  <si>
    <t>UAM810</t>
  </si>
  <si>
    <t>3M2H160862</t>
  </si>
  <si>
    <t xml:space="preserve">K05297 </t>
  </si>
  <si>
    <t>UAM811</t>
  </si>
  <si>
    <t>3M2H160863</t>
  </si>
  <si>
    <t xml:space="preserve">K05301 </t>
  </si>
  <si>
    <t>UYR006</t>
  </si>
  <si>
    <t>3M2H160867</t>
  </si>
  <si>
    <t xml:space="preserve">K05303 </t>
  </si>
  <si>
    <t>VCF115</t>
  </si>
  <si>
    <t>3M2H160869</t>
  </si>
  <si>
    <t>BAACA 4</t>
  </si>
  <si>
    <t>CAMION KODIAK</t>
  </si>
  <si>
    <t>N03381</t>
  </si>
  <si>
    <t>AUS036</t>
  </si>
  <si>
    <t>X</t>
  </si>
  <si>
    <t>3M2H160895</t>
  </si>
  <si>
    <t>N01044</t>
  </si>
  <si>
    <t>SHI170</t>
  </si>
  <si>
    <t>3M2H161257</t>
  </si>
  <si>
    <t>N98291</t>
  </si>
  <si>
    <t>OMK341</t>
  </si>
  <si>
    <t>3M2H160897</t>
  </si>
  <si>
    <t>N/A</t>
  </si>
  <si>
    <t>N08309</t>
  </si>
  <si>
    <t>UTX037</t>
  </si>
  <si>
    <t>3M2H160896</t>
  </si>
  <si>
    <t>CAMIONETA LUV D' MAX</t>
  </si>
  <si>
    <t>C08079</t>
  </si>
  <si>
    <t>QYA609</t>
  </si>
  <si>
    <t>3M2H160885</t>
  </si>
  <si>
    <t>C14632</t>
  </si>
  <si>
    <t>DIW975</t>
  </si>
  <si>
    <t>3M2H161190</t>
  </si>
  <si>
    <t>C14631</t>
  </si>
  <si>
    <t>DIW974</t>
  </si>
  <si>
    <t>3M2H161191</t>
  </si>
  <si>
    <t xml:space="preserve">CAMION NPR </t>
  </si>
  <si>
    <t>K10053</t>
  </si>
  <si>
    <t>UIP143</t>
  </si>
  <si>
    <t>3M2H160892</t>
  </si>
  <si>
    <t>K10054</t>
  </si>
  <si>
    <t>UZQ132</t>
  </si>
  <si>
    <t>3M2H160888</t>
  </si>
  <si>
    <t>K03158</t>
  </si>
  <si>
    <t>KGJ683</t>
  </si>
  <si>
    <t>3M2H160889</t>
  </si>
  <si>
    <t>K03160</t>
  </si>
  <si>
    <t>LHA661</t>
  </si>
  <si>
    <t>3M2H160890</t>
  </si>
  <si>
    <t>K14628</t>
  </si>
  <si>
    <t>NDC761</t>
  </si>
  <si>
    <t>3M2H161194</t>
  </si>
  <si>
    <t>K14629</t>
  </si>
  <si>
    <t>NDC762</t>
  </si>
  <si>
    <t>3M2H161192</t>
  </si>
  <si>
    <t>K14627</t>
  </si>
  <si>
    <t>NDC760</t>
  </si>
  <si>
    <t>3M2H161193</t>
  </si>
  <si>
    <t>MOTOCICLETA  XTZ250</t>
  </si>
  <si>
    <t>F18299</t>
  </si>
  <si>
    <t>VMU97E</t>
  </si>
  <si>
    <t>3M2H04109</t>
  </si>
  <si>
    <t>05/112025</t>
  </si>
  <si>
    <t>F18296</t>
  </si>
  <si>
    <t>VMU84E</t>
  </si>
  <si>
    <t>3M2H04106</t>
  </si>
  <si>
    <t>F18298</t>
  </si>
  <si>
    <t>VMU86E</t>
  </si>
  <si>
    <t>3M2H04108</t>
  </si>
  <si>
    <t>F18297</t>
  </si>
  <si>
    <t>VMU85E</t>
  </si>
  <si>
    <t>3M2H04107</t>
  </si>
  <si>
    <t>F17223</t>
  </si>
  <si>
    <t>RVH35D</t>
  </si>
  <si>
    <t>3M2H04100</t>
  </si>
  <si>
    <t>F17219</t>
  </si>
  <si>
    <t>RVH39D</t>
  </si>
  <si>
    <t>3M2H04104</t>
  </si>
  <si>
    <t>BIGIR</t>
  </si>
  <si>
    <t>CAMION CHEVROLET KODIAK</t>
  </si>
  <si>
    <t>N08140</t>
  </si>
  <si>
    <t>YHO001</t>
  </si>
  <si>
    <t>3M2H161098</t>
  </si>
  <si>
    <t>16750000O222</t>
  </si>
  <si>
    <t>N98283</t>
  </si>
  <si>
    <t>LHA625</t>
  </si>
  <si>
    <t>3M2H161093</t>
  </si>
  <si>
    <t>CAMION CHEVROLET NPR</t>
  </si>
  <si>
    <t>K08183</t>
  </si>
  <si>
    <t>VZD016</t>
  </si>
  <si>
    <t>3M2H160983</t>
  </si>
  <si>
    <t xml:space="preserve">CAMION CHEVROLET NPR </t>
  </si>
  <si>
    <t>K10156</t>
  </si>
  <si>
    <t>CES581</t>
  </si>
  <si>
    <t>3M2H161108</t>
  </si>
  <si>
    <t>16750000O276</t>
  </si>
  <si>
    <t>CAMIONETA TOYOTA HILUX 4X4</t>
  </si>
  <si>
    <t>C10746</t>
  </si>
  <si>
    <t>HCD960</t>
  </si>
  <si>
    <t>3M2H160902</t>
  </si>
  <si>
    <t>1675000O1295</t>
  </si>
  <si>
    <t>CAMIONETA CHEVROLET LUV DIMAX</t>
  </si>
  <si>
    <t>C15684</t>
  </si>
  <si>
    <t>GAW012</t>
  </si>
  <si>
    <t>3M2H161249</t>
  </si>
  <si>
    <t>16750000O805</t>
  </si>
  <si>
    <t>C15683</t>
  </si>
  <si>
    <t>GAU099</t>
  </si>
  <si>
    <t>3M2H161248</t>
  </si>
  <si>
    <t>MOTOCICLETA YAMAHA XTZ250</t>
  </si>
  <si>
    <t>F18309</t>
  </si>
  <si>
    <t>MAI25F</t>
  </si>
  <si>
    <t>3M2H03010</t>
  </si>
  <si>
    <t>F18310</t>
  </si>
  <si>
    <t>GBM50F</t>
  </si>
  <si>
    <t>F18311</t>
  </si>
  <si>
    <t>CGN70F</t>
  </si>
  <si>
    <t>BIOSP</t>
  </si>
  <si>
    <t>CAMION 3 A 7 TON  CHEVROLET NPR</t>
  </si>
  <si>
    <t>EJC-K-10105</t>
  </si>
  <si>
    <t>UZQ144</t>
  </si>
  <si>
    <t>3M2H160968</t>
  </si>
  <si>
    <t>167500000282.</t>
  </si>
  <si>
    <t>8004030000000000001091474.</t>
  </si>
  <si>
    <t>EJC-K-08173</t>
  </si>
  <si>
    <t>VZD010</t>
  </si>
  <si>
    <t>3M2H160966</t>
  </si>
  <si>
    <t>167500000225.</t>
  </si>
  <si>
    <t>8004030000000000000546019.</t>
  </si>
  <si>
    <t>EJC-K-10104</t>
  </si>
  <si>
    <t>UZQ143</t>
  </si>
  <si>
    <t>3M2H160967</t>
  </si>
  <si>
    <t>167500000283.</t>
  </si>
  <si>
    <t>8004030000000000001091473.</t>
  </si>
  <si>
    <t>EJC-K-06207</t>
  </si>
  <si>
    <t>OKA684</t>
  </si>
  <si>
    <t>3M2H160965</t>
  </si>
  <si>
    <t>167500000194.</t>
  </si>
  <si>
    <t>8004030000000000000382590.</t>
  </si>
  <si>
    <t>CAMION 5 A 10 TN  CHEVROLET KODIAK</t>
  </si>
  <si>
    <t>EJC-N-98289</t>
  </si>
  <si>
    <t>SHI381</t>
  </si>
  <si>
    <t>3M2H160969</t>
  </si>
  <si>
    <t>167500000061.</t>
  </si>
  <si>
    <t>8004030000000000000091674.</t>
  </si>
  <si>
    <t>CAMIONETA (EJC)</t>
  </si>
  <si>
    <t>EJC-C-11601</t>
  </si>
  <si>
    <t>HCD990</t>
  </si>
  <si>
    <t>3M2H161132</t>
  </si>
  <si>
    <t>167500000475.</t>
  </si>
  <si>
    <t>8004030000000000001864158.</t>
  </si>
  <si>
    <t>AMBULANCIA CHEVROLET D MAX</t>
  </si>
  <si>
    <t>EJC-A-11201</t>
  </si>
  <si>
    <t>HCD989</t>
  </si>
  <si>
    <t>3M2H161131</t>
  </si>
  <si>
    <t>167500000474.</t>
  </si>
  <si>
    <t>8004030000000000001864157.</t>
  </si>
  <si>
    <t>EJC-A-09170</t>
  </si>
  <si>
    <t>ZJN150</t>
  </si>
  <si>
    <t>3M2H160948</t>
  </si>
  <si>
    <t>167500000265.</t>
  </si>
  <si>
    <t>8004030000000000000783597.</t>
  </si>
  <si>
    <t>BIPEB</t>
  </si>
  <si>
    <t>PLACA MILITAR</t>
  </si>
  <si>
    <t>CAMIÓN 7 A 12 TONELADAS (EJC)</t>
  </si>
  <si>
    <t>N98311</t>
  </si>
  <si>
    <t>OMK320</t>
  </si>
  <si>
    <t>3M2H160991</t>
  </si>
  <si>
    <t>C09435</t>
  </si>
  <si>
    <t>HCI110</t>
  </si>
  <si>
    <t>3M2H160972</t>
  </si>
  <si>
    <t>CAMIÓN 3 A 7 TONELADAS (EJC)</t>
  </si>
  <si>
    <t>K11090</t>
  </si>
  <si>
    <t>WBC782</t>
  </si>
  <si>
    <t>3M2H160987</t>
  </si>
  <si>
    <t>MOTOCICLETA (EJC)</t>
  </si>
  <si>
    <t>F18141</t>
  </si>
  <si>
    <t>OHW31E</t>
  </si>
  <si>
    <t>3M2H08312</t>
  </si>
  <si>
    <t>F18142</t>
  </si>
  <si>
    <t>OHW32E</t>
  </si>
  <si>
    <t>3M2H08313</t>
  </si>
  <si>
    <t>F18143</t>
  </si>
  <si>
    <t>OHW33E</t>
  </si>
  <si>
    <t>3M2H08314</t>
  </si>
  <si>
    <t>F18144</t>
  </si>
  <si>
    <t>OHW34E</t>
  </si>
  <si>
    <t>3M2H08315</t>
  </si>
  <si>
    <t>F18145</t>
  </si>
  <si>
    <t>OHW35E</t>
  </si>
  <si>
    <t>3M2H08316</t>
  </si>
  <si>
    <t>F18146</t>
  </si>
  <si>
    <t>OHW36E</t>
  </si>
  <si>
    <t>3M2H08317</t>
  </si>
  <si>
    <t>F18170</t>
  </si>
  <si>
    <t>VMX30E</t>
  </si>
  <si>
    <t>3M2H08320</t>
  </si>
  <si>
    <t>GGORI</t>
  </si>
  <si>
    <t>MOTOCICLETA YAMAHA XTZ  250</t>
  </si>
  <si>
    <t>F13922</t>
  </si>
  <si>
    <t>NGD63C</t>
  </si>
  <si>
    <t>3MHH161263</t>
  </si>
  <si>
    <t>F13923</t>
  </si>
  <si>
    <t>NGD64C</t>
  </si>
  <si>
    <t>3MHH161260</t>
  </si>
  <si>
    <t>F13924</t>
  </si>
  <si>
    <t>NGD65C</t>
  </si>
  <si>
    <t>3MHH161261</t>
  </si>
  <si>
    <t>F13925</t>
  </si>
  <si>
    <t>NGD66C</t>
  </si>
  <si>
    <t>3MHH161259</t>
  </si>
  <si>
    <t>F13926</t>
  </si>
  <si>
    <t>NGD67C</t>
  </si>
  <si>
    <t>3MHH161262</t>
  </si>
  <si>
    <t>F13927</t>
  </si>
  <si>
    <t>NGD68C</t>
  </si>
  <si>
    <t>3MHH161258</t>
  </si>
  <si>
    <t>GGANT</t>
  </si>
  <si>
    <t>CAMIONETA LUV D'MAX</t>
  </si>
  <si>
    <t>DJK024</t>
  </si>
  <si>
    <t>C13709</t>
  </si>
  <si>
    <t>3M2H161153</t>
  </si>
  <si>
    <t>DJK025</t>
  </si>
  <si>
    <t>C13710</t>
  </si>
  <si>
    <t>3M2H161154</t>
  </si>
  <si>
    <t>BITER  - 04</t>
  </si>
  <si>
    <t>AMBULANCIA  BT-50</t>
  </si>
  <si>
    <t>A14162</t>
  </si>
  <si>
    <t>NDC829</t>
  </si>
  <si>
    <t>3M2H161238</t>
  </si>
  <si>
    <t>CAMION DE 3 A 7 TON CHEVROLET NPR</t>
  </si>
  <si>
    <t>K12151</t>
  </si>
  <si>
    <t>VNC155</t>
  </si>
  <si>
    <t>3M2H161141</t>
  </si>
  <si>
    <t>CAMIONETA, CHEVROLET LUV D'MAX</t>
  </si>
  <si>
    <t>C12219</t>
  </si>
  <si>
    <t>KGF273</t>
  </si>
  <si>
    <t>3M2H161140</t>
  </si>
  <si>
    <t>CAMION CARROTANQUE AGUA, CHEVROLET FVR</t>
  </si>
  <si>
    <t>I11122</t>
  </si>
  <si>
    <t>VOH345</t>
  </si>
  <si>
    <t>3M2H160996</t>
  </si>
  <si>
    <t>BASPC 04</t>
  </si>
  <si>
    <t>CAMION 7 A 12 TON FTR</t>
  </si>
  <si>
    <t>N10313</t>
  </si>
  <si>
    <t>TNH595</t>
  </si>
  <si>
    <t>3M2H160939</t>
  </si>
  <si>
    <t>N10315</t>
  </si>
  <si>
    <t>UAR609</t>
  </si>
  <si>
    <t>3M2H160941</t>
  </si>
  <si>
    <t>N10316</t>
  </si>
  <si>
    <t>UAR608</t>
  </si>
  <si>
    <t>3M2H160942</t>
  </si>
  <si>
    <t>VOLQUETA TIPO FTR</t>
  </si>
  <si>
    <t>R09488</t>
  </si>
  <si>
    <t>SLE048</t>
  </si>
  <si>
    <t>3M2H160909</t>
  </si>
  <si>
    <t>27/092025</t>
  </si>
  <si>
    <t>CAMION GRUA FTR</t>
  </si>
  <si>
    <t>Q09487</t>
  </si>
  <si>
    <t>BWY055</t>
  </si>
  <si>
    <t>3M2H160946</t>
  </si>
  <si>
    <t>14/07/025</t>
  </si>
  <si>
    <t>CAMIONETA HYUNDAI H1</t>
  </si>
  <si>
    <t>H11093</t>
  </si>
  <si>
    <t>JID750</t>
  </si>
  <si>
    <t>3M2H161330</t>
  </si>
  <si>
    <t>CAMION 7 A 12 TON KODIAK</t>
  </si>
  <si>
    <t>N02135</t>
  </si>
  <si>
    <t>KGJ668</t>
  </si>
  <si>
    <t>3M2H160937</t>
  </si>
  <si>
    <t>CAMION 3 A 7 TON NPR</t>
  </si>
  <si>
    <t>K07106</t>
  </si>
  <si>
    <t>DBD072</t>
  </si>
  <si>
    <t>3M2H160929</t>
  </si>
  <si>
    <t>CAMION 3 A 7 TON NPR CHEVROLET</t>
  </si>
  <si>
    <t>K10051</t>
  </si>
  <si>
    <t>UNK049</t>
  </si>
  <si>
    <t>3M2H160932</t>
  </si>
  <si>
    <t>K10052</t>
  </si>
  <si>
    <t>UNK048</t>
  </si>
  <si>
    <t>3M2H160933</t>
  </si>
  <si>
    <t>K07107</t>
  </si>
  <si>
    <t>NNF544</t>
  </si>
  <si>
    <t>3M2H160930</t>
  </si>
  <si>
    <t>KGJ677</t>
  </si>
  <si>
    <t>3M2H161328</t>
  </si>
  <si>
    <t>K03242</t>
  </si>
  <si>
    <t>AUE853</t>
  </si>
  <si>
    <t>3M2H160928</t>
  </si>
  <si>
    <t>K03167</t>
  </si>
  <si>
    <t>KGJ682</t>
  </si>
  <si>
    <t>3M2H160995</t>
  </si>
  <si>
    <t>MOTOCICLETA XTZ660 YAMAHA</t>
  </si>
  <si>
    <t>F15831</t>
  </si>
  <si>
    <t>RTB95D</t>
  </si>
  <si>
    <t>3M2H161264</t>
  </si>
  <si>
    <t>F15830</t>
  </si>
  <si>
    <t>RTB94D</t>
  </si>
  <si>
    <t>3M2H161265</t>
  </si>
  <si>
    <t>BUSETA CHEVROLET NPR</t>
  </si>
  <si>
    <t>H06033</t>
  </si>
  <si>
    <t>FLA471</t>
  </si>
  <si>
    <t>3M2H161026</t>
  </si>
  <si>
    <t>CAMIONETA GRAN VITARA SZ</t>
  </si>
  <si>
    <t>C09341</t>
  </si>
  <si>
    <t>HCI166</t>
  </si>
  <si>
    <t>3M2H161241</t>
  </si>
  <si>
    <t>CAMIONETA BLINDADA</t>
  </si>
  <si>
    <t>D14249</t>
  </si>
  <si>
    <t>GAU044</t>
  </si>
  <si>
    <t>3M2H161239</t>
  </si>
  <si>
    <t>CAMIONETA KOLEOS</t>
  </si>
  <si>
    <t>D16006</t>
  </si>
  <si>
    <t>EAO040</t>
  </si>
  <si>
    <t>3M2H161268</t>
  </si>
  <si>
    <t>D16009</t>
  </si>
  <si>
    <t>FDY099</t>
  </si>
  <si>
    <t>3M2H01200</t>
  </si>
  <si>
    <t>167500O00846</t>
  </si>
  <si>
    <t>CAMIONETA LUV DIMAX</t>
  </si>
  <si>
    <t>C15718</t>
  </si>
  <si>
    <t>GAW027</t>
  </si>
  <si>
    <t>3M2H161245</t>
  </si>
  <si>
    <t>16750000O801</t>
  </si>
  <si>
    <t>CAMIONETA DUSTER DYNAMIQUE</t>
  </si>
  <si>
    <t>C15032</t>
  </si>
  <si>
    <t>EAN061</t>
  </si>
  <si>
    <t>3M2H161271</t>
  </si>
  <si>
    <t>16750000O837</t>
  </si>
  <si>
    <t>D16007</t>
  </si>
  <si>
    <t>EAO039</t>
  </si>
  <si>
    <t>3M2H161267</t>
  </si>
  <si>
    <t>1675000O1574</t>
  </si>
  <si>
    <t>CAMPERO LAND CRUISER 200</t>
  </si>
  <si>
    <t>D19118</t>
  </si>
  <si>
    <t>GKV287</t>
  </si>
  <si>
    <t>3M2H02501</t>
  </si>
  <si>
    <t>18/03/025</t>
  </si>
  <si>
    <t>MOTOCICLETA SUZUKI DR200</t>
  </si>
  <si>
    <t>F15834</t>
  </si>
  <si>
    <t>JQT05C</t>
  </si>
  <si>
    <t>3M2H161247</t>
  </si>
  <si>
    <t>CAMIONETA CHEVROLET LUV D'MAX</t>
  </si>
  <si>
    <t>C09118</t>
  </si>
  <si>
    <t>MRY081</t>
  </si>
  <si>
    <t>3M2H161000</t>
  </si>
  <si>
    <t>BINUT</t>
  </si>
  <si>
    <t>CAMION CHEVROLET NPR LIVIANO  DE 3 A 7 TON. (Estacas),</t>
  </si>
  <si>
    <t>K03162</t>
  </si>
  <si>
    <t>LHA664</t>
  </si>
  <si>
    <t>3M2H160830</t>
  </si>
  <si>
    <t>K10079</t>
  </si>
  <si>
    <t>UZQ145</t>
  </si>
  <si>
    <t>3M2H160833</t>
  </si>
  <si>
    <t>K10081</t>
  </si>
  <si>
    <t>UZQ147</t>
  </si>
  <si>
    <t>3M2H160835</t>
  </si>
  <si>
    <t>K10082</t>
  </si>
  <si>
    <t>UZQ148</t>
  </si>
  <si>
    <t>3M2H160836</t>
  </si>
  <si>
    <t>CAMION CHEVROLET KODIAK  MEDIANDO 241  DE 7 A 12 TON (Estacas),</t>
  </si>
  <si>
    <t>N08141</t>
  </si>
  <si>
    <t>YHO002</t>
  </si>
  <si>
    <t>3M2H160839</t>
  </si>
  <si>
    <t>CAMIONETA FORD RANGER</t>
  </si>
  <si>
    <t>C11159</t>
  </si>
  <si>
    <t>DIN334</t>
  </si>
  <si>
    <t>3M2H160817</t>
  </si>
  <si>
    <t>AMBULANCIA CHEVROLET LUD D'MAX</t>
  </si>
  <si>
    <t>A12516</t>
  </si>
  <si>
    <t>JID795</t>
  </si>
  <si>
    <t>3M2H161088</t>
  </si>
  <si>
    <t>MOTOCICLETA YAMAHA XTZ 250</t>
  </si>
  <si>
    <t>F10625</t>
  </si>
  <si>
    <t>CHR65C</t>
  </si>
  <si>
    <t>3M2H160821</t>
  </si>
  <si>
    <t>MOTOCICLETA SUZUKI DRX 200</t>
  </si>
  <si>
    <t>F18221</t>
  </si>
  <si>
    <t>RVO85D</t>
  </si>
  <si>
    <t>3M2H160934</t>
  </si>
  <si>
    <t>F18215</t>
  </si>
  <si>
    <t>RVO86D</t>
  </si>
  <si>
    <t>3M2H160916</t>
  </si>
  <si>
    <t>MOTOCICLETA  YAMAHA XTZ 250</t>
  </si>
  <si>
    <t>F18219</t>
  </si>
  <si>
    <t>RVO87D</t>
  </si>
  <si>
    <t>3M2H160924</t>
  </si>
  <si>
    <t>F18214</t>
  </si>
  <si>
    <t>RVO88D</t>
  </si>
  <si>
    <t>3M2H160915</t>
  </si>
  <si>
    <t>F18217</t>
  </si>
  <si>
    <t>RVO89D</t>
  </si>
  <si>
    <t>3M2H160921</t>
  </si>
  <si>
    <t>F18218</t>
  </si>
  <si>
    <t>RVO91D</t>
  </si>
  <si>
    <t>3M2H160922</t>
  </si>
  <si>
    <t>F18216</t>
  </si>
  <si>
    <t>RVO92D</t>
  </si>
  <si>
    <t>3M2H160920</t>
  </si>
  <si>
    <t>19/092025</t>
  </si>
  <si>
    <t>F18213</t>
  </si>
  <si>
    <t>RVO93D</t>
  </si>
  <si>
    <t>3M2H160914</t>
  </si>
  <si>
    <t>MOTOCICLETA  AKT TTR 180</t>
  </si>
  <si>
    <t>F18255</t>
  </si>
  <si>
    <t>RVO94D</t>
  </si>
  <si>
    <t>3M2H160802</t>
  </si>
  <si>
    <t>F18253</t>
  </si>
  <si>
    <t>RVO95D</t>
  </si>
  <si>
    <t>3M2H160803</t>
  </si>
  <si>
    <t>F18252</t>
  </si>
  <si>
    <t>RVO97D</t>
  </si>
  <si>
    <t>3M2H160805</t>
  </si>
  <si>
    <t>F18251</t>
  </si>
  <si>
    <t>RVO99D</t>
  </si>
  <si>
    <t>3M2H160807</t>
  </si>
  <si>
    <t>MOTOCICLETA  SUZUKI DRX 650</t>
  </si>
  <si>
    <t>F21043</t>
  </si>
  <si>
    <t>OPF35F</t>
  </si>
  <si>
    <t>3M2H160947</t>
  </si>
  <si>
    <t>F21044</t>
  </si>
  <si>
    <t>OPF36F</t>
  </si>
  <si>
    <t>3M2H160958</t>
  </si>
  <si>
    <t>F21045</t>
  </si>
  <si>
    <t>OPF37F</t>
  </si>
  <si>
    <t>3M2H160959</t>
  </si>
  <si>
    <t>MOTOCICLETA SUZUKI DRX 650</t>
  </si>
  <si>
    <t>F21046</t>
  </si>
  <si>
    <t>OPF38F</t>
  </si>
  <si>
    <t>3M2H160960</t>
  </si>
  <si>
    <t>F21047</t>
  </si>
  <si>
    <t>OPF39F</t>
  </si>
  <si>
    <t>3M2H161001</t>
  </si>
  <si>
    <t>F21048</t>
  </si>
  <si>
    <t>OPF40F</t>
  </si>
  <si>
    <t>3M2H161007</t>
  </si>
  <si>
    <t>F21049</t>
  </si>
  <si>
    <t>OPF41F</t>
  </si>
  <si>
    <t>3M2H161008</t>
  </si>
  <si>
    <t>F21050</t>
  </si>
  <si>
    <t>OPF42F</t>
  </si>
  <si>
    <t>3M2H161009</t>
  </si>
  <si>
    <t>F21051</t>
  </si>
  <si>
    <t>OPF43F</t>
  </si>
  <si>
    <t>3M2H161010</t>
  </si>
  <si>
    <t>F21052</t>
  </si>
  <si>
    <t>OPF44F</t>
  </si>
  <si>
    <t>3M2H161364</t>
  </si>
  <si>
    <t>F21053</t>
  </si>
  <si>
    <t>OPF45F</t>
  </si>
  <si>
    <t>3M2H161365</t>
  </si>
  <si>
    <t>CAMION GRUA</t>
  </si>
  <si>
    <t>Q05054</t>
  </si>
  <si>
    <t>VDJ023</t>
  </si>
  <si>
    <t>3M2H160840</t>
  </si>
  <si>
    <t>GMCOR</t>
  </si>
  <si>
    <t>N98288</t>
  </si>
  <si>
    <t>BIB465</t>
  </si>
  <si>
    <t>3M2H161076</t>
  </si>
  <si>
    <t>N03384</t>
  </si>
  <si>
    <t>CND048</t>
  </si>
  <si>
    <t>3M2H161074</t>
  </si>
  <si>
    <t>CAMION CARRO TANQUE</t>
  </si>
  <si>
    <t>O97248</t>
  </si>
  <si>
    <t>BIB432</t>
  </si>
  <si>
    <t>3M2H161077</t>
  </si>
  <si>
    <t>I97225</t>
  </si>
  <si>
    <t>BIB418</t>
  </si>
  <si>
    <t>3M2H161343</t>
  </si>
  <si>
    <t>MOTOCICLETA XTZ250</t>
  </si>
  <si>
    <t>F18270</t>
  </si>
  <si>
    <t>EPX05F</t>
  </si>
  <si>
    <t>3M2H012938</t>
  </si>
  <si>
    <t>F18272</t>
  </si>
  <si>
    <t>EPX04F</t>
  </si>
  <si>
    <t>3M2H012940</t>
  </si>
  <si>
    <t>CAMIONETA TOYOTA HILUX</t>
  </si>
  <si>
    <t>C10690</t>
  </si>
  <si>
    <t>HCD898</t>
  </si>
  <si>
    <t>3M2H160900</t>
  </si>
  <si>
    <t>F18294</t>
  </si>
  <si>
    <t>VMU87E</t>
  </si>
  <si>
    <t>3M2H012965</t>
  </si>
  <si>
    <t>F18295</t>
  </si>
  <si>
    <t>VMU88E</t>
  </si>
  <si>
    <t>3M2H012966</t>
  </si>
  <si>
    <t>K10008</t>
  </si>
  <si>
    <t>UNK046</t>
  </si>
  <si>
    <t>3M2H161048</t>
  </si>
  <si>
    <t>K10009</t>
  </si>
  <si>
    <t>UIP138</t>
  </si>
  <si>
    <t>3M2H161047</t>
  </si>
  <si>
    <t>CAMION FORD 7000</t>
  </si>
  <si>
    <t>N95299</t>
  </si>
  <si>
    <t>BIA758</t>
  </si>
  <si>
    <t>3M2H161075</t>
  </si>
  <si>
    <t>DECIMA CUARTA BRIGADA</t>
  </si>
  <si>
    <t>BAEEV  08</t>
  </si>
  <si>
    <t>AMBULANCIA CHEVROLET LUX DIMAX</t>
  </si>
  <si>
    <t>A09456</t>
  </si>
  <si>
    <t>CQY273</t>
  </si>
  <si>
    <t>3M2H193262</t>
  </si>
  <si>
    <t>C15669</t>
  </si>
  <si>
    <t>EAM096</t>
  </si>
  <si>
    <t>3M2H206508</t>
  </si>
  <si>
    <t>C15670</t>
  </si>
  <si>
    <t>EAM097</t>
  </si>
  <si>
    <t>3M2H206507</t>
  </si>
  <si>
    <t>CAMION CHEVROLET NPR LIVIANO DE 3 A 7 TON. (Estacas),</t>
  </si>
  <si>
    <t>K15458</t>
  </si>
  <si>
    <t>EAN964</t>
  </si>
  <si>
    <t>3M2H206515</t>
  </si>
  <si>
    <t>K10180</t>
  </si>
  <si>
    <t>EJK233</t>
  </si>
  <si>
    <t>3M2H206537</t>
  </si>
  <si>
    <t>CAMIONETA CHEVROLET LUX DIMAX 4X4</t>
  </si>
  <si>
    <t>C13791</t>
  </si>
  <si>
    <t>GAL062</t>
  </si>
  <si>
    <t>3M2H206501</t>
  </si>
  <si>
    <t>F15780</t>
  </si>
  <si>
    <t>RRH23D</t>
  </si>
  <si>
    <t>3M2H206509</t>
  </si>
  <si>
    <t>MOTOCICLETA HONDA XR250 TORNADO</t>
  </si>
  <si>
    <t>F15775</t>
  </si>
  <si>
    <t>RRH33D</t>
  </si>
  <si>
    <t>3M2H206513</t>
  </si>
  <si>
    <t>MOTOCICLETA YAMAHA XTZ 660</t>
  </si>
  <si>
    <t>F16015</t>
  </si>
  <si>
    <t>RTC15D</t>
  </si>
  <si>
    <t>3M2H206516</t>
  </si>
  <si>
    <t>F16016</t>
  </si>
  <si>
    <t>RTC16D</t>
  </si>
  <si>
    <t>3M2H206517</t>
  </si>
  <si>
    <t>CAMION CHEVROLET FTR  DE 10 A 12 TON ESTACAS</t>
  </si>
  <si>
    <t>N10241</t>
  </si>
  <si>
    <t>TNH531</t>
  </si>
  <si>
    <t>3M2H206506</t>
  </si>
  <si>
    <t>F18207</t>
  </si>
  <si>
    <t>VMU89E</t>
  </si>
  <si>
    <t>3M2H206518</t>
  </si>
  <si>
    <t>F18208</t>
  </si>
  <si>
    <t>VMU90E</t>
  </si>
  <si>
    <t>3M2H206519</t>
  </si>
  <si>
    <t>F18209</t>
  </si>
  <si>
    <t>VMU91E</t>
  </si>
  <si>
    <t>3M2H206520</t>
  </si>
  <si>
    <t>F18210</t>
  </si>
  <si>
    <t>VMU92E</t>
  </si>
  <si>
    <t>3M2H206521</t>
  </si>
  <si>
    <t>K08185</t>
  </si>
  <si>
    <t>VZD018</t>
  </si>
  <si>
    <t>3M2H206504</t>
  </si>
  <si>
    <t>CAMION CHEVROLET KODIAK MEDIANO DE 7 A 12 TON (Estacas),</t>
  </si>
  <si>
    <t>N08139</t>
  </si>
  <si>
    <t>XZL007</t>
  </si>
  <si>
    <t>3M2H206503</t>
  </si>
  <si>
    <t>UNIDADES DESENCENTRALIZADAS</t>
  </si>
  <si>
    <t>BIDEH  07</t>
  </si>
  <si>
    <t>MOTOCICLETA</t>
  </si>
  <si>
    <t>F11642</t>
  </si>
  <si>
    <t>SQC85B</t>
  </si>
  <si>
    <t>3M2H207050</t>
  </si>
  <si>
    <t>AMBULANCIA</t>
  </si>
  <si>
    <t>A10500</t>
  </si>
  <si>
    <t>GPL938</t>
  </si>
  <si>
    <t>3M2H207051</t>
  </si>
  <si>
    <t>A10499</t>
  </si>
  <si>
    <t>GPL937</t>
  </si>
  <si>
    <t>3M2H207052</t>
  </si>
  <si>
    <t>CAMIONETA</t>
  </si>
  <si>
    <t>C13659</t>
  </si>
  <si>
    <t>DIW791</t>
  </si>
  <si>
    <t>3M2H207054</t>
  </si>
  <si>
    <t>C13658</t>
  </si>
  <si>
    <t>DIW790</t>
  </si>
  <si>
    <t>3M2H207053</t>
  </si>
  <si>
    <t>C18040</t>
  </si>
  <si>
    <t>YZU094</t>
  </si>
  <si>
    <t>3M2H207055</t>
  </si>
  <si>
    <t>C18039</t>
  </si>
  <si>
    <t>YZU093</t>
  </si>
  <si>
    <t>3M2H207056</t>
  </si>
  <si>
    <t>C18041</t>
  </si>
  <si>
    <t>YZU095</t>
  </si>
  <si>
    <t>3M2H207057</t>
  </si>
  <si>
    <t>C18042</t>
  </si>
  <si>
    <t>ZTV012</t>
  </si>
  <si>
    <t>3M2H207058</t>
  </si>
  <si>
    <t>C18043</t>
  </si>
  <si>
    <t>ZTV013</t>
  </si>
  <si>
    <t>3M2H207059</t>
  </si>
  <si>
    <t>A18061</t>
  </si>
  <si>
    <t>ZTV010</t>
  </si>
  <si>
    <t>3M2H207062</t>
  </si>
  <si>
    <t>CAMION</t>
  </si>
  <si>
    <t>K18017</t>
  </si>
  <si>
    <t>YZU071</t>
  </si>
  <si>
    <t>3M2H207060</t>
  </si>
  <si>
    <t>K18018</t>
  </si>
  <si>
    <t>YZU072</t>
  </si>
  <si>
    <t>3M2H207061</t>
  </si>
  <si>
    <t>GMD07</t>
  </si>
  <si>
    <t>FURGON</t>
  </si>
  <si>
    <t>K-07384</t>
  </si>
  <si>
    <t>VMV-634</t>
  </si>
  <si>
    <t>3M2H160931</t>
  </si>
  <si>
    <t>BMMA 07</t>
  </si>
  <si>
    <t>C15733</t>
  </si>
  <si>
    <t>EAO038</t>
  </si>
  <si>
    <t>3M2H161139</t>
  </si>
  <si>
    <t>C09113</t>
  </si>
  <si>
    <t>MRY073</t>
  </si>
  <si>
    <t>3M2H161155</t>
  </si>
  <si>
    <t>BUSETA HYUNDAI H1</t>
  </si>
  <si>
    <t>H12009</t>
  </si>
  <si>
    <t>KGF475</t>
  </si>
  <si>
    <t>3M2H161282</t>
  </si>
  <si>
    <t>BUS HYUNDAI HD78DB</t>
  </si>
  <si>
    <t>M12008</t>
  </si>
  <si>
    <t>JID838</t>
  </si>
  <si>
    <t>3M2H161352</t>
  </si>
  <si>
    <t>CAMION CHEVROLET KODIAK, CARRO TANQUE</t>
  </si>
  <si>
    <t>O03022</t>
  </si>
  <si>
    <t>BRA174</t>
  </si>
  <si>
    <t>3M2H161353</t>
  </si>
  <si>
    <t>O98376</t>
  </si>
  <si>
    <t>SAP812</t>
  </si>
  <si>
    <t>3M2H161340</t>
  </si>
  <si>
    <t>BAAID 07</t>
  </si>
  <si>
    <t>CAMIONETA, TOYOTA HILUX 4X4</t>
  </si>
  <si>
    <t>C11189</t>
  </si>
  <si>
    <t>CES893</t>
  </si>
  <si>
    <t>3M2H161136</t>
  </si>
  <si>
    <t>80040300000000000O1001730</t>
  </si>
  <si>
    <t>CAMION NPR CHEVROLET DE 3 A 7 TON</t>
  </si>
  <si>
    <t>K11072</t>
  </si>
  <si>
    <t>VEZ983</t>
  </si>
  <si>
    <t>3M2H184050</t>
  </si>
  <si>
    <t>80040300000000000O1443970</t>
  </si>
  <si>
    <t>K11070</t>
  </si>
  <si>
    <t>VEZ985</t>
  </si>
  <si>
    <t>3M2H184051</t>
  </si>
  <si>
    <t>80040300000000000O1443968</t>
  </si>
  <si>
    <t>K10208</t>
  </si>
  <si>
    <t>VOH373</t>
  </si>
  <si>
    <t>3M2H184052</t>
  </si>
  <si>
    <t>80040300000000000O2492505</t>
  </si>
  <si>
    <t>K14860</t>
  </si>
  <si>
    <t>GAN049</t>
  </si>
  <si>
    <t>3M2H184053</t>
  </si>
  <si>
    <t>80040300000000000O2254960</t>
  </si>
  <si>
    <t>BAFUR 07</t>
  </si>
  <si>
    <t>K03142</t>
  </si>
  <si>
    <t>LHA654</t>
  </si>
  <si>
    <t>3M2H160845</t>
  </si>
  <si>
    <t>K03147</t>
  </si>
  <si>
    <t>LHA653</t>
  </si>
  <si>
    <t>3M2H160846</t>
  </si>
  <si>
    <t>K03150</t>
  </si>
  <si>
    <t>LHA660</t>
  </si>
  <si>
    <t>3M2H160847</t>
  </si>
  <si>
    <t>K03237</t>
  </si>
  <si>
    <t>EAT018</t>
  </si>
  <si>
    <t>3M2H160848</t>
  </si>
  <si>
    <t>CAMION CHEVROLET NPR REWARD</t>
  </si>
  <si>
    <t>K17113</t>
  </si>
  <si>
    <t>YBK083</t>
  </si>
  <si>
    <t>3M2H01703</t>
  </si>
  <si>
    <t>K17114</t>
  </si>
  <si>
    <t>YBK084</t>
  </si>
  <si>
    <t>3M2H01706</t>
  </si>
  <si>
    <t>K17115</t>
  </si>
  <si>
    <t>YBK085</t>
  </si>
  <si>
    <t>3M2H01700</t>
  </si>
  <si>
    <t>K17116</t>
  </si>
  <si>
    <t>YBK086</t>
  </si>
  <si>
    <t>3M2H01702</t>
  </si>
  <si>
    <t>K17117</t>
  </si>
  <si>
    <t>YBK087</t>
  </si>
  <si>
    <t>3M2H01701</t>
  </si>
  <si>
    <t>K17118</t>
  </si>
  <si>
    <t>YBK088</t>
  </si>
  <si>
    <t>3M2H01704</t>
  </si>
  <si>
    <t>K17119</t>
  </si>
  <si>
    <t>YBK089</t>
  </si>
  <si>
    <t>3M2H01705</t>
  </si>
  <si>
    <t>CAMIONETA NISSAN NP300 FRONTIER</t>
  </si>
  <si>
    <t>C17078</t>
  </si>
  <si>
    <t>YBK090</t>
  </si>
  <si>
    <t>3M2H01707</t>
  </si>
  <si>
    <t>C17079</t>
  </si>
  <si>
    <t>YBK091</t>
  </si>
  <si>
    <t>3M2H01710</t>
  </si>
  <si>
    <t>C17080</t>
  </si>
  <si>
    <t>YBK092</t>
  </si>
  <si>
    <t>3M2H01708</t>
  </si>
  <si>
    <t>C17081</t>
  </si>
  <si>
    <t>YBK093</t>
  </si>
  <si>
    <t>3M2H01711</t>
  </si>
  <si>
    <t>C17082</t>
  </si>
  <si>
    <t>YBK094</t>
  </si>
  <si>
    <t>3M2H01709</t>
  </si>
  <si>
    <t>MOTOCICLETA ZUZUKI DR 650</t>
  </si>
  <si>
    <t>F17083</t>
  </si>
  <si>
    <t>RVH01D</t>
  </si>
  <si>
    <t>3M2H01712</t>
  </si>
  <si>
    <t>F17084</t>
  </si>
  <si>
    <t>RVH02D</t>
  </si>
  <si>
    <t>3M2H01713</t>
  </si>
  <si>
    <t>F17085</t>
  </si>
  <si>
    <t>RVH03D</t>
  </si>
  <si>
    <t>3M2H01714</t>
  </si>
  <si>
    <t>F17086</t>
  </si>
  <si>
    <t>RVH04D</t>
  </si>
  <si>
    <t>3M2H01715</t>
  </si>
  <si>
    <t>F17087</t>
  </si>
  <si>
    <t>RVH05D</t>
  </si>
  <si>
    <t>3M2H01716</t>
  </si>
  <si>
    <t>F17088</t>
  </si>
  <si>
    <t>RVH06D</t>
  </si>
  <si>
    <t>3M2H01717</t>
  </si>
  <si>
    <t>F17089</t>
  </si>
  <si>
    <t>RVH07D</t>
  </si>
  <si>
    <t>3M2H01718</t>
  </si>
  <si>
    <t>F17090</t>
  </si>
  <si>
    <t>RVH08D</t>
  </si>
  <si>
    <t>3M2H01719</t>
  </si>
  <si>
    <t>F17091</t>
  </si>
  <si>
    <t>RVH09D</t>
  </si>
  <si>
    <t>3M2H01720</t>
  </si>
  <si>
    <t>F17092</t>
  </si>
  <si>
    <t>RVH10D</t>
  </si>
  <si>
    <t>3M2H01721</t>
  </si>
  <si>
    <t>F17093</t>
  </si>
  <si>
    <t>RVH11D</t>
  </si>
  <si>
    <t>3M2H01722</t>
  </si>
  <si>
    <t>F17094</t>
  </si>
  <si>
    <t>RVH12D</t>
  </si>
  <si>
    <t>3M2H01723</t>
  </si>
  <si>
    <t>F17095</t>
  </si>
  <si>
    <t>RVH13D</t>
  </si>
  <si>
    <t>3M2H01724</t>
  </si>
  <si>
    <t>F17096</t>
  </si>
  <si>
    <t>RVH14D</t>
  </si>
  <si>
    <t>3M2H01725</t>
  </si>
  <si>
    <t>F17097</t>
  </si>
  <si>
    <t>RVH15D</t>
  </si>
  <si>
    <t>3M2H01726</t>
  </si>
  <si>
    <t>F17098</t>
  </si>
  <si>
    <t>RVH16D</t>
  </si>
  <si>
    <t>3M2H01727</t>
  </si>
  <si>
    <t>F17099</t>
  </si>
  <si>
    <t>RVH17D</t>
  </si>
  <si>
    <t>3M2H01728</t>
  </si>
  <si>
    <t>F17100</t>
  </si>
  <si>
    <t>RVH18D</t>
  </si>
  <si>
    <t>3M2H01729</t>
  </si>
  <si>
    <t>MOTOCICLETA ZUZUKI DR 200</t>
  </si>
  <si>
    <t>F17101</t>
  </si>
  <si>
    <t>RVH19D</t>
  </si>
  <si>
    <t>3M2H01730</t>
  </si>
  <si>
    <t>F17102</t>
  </si>
  <si>
    <t>RVH20D</t>
  </si>
  <si>
    <t>3M2H01731</t>
  </si>
  <si>
    <t>F17103</t>
  </si>
  <si>
    <t>RVH21D</t>
  </si>
  <si>
    <t>3M2H01732</t>
  </si>
  <si>
    <t>F17104</t>
  </si>
  <si>
    <t>RVH22D</t>
  </si>
  <si>
    <t>3M2H01733</t>
  </si>
  <si>
    <t>F17105</t>
  </si>
  <si>
    <t>RVH23D</t>
  </si>
  <si>
    <t>3M2H01734</t>
  </si>
  <si>
    <t>F17106</t>
  </si>
  <si>
    <t>RVH24D</t>
  </si>
  <si>
    <t>3M2H01735</t>
  </si>
  <si>
    <t>F17107</t>
  </si>
  <si>
    <t>RVH25D</t>
  </si>
  <si>
    <t>3M2H01736</t>
  </si>
  <si>
    <t>F17108</t>
  </si>
  <si>
    <t>RVH26D</t>
  </si>
  <si>
    <t>3M2H01737</t>
  </si>
  <si>
    <t>F17109</t>
  </si>
  <si>
    <t>RVH27D</t>
  </si>
  <si>
    <t>3M2H01738</t>
  </si>
  <si>
    <t>F17110</t>
  </si>
  <si>
    <t>RVH28D</t>
  </si>
  <si>
    <t>3M2H01739</t>
  </si>
  <si>
    <t>F17111</t>
  </si>
  <si>
    <t>RVH29D</t>
  </si>
  <si>
    <t>3M2H01740</t>
  </si>
  <si>
    <t>F17112</t>
  </si>
  <si>
    <t>RVH30D</t>
  </si>
  <si>
    <t>3M2H01741</t>
  </si>
  <si>
    <t>EJEBE</t>
  </si>
  <si>
    <t>CAMIONETA-CHEVROLET LUV DIMAX</t>
  </si>
  <si>
    <t>C-10587</t>
  </si>
  <si>
    <t>HCD-837</t>
  </si>
  <si>
    <t>3M2H161335</t>
  </si>
  <si>
    <t>MICROBUS - VANS  HYUNDAI</t>
  </si>
  <si>
    <t>H-13049</t>
  </si>
  <si>
    <t>DIX-958</t>
  </si>
  <si>
    <t>3M2H161189</t>
  </si>
  <si>
    <t>H-13046</t>
  </si>
  <si>
    <t>DIX-966</t>
  </si>
  <si>
    <t>3M2H161296</t>
  </si>
  <si>
    <t>MICROBUS - VANS  WOLKSWAGEN</t>
  </si>
  <si>
    <t>WXP-003</t>
  </si>
  <si>
    <t>3M2H161293</t>
  </si>
  <si>
    <t>CAMION HYUNDAI HD65</t>
  </si>
  <si>
    <t>K11089</t>
  </si>
  <si>
    <t>WBC-781</t>
  </si>
  <si>
    <t>3M2H161336</t>
  </si>
  <si>
    <t>FUDAT</t>
  </si>
  <si>
    <t>CAMIONETA CHEVROLET DMAX</t>
  </si>
  <si>
    <t>C06129</t>
  </si>
  <si>
    <t>IPC774</t>
  </si>
  <si>
    <t>3M2H206650</t>
  </si>
  <si>
    <t>CAMIONETA RENAULT DUSTER</t>
  </si>
  <si>
    <t>C15033</t>
  </si>
  <si>
    <t>EAN062</t>
  </si>
  <si>
    <t>3M2H206653</t>
  </si>
  <si>
    <t>CAMIONETA MAZDA BT50</t>
  </si>
  <si>
    <t>C14109</t>
  </si>
  <si>
    <t>NDC846</t>
  </si>
  <si>
    <t>3M2H206652</t>
  </si>
  <si>
    <t>CAMION CHEVROLET FRV</t>
  </si>
  <si>
    <t>N13435</t>
  </si>
  <si>
    <t>DIY959</t>
  </si>
  <si>
    <t>3M2H206655</t>
  </si>
  <si>
    <t>ZONA 4</t>
  </si>
  <si>
    <t>C11131</t>
  </si>
  <si>
    <t>HCD965</t>
  </si>
  <si>
    <t>3MSH161342</t>
  </si>
  <si>
    <t>AUTOMOVIL NISSAN SENTRA SEDAN</t>
  </si>
  <si>
    <t>B08389</t>
  </si>
  <si>
    <t>EZJ035</t>
  </si>
  <si>
    <t>3N1AB61D4ZL501320</t>
  </si>
  <si>
    <t>PLAN ANUAL DE ADQUISICIONES VIGENCIA 2025</t>
  </si>
  <si>
    <t>CAMIÓN - NPR</t>
  </si>
  <si>
    <t>TPR 024</t>
  </si>
  <si>
    <t>2CGF088193</t>
  </si>
  <si>
    <t>UTX 043</t>
  </si>
  <si>
    <t>2CGF088219</t>
  </si>
  <si>
    <t>CAMIÓN - NPR FURGÓN</t>
  </si>
  <si>
    <t>TPR 045</t>
  </si>
  <si>
    <t>2CGF088195</t>
  </si>
  <si>
    <t>CAMIÓN - NKR</t>
  </si>
  <si>
    <t>FWX944</t>
  </si>
  <si>
    <t>2CGF088380</t>
  </si>
  <si>
    <t>CAMIONETA - DMAX</t>
  </si>
  <si>
    <t>GGZ 032</t>
  </si>
  <si>
    <t>2CGF088087</t>
  </si>
  <si>
    <t>CAMIONETA - NISSAN NP300</t>
  </si>
  <si>
    <t>ZAX 005</t>
  </si>
  <si>
    <t>ZAX005</t>
  </si>
  <si>
    <t>2CGF088342</t>
  </si>
  <si>
    <t>VEHICULO RENAULT CLIO</t>
  </si>
  <si>
    <t>YBK 035</t>
  </si>
  <si>
    <t>2CGF088311</t>
  </si>
  <si>
    <t>VEHICULO LOGAN</t>
  </si>
  <si>
    <t>JNY419</t>
  </si>
  <si>
    <t>2CGF088433</t>
  </si>
  <si>
    <t>JNY420</t>
  </si>
  <si>
    <t>2CGF088434</t>
  </si>
  <si>
    <t>UQP798</t>
  </si>
  <si>
    <t>2CGF088214</t>
  </si>
  <si>
    <t>FWX939</t>
  </si>
  <si>
    <t>2CGF088376</t>
  </si>
  <si>
    <t>BWI209</t>
  </si>
  <si>
    <t>2CGF088019</t>
  </si>
  <si>
    <t>AUTOMOVIL CHEVROLRT SPARK</t>
  </si>
  <si>
    <t>EAN953</t>
  </si>
  <si>
    <t>2CGF088048</t>
  </si>
  <si>
    <t>AUTOMOVIL CHEVROLRT SPARK 1.0 LT TAXI</t>
  </si>
  <si>
    <t>VZR740</t>
  </si>
  <si>
    <t>2CGF088269</t>
  </si>
  <si>
    <t>JNY415</t>
  </si>
  <si>
    <t>2CGF088429</t>
  </si>
  <si>
    <t>JNY416</t>
  </si>
  <si>
    <t>2CGF088430</t>
  </si>
  <si>
    <t>RECURSOS OFICIO No Radicado N° 2025217000786553: MDN-COGFM-COEJC-SECEJ-JEMPP-CEDE4-DIPEL-29.25</t>
  </si>
  <si>
    <t>BAEEV4</t>
  </si>
  <si>
    <t>MOTOCICLETA XRE300 ABS HONDA</t>
  </si>
  <si>
    <t>F22474</t>
  </si>
  <si>
    <t>ZPV83F</t>
  </si>
  <si>
    <t>3M2H07401</t>
  </si>
  <si>
    <t>F22475</t>
  </si>
  <si>
    <t>ZPV84F</t>
  </si>
  <si>
    <t>3M2H07402</t>
  </si>
  <si>
    <t>F22476</t>
  </si>
  <si>
    <t>ZPV86F</t>
  </si>
  <si>
    <t>3M2H07404</t>
  </si>
  <si>
    <t>F22477</t>
  </si>
  <si>
    <t>ZPV87F</t>
  </si>
  <si>
    <t>3M2H07405</t>
  </si>
  <si>
    <t>F22478</t>
  </si>
  <si>
    <t>ZPV85F</t>
  </si>
  <si>
    <t>3M2H07403</t>
  </si>
  <si>
    <t>MOTOCICLETA  XR300</t>
  </si>
  <si>
    <t>F22140</t>
  </si>
  <si>
    <t>BCU48G</t>
  </si>
  <si>
    <t>3M2H04110</t>
  </si>
  <si>
    <t>F22142</t>
  </si>
  <si>
    <t>BCU50G</t>
  </si>
  <si>
    <t>3M2H04112</t>
  </si>
  <si>
    <t>F22496</t>
  </si>
  <si>
    <t>ZPV58F</t>
  </si>
  <si>
    <t>3M2H04115</t>
  </si>
  <si>
    <t>F22497</t>
  </si>
  <si>
    <t>ZPV59F</t>
  </si>
  <si>
    <t>3M2H04116</t>
  </si>
  <si>
    <t>F22498</t>
  </si>
  <si>
    <t>ZPV60F</t>
  </si>
  <si>
    <t>3M2H04117</t>
  </si>
  <si>
    <t>F22495</t>
  </si>
  <si>
    <t>ZPV61F</t>
  </si>
  <si>
    <t>3M2H04114</t>
  </si>
  <si>
    <t>F22499</t>
  </si>
  <si>
    <t>ZPV62F</t>
  </si>
  <si>
    <t>3M2H04118</t>
  </si>
  <si>
    <t>F22500</t>
  </si>
  <si>
    <t>ZPV63F</t>
  </si>
  <si>
    <t>3M2H04119</t>
  </si>
  <si>
    <t>F22503</t>
  </si>
  <si>
    <t>ZPV64F</t>
  </si>
  <si>
    <t>3M2H04122</t>
  </si>
  <si>
    <t>F22501</t>
  </si>
  <si>
    <t>ZPV65F</t>
  </si>
  <si>
    <t>3M2H04120</t>
  </si>
  <si>
    <t>F22502</t>
  </si>
  <si>
    <t>ZPV66F</t>
  </si>
  <si>
    <t>3M2H04121</t>
  </si>
  <si>
    <t>F22504</t>
  </si>
  <si>
    <t>ZPV67F</t>
  </si>
  <si>
    <t>3M2H04123</t>
  </si>
  <si>
    <t>MOTOCICLETA HONDA XRE300 ABS</t>
  </si>
  <si>
    <t>F22256</t>
  </si>
  <si>
    <t>BCV64G</t>
  </si>
  <si>
    <t>3M2H03072</t>
  </si>
  <si>
    <t>F22257</t>
  </si>
  <si>
    <t>BCV65G</t>
  </si>
  <si>
    <t>3M2H03073</t>
  </si>
  <si>
    <t>F22258</t>
  </si>
  <si>
    <t>BCV66G</t>
  </si>
  <si>
    <t>3M2H03074</t>
  </si>
  <si>
    <t>F22259</t>
  </si>
  <si>
    <t>BCV67G</t>
  </si>
  <si>
    <t>3M2H03075</t>
  </si>
  <si>
    <t>F22260</t>
  </si>
  <si>
    <t>BCV68G</t>
  </si>
  <si>
    <t>3M2H03076</t>
  </si>
  <si>
    <t>F22261</t>
  </si>
  <si>
    <t>BCV69G</t>
  </si>
  <si>
    <t>3M2H03077</t>
  </si>
  <si>
    <t>F22262</t>
  </si>
  <si>
    <t>BCV70G</t>
  </si>
  <si>
    <t>3M2H03078</t>
  </si>
  <si>
    <t>F22263</t>
  </si>
  <si>
    <t>BCV71G</t>
  </si>
  <si>
    <t>3M2H03079</t>
  </si>
  <si>
    <t>F22264</t>
  </si>
  <si>
    <t>BCV72G</t>
  </si>
  <si>
    <t>3M2H03080</t>
  </si>
  <si>
    <t>F22265</t>
  </si>
  <si>
    <t>BCV73G</t>
  </si>
  <si>
    <t>3M2H03081</t>
  </si>
  <si>
    <t>F22487</t>
  </si>
  <si>
    <t>ZPV50F</t>
  </si>
  <si>
    <t>3M2H03082</t>
  </si>
  <si>
    <t>F22493</t>
  </si>
  <si>
    <t>ZPV51F</t>
  </si>
  <si>
    <t>3M2H03088</t>
  </si>
  <si>
    <t>F22492</t>
  </si>
  <si>
    <t>ZPV52F</t>
  </si>
  <si>
    <t>3M2H03087</t>
  </si>
  <si>
    <t>F22488</t>
  </si>
  <si>
    <t>ZPV53F</t>
  </si>
  <si>
    <t>3M2H03083</t>
  </si>
  <si>
    <t>F22489</t>
  </si>
  <si>
    <t>ZPV54F</t>
  </si>
  <si>
    <t>3M2H03084</t>
  </si>
  <si>
    <t>F22494</t>
  </si>
  <si>
    <t>ZPV55F</t>
  </si>
  <si>
    <t>3M2H03089</t>
  </si>
  <si>
    <t>F22490</t>
  </si>
  <si>
    <t>ZPV56F</t>
  </si>
  <si>
    <t>3M2H03085</t>
  </si>
  <si>
    <t>F22143</t>
  </si>
  <si>
    <t>BCU51G</t>
  </si>
  <si>
    <t>3M2H08322</t>
  </si>
  <si>
    <t>F22144</t>
  </si>
  <si>
    <t>BCU52G</t>
  </si>
  <si>
    <t>3M2H08323</t>
  </si>
  <si>
    <t>F22145</t>
  </si>
  <si>
    <t>BCU53G</t>
  </si>
  <si>
    <t>3M2H08324</t>
  </si>
  <si>
    <t>F22146</t>
  </si>
  <si>
    <t>BCU54G</t>
  </si>
  <si>
    <t>3M2H08325</t>
  </si>
  <si>
    <t>F22479</t>
  </si>
  <si>
    <t>ZPV80F</t>
  </si>
  <si>
    <t>3M2H08326</t>
  </si>
  <si>
    <t>ZPV82F</t>
  </si>
  <si>
    <t>3M2H08328</t>
  </si>
  <si>
    <t>ZPV75F</t>
  </si>
  <si>
    <t>3M2H08329</t>
  </si>
  <si>
    <t>ZPV79F</t>
  </si>
  <si>
    <t>3M2H08330</t>
  </si>
  <si>
    <t>ZPV78F</t>
  </si>
  <si>
    <t>3M2H08331</t>
  </si>
  <si>
    <t>ZPV76F</t>
  </si>
  <si>
    <t>3M2H08332</t>
  </si>
  <si>
    <t>ZPV77F</t>
  </si>
  <si>
    <t>3M2H08333</t>
  </si>
  <si>
    <t>17/03/025</t>
  </si>
  <si>
    <t>MOTOCICLETA HONDA</t>
  </si>
  <si>
    <t>F22505</t>
  </si>
  <si>
    <t>ZPV48F</t>
  </si>
  <si>
    <t>3M2H161382</t>
  </si>
  <si>
    <t>F22506</t>
  </si>
  <si>
    <t>ZPV47F</t>
  </si>
  <si>
    <t>3M2H161383</t>
  </si>
  <si>
    <t>F22507</t>
  </si>
  <si>
    <t>ZPV46F</t>
  </si>
  <si>
    <t>3M2H161384</t>
  </si>
  <si>
    <t>F22508</t>
  </si>
  <si>
    <t>ZPV44F</t>
  </si>
  <si>
    <t>3M2H161385</t>
  </si>
  <si>
    <t>F22509</t>
  </si>
  <si>
    <t>ZPV45F</t>
  </si>
  <si>
    <t>3M2H161386</t>
  </si>
  <si>
    <t>F22510</t>
  </si>
  <si>
    <t>ZPV49F</t>
  </si>
  <si>
    <t>3M2H161387</t>
  </si>
  <si>
    <t>MOTOCICLETA HONDA XRE  ABS 300</t>
  </si>
  <si>
    <t>F22445</t>
  </si>
  <si>
    <t>ZPV69F</t>
  </si>
  <si>
    <t>3M2H013017</t>
  </si>
  <si>
    <t>F22446</t>
  </si>
  <si>
    <t>ZPV70F</t>
  </si>
  <si>
    <t>3M2H013018</t>
  </si>
  <si>
    <t>F22447</t>
  </si>
  <si>
    <t>ZPV71F</t>
  </si>
  <si>
    <t>3M2H013019</t>
  </si>
  <si>
    <t>F22448</t>
  </si>
  <si>
    <t>ZPV72F</t>
  </si>
  <si>
    <t>3M2H013020</t>
  </si>
  <si>
    <t>F22449</t>
  </si>
  <si>
    <t>ZPV73F</t>
  </si>
  <si>
    <t>3M2H013021</t>
  </si>
  <si>
    <t>F22450</t>
  </si>
  <si>
    <t>ZPV74F</t>
  </si>
  <si>
    <t>3M2H013022</t>
  </si>
  <si>
    <t>F22451</t>
  </si>
  <si>
    <t>ZPV68F</t>
  </si>
  <si>
    <t>3M2H013023</t>
  </si>
  <si>
    <t>BAEEV 08</t>
  </si>
  <si>
    <t>MOTOCICLETA XRE 300 ABS</t>
  </si>
  <si>
    <t>F22468</t>
  </si>
  <si>
    <t>ZPV98F</t>
  </si>
  <si>
    <t>3M2H206531</t>
  </si>
  <si>
    <t>F22472</t>
  </si>
  <si>
    <t>ZPV99F</t>
  </si>
  <si>
    <t>3M2H206535</t>
  </si>
  <si>
    <t>F22462</t>
  </si>
  <si>
    <t>ZPW01F</t>
  </si>
  <si>
    <t>3M2H206525</t>
  </si>
  <si>
    <t>F22470</t>
  </si>
  <si>
    <t>ZPW02F</t>
  </si>
  <si>
    <t>3M2H206533</t>
  </si>
  <si>
    <t>F22471</t>
  </si>
  <si>
    <t>ZPW03F</t>
  </si>
  <si>
    <t>3M2H206534</t>
  </si>
  <si>
    <t>F22461</t>
  </si>
  <si>
    <t>ZPW04F</t>
  </si>
  <si>
    <t>3M2H206524</t>
  </si>
  <si>
    <t>F22465</t>
  </si>
  <si>
    <t>ZPW05F</t>
  </si>
  <si>
    <t>3M2H206528</t>
  </si>
  <si>
    <t>F22464</t>
  </si>
  <si>
    <t>ZPW06F</t>
  </si>
  <si>
    <t>3M2H206527</t>
  </si>
  <si>
    <t>F22466</t>
  </si>
  <si>
    <t>ZPW07F</t>
  </si>
  <si>
    <t>3M2H206529</t>
  </si>
  <si>
    <t>F22469</t>
  </si>
  <si>
    <t>ZPW08F</t>
  </si>
  <si>
    <t>3M2H206532</t>
  </si>
  <si>
    <t>F22460</t>
  </si>
  <si>
    <t>ZPW09F</t>
  </si>
  <si>
    <t>3M2H206523</t>
  </si>
  <si>
    <t>F22467</t>
  </si>
  <si>
    <t>ZPW10F</t>
  </si>
  <si>
    <t>3M2H206530</t>
  </si>
  <si>
    <t>F22473</t>
  </si>
  <si>
    <t>ZPW11F</t>
  </si>
  <si>
    <t>3M2H206536</t>
  </si>
  <si>
    <t>F22463</t>
  </si>
  <si>
    <t>ZPW12F</t>
  </si>
  <si>
    <t>3M2H206526</t>
  </si>
  <si>
    <t>PLAN ANUAL DE ADQUISICIONES VIGENCIA 2025 - LINEA AMARILLA – BLANCA</t>
  </si>
  <si>
    <t>CUATRIMOTO</t>
  </si>
  <si>
    <t>MN-185091</t>
  </si>
  <si>
    <t>UZM-085E</t>
  </si>
  <si>
    <t>3M2H207065</t>
  </si>
  <si>
    <t>8004030000000000002654688.</t>
  </si>
  <si>
    <t>EL-00001</t>
  </si>
  <si>
    <t>GAK-194</t>
  </si>
  <si>
    <t>3M2H207064</t>
  </si>
  <si>
    <t>8004030000000000002245112.</t>
  </si>
  <si>
    <t>EK-00023</t>
  </si>
  <si>
    <t>GAK-191</t>
  </si>
  <si>
    <t>3M2H207063</t>
  </si>
  <si>
    <t>8004030000000000002245110.</t>
  </si>
  <si>
    <t>CAMION FTR</t>
  </si>
  <si>
    <t>EL-0008</t>
  </si>
  <si>
    <t>FPX973</t>
  </si>
  <si>
    <t>3M2H207069</t>
  </si>
  <si>
    <t>8004030000000000002642267.</t>
  </si>
  <si>
    <t>EL-0007</t>
  </si>
  <si>
    <t>FPX974</t>
  </si>
  <si>
    <t>3M2H207070</t>
  </si>
  <si>
    <t>8004030000000000002642268.</t>
  </si>
  <si>
    <t>CAMION NQR</t>
  </si>
  <si>
    <t>EL-0006</t>
  </si>
  <si>
    <t>FPX950</t>
  </si>
  <si>
    <t>3M2H207077</t>
  </si>
  <si>
    <t>8004030000000000002654698.</t>
  </si>
  <si>
    <t>EL-0005</t>
  </si>
  <si>
    <t>FPX951</t>
  </si>
  <si>
    <t>3M2H207068</t>
  </si>
  <si>
    <t>8004030000000000002654699.</t>
  </si>
  <si>
    <t>EK-00087</t>
  </si>
  <si>
    <t>FPZ038</t>
  </si>
  <si>
    <t>3M2H207066</t>
  </si>
  <si>
    <t>8004030000000000002660872.</t>
  </si>
  <si>
    <t>01.10.2025</t>
  </si>
  <si>
    <t>CAMION TRACTOR</t>
  </si>
  <si>
    <t>EJC-BR4-EF-00032</t>
  </si>
  <si>
    <t>SHI-058</t>
  </si>
  <si>
    <t>3M2H05519</t>
  </si>
  <si>
    <t>167500000940.</t>
  </si>
  <si>
    <t>8004030000000000000777115.</t>
  </si>
  <si>
    <t>27.09.2025</t>
  </si>
  <si>
    <t>EJC-BR4-EF-00070</t>
  </si>
  <si>
    <t>WBC-728</t>
  </si>
  <si>
    <t>3M2H05526</t>
  </si>
  <si>
    <t>167500000948.</t>
  </si>
  <si>
    <t>8004030000000000001921599.</t>
  </si>
  <si>
    <t>25.09.2025</t>
  </si>
  <si>
    <t>EJC-BR4-EF-00071</t>
  </si>
  <si>
    <t>WBC-727</t>
  </si>
  <si>
    <t>3M2H05527</t>
  </si>
  <si>
    <t>167500000949.</t>
  </si>
  <si>
    <t>8004030000000000001921600.</t>
  </si>
  <si>
    <t>EJC-BR10-EF-00082</t>
  </si>
  <si>
    <t>WBC-746</t>
  </si>
  <si>
    <t>3M2H05538</t>
  </si>
  <si>
    <t>167500000950.</t>
  </si>
  <si>
    <t>8004030000000000001937698.</t>
  </si>
  <si>
    <t>15.11.2025</t>
  </si>
  <si>
    <t>VOLQUETA SENCILLA</t>
  </si>
  <si>
    <t>EJC-BR4-FU-00298</t>
  </si>
  <si>
    <t>WDB-908</t>
  </si>
  <si>
    <t>3M2H05520</t>
  </si>
  <si>
    <t>167500000941.</t>
  </si>
  <si>
    <t>8004030000000000001692122.</t>
  </si>
  <si>
    <t>VOLQUETA DOBLE TROQUE</t>
  </si>
  <si>
    <t>EJC-BR4-FD-00431</t>
  </si>
  <si>
    <t>KGF-761</t>
  </si>
  <si>
    <t>3M2H05528</t>
  </si>
  <si>
    <t>167500000947.</t>
  </si>
  <si>
    <t>8004030000000000001921565.</t>
  </si>
  <si>
    <t>EJC-BR4-FD-00432</t>
  </si>
  <si>
    <t>KGF-771</t>
  </si>
  <si>
    <t>3M2H05529</t>
  </si>
  <si>
    <t>167500000951.</t>
  </si>
  <si>
    <t>8004030000000000001921566.</t>
  </si>
  <si>
    <t>EJC-BR4-FD-00435</t>
  </si>
  <si>
    <t>KGF-764</t>
  </si>
  <si>
    <t>3M2H05532</t>
  </si>
  <si>
    <t>167500000953.</t>
  </si>
  <si>
    <t>8004030000000000001921569.</t>
  </si>
  <si>
    <t>14.11.2025</t>
  </si>
  <si>
    <t>EJC-BR4-FD-00447</t>
  </si>
  <si>
    <t>KGF-763</t>
  </si>
  <si>
    <t>3M2H05533</t>
  </si>
  <si>
    <t>167500000957.</t>
  </si>
  <si>
    <t>8004030000000000001921570.</t>
  </si>
  <si>
    <t>13.11.2025</t>
  </si>
  <si>
    <t>EJC-BR4-FD-00454</t>
  </si>
  <si>
    <t>KGF-762</t>
  </si>
  <si>
    <t>3M2H05535</t>
  </si>
  <si>
    <t>167500000956.</t>
  </si>
  <si>
    <t>8004030000000000001921572.</t>
  </si>
  <si>
    <t>02.10.2025</t>
  </si>
  <si>
    <t>GRÚA HIDRÁULICA</t>
  </si>
  <si>
    <t>EJC-BR4-JA-00031</t>
  </si>
  <si>
    <t>WBC-778</t>
  </si>
  <si>
    <t>3M2H05523</t>
  </si>
  <si>
    <t>167500000944.</t>
  </si>
  <si>
    <t>8004030000000000001937755.</t>
  </si>
  <si>
    <t xml:space="preserve">8004030000000000002220906 </t>
  </si>
  <si>
    <t xml:space="preserve">8004030000000000002718147 </t>
  </si>
  <si>
    <t xml:space="preserve">8004030000000000002718148 </t>
  </si>
  <si>
    <t xml:space="preserve">8004030000000000002220751 </t>
  </si>
  <si>
    <t xml:space="preserve">8004030000000000002220757 </t>
  </si>
  <si>
    <t xml:space="preserve">8004030000000000002220752 </t>
  </si>
  <si>
    <t>8004030000000000002220756</t>
  </si>
  <si>
    <t>8004030000000000002220759</t>
  </si>
  <si>
    <t xml:space="preserve">8004030000000000002220758 </t>
  </si>
  <si>
    <t xml:space="preserve">8004030000000000002719812 </t>
  </si>
  <si>
    <t xml:space="preserve">8004030000000000001985282 </t>
  </si>
  <si>
    <t>8004030000000000000094513</t>
  </si>
  <si>
    <t>8004030000000000000094522</t>
  </si>
  <si>
    <t>8004030000000000000372996</t>
  </si>
  <si>
    <t>8004030000000000000375384</t>
  </si>
  <si>
    <t>8004030000000000000373024</t>
  </si>
  <si>
    <t>8004030000000000000085635</t>
  </si>
  <si>
    <t>167500000733</t>
  </si>
  <si>
    <t>167500001331</t>
  </si>
  <si>
    <t>167500001332</t>
  </si>
  <si>
    <t>167500000731</t>
  </si>
  <si>
    <t>167500000724</t>
  </si>
  <si>
    <t>167500000729</t>
  </si>
  <si>
    <t xml:space="preserve"> 167500000723</t>
  </si>
  <si>
    <t xml:space="preserve"> 167500000725</t>
  </si>
  <si>
    <t>167500000728</t>
  </si>
  <si>
    <t>167500001302</t>
  </si>
  <si>
    <t>167500000555</t>
  </si>
  <si>
    <t>167500000148</t>
  </si>
  <si>
    <t>167500000149</t>
  </si>
  <si>
    <t>167500000150</t>
  </si>
  <si>
    <t>167500000151</t>
  </si>
  <si>
    <t>167500000155</t>
  </si>
  <si>
    <t>167500000157</t>
  </si>
  <si>
    <t>167500000180</t>
  </si>
  <si>
    <t>8004030000000000000086136</t>
  </si>
  <si>
    <t>167500000817</t>
  </si>
  <si>
    <t>8004030000000000000207468</t>
  </si>
  <si>
    <t>167500000165</t>
  </si>
  <si>
    <t>8004030000000000000094957</t>
  </si>
  <si>
    <t>167500000229</t>
  </si>
  <si>
    <t>8004030000000000000559899</t>
  </si>
  <si>
    <t>167500000218</t>
  </si>
  <si>
    <t>8004030000000000000440248</t>
  </si>
  <si>
    <t>167500000669</t>
  </si>
  <si>
    <t>8004030000000000002113994</t>
  </si>
  <si>
    <t>167500000670</t>
  </si>
  <si>
    <t>8004030000000000002113995</t>
  </si>
  <si>
    <t>167500000280</t>
  </si>
  <si>
    <t>8004030000000000001091384</t>
  </si>
  <si>
    <t>167500000281</t>
  </si>
  <si>
    <t>8004030000000000001091385</t>
  </si>
  <si>
    <t>167500000233</t>
  </si>
  <si>
    <t>8004030000000000000793581</t>
  </si>
  <si>
    <t>167500000234</t>
  </si>
  <si>
    <t>8004030000000000000793582</t>
  </si>
  <si>
    <t>167500000674</t>
  </si>
  <si>
    <t>8004030000000000002113999</t>
  </si>
  <si>
    <t>167500000672</t>
  </si>
  <si>
    <t>8004030000000000002113997</t>
  </si>
  <si>
    <t>167500000673</t>
  </si>
  <si>
    <t>8004030000000000002113998</t>
  </si>
  <si>
    <t>167500001433</t>
  </si>
  <si>
    <t>8004030000000000002821367</t>
  </si>
  <si>
    <t>167500001430</t>
  </si>
  <si>
    <t>8004030000000000002821364</t>
  </si>
  <si>
    <t>167500001432</t>
  </si>
  <si>
    <t>8004030000000000002821366</t>
  </si>
  <si>
    <t>167500001431</t>
  </si>
  <si>
    <t>8004030000000000002821365</t>
  </si>
  <si>
    <t>167500000886</t>
  </si>
  <si>
    <t>8004030000000000002524396</t>
  </si>
  <si>
    <t>167500000882</t>
  </si>
  <si>
    <t>8004030000000000002524392</t>
  </si>
  <si>
    <t xml:space="preserve">8004030000000000000077885  </t>
  </si>
  <si>
    <t>167500000121</t>
  </si>
  <si>
    <t>8004030000000000000371466</t>
  </si>
  <si>
    <t>167500000223</t>
  </si>
  <si>
    <t>8004030000000000000447456</t>
  </si>
  <si>
    <t xml:space="preserve">8004030000000000001091528  </t>
  </si>
  <si>
    <t xml:space="preserve">8004030000000000001520940  </t>
  </si>
  <si>
    <t xml:space="preserve">8004030000000000002339354  </t>
  </si>
  <si>
    <t>167500000804</t>
  </si>
  <si>
    <t>8004030000000000002339353</t>
  </si>
  <si>
    <t>167500001455</t>
  </si>
  <si>
    <t>8004030000000000002842838</t>
  </si>
  <si>
    <t>167500001456</t>
  </si>
  <si>
    <t>8004030000000000002842839</t>
  </si>
  <si>
    <t>167500001457</t>
  </si>
  <si>
    <t>8004030000000000002842840</t>
  </si>
  <si>
    <t>167500000104</t>
  </si>
  <si>
    <t>8004030000000000000098666</t>
  </si>
  <si>
    <t>167500000288</t>
  </si>
  <si>
    <t>8004030000000000001093976</t>
  </si>
  <si>
    <t>167500000468</t>
  </si>
  <si>
    <t>8004030000000000001746912</t>
  </si>
  <si>
    <t>167500001011</t>
  </si>
  <si>
    <t>8004030000000000002616853</t>
  </si>
  <si>
    <t>167500001012</t>
  </si>
  <si>
    <t>8004030000000000002616854</t>
  </si>
  <si>
    <t>167500001013</t>
  </si>
  <si>
    <t>8004030000000000002616855</t>
  </si>
  <si>
    <t>167500001014</t>
  </si>
  <si>
    <t>8004030000000000002616856</t>
  </si>
  <si>
    <t>167500001015</t>
  </si>
  <si>
    <t>8004030000000000002616857</t>
  </si>
  <si>
    <t>167500001016</t>
  </si>
  <si>
    <t>8004030000000000002616858</t>
  </si>
  <si>
    <t>167500001251</t>
  </si>
  <si>
    <t>8004030000000000002606300</t>
  </si>
  <si>
    <t>167500000825</t>
  </si>
  <si>
    <t>8004030000000000002391750</t>
  </si>
  <si>
    <t>167500000822</t>
  </si>
  <si>
    <t>8004030000000000002391753</t>
  </si>
  <si>
    <t>167500000823</t>
  </si>
  <si>
    <t>8004030000000000002391754</t>
  </si>
  <si>
    <t>167500000821</t>
  </si>
  <si>
    <t>8004030000000000002391752</t>
  </si>
  <si>
    <t>167500000824</t>
  </si>
  <si>
    <t>8004030000000000002391755</t>
  </si>
  <si>
    <t>167500000820</t>
  </si>
  <si>
    <t>8004030000000000002391751</t>
  </si>
  <si>
    <t>167500000558</t>
  </si>
  <si>
    <t>8004030000000000002005378</t>
  </si>
  <si>
    <t>167500000559</t>
  </si>
  <si>
    <t>8004030000000000002005379</t>
  </si>
  <si>
    <t>167500000765</t>
  </si>
  <si>
    <t>8004030000000000002213504</t>
  </si>
  <si>
    <t>167500000534</t>
  </si>
  <si>
    <t>8004030000000000001895006</t>
  </si>
  <si>
    <t>167500000533</t>
  </si>
  <si>
    <t>8004030000000000001901706</t>
  </si>
  <si>
    <t>167500000311</t>
  </si>
  <si>
    <t>8004030000000000001443988</t>
  </si>
  <si>
    <t>167500000290</t>
  </si>
  <si>
    <t>8004030000000000001094119</t>
  </si>
  <si>
    <t>167500000292</t>
  </si>
  <si>
    <t>8004030000000000001094121</t>
  </si>
  <si>
    <t>167500000293</t>
  </si>
  <si>
    <t>8004030000000000001094122</t>
  </si>
  <si>
    <t>167500000294</t>
  </si>
  <si>
    <t>8004030000000000001094178</t>
  </si>
  <si>
    <t>167500001276</t>
  </si>
  <si>
    <t>8004030000000000001094176</t>
  </si>
  <si>
    <t>167500000418</t>
  </si>
  <si>
    <t>8004030000000000001746886</t>
  </si>
  <si>
    <t>167500000021</t>
  </si>
  <si>
    <t>8004030000000000000373837</t>
  </si>
  <si>
    <t>167500000197</t>
  </si>
  <si>
    <t>8004030000000000000348840</t>
  </si>
  <si>
    <t>167500000284</t>
  </si>
  <si>
    <t>8004030000000000001091382</t>
  </si>
  <si>
    <t>167500000285</t>
  </si>
  <si>
    <t>8004030000000000001091383</t>
  </si>
  <si>
    <t>167500001271</t>
  </si>
  <si>
    <t>8004030000000000000282233</t>
  </si>
  <si>
    <t>167500001273</t>
  </si>
  <si>
    <t>8004030000000000000372259</t>
  </si>
  <si>
    <t>167500001280</t>
  </si>
  <si>
    <t>8004030000000000000090122</t>
  </si>
  <si>
    <t>167500001423</t>
  </si>
  <si>
    <t>8004030000000000000099871</t>
  </si>
  <si>
    <t>167500000830</t>
  </si>
  <si>
    <t>8004030000000000002398797</t>
  </si>
  <si>
    <t>167500000831</t>
  </si>
  <si>
    <t>8004030000000000002398798</t>
  </si>
  <si>
    <t>167500000184</t>
  </si>
  <si>
    <t>8004030000000000000235618</t>
  </si>
  <si>
    <t>167500000792</t>
  </si>
  <si>
    <t>8004030000000000001093915</t>
  </si>
  <si>
    <t>167500000790</t>
  </si>
  <si>
    <t>8004030000000000002300009</t>
  </si>
  <si>
    <t>167500000834</t>
  </si>
  <si>
    <t>8004030000000000002398802</t>
  </si>
  <si>
    <t>8004030000000000002439383</t>
  </si>
  <si>
    <t>8004030000000000002339352</t>
  </si>
  <si>
    <t>8004030000000000002355944</t>
  </si>
  <si>
    <t>8004030000000000002398803</t>
  </si>
  <si>
    <t>167500001305</t>
  </si>
  <si>
    <t>8004030000000000002723114</t>
  </si>
  <si>
    <t>167500000803</t>
  </si>
  <si>
    <t>8004030000000000002339355</t>
  </si>
  <si>
    <t>167500001435</t>
  </si>
  <si>
    <t>8004030000000000000000000</t>
  </si>
  <si>
    <t>167500000512</t>
  </si>
  <si>
    <t>8004030000000000001515769</t>
  </si>
  <si>
    <t>8004030000000000001515772</t>
  </si>
  <si>
    <t>167500000514</t>
  </si>
  <si>
    <t>8004030000000000001515774</t>
  </si>
  <si>
    <t>167500000515</t>
  </si>
  <si>
    <t>8004030000000000001515775</t>
  </si>
  <si>
    <t>167500000517</t>
  </si>
  <si>
    <t>8004030000000000001515777</t>
  </si>
  <si>
    <t>167500000527</t>
  </si>
  <si>
    <t>8004030000000000001746906</t>
  </si>
  <si>
    <t>167500000536</t>
  </si>
  <si>
    <t>8004030000000000001894949</t>
  </si>
  <si>
    <t>167500000751</t>
  </si>
  <si>
    <t>8004030000000000002223526</t>
  </si>
  <si>
    <t>167500000964</t>
  </si>
  <si>
    <t>8004030000000000002587857</t>
  </si>
  <si>
    <t>167500000976</t>
  </si>
  <si>
    <t>8004030000000000002601230</t>
  </si>
  <si>
    <t>167500000980</t>
  </si>
  <si>
    <t>8004030000000000002601234</t>
  </si>
  <si>
    <t>167500000975</t>
  </si>
  <si>
    <t>8004030000000000002601225</t>
  </si>
  <si>
    <t>167500000978</t>
  </si>
  <si>
    <t>8004030000000000002601232</t>
  </si>
  <si>
    <t>167500000979</t>
  </si>
  <si>
    <t>8004030000000000002601233</t>
  </si>
  <si>
    <t>167500000977</t>
  </si>
  <si>
    <t>8004030000000000002601231</t>
  </si>
  <si>
    <t>167500000974</t>
  </si>
  <si>
    <t>8004030000000000002601224</t>
  </si>
  <si>
    <t>167500000972</t>
  </si>
  <si>
    <t>8004030000000000002601240</t>
  </si>
  <si>
    <t>167500000970</t>
  </si>
  <si>
    <t>8004030000000000002601238</t>
  </si>
  <si>
    <t>167500000969</t>
  </si>
  <si>
    <t>8004030000000000002601237</t>
  </si>
  <si>
    <t>167500000968</t>
  </si>
  <si>
    <t>8004030000000000002601236</t>
  </si>
  <si>
    <t>167500001411</t>
  </si>
  <si>
    <t>8004030000000000002793325</t>
  </si>
  <si>
    <t>167500001412</t>
  </si>
  <si>
    <t>8004030000000000002793326</t>
  </si>
  <si>
    <t>167500001413</t>
  </si>
  <si>
    <t>8004030000000000002793327</t>
  </si>
  <si>
    <t>167500001414</t>
  </si>
  <si>
    <t>8004030000000000002793328</t>
  </si>
  <si>
    <t>167500001415</t>
  </si>
  <si>
    <t>8004030000000000002793329</t>
  </si>
  <si>
    <t>167500001416</t>
  </si>
  <si>
    <t>8004030000000000002793330</t>
  </si>
  <si>
    <t>167500001417</t>
  </si>
  <si>
    <t>8004030000000000002793331</t>
  </si>
  <si>
    <t>167500001418</t>
  </si>
  <si>
    <t>8004030000000000002793332</t>
  </si>
  <si>
    <t>167500001419</t>
  </si>
  <si>
    <t>8004030000000000002793333</t>
  </si>
  <si>
    <t>167500001420</t>
  </si>
  <si>
    <t>8004030000000000002793334</t>
  </si>
  <si>
    <t>167500001421</t>
  </si>
  <si>
    <t>8004030000000000002793335</t>
  </si>
  <si>
    <t>167500000516</t>
  </si>
  <si>
    <t>8004030000000000001515776</t>
  </si>
  <si>
    <t>167500000342</t>
  </si>
  <si>
    <t>8004030000000000001527356</t>
  </si>
  <si>
    <t>167500000343</t>
  </si>
  <si>
    <t>8004030000000000001527363</t>
  </si>
  <si>
    <t>167500000350</t>
  </si>
  <si>
    <t>8004030000000000001527403</t>
  </si>
  <si>
    <t>167500000351</t>
  </si>
  <si>
    <t>8004030000000000001527410</t>
  </si>
  <si>
    <t>167500001342</t>
  </si>
  <si>
    <t>8004030000000000002717362</t>
  </si>
  <si>
    <t>167500001344</t>
  </si>
  <si>
    <t>8004030000000000002717364</t>
  </si>
  <si>
    <t>167500001365</t>
  </si>
  <si>
    <t>8004030000000000001520892</t>
  </si>
  <si>
    <t>167500001394</t>
  </si>
  <si>
    <t>8004030000000000002769120</t>
  </si>
  <si>
    <t>167500001395</t>
  </si>
  <si>
    <t>8004030000000000002769123</t>
  </si>
  <si>
    <t>167500001427</t>
  </si>
  <si>
    <t>8004030000000000001527422</t>
  </si>
  <si>
    <t>167500001428</t>
  </si>
  <si>
    <t>8004030000000000001527415</t>
  </si>
  <si>
    <t>167500001657</t>
  </si>
  <si>
    <t>8004030000000000001527371</t>
  </si>
  <si>
    <t>167500000000</t>
  </si>
  <si>
    <t>8004030000000000001247877</t>
  </si>
  <si>
    <t>163500007932</t>
  </si>
  <si>
    <t>8004030000000000002384760</t>
  </si>
  <si>
    <t>167500001034</t>
  </si>
  <si>
    <t>8004030000000000002384759</t>
  </si>
  <si>
    <t>167500001027</t>
  </si>
  <si>
    <t>8004030000000000002410362</t>
  </si>
  <si>
    <t>163700124655</t>
  </si>
  <si>
    <t>8004030000000000001091555</t>
  </si>
  <si>
    <t>163500005033</t>
  </si>
  <si>
    <t>8004030000000000002168704</t>
  </si>
  <si>
    <t>167500001032</t>
  </si>
  <si>
    <t>8004030000000000002384762</t>
  </si>
  <si>
    <t>163500007903</t>
  </si>
  <si>
    <t>8004030000000000002383651</t>
  </si>
  <si>
    <t>167500000265</t>
  </si>
  <si>
    <t>8004030000000000002412964</t>
  </si>
  <si>
    <t>167500000266</t>
  </si>
  <si>
    <t>8004030000000000002412965</t>
  </si>
  <si>
    <t>167500000065</t>
  </si>
  <si>
    <t>8004030000000000001268071</t>
  </si>
  <si>
    <t>167500001257</t>
  </si>
  <si>
    <t>8004030000000000002674435</t>
  </si>
  <si>
    <t>167500001258</t>
  </si>
  <si>
    <t>8004030000000000002674436</t>
  </si>
  <si>
    <t>167500001259</t>
  </si>
  <si>
    <t>8004030000000000002674437</t>
  </si>
  <si>
    <t>163500045634</t>
  </si>
  <si>
    <t>8004030000000000002674438</t>
  </si>
  <si>
    <t>167500001037</t>
  </si>
  <si>
    <t>8004030000000000001268058</t>
  </si>
  <si>
    <t>167500000051</t>
  </si>
  <si>
    <t>8004030000000000001268057</t>
  </si>
  <si>
    <t>167500001576</t>
  </si>
  <si>
    <t>8004030000000000001703447</t>
  </si>
  <si>
    <t>167500001577</t>
  </si>
  <si>
    <t>8004030000000000001682465</t>
  </si>
  <si>
    <t>167500001578</t>
  </si>
  <si>
    <t>8004030000000000001682466</t>
  </si>
  <si>
    <t>167500001580</t>
  </si>
  <si>
    <t>8004030000000000002129694</t>
  </si>
  <si>
    <t>167500001579</t>
  </si>
  <si>
    <t>8004030000000000002129695</t>
  </si>
  <si>
    <t>167500001581</t>
  </si>
  <si>
    <t>8004030000000000002587204</t>
  </si>
  <si>
    <t>167500001582</t>
  </si>
  <si>
    <t>8004030000000000002587205</t>
  </si>
  <si>
    <t>167500001583</t>
  </si>
  <si>
    <t>8004030000000000002587206</t>
  </si>
  <si>
    <t>167500001584</t>
  </si>
  <si>
    <t>8004030000000000002587207</t>
  </si>
  <si>
    <t>167500001585</t>
  </si>
  <si>
    <t>8004030000000000002587223</t>
  </si>
  <si>
    <t>167500001588</t>
  </si>
  <si>
    <t>8004030000000000002587236</t>
  </si>
  <si>
    <t>167500001586</t>
  </si>
  <si>
    <t>8004030000000000002587230</t>
  </si>
  <si>
    <t>167500001587</t>
  </si>
  <si>
    <t>8004030000000000002587231</t>
  </si>
  <si>
    <t>167500001665</t>
  </si>
  <si>
    <t>800403000000000000896969</t>
  </si>
  <si>
    <t>167500000836</t>
  </si>
  <si>
    <t>8004030000000000002398800</t>
  </si>
  <si>
    <t>167500000576</t>
  </si>
  <si>
    <t>8004030000000000000783485</t>
  </si>
  <si>
    <t>167500000856</t>
  </si>
  <si>
    <t>8004030000000000001977006</t>
  </si>
  <si>
    <t>167500000962</t>
  </si>
  <si>
    <t>8004030000000000001934718</t>
  </si>
  <si>
    <t>167500000982</t>
  </si>
  <si>
    <t>8004030000000000000047206</t>
  </si>
  <si>
    <t>167500000875</t>
  </si>
  <si>
    <t>8004030000000000001305428</t>
  </si>
  <si>
    <t>167500001296</t>
  </si>
  <si>
    <t>167500000986</t>
  </si>
  <si>
    <t>167500001345</t>
  </si>
  <si>
    <t>167500001023</t>
  </si>
  <si>
    <t>167500001424</t>
  </si>
  <si>
    <t>167500000014</t>
  </si>
  <si>
    <t>8004030000000000000089441</t>
  </si>
  <si>
    <t>167500000015</t>
  </si>
  <si>
    <t>8004030000000000000095293</t>
  </si>
  <si>
    <t>167500000016</t>
  </si>
  <si>
    <t>8004030000000000000090120</t>
  </si>
  <si>
    <t>167500000017</t>
  </si>
  <si>
    <t>8004030000000000000347267</t>
  </si>
  <si>
    <t>167500000900</t>
  </si>
  <si>
    <t>8004030000000000002564465</t>
  </si>
  <si>
    <t>167500000903</t>
  </si>
  <si>
    <t>8004030000000000002564729</t>
  </si>
  <si>
    <t>167500000897</t>
  </si>
  <si>
    <t>8004030000000000002564462</t>
  </si>
  <si>
    <t>167500000899</t>
  </si>
  <si>
    <t>8004030000000000002564464</t>
  </si>
  <si>
    <t>167500000898</t>
  </si>
  <si>
    <t>8004030000000000002564463</t>
  </si>
  <si>
    <t>167500000901</t>
  </si>
  <si>
    <t>8004030000000000002564727</t>
  </si>
  <si>
    <t>167500000902</t>
  </si>
  <si>
    <t>8004030000000000002564728</t>
  </si>
  <si>
    <t>167500000904</t>
  </si>
  <si>
    <t>8004030000000000002564356</t>
  </si>
  <si>
    <t>167500000907</t>
  </si>
  <si>
    <t>8004030000000000002564359</t>
  </si>
  <si>
    <t>167500000905</t>
  </si>
  <si>
    <t>8004030000000000002564357</t>
  </si>
  <si>
    <t>167500000908</t>
  </si>
  <si>
    <t>8004030000000000002564360</t>
  </si>
  <si>
    <t>167500000906</t>
  </si>
  <si>
    <t>8004030000000000002564358</t>
  </si>
  <si>
    <t>167500000909</t>
  </si>
  <si>
    <t>8004030000000000002564742</t>
  </si>
  <si>
    <t>167500000910</t>
  </si>
  <si>
    <t>8004030000000000002564743</t>
  </si>
  <si>
    <t>167500000911</t>
  </si>
  <si>
    <t>8004030000000000002564744</t>
  </si>
  <si>
    <t>167500000912</t>
  </si>
  <si>
    <t>8004030000000000002564745</t>
  </si>
  <si>
    <t>167500000913</t>
  </si>
  <si>
    <t>8004030000000000002564746</t>
  </si>
  <si>
    <t>167500000914</t>
  </si>
  <si>
    <t>8004030000000000002564747</t>
  </si>
  <si>
    <t>167500000915</t>
  </si>
  <si>
    <t>8004030000000000002564748</t>
  </si>
  <si>
    <t>167500000916</t>
  </si>
  <si>
    <t>8004030000000000002564749</t>
  </si>
  <si>
    <t>167500001404</t>
  </si>
  <si>
    <t>8004030000000000002564750</t>
  </si>
  <si>
    <t>167500000918</t>
  </si>
  <si>
    <t>8004030000000000002564751</t>
  </si>
  <si>
    <t>167500000919</t>
  </si>
  <si>
    <t>8004030000000000002564752</t>
  </si>
  <si>
    <t>167500000920</t>
  </si>
  <si>
    <t>8004030000000000002564753</t>
  </si>
  <si>
    <t>167500000921</t>
  </si>
  <si>
    <t>8004030000000000002564754</t>
  </si>
  <si>
    <t>167500000922</t>
  </si>
  <si>
    <t>8004030000000000002564755</t>
  </si>
  <si>
    <t>167500000923</t>
  </si>
  <si>
    <t>8004030000000000002564756</t>
  </si>
  <si>
    <t>167500000924</t>
  </si>
  <si>
    <t>8004030000000000002564757</t>
  </si>
  <si>
    <t>167500000925</t>
  </si>
  <si>
    <t>8004030000000000002564758</t>
  </si>
  <si>
    <t>167500000926</t>
  </si>
  <si>
    <t>8004030000000000002564759</t>
  </si>
  <si>
    <t>167500000927</t>
  </si>
  <si>
    <t>8004030000000000002564760</t>
  </si>
  <si>
    <t>167500000928</t>
  </si>
  <si>
    <t>8004030000000000002564761</t>
  </si>
  <si>
    <t>167500000929</t>
  </si>
  <si>
    <t>8004030000000000002564762</t>
  </si>
  <si>
    <t>167500000930</t>
  </si>
  <si>
    <t>8004030000000000002564763</t>
  </si>
  <si>
    <t>167500000931</t>
  </si>
  <si>
    <t>8004030000000000002564764</t>
  </si>
  <si>
    <t>167500000932</t>
  </si>
  <si>
    <t>8004030000000000002564765</t>
  </si>
  <si>
    <t>167500000933</t>
  </si>
  <si>
    <t>8004030000000000002564766</t>
  </si>
  <si>
    <t>167500000934</t>
  </si>
  <si>
    <t>8004030000000000002564767</t>
  </si>
  <si>
    <t>167500000935</t>
  </si>
  <si>
    <t>8004030000000000002564768</t>
  </si>
  <si>
    <t>167500000936</t>
  </si>
  <si>
    <t>8004030000000000002564769</t>
  </si>
  <si>
    <t>167500000937</t>
  </si>
  <si>
    <t>8004030000000000002564770</t>
  </si>
  <si>
    <t>167500000938</t>
  </si>
  <si>
    <t>8004030000000000002564771</t>
  </si>
  <si>
    <t>167500000874</t>
  </si>
  <si>
    <t>8004030000000000002030884</t>
  </si>
  <si>
    <t>167500000652</t>
  </si>
  <si>
    <t>8004030000000000002030885</t>
  </si>
  <si>
    <t>167500000871</t>
  </si>
  <si>
    <t>8004030000000000001746910</t>
  </si>
  <si>
    <t>167500000868</t>
  </si>
  <si>
    <t>8004030000000000002448780</t>
  </si>
  <si>
    <t>167500000876</t>
  </si>
  <si>
    <t>8004030000000000002480331</t>
  </si>
  <si>
    <t>167500001538</t>
  </si>
  <si>
    <t>8004030000000000001001697</t>
  </si>
  <si>
    <t>167500001541</t>
  </si>
  <si>
    <t>8004030000000000002355943</t>
  </si>
  <si>
    <t>167500001540</t>
  </si>
  <si>
    <t>8004030000000000002213525</t>
  </si>
  <si>
    <t>167500001543</t>
  </si>
  <si>
    <t>8004030000000000002032823</t>
  </si>
  <si>
    <t>167500000887</t>
  </si>
  <si>
    <t>8004030000000000001577891</t>
  </si>
  <si>
    <t>163700107650</t>
  </si>
  <si>
    <t>8004030000000000001175965</t>
  </si>
  <si>
    <t>167500000159</t>
  </si>
  <si>
    <t>8004020000000000000101721</t>
  </si>
  <si>
    <t>167500000163</t>
  </si>
  <si>
    <t>8004020000000000000101735</t>
  </si>
  <si>
    <t>167500000160</t>
  </si>
  <si>
    <t>8004020000000000000101708</t>
  </si>
  <si>
    <t>167500000495</t>
  </si>
  <si>
    <t>8004020000000000000139546</t>
  </si>
  <si>
    <t>167500000162</t>
  </si>
  <si>
    <t>8004020000000000000101794</t>
  </si>
  <si>
    <t>167500000477</t>
  </si>
  <si>
    <t>8004020000000000000126350</t>
  </si>
  <si>
    <t>167500000382</t>
  </si>
  <si>
    <t>8004020000000000000122385</t>
  </si>
  <si>
    <t>167500000549</t>
  </si>
  <si>
    <t>8004020000000000000153004</t>
  </si>
  <si>
    <t>167500000550</t>
  </si>
  <si>
    <t>8004020000000000000153005</t>
  </si>
  <si>
    <t>167500000004</t>
  </si>
  <si>
    <t>8004020000000000000101736</t>
  </si>
  <si>
    <t>167500000494</t>
  </si>
  <si>
    <t>8004020000000000000139543</t>
  </si>
  <si>
    <t>167500000002</t>
  </si>
  <si>
    <t>8004020000000000000101798</t>
  </si>
  <si>
    <t>167500000366</t>
  </si>
  <si>
    <t>8004020000000000000114762</t>
  </si>
  <si>
    <t>167500000009</t>
  </si>
  <si>
    <t>8004020000000000000101592</t>
  </si>
  <si>
    <t>167500000573</t>
  </si>
  <si>
    <t>8004020000000000000153000</t>
  </si>
  <si>
    <t>167500000574</t>
  </si>
  <si>
    <t>8004020000000000000153001</t>
  </si>
  <si>
    <t>167500001479</t>
  </si>
  <si>
    <t>8004030000000000002880511</t>
  </si>
  <si>
    <t>167500001480</t>
  </si>
  <si>
    <t>8004030000000000002880512</t>
  </si>
  <si>
    <t>167500001481</t>
  </si>
  <si>
    <t>8004030000000000002880513</t>
  </si>
  <si>
    <t>167500001482</t>
  </si>
  <si>
    <t>8004030000000000002880514</t>
  </si>
  <si>
    <t>167500001483</t>
  </si>
  <si>
    <t>8004030000000000002880577</t>
  </si>
  <si>
    <t>167500001471</t>
  </si>
  <si>
    <t>167500001473</t>
  </si>
  <si>
    <t>8004030000000000002865260</t>
  </si>
  <si>
    <t>167500001503</t>
  </si>
  <si>
    <t>8004030000000000002880526</t>
  </si>
  <si>
    <t>167500001504</t>
  </si>
  <si>
    <t>8004030000000000002880527</t>
  </si>
  <si>
    <t>167500001505</t>
  </si>
  <si>
    <t>8004030000000000002880528</t>
  </si>
  <si>
    <t>167500001502</t>
  </si>
  <si>
    <t>8004030000000000002880509</t>
  </si>
  <si>
    <t>167500001506</t>
  </si>
  <si>
    <t>8004030000000000002880538</t>
  </si>
  <si>
    <t>167500001507</t>
  </si>
  <si>
    <t>8004030000000000002880539</t>
  </si>
  <si>
    <t>167500001510</t>
  </si>
  <si>
    <t>8004030000000000002880584</t>
  </si>
  <si>
    <t>167500001508</t>
  </si>
  <si>
    <t>8004030000000000002880563</t>
  </si>
  <si>
    <t>167500001509</t>
  </si>
  <si>
    <t>8004030000000000002880583</t>
  </si>
  <si>
    <t>167500001511</t>
  </si>
  <si>
    <t>8004030000000000002880585</t>
  </si>
  <si>
    <t>167500001461</t>
  </si>
  <si>
    <t>8004030000000000002865374</t>
  </si>
  <si>
    <t>167500001462</t>
  </si>
  <si>
    <t>8004030000000000002865375</t>
  </si>
  <si>
    <t>167500001463</t>
  </si>
  <si>
    <t>8004030000000000002865376</t>
  </si>
  <si>
    <t>167500001464</t>
  </si>
  <si>
    <t>8004030000000000002865377</t>
  </si>
  <si>
    <t>167500001465</t>
  </si>
  <si>
    <t>8004030000000000002865378</t>
  </si>
  <si>
    <t>167500001466</t>
  </si>
  <si>
    <t>8004030000000000002865379</t>
  </si>
  <si>
    <t>167500001467</t>
  </si>
  <si>
    <t>8004030000000000002865380</t>
  </si>
  <si>
    <t>167500001468</t>
  </si>
  <si>
    <t>8004030000000000002865381</t>
  </si>
  <si>
    <t>167500001469</t>
  </si>
  <si>
    <t>8004030000000000002865382</t>
  </si>
  <si>
    <t>167500001470</t>
  </si>
  <si>
    <t>8004030000000000002865383</t>
  </si>
  <si>
    <t>167500001493</t>
  </si>
  <si>
    <t>8004030000000000002880521</t>
  </si>
  <si>
    <t>167500001499</t>
  </si>
  <si>
    <t>8004030000000000002880545</t>
  </si>
  <si>
    <t>167500001498</t>
  </si>
  <si>
    <t>8004030000000000002880543</t>
  </si>
  <si>
    <t>167500001494</t>
  </si>
  <si>
    <t>8004030000000000002880522</t>
  </si>
  <si>
    <t>167500001495</t>
  </si>
  <si>
    <t>8004030000000000002880523</t>
  </si>
  <si>
    <t>167500001500</t>
  </si>
  <si>
    <t>8004030000000000002880548</t>
  </si>
  <si>
    <t>167500001496</t>
  </si>
  <si>
    <t>8004030000000000002880524</t>
  </si>
  <si>
    <t>167500001474</t>
  </si>
  <si>
    <t>8004030000000000002865261</t>
  </si>
  <si>
    <t>167500001475</t>
  </si>
  <si>
    <t>8004030000000000002865262</t>
  </si>
  <si>
    <t>167500001476</t>
  </si>
  <si>
    <t>8004030000000000002865263</t>
  </si>
  <si>
    <t>167500001477</t>
  </si>
  <si>
    <t>8004030000000000002865264</t>
  </si>
  <si>
    <t>167500001484</t>
  </si>
  <si>
    <t>8004030000000000002880549</t>
  </si>
  <si>
    <t>167500001486</t>
  </si>
  <si>
    <t>8004030000000000002880551</t>
  </si>
  <si>
    <t>167500001487</t>
  </si>
  <si>
    <t>8004030000000000002880565</t>
  </si>
  <si>
    <t>167500001488</t>
  </si>
  <si>
    <t>8004030000000000002880566</t>
  </si>
  <si>
    <t>167500001489</t>
  </si>
  <si>
    <t>8004030000000000002880576</t>
  </si>
  <si>
    <t>167500001490</t>
  </si>
  <si>
    <t>8004030000000000002880587</t>
  </si>
  <si>
    <t>167500001491</t>
  </si>
  <si>
    <t>8004030000000000002880588</t>
  </si>
  <si>
    <t>167500001531</t>
  </si>
  <si>
    <t>8004030000000000002880520</t>
  </si>
  <si>
    <t>167500001532</t>
  </si>
  <si>
    <t>8004030000000000002880553</t>
  </si>
  <si>
    <t>167500001533</t>
  </si>
  <si>
    <t>8004030000000000002880554</t>
  </si>
  <si>
    <t>167500001534</t>
  </si>
  <si>
    <t>8004030000000000002880555</t>
  </si>
  <si>
    <t>167500001535</t>
  </si>
  <si>
    <t>8004030000000000002880556</t>
  </si>
  <si>
    <t>167500001536</t>
  </si>
  <si>
    <t>8004030000000000002880582</t>
  </si>
  <si>
    <t>167500001513</t>
  </si>
  <si>
    <t>8004030000000000002880510</t>
  </si>
  <si>
    <t>167500001514</t>
  </si>
  <si>
    <t>8004030000000000002880540</t>
  </si>
  <si>
    <t>167500001515</t>
  </si>
  <si>
    <t>8004030000000000002880561</t>
  </si>
  <si>
    <t>167500001516</t>
  </si>
  <si>
    <t>8004030000000000002880562</t>
  </si>
  <si>
    <t>167500001517</t>
  </si>
  <si>
    <t>8004030000000000002880564</t>
  </si>
  <si>
    <t>167500001518</t>
  </si>
  <si>
    <t>8004030000000000002880567</t>
  </si>
  <si>
    <t>167500001519</t>
  </si>
  <si>
    <t>8004030000000000002880586</t>
  </si>
  <si>
    <t>167500001562</t>
  </si>
  <si>
    <t>8004030000000000002880541</t>
  </si>
  <si>
    <t>167500001566</t>
  </si>
  <si>
    <t>8004030000000000002880571</t>
  </si>
  <si>
    <t>167500001556</t>
  </si>
  <si>
    <t>8004030000000000002880507</t>
  </si>
  <si>
    <t>167500001564</t>
  </si>
  <si>
    <t>8004030000000000002880546</t>
  </si>
  <si>
    <t>167500001565</t>
  </si>
  <si>
    <t>8004030000000000002880547</t>
  </si>
  <si>
    <t>167500001555</t>
  </si>
  <si>
    <t>8004030000000000002880506</t>
  </si>
  <si>
    <t>167500001559</t>
  </si>
  <si>
    <t>8004030000000000002880534</t>
  </si>
  <si>
    <t>167500001558</t>
  </si>
  <si>
    <t>8004030000000000002880533</t>
  </si>
  <si>
    <t>167500001560</t>
  </si>
  <si>
    <t>8004030000000000002880535</t>
  </si>
  <si>
    <t>167500001563</t>
  </si>
  <si>
    <t>8004030000000000002880544</t>
  </si>
  <si>
    <t>167500001554</t>
  </si>
  <si>
    <t>8004030000000000002880505</t>
  </si>
  <si>
    <t>167500001561</t>
  </si>
  <si>
    <t>8004030000000000002880536</t>
  </si>
  <si>
    <t>167500001567</t>
  </si>
  <si>
    <t>8004030000000000002880579</t>
  </si>
  <si>
    <t>167500001557</t>
  </si>
  <si>
    <t>8004030000000000002880529</t>
  </si>
  <si>
    <t>167500001924</t>
  </si>
  <si>
    <t>167500001986</t>
  </si>
  <si>
    <t>167500001987</t>
  </si>
  <si>
    <t>167500001920</t>
  </si>
  <si>
    <t>167500001921</t>
  </si>
  <si>
    <t>167500001922</t>
  </si>
  <si>
    <t>167500001923</t>
  </si>
  <si>
    <t>167500001940</t>
  </si>
  <si>
    <t>BIBAR</t>
  </si>
  <si>
    <t>N01035</t>
  </si>
  <si>
    <t>SHI191</t>
  </si>
  <si>
    <t>3M2H193259</t>
  </si>
  <si>
    <t>CAMION CARROTANQUE</t>
  </si>
  <si>
    <t>I97233</t>
  </si>
  <si>
    <t>BIB618</t>
  </si>
  <si>
    <t>3M2H193260</t>
  </si>
  <si>
    <t>N03378</t>
  </si>
  <si>
    <t>BNA139</t>
  </si>
  <si>
    <t>3M2H193263</t>
  </si>
  <si>
    <t>CAMION NPR</t>
  </si>
  <si>
    <t>K09208</t>
  </si>
  <si>
    <t>ZTV048</t>
  </si>
  <si>
    <t>3M2H193264</t>
  </si>
  <si>
    <t>K10200</t>
  </si>
  <si>
    <t>EJK347</t>
  </si>
  <si>
    <t>3M2H193266</t>
  </si>
  <si>
    <t>F10616</t>
  </si>
  <si>
    <t>SQC78B</t>
  </si>
  <si>
    <t>3M2H193269</t>
  </si>
  <si>
    <t>AMBULANCIA NISSAN</t>
  </si>
  <si>
    <t>A16007</t>
  </si>
  <si>
    <t>EAO082</t>
  </si>
  <si>
    <t>3M2H193278</t>
  </si>
  <si>
    <t>BASPC 14</t>
  </si>
  <si>
    <t>CAMIÓN LIVIANO DE 3 A 7 TON. (ESTACAS),  CHEVROLET NPR</t>
  </si>
  <si>
    <t>K03380</t>
  </si>
  <si>
    <t>CEW017</t>
  </si>
  <si>
    <t>3M2H206407</t>
  </si>
  <si>
    <t>8004030000000000001268048 -</t>
  </si>
  <si>
    <t>CAMIÓN LIVIANO DE 3 A 7 TON. (ESTACAS),  HYUNDAI HD72</t>
  </si>
  <si>
    <t>K09204</t>
  </si>
  <si>
    <t>SMK535</t>
  </si>
  <si>
    <t>3M2H206411</t>
  </si>
  <si>
    <t>8004030000000000001268063 -</t>
  </si>
  <si>
    <t>K10049</t>
  </si>
  <si>
    <t>UNK047</t>
  </si>
  <si>
    <t>3M2H206413</t>
  </si>
  <si>
    <t>8004030000000000001268065 -</t>
  </si>
  <si>
    <t>K10048</t>
  </si>
  <si>
    <t>VZR748</t>
  </si>
  <si>
    <t>3M2H206412</t>
  </si>
  <si>
    <t>8004030000000000001268064 -</t>
  </si>
  <si>
    <t>K02108</t>
  </si>
  <si>
    <t>WDF000</t>
  </si>
  <si>
    <t>3M2H206404</t>
  </si>
  <si>
    <t>8004030000000000001268044 -</t>
  </si>
  <si>
    <t>CAMIÓN MEDIANO DE 7 A 12 TON. (ESTACAS), CHEVROLET KODIAK</t>
  </si>
  <si>
    <t>N07211</t>
  </si>
  <si>
    <t>EXT122</t>
  </si>
  <si>
    <t>3M2H206436</t>
  </si>
  <si>
    <t>8004030000000000000502052 -</t>
  </si>
  <si>
    <t>N07210</t>
  </si>
  <si>
    <t>EXT123</t>
  </si>
  <si>
    <t>3M2H206437</t>
  </si>
  <si>
    <t>8004030000000000000502059 -</t>
  </si>
  <si>
    <t>N02138</t>
  </si>
  <si>
    <t>IUA010</t>
  </si>
  <si>
    <t>3M2H206406</t>
  </si>
  <si>
    <t>8004030000000000001268046 -</t>
  </si>
  <si>
    <t>CAMIÓN MEDIANO DE 7 A 12 TON. (ESTACAS), CHEVROLET FTR</t>
  </si>
  <si>
    <t>N11081</t>
  </si>
  <si>
    <t>VOH306</t>
  </si>
  <si>
    <t>3M2H206417</t>
  </si>
  <si>
    <t>8004030000000000001443881 -</t>
  </si>
  <si>
    <t>CAMIONETA CHEVROLET LUV DMAX</t>
  </si>
  <si>
    <t>C13661</t>
  </si>
  <si>
    <t>DIW726</t>
  </si>
  <si>
    <t>3M2H206418</t>
  </si>
  <si>
    <t>8004030000000000002005728 -</t>
  </si>
  <si>
    <t>CAMIONETA, CHEVROLET LUV DMAX</t>
  </si>
  <si>
    <t>C13660</t>
  </si>
  <si>
    <t>DIW727</t>
  </si>
  <si>
    <t>3M2H206419</t>
  </si>
  <si>
    <t>8004030000000000002005729 -</t>
  </si>
  <si>
    <t>K14861</t>
  </si>
  <si>
    <t>GAL061</t>
  </si>
  <si>
    <t>3M2H206421</t>
  </si>
  <si>
    <t>8004030000000000002168706 -</t>
  </si>
  <si>
    <t>CAMPERO TOYOTA PRADO VXA</t>
  </si>
  <si>
    <t>D04093</t>
  </si>
  <si>
    <t>FDY096</t>
  </si>
  <si>
    <t>3M2H206434</t>
  </si>
  <si>
    <t>8004030000000000002466483 -</t>
  </si>
  <si>
    <t>C15659</t>
  </si>
  <si>
    <t>GAW066</t>
  </si>
  <si>
    <t>3M2H206426</t>
  </si>
  <si>
    <t>8004030000000000002384769 -</t>
  </si>
  <si>
    <t>MOTOCICLETA, YAMAHA YBR125DX</t>
  </si>
  <si>
    <t>F13743</t>
  </si>
  <si>
    <t>NGD91C</t>
  </si>
  <si>
    <t>3M2H206423</t>
  </si>
  <si>
    <t>8004030000000000002267134 -</t>
  </si>
  <si>
    <t>AMBULANCIA CHEVROLET  LUV DIMAX</t>
  </si>
  <si>
    <t>A10470</t>
  </si>
  <si>
    <t>DOE308</t>
  </si>
  <si>
    <t>3M2H206364</t>
  </si>
  <si>
    <t>8004030000000000001443783 -</t>
  </si>
  <si>
    <t>CAMIONETA SUZUKI GRAND VITARA</t>
  </si>
  <si>
    <t>C10492</t>
  </si>
  <si>
    <t>DOE343</t>
  </si>
  <si>
    <t>3M2H206416</t>
  </si>
  <si>
    <t>8004030000000000001443810 -</t>
  </si>
  <si>
    <t>K08184</t>
  </si>
  <si>
    <t>VZD017</t>
  </si>
  <si>
    <t>3M2H206414</t>
  </si>
  <si>
    <t>VOLQUETA 10 MTS, CHEVROLET FTR</t>
  </si>
  <si>
    <t>R10339</t>
  </si>
  <si>
    <t>XYD117</t>
  </si>
  <si>
    <t>3M2H206415</t>
  </si>
  <si>
    <t>BICAB 14</t>
  </si>
  <si>
    <t>K03366</t>
  </si>
  <si>
    <t>BVM054</t>
  </si>
  <si>
    <t>3M2H206379</t>
  </si>
  <si>
    <t>N03376</t>
  </si>
  <si>
    <t>EJE027</t>
  </si>
  <si>
    <t>3M2H206377</t>
  </si>
  <si>
    <t>A07271</t>
  </si>
  <si>
    <t>IBZ419</t>
  </si>
  <si>
    <t>3M2H206381</t>
  </si>
  <si>
    <t>VENCIDA</t>
  </si>
  <si>
    <t>F14221</t>
  </si>
  <si>
    <t>NGF45C</t>
  </si>
  <si>
    <t>3M2H206498</t>
  </si>
  <si>
    <t>F15791</t>
  </si>
  <si>
    <t>RRH22D</t>
  </si>
  <si>
    <t>3M2H206424</t>
  </si>
  <si>
    <t>F15669</t>
  </si>
  <si>
    <t>RRK95D</t>
  </si>
  <si>
    <t>3M2H206499</t>
  </si>
  <si>
    <t>F16213</t>
  </si>
  <si>
    <t>RTC58D</t>
  </si>
  <si>
    <t>3M2H206393</t>
  </si>
  <si>
    <t>K03367</t>
  </si>
  <si>
    <t>SHI475</t>
  </si>
  <si>
    <t>3M2H206378</t>
  </si>
  <si>
    <t>N08032</t>
  </si>
  <si>
    <t>UIP118</t>
  </si>
  <si>
    <t>3M2H206383</t>
  </si>
  <si>
    <t>N08031</t>
  </si>
  <si>
    <t>VCF144</t>
  </si>
  <si>
    <t>3M2H206382</t>
  </si>
  <si>
    <t>BIBOM 42</t>
  </si>
  <si>
    <t>MOTOCICLETA-AKT-AK125 BR</t>
  </si>
  <si>
    <t>F-15819</t>
  </si>
  <si>
    <t>JQV39C</t>
  </si>
  <si>
    <t>3M2H206367</t>
  </si>
  <si>
    <t>CAMION- CHEVROLET-KODIAK</t>
  </si>
  <si>
    <t>N03377</t>
  </si>
  <si>
    <t>BNA136</t>
  </si>
  <si>
    <t>3M2H206359</t>
  </si>
  <si>
    <t>CAMIONETA-CHEVROLET-LUV D MAX 3.0L</t>
  </si>
  <si>
    <t>C13516</t>
  </si>
  <si>
    <t>DIW863</t>
  </si>
  <si>
    <t>3M2H206366</t>
  </si>
  <si>
    <t>CAMIONETA- CHEVROLET-LUV DIMAX</t>
  </si>
  <si>
    <t>C09084</t>
  </si>
  <si>
    <t>MRY078</t>
  </si>
  <si>
    <t>3M2H206358</t>
  </si>
  <si>
    <t>CAMION- CHEVROLET-NPR</t>
  </si>
  <si>
    <t>K03361</t>
  </si>
  <si>
    <t>SHI471</t>
  </si>
  <si>
    <t>3M2H206360</t>
  </si>
  <si>
    <t>CAMION-CHEVROLET-NPR</t>
  </si>
  <si>
    <t>K03360</t>
  </si>
  <si>
    <t>AUS023</t>
  </si>
  <si>
    <t>3M2H206361</t>
  </si>
  <si>
    <t>CAMION -CHEVROLET-NPR</t>
  </si>
  <si>
    <t>K10204</t>
  </si>
  <si>
    <t>GXQ918</t>
  </si>
  <si>
    <t>3M2H206363</t>
  </si>
  <si>
    <t>CAMION CHEVROLET-NPR</t>
  </si>
  <si>
    <t>K13339</t>
  </si>
  <si>
    <t>DIY985</t>
  </si>
  <si>
    <t>3M2H206365</t>
  </si>
  <si>
    <t>BITER 14</t>
  </si>
  <si>
    <t>K12165</t>
  </si>
  <si>
    <t>WFF933</t>
  </si>
  <si>
    <t>CARROTANQUE AGUA CHEVROLET FVR</t>
  </si>
  <si>
    <t>I11121</t>
  </si>
  <si>
    <t>VOH350</t>
  </si>
  <si>
    <t>AMBULANCIA NISSAN FRONTIER NP300</t>
  </si>
  <si>
    <t>A16006</t>
  </si>
  <si>
    <t>EAO081</t>
  </si>
  <si>
    <t>CAMIONETA CHEVROLET LUV DIMAX DOBLE CAB PLATO</t>
  </si>
  <si>
    <t>C12244</t>
  </si>
  <si>
    <t>KGF248</t>
  </si>
  <si>
    <t>F22454</t>
  </si>
  <si>
    <t>ZPW13F</t>
  </si>
  <si>
    <t>3M2H193291</t>
  </si>
  <si>
    <t>F22452</t>
  </si>
  <si>
    <t>ZPW14F</t>
  </si>
  <si>
    <t>3M2H193297</t>
  </si>
  <si>
    <t>F22456</t>
  </si>
  <si>
    <t>ZPW15F</t>
  </si>
  <si>
    <t>3M2H193293</t>
  </si>
  <si>
    <t>F22455</t>
  </si>
  <si>
    <t>ZPW16F</t>
  </si>
  <si>
    <t>3M2H193292</t>
  </si>
  <si>
    <t>F22457</t>
  </si>
  <si>
    <t>ZPW17F</t>
  </si>
  <si>
    <t>3M2H193294</t>
  </si>
  <si>
    <t>F22453</t>
  </si>
  <si>
    <t>ZPW18F</t>
  </si>
  <si>
    <t>3M2H193298</t>
  </si>
  <si>
    <t>F22458</t>
  </si>
  <si>
    <t>ZPW19F</t>
  </si>
  <si>
    <t>3M2H193295</t>
  </si>
  <si>
    <t>F22459</t>
  </si>
  <si>
    <t>ZPW20F</t>
  </si>
  <si>
    <t>3M2H193296</t>
  </si>
  <si>
    <t>EJC-BR14-FD-00441</t>
  </si>
  <si>
    <t>KGF-772</t>
  </si>
  <si>
    <t>3M2H206470</t>
  </si>
  <si>
    <t>EJC-BR14-FD-00452</t>
  </si>
  <si>
    <t>KGF-773</t>
  </si>
  <si>
    <t>3M2H206467</t>
  </si>
  <si>
    <t>EJC-BR14-FD-00453</t>
  </si>
  <si>
    <t>KGF-774</t>
  </si>
  <si>
    <t>3M2H206466</t>
  </si>
  <si>
    <t>EJC-BR14-FD-00438</t>
  </si>
  <si>
    <t>KGF-778</t>
  </si>
  <si>
    <t>3M2H206468</t>
  </si>
  <si>
    <t>EJC-BR14-FD-00439</t>
  </si>
  <si>
    <t>KGF-779</t>
  </si>
  <si>
    <t>3M2H206469</t>
  </si>
  <si>
    <t>TRACTO CAMION</t>
  </si>
  <si>
    <t>EJC-BR14-EF-00079</t>
  </si>
  <si>
    <t>WBC-729</t>
  </si>
  <si>
    <t>3M2H206460</t>
  </si>
  <si>
    <t>EJC-BR14-EF-00077</t>
  </si>
  <si>
    <t>WBC-753</t>
  </si>
  <si>
    <t>3M2H206495</t>
  </si>
  <si>
    <t>CARRO TANQUE DE AGUA</t>
  </si>
  <si>
    <t>EJC-BR14-EA-00029</t>
  </si>
  <si>
    <t>WFA382</t>
  </si>
  <si>
    <t>3M2H206448</t>
  </si>
  <si>
    <t>CARRO TANQUE DE COMBUSTIBLE</t>
  </si>
  <si>
    <t>EJC-BR14-EB-00035</t>
  </si>
  <si>
    <t>WFA-390</t>
  </si>
  <si>
    <t>3M2H206449</t>
  </si>
  <si>
    <t>GRUA HIBRAULICO</t>
  </si>
  <si>
    <t>EJC-BR14-JA-00019</t>
  </si>
  <si>
    <t>WBC777</t>
  </si>
  <si>
    <t>3M2H206493</t>
  </si>
  <si>
    <t xml:space="preserve">GRUPO MEDELLIN: UNIDADES DE LA CUARTA BRIGADA (BR04), INCLUIDO BAEEV8 Y UNIDADES INDEPENDIENTES </t>
  </si>
  <si>
    <t>GRUPO  PUERTO BERRIO. UNIDADES DE LA DECIMA CUARTA BRIGADA EXCLUIDO BAEEV8</t>
  </si>
  <si>
    <t>167500001210</t>
  </si>
  <si>
    <t>8004030000000000001247886</t>
  </si>
  <si>
    <t>167500001211</t>
  </si>
  <si>
    <t>8004030000000000001247899</t>
  </si>
  <si>
    <t>167500001214</t>
  </si>
  <si>
    <t>8004030000000000001247888</t>
  </si>
  <si>
    <t>167500001215</t>
  </si>
  <si>
    <t>8004030000000000001247904</t>
  </si>
  <si>
    <t>167500001217</t>
  </si>
  <si>
    <t>8004030000000000001247925</t>
  </si>
  <si>
    <t>167500001220</t>
  </si>
  <si>
    <t>8004030000000000001403450</t>
  </si>
  <si>
    <t>167500001229</t>
  </si>
  <si>
    <t>8004030000000000002412029</t>
  </si>
  <si>
    <t>167500001073</t>
  </si>
  <si>
    <t>167500001069</t>
  </si>
  <si>
    <t>167500001067</t>
  </si>
  <si>
    <t>167500001068</t>
  </si>
  <si>
    <t>167500001076</t>
  </si>
  <si>
    <t>167500001044</t>
  </si>
  <si>
    <t>167500001043</t>
  </si>
  <si>
    <t>167500001074</t>
  </si>
  <si>
    <t>167500001063</t>
  </si>
  <si>
    <t>167500001062</t>
  </si>
  <si>
    <t>167500001061</t>
  </si>
  <si>
    <t>167500001059</t>
  </si>
  <si>
    <t>167500001046</t>
  </si>
  <si>
    <t>167500001054</t>
  </si>
  <si>
    <t>167500001057</t>
  </si>
  <si>
    <t>167500001168</t>
  </si>
  <si>
    <t>167500001064</t>
  </si>
  <si>
    <t>167500000060</t>
  </si>
  <si>
    <t>8004030000000000001268066</t>
  </si>
  <si>
    <t>167500001065</t>
  </si>
  <si>
    <t>8004030000000000001268069</t>
  </si>
  <si>
    <t>167500001145</t>
  </si>
  <si>
    <t>8004030000000000001268080</t>
  </si>
  <si>
    <t>167500001143</t>
  </si>
  <si>
    <t>8004030000000000001268078</t>
  </si>
  <si>
    <t>167500001147</t>
  </si>
  <si>
    <t>8004030000000000001268102</t>
  </si>
  <si>
    <t>167500001608</t>
  </si>
  <si>
    <t>8004030000000000002248022</t>
  </si>
  <si>
    <t>167500001283</t>
  </si>
  <si>
    <t>8004030000000000002384761</t>
  </si>
  <si>
    <t>167500001609</t>
  </si>
  <si>
    <t>8004030000000000002393590</t>
  </si>
  <si>
    <t>167500001159</t>
  </si>
  <si>
    <t>8004030000000000002439319</t>
  </si>
  <si>
    <t>167500001144</t>
  </si>
  <si>
    <t>8004030000000000001268079</t>
  </si>
  <si>
    <t>167500001149</t>
  </si>
  <si>
    <t>8004030000000000001268104</t>
  </si>
  <si>
    <t>167500001148</t>
  </si>
  <si>
    <t>8004030000000000001268103</t>
  </si>
  <si>
    <t>167500001171</t>
  </si>
  <si>
    <t>8004030000000000002349348</t>
  </si>
  <si>
    <t>167500001163</t>
  </si>
  <si>
    <t>8004030000000000001268093</t>
  </si>
  <si>
    <t>167500001170</t>
  </si>
  <si>
    <t>8004030000000000002113318</t>
  </si>
  <si>
    <t>167500001162</t>
  </si>
  <si>
    <t>8004030000000000001268062</t>
  </si>
  <si>
    <t>167500001164</t>
  </si>
  <si>
    <t>8004030000000000001268094</t>
  </si>
  <si>
    <t>167500001165</t>
  </si>
  <si>
    <t>8004030000000000001268095</t>
  </si>
  <si>
    <t>167500001167</t>
  </si>
  <si>
    <t>8004030000000000001268097</t>
  </si>
  <si>
    <t>167500001169</t>
  </si>
  <si>
    <t>8004030000000000002035263</t>
  </si>
  <si>
    <t>167500001174</t>
  </si>
  <si>
    <t>8004030000000000001931381</t>
  </si>
  <si>
    <t>167500001172</t>
  </si>
  <si>
    <t>8004030000000000001443989</t>
  </si>
  <si>
    <t>167500001175</t>
  </si>
  <si>
    <t>8004030000000000002412023</t>
  </si>
  <si>
    <t>167500001173</t>
  </si>
  <si>
    <t>8004030000000000001901730</t>
  </si>
  <si>
    <t>167500001547</t>
  </si>
  <si>
    <t>8004030000000000002880537</t>
  </si>
  <si>
    <t>167500001545</t>
  </si>
  <si>
    <t>8004030000000000002880498</t>
  </si>
  <si>
    <t>167500001549</t>
  </si>
  <si>
    <t>8004030000000000002880558</t>
  </si>
  <si>
    <t>167500001548</t>
  </si>
  <si>
    <t>8004030000000000002880557</t>
  </si>
  <si>
    <t>167500001550</t>
  </si>
  <si>
    <t>8004030000000000002880559</t>
  </si>
  <si>
    <t>167500001546</t>
  </si>
  <si>
    <t>8004030000000000002880504</t>
  </si>
  <si>
    <t>167500001551</t>
  </si>
  <si>
    <t>8004030000000000002880575</t>
  </si>
  <si>
    <t>167500001552</t>
  </si>
  <si>
    <t>8004030000000000002880578</t>
  </si>
  <si>
    <t>167500001128</t>
  </si>
  <si>
    <t>8004030000000000001921575</t>
  </si>
  <si>
    <t>167500001131</t>
  </si>
  <si>
    <t>8004030000000000001921579</t>
  </si>
  <si>
    <t>167500001132</t>
  </si>
  <si>
    <t>8004030000000000001921580</t>
  </si>
  <si>
    <t>167500001126</t>
  </si>
  <si>
    <t>8004030000000000001921573</t>
  </si>
  <si>
    <t>167500001127</t>
  </si>
  <si>
    <t>8004030000000000001921574</t>
  </si>
  <si>
    <t>167500001121</t>
  </si>
  <si>
    <t>8004030000000000001921603</t>
  </si>
  <si>
    <t>167500001120</t>
  </si>
  <si>
    <t>8004030000000000001921602</t>
  </si>
  <si>
    <t>167500001107</t>
  </si>
  <si>
    <t>8004030000000000001937733</t>
  </si>
  <si>
    <t>167500001108</t>
  </si>
  <si>
    <t>8004030000000000001937745</t>
  </si>
  <si>
    <t>167500001106</t>
  </si>
  <si>
    <t>8004030000000000001937765</t>
  </si>
  <si>
    <t>TOTAL MEDELLIN</t>
  </si>
  <si>
    <t>TOTAL PUERTO BERRIO</t>
  </si>
  <si>
    <t>TOTAL CONTRATO</t>
  </si>
  <si>
    <t xml:space="preserve">INCLUIDO VALOR BASE + IVA + RUNT + SICOV + IVA
+ RECAUDO+ IVA + ANSV
</t>
  </si>
  <si>
    <t xml:space="preserve">Valor unitario </t>
  </si>
  <si>
    <t xml:space="preserve">Valor total </t>
  </si>
  <si>
    <t>PARTIDAS FIJAS TECNOMECANICA TRANSPORTE</t>
  </si>
  <si>
    <t>BR</t>
  </si>
  <si>
    <t>NOMBRE UNIDAD</t>
  </si>
  <si>
    <t>REC</t>
  </si>
  <si>
    <t>DESCRIPCIÓN DEL RUBRO</t>
  </si>
  <si>
    <t>UNIDAD</t>
  </si>
  <si>
    <t xml:space="preserve"> VALOR POR ARTÍCULO PRESUPUESTAL </t>
  </si>
  <si>
    <t>CENTRALIZADAS BR 4</t>
  </si>
  <si>
    <t>BATALLÓN ESPECIAL, ENERGETICO Y VIAL N|°4 "BG JAIME POLANIA PUYO"</t>
  </si>
  <si>
    <t>10 CSF</t>
  </si>
  <si>
    <t xml:space="preserve">OTROS SERVICIOS PROFESIONALES, CIENTÍFICOS Y TÉCNICOS (SERVICIOS DE ENSAYO Y ANALISIS TECNICOS ) </t>
  </si>
  <si>
    <t>BATALLÓN DE ARTILLERÍA No.4 " CR. JORGE EDUARDO SANCHEZ  RODRIGUEZ"</t>
  </si>
  <si>
    <t>BAACA4</t>
  </si>
  <si>
    <t>BATALLÓN DE INFANTERÍA No.10 "CR. ATANASIO GIRARDOT"</t>
  </si>
  <si>
    <t>BATALLÓN DE INGENIEROS No.4 " GR. PEDRO  NEL OSPINA"</t>
  </si>
  <si>
    <t>BATALLÓN DE INFANTERÍA No.32 "GR. PEDRO JUSTO BERRIO"</t>
  </si>
  <si>
    <t>GRUPO DE ACCIÓN UNIFICADA PARA LA LIBERACIÓN PERSONAL RIONEGRO</t>
  </si>
  <si>
    <t>GGRIO</t>
  </si>
  <si>
    <t>GRUPO DE ACCIÓN UNIFICADA PARA LA LIBERACIÓN PERSONAL ANTIOQUIA</t>
  </si>
  <si>
    <t>BATALLÓN DE INSTRUCCIÓN, ENTRENAMIENTO Y REENTRENAMIENTO No.4 “FRAY MARIANO GARNICA Y ORJUELA”</t>
  </si>
  <si>
    <t>BITER4</t>
  </si>
  <si>
    <t>BATALLÓN DE A.S.P.C. No.4 "YARIGUIES"</t>
  </si>
  <si>
    <t>BASPC-04</t>
  </si>
  <si>
    <t>BATALLÓN DE INFANTERÍA No.11 "CACIQUE NUTIBARA"</t>
  </si>
  <si>
    <t>GRUPO DE CABALLERÍA MECANIZADO No. 4 "JUAN DEL CORRAL"</t>
  </si>
  <si>
    <t>BR 14</t>
  </si>
  <si>
    <t>BATALLÓN ESPECIAL, ENERGÉTICO Y VIAL No.8 "MY. MARIO SERPA CUESTO"</t>
  </si>
  <si>
    <t>BAEEV8</t>
  </si>
  <si>
    <t>INDEPENDIENTES</t>
  </si>
  <si>
    <t>BATALLÓN DE INGENIEROS DE DESMINADO HUMANITARIO N° 7 “CORONEL GABINO GUTIÉRREZ”</t>
  </si>
  <si>
    <t>BIDEH7</t>
  </si>
  <si>
    <t>BATALLÓN DE MOVILIDAD Y MANIOBRA DE AVIACIÓN No.7 “Teniente EDUARDO MORALES SAAVEDRA”.</t>
  </si>
  <si>
    <t>BMMA7</t>
  </si>
  <si>
    <t>BATALLÓN DE APOYO DE ACCIÓN INTEGRAL Y DESARROLLO No. 7</t>
  </si>
  <si>
    <t>BAAID7</t>
  </si>
  <si>
    <t>BATALLÓN DE FUERZAS ESPECIALES URBANAS No. 7</t>
  </si>
  <si>
    <t>BAFUR7</t>
  </si>
  <si>
    <t>ESTABLECIMIENTO PENITENCIARIO Y CARCELARIO EN EL BATALLÓN DE INGENIEROS No. 04 "Gn. PEDRO NEL OSPINA"</t>
  </si>
  <si>
    <t>FUERZA DE DESPLIEGUE CONTRA AMENAZAS TRANSNACIONALES</t>
  </si>
  <si>
    <t>ZONA4</t>
  </si>
  <si>
    <t>GRUPO MARTE DIVISIONARIO N° 7</t>
  </si>
  <si>
    <t>TOTAL PARTIDAS FIJAS TECNOMECANICA TRANSPORTE</t>
  </si>
  <si>
    <t>TECNOMECANICA TRANSPORTE Plan Anual de Adquisiciones vigencia 2025</t>
  </si>
  <si>
    <t>TOTAL TECNOMECANICA TRANSPORTE Plan Anual de Adquisiciones vigencia 2025</t>
  </si>
  <si>
    <t>RECURSOS OFICIO No Radicado N° 2025217000786553: MDN-COGFM-COEJC-SECEJ-JEMPP-CEDE4-DIPEL-</t>
  </si>
  <si>
    <t>TOTAL RECURSOS OFICIO No Radicado N° 2025217000786553: MDN-COGFM-COEJC-SECEJ-JEMPP-CEDE4-DIPEL-</t>
  </si>
  <si>
    <t>TECNOMECANICA LINEA AMARILLA - BLANCA Plan Anual de Adquisiciones vigencia 2025</t>
  </si>
  <si>
    <t>TOTAL LINEA AMARILLA - BLANCA</t>
  </si>
  <si>
    <t>TOTAL PRESUPUESTO GRUPO UNO</t>
  </si>
  <si>
    <t xml:space="preserve"> PRESUPUESTO ASIGNADO</t>
  </si>
  <si>
    <t xml:space="preserve">GRUPO MEDELLIN: UNIDADES DE LA CUARTA BRIGADA (BR04), BAEEV8 Y UNIDADES INDEPENDIENTES </t>
  </si>
  <si>
    <t>BR14 </t>
  </si>
  <si>
    <t>BATALLÓN DE A.S.P.C. No.14 "CACIQUE PIPATON"</t>
  </si>
  <si>
    <t xml:space="preserve">BAS14 </t>
  </si>
  <si>
    <t>BATALLÓN DE INFANTERÍA No.3 "BATALLA DE BARBULA"</t>
  </si>
  <si>
    <t>BATALLÓN DE INFANTERÍA No.42 "BATALLA DE BOMBONÁ"</t>
  </si>
  <si>
    <t>BIBOM</t>
  </si>
  <si>
    <t>BATALLÓN DE INGENIEROS No.14 "BATALLA DE CALIBIO"</t>
  </si>
  <si>
    <t>BICAB</t>
  </si>
  <si>
    <t>BATALLÓN DE INSTRUCCIÓN, ENTRENAMIENTO Y REENTRENAMIENTO No.14 “JOSÉ ANTONIO CHAVARRÍA”</t>
  </si>
  <si>
    <t>BITER14</t>
  </si>
  <si>
    <t>GRUPO PUERTO BERRIO. UNIDADES DE LA DECIMA CUARTA BRIGADA EXCLUIDO BAEEV8</t>
  </si>
  <si>
    <t>TOTAL PRESUPUESTO GRUPO PUERTO BERRIO</t>
  </si>
  <si>
    <t>PRESUPUESTO ASIGNADO</t>
  </si>
  <si>
    <t>PRESUPUESTO A COMPROMETER</t>
  </si>
  <si>
    <t>EXCEDENTE Y/O FALTANTE</t>
  </si>
  <si>
    <t>VALOR</t>
  </si>
  <si>
    <t>2003</t>
  </si>
  <si>
    <t>2001</t>
  </si>
  <si>
    <t>1998</t>
  </si>
  <si>
    <t>2008</t>
  </si>
  <si>
    <t>2014</t>
  </si>
  <si>
    <t>2010</t>
  </si>
  <si>
    <t>2018</t>
  </si>
  <si>
    <t>2017</t>
  </si>
  <si>
    <t xml:space="preserve">8004030000000000002391752 </t>
  </si>
  <si>
    <t xml:space="preserve">8004030000000000002391751 </t>
  </si>
  <si>
    <t xml:space="preserve">8004030000000000002213504 </t>
  </si>
  <si>
    <t xml:space="preserve">CAMIONETA, CHEVROLET LUV D'MAX </t>
  </si>
  <si>
    <t xml:space="preserve">8004030000000000001443988 </t>
  </si>
  <si>
    <t xml:space="preserve">N10313 </t>
  </si>
  <si>
    <t xml:space="preserve">N10315 </t>
  </si>
  <si>
    <t xml:space="preserve">N10316 </t>
  </si>
  <si>
    <t>2009</t>
  </si>
  <si>
    <t xml:space="preserve">Q09487 </t>
  </si>
  <si>
    <t>2011</t>
  </si>
  <si>
    <t>2002</t>
  </si>
  <si>
    <t xml:space="preserve">N02135 </t>
  </si>
  <si>
    <t>2007</t>
  </si>
  <si>
    <t xml:space="preserve">K07106 </t>
  </si>
  <si>
    <t xml:space="preserve">K10051 </t>
  </si>
  <si>
    <t xml:space="preserve">K10052 </t>
  </si>
  <si>
    <t xml:space="preserve">K07107 </t>
  </si>
  <si>
    <t xml:space="preserve">KGJ677 </t>
  </si>
  <si>
    <t xml:space="preserve">K03242 </t>
  </si>
  <si>
    <t xml:space="preserve">K03167 </t>
  </si>
  <si>
    <t>2015</t>
  </si>
  <si>
    <t xml:space="preserve"> D14249</t>
  </si>
  <si>
    <t xml:space="preserve">CAMION CHEVROLET NPR LIVIANO  DE 3 A 7 TON. (Estacas),  </t>
  </si>
  <si>
    <t xml:space="preserve">8004030000000000001515769 </t>
  </si>
  <si>
    <t xml:space="preserve"> 167500000514</t>
  </si>
  <si>
    <t xml:space="preserve">8004030000000000001515774 </t>
  </si>
  <si>
    <t xml:space="preserve">8004030000000000001515775 </t>
  </si>
  <si>
    <t xml:space="preserve">CAMION CHEVROLET KODIAK  MEDIANDO 241  DE 7 A 12 TON (Estacas), </t>
  </si>
  <si>
    <t xml:space="preserve"> 167500000517</t>
  </si>
  <si>
    <t xml:space="preserve">CAMIONETA FORD RANGER </t>
  </si>
  <si>
    <t xml:space="preserve"> 167500000527</t>
  </si>
  <si>
    <t xml:space="preserve">8004030000000000001894949 </t>
  </si>
  <si>
    <t xml:space="preserve"> 167500000751</t>
  </si>
  <si>
    <t xml:space="preserve">MOTOCICLETA SUZUKI DRX 200  </t>
  </si>
  <si>
    <t xml:space="preserve">8004030000000000002587857 </t>
  </si>
  <si>
    <t xml:space="preserve">MOTOCICLETA YAMAHA XTZ 250   </t>
  </si>
  <si>
    <t xml:space="preserve">MOTOCICLETA  YAMAHA XTZ 250 </t>
  </si>
  <si>
    <t xml:space="preserve">8004030000000000002601225 </t>
  </si>
  <si>
    <t xml:space="preserve">8004030000000000002601232 </t>
  </si>
  <si>
    <t xml:space="preserve">8004030000000000002601233 </t>
  </si>
  <si>
    <t xml:space="preserve">MOTOCICLETA  YAMAHA XTZ 250  </t>
  </si>
  <si>
    <t xml:space="preserve">8004030000000000002601224 </t>
  </si>
  <si>
    <t xml:space="preserve">MOTOCICLETA  AKT TTR 180 </t>
  </si>
  <si>
    <t xml:space="preserve">MOTOCICLETA  AKT TTR 180  </t>
  </si>
  <si>
    <t xml:space="preserve">8004030000000000002601238 </t>
  </si>
  <si>
    <t xml:space="preserve">8004030000000000002601237 </t>
  </si>
  <si>
    <t xml:space="preserve">8004030000000000002601236 </t>
  </si>
  <si>
    <t xml:space="preserve">MOTOCICLETA  SUZUKI DRX 650 </t>
  </si>
  <si>
    <t xml:space="preserve">8004030000000000002793325 </t>
  </si>
  <si>
    <t xml:space="preserve">8004030000000000002793327 </t>
  </si>
  <si>
    <t xml:space="preserve">8004030000000000002793328 </t>
  </si>
  <si>
    <t xml:space="preserve">MOTOCICLETA SUZUKI DRX 650 </t>
  </si>
  <si>
    <t xml:space="preserve">8004030000000000002793329 </t>
  </si>
  <si>
    <t xml:space="preserve">8004030000000000002793330 </t>
  </si>
  <si>
    <t xml:space="preserve">MOTOCICLETA  SUZUKI DRX 650  </t>
  </si>
  <si>
    <t xml:space="preserve">8004030000000000002793332 </t>
  </si>
  <si>
    <t xml:space="preserve">8004030000000000002793334 </t>
  </si>
  <si>
    <t xml:space="preserve">AMBULANCIA CHEVROLET LUX DIMAX </t>
  </si>
  <si>
    <t xml:space="preserve">8004030000000000002384759  </t>
  </si>
  <si>
    <t xml:space="preserve">CAMION CHEVROLET NPR LIVIANO DE 3 A 7 TON. (Estacas), </t>
  </si>
  <si>
    <t xml:space="preserve">8004030000000000002410362  </t>
  </si>
  <si>
    <t xml:space="preserve"> C13791</t>
  </si>
  <si>
    <t xml:space="preserve">MOTOCICLETA YAMAHA XTZ 250 </t>
  </si>
  <si>
    <t xml:space="preserve">8004030000000000002384762  </t>
  </si>
  <si>
    <t xml:space="preserve">MOTOCICLETA HONDA XR250 TORNADO </t>
  </si>
  <si>
    <t xml:space="preserve">8004030000000000002674435  </t>
  </si>
  <si>
    <t xml:space="preserve">8004030000000000002674436  </t>
  </si>
  <si>
    <t xml:space="preserve">8004030000000000002674437  </t>
  </si>
  <si>
    <t xml:space="preserve">8004030000000000001268058  </t>
  </si>
  <si>
    <t xml:space="preserve">CAMION CHEVROLET KODIAK MEDIANO DE 7 A 12 TON (Estacas), </t>
  </si>
  <si>
    <t xml:space="preserve"> A10499</t>
  </si>
  <si>
    <t xml:space="preserve"> C13658</t>
  </si>
  <si>
    <t xml:space="preserve"> C18039</t>
  </si>
  <si>
    <t xml:space="preserve"> C18041</t>
  </si>
  <si>
    <t xml:space="preserve"> C18042</t>
  </si>
  <si>
    <t xml:space="preserve"> C18043</t>
  </si>
  <si>
    <t xml:space="preserve"> A18061</t>
  </si>
  <si>
    <t xml:space="preserve"> C15733</t>
  </si>
  <si>
    <t xml:space="preserve">EAO038 </t>
  </si>
  <si>
    <t xml:space="preserve">8004030000000000002398800   </t>
  </si>
  <si>
    <t xml:space="preserve">MRY073 </t>
  </si>
  <si>
    <t xml:space="preserve">8004030000000000000783485 </t>
  </si>
  <si>
    <t xml:space="preserve">KGF475 </t>
  </si>
  <si>
    <t xml:space="preserve"> 167500000856</t>
  </si>
  <si>
    <t xml:space="preserve">8004030000000000001977006 </t>
  </si>
  <si>
    <t xml:space="preserve">JID838 </t>
  </si>
  <si>
    <t xml:space="preserve">8004030000000000001934718 </t>
  </si>
  <si>
    <t xml:space="preserve">BRA174 </t>
  </si>
  <si>
    <t xml:space="preserve">8004030000000000000047206  </t>
  </si>
  <si>
    <t xml:space="preserve">SAP812 </t>
  </si>
  <si>
    <t xml:space="preserve">8004030000000000001305428 </t>
  </si>
  <si>
    <t xml:space="preserve">CAMION NPR CHEVROLET DE 3 A 7 TON </t>
  </si>
  <si>
    <t xml:space="preserve">K03142 </t>
  </si>
  <si>
    <t xml:space="preserve">K03147 </t>
  </si>
  <si>
    <t xml:space="preserve">K03150 </t>
  </si>
  <si>
    <t xml:space="preserve">K03237 </t>
  </si>
  <si>
    <t xml:space="preserve">C-10587 </t>
  </si>
  <si>
    <t xml:space="preserve">MICROBUS - VANS  HYUNDAI </t>
  </si>
  <si>
    <t xml:space="preserve">H-13049 </t>
  </si>
  <si>
    <t xml:space="preserve">H-13046 </t>
  </si>
  <si>
    <t xml:space="preserve">MICROBUS - VANS  WOLKSWAGEN </t>
  </si>
  <si>
    <t xml:space="preserve">K11089 </t>
  </si>
  <si>
    <t xml:space="preserve">CAMIONETA CHEVROLET DMAX </t>
  </si>
  <si>
    <t xml:space="preserve">C15033 </t>
  </si>
  <si>
    <t xml:space="preserve">C14109 </t>
  </si>
  <si>
    <t xml:space="preserve">CAMION CHEVROLET FRV </t>
  </si>
  <si>
    <t>´8004020000000000000101708</t>
  </si>
  <si>
    <t>´8004020000000000000139546</t>
  </si>
  <si>
    <t>´8004020000000000000101794</t>
  </si>
  <si>
    <t>´8004020000000000000122385</t>
  </si>
  <si>
    <t>RECURSOS OFICIO No Radicado N° 2025217000786553: MDN-COGFM-COEJC-SECEJ-JEMPP-CEDE4-DIPEL-
29.25</t>
  </si>
  <si>
    <t xml:space="preserve"> F22256</t>
  </si>
  <si>
    <t xml:space="preserve"> F22257</t>
  </si>
  <si>
    <t xml:space="preserve"> F22258</t>
  </si>
  <si>
    <t xml:space="preserve"> F22259</t>
  </si>
  <si>
    <t xml:space="preserve"> F22260</t>
  </si>
  <si>
    <t xml:space="preserve"> F22261</t>
  </si>
  <si>
    <t xml:space="preserve"> F22262</t>
  </si>
  <si>
    <t xml:space="preserve"> F22263</t>
  </si>
  <si>
    <t xml:space="preserve"> F22264</t>
  </si>
  <si>
    <t xml:space="preserve"> F22265</t>
  </si>
  <si>
    <t>PLAN ANUAL DE ADQUISICIONES VIGENCIA 2025 - LINEA AMARILLA - BLANCA</t>
  </si>
  <si>
    <t xml:space="preserve">CAMION KODIAK </t>
  </si>
  <si>
    <t xml:space="preserve">CAMION CARROTANQUE </t>
  </si>
  <si>
    <t xml:space="preserve">MOTOCICLETA </t>
  </si>
  <si>
    <t xml:space="preserve">AMBULANCIA NISSAN </t>
  </si>
  <si>
    <t xml:space="preserve">CAMIÓN LIVIANO DE 3 A 7 TON. (ESTACAS),  CHEVROLET NPR </t>
  </si>
  <si>
    <t xml:space="preserve">8004030000000000001268048 - </t>
  </si>
  <si>
    <t xml:space="preserve">8004030000000000001268063 - </t>
  </si>
  <si>
    <t xml:space="preserve">8004030000000000001268065 - </t>
  </si>
  <si>
    <t xml:space="preserve">8004030000000000001268064 - </t>
  </si>
  <si>
    <t xml:space="preserve">8004030000000000001268044 - </t>
  </si>
  <si>
    <t xml:space="preserve">8004030000000000000502052 - </t>
  </si>
  <si>
    <t xml:space="preserve">8004030000000000000502059 - </t>
  </si>
  <si>
    <t xml:space="preserve">8004030000000000001268046 - </t>
  </si>
  <si>
    <t xml:space="preserve">8004030000000000001443881 - </t>
  </si>
  <si>
    <t xml:space="preserve">8004030000000000002005728 - </t>
  </si>
  <si>
    <t xml:space="preserve">CAMIONETA, CHEVROLET LUV DMAX </t>
  </si>
  <si>
    <t xml:space="preserve">8004030000000000002005729 - </t>
  </si>
  <si>
    <t xml:space="preserve">8004030000000000002168706 - </t>
  </si>
  <si>
    <t xml:space="preserve">8004030000000000002466483 - </t>
  </si>
  <si>
    <t xml:space="preserve">8004030000000000002267134 - </t>
  </si>
  <si>
    <t xml:space="preserve">AMBULANCIA CHEVROLET  LUV DIMAX </t>
  </si>
  <si>
    <t xml:space="preserve">8004030000000000001443783 - </t>
  </si>
  <si>
    <t xml:space="preserve">CAMIONETA SUZUKI GRAND VITARA </t>
  </si>
  <si>
    <t xml:space="preserve">8004030000000000001443810 - </t>
  </si>
  <si>
    <t xml:space="preserve">VZD017 </t>
  </si>
  <si>
    <t xml:space="preserve"> F14221</t>
  </si>
  <si>
    <t>2016</t>
  </si>
  <si>
    <t>2013</t>
  </si>
  <si>
    <t xml:space="preserve"> 167500001174</t>
  </si>
  <si>
    <t xml:space="preserve"> 167500001172</t>
  </si>
  <si>
    <t xml:space="preserve">CAMIONETA CHEVROLET LUV DIMAX DOBLE CAB PLATO </t>
  </si>
  <si>
    <t xml:space="preserve">VOLQUETA DOBLE TROQUE </t>
  </si>
  <si>
    <t xml:space="preserve">TRACTO CAMION </t>
  </si>
  <si>
    <t>ASIGNADO</t>
  </si>
  <si>
    <t>ARTICULO PRESUPUESTAL  (SIIF NACIÓN)</t>
  </si>
  <si>
    <t>RECURSO</t>
  </si>
  <si>
    <t>UNIDAD BENEFICIADA</t>
  </si>
  <si>
    <t>VALOR POR ARTÍCULO PRESUPUESTAL</t>
  </si>
  <si>
    <t>A-02-02-02-008-003</t>
  </si>
  <si>
    <t>OAPF-2025</t>
  </si>
  <si>
    <t>REDUCCION</t>
  </si>
  <si>
    <t>Oficio R N° 2025451001548803</t>
  </si>
  <si>
    <t>Oficio R N° 2025452005102243</t>
  </si>
  <si>
    <t>Oficio R N° 2025644002836093</t>
  </si>
  <si>
    <t>Oficio R N° 2025488001519323</t>
  </si>
  <si>
    <t>BR14</t>
  </si>
  <si>
    <t>Oficio R N° 0885</t>
  </si>
  <si>
    <t>Oficio R N° 2025990002983703</t>
  </si>
  <si>
    <t>Oficio R N° 2025992002805183</t>
  </si>
  <si>
    <t>Oficio R N° 202553700024311</t>
  </si>
  <si>
    <t>TOTAL…………………………………</t>
  </si>
  <si>
    <t>Oficio R N° 2025454005981433</t>
  </si>
  <si>
    <t>RADICADO</t>
  </si>
  <si>
    <t>TOTAL</t>
  </si>
  <si>
    <t>SOBRANTE PRESUPUESTAL</t>
  </si>
  <si>
    <t>BATALLÓN DE INGENIEROS No.4 " GR. PEDRO  NEL OSPINA" (PAA2025)</t>
  </si>
  <si>
    <t>BATALLÓN DE INGENIEROS No.4 " GR. PEDRO  NEL OSPINA" (SOBRANTE PF2025)</t>
  </si>
  <si>
    <t xml:space="preserve">ES USADO LINEA BLANCA Y AMARILLA </t>
  </si>
  <si>
    <t xml:space="preserve">PRESUPUESTO TOTAL ASIGNADO </t>
  </si>
  <si>
    <t>VALOR TOTAL A CONTRATAR</t>
  </si>
  <si>
    <t>SOBRANTE TOTAL PRESUPUESTAL</t>
  </si>
  <si>
    <t>UNIDADES CENTRALIZADAS ADMINISTRATIVAMENTE POR LA CENACMED</t>
  </si>
  <si>
    <t>UNIDADES DESENCENTRALIZADAS BR4</t>
  </si>
  <si>
    <t>TOTAL GRUPO 1 MEDELLIN</t>
  </si>
  <si>
    <t>TOTAL GRUPO 2 PUERTO BERRIO</t>
  </si>
  <si>
    <t>VALOR TOTAL A REDUCIR DEL CONTRATO</t>
  </si>
  <si>
    <t>VALOR A REDUCIR - MEDELLIN</t>
  </si>
  <si>
    <t>VALOR A REDUCIR - PUERTO BERRIO</t>
  </si>
  <si>
    <t>VALOR A REDUCIR - BAEEV8</t>
  </si>
  <si>
    <t>VALOR A REDUCIR - BINUT</t>
  </si>
  <si>
    <t>VALOR A REDUCIR - BASPC 04</t>
  </si>
  <si>
    <t>CONTRATO INICIALINICIAL</t>
  </si>
  <si>
    <t xml:space="preserve">ADICION </t>
  </si>
  <si>
    <t>DUSTER DINAMYQUE</t>
  </si>
  <si>
    <t>EJ-00012</t>
  </si>
  <si>
    <t>YZU057</t>
  </si>
  <si>
    <t>3M2H207074</t>
  </si>
  <si>
    <t>167500001664</t>
  </si>
  <si>
    <t>8004030000000000002580525</t>
  </si>
  <si>
    <t>BATALLÓN DE INGENIEROS DE DESMINADO HUMANITARIO N° 7 “CORONEL GABINO GUTIÉRREZ” ADICION No. 1</t>
  </si>
  <si>
    <t>ADICION No. 1</t>
  </si>
  <si>
    <t>VALOR A REDUCIR</t>
  </si>
  <si>
    <t>VALOR ADICIONAR</t>
  </si>
  <si>
    <t>CONTRATO INICIAL APLICADA REDUCCION</t>
  </si>
  <si>
    <t>Paso a BIDEH</t>
  </si>
  <si>
    <t>VALOR SOLICITADO A REDUCIR</t>
  </si>
  <si>
    <t>VALOR REAL REDUCIDO DEL BIOSP</t>
  </si>
  <si>
    <t>BIDEH</t>
  </si>
  <si>
    <t>RECURSOS DEFINITIVOS A CUBRIR NECESIDAD DEL BIDEH</t>
  </si>
  <si>
    <t>VALOR REASIGNADO Y NO SE REDUCIDO DEL BIOSP</t>
  </si>
  <si>
    <t>BRIGADAS</t>
  </si>
  <si>
    <t>ASIGNADO A BIDEH</t>
  </si>
  <si>
    <t>VALOR CONTRATO</t>
  </si>
  <si>
    <t>REASIGNADO DEL BIOSP AL BIDEH</t>
  </si>
  <si>
    <t>CONTRATADO INCLUIDO MODIFICATORIO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</si>
</sst>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42" formatCode="_-* #,##0\ &quot;€&quot;_-;\-* #,##0\ &quot;€&quot;_-;_-* &quot;-&quot;\ &quot;€&quot;_-;_-@_-"/>
    <numFmt numFmtId="41" formatCode="_-* #,##0_-;\-* #,##0_-;_-* &quot;-&quot;_-;_-@_-"/>
    <numFmt numFmtId="44" formatCode="_-* #,##0.00\ &quot;€&quot;_-;\-* #,##0.00\ &quot;€&quot;_-;_-* &quot;-&quot;??\ &quot;€&quot;_-;_-@_-"/>
    <numFmt numFmtId="43" formatCode="_-* #,##0.00_-;\-* #,##0.00_-;_-* &quot;-&quot;??_-;_-@_-"/>
    <numFmt numFmtId="164" formatCode="#,###.00\ &quot;COP&quot;"/>
    <numFmt numFmtId="165" formatCode="#,##0.00\ \€"/>
    <numFmt numFmtId="166" formatCode="#,###"/>
    <numFmt numFmtId="167" formatCode="[$$-240A]\ #,##0.00"/>
    <numFmt numFmtId="168" formatCode="_(* #,##0.00_);_(* \(#,##0.00\);_(* &quot;-&quot;??_);_(@_)"/>
    <numFmt numFmtId="169" formatCode="_-&quot;$&quot;* #,##0.00_-;\-&quot;$&quot;* #,##0.00_-;_-&quot;$&quot;* &quot;-&quot;??_-;_-@_-"/>
    <numFmt numFmtId="170" formatCode="_(&quot;$&quot;\ * #,##0_);_(&quot;$&quot;\ * \(#,##0\);_(&quot;$&quot;\ * &quot;-&quot;??_);_(@_)"/>
    <numFmt numFmtId="171" formatCode="_-&quot;$&quot;\ * #,##0.00_-;\-&quot;$&quot;\ * #,##0.00_-;_-&quot;$&quot;\ * &quot;-&quot;??_-;_-@_-"/>
  </numFmts>
  <fonts count="56" x14ac:knownFonts="1"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Verdana"/>
      <family val="2"/>
    </font>
    <font>
      <b/>
      <sz val="10"/>
      <color theme="1"/>
      <name val="Verdana"/>
      <family val="2"/>
    </font>
    <font>
      <b/>
      <sz val="14"/>
      <color theme="1"/>
      <name val="Verdana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1"/>
      <color theme="1"/>
      <name val="Calibri"/>
      <family val="2"/>
    </font>
    <font>
      <b/>
      <sz val="7"/>
      <color rgb="FF000000"/>
      <name val="Arial"/>
      <family val="2"/>
    </font>
    <font>
      <sz val="7"/>
      <color theme="1"/>
      <name val="Arial"/>
      <family val="2"/>
    </font>
    <font>
      <sz val="7"/>
      <color rgb="FF000000"/>
      <name val="Arial"/>
      <family val="2"/>
    </font>
    <font>
      <b/>
      <sz val="8"/>
      <color theme="1"/>
      <name val="Arial"/>
      <family val="2"/>
    </font>
    <font>
      <sz val="10"/>
      <color rgb="FFFF0000"/>
      <name val="Arial"/>
      <family val="2"/>
    </font>
    <font>
      <b/>
      <sz val="8"/>
      <color rgb="FF000000"/>
      <name val="Arial"/>
      <family val="2"/>
    </font>
    <font>
      <sz val="8"/>
      <color rgb="FF000000"/>
      <name val="Arial"/>
      <family val="2"/>
    </font>
    <font>
      <sz val="8"/>
      <color theme="1"/>
      <name val="Arial"/>
      <family val="2"/>
    </font>
    <font>
      <b/>
      <sz val="9"/>
      <color rgb="FF000000"/>
      <name val="Arial"/>
      <family val="2"/>
    </font>
    <font>
      <b/>
      <sz val="11"/>
      <color theme="1"/>
      <name val="Calibri"/>
      <family val="2"/>
      <scheme val="minor"/>
    </font>
    <font>
      <b/>
      <sz val="8"/>
      <name val="Arial"/>
      <family val="2"/>
    </font>
    <font>
      <sz val="8"/>
      <color theme="1"/>
      <name val="Calibri"/>
      <family val="2"/>
      <scheme val="minor"/>
    </font>
    <font>
      <sz val="8"/>
      <name val="Arial"/>
      <family val="2"/>
    </font>
    <font>
      <sz val="8"/>
      <name val="Calibri"/>
      <family val="2"/>
      <scheme val="minor"/>
    </font>
    <font>
      <sz val="8"/>
      <color rgb="FF000000"/>
      <name val="Calibri"/>
      <family val="2"/>
    </font>
    <font>
      <b/>
      <sz val="8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rgb="FFC4FF9F"/>
      <name val="Arial"/>
      <family val="2"/>
    </font>
    <font>
      <sz val="12"/>
      <color theme="1"/>
      <name val="Arial"/>
      <family val="2"/>
    </font>
    <font>
      <b/>
      <sz val="11"/>
      <color theme="1"/>
      <name val="Arial"/>
      <family val="2"/>
    </font>
    <font>
      <b/>
      <sz val="12"/>
      <color theme="1"/>
      <name val="Arial"/>
      <family val="2"/>
    </font>
    <font>
      <sz val="11"/>
      <color theme="1"/>
      <name val="Arial"/>
      <family val="2"/>
    </font>
    <font>
      <b/>
      <sz val="12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sz val="12"/>
      <name val="Arial"/>
      <family val="2"/>
    </font>
    <font>
      <b/>
      <sz val="14"/>
      <name val="Arial"/>
      <family val="2"/>
    </font>
    <font>
      <b/>
      <sz val="12"/>
      <name val="Calibri"/>
      <family val="2"/>
      <scheme val="minor"/>
    </font>
    <font>
      <b/>
      <sz val="11"/>
      <name val="Calibri"/>
      <family val="2"/>
      <scheme val="minor"/>
    </font>
    <font>
      <sz val="11"/>
      <color rgb="FF000000"/>
      <name val="Calibri"/>
      <family val="2"/>
    </font>
    <font>
      <b/>
      <sz val="12"/>
      <color rgb="FF000000"/>
      <name val="Arial"/>
      <family val="2"/>
    </font>
    <font>
      <sz val="11"/>
      <color rgb="FF000000"/>
      <name val="Arial"/>
      <family val="2"/>
    </font>
    <font>
      <b/>
      <sz val="12"/>
      <color theme="1"/>
      <name val="Calibri"/>
      <family val="2"/>
      <scheme val="minor"/>
    </font>
    <font>
      <b/>
      <sz val="12"/>
      <color rgb="FFFF0000"/>
      <name val="Arial"/>
      <family val="2"/>
    </font>
    <font>
      <b/>
      <sz val="16"/>
      <name val="Arial"/>
      <family val="2"/>
    </font>
    <font>
      <b/>
      <sz val="14"/>
      <color theme="1"/>
      <name val="Arial"/>
      <family val="2"/>
    </font>
    <font>
      <sz val="12"/>
      <name val="Calibri"/>
      <family val="2"/>
      <scheme val="minor"/>
    </font>
    <font>
      <sz val="12"/>
      <color rgb="FFFF0000"/>
      <name val="Arial"/>
      <family val="2"/>
    </font>
    <font>
      <sz val="10"/>
      <name val="Arial"/>
      <family val="2"/>
    </font>
    <font>
      <b/>
      <sz val="16"/>
      <name val="Arial Narrow"/>
      <family val="2"/>
    </font>
    <font>
      <b/>
      <sz val="7"/>
      <color theme="1"/>
      <name val="Arial"/>
      <family val="2"/>
    </font>
    <font>
      <b/>
      <sz val="11"/>
      <color rgb="FF000000"/>
      <name val="Arial"/>
      <family val="2"/>
    </font>
    <font>
      <b/>
      <sz val="10"/>
      <name val="Arial"/>
      <family val="2"/>
    </font>
    <font>
      <sz val="7"/>
      <color rgb="FF000000"/>
      <name val="Arial Narrow"/>
      <family val="2"/>
    </font>
    <font>
      <sz val="8"/>
      <color rgb="FFFF0000"/>
      <name val="Calibri"/>
      <family val="2"/>
      <scheme val="minor"/>
    </font>
    <font>
      <sz val="8"/>
      <color rgb="FFFF0000"/>
      <name val="Arial"/>
      <family val="2"/>
    </font>
  </fonts>
  <fills count="38">
    <fill>
      <patternFill patternType="none"/>
    </fill>
    <fill>
      <patternFill patternType="gray125"/>
    </fill>
    <fill>
      <patternFill patternType="solid">
        <fgColor rgb="FF808080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DDD9C4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76E3FF"/>
        <bgColor indexed="64"/>
      </patternFill>
    </fill>
    <fill>
      <patternFill patternType="solid">
        <fgColor rgb="FFF6C3FF"/>
        <bgColor indexed="64"/>
      </patternFill>
    </fill>
    <fill>
      <patternFill patternType="solid">
        <fgColor rgb="FF33CC33"/>
        <bgColor indexed="64"/>
      </patternFill>
    </fill>
    <fill>
      <patternFill patternType="solid">
        <fgColor rgb="FFA3DBFF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EC9494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rgb="FFFFCE3C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C5D3FF"/>
        <bgColor indexed="64"/>
      </patternFill>
    </fill>
    <fill>
      <patternFill patternType="solid">
        <fgColor rgb="FF7CEB9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C189F7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9" tint="0.79998168889431442"/>
        <bgColor indexed="64"/>
      </patternFill>
    </fill>
  </fills>
  <borders count="4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4">
    <xf numFmtId="0" fontId="0" fillId="0" borderId="0"/>
    <xf numFmtId="9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2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5" fillId="2" borderId="1" applyNumberFormat="0" applyProtection="0">
      <alignment horizontal="left" vertical="center"/>
    </xf>
    <xf numFmtId="0" fontId="4" fillId="3" borderId="0" applyNumberFormat="0" applyBorder="0" applyProtection="0">
      <alignment horizontal="center" vertical="center"/>
    </xf>
    <xf numFmtId="0" fontId="4" fillId="4" borderId="0" applyNumberFormat="0" applyBorder="0" applyProtection="0">
      <alignment horizontal="center" vertical="center"/>
    </xf>
    <xf numFmtId="0" fontId="4" fillId="2" borderId="0" applyNumberFormat="0" applyBorder="0" applyProtection="0">
      <alignment horizontal="center" vertical="center" wrapText="1"/>
    </xf>
    <xf numFmtId="0" fontId="4" fillId="2" borderId="0" applyNumberFormat="0" applyBorder="0" applyProtection="0">
      <alignment horizontal="right" vertical="center" wrapText="1"/>
    </xf>
    <xf numFmtId="0" fontId="4" fillId="5" borderId="0" applyNumberFormat="0" applyBorder="0" applyProtection="0">
      <alignment horizontal="center" vertical="center" wrapText="1"/>
    </xf>
    <xf numFmtId="0" fontId="3" fillId="5" borderId="0" applyNumberFormat="0" applyBorder="0" applyProtection="0">
      <alignment horizontal="right" vertical="center" wrapText="1"/>
    </xf>
    <xf numFmtId="49" fontId="3" fillId="0" borderId="0" applyFill="0" applyBorder="0" applyProtection="0">
      <alignment horizontal="left" vertical="center"/>
    </xf>
    <xf numFmtId="0" fontId="4" fillId="0" borderId="0" applyNumberFormat="0" applyFill="0" applyBorder="0" applyProtection="0">
      <alignment horizontal="left" vertical="center"/>
    </xf>
    <xf numFmtId="0" fontId="4" fillId="0" borderId="0" applyNumberFormat="0" applyFill="0" applyBorder="0" applyProtection="0">
      <alignment horizontal="right" vertical="center"/>
    </xf>
    <xf numFmtId="165" fontId="3" fillId="0" borderId="0" applyFill="0" applyBorder="0" applyProtection="0">
      <alignment horizontal="right" vertical="center"/>
    </xf>
    <xf numFmtId="14" fontId="3" fillId="0" borderId="0" applyFill="0" applyBorder="0" applyProtection="0">
      <alignment horizontal="right" vertical="center"/>
    </xf>
    <xf numFmtId="22" fontId="3" fillId="0" borderId="0" applyFill="0" applyBorder="0" applyProtection="0">
      <alignment horizontal="right" vertical="center"/>
    </xf>
    <xf numFmtId="3" fontId="3" fillId="0" borderId="0" applyFill="0" applyBorder="0" applyProtection="0">
      <alignment horizontal="right" vertical="center"/>
    </xf>
    <xf numFmtId="4" fontId="3" fillId="0" borderId="0" applyFill="0" applyBorder="0" applyProtection="0">
      <alignment horizontal="right" vertical="center"/>
    </xf>
    <xf numFmtId="0" fontId="3" fillId="0" borderId="1" applyNumberFormat="0" applyFill="0" applyProtection="0">
      <alignment horizontal="left" vertical="center"/>
    </xf>
    <xf numFmtId="165" fontId="3" fillId="0" borderId="1" applyFill="0" applyProtection="0">
      <alignment horizontal="right" vertical="center"/>
    </xf>
    <xf numFmtId="3" fontId="3" fillId="0" borderId="1" applyFill="0" applyProtection="0">
      <alignment horizontal="right" vertical="center"/>
    </xf>
    <xf numFmtId="4" fontId="3" fillId="0" borderId="1" applyFill="0" applyProtection="0">
      <alignment horizontal="right" vertical="center"/>
    </xf>
    <xf numFmtId="0" fontId="6" fillId="0" borderId="1" applyNumberFormat="0" applyFont="0" applyFill="0" applyAlignment="0" applyProtection="0"/>
    <xf numFmtId="0" fontId="2" fillId="0" borderId="0"/>
    <xf numFmtId="168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71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9" fillId="0" borderId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2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48" fillId="0" borderId="0"/>
  </cellStyleXfs>
  <cellXfs count="536">
    <xf numFmtId="0" fontId="0" fillId="0" borderId="0" xfId="0"/>
    <xf numFmtId="49" fontId="3" fillId="0" borderId="1" xfId="13" applyBorder="1" applyAlignment="1">
      <alignment horizontal="center" vertical="center"/>
    </xf>
    <xf numFmtId="166" fontId="3" fillId="0" borderId="1" xfId="19" applyNumberFormat="1" applyBorder="1" applyAlignment="1">
      <alignment horizontal="center" vertical="center"/>
    </xf>
    <xf numFmtId="0" fontId="4" fillId="3" borderId="1" xfId="7" applyBorder="1" applyAlignment="1" applyProtection="1">
      <alignment horizontal="center" vertical="center" wrapText="1"/>
    </xf>
    <xf numFmtId="0" fontId="0" fillId="0" borderId="0" xfId="0" applyAlignment="1">
      <alignment wrapText="1"/>
    </xf>
    <xf numFmtId="0" fontId="4" fillId="6" borderId="1" xfId="7" applyFill="1" applyBorder="1" applyAlignment="1" applyProtection="1">
      <alignment horizontal="center" vertical="center" wrapText="1"/>
    </xf>
    <xf numFmtId="0" fontId="4" fillId="3" borderId="2" xfId="7" applyBorder="1" applyAlignment="1" applyProtection="1">
      <alignment horizontal="center" vertical="center" wrapText="1"/>
    </xf>
    <xf numFmtId="0" fontId="0" fillId="7" borderId="0" xfId="0" applyFill="1" applyAlignment="1" applyProtection="1">
      <alignment vertical="center"/>
      <protection locked="0"/>
    </xf>
    <xf numFmtId="0" fontId="0" fillId="0" borderId="0" xfId="0" applyAlignment="1">
      <alignment vertical="center"/>
    </xf>
    <xf numFmtId="167" fontId="0" fillId="0" borderId="0" xfId="0" applyNumberFormat="1"/>
    <xf numFmtId="0" fontId="7" fillId="7" borderId="1" xfId="0" applyFont="1" applyFill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167" fontId="0" fillId="0" borderId="1" xfId="2" applyNumberFormat="1" applyFont="1" applyBorder="1" applyAlignment="1">
      <alignment vertical="center"/>
    </xf>
    <xf numFmtId="167" fontId="0" fillId="0" borderId="1" xfId="0" applyNumberFormat="1" applyBorder="1" applyAlignment="1" applyProtection="1">
      <alignment vertical="center"/>
      <protection locked="0"/>
    </xf>
    <xf numFmtId="166" fontId="0" fillId="0" borderId="1" xfId="0" applyNumberFormat="1" applyBorder="1" applyAlignment="1" applyProtection="1">
      <alignment horizontal="center" vertical="center"/>
      <protection locked="0"/>
    </xf>
    <xf numFmtId="0" fontId="7" fillId="7" borderId="0" xfId="0" applyFont="1" applyFill="1" applyAlignment="1" applyProtection="1">
      <alignment horizontal="center" vertical="center" wrapText="1"/>
      <protection locked="0"/>
    </xf>
    <xf numFmtId="49" fontId="4" fillId="0" borderId="1" xfId="13" applyFont="1" applyBorder="1" applyAlignment="1">
      <alignment horizontal="left" vertical="center" wrapText="1"/>
    </xf>
    <xf numFmtId="49" fontId="3" fillId="0" borderId="1" xfId="13" applyBorder="1" applyAlignment="1">
      <alignment horizontal="left" vertical="center" wrapText="1"/>
    </xf>
    <xf numFmtId="164" fontId="0" fillId="0" borderId="1" xfId="2" applyNumberFormat="1" applyFont="1" applyBorder="1" applyAlignment="1">
      <alignment vertical="center"/>
    </xf>
    <xf numFmtId="167" fontId="7" fillId="7" borderId="1" xfId="0" applyNumberFormat="1" applyFont="1" applyFill="1" applyBorder="1" applyAlignment="1" applyProtection="1">
      <alignment vertical="center"/>
      <protection locked="0"/>
    </xf>
    <xf numFmtId="0" fontId="7" fillId="7" borderId="1" xfId="0" applyFont="1" applyFill="1" applyBorder="1" applyAlignment="1" applyProtection="1">
      <alignment vertical="center"/>
      <protection locked="0"/>
    </xf>
    <xf numFmtId="0" fontId="0" fillId="0" borderId="0" xfId="0" applyAlignment="1" applyProtection="1">
      <alignment vertical="center"/>
      <protection locked="0"/>
    </xf>
    <xf numFmtId="0" fontId="0" fillId="0" borderId="0" xfId="0" applyAlignment="1">
      <alignment vertical="center" wrapText="1"/>
    </xf>
    <xf numFmtId="0" fontId="7" fillId="7" borderId="1" xfId="0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horizontal="center" vertical="center"/>
      <protection locked="0"/>
    </xf>
    <xf numFmtId="0" fontId="0" fillId="0" borderId="0" xfId="0" applyAlignment="1" applyProtection="1">
      <alignment vertical="center" wrapText="1"/>
      <protection locked="0"/>
    </xf>
    <xf numFmtId="0" fontId="0" fillId="7" borderId="2" xfId="0" applyFill="1" applyBorder="1" applyAlignment="1" applyProtection="1">
      <alignment horizontal="center" vertical="center"/>
      <protection locked="0"/>
    </xf>
    <xf numFmtId="0" fontId="0" fillId="7" borderId="8" xfId="0" applyFill="1" applyBorder="1" applyAlignment="1" applyProtection="1">
      <alignment horizontal="center" vertical="center"/>
      <protection locked="0"/>
    </xf>
    <xf numFmtId="0" fontId="7" fillId="7" borderId="8" xfId="0" applyFont="1" applyFill="1" applyBorder="1" applyAlignment="1" applyProtection="1">
      <alignment horizontal="center" vertical="center" wrapText="1"/>
      <protection locked="0"/>
    </xf>
    <xf numFmtId="0" fontId="0" fillId="7" borderId="8" xfId="0" applyFill="1" applyBorder="1" applyAlignment="1" applyProtection="1">
      <alignment vertical="center"/>
      <protection locked="0"/>
    </xf>
    <xf numFmtId="0" fontId="0" fillId="7" borderId="9" xfId="0" applyFill="1" applyBorder="1" applyAlignment="1" applyProtection="1">
      <alignment horizontal="center" vertical="center"/>
      <protection locked="0"/>
    </xf>
    <xf numFmtId="0" fontId="9" fillId="8" borderId="3" xfId="0" applyFont="1" applyFill="1" applyBorder="1" applyAlignment="1">
      <alignment horizontal="center" vertical="center"/>
    </xf>
    <xf numFmtId="0" fontId="9" fillId="10" borderId="6" xfId="0" applyFont="1" applyFill="1" applyBorder="1" applyAlignment="1">
      <alignment horizontal="center" vertical="center" textRotation="90" wrapText="1"/>
    </xf>
    <xf numFmtId="0" fontId="9" fillId="10" borderId="7" xfId="0" applyFont="1" applyFill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14" fontId="11" fillId="0" borderId="7" xfId="0" applyNumberFormat="1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8" fillId="0" borderId="7" xfId="0" applyFont="1" applyBorder="1" applyAlignment="1">
      <alignment vertical="center"/>
    </xf>
    <xf numFmtId="0" fontId="11" fillId="9" borderId="7" xfId="0" applyFont="1" applyFill="1" applyBorder="1" applyAlignment="1">
      <alignment horizontal="center" vertical="center"/>
    </xf>
    <xf numFmtId="0" fontId="8" fillId="0" borderId="7" xfId="0" applyFont="1" applyBorder="1" applyAlignment="1">
      <alignment vertical="center" wrapText="1"/>
    </xf>
    <xf numFmtId="0" fontId="9" fillId="8" borderId="4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49" fontId="9" fillId="8" borderId="5" xfId="0" applyNumberFormat="1" applyFont="1" applyFill="1" applyBorder="1" applyAlignment="1">
      <alignment horizontal="center" vertical="center"/>
    </xf>
    <xf numFmtId="49" fontId="9" fillId="10" borderId="7" xfId="0" applyNumberFormat="1" applyFont="1" applyFill="1" applyBorder="1" applyAlignment="1">
      <alignment horizontal="center" vertical="center" wrapText="1"/>
    </xf>
    <xf numFmtId="49" fontId="11" fillId="9" borderId="7" xfId="0" applyNumberFormat="1" applyFont="1" applyFill="1" applyBorder="1" applyAlignment="1">
      <alignment horizontal="center" vertical="center" wrapText="1"/>
    </xf>
    <xf numFmtId="49" fontId="11" fillId="9" borderId="7" xfId="0" applyNumberFormat="1" applyFont="1" applyFill="1" applyBorder="1" applyAlignment="1">
      <alignment horizontal="center" vertical="center"/>
    </xf>
    <xf numFmtId="49" fontId="10" fillId="0" borderId="7" xfId="0" applyNumberFormat="1" applyFont="1" applyBorder="1" applyAlignment="1">
      <alignment horizontal="center" vertical="center"/>
    </xf>
    <xf numFmtId="49" fontId="11" fillId="0" borderId="7" xfId="0" applyNumberFormat="1" applyFont="1" applyBorder="1" applyAlignment="1">
      <alignment horizontal="center" vertical="center" wrapText="1"/>
    </xf>
    <xf numFmtId="49" fontId="11" fillId="0" borderId="7" xfId="0" applyNumberFormat="1" applyFont="1" applyBorder="1" applyAlignment="1">
      <alignment horizontal="center" vertical="center"/>
    </xf>
    <xf numFmtId="49" fontId="0" fillId="0" borderId="0" xfId="0" applyNumberFormat="1"/>
    <xf numFmtId="49" fontId="9" fillId="8" borderId="4" xfId="0" applyNumberFormat="1" applyFont="1" applyFill="1" applyBorder="1" applyAlignment="1">
      <alignment horizontal="center" vertical="center"/>
    </xf>
    <xf numFmtId="167" fontId="13" fillId="0" borderId="0" xfId="0" applyNumberFormat="1" applyFont="1" applyAlignment="1">
      <alignment vertical="center"/>
    </xf>
    <xf numFmtId="0" fontId="14" fillId="8" borderId="6" xfId="0" applyFont="1" applyFill="1" applyBorder="1" applyAlignment="1">
      <alignment horizontal="center" vertical="center"/>
    </xf>
    <xf numFmtId="0" fontId="14" fillId="8" borderId="7" xfId="0" applyFont="1" applyFill="1" applyBorder="1" applyAlignment="1">
      <alignment horizontal="center" vertical="center" wrapText="1"/>
    </xf>
    <xf numFmtId="0" fontId="15" fillId="0" borderId="7" xfId="0" applyFont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center" textRotation="90"/>
    </xf>
    <xf numFmtId="0" fontId="15" fillId="0" borderId="11" xfId="0" applyFont="1" applyBorder="1" applyAlignment="1">
      <alignment horizontal="center" vertical="center" wrapText="1"/>
    </xf>
    <xf numFmtId="0" fontId="14" fillId="8" borderId="4" xfId="0" applyFont="1" applyFill="1" applyBorder="1" applyAlignment="1">
      <alignment horizontal="center" vertical="center"/>
    </xf>
    <xf numFmtId="0" fontId="14" fillId="8" borderId="3" xfId="0" applyFont="1" applyFill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0" fontId="16" fillId="0" borderId="3" xfId="0" applyFont="1" applyBorder="1" applyAlignment="1">
      <alignment horizontal="center" vertical="center" wrapText="1"/>
    </xf>
    <xf numFmtId="0" fontId="17" fillId="8" borderId="4" xfId="0" applyFont="1" applyFill="1" applyBorder="1" applyAlignment="1">
      <alignment horizontal="center" vertical="center"/>
    </xf>
    <xf numFmtId="0" fontId="14" fillId="8" borderId="3" xfId="0" applyFont="1" applyFill="1" applyBorder="1" applyAlignment="1">
      <alignment vertical="center"/>
    </xf>
    <xf numFmtId="0" fontId="14" fillId="8" borderId="4" xfId="0" applyFont="1" applyFill="1" applyBorder="1" applyAlignment="1">
      <alignment vertical="center"/>
    </xf>
    <xf numFmtId="0" fontId="14" fillId="8" borderId="14" xfId="0" applyFont="1" applyFill="1" applyBorder="1" applyAlignment="1">
      <alignment vertical="center"/>
    </xf>
    <xf numFmtId="0" fontId="14" fillId="8" borderId="15" xfId="0" applyFont="1" applyFill="1" applyBorder="1" applyAlignment="1">
      <alignment vertical="center"/>
    </xf>
    <xf numFmtId="0" fontId="17" fillId="8" borderId="3" xfId="0" applyFont="1" applyFill="1" applyBorder="1" applyAlignment="1">
      <alignment vertical="center"/>
    </xf>
    <xf numFmtId="0" fontId="17" fillId="8" borderId="4" xfId="0" applyFont="1" applyFill="1" applyBorder="1" applyAlignment="1">
      <alignment vertical="center"/>
    </xf>
    <xf numFmtId="0" fontId="15" fillId="0" borderId="3" xfId="0" applyFont="1" applyBorder="1" applyAlignment="1">
      <alignment vertical="center" wrapText="1"/>
    </xf>
    <xf numFmtId="0" fontId="15" fillId="0" borderId="5" xfId="0" applyFont="1" applyBorder="1" applyAlignment="1">
      <alignment vertical="center" wrapText="1"/>
    </xf>
    <xf numFmtId="0" fontId="14" fillId="0" borderId="13" xfId="0" applyFont="1" applyBorder="1" applyAlignment="1">
      <alignment vertical="center" wrapText="1"/>
    </xf>
    <xf numFmtId="0" fontId="14" fillId="0" borderId="6" xfId="0" applyFont="1" applyBorder="1" applyAlignment="1">
      <alignment vertical="center" wrapText="1"/>
    </xf>
    <xf numFmtId="0" fontId="15" fillId="0" borderId="13" xfId="0" applyFont="1" applyBorder="1" applyAlignment="1">
      <alignment vertical="center" wrapText="1"/>
    </xf>
    <xf numFmtId="0" fontId="15" fillId="0" borderId="6" xfId="0" applyFont="1" applyBorder="1" applyAlignment="1">
      <alignment vertical="center" wrapText="1"/>
    </xf>
    <xf numFmtId="0" fontId="14" fillId="0" borderId="12" xfId="0" applyFont="1" applyBorder="1" applyAlignment="1">
      <alignment vertical="center" wrapText="1"/>
    </xf>
    <xf numFmtId="0" fontId="15" fillId="0" borderId="12" xfId="0" applyFont="1" applyBorder="1" applyAlignment="1">
      <alignment vertical="center" wrapText="1"/>
    </xf>
    <xf numFmtId="0" fontId="15" fillId="0" borderId="13" xfId="0" applyFont="1" applyBorder="1" applyAlignment="1">
      <alignment vertical="center" textRotation="90"/>
    </xf>
    <xf numFmtId="0" fontId="15" fillId="0" borderId="12" xfId="0" applyFont="1" applyBorder="1" applyAlignment="1">
      <alignment vertical="center" textRotation="90"/>
    </xf>
    <xf numFmtId="0" fontId="15" fillId="0" borderId="6" xfId="0" applyFont="1" applyBorder="1" applyAlignment="1">
      <alignment vertical="center" textRotation="90"/>
    </xf>
    <xf numFmtId="167" fontId="14" fillId="8" borderId="10" xfId="0" applyNumberFormat="1" applyFont="1" applyFill="1" applyBorder="1" applyAlignment="1">
      <alignment horizontal="center" vertical="center" wrapText="1"/>
    </xf>
    <xf numFmtId="167" fontId="16" fillId="0" borderId="6" xfId="0" applyNumberFormat="1" applyFont="1" applyBorder="1" applyAlignment="1">
      <alignment vertical="center" wrapText="1"/>
    </xf>
    <xf numFmtId="167" fontId="14" fillId="8" borderId="10" xfId="0" applyNumberFormat="1" applyFont="1" applyFill="1" applyBorder="1" applyAlignment="1">
      <alignment vertical="center"/>
    </xf>
    <xf numFmtId="0" fontId="14" fillId="8" borderId="10" xfId="0" applyFont="1" applyFill="1" applyBorder="1" applyAlignment="1">
      <alignment vertical="center" wrapText="1"/>
    </xf>
    <xf numFmtId="167" fontId="14" fillId="8" borderId="13" xfId="0" applyNumberFormat="1" applyFont="1" applyFill="1" applyBorder="1" applyAlignment="1">
      <alignment vertical="center"/>
    </xf>
    <xf numFmtId="167" fontId="17" fillId="8" borderId="10" xfId="0" applyNumberFormat="1" applyFont="1" applyFill="1" applyBorder="1" applyAlignment="1">
      <alignment vertical="center"/>
    </xf>
    <xf numFmtId="0" fontId="14" fillId="8" borderId="15" xfId="0" applyFont="1" applyFill="1" applyBorder="1" applyAlignment="1">
      <alignment horizontal="center" vertical="center"/>
    </xf>
    <xf numFmtId="49" fontId="9" fillId="7" borderId="4" xfId="0" applyNumberFormat="1" applyFont="1" applyFill="1" applyBorder="1" applyAlignment="1">
      <alignment horizontal="center" vertical="center"/>
    </xf>
    <xf numFmtId="49" fontId="9" fillId="7" borderId="5" xfId="0" applyNumberFormat="1" applyFont="1" applyFill="1" applyBorder="1" applyAlignment="1">
      <alignment horizontal="center" vertical="center"/>
    </xf>
    <xf numFmtId="0" fontId="14" fillId="8" borderId="10" xfId="0" applyFont="1" applyFill="1" applyBorder="1" applyAlignment="1">
      <alignment horizontal="center" vertical="center" wrapText="1"/>
    </xf>
    <xf numFmtId="0" fontId="16" fillId="0" borderId="7" xfId="0" applyFont="1" applyBorder="1" applyAlignment="1">
      <alignment horizontal="center" vertical="center" wrapText="1"/>
    </xf>
    <xf numFmtId="0" fontId="14" fillId="0" borderId="7" xfId="0" applyFont="1" applyBorder="1" applyAlignment="1">
      <alignment horizontal="center" vertical="center" wrapText="1"/>
    </xf>
    <xf numFmtId="0" fontId="12" fillId="0" borderId="7" xfId="0" applyFont="1" applyBorder="1" applyAlignment="1">
      <alignment horizontal="center" vertical="center" wrapText="1"/>
    </xf>
    <xf numFmtId="167" fontId="16" fillId="0" borderId="10" xfId="0" applyNumberFormat="1" applyFont="1" applyBorder="1" applyAlignment="1">
      <alignment horizontal="right" vertical="center" wrapText="1"/>
    </xf>
    <xf numFmtId="167" fontId="16" fillId="0" borderId="6" xfId="0" applyNumberFormat="1" applyFont="1" applyBorder="1" applyAlignment="1">
      <alignment horizontal="right" vertical="center" wrapText="1"/>
    </xf>
    <xf numFmtId="167" fontId="14" fillId="8" borderId="10" xfId="0" applyNumberFormat="1" applyFont="1" applyFill="1" applyBorder="1" applyAlignment="1">
      <alignment vertical="center" wrapText="1"/>
    </xf>
    <xf numFmtId="166" fontId="3" fillId="11" borderId="1" xfId="19" applyNumberFormat="1" applyFill="1" applyBorder="1" applyAlignment="1">
      <alignment horizontal="center" vertical="center"/>
    </xf>
    <xf numFmtId="166" fontId="3" fillId="12" borderId="1" xfId="19" applyNumberFormat="1" applyFill="1" applyBorder="1" applyAlignment="1">
      <alignment horizontal="center" vertical="center"/>
    </xf>
    <xf numFmtId="166" fontId="3" fillId="13" borderId="1" xfId="19" applyNumberFormat="1" applyFill="1" applyBorder="1" applyAlignment="1">
      <alignment horizontal="center" vertical="center"/>
    </xf>
    <xf numFmtId="167" fontId="15" fillId="8" borderId="13" xfId="0" applyNumberFormat="1" applyFont="1" applyFill="1" applyBorder="1" applyAlignment="1">
      <alignment vertical="center"/>
    </xf>
    <xf numFmtId="167" fontId="7" fillId="6" borderId="1" xfId="0" applyNumberFormat="1" applyFont="1" applyFill="1" applyBorder="1" applyAlignment="1">
      <alignment vertical="center"/>
    </xf>
    <xf numFmtId="0" fontId="19" fillId="22" borderId="1" xfId="26" applyFont="1" applyFill="1" applyBorder="1" applyAlignment="1">
      <alignment horizontal="center" vertical="center"/>
    </xf>
    <xf numFmtId="167" fontId="20" fillId="0" borderId="0" xfId="26" applyNumberFormat="1" applyFont="1"/>
    <xf numFmtId="0" fontId="20" fillId="0" borderId="0" xfId="26" applyFont="1"/>
    <xf numFmtId="0" fontId="20" fillId="23" borderId="0" xfId="26" applyFont="1" applyFill="1"/>
    <xf numFmtId="0" fontId="20" fillId="18" borderId="0" xfId="26" applyFont="1" applyFill="1"/>
    <xf numFmtId="37" fontId="19" fillId="24" borderId="1" xfId="27" applyNumberFormat="1" applyFont="1" applyFill="1" applyBorder="1" applyAlignment="1">
      <alignment horizontal="center" vertical="center" textRotation="90" wrapText="1"/>
    </xf>
    <xf numFmtId="37" fontId="19" fillId="24" borderId="1" xfId="27" applyNumberFormat="1" applyFont="1" applyFill="1" applyBorder="1" applyAlignment="1">
      <alignment horizontal="center" vertical="center" wrapText="1"/>
    </xf>
    <xf numFmtId="0" fontId="19" fillId="24" borderId="1" xfId="26" applyFont="1" applyFill="1" applyBorder="1" applyAlignment="1" applyProtection="1">
      <alignment horizontal="center" vertical="center" wrapText="1"/>
      <protection locked="0"/>
    </xf>
    <xf numFmtId="170" fontId="19" fillId="24" borderId="1" xfId="28" applyNumberFormat="1" applyFont="1" applyFill="1" applyBorder="1" applyAlignment="1">
      <alignment horizontal="center" vertical="center" wrapText="1"/>
    </xf>
    <xf numFmtId="167" fontId="19" fillId="24" borderId="1" xfId="28" applyNumberFormat="1" applyFont="1" applyFill="1" applyBorder="1" applyAlignment="1">
      <alignment horizontal="center" vertical="center" wrapText="1"/>
    </xf>
    <xf numFmtId="0" fontId="21" fillId="0" borderId="1" xfId="26" applyFont="1" applyBorder="1" applyAlignment="1">
      <alignment horizontal="center" vertical="center" wrapText="1" readingOrder="1"/>
    </xf>
    <xf numFmtId="14" fontId="16" fillId="0" borderId="1" xfId="26" applyNumberFormat="1" applyFont="1" applyBorder="1" applyAlignment="1">
      <alignment horizontal="center" vertical="center" wrapText="1"/>
    </xf>
    <xf numFmtId="0" fontId="21" fillId="0" borderId="1" xfId="26" applyFont="1" applyBorder="1" applyAlignment="1">
      <alignment horizontal="center" vertical="center" wrapText="1"/>
    </xf>
    <xf numFmtId="0" fontId="21" fillId="0" borderId="1" xfId="26" applyFont="1" applyBorder="1" applyAlignment="1" applyProtection="1">
      <alignment horizontal="center" vertical="center"/>
      <protection locked="0"/>
    </xf>
    <xf numFmtId="0" fontId="21" fillId="0" borderId="1" xfId="26" applyFont="1" applyBorder="1" applyAlignment="1" applyProtection="1">
      <alignment vertical="center"/>
      <protection locked="0"/>
    </xf>
    <xf numFmtId="0" fontId="16" fillId="0" borderId="1" xfId="26" applyFont="1" applyBorder="1" applyAlignment="1">
      <alignment horizontal="center" vertical="center"/>
    </xf>
    <xf numFmtId="49" fontId="21" fillId="25" borderId="2" xfId="26" applyNumberFormat="1" applyFont="1" applyFill="1" applyBorder="1" applyAlignment="1">
      <alignment horizontal="center" vertical="center" wrapText="1"/>
    </xf>
    <xf numFmtId="167" fontId="16" fillId="0" borderId="1" xfId="28" applyNumberFormat="1" applyFont="1" applyFill="1" applyBorder="1" applyAlignment="1">
      <alignment horizontal="right" vertical="center" wrapText="1"/>
    </xf>
    <xf numFmtId="0" fontId="21" fillId="0" borderId="1" xfId="26" applyFont="1" applyBorder="1" applyAlignment="1">
      <alignment horizontal="center"/>
    </xf>
    <xf numFmtId="0" fontId="19" fillId="22" borderId="1" xfId="26" applyFont="1" applyFill="1" applyBorder="1" applyAlignment="1">
      <alignment vertical="center"/>
    </xf>
    <xf numFmtId="167" fontId="19" fillId="22" borderId="1" xfId="26" applyNumberFormat="1" applyFont="1" applyFill="1" applyBorder="1" applyAlignment="1">
      <alignment vertical="center"/>
    </xf>
    <xf numFmtId="0" fontId="19" fillId="24" borderId="2" xfId="26" applyFont="1" applyFill="1" applyBorder="1" applyAlignment="1" applyProtection="1">
      <alignment horizontal="center" vertical="center" wrapText="1"/>
      <protection locked="0"/>
    </xf>
    <xf numFmtId="167" fontId="19" fillId="24" borderId="1" xfId="28" applyNumberFormat="1" applyFont="1" applyFill="1" applyBorder="1" applyAlignment="1">
      <alignment horizontal="right" vertical="center" wrapText="1"/>
    </xf>
    <xf numFmtId="12" fontId="16" fillId="25" borderId="2" xfId="26" applyNumberFormat="1" applyFont="1" applyFill="1" applyBorder="1" applyAlignment="1">
      <alignment horizontal="center" vertical="center"/>
    </xf>
    <xf numFmtId="0" fontId="21" fillId="0" borderId="2" xfId="26" applyFont="1" applyBorder="1" applyAlignment="1">
      <alignment horizontal="center" vertical="center"/>
    </xf>
    <xf numFmtId="12" fontId="16" fillId="0" borderId="1" xfId="26" applyNumberFormat="1" applyFont="1" applyBorder="1" applyAlignment="1">
      <alignment horizontal="center" vertical="center"/>
    </xf>
    <xf numFmtId="49" fontId="22" fillId="25" borderId="2" xfId="26" applyNumberFormat="1" applyFont="1" applyFill="1" applyBorder="1" applyAlignment="1">
      <alignment horizontal="center" vertical="center" wrapText="1"/>
    </xf>
    <xf numFmtId="49" fontId="21" fillId="0" borderId="2" xfId="26" applyNumberFormat="1" applyFont="1" applyBorder="1" applyAlignment="1">
      <alignment horizontal="center" vertical="center"/>
    </xf>
    <xf numFmtId="0" fontId="20" fillId="25" borderId="2" xfId="26" applyFont="1" applyFill="1" applyBorder="1" applyAlignment="1">
      <alignment horizontal="center" vertical="center"/>
    </xf>
    <xf numFmtId="2" fontId="16" fillId="0" borderId="2" xfId="26" applyNumberFormat="1" applyFont="1" applyBorder="1" applyAlignment="1">
      <alignment horizontal="center" vertical="center" wrapText="1"/>
    </xf>
    <xf numFmtId="0" fontId="16" fillId="0" borderId="2" xfId="26" applyFont="1" applyBorder="1" applyAlignment="1">
      <alignment horizontal="center" vertical="center" wrapText="1"/>
    </xf>
    <xf numFmtId="12" fontId="16" fillId="0" borderId="2" xfId="26" applyNumberFormat="1" applyFont="1" applyBorder="1" applyAlignment="1">
      <alignment horizontal="center" vertical="center" wrapText="1"/>
    </xf>
    <xf numFmtId="49" fontId="16" fillId="0" borderId="2" xfId="26" applyNumberFormat="1" applyFont="1" applyBorder="1" applyAlignment="1">
      <alignment horizontal="center" vertical="center"/>
    </xf>
    <xf numFmtId="49" fontId="20" fillId="25" borderId="2" xfId="26" applyNumberFormat="1" applyFont="1" applyFill="1" applyBorder="1" applyAlignment="1">
      <alignment horizontal="center" vertical="center"/>
    </xf>
    <xf numFmtId="49" fontId="20" fillId="0" borderId="2" xfId="26" applyNumberFormat="1" applyFont="1" applyBorder="1" applyAlignment="1">
      <alignment horizontal="center" vertical="center"/>
    </xf>
    <xf numFmtId="167" fontId="16" fillId="0" borderId="0" xfId="26" applyNumberFormat="1" applyFont="1" applyAlignment="1">
      <alignment horizontal="right"/>
    </xf>
    <xf numFmtId="167" fontId="16" fillId="19" borderId="1" xfId="28" applyNumberFormat="1" applyFont="1" applyFill="1" applyBorder="1" applyAlignment="1">
      <alignment horizontal="right" vertical="center" wrapText="1"/>
    </xf>
    <xf numFmtId="12" fontId="21" fillId="0" borderId="1" xfId="26" applyNumberFormat="1" applyFont="1" applyBorder="1" applyAlignment="1">
      <alignment horizontal="center"/>
    </xf>
    <xf numFmtId="167" fontId="19" fillId="22" borderId="0" xfId="26" applyNumberFormat="1" applyFont="1" applyFill="1" applyAlignment="1">
      <alignment vertical="center"/>
    </xf>
    <xf numFmtId="0" fontId="21" fillId="0" borderId="1" xfId="26" applyFont="1" applyBorder="1" applyAlignment="1">
      <alignment horizontal="center" vertical="center" readingOrder="1"/>
    </xf>
    <xf numFmtId="0" fontId="21" fillId="0" borderId="1" xfId="26" applyFont="1" applyBorder="1" applyAlignment="1">
      <alignment horizontal="center" vertical="center"/>
    </xf>
    <xf numFmtId="1" fontId="23" fillId="0" borderId="1" xfId="26" applyNumberFormat="1" applyFont="1" applyBorder="1" applyAlignment="1">
      <alignment horizontal="center" vertical="center"/>
    </xf>
    <xf numFmtId="0" fontId="16" fillId="0" borderId="2" xfId="26" applyFont="1" applyBorder="1" applyAlignment="1">
      <alignment horizontal="center" vertical="center"/>
    </xf>
    <xf numFmtId="0" fontId="20" fillId="0" borderId="0" xfId="26" applyFont="1" applyAlignment="1">
      <alignment horizontal="center" vertical="center"/>
    </xf>
    <xf numFmtId="0" fontId="20" fillId="0" borderId="0" xfId="26" applyFont="1" applyAlignment="1">
      <alignment horizontal="center"/>
    </xf>
    <xf numFmtId="0" fontId="24" fillId="0" borderId="0" xfId="26" applyFont="1" applyAlignment="1">
      <alignment vertical="center"/>
    </xf>
    <xf numFmtId="4" fontId="24" fillId="0" borderId="0" xfId="26" applyNumberFormat="1" applyFont="1" applyAlignment="1">
      <alignment vertical="center"/>
    </xf>
    <xf numFmtId="167" fontId="19" fillId="24" borderId="1" xfId="27" applyNumberFormat="1" applyFont="1" applyFill="1" applyBorder="1" applyAlignment="1">
      <alignment horizontal="center" vertical="center" wrapText="1"/>
    </xf>
    <xf numFmtId="167" fontId="19" fillId="24" borderId="1" xfId="29" applyNumberFormat="1" applyFont="1" applyFill="1" applyBorder="1" applyAlignment="1">
      <alignment horizontal="center" vertical="center" wrapText="1"/>
    </xf>
    <xf numFmtId="0" fontId="21" fillId="0" borderId="1" xfId="26" applyFont="1" applyBorder="1" applyAlignment="1">
      <alignment vertical="center" wrapText="1" readingOrder="1"/>
    </xf>
    <xf numFmtId="0" fontId="20" fillId="0" borderId="2" xfId="26" applyFont="1" applyBorder="1" applyAlignment="1">
      <alignment horizontal="center" vertical="center"/>
    </xf>
    <xf numFmtId="49" fontId="21" fillId="0" borderId="2" xfId="26" applyNumberFormat="1" applyFont="1" applyBorder="1" applyAlignment="1">
      <alignment horizontal="center" vertical="center" wrapText="1"/>
    </xf>
    <xf numFmtId="49" fontId="20" fillId="0" borderId="1" xfId="30" applyNumberFormat="1" applyFont="1" applyFill="1" applyBorder="1" applyAlignment="1">
      <alignment horizontal="center" vertical="center" wrapText="1"/>
    </xf>
    <xf numFmtId="0" fontId="16" fillId="0" borderId="1" xfId="26" applyFont="1" applyBorder="1" applyAlignment="1">
      <alignment horizontal="center" vertical="top"/>
    </xf>
    <xf numFmtId="167" fontId="20" fillId="0" borderId="0" xfId="26" applyNumberFormat="1" applyFont="1" applyAlignment="1">
      <alignment horizontal="right"/>
    </xf>
    <xf numFmtId="9" fontId="16" fillId="25" borderId="2" xfId="26" applyNumberFormat="1" applyFont="1" applyFill="1" applyBorder="1" applyAlignment="1">
      <alignment horizontal="center" vertical="center"/>
    </xf>
    <xf numFmtId="167" fontId="20" fillId="33" borderId="0" xfId="26" applyNumberFormat="1" applyFont="1" applyFill="1"/>
    <xf numFmtId="167" fontId="20" fillId="33" borderId="0" xfId="26" applyNumberFormat="1" applyFont="1" applyFill="1" applyAlignment="1">
      <alignment horizontal="center" vertical="center"/>
    </xf>
    <xf numFmtId="167" fontId="20" fillId="0" borderId="0" xfId="26" applyNumberFormat="1" applyFont="1" applyAlignment="1">
      <alignment vertical="center"/>
    </xf>
    <xf numFmtId="49" fontId="21" fillId="25" borderId="1" xfId="26" applyNumberFormat="1" applyFont="1" applyFill="1" applyBorder="1" applyAlignment="1">
      <alignment horizontal="center" vertical="center"/>
    </xf>
    <xf numFmtId="0" fontId="22" fillId="0" borderId="2" xfId="26" applyFont="1" applyBorder="1" applyAlignment="1">
      <alignment horizontal="center" vertical="center"/>
    </xf>
    <xf numFmtId="167" fontId="16" fillId="19" borderId="20" xfId="28" applyNumberFormat="1" applyFont="1" applyFill="1" applyBorder="1" applyAlignment="1">
      <alignment horizontal="right" vertical="center" wrapText="1"/>
    </xf>
    <xf numFmtId="167" fontId="0" fillId="0" borderId="0" xfId="0" applyNumberFormat="1" applyAlignment="1">
      <alignment vertical="center"/>
    </xf>
    <xf numFmtId="167" fontId="27" fillId="19" borderId="0" xfId="0" applyNumberFormat="1" applyFont="1" applyFill="1" applyAlignment="1">
      <alignment vertical="center"/>
    </xf>
    <xf numFmtId="0" fontId="12" fillId="0" borderId="0" xfId="0" applyFont="1" applyAlignment="1">
      <alignment vertical="center" wrapText="1"/>
    </xf>
    <xf numFmtId="167" fontId="7" fillId="0" borderId="1" xfId="2" applyNumberFormat="1" applyFont="1" applyBorder="1" applyAlignment="1">
      <alignment vertical="center"/>
    </xf>
    <xf numFmtId="37" fontId="19" fillId="27" borderId="9" xfId="27" applyNumberFormat="1" applyFont="1" applyFill="1" applyBorder="1" applyAlignment="1">
      <alignment vertical="center" wrapText="1"/>
    </xf>
    <xf numFmtId="167" fontId="24" fillId="27" borderId="0" xfId="26" applyNumberFormat="1" applyFont="1" applyFill="1"/>
    <xf numFmtId="167" fontId="16" fillId="27" borderId="2" xfId="28" applyNumberFormat="1" applyFont="1" applyFill="1" applyBorder="1" applyAlignment="1">
      <alignment horizontal="right" vertical="center" wrapText="1"/>
    </xf>
    <xf numFmtId="167" fontId="16" fillId="32" borderId="2" xfId="28" applyNumberFormat="1" applyFont="1" applyFill="1" applyBorder="1" applyAlignment="1">
      <alignment horizontal="right" vertical="center" wrapText="1"/>
    </xf>
    <xf numFmtId="167" fontId="16" fillId="30" borderId="2" xfId="28" applyNumberFormat="1" applyFont="1" applyFill="1" applyBorder="1" applyAlignment="1">
      <alignment horizontal="right" vertical="center" wrapText="1"/>
    </xf>
    <xf numFmtId="167" fontId="16" fillId="29" borderId="2" xfId="28" applyNumberFormat="1" applyFont="1" applyFill="1" applyBorder="1" applyAlignment="1">
      <alignment horizontal="right" vertical="center" wrapText="1"/>
    </xf>
    <xf numFmtId="167" fontId="16" fillId="26" borderId="2" xfId="28" applyNumberFormat="1" applyFont="1" applyFill="1" applyBorder="1" applyAlignment="1">
      <alignment horizontal="right" vertical="center" wrapText="1"/>
    </xf>
    <xf numFmtId="167" fontId="19" fillId="24" borderId="2" xfId="28" applyNumberFormat="1" applyFont="1" applyFill="1" applyBorder="1" applyAlignment="1">
      <alignment horizontal="center" vertical="center" wrapText="1"/>
    </xf>
    <xf numFmtId="167" fontId="16" fillId="31" borderId="2" xfId="28" applyNumberFormat="1" applyFont="1" applyFill="1" applyBorder="1" applyAlignment="1">
      <alignment horizontal="right" vertical="center" wrapText="1"/>
    </xf>
    <xf numFmtId="167" fontId="16" fillId="20" borderId="2" xfId="28" applyNumberFormat="1" applyFont="1" applyFill="1" applyBorder="1" applyAlignment="1">
      <alignment horizontal="right" vertical="center" wrapText="1"/>
    </xf>
    <xf numFmtId="167" fontId="16" fillId="12" borderId="2" xfId="28" applyNumberFormat="1" applyFont="1" applyFill="1" applyBorder="1" applyAlignment="1">
      <alignment horizontal="right" vertical="center" wrapText="1"/>
    </xf>
    <xf numFmtId="167" fontId="20" fillId="0" borderId="1" xfId="26" applyNumberFormat="1" applyFont="1" applyBorder="1"/>
    <xf numFmtId="167" fontId="24" fillId="27" borderId="1" xfId="26" applyNumberFormat="1" applyFont="1" applyFill="1" applyBorder="1"/>
    <xf numFmtId="169" fontId="28" fillId="0" borderId="0" xfId="28" applyFont="1"/>
    <xf numFmtId="0" fontId="28" fillId="0" borderId="0" xfId="26" applyFont="1"/>
    <xf numFmtId="0" fontId="30" fillId="0" borderId="0" xfId="26" applyFont="1" applyAlignment="1" applyProtection="1">
      <alignment horizontal="left" vertical="center"/>
      <protection locked="0"/>
    </xf>
    <xf numFmtId="0" fontId="30" fillId="0" borderId="0" xfId="26" applyFont="1" applyAlignment="1" applyProtection="1">
      <alignment horizontal="center" vertical="center"/>
      <protection locked="0"/>
    </xf>
    <xf numFmtId="0" fontId="29" fillId="0" borderId="0" xfId="26" applyFont="1" applyAlignment="1" applyProtection="1">
      <alignment horizontal="left" vertical="center"/>
      <protection locked="0"/>
    </xf>
    <xf numFmtId="37" fontId="30" fillId="0" borderId="0" xfId="27" applyNumberFormat="1" applyFont="1" applyBorder="1" applyAlignment="1">
      <alignment horizontal="center" vertical="center"/>
    </xf>
    <xf numFmtId="0" fontId="30" fillId="27" borderId="1" xfId="26" applyFont="1" applyFill="1" applyBorder="1" applyAlignment="1" applyProtection="1">
      <alignment horizontal="center" vertical="center" wrapText="1"/>
      <protection locked="0"/>
    </xf>
    <xf numFmtId="0" fontId="30" fillId="27" borderId="1" xfId="26" applyFont="1" applyFill="1" applyBorder="1" applyAlignment="1" applyProtection="1">
      <alignment horizontal="center" vertical="center"/>
      <protection locked="0"/>
    </xf>
    <xf numFmtId="0" fontId="35" fillId="0" borderId="1" xfId="26" applyFont="1" applyBorder="1" applyAlignment="1" applyProtection="1">
      <alignment horizontal="center" vertical="center" wrapText="1"/>
      <protection locked="0"/>
    </xf>
    <xf numFmtId="0" fontId="35" fillId="0" borderId="1" xfId="26" applyFont="1" applyBorder="1" applyAlignment="1" applyProtection="1">
      <alignment horizontal="center" vertical="center"/>
      <protection locked="0"/>
    </xf>
    <xf numFmtId="0" fontId="35" fillId="0" borderId="0" xfId="26" applyFont="1" applyAlignment="1" applyProtection="1">
      <alignment horizontal="center" vertical="center" wrapText="1"/>
      <protection locked="0"/>
    </xf>
    <xf numFmtId="0" fontId="35" fillId="0" borderId="0" xfId="26" applyFont="1" applyAlignment="1" applyProtection="1">
      <alignment horizontal="center" vertical="center"/>
      <protection locked="0"/>
    </xf>
    <xf numFmtId="0" fontId="35" fillId="0" borderId="0" xfId="26" applyFont="1" applyAlignment="1">
      <alignment horizontal="center" vertical="center" wrapText="1"/>
    </xf>
    <xf numFmtId="9" fontId="28" fillId="0" borderId="0" xfId="26" applyNumberFormat="1" applyFont="1" applyAlignment="1" applyProtection="1">
      <alignment horizontal="center" vertical="center" wrapText="1"/>
      <protection locked="0"/>
    </xf>
    <xf numFmtId="43" fontId="34" fillId="0" borderId="0" xfId="30" applyFont="1" applyBorder="1" applyAlignment="1" applyProtection="1">
      <alignment horizontal="center" vertical="center" wrapText="1"/>
      <protection locked="0"/>
    </xf>
    <xf numFmtId="0" fontId="30" fillId="27" borderId="28" xfId="26" applyFont="1" applyFill="1" applyBorder="1" applyAlignment="1">
      <alignment horizontal="center" vertical="center"/>
    </xf>
    <xf numFmtId="0" fontId="37" fillId="27" borderId="31" xfId="26" applyFont="1" applyFill="1" applyBorder="1" applyAlignment="1">
      <alignment horizontal="center" vertical="center" wrapText="1"/>
    </xf>
    <xf numFmtId="0" fontId="38" fillId="27" borderId="31" xfId="26" applyFont="1" applyFill="1" applyBorder="1" applyAlignment="1">
      <alignment horizontal="center" vertical="center" wrapText="1"/>
    </xf>
    <xf numFmtId="169" fontId="30" fillId="34" borderId="1" xfId="28" applyFont="1" applyFill="1" applyBorder="1" applyAlignment="1">
      <alignment horizontal="center" vertical="center"/>
    </xf>
    <xf numFmtId="0" fontId="41" fillId="0" borderId="22" xfId="31" applyFont="1" applyBorder="1" applyAlignment="1">
      <alignment horizontal="center" vertical="center" wrapText="1"/>
    </xf>
    <xf numFmtId="169" fontId="43" fillId="0" borderId="1" xfId="28" applyFont="1" applyFill="1" applyBorder="1" applyAlignment="1">
      <alignment vertical="center" wrapText="1"/>
    </xf>
    <xf numFmtId="0" fontId="41" fillId="0" borderId="23" xfId="31" applyFont="1" applyBorder="1" applyAlignment="1">
      <alignment horizontal="center" vertical="center" wrapText="1"/>
    </xf>
    <xf numFmtId="169" fontId="43" fillId="19" borderId="1" xfId="28" applyFont="1" applyFill="1" applyBorder="1" applyAlignment="1">
      <alignment vertical="center" wrapText="1"/>
    </xf>
    <xf numFmtId="169" fontId="35" fillId="0" borderId="0" xfId="28" applyFont="1" applyAlignment="1" applyProtection="1">
      <alignment vertical="center"/>
      <protection locked="0"/>
    </xf>
    <xf numFmtId="169" fontId="32" fillId="19" borderId="1" xfId="28" applyFont="1" applyFill="1" applyBorder="1" applyAlignment="1">
      <alignment vertical="center" wrapText="1"/>
    </xf>
    <xf numFmtId="0" fontId="35" fillId="0" borderId="0" xfId="26" applyFont="1" applyAlignment="1" applyProtection="1">
      <alignment vertical="center"/>
      <protection locked="0"/>
    </xf>
    <xf numFmtId="169" fontId="35" fillId="35" borderId="0" xfId="28" applyFont="1" applyFill="1" applyAlignment="1" applyProtection="1">
      <alignment vertical="center"/>
      <protection locked="0"/>
    </xf>
    <xf numFmtId="171" fontId="35" fillId="0" borderId="0" xfId="26" applyNumberFormat="1" applyFont="1" applyAlignment="1" applyProtection="1">
      <alignment vertical="center"/>
      <protection locked="0"/>
    </xf>
    <xf numFmtId="0" fontId="41" fillId="0" borderId="25" xfId="31" applyFont="1" applyBorder="1" applyAlignment="1">
      <alignment horizontal="center" vertical="center" wrapText="1"/>
    </xf>
    <xf numFmtId="0" fontId="41" fillId="0" borderId="33" xfId="31" applyFont="1" applyBorder="1" applyAlignment="1">
      <alignment horizontal="center" vertical="center" wrapText="1"/>
    </xf>
    <xf numFmtId="0" fontId="41" fillId="0" borderId="34" xfId="31" applyFont="1" applyBorder="1" applyAlignment="1">
      <alignment horizontal="center" vertical="center" wrapText="1"/>
    </xf>
    <xf numFmtId="43" fontId="35" fillId="0" borderId="0" xfId="30" applyFont="1" applyAlignment="1" applyProtection="1">
      <alignment vertical="center"/>
      <protection locked="0"/>
    </xf>
    <xf numFmtId="0" fontId="41" fillId="0" borderId="35" xfId="31" applyFont="1" applyBorder="1" applyAlignment="1">
      <alignment horizontal="center" vertical="center" wrapText="1"/>
    </xf>
    <xf numFmtId="169" fontId="43" fillId="36" borderId="1" xfId="28" applyFont="1" applyFill="1" applyBorder="1" applyAlignment="1">
      <alignment vertical="center" wrapText="1"/>
    </xf>
    <xf numFmtId="169" fontId="35" fillId="19" borderId="0" xfId="28" applyFont="1" applyFill="1" applyAlignment="1" applyProtection="1">
      <alignment vertical="center"/>
      <protection locked="0"/>
    </xf>
    <xf numFmtId="0" fontId="30" fillId="0" borderId="0" xfId="26" applyFont="1" applyAlignment="1">
      <alignment vertical="center"/>
    </xf>
    <xf numFmtId="0" fontId="30" fillId="0" borderId="0" xfId="26" applyFont="1" applyAlignment="1">
      <alignment horizontal="center" vertical="center"/>
    </xf>
    <xf numFmtId="169" fontId="30" fillId="0" borderId="0" xfId="26" applyNumberFormat="1" applyFont="1" applyAlignment="1">
      <alignment vertical="center"/>
    </xf>
    <xf numFmtId="169" fontId="46" fillId="0" borderId="0" xfId="28" applyFont="1" applyFill="1" applyBorder="1" applyAlignment="1">
      <alignment vertical="center" wrapText="1"/>
    </xf>
    <xf numFmtId="169" fontId="18" fillId="0" borderId="0" xfId="28" applyFont="1" applyBorder="1" applyAlignment="1">
      <alignment horizontal="center" vertical="center" wrapText="1"/>
    </xf>
    <xf numFmtId="0" fontId="30" fillId="0" borderId="1" xfId="26" applyFont="1" applyBorder="1" applyAlignment="1">
      <alignment horizontal="center" vertical="center" wrapText="1"/>
    </xf>
    <xf numFmtId="0" fontId="41" fillId="0" borderId="1" xfId="31" applyFont="1" applyBorder="1" applyAlignment="1">
      <alignment horizontal="center" vertical="center" wrapText="1"/>
    </xf>
    <xf numFmtId="0" fontId="34" fillId="0" borderId="1" xfId="31" applyFont="1" applyBorder="1" applyAlignment="1">
      <alignment horizontal="center" vertical="center" wrapText="1"/>
    </xf>
    <xf numFmtId="169" fontId="47" fillId="0" borderId="0" xfId="28" applyFont="1" applyAlignment="1" applyProtection="1">
      <alignment vertical="center"/>
      <protection locked="0"/>
    </xf>
    <xf numFmtId="169" fontId="47" fillId="19" borderId="0" xfId="28" applyFont="1" applyFill="1" applyAlignment="1" applyProtection="1">
      <alignment vertical="center"/>
      <protection locked="0"/>
    </xf>
    <xf numFmtId="0" fontId="41" fillId="0" borderId="21" xfId="31" applyFont="1" applyBorder="1" applyAlignment="1">
      <alignment horizontal="center" vertical="center" wrapText="1"/>
    </xf>
    <xf numFmtId="0" fontId="35" fillId="0" borderId="1" xfId="26" applyFont="1" applyBorder="1" applyAlignment="1" applyProtection="1">
      <alignment vertical="center"/>
      <protection locked="0"/>
    </xf>
    <xf numFmtId="0" fontId="31" fillId="0" borderId="0" xfId="26" applyFont="1"/>
    <xf numFmtId="0" fontId="28" fillId="0" borderId="0" xfId="26" applyFont="1" applyAlignment="1">
      <alignment horizontal="center"/>
    </xf>
    <xf numFmtId="167" fontId="28" fillId="0" borderId="0" xfId="28" applyNumberFormat="1" applyFont="1"/>
    <xf numFmtId="167" fontId="30" fillId="34" borderId="1" xfId="28" applyNumberFormat="1" applyFont="1" applyFill="1" applyBorder="1" applyAlignment="1">
      <alignment horizontal="center" vertical="center"/>
    </xf>
    <xf numFmtId="167" fontId="42" fillId="0" borderId="1" xfId="28" applyNumberFormat="1" applyFont="1" applyFill="1" applyBorder="1"/>
    <xf numFmtId="167" fontId="42" fillId="0" borderId="1" xfId="28" applyNumberFormat="1" applyFont="1" applyFill="1" applyBorder="1" applyAlignment="1">
      <alignment vertical="center"/>
    </xf>
    <xf numFmtId="167" fontId="45" fillId="36" borderId="1" xfId="28" applyNumberFormat="1" applyFont="1" applyFill="1" applyBorder="1" applyAlignment="1" applyProtection="1">
      <alignment vertical="center"/>
      <protection locked="0"/>
    </xf>
    <xf numFmtId="167" fontId="28" fillId="0" borderId="0" xfId="28" applyNumberFormat="1" applyFont="1" applyAlignment="1" applyProtection="1">
      <alignment vertical="center"/>
      <protection locked="0"/>
    </xf>
    <xf numFmtId="167" fontId="30" fillId="27" borderId="0" xfId="28" applyNumberFormat="1" applyFont="1" applyFill="1" applyAlignment="1" applyProtection="1">
      <alignment vertical="center"/>
      <protection locked="0"/>
    </xf>
    <xf numFmtId="167" fontId="43" fillId="0" borderId="0" xfId="28" applyNumberFormat="1" applyFont="1" applyAlignment="1" applyProtection="1">
      <alignment vertical="center"/>
      <protection locked="0"/>
    </xf>
    <xf numFmtId="167" fontId="30" fillId="0" borderId="0" xfId="28" applyNumberFormat="1" applyFont="1" applyAlignment="1" applyProtection="1">
      <alignment horizontal="left" vertical="center"/>
      <protection locked="0"/>
    </xf>
    <xf numFmtId="167" fontId="35" fillId="0" borderId="0" xfId="28" applyNumberFormat="1" applyFont="1" applyBorder="1" applyAlignment="1" applyProtection="1">
      <alignment horizontal="center" vertical="center" wrapText="1"/>
      <protection locked="0"/>
    </xf>
    <xf numFmtId="167" fontId="42" fillId="0" borderId="0" xfId="28" applyNumberFormat="1" applyFont="1" applyBorder="1" applyAlignment="1">
      <alignment horizontal="center" vertical="center" wrapText="1"/>
    </xf>
    <xf numFmtId="167" fontId="35" fillId="0" borderId="1" xfId="28" applyNumberFormat="1" applyFont="1" applyFill="1" applyBorder="1" applyAlignment="1">
      <alignment vertical="center" wrapText="1"/>
    </xf>
    <xf numFmtId="0" fontId="32" fillId="27" borderId="0" xfId="26" applyFont="1" applyFill="1" applyAlignment="1" applyProtection="1">
      <alignment vertical="center"/>
      <protection locked="0"/>
    </xf>
    <xf numFmtId="167" fontId="32" fillId="27" borderId="1" xfId="28" applyNumberFormat="1" applyFont="1" applyFill="1" applyBorder="1" applyAlignment="1">
      <alignment vertical="center" wrapText="1"/>
    </xf>
    <xf numFmtId="0" fontId="41" fillId="28" borderId="23" xfId="31" applyFont="1" applyFill="1" applyBorder="1" applyAlignment="1">
      <alignment horizontal="center" vertical="center" wrapText="1"/>
    </xf>
    <xf numFmtId="0" fontId="41" fillId="28" borderId="34" xfId="31" applyFont="1" applyFill="1" applyBorder="1" applyAlignment="1">
      <alignment horizontal="center" vertical="center" wrapText="1"/>
    </xf>
    <xf numFmtId="0" fontId="41" fillId="28" borderId="35" xfId="31" applyFont="1" applyFill="1" applyBorder="1" applyAlignment="1">
      <alignment horizontal="center" vertical="center" wrapText="1"/>
    </xf>
    <xf numFmtId="167" fontId="35" fillId="0" borderId="0" xfId="26" applyNumberFormat="1" applyFont="1" applyAlignment="1" applyProtection="1">
      <alignment vertical="center"/>
      <protection locked="0"/>
    </xf>
    <xf numFmtId="169" fontId="35" fillId="0" borderId="1" xfId="28" applyFont="1" applyBorder="1" applyAlignment="1" applyProtection="1">
      <alignment vertical="center"/>
      <protection locked="0"/>
    </xf>
    <xf numFmtId="169" fontId="28" fillId="0" borderId="1" xfId="28" applyFont="1" applyBorder="1"/>
    <xf numFmtId="0" fontId="30" fillId="22" borderId="1" xfId="26" applyFont="1" applyFill="1" applyBorder="1" applyAlignment="1">
      <alignment horizontal="center" vertical="center" wrapText="1"/>
    </xf>
    <xf numFmtId="167" fontId="28" fillId="0" borderId="1" xfId="28" applyNumberFormat="1" applyFont="1" applyBorder="1" applyAlignment="1" applyProtection="1">
      <alignment vertical="center"/>
      <protection locked="0"/>
    </xf>
    <xf numFmtId="169" fontId="47" fillId="0" borderId="1" xfId="28" applyFont="1" applyBorder="1" applyAlignment="1" applyProtection="1">
      <alignment vertical="center"/>
      <protection locked="0"/>
    </xf>
    <xf numFmtId="167" fontId="35" fillId="0" borderId="1" xfId="26" applyNumberFormat="1" applyFont="1" applyBorder="1" applyAlignment="1" applyProtection="1">
      <alignment vertical="center"/>
      <protection locked="0"/>
    </xf>
    <xf numFmtId="169" fontId="47" fillId="19" borderId="1" xfId="28" applyFont="1" applyFill="1" applyBorder="1" applyAlignment="1" applyProtection="1">
      <alignment vertical="center"/>
      <protection locked="0"/>
    </xf>
    <xf numFmtId="166" fontId="3" fillId="0" borderId="1" xfId="19" applyNumberFormat="1" applyFill="1" applyBorder="1" applyAlignment="1">
      <alignment horizontal="center" vertical="center"/>
    </xf>
    <xf numFmtId="169" fontId="33" fillId="27" borderId="0" xfId="28" applyFont="1" applyFill="1" applyBorder="1" applyAlignment="1" applyProtection="1">
      <alignment horizontal="center" vertical="center" wrapText="1"/>
      <protection locked="0"/>
    </xf>
    <xf numFmtId="169" fontId="36" fillId="0" borderId="0" xfId="28" applyFont="1" applyBorder="1" applyAlignment="1" applyProtection="1">
      <alignment horizontal="center" vertical="center" wrapText="1"/>
      <protection locked="0"/>
    </xf>
    <xf numFmtId="0" fontId="30" fillId="27" borderId="0" xfId="26" applyFont="1" applyFill="1" applyAlignment="1">
      <alignment horizontal="center" vertical="center"/>
    </xf>
    <xf numFmtId="167" fontId="38" fillId="27" borderId="0" xfId="28" applyNumberFormat="1" applyFont="1" applyFill="1" applyBorder="1" applyAlignment="1">
      <alignment horizontal="center" vertical="center" wrapText="1"/>
    </xf>
    <xf numFmtId="167" fontId="35" fillId="0" borderId="0" xfId="28" applyNumberFormat="1" applyFont="1" applyFill="1" applyBorder="1" applyAlignment="1">
      <alignment vertical="center" wrapText="1"/>
    </xf>
    <xf numFmtId="169" fontId="44" fillId="27" borderId="0" xfId="28" applyFont="1" applyFill="1" applyBorder="1" applyAlignment="1">
      <alignment horizontal="center" vertical="center"/>
    </xf>
    <xf numFmtId="0" fontId="30" fillId="22" borderId="0" xfId="26" applyFont="1" applyFill="1" applyAlignment="1">
      <alignment horizontal="center" vertical="center" wrapText="1"/>
    </xf>
    <xf numFmtId="167" fontId="32" fillId="27" borderId="0" xfId="28" applyNumberFormat="1" applyFont="1" applyFill="1" applyBorder="1" applyAlignment="1">
      <alignment vertical="center" wrapText="1"/>
    </xf>
    <xf numFmtId="0" fontId="32" fillId="22" borderId="0" xfId="26" applyFont="1" applyFill="1" applyAlignment="1">
      <alignment horizontal="center" vertical="center"/>
    </xf>
    <xf numFmtId="167" fontId="38" fillId="27" borderId="26" xfId="28" applyNumberFormat="1" applyFont="1" applyFill="1" applyBorder="1" applyAlignment="1">
      <alignment horizontal="center" vertical="center" wrapText="1"/>
    </xf>
    <xf numFmtId="167" fontId="38" fillId="27" borderId="1" xfId="28" applyNumberFormat="1" applyFont="1" applyFill="1" applyBorder="1" applyAlignment="1">
      <alignment horizontal="center" vertical="center" wrapText="1"/>
    </xf>
    <xf numFmtId="167" fontId="35" fillId="0" borderId="41" xfId="28" applyNumberFormat="1" applyFont="1" applyFill="1" applyBorder="1" applyAlignment="1">
      <alignment vertical="center" wrapText="1"/>
    </xf>
    <xf numFmtId="167" fontId="35" fillId="0" borderId="2" xfId="28" applyNumberFormat="1" applyFont="1" applyFill="1" applyBorder="1" applyAlignment="1">
      <alignment vertical="center" wrapText="1"/>
    </xf>
    <xf numFmtId="167" fontId="35" fillId="0" borderId="42" xfId="28" applyNumberFormat="1" applyFont="1" applyFill="1" applyBorder="1" applyAlignment="1">
      <alignment vertical="center" wrapText="1"/>
    </xf>
    <xf numFmtId="167" fontId="35" fillId="0" borderId="32" xfId="28" applyNumberFormat="1" applyFont="1" applyFill="1" applyBorder="1" applyAlignment="1">
      <alignment vertical="center" wrapText="1"/>
    </xf>
    <xf numFmtId="167" fontId="35" fillId="0" borderId="18" xfId="28" applyNumberFormat="1" applyFont="1" applyFill="1" applyBorder="1" applyAlignment="1">
      <alignment vertical="center" wrapText="1"/>
    </xf>
    <xf numFmtId="167" fontId="35" fillId="0" borderId="37" xfId="28" applyNumberFormat="1" applyFont="1" applyFill="1" applyBorder="1" applyAlignment="1">
      <alignment vertical="center" wrapText="1"/>
    </xf>
    <xf numFmtId="169" fontId="44" fillId="27" borderId="1" xfId="28" applyFont="1" applyFill="1" applyBorder="1" applyAlignment="1">
      <alignment horizontal="center" vertical="center"/>
    </xf>
    <xf numFmtId="167" fontId="28" fillId="0" borderId="0" xfId="26" applyNumberFormat="1" applyFont="1"/>
    <xf numFmtId="167" fontId="35" fillId="0" borderId="1" xfId="28" applyNumberFormat="1" applyFont="1" applyFill="1" applyBorder="1" applyAlignment="1">
      <alignment horizontal="right" vertical="center" wrapText="1"/>
    </xf>
    <xf numFmtId="167" fontId="49" fillId="0" borderId="2" xfId="28" applyNumberFormat="1" applyFont="1" applyBorder="1" applyAlignment="1" applyProtection="1">
      <alignment vertical="center" wrapText="1"/>
      <protection locked="0"/>
    </xf>
    <xf numFmtId="169" fontId="44" fillId="27" borderId="24" xfId="28" applyFont="1" applyFill="1" applyBorder="1" applyAlignment="1">
      <alignment vertical="center"/>
    </xf>
    <xf numFmtId="169" fontId="44" fillId="27" borderId="2" xfId="28" applyFont="1" applyFill="1" applyBorder="1" applyAlignment="1">
      <alignment vertical="center"/>
    </xf>
    <xf numFmtId="169" fontId="44" fillId="27" borderId="18" xfId="28" applyFont="1" applyFill="1" applyBorder="1" applyAlignment="1">
      <alignment vertical="center"/>
    </xf>
    <xf numFmtId="167" fontId="48" fillId="7" borderId="1" xfId="28" applyNumberFormat="1" applyFont="1" applyFill="1" applyBorder="1" applyAlignment="1">
      <alignment horizontal="center" vertical="center" wrapText="1"/>
    </xf>
    <xf numFmtId="167" fontId="30" fillId="0" borderId="0" xfId="28" applyNumberFormat="1" applyFont="1" applyFill="1" applyAlignment="1" applyProtection="1">
      <alignment horizontal="left" vertical="center"/>
      <protection locked="0"/>
    </xf>
    <xf numFmtId="169" fontId="33" fillId="0" borderId="0" xfId="28" applyFont="1" applyFill="1" applyBorder="1" applyAlignment="1" applyProtection="1">
      <alignment horizontal="center" vertical="center" wrapText="1"/>
      <protection locked="0"/>
    </xf>
    <xf numFmtId="167" fontId="49" fillId="0" borderId="0" xfId="28" applyNumberFormat="1" applyFont="1" applyFill="1" applyBorder="1" applyAlignment="1" applyProtection="1">
      <alignment vertical="center" wrapText="1"/>
      <protection locked="0"/>
    </xf>
    <xf numFmtId="167" fontId="35" fillId="0" borderId="0" xfId="28" applyNumberFormat="1" applyFont="1" applyFill="1" applyBorder="1" applyAlignment="1" applyProtection="1">
      <alignment horizontal="center" vertical="center" wrapText="1"/>
      <protection locked="0"/>
    </xf>
    <xf numFmtId="167" fontId="38" fillId="0" borderId="1" xfId="28" applyNumberFormat="1" applyFont="1" applyFill="1" applyBorder="1" applyAlignment="1">
      <alignment horizontal="center" vertical="center" wrapText="1"/>
    </xf>
    <xf numFmtId="169" fontId="44" fillId="0" borderId="1" xfId="28" applyFont="1" applyFill="1" applyBorder="1" applyAlignment="1">
      <alignment horizontal="center" vertical="center"/>
    </xf>
    <xf numFmtId="167" fontId="42" fillId="0" borderId="0" xfId="28" applyNumberFormat="1" applyFont="1" applyFill="1" applyBorder="1" applyAlignment="1">
      <alignment horizontal="center" vertical="center" wrapText="1"/>
    </xf>
    <xf numFmtId="0" fontId="30" fillId="0" borderId="0" xfId="26" applyFont="1" applyAlignment="1">
      <alignment horizontal="center" vertical="center" wrapText="1"/>
    </xf>
    <xf numFmtId="167" fontId="32" fillId="0" borderId="0" xfId="28" applyNumberFormat="1" applyFont="1" applyFill="1" applyBorder="1" applyAlignment="1">
      <alignment vertical="center" wrapText="1"/>
    </xf>
    <xf numFmtId="169" fontId="44" fillId="0" borderId="0" xfId="28" applyFont="1" applyFill="1" applyBorder="1" applyAlignment="1">
      <alignment horizontal="center" vertical="center"/>
    </xf>
    <xf numFmtId="167" fontId="28" fillId="0" borderId="0" xfId="28" applyNumberFormat="1" applyFont="1" applyFill="1"/>
    <xf numFmtId="169" fontId="33" fillId="27" borderId="1" xfId="28" applyFont="1" applyFill="1" applyBorder="1" applyAlignment="1" applyProtection="1">
      <alignment horizontal="center" vertical="center" wrapText="1"/>
      <protection locked="0"/>
    </xf>
    <xf numFmtId="0" fontId="35" fillId="27" borderId="1" xfId="26" applyFont="1" applyFill="1" applyBorder="1" applyAlignment="1" applyProtection="1">
      <alignment vertical="center"/>
      <protection locked="0"/>
    </xf>
    <xf numFmtId="0" fontId="32" fillId="27" borderId="1" xfId="26" applyFont="1" applyFill="1" applyBorder="1" applyAlignment="1" applyProtection="1">
      <alignment vertical="center"/>
      <protection locked="0"/>
    </xf>
    <xf numFmtId="167" fontId="16" fillId="23" borderId="2" xfId="28" applyNumberFormat="1" applyFont="1" applyFill="1" applyBorder="1" applyAlignment="1">
      <alignment horizontal="right" vertical="center" wrapText="1"/>
    </xf>
    <xf numFmtId="167" fontId="16" fillId="16" borderId="2" xfId="28" applyNumberFormat="1" applyFont="1" applyFill="1" applyBorder="1" applyAlignment="1">
      <alignment horizontal="right" vertical="center" wrapText="1"/>
    </xf>
    <xf numFmtId="167" fontId="19" fillId="22" borderId="2" xfId="26" applyNumberFormat="1" applyFont="1" applyFill="1" applyBorder="1" applyAlignment="1">
      <alignment vertical="center"/>
    </xf>
    <xf numFmtId="167" fontId="16" fillId="17" borderId="2" xfId="28" applyNumberFormat="1" applyFont="1" applyFill="1" applyBorder="1" applyAlignment="1">
      <alignment horizontal="right" vertical="center" wrapText="1"/>
    </xf>
    <xf numFmtId="167" fontId="16" fillId="14" borderId="2" xfId="28" applyNumberFormat="1" applyFont="1" applyFill="1" applyBorder="1" applyAlignment="1">
      <alignment horizontal="right" vertical="center" wrapText="1"/>
    </xf>
    <xf numFmtId="167" fontId="16" fillId="18" borderId="2" xfId="28" applyNumberFormat="1" applyFont="1" applyFill="1" applyBorder="1" applyAlignment="1">
      <alignment horizontal="right" vertical="center" wrapText="1"/>
    </xf>
    <xf numFmtId="167" fontId="16" fillId="15" borderId="2" xfId="28" applyNumberFormat="1" applyFont="1" applyFill="1" applyBorder="1" applyAlignment="1">
      <alignment horizontal="right" vertical="center" wrapText="1"/>
    </xf>
    <xf numFmtId="167" fontId="16" fillId="13" borderId="2" xfId="28" applyNumberFormat="1" applyFont="1" applyFill="1" applyBorder="1" applyAlignment="1">
      <alignment horizontal="right" vertical="center" wrapText="1"/>
    </xf>
    <xf numFmtId="167" fontId="16" fillId="21" borderId="2" xfId="28" applyNumberFormat="1" applyFont="1" applyFill="1" applyBorder="1" applyAlignment="1">
      <alignment horizontal="right" vertical="center" wrapText="1"/>
    </xf>
    <xf numFmtId="167" fontId="16" fillId="13" borderId="37" xfId="28" applyNumberFormat="1" applyFont="1" applyFill="1" applyBorder="1" applyAlignment="1">
      <alignment horizontal="right" vertical="center" wrapText="1"/>
    </xf>
    <xf numFmtId="167" fontId="16" fillId="23" borderId="37" xfId="28" applyNumberFormat="1" applyFont="1" applyFill="1" applyBorder="1" applyAlignment="1">
      <alignment horizontal="right" vertical="center" wrapText="1"/>
    </xf>
    <xf numFmtId="167" fontId="20" fillId="0" borderId="1" xfId="26" applyNumberFormat="1" applyFont="1" applyBorder="1" applyAlignment="1">
      <alignment vertical="center"/>
    </xf>
    <xf numFmtId="167" fontId="20" fillId="27" borderId="1" xfId="26" applyNumberFormat="1" applyFont="1" applyFill="1" applyBorder="1"/>
    <xf numFmtId="167" fontId="20" fillId="27" borderId="1" xfId="26" applyNumberFormat="1" applyFont="1" applyFill="1" applyBorder="1" applyAlignment="1">
      <alignment vertical="center"/>
    </xf>
    <xf numFmtId="167" fontId="25" fillId="6" borderId="9" xfId="26" applyNumberFormat="1" applyFont="1" applyFill="1" applyBorder="1" applyAlignment="1">
      <alignment vertical="center"/>
    </xf>
    <xf numFmtId="167" fontId="25" fillId="6" borderId="1" xfId="26" applyNumberFormat="1" applyFont="1" applyFill="1" applyBorder="1" applyAlignment="1">
      <alignment vertical="center"/>
    </xf>
    <xf numFmtId="167" fontId="24" fillId="27" borderId="20" xfId="26" applyNumberFormat="1" applyFont="1" applyFill="1" applyBorder="1"/>
    <xf numFmtId="167" fontId="26" fillId="6" borderId="3" xfId="26" applyNumberFormat="1" applyFont="1" applyFill="1" applyBorder="1"/>
    <xf numFmtId="167" fontId="26" fillId="6" borderId="10" xfId="26" applyNumberFormat="1" applyFont="1" applyFill="1" applyBorder="1"/>
    <xf numFmtId="167" fontId="26" fillId="6" borderId="5" xfId="26" applyNumberFormat="1" applyFont="1" applyFill="1" applyBorder="1"/>
    <xf numFmtId="0" fontId="21" fillId="19" borderId="1" xfId="26" applyFont="1" applyFill="1" applyBorder="1" applyAlignment="1">
      <alignment vertical="center" wrapText="1" readingOrder="1"/>
    </xf>
    <xf numFmtId="14" fontId="16" fillId="19" borderId="1" xfId="26" applyNumberFormat="1" applyFont="1" applyFill="1" applyBorder="1" applyAlignment="1">
      <alignment horizontal="center" vertical="center" wrapText="1"/>
    </xf>
    <xf numFmtId="0" fontId="21" fillId="19" borderId="1" xfId="26" applyFont="1" applyFill="1" applyBorder="1" applyAlignment="1">
      <alignment horizontal="center" vertical="center" wrapText="1"/>
    </xf>
    <xf numFmtId="0" fontId="21" fillId="19" borderId="1" xfId="26" applyFont="1" applyFill="1" applyBorder="1" applyAlignment="1">
      <alignment horizontal="center" vertical="center" wrapText="1" readingOrder="1"/>
    </xf>
    <xf numFmtId="0" fontId="21" fillId="19" borderId="1" xfId="26" applyFont="1" applyFill="1" applyBorder="1" applyAlignment="1" applyProtection="1">
      <alignment horizontal="center" vertical="center"/>
      <protection locked="0"/>
    </xf>
    <xf numFmtId="0" fontId="21" fillId="19" borderId="1" xfId="26" applyFont="1" applyFill="1" applyBorder="1" applyAlignment="1" applyProtection="1">
      <alignment vertical="center"/>
      <protection locked="0"/>
    </xf>
    <xf numFmtId="0" fontId="21" fillId="19" borderId="1" xfId="26" applyFont="1" applyFill="1" applyBorder="1" applyAlignment="1">
      <alignment horizontal="center"/>
    </xf>
    <xf numFmtId="0" fontId="21" fillId="19" borderId="1" xfId="26" applyFont="1" applyFill="1" applyBorder="1" applyAlignment="1">
      <alignment horizontal="center" vertical="center"/>
    </xf>
    <xf numFmtId="167" fontId="16" fillId="19" borderId="2" xfId="28" applyNumberFormat="1" applyFont="1" applyFill="1" applyBorder="1" applyAlignment="1">
      <alignment horizontal="right" vertical="center" wrapText="1"/>
    </xf>
    <xf numFmtId="167" fontId="20" fillId="19" borderId="1" xfId="26" applyNumberFormat="1" applyFont="1" applyFill="1" applyBorder="1"/>
    <xf numFmtId="0" fontId="20" fillId="19" borderId="0" xfId="26" applyFont="1" applyFill="1"/>
    <xf numFmtId="0" fontId="10" fillId="19" borderId="6" xfId="0" applyFont="1" applyFill="1" applyBorder="1" applyAlignment="1">
      <alignment horizontal="center" vertical="center" wrapText="1"/>
    </xf>
    <xf numFmtId="0" fontId="11" fillId="19" borderId="7" xfId="0" applyFont="1" applyFill="1" applyBorder="1" applyAlignment="1">
      <alignment horizontal="center" vertical="center" wrapText="1"/>
    </xf>
    <xf numFmtId="0" fontId="10" fillId="19" borderId="7" xfId="0" applyFont="1" applyFill="1" applyBorder="1" applyAlignment="1">
      <alignment horizontal="center" vertical="center" wrapText="1"/>
    </xf>
    <xf numFmtId="0" fontId="8" fillId="19" borderId="7" xfId="0" applyFont="1" applyFill="1" applyBorder="1" applyAlignment="1">
      <alignment vertical="center"/>
    </xf>
    <xf numFmtId="0" fontId="10" fillId="19" borderId="7" xfId="0" applyFont="1" applyFill="1" applyBorder="1" applyAlignment="1">
      <alignment horizontal="center" vertical="center"/>
    </xf>
    <xf numFmtId="49" fontId="10" fillId="19" borderId="7" xfId="0" applyNumberFormat="1" applyFont="1" applyFill="1" applyBorder="1" applyAlignment="1">
      <alignment horizontal="center" vertical="center"/>
    </xf>
    <xf numFmtId="0" fontId="0" fillId="19" borderId="0" xfId="0" applyFill="1"/>
    <xf numFmtId="14" fontId="11" fillId="19" borderId="7" xfId="0" applyNumberFormat="1" applyFont="1" applyFill="1" applyBorder="1" applyAlignment="1">
      <alignment horizontal="center" vertical="center" wrapText="1"/>
    </xf>
    <xf numFmtId="0" fontId="22" fillId="19" borderId="2" xfId="26" applyFont="1" applyFill="1" applyBorder="1" applyAlignment="1">
      <alignment horizontal="center" vertical="center"/>
    </xf>
    <xf numFmtId="167" fontId="20" fillId="19" borderId="1" xfId="26" applyNumberFormat="1" applyFont="1" applyFill="1" applyBorder="1" applyAlignment="1">
      <alignment vertical="center"/>
    </xf>
    <xf numFmtId="49" fontId="21" fillId="19" borderId="1" xfId="26" applyNumberFormat="1" applyFont="1" applyFill="1" applyBorder="1" applyAlignment="1">
      <alignment horizontal="center" vertical="center"/>
    </xf>
    <xf numFmtId="49" fontId="21" fillId="19" borderId="2" xfId="26" applyNumberFormat="1" applyFont="1" applyFill="1" applyBorder="1" applyAlignment="1">
      <alignment horizontal="center" vertical="center" wrapText="1"/>
    </xf>
    <xf numFmtId="12" fontId="21" fillId="19" borderId="1" xfId="26" applyNumberFormat="1" applyFont="1" applyFill="1" applyBorder="1" applyAlignment="1">
      <alignment horizontal="center"/>
    </xf>
    <xf numFmtId="49" fontId="21" fillId="0" borderId="1" xfId="26" applyNumberFormat="1" applyFont="1" applyBorder="1" applyAlignment="1">
      <alignment horizontal="center" vertical="center"/>
    </xf>
    <xf numFmtId="12" fontId="21" fillId="0" borderId="1" xfId="26" applyNumberFormat="1" applyFont="1" applyBorder="1" applyAlignment="1">
      <alignment horizontal="center" vertical="center"/>
    </xf>
    <xf numFmtId="167" fontId="16" fillId="27" borderId="1" xfId="28" applyNumberFormat="1" applyFont="1" applyFill="1" applyBorder="1" applyAlignment="1">
      <alignment horizontal="right" vertical="center" wrapText="1"/>
    </xf>
    <xf numFmtId="167" fontId="12" fillId="27" borderId="1" xfId="28" applyNumberFormat="1" applyFont="1" applyFill="1" applyBorder="1" applyAlignment="1">
      <alignment horizontal="right" vertical="center" wrapText="1"/>
    </xf>
    <xf numFmtId="49" fontId="3" fillId="0" borderId="0" xfId="13" applyBorder="1" applyAlignment="1">
      <alignment horizontal="center" vertical="center"/>
    </xf>
    <xf numFmtId="49" fontId="3" fillId="0" borderId="0" xfId="13" applyBorder="1" applyAlignment="1">
      <alignment horizontal="left" vertical="center" wrapText="1"/>
    </xf>
    <xf numFmtId="167" fontId="0" fillId="0" borderId="0" xfId="2" applyNumberFormat="1" applyFont="1" applyBorder="1" applyAlignment="1">
      <alignment vertical="center"/>
    </xf>
    <xf numFmtId="166" fontId="3" fillId="0" borderId="0" xfId="19" applyNumberFormat="1" applyFill="1" applyBorder="1" applyAlignment="1">
      <alignment horizontal="center" vertical="center"/>
    </xf>
    <xf numFmtId="167" fontId="19" fillId="27" borderId="1" xfId="28" applyNumberFormat="1" applyFont="1" applyFill="1" applyBorder="1" applyAlignment="1">
      <alignment horizontal="center" vertical="center" wrapText="1"/>
    </xf>
    <xf numFmtId="167" fontId="12" fillId="27" borderId="20" xfId="28" applyNumberFormat="1" applyFont="1" applyFill="1" applyBorder="1" applyAlignment="1">
      <alignment horizontal="right" vertical="center" wrapText="1"/>
    </xf>
    <xf numFmtId="167" fontId="12" fillId="24" borderId="1" xfId="28" applyNumberFormat="1" applyFont="1" applyFill="1" applyBorder="1" applyAlignment="1">
      <alignment horizontal="right" vertical="center" wrapText="1"/>
    </xf>
    <xf numFmtId="167" fontId="12" fillId="24" borderId="20" xfId="28" applyNumberFormat="1" applyFont="1" applyFill="1" applyBorder="1" applyAlignment="1">
      <alignment horizontal="right" vertical="center" wrapText="1"/>
    </xf>
    <xf numFmtId="167" fontId="42" fillId="6" borderId="1" xfId="28" applyNumberFormat="1" applyFont="1" applyFill="1" applyBorder="1"/>
    <xf numFmtId="169" fontId="43" fillId="6" borderId="1" xfId="28" applyFont="1" applyFill="1" applyBorder="1" applyAlignment="1">
      <alignment vertical="center" wrapText="1"/>
    </xf>
    <xf numFmtId="0" fontId="51" fillId="6" borderId="23" xfId="31" applyFont="1" applyFill="1" applyBorder="1" applyAlignment="1">
      <alignment horizontal="center" vertical="center" wrapText="1"/>
    </xf>
    <xf numFmtId="167" fontId="32" fillId="6" borderId="2" xfId="28" applyNumberFormat="1" applyFont="1" applyFill="1" applyBorder="1" applyAlignment="1">
      <alignment vertical="center" wrapText="1"/>
    </xf>
    <xf numFmtId="167" fontId="32" fillId="6" borderId="1" xfId="28" applyNumberFormat="1" applyFont="1" applyFill="1" applyBorder="1" applyAlignment="1">
      <alignment vertical="center" wrapText="1"/>
    </xf>
    <xf numFmtId="167" fontId="52" fillId="6" borderId="1" xfId="28" applyNumberFormat="1" applyFont="1" applyFill="1" applyBorder="1" applyAlignment="1">
      <alignment horizontal="center" vertical="center" wrapText="1"/>
    </xf>
    <xf numFmtId="169" fontId="30" fillId="6" borderId="1" xfId="28" applyFont="1" applyFill="1" applyBorder="1"/>
    <xf numFmtId="169" fontId="30" fillId="6" borderId="0" xfId="28" applyFont="1" applyFill="1"/>
    <xf numFmtId="0" fontId="30" fillId="6" borderId="0" xfId="26" applyFont="1" applyFill="1"/>
    <xf numFmtId="169" fontId="32" fillId="6" borderId="1" xfId="28" applyFont="1" applyFill="1" applyBorder="1" applyAlignment="1" applyProtection="1">
      <alignment vertical="center"/>
      <protection locked="0"/>
    </xf>
    <xf numFmtId="169" fontId="32" fillId="6" borderId="0" xfId="28" applyFont="1" applyFill="1" applyAlignment="1" applyProtection="1">
      <alignment vertical="center"/>
      <protection locked="0"/>
    </xf>
    <xf numFmtId="0" fontId="32" fillId="6" borderId="0" xfId="26" applyFont="1" applyFill="1" applyAlignment="1" applyProtection="1">
      <alignment vertical="center"/>
      <protection locked="0"/>
    </xf>
    <xf numFmtId="171" fontId="32" fillId="6" borderId="0" xfId="26" applyNumberFormat="1" applyFont="1" applyFill="1" applyAlignment="1" applyProtection="1">
      <alignment vertical="center"/>
      <protection locked="0"/>
    </xf>
    <xf numFmtId="0" fontId="51" fillId="6" borderId="33" xfId="31" applyFont="1" applyFill="1" applyBorder="1" applyAlignment="1">
      <alignment horizontal="center" vertical="center" wrapText="1"/>
    </xf>
    <xf numFmtId="167" fontId="32" fillId="6" borderId="32" xfId="28" applyNumberFormat="1" applyFont="1" applyFill="1" applyBorder="1" applyAlignment="1">
      <alignment vertical="center" wrapText="1"/>
    </xf>
    <xf numFmtId="0" fontId="51" fillId="28" borderId="23" xfId="31" applyFont="1" applyFill="1" applyBorder="1" applyAlignment="1">
      <alignment horizontal="center" vertical="center" wrapText="1"/>
    </xf>
    <xf numFmtId="0" fontId="50" fillId="0" borderId="1" xfId="0" applyFont="1" applyBorder="1" applyAlignment="1">
      <alignment horizontal="center"/>
    </xf>
    <xf numFmtId="0" fontId="30" fillId="27" borderId="1" xfId="26" applyFont="1" applyFill="1" applyBorder="1" applyAlignment="1">
      <alignment horizontal="center" vertical="center"/>
    </xf>
    <xf numFmtId="0" fontId="41" fillId="37" borderId="22" xfId="31" applyFont="1" applyFill="1" applyBorder="1" applyAlignment="1">
      <alignment horizontal="center" vertical="center" wrapText="1"/>
    </xf>
    <xf numFmtId="167" fontId="35" fillId="37" borderId="1" xfId="28" applyNumberFormat="1" applyFont="1" applyFill="1" applyBorder="1" applyAlignment="1">
      <alignment vertical="center" wrapText="1"/>
    </xf>
    <xf numFmtId="0" fontId="7" fillId="0" borderId="0" xfId="0" applyFont="1"/>
    <xf numFmtId="0" fontId="12" fillId="0" borderId="0" xfId="0" applyFont="1"/>
    <xf numFmtId="0" fontId="50" fillId="0" borderId="1" xfId="0" applyFont="1" applyBorder="1" applyAlignment="1">
      <alignment horizontal="center" vertical="center" wrapText="1"/>
    </xf>
    <xf numFmtId="0" fontId="7" fillId="6" borderId="1" xfId="0" applyFont="1" applyFill="1" applyBorder="1" applyAlignment="1" applyProtection="1">
      <alignment horizontal="center" vertical="center" wrapText="1"/>
      <protection locked="0"/>
    </xf>
    <xf numFmtId="0" fontId="12" fillId="6" borderId="2" xfId="0" applyFont="1" applyFill="1" applyBorder="1" applyAlignment="1" applyProtection="1">
      <alignment horizontal="center" vertical="top" wrapText="1"/>
      <protection locked="0"/>
    </xf>
    <xf numFmtId="0" fontId="12" fillId="6" borderId="9" xfId="0" applyFont="1" applyFill="1" applyBorder="1" applyAlignment="1" applyProtection="1">
      <alignment horizontal="center" vertical="top" wrapText="1"/>
      <protection locked="0"/>
    </xf>
    <xf numFmtId="0" fontId="19" fillId="22" borderId="2" xfId="26" applyFont="1" applyFill="1" applyBorder="1" applyAlignment="1">
      <alignment horizontal="center" vertical="center"/>
    </xf>
    <xf numFmtId="0" fontId="19" fillId="22" borderId="8" xfId="26" applyFont="1" applyFill="1" applyBorder="1" applyAlignment="1">
      <alignment horizontal="center" vertical="center"/>
    </xf>
    <xf numFmtId="0" fontId="19" fillId="22" borderId="9" xfId="26" applyFont="1" applyFill="1" applyBorder="1" applyAlignment="1">
      <alignment horizontal="center" vertical="center"/>
    </xf>
    <xf numFmtId="0" fontId="19" fillId="22" borderId="1" xfId="26" applyFont="1" applyFill="1" applyBorder="1" applyAlignment="1">
      <alignment horizontal="center" vertical="center"/>
    </xf>
    <xf numFmtId="0" fontId="19" fillId="22" borderId="37" xfId="26" applyFont="1" applyFill="1" applyBorder="1" applyAlignment="1">
      <alignment horizontal="center" vertical="center"/>
    </xf>
    <xf numFmtId="0" fontId="19" fillId="22" borderId="38" xfId="26" applyFont="1" applyFill="1" applyBorder="1" applyAlignment="1">
      <alignment horizontal="center" vertical="center"/>
    </xf>
    <xf numFmtId="0" fontId="24" fillId="6" borderId="43" xfId="26" applyFont="1" applyFill="1" applyBorder="1" applyAlignment="1">
      <alignment horizontal="center" vertical="center"/>
    </xf>
    <xf numFmtId="0" fontId="24" fillId="6" borderId="44" xfId="26" applyFont="1" applyFill="1" applyBorder="1" applyAlignment="1">
      <alignment horizontal="center" vertical="center"/>
    </xf>
    <xf numFmtId="0" fontId="24" fillId="6" borderId="45" xfId="26" applyFont="1" applyFill="1" applyBorder="1" applyAlignment="1">
      <alignment horizontal="center" vertical="center"/>
    </xf>
    <xf numFmtId="0" fontId="12" fillId="27" borderId="1" xfId="26" applyFont="1" applyFill="1" applyBorder="1" applyAlignment="1">
      <alignment horizontal="center" vertical="center"/>
    </xf>
    <xf numFmtId="0" fontId="19" fillId="27" borderId="2" xfId="26" applyFont="1" applyFill="1" applyBorder="1" applyAlignment="1">
      <alignment horizontal="center" vertical="center"/>
    </xf>
    <xf numFmtId="0" fontId="19" fillId="27" borderId="8" xfId="26" applyFont="1" applyFill="1" applyBorder="1" applyAlignment="1">
      <alignment horizontal="center" vertical="center"/>
    </xf>
    <xf numFmtId="0" fontId="19" fillId="27" borderId="9" xfId="26" applyFont="1" applyFill="1" applyBorder="1" applyAlignment="1">
      <alignment horizontal="center" vertical="center"/>
    </xf>
    <xf numFmtId="0" fontId="19" fillId="22" borderId="21" xfId="26" applyFont="1" applyFill="1" applyBorder="1" applyAlignment="1">
      <alignment horizontal="center" vertical="center"/>
    </xf>
    <xf numFmtId="0" fontId="7" fillId="7" borderId="1" xfId="0" applyFont="1" applyFill="1" applyBorder="1" applyAlignment="1" applyProtection="1">
      <alignment horizontal="center" vertical="center" wrapText="1"/>
      <protection locked="0"/>
    </xf>
    <xf numFmtId="37" fontId="19" fillId="27" borderId="2" xfId="27" applyNumberFormat="1" applyFont="1" applyFill="1" applyBorder="1" applyAlignment="1">
      <alignment horizontal="center" vertical="center" wrapText="1"/>
    </xf>
    <xf numFmtId="37" fontId="19" fillId="27" borderId="8" xfId="27" applyNumberFormat="1" applyFont="1" applyFill="1" applyBorder="1" applyAlignment="1">
      <alignment horizontal="center" vertical="center" wrapText="1"/>
    </xf>
    <xf numFmtId="37" fontId="19" fillId="24" borderId="2" xfId="27" applyNumberFormat="1" applyFont="1" applyFill="1" applyBorder="1" applyAlignment="1">
      <alignment horizontal="center" vertical="center" wrapText="1"/>
    </xf>
    <xf numFmtId="37" fontId="19" fillId="24" borderId="8" xfId="27" applyNumberFormat="1" applyFont="1" applyFill="1" applyBorder="1" applyAlignment="1">
      <alignment horizontal="center" vertical="center" wrapText="1"/>
    </xf>
    <xf numFmtId="0" fontId="9" fillId="7" borderId="3" xfId="0" applyFont="1" applyFill="1" applyBorder="1" applyAlignment="1">
      <alignment horizontal="center" vertical="center"/>
    </xf>
    <xf numFmtId="0" fontId="9" fillId="7" borderId="4" xfId="0" applyFont="1" applyFill="1" applyBorder="1" applyAlignment="1">
      <alignment horizontal="center" vertical="center"/>
    </xf>
    <xf numFmtId="0" fontId="9" fillId="8" borderId="3" xfId="0" applyFont="1" applyFill="1" applyBorder="1" applyAlignment="1">
      <alignment horizontal="center" vertical="center"/>
    </xf>
    <xf numFmtId="0" fontId="9" fillId="8" borderId="4" xfId="0" applyFont="1" applyFill="1" applyBorder="1" applyAlignment="1">
      <alignment horizontal="center" vertical="center"/>
    </xf>
    <xf numFmtId="0" fontId="7" fillId="6" borderId="3" xfId="0" applyFont="1" applyFill="1" applyBorder="1" applyAlignment="1">
      <alignment horizontal="center"/>
    </xf>
    <xf numFmtId="0" fontId="7" fillId="6" borderId="4" xfId="0" applyFont="1" applyFill="1" applyBorder="1" applyAlignment="1">
      <alignment horizontal="center"/>
    </xf>
    <xf numFmtId="0" fontId="7" fillId="6" borderId="5" xfId="0" applyFont="1" applyFill="1" applyBorder="1" applyAlignment="1">
      <alignment horizontal="center"/>
    </xf>
    <xf numFmtId="0" fontId="12" fillId="27" borderId="18" xfId="26" applyFont="1" applyFill="1" applyBorder="1" applyAlignment="1">
      <alignment horizontal="center" vertical="center"/>
    </xf>
    <xf numFmtId="0" fontId="12" fillId="27" borderId="19" xfId="26" applyFont="1" applyFill="1" applyBorder="1" applyAlignment="1">
      <alignment horizontal="center" vertical="center"/>
    </xf>
    <xf numFmtId="167" fontId="12" fillId="27" borderId="19" xfId="26" applyNumberFormat="1" applyFont="1" applyFill="1" applyBorder="1" applyAlignment="1">
      <alignment horizontal="center" vertical="center"/>
    </xf>
    <xf numFmtId="37" fontId="19" fillId="27" borderId="37" xfId="27" applyNumberFormat="1" applyFont="1" applyFill="1" applyBorder="1" applyAlignment="1">
      <alignment horizontal="center" vertical="center" wrapText="1"/>
    </xf>
    <xf numFmtId="37" fontId="19" fillId="27" borderId="38" xfId="27" applyNumberFormat="1" applyFont="1" applyFill="1" applyBorder="1" applyAlignment="1">
      <alignment horizontal="center" vertical="center" wrapText="1"/>
    </xf>
    <xf numFmtId="37" fontId="19" fillId="27" borderId="39" xfId="27" applyNumberFormat="1" applyFont="1" applyFill="1" applyBorder="1" applyAlignment="1">
      <alignment horizontal="center" vertical="center" wrapText="1"/>
    </xf>
    <xf numFmtId="0" fontId="12" fillId="6" borderId="1" xfId="26" applyFont="1" applyFill="1" applyBorder="1" applyAlignment="1">
      <alignment horizontal="center" vertical="center"/>
    </xf>
    <xf numFmtId="0" fontId="12" fillId="0" borderId="1" xfId="26" applyFont="1" applyBorder="1" applyAlignment="1">
      <alignment horizontal="center"/>
    </xf>
    <xf numFmtId="37" fontId="19" fillId="6" borderId="2" xfId="27" applyNumberFormat="1" applyFont="1" applyFill="1" applyBorder="1" applyAlignment="1">
      <alignment horizontal="center" vertical="center" wrapText="1"/>
    </xf>
    <xf numFmtId="37" fontId="19" fillId="6" borderId="8" xfId="27" applyNumberFormat="1" applyFont="1" applyFill="1" applyBorder="1" applyAlignment="1">
      <alignment horizontal="center" vertical="center" wrapText="1"/>
    </xf>
    <xf numFmtId="37" fontId="19" fillId="6" borderId="9" xfId="27" applyNumberFormat="1" applyFont="1" applyFill="1" applyBorder="1" applyAlignment="1">
      <alignment horizontal="center" vertical="center" wrapText="1"/>
    </xf>
    <xf numFmtId="0" fontId="12" fillId="0" borderId="1" xfId="26" applyFont="1" applyBorder="1" applyAlignment="1">
      <alignment horizontal="center" vertical="center"/>
    </xf>
    <xf numFmtId="0" fontId="9" fillId="8" borderId="5" xfId="0" applyFont="1" applyFill="1" applyBorder="1" applyAlignment="1">
      <alignment horizontal="center" vertical="center"/>
    </xf>
    <xf numFmtId="0" fontId="7" fillId="7" borderId="3" xfId="0" applyFont="1" applyFill="1" applyBorder="1" applyAlignment="1">
      <alignment horizontal="center"/>
    </xf>
    <xf numFmtId="0" fontId="7" fillId="7" borderId="4" xfId="0" applyFont="1" applyFill="1" applyBorder="1" applyAlignment="1">
      <alignment horizontal="center"/>
    </xf>
    <xf numFmtId="0" fontId="7" fillId="7" borderId="5" xfId="0" applyFont="1" applyFill="1" applyBorder="1" applyAlignment="1">
      <alignment horizontal="center"/>
    </xf>
    <xf numFmtId="0" fontId="14" fillId="8" borderId="3" xfId="0" applyFont="1" applyFill="1" applyBorder="1" applyAlignment="1">
      <alignment horizontal="center" vertical="center"/>
    </xf>
    <xf numFmtId="0" fontId="14" fillId="8" borderId="4" xfId="0" applyFont="1" applyFill="1" applyBorder="1" applyAlignment="1">
      <alignment horizontal="center" vertical="center"/>
    </xf>
    <xf numFmtId="0" fontId="14" fillId="8" borderId="5" xfId="0" applyFont="1" applyFill="1" applyBorder="1" applyAlignment="1">
      <alignment horizontal="center" vertical="center"/>
    </xf>
    <xf numFmtId="0" fontId="14" fillId="8" borderId="3" xfId="0" applyFont="1" applyFill="1" applyBorder="1" applyAlignment="1">
      <alignment horizontal="center" vertical="center" wrapText="1"/>
    </xf>
    <xf numFmtId="0" fontId="14" fillId="8" borderId="4" xfId="0" applyFont="1" applyFill="1" applyBorder="1" applyAlignment="1">
      <alignment horizontal="center" vertical="center" wrapText="1"/>
    </xf>
    <xf numFmtId="0" fontId="7" fillId="6" borderId="17" xfId="0" applyFont="1" applyFill="1" applyBorder="1" applyAlignment="1">
      <alignment horizontal="center" vertical="center"/>
    </xf>
    <xf numFmtId="0" fontId="7" fillId="6" borderId="3" xfId="0" applyFont="1" applyFill="1" applyBorder="1" applyAlignment="1">
      <alignment horizontal="center" vertical="center"/>
    </xf>
    <xf numFmtId="0" fontId="7" fillId="6" borderId="4" xfId="0" applyFont="1" applyFill="1" applyBorder="1" applyAlignment="1">
      <alignment horizontal="center" vertical="center"/>
    </xf>
    <xf numFmtId="0" fontId="14" fillId="8" borderId="3" xfId="0" applyFont="1" applyFill="1" applyBorder="1" applyAlignment="1">
      <alignment horizontal="left" vertical="center" wrapText="1"/>
    </xf>
    <xf numFmtId="0" fontId="14" fillId="8" borderId="4" xfId="0" applyFont="1" applyFill="1" applyBorder="1" applyAlignment="1">
      <alignment horizontal="left" vertical="center" wrapText="1"/>
    </xf>
    <xf numFmtId="0" fontId="14" fillId="8" borderId="5" xfId="0" applyFont="1" applyFill="1" applyBorder="1" applyAlignment="1">
      <alignment horizontal="left" vertical="center" wrapText="1"/>
    </xf>
    <xf numFmtId="0" fontId="14" fillId="8" borderId="14" xfId="0" applyFont="1" applyFill="1" applyBorder="1" applyAlignment="1">
      <alignment horizontal="center" vertical="center" wrapText="1"/>
    </xf>
    <xf numFmtId="0" fontId="14" fillId="8" borderId="15" xfId="0" applyFont="1" applyFill="1" applyBorder="1" applyAlignment="1">
      <alignment horizontal="center" vertical="center" wrapText="1"/>
    </xf>
    <xf numFmtId="0" fontId="14" fillId="8" borderId="16" xfId="0" applyFont="1" applyFill="1" applyBorder="1" applyAlignment="1">
      <alignment horizontal="center" vertical="center" wrapText="1"/>
    </xf>
    <xf numFmtId="0" fontId="14" fillId="8" borderId="5" xfId="0" applyFont="1" applyFill="1" applyBorder="1" applyAlignment="1">
      <alignment horizontal="center" vertical="center" wrapText="1"/>
    </xf>
    <xf numFmtId="0" fontId="17" fillId="8" borderId="3" xfId="0" applyFont="1" applyFill="1" applyBorder="1" applyAlignment="1">
      <alignment horizontal="center" vertical="center"/>
    </xf>
    <xf numFmtId="0" fontId="17" fillId="8" borderId="4" xfId="0" applyFont="1" applyFill="1" applyBorder="1" applyAlignment="1">
      <alignment horizontal="center" vertical="center"/>
    </xf>
    <xf numFmtId="0" fontId="15" fillId="0" borderId="13" xfId="0" applyFont="1" applyBorder="1" applyAlignment="1">
      <alignment horizontal="center" vertical="center" textRotation="90"/>
    </xf>
    <xf numFmtId="0" fontId="15" fillId="0" borderId="12" xfId="0" applyFont="1" applyBorder="1" applyAlignment="1">
      <alignment horizontal="center" vertical="center" textRotation="90"/>
    </xf>
    <xf numFmtId="0" fontId="15" fillId="0" borderId="6" xfId="0" applyFont="1" applyBorder="1" applyAlignment="1">
      <alignment horizontal="center" vertical="center" textRotation="90"/>
    </xf>
    <xf numFmtId="0" fontId="14" fillId="0" borderId="13" xfId="0" applyFont="1" applyBorder="1" applyAlignment="1">
      <alignment horizontal="center" vertical="center" wrapText="1"/>
    </xf>
    <xf numFmtId="0" fontId="14" fillId="0" borderId="12" xfId="0" applyFont="1" applyBorder="1" applyAlignment="1">
      <alignment horizontal="center" vertical="center" wrapText="1"/>
    </xf>
    <xf numFmtId="0" fontId="14" fillId="0" borderId="6" xfId="0" applyFont="1" applyBorder="1" applyAlignment="1">
      <alignment horizontal="center" vertical="center" wrapText="1"/>
    </xf>
    <xf numFmtId="0" fontId="15" fillId="0" borderId="13" xfId="0" applyFont="1" applyBorder="1" applyAlignment="1">
      <alignment horizontal="center" vertical="center" wrapText="1"/>
    </xf>
    <xf numFmtId="0" fontId="15" fillId="0" borderId="12" xfId="0" applyFont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0" fontId="16" fillId="0" borderId="3" xfId="0" applyFont="1" applyBorder="1" applyAlignment="1">
      <alignment horizontal="center" vertical="center" wrapText="1"/>
    </xf>
    <xf numFmtId="0" fontId="16" fillId="0" borderId="5" xfId="0" applyFont="1" applyBorder="1" applyAlignment="1">
      <alignment horizontal="center" vertical="center" wrapText="1"/>
    </xf>
    <xf numFmtId="0" fontId="7" fillId="6" borderId="5" xfId="0" applyFont="1" applyFill="1" applyBorder="1" applyAlignment="1">
      <alignment horizontal="center" vertical="center"/>
    </xf>
    <xf numFmtId="0" fontId="30" fillId="27" borderId="1" xfId="26" applyFont="1" applyFill="1" applyBorder="1" applyAlignment="1" applyProtection="1">
      <alignment horizontal="center" vertical="center" wrapText="1"/>
      <protection locked="0"/>
    </xf>
    <xf numFmtId="0" fontId="35" fillId="0" borderId="1" xfId="26" applyFont="1" applyBorder="1" applyAlignment="1" applyProtection="1">
      <alignment horizontal="center" vertical="center" wrapText="1"/>
      <protection locked="0"/>
    </xf>
    <xf numFmtId="0" fontId="35" fillId="0" borderId="1" xfId="26" applyFont="1" applyBorder="1" applyAlignment="1">
      <alignment horizontal="center" vertical="center" wrapText="1"/>
    </xf>
    <xf numFmtId="0" fontId="30" fillId="27" borderId="1" xfId="26" applyFont="1" applyFill="1" applyBorder="1" applyAlignment="1">
      <alignment horizontal="center" vertical="center"/>
    </xf>
    <xf numFmtId="0" fontId="30" fillId="27" borderId="2" xfId="26" applyFont="1" applyFill="1" applyBorder="1" applyAlignment="1" applyProtection="1">
      <alignment horizontal="center" vertical="center" wrapText="1"/>
      <protection locked="0"/>
    </xf>
    <xf numFmtId="0" fontId="30" fillId="27" borderId="8" xfId="26" applyFont="1" applyFill="1" applyBorder="1" applyAlignment="1" applyProtection="1">
      <alignment horizontal="center" vertical="center" wrapText="1"/>
      <protection locked="0"/>
    </xf>
    <xf numFmtId="0" fontId="6" fillId="0" borderId="29" xfId="26" applyFont="1" applyBorder="1" applyAlignment="1">
      <alignment horizontal="center" vertical="center" wrapText="1"/>
    </xf>
    <xf numFmtId="0" fontId="6" fillId="0" borderId="24" xfId="26" applyFont="1" applyBorder="1" applyAlignment="1">
      <alignment horizontal="center" vertical="center" wrapText="1"/>
    </xf>
    <xf numFmtId="0" fontId="37" fillId="27" borderId="29" xfId="26" applyFont="1" applyFill="1" applyBorder="1" applyAlignment="1">
      <alignment horizontal="center" vertical="center" wrapText="1"/>
    </xf>
    <xf numFmtId="0" fontId="37" fillId="27" borderId="24" xfId="26" applyFont="1" applyFill="1" applyBorder="1" applyAlignment="1">
      <alignment horizontal="center" vertical="center" wrapText="1"/>
    </xf>
    <xf numFmtId="0" fontId="37" fillId="27" borderId="30" xfId="26" applyFont="1" applyFill="1" applyBorder="1" applyAlignment="1">
      <alignment horizontal="center" vertical="center" wrapText="1"/>
    </xf>
    <xf numFmtId="0" fontId="28" fillId="0" borderId="22" xfId="26" applyFont="1" applyBorder="1" applyAlignment="1">
      <alignment horizontal="center" vertical="center" textRotation="90"/>
    </xf>
    <xf numFmtId="0" fontId="28" fillId="0" borderId="23" xfId="26" applyFont="1" applyBorder="1" applyAlignment="1">
      <alignment horizontal="center" vertical="center" textRotation="90"/>
    </xf>
    <xf numFmtId="0" fontId="28" fillId="0" borderId="25" xfId="26" applyFont="1" applyBorder="1" applyAlignment="1">
      <alignment horizontal="center" vertical="center" textRotation="90"/>
    </xf>
    <xf numFmtId="0" fontId="6" fillId="0" borderId="32" xfId="26" applyFont="1" applyBorder="1" applyAlignment="1">
      <alignment horizontal="center" vertical="center" wrapText="1"/>
    </xf>
    <xf numFmtId="0" fontId="6" fillId="0" borderId="15" xfId="26" applyFont="1" applyBorder="1" applyAlignment="1">
      <alignment horizontal="center" vertical="center" wrapText="1"/>
    </xf>
    <xf numFmtId="0" fontId="40" fillId="0" borderId="1" xfId="31" applyFont="1" applyBorder="1" applyAlignment="1">
      <alignment horizontal="center" vertical="center" wrapText="1"/>
    </xf>
    <xf numFmtId="0" fontId="28" fillId="0" borderId="15" xfId="26" applyFont="1" applyBorder="1" applyAlignment="1">
      <alignment horizontal="center" vertical="center" wrapText="1"/>
    </xf>
    <xf numFmtId="0" fontId="28" fillId="0" borderId="0" xfId="26" applyFont="1" applyAlignment="1">
      <alignment horizontal="center" vertical="center" wrapText="1"/>
    </xf>
    <xf numFmtId="0" fontId="28" fillId="0" borderId="24" xfId="26" applyFont="1" applyBorder="1" applyAlignment="1">
      <alignment horizontal="center" vertical="center" wrapText="1"/>
    </xf>
    <xf numFmtId="0" fontId="6" fillId="0" borderId="1" xfId="26" applyFont="1" applyBorder="1" applyAlignment="1">
      <alignment horizontal="center" vertical="center" wrapText="1"/>
    </xf>
    <xf numFmtId="0" fontId="6" fillId="0" borderId="2" xfId="26" applyFont="1" applyBorder="1" applyAlignment="1">
      <alignment horizontal="center" vertical="center" wrapText="1"/>
    </xf>
    <xf numFmtId="0" fontId="7" fillId="6" borderId="1" xfId="26" applyFont="1" applyFill="1" applyBorder="1" applyAlignment="1">
      <alignment horizontal="center" vertical="center" wrapText="1"/>
    </xf>
    <xf numFmtId="0" fontId="7" fillId="6" borderId="2" xfId="26" applyFont="1" applyFill="1" applyBorder="1" applyAlignment="1">
      <alignment horizontal="center" vertical="center" wrapText="1"/>
    </xf>
    <xf numFmtId="0" fontId="7" fillId="6" borderId="32" xfId="26" applyFont="1" applyFill="1" applyBorder="1" applyAlignment="1">
      <alignment horizontal="center" vertical="center" wrapText="1"/>
    </xf>
    <xf numFmtId="0" fontId="7" fillId="6" borderId="15" xfId="26" applyFont="1" applyFill="1" applyBorder="1" applyAlignment="1">
      <alignment horizontal="center" vertical="center" wrapText="1"/>
    </xf>
    <xf numFmtId="0" fontId="28" fillId="0" borderId="33" xfId="26" applyFont="1" applyBorder="1" applyAlignment="1">
      <alignment horizontal="center" vertical="center" textRotation="90"/>
    </xf>
    <xf numFmtId="0" fontId="28" fillId="0" borderId="36" xfId="26" applyFont="1" applyBorder="1" applyAlignment="1">
      <alignment horizontal="center" vertical="center" textRotation="90"/>
    </xf>
    <xf numFmtId="0" fontId="28" fillId="0" borderId="28" xfId="26" applyFont="1" applyBorder="1" applyAlignment="1">
      <alignment horizontal="center" vertical="center" textRotation="90"/>
    </xf>
    <xf numFmtId="0" fontId="6" fillId="0" borderId="26" xfId="26" applyFont="1" applyBorder="1" applyAlignment="1">
      <alignment horizontal="center" vertical="center" wrapText="1"/>
    </xf>
    <xf numFmtId="0" fontId="6" fillId="0" borderId="0" xfId="26" applyFont="1" applyAlignment="1">
      <alignment horizontal="center" vertical="center" wrapText="1"/>
    </xf>
    <xf numFmtId="0" fontId="7" fillId="37" borderId="32" xfId="26" applyFont="1" applyFill="1" applyBorder="1" applyAlignment="1">
      <alignment horizontal="center" vertical="center" wrapText="1"/>
    </xf>
    <xf numFmtId="0" fontId="7" fillId="37" borderId="15" xfId="26" applyFont="1" applyFill="1" applyBorder="1" applyAlignment="1">
      <alignment horizontal="center" vertical="center" wrapText="1"/>
    </xf>
    <xf numFmtId="0" fontId="28" fillId="0" borderId="1" xfId="26" applyFont="1" applyBorder="1" applyAlignment="1">
      <alignment horizontal="center" vertical="center" wrapText="1"/>
    </xf>
    <xf numFmtId="0" fontId="30" fillId="22" borderId="21" xfId="26" applyFont="1" applyFill="1" applyBorder="1" applyAlignment="1">
      <alignment horizontal="center" vertical="center"/>
    </xf>
    <xf numFmtId="0" fontId="30" fillId="22" borderId="1" xfId="26" applyFont="1" applyFill="1" applyBorder="1" applyAlignment="1">
      <alignment horizontal="center" vertical="center"/>
    </xf>
    <xf numFmtId="0" fontId="30" fillId="22" borderId="1" xfId="26" applyFont="1" applyFill="1" applyBorder="1" applyAlignment="1">
      <alignment horizontal="center" vertical="center" wrapText="1"/>
    </xf>
    <xf numFmtId="0" fontId="30" fillId="0" borderId="20" xfId="26" applyFont="1" applyBorder="1" applyAlignment="1">
      <alignment horizontal="center" vertical="center" wrapText="1"/>
    </xf>
    <xf numFmtId="0" fontId="30" fillId="0" borderId="31" xfId="26" applyFont="1" applyBorder="1" applyAlignment="1">
      <alignment horizontal="center" vertical="center" wrapText="1"/>
    </xf>
    <xf numFmtId="0" fontId="30" fillId="0" borderId="21" xfId="26" applyFont="1" applyBorder="1" applyAlignment="1">
      <alignment horizontal="center" vertical="center" wrapText="1"/>
    </xf>
    <xf numFmtId="0" fontId="28" fillId="0" borderId="37" xfId="26" applyFont="1" applyBorder="1" applyAlignment="1">
      <alignment horizontal="center" vertical="center" wrapText="1"/>
    </xf>
    <xf numFmtId="0" fontId="28" fillId="0" borderId="38" xfId="26" applyFont="1" applyBorder="1" applyAlignment="1">
      <alignment horizontal="center" vertical="center" wrapText="1"/>
    </xf>
    <xf numFmtId="0" fontId="28" fillId="0" borderId="39" xfId="26" applyFont="1" applyBorder="1" applyAlignment="1">
      <alignment horizontal="center" vertical="center" wrapText="1"/>
    </xf>
    <xf numFmtId="0" fontId="28" fillId="0" borderId="26" xfId="26" applyFont="1" applyBorder="1" applyAlignment="1">
      <alignment horizontal="center" vertical="center" wrapText="1"/>
    </xf>
    <xf numFmtId="0" fontId="28" fillId="0" borderId="27" xfId="26" applyFont="1" applyBorder="1" applyAlignment="1">
      <alignment horizontal="center" vertical="center" wrapText="1"/>
    </xf>
    <xf numFmtId="0" fontId="28" fillId="0" borderId="18" xfId="26" applyFont="1" applyBorder="1" applyAlignment="1">
      <alignment horizontal="center" vertical="center" wrapText="1"/>
    </xf>
    <xf numFmtId="0" fontId="28" fillId="0" borderId="19" xfId="26" applyFont="1" applyBorder="1" applyAlignment="1">
      <alignment horizontal="center" vertical="center" wrapText="1"/>
    </xf>
    <xf numFmtId="0" fontId="28" fillId="0" borderId="40" xfId="26" applyFont="1" applyBorder="1" applyAlignment="1">
      <alignment horizontal="center" vertical="center" wrapText="1"/>
    </xf>
    <xf numFmtId="0" fontId="28" fillId="0" borderId="2" xfId="26" applyFont="1" applyBorder="1" applyAlignment="1">
      <alignment horizontal="center" vertical="center" wrapText="1"/>
    </xf>
    <xf numFmtId="0" fontId="28" fillId="0" borderId="8" xfId="26" applyFont="1" applyBorder="1" applyAlignment="1">
      <alignment horizontal="center" vertical="center" wrapText="1"/>
    </xf>
    <xf numFmtId="0" fontId="28" fillId="0" borderId="9" xfId="26" applyFont="1" applyBorder="1" applyAlignment="1">
      <alignment horizontal="center" vertical="center" wrapText="1"/>
    </xf>
    <xf numFmtId="0" fontId="41" fillId="0" borderId="20" xfId="31" applyFont="1" applyBorder="1" applyAlignment="1">
      <alignment horizontal="center" vertical="center" wrapText="1"/>
    </xf>
    <xf numFmtId="0" fontId="41" fillId="0" borderId="21" xfId="31" applyFont="1" applyBorder="1" applyAlignment="1">
      <alignment horizontal="center" vertical="center" wrapText="1"/>
    </xf>
    <xf numFmtId="167" fontId="35" fillId="0" borderId="20" xfId="28" applyNumberFormat="1" applyFont="1" applyFill="1" applyBorder="1" applyAlignment="1">
      <alignment horizontal="right" vertical="center" wrapText="1"/>
    </xf>
    <xf numFmtId="167" fontId="35" fillId="0" borderId="21" xfId="28" applyNumberFormat="1" applyFont="1" applyFill="1" applyBorder="1" applyAlignment="1">
      <alignment horizontal="right" vertical="center" wrapText="1"/>
    </xf>
    <xf numFmtId="167" fontId="35" fillId="0" borderId="1" xfId="28" applyNumberFormat="1" applyFont="1" applyFill="1" applyBorder="1" applyAlignment="1">
      <alignment horizontal="right" vertical="center" wrapText="1"/>
    </xf>
    <xf numFmtId="0" fontId="30" fillId="22" borderId="37" xfId="26" applyFont="1" applyFill="1" applyBorder="1" applyAlignment="1">
      <alignment horizontal="center" vertical="center" wrapText="1"/>
    </xf>
    <xf numFmtId="0" fontId="30" fillId="22" borderId="38" xfId="26" applyFont="1" applyFill="1" applyBorder="1" applyAlignment="1">
      <alignment horizontal="center" vertical="center" wrapText="1"/>
    </xf>
    <xf numFmtId="0" fontId="30" fillId="27" borderId="11" xfId="26" applyFont="1" applyFill="1" applyBorder="1" applyAlignment="1">
      <alignment horizontal="center" vertical="center"/>
    </xf>
    <xf numFmtId="0" fontId="30" fillId="27" borderId="24" xfId="26" applyFont="1" applyFill="1" applyBorder="1" applyAlignment="1">
      <alignment horizontal="center" vertical="center"/>
    </xf>
    <xf numFmtId="0" fontId="30" fillId="22" borderId="39" xfId="26" applyFont="1" applyFill="1" applyBorder="1" applyAlignment="1">
      <alignment horizontal="center" vertical="center" wrapText="1"/>
    </xf>
    <xf numFmtId="0" fontId="30" fillId="0" borderId="1" xfId="26" applyFont="1" applyBorder="1" applyAlignment="1">
      <alignment horizontal="center" vertical="center" wrapText="1"/>
    </xf>
    <xf numFmtId="169" fontId="33" fillId="27" borderId="2" xfId="28" applyFont="1" applyFill="1" applyBorder="1" applyAlignment="1" applyProtection="1">
      <alignment horizontal="center" vertical="center" wrapText="1"/>
      <protection locked="0"/>
    </xf>
    <xf numFmtId="169" fontId="33" fillId="27" borderId="9" xfId="28" applyFont="1" applyFill="1" applyBorder="1" applyAlignment="1" applyProtection="1">
      <alignment horizontal="center" vertical="center" wrapText="1"/>
      <protection locked="0"/>
    </xf>
    <xf numFmtId="0" fontId="32" fillId="22" borderId="1" xfId="26" applyFont="1" applyFill="1" applyBorder="1" applyAlignment="1">
      <alignment horizontal="center" vertical="center"/>
    </xf>
    <xf numFmtId="0" fontId="53" fillId="0" borderId="0" xfId="0" applyFont="1"/>
    <xf numFmtId="0" fontId="54" fillId="0" borderId="0" xfId="26" applyFont="1"/>
    <xf numFmtId="167" fontId="55" fillId="19" borderId="2" xfId="28" applyNumberFormat="1" applyFont="1" applyFill="1" applyBorder="1" applyAlignment="1">
      <alignment horizontal="right" vertical="center" wrapText="1"/>
    </xf>
    <xf numFmtId="167" fontId="54" fillId="0" borderId="0" xfId="26" applyNumberFormat="1" applyFont="1"/>
    <xf numFmtId="167" fontId="7" fillId="0" borderId="1" xfId="0" applyNumberFormat="1" applyFont="1" applyBorder="1"/>
    <xf numFmtId="1" fontId="0" fillId="0" borderId="0" xfId="0" applyNumberFormat="1" applyAlignment="1">
      <alignment horizontal="left" indent="3"/>
    </xf>
    <xf numFmtId="0" fontId="55" fillId="0" borderId="0" xfId="0" applyFont="1" applyAlignment="1">
      <alignment vertical="center"/>
    </xf>
    <xf numFmtId="167" fontId="55" fillId="0" borderId="1" xfId="28" applyNumberFormat="1" applyFont="1" applyFill="1" applyBorder="1" applyAlignment="1">
      <alignment horizontal="right" vertical="center" wrapText="1"/>
    </xf>
    <xf numFmtId="0" fontId="16" fillId="0" borderId="0" xfId="0" applyFont="1" applyAlignment="1">
      <alignment horizontal="center"/>
    </xf>
    <xf numFmtId="0" fontId="7" fillId="0" borderId="2" xfId="0" applyFont="1" applyBorder="1" applyAlignment="1">
      <alignment horizontal="center"/>
    </xf>
    <xf numFmtId="0" fontId="7" fillId="0" borderId="8" xfId="0" applyFont="1" applyBorder="1" applyAlignment="1">
      <alignment horizontal="center"/>
    </xf>
    <xf numFmtId="0" fontId="7" fillId="0" borderId="9" xfId="0" applyFont="1" applyBorder="1" applyAlignment="1">
      <alignment horizontal="center"/>
    </xf>
    <xf numFmtId="49" fontId="3" fillId="0" borderId="1" xfId="13" applyFill="1" applyBorder="1" applyAlignment="1">
      <alignment horizontal="left" vertical="center" wrapText="1"/>
    </xf>
    <xf numFmtId="49" fontId="3" fillId="0" borderId="1" xfId="13" applyFill="1" applyBorder="1" applyAlignment="1">
      <alignment horizontal="center" vertical="center"/>
    </xf>
    <xf numFmtId="167" fontId="0" fillId="0" borderId="1" xfId="2" applyNumberFormat="1" applyFont="1" applyFill="1" applyBorder="1" applyAlignment="1">
      <alignment vertical="center"/>
    </xf>
    <xf numFmtId="166" fontId="0" fillId="0" borderId="1" xfId="0" applyNumberFormat="1" applyFill="1" applyBorder="1" applyAlignment="1" applyProtection="1">
      <alignment horizontal="center" vertical="center"/>
      <protection locked="0"/>
    </xf>
    <xf numFmtId="0" fontId="0" fillId="0" borderId="1" xfId="0" applyFill="1" applyBorder="1" applyAlignment="1" applyProtection="1">
      <alignment horizontal="center" vertical="center"/>
      <protection locked="0"/>
    </xf>
    <xf numFmtId="167" fontId="0" fillId="0" borderId="1" xfId="0" applyNumberFormat="1" applyFill="1" applyBorder="1" applyAlignment="1" applyProtection="1">
      <alignment vertical="center"/>
      <protection locked="0"/>
    </xf>
    <xf numFmtId="49" fontId="4" fillId="0" borderId="1" xfId="13" applyFont="1" applyFill="1" applyBorder="1" applyAlignment="1">
      <alignment horizontal="left" vertical="center" wrapText="1"/>
    </xf>
  </cellXfs>
  <cellStyles count="44">
    <cellStyle name="BodyStyle" xfId="13" xr:uid="{00000000-0005-0000-0000-00000D000000}"/>
    <cellStyle name="BodyStyleBold" xfId="14" xr:uid="{00000000-0005-0000-0000-00000E000000}"/>
    <cellStyle name="BodyStyleBoldRight" xfId="15" xr:uid="{00000000-0005-0000-0000-00000F000000}"/>
    <cellStyle name="BodyStyleWithBorder" xfId="21" xr:uid="{00000000-0005-0000-0000-000015000000}"/>
    <cellStyle name="BorderThinBlack" xfId="25" xr:uid="{00000000-0005-0000-0000-000019000000}"/>
    <cellStyle name="Comma" xfId="4" xr:uid="{00000000-0005-0000-0000-000004000000}"/>
    <cellStyle name="Comma [0]" xfId="5" xr:uid="{00000000-0005-0000-0000-000005000000}"/>
    <cellStyle name="Comma [0] 2" xfId="36" xr:uid="{72741EC6-C6BA-4BF7-A1AB-483BCE2C5419}"/>
    <cellStyle name="Comma 2" xfId="35" xr:uid="{C6B0EA0B-EE73-4293-8203-571B7AB43022}"/>
    <cellStyle name="Comma 3" xfId="32" xr:uid="{F50E29A8-C911-4D0E-9AD8-DBF6038F24D2}"/>
    <cellStyle name="Currency" xfId="2" xr:uid="{00000000-0005-0000-0000-000002000000}"/>
    <cellStyle name="Currency [0]" xfId="3" xr:uid="{00000000-0005-0000-0000-000003000000}"/>
    <cellStyle name="Currency [0] 2" xfId="34" xr:uid="{4F9B11FC-4AF9-4C4F-AA37-47F941E7ED44}"/>
    <cellStyle name="Currency 2" xfId="33" xr:uid="{69CE1B88-63F1-42CE-B65C-5C4692AB33B7}"/>
    <cellStyle name="Currency 3" xfId="37" xr:uid="{148B8BB5-6EA0-4C4F-BEDF-59366AA325D5}"/>
    <cellStyle name="DateStyle" xfId="17" xr:uid="{00000000-0005-0000-0000-000011000000}"/>
    <cellStyle name="DateTimeStyle" xfId="18" xr:uid="{00000000-0005-0000-0000-000012000000}"/>
    <cellStyle name="Decimal" xfId="20" xr:uid="{00000000-0005-0000-0000-000014000000}"/>
    <cellStyle name="DecimalWithBorder" xfId="24" xr:uid="{00000000-0005-0000-0000-000018000000}"/>
    <cellStyle name="EuroCurrency" xfId="16" xr:uid="{00000000-0005-0000-0000-000010000000}"/>
    <cellStyle name="EuroCurrencyWithBorder" xfId="22" xr:uid="{00000000-0005-0000-0000-000016000000}"/>
    <cellStyle name="HeaderStyle" xfId="7" xr:uid="{00000000-0005-0000-0000-000007000000}"/>
    <cellStyle name="HeaderSubTop" xfId="11" xr:uid="{00000000-0005-0000-0000-00000B000000}"/>
    <cellStyle name="HeaderSubTopNoBold" xfId="12" xr:uid="{00000000-0005-0000-0000-00000C000000}"/>
    <cellStyle name="HeaderTopBuyer" xfId="8" xr:uid="{00000000-0005-0000-0000-000008000000}"/>
    <cellStyle name="HeaderTopStyle" xfId="9" xr:uid="{00000000-0005-0000-0000-000009000000}"/>
    <cellStyle name="HeaderTopStyleAlignRight" xfId="10" xr:uid="{00000000-0005-0000-0000-00000A000000}"/>
    <cellStyle name="MainTitle" xfId="6" xr:uid="{00000000-0005-0000-0000-000006000000}"/>
    <cellStyle name="Millares 2" xfId="27" xr:uid="{E150E96D-78F1-4457-B6BE-4C73CA181362}"/>
    <cellStyle name="Millares 2 2" xfId="39" xr:uid="{D619C5F0-62FA-41D4-B5A4-674DFC4B36FD}"/>
    <cellStyle name="Millares 3" xfId="30" xr:uid="{480018A3-E799-44DF-9366-9A85289DA9BA}"/>
    <cellStyle name="Millares 3 2" xfId="42" xr:uid="{706F02D4-74A7-493D-878F-3551EF2D0AA0}"/>
    <cellStyle name="Moneda 2" xfId="28" xr:uid="{1DE0B016-7AD3-4380-9394-D4F283134F92}"/>
    <cellStyle name="Moneda 2 2" xfId="29" xr:uid="{36ED4DAF-5BC6-4260-9EFC-4542E312F489}"/>
    <cellStyle name="Moneda 2 2 2" xfId="41" xr:uid="{FE8A6DB6-E58B-445F-BAE4-54F287A2AB4B}"/>
    <cellStyle name="Moneda 2 3" xfId="40" xr:uid="{DDAA3D79-3817-4048-B017-551374E17DE4}"/>
    <cellStyle name="Normal" xfId="0" builtinId="0"/>
    <cellStyle name="Normal 2" xfId="26" xr:uid="{79834EAF-7040-49F3-AC54-FC3539DCB00B}"/>
    <cellStyle name="Normal 2 2" xfId="38" xr:uid="{44FAEE0C-667B-4DA5-8D08-18471B428661}"/>
    <cellStyle name="Normal 3 2" xfId="43" xr:uid="{9C1FF1FC-7B78-41EC-8F66-7B69BD95E1D9}"/>
    <cellStyle name="Normal 65" xfId="31" xr:uid="{1A3DA336-3809-48F2-9DED-7F1FC56D8593}"/>
    <cellStyle name="Numeric" xfId="19" xr:uid="{00000000-0005-0000-0000-000013000000}"/>
    <cellStyle name="NumericWithBorder" xfId="23" xr:uid="{00000000-0005-0000-0000-000017000000}"/>
    <cellStyle name="Percent" xfId="1" xr:uid="{00000000-0005-0000-0000-000001000000}"/>
  </cellStyles>
  <dxfs count="18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C4FF9F"/>
      <color rgb="FF45B400"/>
      <color rgb="FF4BC4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161926</xdr:colOff>
      <xdr:row>24</xdr:row>
      <xdr:rowOff>295274</xdr:rowOff>
    </xdr:from>
    <xdr:to>
      <xdr:col>12</xdr:col>
      <xdr:colOff>770256</xdr:colOff>
      <xdr:row>32</xdr:row>
      <xdr:rowOff>229597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D708107A-B558-DEC1-EA82-5E9EA97997A1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13578" t="17508" r="6144" b="10646"/>
        <a:stretch/>
      </xdr:blipFill>
      <xdr:spPr bwMode="auto">
        <a:xfrm>
          <a:off x="10267951" y="10391774"/>
          <a:ext cx="6228080" cy="3668123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180193-F450-424C-A030-96B3695409ED}">
  <dimension ref="A1:Q48"/>
  <sheetViews>
    <sheetView tabSelected="1" view="pageBreakPreview" zoomScale="120" zoomScaleNormal="100" zoomScaleSheetLayoutView="120" workbookViewId="0">
      <selection activeCell="F25" sqref="F25"/>
    </sheetView>
  </sheetViews>
  <sheetFormatPr baseColWidth="10" defaultColWidth="9.140625" defaultRowHeight="12.75" customHeight="1" x14ac:dyDescent="0.2"/>
  <cols>
    <col min="1" max="1" width="6.28515625" style="25" bestFit="1" customWidth="1"/>
    <col min="2" max="2" width="13.140625" style="25" customWidth="1"/>
    <col min="3" max="3" width="41.140625" style="26" customWidth="1"/>
    <col min="4" max="4" width="11.140625" style="22" customWidth="1"/>
    <col min="5" max="5" width="9" style="22" customWidth="1"/>
    <col min="6" max="6" width="14.42578125" style="22" customWidth="1"/>
    <col min="7" max="7" width="19.140625" style="8" customWidth="1"/>
    <col min="8" max="8" width="9.140625" style="8"/>
    <col min="9" max="9" width="15.5703125" style="8" customWidth="1"/>
    <col min="10" max="10" width="18" style="8" customWidth="1"/>
    <col min="11" max="11" width="9.140625" style="8"/>
    <col min="12" max="12" width="18.5703125" style="8" customWidth="1"/>
    <col min="13" max="13" width="39" style="8" customWidth="1"/>
    <col min="14" max="15" width="9.140625" style="8"/>
    <col min="16" max="16" width="11.7109375" style="8" bestFit="1" customWidth="1"/>
    <col min="17" max="17" width="14.28515625" style="8" bestFit="1" customWidth="1"/>
  </cols>
  <sheetData>
    <row r="1" spans="1:12" ht="28.5" customHeight="1" x14ac:dyDescent="0.2">
      <c r="A1" s="7"/>
      <c r="B1" s="7"/>
      <c r="C1" s="16" t="s">
        <v>37</v>
      </c>
      <c r="D1" s="7"/>
      <c r="E1" s="7"/>
      <c r="F1" s="376" t="s">
        <v>0</v>
      </c>
      <c r="G1" s="376"/>
    </row>
    <row r="2" spans="1:12" s="4" customFormat="1" ht="25.5" x14ac:dyDescent="0.2">
      <c r="A2" s="3" t="s">
        <v>36</v>
      </c>
      <c r="B2" s="3" t="s">
        <v>1</v>
      </c>
      <c r="C2" s="3" t="s">
        <v>2</v>
      </c>
      <c r="D2" s="3" t="s">
        <v>3</v>
      </c>
      <c r="E2" s="6" t="s">
        <v>4</v>
      </c>
      <c r="F2" s="5" t="s">
        <v>2317</v>
      </c>
      <c r="G2" s="5" t="s">
        <v>2318</v>
      </c>
      <c r="H2" s="23"/>
      <c r="I2" s="168" t="s">
        <v>2550</v>
      </c>
      <c r="J2" s="169">
        <v>167469873</v>
      </c>
      <c r="L2" s="166"/>
    </row>
    <row r="3" spans="1:12" ht="36" customHeight="1" x14ac:dyDescent="0.2">
      <c r="A3" s="1"/>
      <c r="B3" s="1"/>
      <c r="C3" s="17" t="s">
        <v>5</v>
      </c>
      <c r="D3" s="11"/>
      <c r="E3" s="11"/>
      <c r="F3" s="377" t="s">
        <v>2316</v>
      </c>
      <c r="G3" s="378"/>
      <c r="I3" s="168" t="s">
        <v>2611</v>
      </c>
      <c r="J3" s="55">
        <f>+G37</f>
        <v>127640134</v>
      </c>
      <c r="L3" s="55"/>
    </row>
    <row r="4" spans="1:12" ht="15.75" x14ac:dyDescent="0.2">
      <c r="A4" s="1"/>
      <c r="B4" s="1"/>
      <c r="C4" s="18" t="s">
        <v>6</v>
      </c>
      <c r="D4" s="11"/>
      <c r="E4" s="11"/>
      <c r="F4" s="11"/>
      <c r="G4" s="19"/>
      <c r="J4" s="167">
        <f>J2-G37</f>
        <v>39829739</v>
      </c>
    </row>
    <row r="5" spans="1:12" ht="25.5" x14ac:dyDescent="0.2">
      <c r="A5" s="1" t="s">
        <v>7</v>
      </c>
      <c r="B5" s="1" t="s">
        <v>8</v>
      </c>
      <c r="C5" s="529" t="s">
        <v>9</v>
      </c>
      <c r="D5" s="257">
        <v>120</v>
      </c>
      <c r="E5" s="530" t="s">
        <v>10</v>
      </c>
      <c r="F5" s="531">
        <v>204789</v>
      </c>
      <c r="G5" s="531">
        <f>F5*D5</f>
        <v>24574680</v>
      </c>
    </row>
    <row r="6" spans="1:12" ht="25.5" x14ac:dyDescent="0.2">
      <c r="A6" s="1" t="s">
        <v>11</v>
      </c>
      <c r="B6" s="1" t="s">
        <v>8</v>
      </c>
      <c r="C6" s="529" t="s">
        <v>12</v>
      </c>
      <c r="D6" s="257">
        <v>51</v>
      </c>
      <c r="E6" s="530" t="s">
        <v>10</v>
      </c>
      <c r="F6" s="531">
        <v>205089</v>
      </c>
      <c r="G6" s="531">
        <f>F6*D6</f>
        <v>10459539</v>
      </c>
    </row>
    <row r="7" spans="1:12" x14ac:dyDescent="0.2">
      <c r="A7" s="1"/>
      <c r="B7" s="1"/>
      <c r="C7" s="529" t="s">
        <v>13</v>
      </c>
      <c r="D7" s="532"/>
      <c r="E7" s="533"/>
      <c r="F7" s="534"/>
      <c r="G7" s="531"/>
    </row>
    <row r="8" spans="1:12" ht="38.25" customHeight="1" x14ac:dyDescent="0.2">
      <c r="A8" s="1" t="s">
        <v>14</v>
      </c>
      <c r="B8" s="1" t="s">
        <v>8</v>
      </c>
      <c r="C8" s="529" t="s">
        <v>15</v>
      </c>
      <c r="D8" s="257">
        <v>12</v>
      </c>
      <c r="E8" s="530" t="s">
        <v>10</v>
      </c>
      <c r="F8" s="531">
        <v>299868</v>
      </c>
      <c r="G8" s="531">
        <f>F8*D8</f>
        <v>3598416</v>
      </c>
    </row>
    <row r="9" spans="1:12" ht="38.25" x14ac:dyDescent="0.2">
      <c r="A9" s="1" t="s">
        <v>16</v>
      </c>
      <c r="B9" s="1" t="s">
        <v>8</v>
      </c>
      <c r="C9" s="529" t="s">
        <v>17</v>
      </c>
      <c r="D9" s="257">
        <v>51</v>
      </c>
      <c r="E9" s="530" t="s">
        <v>10</v>
      </c>
      <c r="F9" s="531">
        <v>300168</v>
      </c>
      <c r="G9" s="531">
        <f>F9*D9</f>
        <v>15308568</v>
      </c>
    </row>
    <row r="10" spans="1:12" ht="38.25" x14ac:dyDescent="0.2">
      <c r="A10" s="1" t="s">
        <v>18</v>
      </c>
      <c r="B10" s="1" t="s">
        <v>8</v>
      </c>
      <c r="C10" s="529" t="s">
        <v>19</v>
      </c>
      <c r="D10" s="257">
        <v>5</v>
      </c>
      <c r="E10" s="530" t="s">
        <v>10</v>
      </c>
      <c r="F10" s="531">
        <v>299868</v>
      </c>
      <c r="G10" s="531">
        <f>F10*D10</f>
        <v>1499340</v>
      </c>
    </row>
    <row r="11" spans="1:12" x14ac:dyDescent="0.2">
      <c r="A11" s="1"/>
      <c r="B11" s="1"/>
      <c r="C11" s="529" t="s">
        <v>20</v>
      </c>
      <c r="D11" s="532"/>
      <c r="E11" s="533"/>
      <c r="F11" s="534"/>
      <c r="G11" s="531"/>
    </row>
    <row r="12" spans="1:12" ht="43.5" customHeight="1" x14ac:dyDescent="0.2">
      <c r="A12" s="1" t="s">
        <v>21</v>
      </c>
      <c r="B12" s="1" t="s">
        <v>8</v>
      </c>
      <c r="C12" s="529" t="s">
        <v>22</v>
      </c>
      <c r="D12" s="257">
        <v>8</v>
      </c>
      <c r="E12" s="530" t="s">
        <v>10</v>
      </c>
      <c r="F12" s="531">
        <v>451683</v>
      </c>
      <c r="G12" s="531">
        <f>F12*D12</f>
        <v>3613464</v>
      </c>
    </row>
    <row r="13" spans="1:12" ht="45.75" customHeight="1" x14ac:dyDescent="0.2">
      <c r="A13" s="1" t="s">
        <v>23</v>
      </c>
      <c r="B13" s="1" t="s">
        <v>8</v>
      </c>
      <c r="C13" s="529" t="s">
        <v>24</v>
      </c>
      <c r="D13" s="257">
        <v>32</v>
      </c>
      <c r="E13" s="530" t="s">
        <v>10</v>
      </c>
      <c r="F13" s="531">
        <v>451883</v>
      </c>
      <c r="G13" s="531">
        <f>F13*D13</f>
        <v>14460256</v>
      </c>
    </row>
    <row r="14" spans="1:12" ht="40.5" customHeight="1" x14ac:dyDescent="0.2">
      <c r="A14" s="1" t="s">
        <v>25</v>
      </c>
      <c r="B14" s="1" t="s">
        <v>8</v>
      </c>
      <c r="C14" s="529" t="s">
        <v>26</v>
      </c>
      <c r="D14" s="257">
        <v>30</v>
      </c>
      <c r="E14" s="530" t="s">
        <v>10</v>
      </c>
      <c r="F14" s="531">
        <v>451683</v>
      </c>
      <c r="G14" s="531">
        <f>F14*D14</f>
        <v>13550490</v>
      </c>
    </row>
    <row r="15" spans="1:12" x14ac:dyDescent="0.2">
      <c r="A15" s="1"/>
      <c r="B15" s="1"/>
      <c r="C15" s="535" t="s">
        <v>27</v>
      </c>
      <c r="D15" s="532"/>
      <c r="E15" s="533"/>
      <c r="F15" s="534"/>
      <c r="G15" s="531"/>
    </row>
    <row r="16" spans="1:12" x14ac:dyDescent="0.2">
      <c r="A16" s="1"/>
      <c r="B16" s="1"/>
      <c r="C16" s="529" t="s">
        <v>20</v>
      </c>
      <c r="D16" s="532"/>
      <c r="E16" s="533"/>
      <c r="F16" s="534"/>
      <c r="G16" s="531"/>
    </row>
    <row r="17" spans="1:7" ht="42.75" customHeight="1" x14ac:dyDescent="0.2">
      <c r="A17" s="1" t="s">
        <v>28</v>
      </c>
      <c r="B17" s="1" t="s">
        <v>8</v>
      </c>
      <c r="C17" s="529" t="s">
        <v>29</v>
      </c>
      <c r="D17" s="257">
        <v>22</v>
      </c>
      <c r="E17" s="530" t="s">
        <v>10</v>
      </c>
      <c r="F17" s="531">
        <v>451383</v>
      </c>
      <c r="G17" s="531">
        <f>F17*D17</f>
        <v>9930426</v>
      </c>
    </row>
    <row r="18" spans="1:7" ht="36.75" customHeight="1" x14ac:dyDescent="0.2">
      <c r="A18" s="1" t="s">
        <v>30</v>
      </c>
      <c r="B18" s="1" t="s">
        <v>8</v>
      </c>
      <c r="C18" s="529" t="s">
        <v>31</v>
      </c>
      <c r="D18" s="257">
        <v>15</v>
      </c>
      <c r="E18" s="530" t="s">
        <v>10</v>
      </c>
      <c r="F18" s="531">
        <v>451183</v>
      </c>
      <c r="G18" s="531">
        <f>F18*D18</f>
        <v>6767745</v>
      </c>
    </row>
    <row r="19" spans="1:7" ht="12.75" customHeight="1" x14ac:dyDescent="0.2">
      <c r="A19" s="10"/>
      <c r="B19" s="10"/>
      <c r="C19" s="24" t="s">
        <v>2313</v>
      </c>
      <c r="D19" s="21"/>
      <c r="E19" s="21"/>
      <c r="F19" s="21"/>
      <c r="G19" s="20">
        <f>SUM(G5:G18)</f>
        <v>103762924</v>
      </c>
    </row>
    <row r="20" spans="1:7" ht="38.25" customHeight="1" x14ac:dyDescent="0.2">
      <c r="A20" s="27"/>
      <c r="B20" s="28"/>
      <c r="C20" s="29" t="s">
        <v>38</v>
      </c>
      <c r="D20" s="30"/>
      <c r="E20" s="31"/>
      <c r="F20" s="376" t="s">
        <v>0</v>
      </c>
      <c r="G20" s="376"/>
    </row>
    <row r="21" spans="1:7" ht="12.75" customHeight="1" x14ac:dyDescent="0.2">
      <c r="A21" s="3" t="s">
        <v>36</v>
      </c>
      <c r="B21" s="3" t="s">
        <v>1</v>
      </c>
      <c r="C21" s="3" t="s">
        <v>2</v>
      </c>
      <c r="D21" s="3" t="s">
        <v>3</v>
      </c>
      <c r="E21" s="6" t="s">
        <v>4</v>
      </c>
      <c r="F21" s="5" t="s">
        <v>2317</v>
      </c>
      <c r="G21" s="5" t="s">
        <v>2318</v>
      </c>
    </row>
    <row r="22" spans="1:7" ht="34.5" customHeight="1" x14ac:dyDescent="0.2">
      <c r="A22" s="1"/>
      <c r="B22" s="1"/>
      <c r="C22" s="17" t="s">
        <v>5</v>
      </c>
      <c r="D22" s="11"/>
      <c r="E22" s="12"/>
      <c r="F22" s="377" t="s">
        <v>2316</v>
      </c>
      <c r="G22" s="378"/>
    </row>
    <row r="23" spans="1:7" x14ac:dyDescent="0.2">
      <c r="A23" s="1"/>
      <c r="B23" s="1"/>
      <c r="C23" s="18" t="s">
        <v>6</v>
      </c>
      <c r="D23" s="11"/>
      <c r="E23" s="12"/>
      <c r="F23" s="14"/>
      <c r="G23" s="13"/>
    </row>
    <row r="24" spans="1:7" ht="25.5" x14ac:dyDescent="0.2">
      <c r="A24" s="1" t="s">
        <v>11</v>
      </c>
      <c r="B24" s="1" t="s">
        <v>8</v>
      </c>
      <c r="C24" s="18" t="s">
        <v>9</v>
      </c>
      <c r="D24" s="257">
        <v>8</v>
      </c>
      <c r="E24" s="1" t="s">
        <v>10</v>
      </c>
      <c r="F24" s="13">
        <v>204789</v>
      </c>
      <c r="G24" s="13">
        <f>F24*D24</f>
        <v>1638312</v>
      </c>
    </row>
    <row r="25" spans="1:7" ht="25.5" x14ac:dyDescent="0.2">
      <c r="A25" s="1" t="s">
        <v>14</v>
      </c>
      <c r="B25" s="1" t="s">
        <v>8</v>
      </c>
      <c r="C25" s="18" t="s">
        <v>12</v>
      </c>
      <c r="D25" s="257">
        <v>5</v>
      </c>
      <c r="E25" s="1" t="s">
        <v>10</v>
      </c>
      <c r="F25" s="13">
        <v>205089</v>
      </c>
      <c r="G25" s="13">
        <f>F25*D25</f>
        <v>1025445</v>
      </c>
    </row>
    <row r="26" spans="1:7" x14ac:dyDescent="0.2">
      <c r="A26" s="1"/>
      <c r="B26" s="1"/>
      <c r="C26" s="18" t="s">
        <v>13</v>
      </c>
      <c r="D26" s="15"/>
      <c r="E26" s="12"/>
      <c r="F26" s="14"/>
      <c r="G26" s="13"/>
    </row>
    <row r="27" spans="1:7" ht="38.25" customHeight="1" x14ac:dyDescent="0.2">
      <c r="A27" s="1" t="s">
        <v>23</v>
      </c>
      <c r="B27" s="1" t="s">
        <v>8</v>
      </c>
      <c r="C27" s="18" t="s">
        <v>17</v>
      </c>
      <c r="D27" s="257">
        <v>10</v>
      </c>
      <c r="E27" s="1" t="s">
        <v>10</v>
      </c>
      <c r="F27" s="13">
        <v>300168</v>
      </c>
      <c r="G27" s="13">
        <f>F27*D27</f>
        <v>3001680</v>
      </c>
    </row>
    <row r="28" spans="1:7" ht="38.25" x14ac:dyDescent="0.2">
      <c r="A28" s="1" t="s">
        <v>25</v>
      </c>
      <c r="B28" s="1" t="s">
        <v>8</v>
      </c>
      <c r="C28" s="18" t="s">
        <v>19</v>
      </c>
      <c r="D28" s="257">
        <v>2</v>
      </c>
      <c r="E28" s="1" t="s">
        <v>10</v>
      </c>
      <c r="F28" s="13">
        <v>299868</v>
      </c>
      <c r="G28" s="13">
        <f>F28*D28</f>
        <v>599736</v>
      </c>
    </row>
    <row r="29" spans="1:7" x14ac:dyDescent="0.2">
      <c r="A29" s="1"/>
      <c r="B29" s="1"/>
      <c r="C29" s="18" t="s">
        <v>20</v>
      </c>
      <c r="D29" s="15"/>
      <c r="E29" s="12"/>
      <c r="F29" s="14"/>
      <c r="G29" s="13"/>
    </row>
    <row r="30" spans="1:7" ht="38.25" x14ac:dyDescent="0.2">
      <c r="A30" s="1" t="s">
        <v>32</v>
      </c>
      <c r="B30" s="1" t="s">
        <v>8</v>
      </c>
      <c r="C30" s="18" t="s">
        <v>24</v>
      </c>
      <c r="D30" s="257">
        <v>15</v>
      </c>
      <c r="E30" s="1" t="s">
        <v>10</v>
      </c>
      <c r="F30" s="13">
        <v>451883</v>
      </c>
      <c r="G30" s="13">
        <f>F30*D30</f>
        <v>6778245</v>
      </c>
    </row>
    <row r="31" spans="1:7" ht="42" customHeight="1" x14ac:dyDescent="0.2">
      <c r="A31" s="1" t="s">
        <v>33</v>
      </c>
      <c r="B31" s="1" t="s">
        <v>8</v>
      </c>
      <c r="C31" s="18" t="s">
        <v>26</v>
      </c>
      <c r="D31" s="257">
        <v>8</v>
      </c>
      <c r="E31" s="1" t="s">
        <v>10</v>
      </c>
      <c r="F31" s="13">
        <v>451683</v>
      </c>
      <c r="G31" s="13">
        <f>F31*D31</f>
        <v>3613464</v>
      </c>
    </row>
    <row r="32" spans="1:7" ht="12.75" customHeight="1" x14ac:dyDescent="0.2">
      <c r="A32" s="1"/>
      <c r="B32" s="1"/>
      <c r="C32" s="17" t="s">
        <v>27</v>
      </c>
      <c r="D32" s="15"/>
      <c r="E32" s="12"/>
      <c r="F32" s="14"/>
      <c r="G32" s="13"/>
    </row>
    <row r="33" spans="1:7" x14ac:dyDescent="0.2">
      <c r="A33" s="1"/>
      <c r="B33" s="1"/>
      <c r="C33" s="18" t="s">
        <v>20</v>
      </c>
      <c r="D33" s="15"/>
      <c r="E33" s="12"/>
      <c r="F33" s="14"/>
      <c r="G33" s="13"/>
    </row>
    <row r="34" spans="1:7" ht="38.25" customHeight="1" x14ac:dyDescent="0.2">
      <c r="A34" s="1" t="s">
        <v>34</v>
      </c>
      <c r="B34" s="1" t="s">
        <v>8</v>
      </c>
      <c r="C34" s="18" t="s">
        <v>29</v>
      </c>
      <c r="D34" s="257">
        <v>7</v>
      </c>
      <c r="E34" s="1" t="s">
        <v>10</v>
      </c>
      <c r="F34" s="13">
        <v>451383</v>
      </c>
      <c r="G34" s="13">
        <f>F34*D34</f>
        <v>3159681</v>
      </c>
    </row>
    <row r="35" spans="1:7" ht="38.25" customHeight="1" x14ac:dyDescent="0.2">
      <c r="A35" s="1" t="s">
        <v>35</v>
      </c>
      <c r="B35" s="1" t="s">
        <v>8</v>
      </c>
      <c r="C35" s="18" t="s">
        <v>31</v>
      </c>
      <c r="D35" s="257">
        <v>9</v>
      </c>
      <c r="E35" s="1" t="s">
        <v>10</v>
      </c>
      <c r="F35" s="13">
        <v>451183</v>
      </c>
      <c r="G35" s="13">
        <f>F35*D35</f>
        <v>4060647</v>
      </c>
    </row>
    <row r="36" spans="1:7" x14ac:dyDescent="0.2">
      <c r="A36" s="10"/>
      <c r="B36" s="10"/>
      <c r="C36" s="24" t="s">
        <v>2314</v>
      </c>
      <c r="D36" s="21"/>
      <c r="E36" s="21"/>
      <c r="F36" s="21"/>
      <c r="G36" s="20">
        <f>SUM(G24:G35)</f>
        <v>23877210</v>
      </c>
    </row>
    <row r="37" spans="1:7" x14ac:dyDescent="0.2">
      <c r="B37" s="10"/>
      <c r="C37" s="24" t="s">
        <v>2315</v>
      </c>
      <c r="D37" s="21"/>
      <c r="E37" s="21"/>
      <c r="F37" s="21"/>
      <c r="G37" s="20">
        <f>G36+G19</f>
        <v>127640134</v>
      </c>
    </row>
    <row r="38" spans="1:7" x14ac:dyDescent="0.2"/>
    <row r="39" spans="1:7" hidden="1" x14ac:dyDescent="0.2"/>
    <row r="40" spans="1:7" x14ac:dyDescent="0.2"/>
    <row r="41" spans="1:7" x14ac:dyDescent="0.2"/>
    <row r="42" spans="1:7" x14ac:dyDescent="0.2"/>
    <row r="43" spans="1:7" x14ac:dyDescent="0.2"/>
    <row r="44" spans="1:7" x14ac:dyDescent="0.2"/>
    <row r="45" spans="1:7" hidden="1" x14ac:dyDescent="0.2"/>
    <row r="46" spans="1:7" hidden="1" x14ac:dyDescent="0.2"/>
    <row r="47" spans="1:7" x14ac:dyDescent="0.2"/>
    <row r="48" spans="1:7" x14ac:dyDescent="0.2"/>
  </sheetData>
  <sheetProtection algorithmName="SHA-512" hashValue="aNDCak/PxrEU9jExFtfBX6og3uzjCHEZRybxhz88BofL/fbUUaNy32P7sMTDFzZvqsaY7kDECM0iwTfMe7xwyQ==" saltValue="j/K8kM768xT2BBD48DGyuQ==" spinCount="100000" sheet="1" objects="1" scenarios="1"/>
  <mergeCells count="4">
    <mergeCell ref="F20:G20"/>
    <mergeCell ref="F3:G3"/>
    <mergeCell ref="F22:G22"/>
    <mergeCell ref="F1:G1"/>
  </mergeCells>
  <pageMargins left="0.75" right="0.75" top="1" bottom="1" header="0.5" footer="0.5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D8D63E-4843-4160-AD46-78287075411B}">
  <dimension ref="A1:Q426"/>
  <sheetViews>
    <sheetView view="pageBreakPreview" topLeftCell="A37" zoomScaleNormal="100" zoomScaleSheetLayoutView="100" workbookViewId="0">
      <selection activeCell="Q63" sqref="Q63"/>
    </sheetView>
  </sheetViews>
  <sheetFormatPr baseColWidth="10" defaultRowHeight="11.25" x14ac:dyDescent="0.2"/>
  <cols>
    <col min="1" max="1" width="6.42578125" style="147" customWidth="1"/>
    <col min="2" max="2" width="11.28515625" style="106" customWidth="1"/>
    <col min="3" max="3" width="27.85546875" style="106" customWidth="1"/>
    <col min="4" max="4" width="11" style="106" customWidth="1"/>
    <col min="5" max="5" width="10.7109375" style="106" bestFit="1" customWidth="1"/>
    <col min="6" max="6" width="11.42578125" style="148"/>
    <col min="7" max="7" width="9.85546875" style="148" bestFit="1" customWidth="1"/>
    <col min="8" max="8" width="21.85546875" style="148" customWidth="1"/>
    <col min="9" max="9" width="18.28515625" style="148" customWidth="1"/>
    <col min="10" max="10" width="31.140625" style="148" customWidth="1"/>
    <col min="11" max="11" width="13.5703125" style="139" customWidth="1"/>
    <col min="12" max="12" width="13.42578125" style="105" bestFit="1" customWidth="1"/>
    <col min="13" max="13" width="13.140625" style="162" customWidth="1"/>
    <col min="14" max="16384" width="11.42578125" style="106"/>
  </cols>
  <sheetData>
    <row r="1" spans="1:17" x14ac:dyDescent="0.2">
      <c r="A1" s="382" t="s">
        <v>39</v>
      </c>
      <c r="B1" s="382"/>
      <c r="C1" s="382"/>
      <c r="D1" s="382"/>
      <c r="E1" s="382"/>
      <c r="F1" s="382"/>
      <c r="G1" s="382"/>
      <c r="H1" s="382"/>
      <c r="I1" s="382"/>
      <c r="J1" s="382"/>
      <c r="K1" s="382"/>
      <c r="L1" s="309"/>
      <c r="M1" s="310"/>
      <c r="O1" s="107">
        <v>55</v>
      </c>
      <c r="P1" s="108">
        <v>32</v>
      </c>
      <c r="Q1" s="106" t="s">
        <v>24</v>
      </c>
    </row>
    <row r="2" spans="1:17" x14ac:dyDescent="0.2">
      <c r="A2" s="382"/>
      <c r="B2" s="382"/>
      <c r="C2" s="382"/>
      <c r="D2" s="382"/>
      <c r="E2" s="382"/>
      <c r="F2" s="382"/>
      <c r="G2" s="382"/>
      <c r="H2" s="382"/>
      <c r="I2" s="382"/>
      <c r="J2" s="382"/>
      <c r="K2" s="382"/>
      <c r="L2" s="309"/>
      <c r="M2" s="310"/>
    </row>
    <row r="3" spans="1:17" ht="33.75" x14ac:dyDescent="0.2">
      <c r="A3" s="109" t="s">
        <v>41</v>
      </c>
      <c r="B3" s="110" t="s">
        <v>42</v>
      </c>
      <c r="C3" s="111" t="s">
        <v>43</v>
      </c>
      <c r="D3" s="112" t="s">
        <v>262</v>
      </c>
      <c r="E3" s="111" t="s">
        <v>45</v>
      </c>
      <c r="F3" s="111" t="s">
        <v>46</v>
      </c>
      <c r="G3" s="111" t="s">
        <v>47</v>
      </c>
      <c r="H3" s="111" t="s">
        <v>48</v>
      </c>
      <c r="I3" s="111" t="s">
        <v>49</v>
      </c>
      <c r="J3" s="111" t="s">
        <v>50</v>
      </c>
      <c r="K3" s="113" t="s">
        <v>2382</v>
      </c>
      <c r="L3" s="113" t="s">
        <v>2383</v>
      </c>
      <c r="M3" s="113" t="s">
        <v>2384</v>
      </c>
    </row>
    <row r="4" spans="1:17" x14ac:dyDescent="0.2">
      <c r="A4" s="114">
        <v>2013</v>
      </c>
      <c r="B4" s="115">
        <v>45963</v>
      </c>
      <c r="C4" s="115" t="s">
        <v>51</v>
      </c>
      <c r="D4" s="116" t="s">
        <v>52</v>
      </c>
      <c r="E4" s="114" t="s">
        <v>53</v>
      </c>
      <c r="F4" s="114" t="s">
        <v>54</v>
      </c>
      <c r="G4" s="117"/>
      <c r="H4" s="117" t="s">
        <v>55</v>
      </c>
      <c r="I4" s="119" t="s">
        <v>1320</v>
      </c>
      <c r="J4" s="120" t="s">
        <v>1303</v>
      </c>
      <c r="K4" s="121">
        <v>350125</v>
      </c>
      <c r="L4" s="297">
        <v>300168</v>
      </c>
      <c r="M4" s="308">
        <f>+K4-L4</f>
        <v>49957</v>
      </c>
    </row>
    <row r="5" spans="1:17" x14ac:dyDescent="0.2">
      <c r="A5" s="114">
        <v>2020</v>
      </c>
      <c r="B5" s="115">
        <v>45957</v>
      </c>
      <c r="C5" s="115" t="s">
        <v>56</v>
      </c>
      <c r="D5" s="116" t="s">
        <v>57</v>
      </c>
      <c r="E5" s="114" t="s">
        <v>58</v>
      </c>
      <c r="F5" s="114" t="s">
        <v>54</v>
      </c>
      <c r="G5" s="117"/>
      <c r="H5" s="117" t="s">
        <v>59</v>
      </c>
      <c r="I5" s="122" t="s">
        <v>1321</v>
      </c>
      <c r="J5" s="120" t="s">
        <v>1304</v>
      </c>
      <c r="K5" s="121">
        <v>233529</v>
      </c>
      <c r="L5" s="180">
        <v>204789</v>
      </c>
      <c r="M5" s="308">
        <f t="shared" ref="M5:M20" si="0">+K5-L5</f>
        <v>28740</v>
      </c>
    </row>
    <row r="6" spans="1:17" x14ac:dyDescent="0.2">
      <c r="A6" s="114">
        <v>2020</v>
      </c>
      <c r="B6" s="115">
        <v>45912</v>
      </c>
      <c r="C6" s="115" t="s">
        <v>56</v>
      </c>
      <c r="D6" s="116" t="s">
        <v>60</v>
      </c>
      <c r="E6" s="114" t="s">
        <v>61</v>
      </c>
      <c r="F6" s="114" t="s">
        <v>54</v>
      </c>
      <c r="G6" s="117"/>
      <c r="H6" s="117" t="s">
        <v>62</v>
      </c>
      <c r="I6" s="122" t="s">
        <v>1322</v>
      </c>
      <c r="J6" s="120" t="s">
        <v>1305</v>
      </c>
      <c r="K6" s="121">
        <v>233529</v>
      </c>
      <c r="L6" s="180">
        <v>204789</v>
      </c>
      <c r="M6" s="308">
        <f t="shared" si="0"/>
        <v>28740</v>
      </c>
    </row>
    <row r="7" spans="1:17" x14ac:dyDescent="0.2">
      <c r="A7" s="114">
        <v>2014</v>
      </c>
      <c r="B7" s="115">
        <v>45957</v>
      </c>
      <c r="C7" s="115" t="s">
        <v>63</v>
      </c>
      <c r="D7" s="116" t="s">
        <v>64</v>
      </c>
      <c r="E7" s="114" t="s">
        <v>65</v>
      </c>
      <c r="F7" s="114" t="s">
        <v>54</v>
      </c>
      <c r="G7" s="117"/>
      <c r="H7" s="117" t="s">
        <v>66</v>
      </c>
      <c r="I7" s="122" t="s">
        <v>1323</v>
      </c>
      <c r="J7" s="120" t="s">
        <v>1306</v>
      </c>
      <c r="K7" s="121">
        <v>233529</v>
      </c>
      <c r="L7" s="176">
        <v>205089</v>
      </c>
      <c r="M7" s="308">
        <f t="shared" si="0"/>
        <v>28440</v>
      </c>
    </row>
    <row r="8" spans="1:17" x14ac:dyDescent="0.2">
      <c r="A8" s="114">
        <v>2014</v>
      </c>
      <c r="B8" s="115">
        <v>45948</v>
      </c>
      <c r="C8" s="115" t="s">
        <v>67</v>
      </c>
      <c r="D8" s="116" t="s">
        <v>68</v>
      </c>
      <c r="E8" s="114" t="s">
        <v>69</v>
      </c>
      <c r="F8" s="114" t="s">
        <v>54</v>
      </c>
      <c r="G8" s="117"/>
      <c r="H8" s="117" t="s">
        <v>70</v>
      </c>
      <c r="I8" s="122" t="s">
        <v>1324</v>
      </c>
      <c r="J8" s="120" t="s">
        <v>1307</v>
      </c>
      <c r="K8" s="121">
        <v>233529</v>
      </c>
      <c r="L8" s="176">
        <v>205089</v>
      </c>
      <c r="M8" s="308">
        <f t="shared" si="0"/>
        <v>28440</v>
      </c>
    </row>
    <row r="9" spans="1:17" x14ac:dyDescent="0.2">
      <c r="A9" s="114">
        <v>2014</v>
      </c>
      <c r="B9" s="115">
        <v>45957</v>
      </c>
      <c r="C9" s="115" t="s">
        <v>67</v>
      </c>
      <c r="D9" s="116" t="s">
        <v>71</v>
      </c>
      <c r="E9" s="114" t="s">
        <v>72</v>
      </c>
      <c r="F9" s="114" t="s">
        <v>54</v>
      </c>
      <c r="G9" s="117"/>
      <c r="H9" s="117" t="s">
        <v>73</v>
      </c>
      <c r="I9" s="122" t="s">
        <v>1325</v>
      </c>
      <c r="J9" s="120" t="s">
        <v>1308</v>
      </c>
      <c r="K9" s="121">
        <v>233529</v>
      </c>
      <c r="L9" s="176">
        <v>205089</v>
      </c>
      <c r="M9" s="308">
        <f t="shared" si="0"/>
        <v>28440</v>
      </c>
    </row>
    <row r="10" spans="1:17" x14ac:dyDescent="0.2">
      <c r="A10" s="114">
        <v>2014</v>
      </c>
      <c r="B10" s="115">
        <v>45948</v>
      </c>
      <c r="C10" s="115" t="s">
        <v>67</v>
      </c>
      <c r="D10" s="116" t="s">
        <v>74</v>
      </c>
      <c r="E10" s="114" t="s">
        <v>75</v>
      </c>
      <c r="F10" s="114" t="s">
        <v>54</v>
      </c>
      <c r="G10" s="117"/>
      <c r="H10" s="117" t="s">
        <v>76</v>
      </c>
      <c r="I10" s="122" t="s">
        <v>1326</v>
      </c>
      <c r="J10" s="120" t="s">
        <v>1309</v>
      </c>
      <c r="K10" s="121">
        <v>233529</v>
      </c>
      <c r="L10" s="176">
        <v>205089</v>
      </c>
      <c r="M10" s="308">
        <f t="shared" si="0"/>
        <v>28440</v>
      </c>
    </row>
    <row r="11" spans="1:17" x14ac:dyDescent="0.2">
      <c r="A11" s="114">
        <v>2014</v>
      </c>
      <c r="B11" s="115">
        <v>45957</v>
      </c>
      <c r="C11" s="115" t="s">
        <v>67</v>
      </c>
      <c r="D11" s="116" t="s">
        <v>77</v>
      </c>
      <c r="E11" s="114" t="s">
        <v>78</v>
      </c>
      <c r="F11" s="114" t="s">
        <v>54</v>
      </c>
      <c r="G11" s="117"/>
      <c r="H11" s="117" t="s">
        <v>79</v>
      </c>
      <c r="I11" s="122" t="s">
        <v>1327</v>
      </c>
      <c r="J11" s="120" t="s">
        <v>1310</v>
      </c>
      <c r="K11" s="121">
        <v>233529</v>
      </c>
      <c r="L11" s="176">
        <v>205089</v>
      </c>
      <c r="M11" s="308">
        <f t="shared" si="0"/>
        <v>28440</v>
      </c>
    </row>
    <row r="12" spans="1:17" x14ac:dyDescent="0.2">
      <c r="A12" s="114">
        <v>2014</v>
      </c>
      <c r="B12" s="115">
        <v>45951</v>
      </c>
      <c r="C12" s="115" t="s">
        <v>67</v>
      </c>
      <c r="D12" s="116" t="s">
        <v>80</v>
      </c>
      <c r="E12" s="114" t="s">
        <v>81</v>
      </c>
      <c r="F12" s="114" t="s">
        <v>54</v>
      </c>
      <c r="G12" s="117"/>
      <c r="H12" s="117" t="s">
        <v>82</v>
      </c>
      <c r="I12" s="122" t="s">
        <v>1328</v>
      </c>
      <c r="J12" s="120" t="s">
        <v>1311</v>
      </c>
      <c r="K12" s="121">
        <v>233529</v>
      </c>
      <c r="L12" s="176">
        <v>205089</v>
      </c>
      <c r="M12" s="308">
        <f t="shared" si="0"/>
        <v>28440</v>
      </c>
    </row>
    <row r="13" spans="1:17" x14ac:dyDescent="0.2">
      <c r="A13" s="114">
        <v>2018</v>
      </c>
      <c r="B13" s="115">
        <v>45948</v>
      </c>
      <c r="C13" s="115" t="s">
        <v>67</v>
      </c>
      <c r="D13" s="116" t="s">
        <v>83</v>
      </c>
      <c r="E13" s="114" t="s">
        <v>84</v>
      </c>
      <c r="F13" s="114" t="s">
        <v>54</v>
      </c>
      <c r="G13" s="117"/>
      <c r="H13" s="117" t="s">
        <v>85</v>
      </c>
      <c r="I13" s="122" t="s">
        <v>1329</v>
      </c>
      <c r="J13" s="120" t="s">
        <v>1312</v>
      </c>
      <c r="K13" s="121">
        <v>233529</v>
      </c>
      <c r="L13" s="180">
        <v>204789</v>
      </c>
      <c r="M13" s="308">
        <f t="shared" si="0"/>
        <v>28740</v>
      </c>
    </row>
    <row r="14" spans="1:17" ht="22.5" x14ac:dyDescent="0.2">
      <c r="A14" s="114">
        <v>2013</v>
      </c>
      <c r="B14" s="115">
        <v>45957</v>
      </c>
      <c r="C14" s="115" t="s">
        <v>86</v>
      </c>
      <c r="D14" s="116" t="s">
        <v>87</v>
      </c>
      <c r="E14" s="114" t="s">
        <v>88</v>
      </c>
      <c r="F14" s="114" t="s">
        <v>54</v>
      </c>
      <c r="G14" s="117"/>
      <c r="H14" s="117" t="s">
        <v>89</v>
      </c>
      <c r="I14" s="122" t="s">
        <v>1330</v>
      </c>
      <c r="J14" s="120" t="s">
        <v>1313</v>
      </c>
      <c r="K14" s="121">
        <v>233529</v>
      </c>
      <c r="L14" s="176">
        <v>205089</v>
      </c>
      <c r="M14" s="308">
        <f t="shared" si="0"/>
        <v>28440</v>
      </c>
    </row>
    <row r="15" spans="1:17" x14ac:dyDescent="0.2">
      <c r="A15" s="114">
        <v>2005</v>
      </c>
      <c r="B15" s="115">
        <v>45964</v>
      </c>
      <c r="C15" s="115" t="s">
        <v>90</v>
      </c>
      <c r="D15" s="116" t="s">
        <v>91</v>
      </c>
      <c r="E15" s="114" t="s">
        <v>92</v>
      </c>
      <c r="F15" s="114"/>
      <c r="G15" s="117" t="s">
        <v>54</v>
      </c>
      <c r="H15" s="117" t="s">
        <v>93</v>
      </c>
      <c r="I15" s="122" t="s">
        <v>1331</v>
      </c>
      <c r="J15" s="120" t="s">
        <v>1314</v>
      </c>
      <c r="K15" s="121">
        <v>536364</v>
      </c>
      <c r="L15" s="298">
        <v>451183</v>
      </c>
      <c r="M15" s="308">
        <f t="shared" si="0"/>
        <v>85181</v>
      </c>
    </row>
    <row r="16" spans="1:17" x14ac:dyDescent="0.2">
      <c r="A16" s="114">
        <v>2005</v>
      </c>
      <c r="B16" s="115">
        <v>45942</v>
      </c>
      <c r="C16" s="115" t="s">
        <v>90</v>
      </c>
      <c r="D16" s="116" t="s">
        <v>94</v>
      </c>
      <c r="E16" s="114" t="s">
        <v>95</v>
      </c>
      <c r="F16" s="114"/>
      <c r="G16" s="117" t="s">
        <v>54</v>
      </c>
      <c r="H16" s="117" t="s">
        <v>96</v>
      </c>
      <c r="I16" s="122" t="s">
        <v>1332</v>
      </c>
      <c r="J16" s="120" t="s">
        <v>1315</v>
      </c>
      <c r="K16" s="121">
        <v>536364</v>
      </c>
      <c r="L16" s="298">
        <v>451183</v>
      </c>
      <c r="M16" s="308">
        <f t="shared" si="0"/>
        <v>85181</v>
      </c>
    </row>
    <row r="17" spans="1:13" x14ac:dyDescent="0.2">
      <c r="A17" s="114">
        <v>2005</v>
      </c>
      <c r="B17" s="115">
        <v>45971</v>
      </c>
      <c r="C17" s="115" t="s">
        <v>90</v>
      </c>
      <c r="D17" s="116" t="s">
        <v>97</v>
      </c>
      <c r="E17" s="114" t="s">
        <v>98</v>
      </c>
      <c r="F17" s="114"/>
      <c r="G17" s="117" t="s">
        <v>54</v>
      </c>
      <c r="H17" s="117" t="s">
        <v>99</v>
      </c>
      <c r="I17" s="122" t="s">
        <v>1333</v>
      </c>
      <c r="J17" s="120" t="s">
        <v>1316</v>
      </c>
      <c r="K17" s="121">
        <v>536364</v>
      </c>
      <c r="L17" s="298">
        <v>451183</v>
      </c>
      <c r="M17" s="308">
        <f t="shared" si="0"/>
        <v>85181</v>
      </c>
    </row>
    <row r="18" spans="1:13" x14ac:dyDescent="0.2">
      <c r="A18" s="114">
        <v>2005</v>
      </c>
      <c r="B18" s="115">
        <v>45990</v>
      </c>
      <c r="C18" s="115" t="s">
        <v>90</v>
      </c>
      <c r="D18" s="116" t="s">
        <v>100</v>
      </c>
      <c r="E18" s="114" t="s">
        <v>101</v>
      </c>
      <c r="F18" s="114"/>
      <c r="G18" s="117" t="s">
        <v>54</v>
      </c>
      <c r="H18" s="117" t="s">
        <v>102</v>
      </c>
      <c r="I18" s="122" t="s">
        <v>1334</v>
      </c>
      <c r="J18" s="120" t="s">
        <v>1317</v>
      </c>
      <c r="K18" s="121">
        <v>536364</v>
      </c>
      <c r="L18" s="298">
        <v>451183</v>
      </c>
      <c r="M18" s="308">
        <f t="shared" si="0"/>
        <v>85181</v>
      </c>
    </row>
    <row r="19" spans="1:13" x14ac:dyDescent="0.2">
      <c r="A19" s="114">
        <v>2005</v>
      </c>
      <c r="B19" s="115">
        <v>45948</v>
      </c>
      <c r="C19" s="115" t="s">
        <v>90</v>
      </c>
      <c r="D19" s="116" t="s">
        <v>103</v>
      </c>
      <c r="E19" s="114" t="s">
        <v>104</v>
      </c>
      <c r="F19" s="114"/>
      <c r="G19" s="117" t="s">
        <v>54</v>
      </c>
      <c r="H19" s="117" t="s">
        <v>105</v>
      </c>
      <c r="I19" s="122" t="s">
        <v>1335</v>
      </c>
      <c r="J19" s="120" t="s">
        <v>1318</v>
      </c>
      <c r="K19" s="121">
        <v>536364</v>
      </c>
      <c r="L19" s="298">
        <v>451183</v>
      </c>
      <c r="M19" s="308">
        <f t="shared" si="0"/>
        <v>85181</v>
      </c>
    </row>
    <row r="20" spans="1:13" x14ac:dyDescent="0.2">
      <c r="A20" s="114">
        <v>2005</v>
      </c>
      <c r="B20" s="115">
        <v>45996</v>
      </c>
      <c r="C20" s="115" t="s">
        <v>90</v>
      </c>
      <c r="D20" s="116" t="s">
        <v>106</v>
      </c>
      <c r="E20" s="114" t="s">
        <v>107</v>
      </c>
      <c r="F20" s="114"/>
      <c r="G20" s="117" t="s">
        <v>54</v>
      </c>
      <c r="H20" s="117" t="s">
        <v>108</v>
      </c>
      <c r="I20" s="119" t="s">
        <v>1336</v>
      </c>
      <c r="J20" s="120" t="s">
        <v>1319</v>
      </c>
      <c r="K20" s="121">
        <v>536364</v>
      </c>
      <c r="L20" s="298">
        <v>451183</v>
      </c>
      <c r="M20" s="308">
        <f t="shared" si="0"/>
        <v>85181</v>
      </c>
    </row>
    <row r="21" spans="1:13" x14ac:dyDescent="0.2">
      <c r="A21" s="379" t="s">
        <v>40</v>
      </c>
      <c r="B21" s="380"/>
      <c r="C21" s="380"/>
      <c r="D21" s="380"/>
      <c r="E21" s="380"/>
      <c r="F21" s="380"/>
      <c r="G21" s="380"/>
      <c r="H21" s="380"/>
      <c r="I21" s="381"/>
      <c r="J21" s="104"/>
      <c r="K21" s="124">
        <f>SUM(K4:K20)</f>
        <v>5903599</v>
      </c>
      <c r="L21" s="299">
        <f t="shared" ref="L21:M21" si="1">SUM(L4:L20)</f>
        <v>5057256</v>
      </c>
      <c r="M21" s="124">
        <f t="shared" si="1"/>
        <v>846343</v>
      </c>
    </row>
    <row r="22" spans="1:13" ht="39.75" x14ac:dyDescent="0.2">
      <c r="A22" s="109" t="s">
        <v>41</v>
      </c>
      <c r="B22" s="110" t="s">
        <v>42</v>
      </c>
      <c r="C22" s="111" t="s">
        <v>43</v>
      </c>
      <c r="D22" s="112" t="s">
        <v>262</v>
      </c>
      <c r="E22" s="111" t="s">
        <v>45</v>
      </c>
      <c r="F22" s="111" t="s">
        <v>46</v>
      </c>
      <c r="G22" s="111" t="s">
        <v>47</v>
      </c>
      <c r="H22" s="111" t="s">
        <v>48</v>
      </c>
      <c r="I22" s="111" t="s">
        <v>49</v>
      </c>
      <c r="J22" s="111" t="s">
        <v>50</v>
      </c>
      <c r="K22" s="113" t="s">
        <v>2385</v>
      </c>
      <c r="L22" s="177"/>
      <c r="M22" s="113" t="s">
        <v>2384</v>
      </c>
    </row>
    <row r="23" spans="1:13" x14ac:dyDescent="0.2">
      <c r="A23" s="114" t="s">
        <v>2386</v>
      </c>
      <c r="B23" s="115">
        <v>45942</v>
      </c>
      <c r="C23" s="114" t="s">
        <v>110</v>
      </c>
      <c r="D23" s="116" t="s">
        <v>111</v>
      </c>
      <c r="E23" s="114" t="s">
        <v>112</v>
      </c>
      <c r="F23" s="114" t="s">
        <v>113</v>
      </c>
      <c r="G23" s="117"/>
      <c r="H23" s="117" t="s">
        <v>114</v>
      </c>
      <c r="I23" s="119" t="s">
        <v>1337</v>
      </c>
      <c r="J23" s="163" t="s">
        <v>1338</v>
      </c>
      <c r="K23" s="121">
        <v>536364</v>
      </c>
      <c r="L23" s="300">
        <v>451683</v>
      </c>
      <c r="M23" s="308">
        <f t="shared" ref="M23:M42" si="2">+K23-L23</f>
        <v>84681</v>
      </c>
    </row>
    <row r="24" spans="1:13" x14ac:dyDescent="0.2">
      <c r="A24" s="114" t="s">
        <v>2387</v>
      </c>
      <c r="B24" s="115">
        <v>45938</v>
      </c>
      <c r="C24" s="114" t="s">
        <v>110</v>
      </c>
      <c r="D24" s="116" t="s">
        <v>115</v>
      </c>
      <c r="E24" s="114" t="s">
        <v>116</v>
      </c>
      <c r="F24" s="114" t="s">
        <v>113</v>
      </c>
      <c r="G24" s="117"/>
      <c r="H24" s="117" t="s">
        <v>117</v>
      </c>
      <c r="I24" s="122" t="s">
        <v>1339</v>
      </c>
      <c r="J24" s="163" t="s">
        <v>1340</v>
      </c>
      <c r="K24" s="121">
        <v>536364</v>
      </c>
      <c r="L24" s="300">
        <v>451683</v>
      </c>
      <c r="M24" s="308">
        <f t="shared" si="2"/>
        <v>84681</v>
      </c>
    </row>
    <row r="25" spans="1:13" x14ac:dyDescent="0.2">
      <c r="A25" s="114" t="s">
        <v>2388</v>
      </c>
      <c r="B25" s="115">
        <v>45857</v>
      </c>
      <c r="C25" s="114" t="s">
        <v>110</v>
      </c>
      <c r="D25" s="116" t="s">
        <v>118</v>
      </c>
      <c r="E25" s="114" t="s">
        <v>119</v>
      </c>
      <c r="F25" s="114" t="s">
        <v>113</v>
      </c>
      <c r="G25" s="117"/>
      <c r="H25" s="117" t="s">
        <v>120</v>
      </c>
      <c r="I25" s="122" t="s">
        <v>1341</v>
      </c>
      <c r="J25" s="163" t="s">
        <v>1342</v>
      </c>
      <c r="K25" s="121">
        <v>536364</v>
      </c>
      <c r="L25" s="300">
        <v>451683</v>
      </c>
      <c r="M25" s="308">
        <f t="shared" si="2"/>
        <v>84681</v>
      </c>
    </row>
    <row r="26" spans="1:13" x14ac:dyDescent="0.2">
      <c r="A26" s="114">
        <v>2008</v>
      </c>
      <c r="B26" s="115" t="s">
        <v>121</v>
      </c>
      <c r="C26" s="114" t="s">
        <v>110</v>
      </c>
      <c r="D26" s="116" t="s">
        <v>122</v>
      </c>
      <c r="E26" s="114" t="s">
        <v>123</v>
      </c>
      <c r="F26" s="114" t="s">
        <v>113</v>
      </c>
      <c r="G26" s="117"/>
      <c r="H26" s="117" t="s">
        <v>124</v>
      </c>
      <c r="I26" s="122" t="s">
        <v>1343</v>
      </c>
      <c r="J26" s="163" t="s">
        <v>1344</v>
      </c>
      <c r="K26" s="121">
        <v>536364</v>
      </c>
      <c r="L26" s="300">
        <v>451683</v>
      </c>
      <c r="M26" s="308">
        <f t="shared" si="2"/>
        <v>84681</v>
      </c>
    </row>
    <row r="27" spans="1:13" x14ac:dyDescent="0.2">
      <c r="A27" s="114" t="s">
        <v>2389</v>
      </c>
      <c r="B27" s="115">
        <v>45979</v>
      </c>
      <c r="C27" s="114" t="s">
        <v>125</v>
      </c>
      <c r="D27" s="116" t="s">
        <v>126</v>
      </c>
      <c r="E27" s="114" t="s">
        <v>127</v>
      </c>
      <c r="F27" s="114" t="s">
        <v>113</v>
      </c>
      <c r="G27" s="117"/>
      <c r="H27" s="117" t="s">
        <v>128</v>
      </c>
      <c r="I27" s="122" t="s">
        <v>1345</v>
      </c>
      <c r="J27" s="163" t="s">
        <v>1346</v>
      </c>
      <c r="K27" s="121">
        <v>350125</v>
      </c>
      <c r="L27" s="301">
        <v>299868</v>
      </c>
      <c r="M27" s="308">
        <f t="shared" si="2"/>
        <v>50257</v>
      </c>
    </row>
    <row r="28" spans="1:13" x14ac:dyDescent="0.2">
      <c r="A28" s="114" t="s">
        <v>2390</v>
      </c>
      <c r="B28" s="115">
        <v>45974</v>
      </c>
      <c r="C28" s="114" t="s">
        <v>125</v>
      </c>
      <c r="D28" s="116" t="s">
        <v>129</v>
      </c>
      <c r="E28" s="114" t="s">
        <v>130</v>
      </c>
      <c r="F28" s="114" t="s">
        <v>113</v>
      </c>
      <c r="G28" s="117"/>
      <c r="H28" s="117" t="s">
        <v>131</v>
      </c>
      <c r="I28" s="122" t="s">
        <v>1347</v>
      </c>
      <c r="J28" s="163" t="s">
        <v>1348</v>
      </c>
      <c r="K28" s="121">
        <v>350125</v>
      </c>
      <c r="L28" s="297">
        <v>300168</v>
      </c>
      <c r="M28" s="308">
        <f t="shared" si="2"/>
        <v>49957</v>
      </c>
    </row>
    <row r="29" spans="1:13" x14ac:dyDescent="0.2">
      <c r="A29" s="114" t="s">
        <v>2390</v>
      </c>
      <c r="B29" s="115">
        <v>45983</v>
      </c>
      <c r="C29" s="114" t="s">
        <v>125</v>
      </c>
      <c r="D29" s="116" t="s">
        <v>132</v>
      </c>
      <c r="E29" s="114" t="s">
        <v>133</v>
      </c>
      <c r="F29" s="114" t="s">
        <v>113</v>
      </c>
      <c r="G29" s="117"/>
      <c r="H29" s="117" t="s">
        <v>134</v>
      </c>
      <c r="I29" s="122" t="s">
        <v>1349</v>
      </c>
      <c r="J29" s="163" t="s">
        <v>1350</v>
      </c>
      <c r="K29" s="121">
        <v>350125</v>
      </c>
      <c r="L29" s="297">
        <v>300168</v>
      </c>
      <c r="M29" s="308">
        <f t="shared" si="2"/>
        <v>49957</v>
      </c>
    </row>
    <row r="30" spans="1:13" x14ac:dyDescent="0.2">
      <c r="A30" s="114" t="s">
        <v>2391</v>
      </c>
      <c r="B30" s="115">
        <v>45966</v>
      </c>
      <c r="C30" s="114" t="s">
        <v>135</v>
      </c>
      <c r="D30" s="116" t="s">
        <v>136</v>
      </c>
      <c r="E30" s="114" t="s">
        <v>137</v>
      </c>
      <c r="F30" s="114" t="s">
        <v>113</v>
      </c>
      <c r="G30" s="117"/>
      <c r="H30" s="117" t="s">
        <v>138</v>
      </c>
      <c r="I30" s="122" t="s">
        <v>1351</v>
      </c>
      <c r="J30" s="163" t="s">
        <v>1352</v>
      </c>
      <c r="K30" s="121">
        <v>536364</v>
      </c>
      <c r="L30" s="302">
        <v>451883</v>
      </c>
      <c r="M30" s="308">
        <f t="shared" si="2"/>
        <v>84481</v>
      </c>
    </row>
    <row r="31" spans="1:13" x14ac:dyDescent="0.2">
      <c r="A31" s="114" t="s">
        <v>2391</v>
      </c>
      <c r="B31" s="115">
        <v>45987</v>
      </c>
      <c r="C31" s="114" t="s">
        <v>135</v>
      </c>
      <c r="D31" s="116" t="s">
        <v>139</v>
      </c>
      <c r="E31" s="114" t="s">
        <v>140</v>
      </c>
      <c r="F31" s="114" t="s">
        <v>113</v>
      </c>
      <c r="G31" s="117"/>
      <c r="H31" s="117" t="s">
        <v>141</v>
      </c>
      <c r="I31" s="122" t="s">
        <v>1353</v>
      </c>
      <c r="J31" s="163" t="s">
        <v>1354</v>
      </c>
      <c r="K31" s="121">
        <v>536364</v>
      </c>
      <c r="L31" s="302">
        <v>451883</v>
      </c>
      <c r="M31" s="308">
        <f t="shared" si="2"/>
        <v>84481</v>
      </c>
    </row>
    <row r="32" spans="1:13" x14ac:dyDescent="0.2">
      <c r="A32" s="114" t="s">
        <v>2386</v>
      </c>
      <c r="B32" s="115">
        <v>45975</v>
      </c>
      <c r="C32" s="114" t="s">
        <v>135</v>
      </c>
      <c r="D32" s="116" t="s">
        <v>142</v>
      </c>
      <c r="E32" s="114" t="s">
        <v>143</v>
      </c>
      <c r="F32" s="114" t="s">
        <v>113</v>
      </c>
      <c r="G32" s="117"/>
      <c r="H32" s="117" t="s">
        <v>144</v>
      </c>
      <c r="I32" s="122" t="s">
        <v>1355</v>
      </c>
      <c r="J32" s="163" t="s">
        <v>1356</v>
      </c>
      <c r="K32" s="121">
        <v>536364</v>
      </c>
      <c r="L32" s="300">
        <v>451683</v>
      </c>
      <c r="M32" s="308">
        <f t="shared" si="2"/>
        <v>84681</v>
      </c>
    </row>
    <row r="33" spans="1:13" x14ac:dyDescent="0.2">
      <c r="A33" s="114" t="s">
        <v>2386</v>
      </c>
      <c r="B33" s="115">
        <v>45966</v>
      </c>
      <c r="C33" s="114" t="s">
        <v>135</v>
      </c>
      <c r="D33" s="116" t="s">
        <v>145</v>
      </c>
      <c r="E33" s="114" t="s">
        <v>146</v>
      </c>
      <c r="F33" s="114" t="s">
        <v>113</v>
      </c>
      <c r="G33" s="117"/>
      <c r="H33" s="117" t="s">
        <v>147</v>
      </c>
      <c r="I33" s="122" t="s">
        <v>1357</v>
      </c>
      <c r="J33" s="163" t="s">
        <v>1358</v>
      </c>
      <c r="K33" s="121">
        <v>536364</v>
      </c>
      <c r="L33" s="300">
        <v>451683</v>
      </c>
      <c r="M33" s="308">
        <f t="shared" si="2"/>
        <v>84681</v>
      </c>
    </row>
    <row r="34" spans="1:13" x14ac:dyDescent="0.2">
      <c r="A34" s="114" t="s">
        <v>2390</v>
      </c>
      <c r="B34" s="115">
        <v>45912</v>
      </c>
      <c r="C34" s="114" t="s">
        <v>135</v>
      </c>
      <c r="D34" s="116" t="s">
        <v>148</v>
      </c>
      <c r="E34" s="114" t="s">
        <v>149</v>
      </c>
      <c r="F34" s="114" t="s">
        <v>113</v>
      </c>
      <c r="G34" s="117"/>
      <c r="H34" s="117" t="s">
        <v>150</v>
      </c>
      <c r="I34" s="122" t="s">
        <v>1359</v>
      </c>
      <c r="J34" s="163" t="s">
        <v>1360</v>
      </c>
      <c r="K34" s="121">
        <v>536364</v>
      </c>
      <c r="L34" s="302">
        <v>451883</v>
      </c>
      <c r="M34" s="308">
        <f t="shared" si="2"/>
        <v>84481</v>
      </c>
    </row>
    <row r="35" spans="1:13" x14ac:dyDescent="0.2">
      <c r="A35" s="114" t="s">
        <v>2390</v>
      </c>
      <c r="B35" s="115">
        <v>45923</v>
      </c>
      <c r="C35" s="114" t="s">
        <v>135</v>
      </c>
      <c r="D35" s="116" t="s">
        <v>151</v>
      </c>
      <c r="E35" s="114" t="s">
        <v>152</v>
      </c>
      <c r="F35" s="114" t="s">
        <v>113</v>
      </c>
      <c r="G35" s="117"/>
      <c r="H35" s="117" t="s">
        <v>153</v>
      </c>
      <c r="I35" s="122" t="s">
        <v>1361</v>
      </c>
      <c r="J35" s="163" t="s">
        <v>1362</v>
      </c>
      <c r="K35" s="121">
        <v>536364</v>
      </c>
      <c r="L35" s="302">
        <v>451883</v>
      </c>
      <c r="M35" s="308">
        <f t="shared" si="2"/>
        <v>84481</v>
      </c>
    </row>
    <row r="36" spans="1:13" x14ac:dyDescent="0.2">
      <c r="A36" s="114" t="s">
        <v>2390</v>
      </c>
      <c r="B36" s="115">
        <v>45955</v>
      </c>
      <c r="C36" s="114" t="s">
        <v>135</v>
      </c>
      <c r="D36" s="116" t="s">
        <v>154</v>
      </c>
      <c r="E36" s="114" t="s">
        <v>155</v>
      </c>
      <c r="F36" s="114" t="s">
        <v>113</v>
      </c>
      <c r="G36" s="117"/>
      <c r="H36" s="117" t="s">
        <v>156</v>
      </c>
      <c r="I36" s="122" t="s">
        <v>1363</v>
      </c>
      <c r="J36" s="163" t="s">
        <v>1364</v>
      </c>
      <c r="K36" s="121">
        <v>536364</v>
      </c>
      <c r="L36" s="302">
        <v>451883</v>
      </c>
      <c r="M36" s="308">
        <f t="shared" si="2"/>
        <v>84481</v>
      </c>
    </row>
    <row r="37" spans="1:13" x14ac:dyDescent="0.2">
      <c r="A37" s="114" t="s">
        <v>2392</v>
      </c>
      <c r="B37" s="115">
        <v>45980</v>
      </c>
      <c r="C37" s="114" t="s">
        <v>157</v>
      </c>
      <c r="D37" s="116" t="s">
        <v>158</v>
      </c>
      <c r="E37" s="114" t="s">
        <v>159</v>
      </c>
      <c r="F37" s="114" t="s">
        <v>113</v>
      </c>
      <c r="G37" s="117"/>
      <c r="H37" s="117" t="s">
        <v>160</v>
      </c>
      <c r="I37" s="122" t="s">
        <v>1365</v>
      </c>
      <c r="J37" s="163" t="s">
        <v>1366</v>
      </c>
      <c r="K37" s="121">
        <v>233529</v>
      </c>
      <c r="L37" s="180">
        <v>204789</v>
      </c>
      <c r="M37" s="308">
        <f t="shared" si="2"/>
        <v>28740</v>
      </c>
    </row>
    <row r="38" spans="1:13" x14ac:dyDescent="0.2">
      <c r="A38" s="114" t="s">
        <v>2392</v>
      </c>
      <c r="B38" s="115" t="s">
        <v>161</v>
      </c>
      <c r="C38" s="114" t="s">
        <v>157</v>
      </c>
      <c r="D38" s="116" t="s">
        <v>162</v>
      </c>
      <c r="E38" s="114" t="s">
        <v>163</v>
      </c>
      <c r="F38" s="114" t="s">
        <v>113</v>
      </c>
      <c r="G38" s="117"/>
      <c r="H38" s="117" t="s">
        <v>164</v>
      </c>
      <c r="I38" s="122" t="s">
        <v>1367</v>
      </c>
      <c r="J38" s="163" t="s">
        <v>1368</v>
      </c>
      <c r="K38" s="121">
        <v>233529</v>
      </c>
      <c r="L38" s="180">
        <v>204789</v>
      </c>
      <c r="M38" s="308">
        <f t="shared" si="2"/>
        <v>28740</v>
      </c>
    </row>
    <row r="39" spans="1:13" x14ac:dyDescent="0.2">
      <c r="A39" s="114" t="s">
        <v>2392</v>
      </c>
      <c r="B39" s="115">
        <v>45980</v>
      </c>
      <c r="C39" s="114" t="s">
        <v>157</v>
      </c>
      <c r="D39" s="116" t="s">
        <v>165</v>
      </c>
      <c r="E39" s="114" t="s">
        <v>166</v>
      </c>
      <c r="F39" s="114" t="s">
        <v>113</v>
      </c>
      <c r="G39" s="117"/>
      <c r="H39" s="117" t="s">
        <v>167</v>
      </c>
      <c r="I39" s="122" t="s">
        <v>1369</v>
      </c>
      <c r="J39" s="163" t="s">
        <v>1370</v>
      </c>
      <c r="K39" s="121">
        <v>233529</v>
      </c>
      <c r="L39" s="180">
        <v>204789</v>
      </c>
      <c r="M39" s="308">
        <f t="shared" si="2"/>
        <v>28740</v>
      </c>
    </row>
    <row r="40" spans="1:13" x14ac:dyDescent="0.2">
      <c r="A40" s="114" t="s">
        <v>2392</v>
      </c>
      <c r="B40" s="115">
        <v>45980</v>
      </c>
      <c r="C40" s="114" t="s">
        <v>157</v>
      </c>
      <c r="D40" s="116" t="s">
        <v>168</v>
      </c>
      <c r="E40" s="114" t="s">
        <v>169</v>
      </c>
      <c r="F40" s="114" t="s">
        <v>113</v>
      </c>
      <c r="G40" s="117"/>
      <c r="H40" s="117" t="s">
        <v>170</v>
      </c>
      <c r="I40" s="122" t="s">
        <v>1371</v>
      </c>
      <c r="J40" s="163" t="s">
        <v>1372</v>
      </c>
      <c r="K40" s="121">
        <v>233529</v>
      </c>
      <c r="L40" s="180">
        <v>204789</v>
      </c>
      <c r="M40" s="308">
        <f t="shared" si="2"/>
        <v>28740</v>
      </c>
    </row>
    <row r="41" spans="1:13" x14ac:dyDescent="0.2">
      <c r="A41" s="114" t="s">
        <v>2393</v>
      </c>
      <c r="B41" s="115">
        <v>45987</v>
      </c>
      <c r="C41" s="114" t="s">
        <v>157</v>
      </c>
      <c r="D41" s="116" t="s">
        <v>171</v>
      </c>
      <c r="E41" s="114" t="s">
        <v>172</v>
      </c>
      <c r="F41" s="114" t="s">
        <v>113</v>
      </c>
      <c r="G41" s="117"/>
      <c r="H41" s="117" t="s">
        <v>173</v>
      </c>
      <c r="I41" s="122" t="s">
        <v>1373</v>
      </c>
      <c r="J41" s="163" t="s">
        <v>1374</v>
      </c>
      <c r="K41" s="121">
        <v>233529</v>
      </c>
      <c r="L41" s="176">
        <v>205089</v>
      </c>
      <c r="M41" s="308">
        <f t="shared" si="2"/>
        <v>28440</v>
      </c>
    </row>
    <row r="42" spans="1:13" x14ac:dyDescent="0.2">
      <c r="A42" s="114" t="s">
        <v>2393</v>
      </c>
      <c r="B42" s="115">
        <v>45841</v>
      </c>
      <c r="C42" s="114" t="s">
        <v>157</v>
      </c>
      <c r="D42" s="116" t="s">
        <v>174</v>
      </c>
      <c r="E42" s="114" t="s">
        <v>175</v>
      </c>
      <c r="F42" s="114" t="s">
        <v>113</v>
      </c>
      <c r="G42" s="117"/>
      <c r="H42" s="117" t="s">
        <v>176</v>
      </c>
      <c r="I42" s="119" t="s">
        <v>1375</v>
      </c>
      <c r="J42" s="163" t="s">
        <v>1376</v>
      </c>
      <c r="K42" s="121">
        <v>233529</v>
      </c>
      <c r="L42" s="176">
        <v>205089</v>
      </c>
      <c r="M42" s="308">
        <f t="shared" si="2"/>
        <v>28440</v>
      </c>
    </row>
    <row r="43" spans="1:13" x14ac:dyDescent="0.2">
      <c r="A43" s="379" t="s">
        <v>109</v>
      </c>
      <c r="B43" s="380"/>
      <c r="C43" s="380"/>
      <c r="D43" s="380"/>
      <c r="E43" s="380"/>
      <c r="F43" s="380"/>
      <c r="G43" s="380"/>
      <c r="H43" s="380"/>
      <c r="I43" s="380"/>
      <c r="J43" s="381"/>
      <c r="K43" s="124">
        <f>SUM(K23:K42)</f>
        <v>8351553</v>
      </c>
      <c r="L43" s="299">
        <f>SUM(L23:L42)</f>
        <v>7099051</v>
      </c>
      <c r="M43" s="124">
        <f>SUM(M23:M42)</f>
        <v>1252502</v>
      </c>
    </row>
    <row r="44" spans="1:13" ht="39.75" x14ac:dyDescent="0.2">
      <c r="A44" s="109" t="s">
        <v>41</v>
      </c>
      <c r="B44" s="110" t="s">
        <v>42</v>
      </c>
      <c r="C44" s="111" t="s">
        <v>43</v>
      </c>
      <c r="D44" s="112" t="s">
        <v>262</v>
      </c>
      <c r="E44" s="111" t="s">
        <v>45</v>
      </c>
      <c r="F44" s="111" t="s">
        <v>46</v>
      </c>
      <c r="G44" s="111" t="s">
        <v>47</v>
      </c>
      <c r="H44" s="111" t="s">
        <v>48</v>
      </c>
      <c r="I44" s="111" t="s">
        <v>49</v>
      </c>
      <c r="J44" s="125" t="s">
        <v>50</v>
      </c>
      <c r="K44" s="113" t="s">
        <v>2385</v>
      </c>
      <c r="L44" s="177"/>
      <c r="M44" s="113" t="s">
        <v>2384</v>
      </c>
    </row>
    <row r="45" spans="1:13" x14ac:dyDescent="0.2">
      <c r="A45" s="114">
        <v>2008</v>
      </c>
      <c r="B45" s="115">
        <v>45984</v>
      </c>
      <c r="C45" s="115" t="s">
        <v>178</v>
      </c>
      <c r="D45" s="116" t="s">
        <v>179</v>
      </c>
      <c r="E45" s="114" t="s">
        <v>180</v>
      </c>
      <c r="F45" s="114"/>
      <c r="G45" s="117" t="s">
        <v>54</v>
      </c>
      <c r="H45" s="117" t="s">
        <v>181</v>
      </c>
      <c r="I45" s="119" t="s">
        <v>182</v>
      </c>
      <c r="J45" s="163" t="s">
        <v>1377</v>
      </c>
      <c r="K45" s="121">
        <v>536364</v>
      </c>
      <c r="L45" s="298">
        <v>451183</v>
      </c>
      <c r="M45" s="308">
        <f t="shared" ref="M45:M54" si="3">+K45-L45</f>
        <v>85181</v>
      </c>
    </row>
    <row r="46" spans="1:13" x14ac:dyDescent="0.2">
      <c r="A46" s="114">
        <v>1998</v>
      </c>
      <c r="B46" s="115">
        <v>45723</v>
      </c>
      <c r="C46" s="115" t="s">
        <v>178</v>
      </c>
      <c r="D46" s="116" t="s">
        <v>183</v>
      </c>
      <c r="E46" s="114" t="s">
        <v>184</v>
      </c>
      <c r="F46" s="114" t="s">
        <v>54</v>
      </c>
      <c r="G46" s="117"/>
      <c r="H46" s="117" t="s">
        <v>185</v>
      </c>
      <c r="I46" s="122" t="s">
        <v>1378</v>
      </c>
      <c r="J46" s="163" t="s">
        <v>1379</v>
      </c>
      <c r="K46" s="121">
        <v>536364</v>
      </c>
      <c r="L46" s="300">
        <v>451683</v>
      </c>
      <c r="M46" s="308">
        <f t="shared" si="3"/>
        <v>84681</v>
      </c>
    </row>
    <row r="47" spans="1:13" x14ac:dyDescent="0.2">
      <c r="A47" s="114">
        <v>2008</v>
      </c>
      <c r="B47" s="115">
        <v>45920</v>
      </c>
      <c r="C47" s="115" t="s">
        <v>186</v>
      </c>
      <c r="D47" s="116" t="s">
        <v>187</v>
      </c>
      <c r="E47" s="114" t="s">
        <v>188</v>
      </c>
      <c r="F47" s="114"/>
      <c r="G47" s="117" t="s">
        <v>54</v>
      </c>
      <c r="H47" s="117" t="s">
        <v>189</v>
      </c>
      <c r="I47" s="122" t="s">
        <v>1380</v>
      </c>
      <c r="J47" s="163" t="s">
        <v>1381</v>
      </c>
      <c r="K47" s="121">
        <v>536364</v>
      </c>
      <c r="L47" s="298">
        <v>451183</v>
      </c>
      <c r="M47" s="308">
        <f t="shared" si="3"/>
        <v>85181</v>
      </c>
    </row>
    <row r="48" spans="1:13" x14ac:dyDescent="0.2">
      <c r="A48" s="114">
        <v>2010</v>
      </c>
      <c r="B48" s="115">
        <v>45990</v>
      </c>
      <c r="C48" s="115" t="s">
        <v>190</v>
      </c>
      <c r="D48" s="116" t="s">
        <v>191</v>
      </c>
      <c r="E48" s="114" t="s">
        <v>192</v>
      </c>
      <c r="F48" s="114" t="s">
        <v>54</v>
      </c>
      <c r="G48" s="117"/>
      <c r="H48" s="117" t="s">
        <v>193</v>
      </c>
      <c r="I48" s="122" t="s">
        <v>194</v>
      </c>
      <c r="J48" s="163" t="s">
        <v>1382</v>
      </c>
      <c r="K48" s="121">
        <v>536364</v>
      </c>
      <c r="L48" s="302">
        <v>451883</v>
      </c>
      <c r="M48" s="308">
        <f t="shared" si="3"/>
        <v>84481</v>
      </c>
    </row>
    <row r="49" spans="1:17" x14ac:dyDescent="0.2">
      <c r="A49" s="114">
        <v>2010</v>
      </c>
      <c r="B49" s="115">
        <v>45980</v>
      </c>
      <c r="C49" s="115" t="s">
        <v>195</v>
      </c>
      <c r="D49" s="116" t="s">
        <v>196</v>
      </c>
      <c r="E49" s="114" t="s">
        <v>197</v>
      </c>
      <c r="F49" s="114" t="s">
        <v>54</v>
      </c>
      <c r="G49" s="117"/>
      <c r="H49" s="117" t="s">
        <v>198</v>
      </c>
      <c r="I49" s="122" t="s">
        <v>199</v>
      </c>
      <c r="J49" s="163" t="s">
        <v>1383</v>
      </c>
      <c r="K49" s="121">
        <v>350125</v>
      </c>
      <c r="L49" s="297">
        <v>300168</v>
      </c>
      <c r="M49" s="308">
        <f t="shared" si="3"/>
        <v>49957</v>
      </c>
    </row>
    <row r="50" spans="1:17" x14ac:dyDescent="0.2">
      <c r="A50" s="114">
        <v>2015</v>
      </c>
      <c r="B50" s="115">
        <v>45912</v>
      </c>
      <c r="C50" s="115" t="s">
        <v>200</v>
      </c>
      <c r="D50" s="116" t="s">
        <v>201</v>
      </c>
      <c r="E50" s="114" t="s">
        <v>202</v>
      </c>
      <c r="F50" s="114" t="s">
        <v>54</v>
      </c>
      <c r="G50" s="117"/>
      <c r="H50" s="117" t="s">
        <v>203</v>
      </c>
      <c r="I50" s="122" t="s">
        <v>204</v>
      </c>
      <c r="J50" s="163" t="s">
        <v>1384</v>
      </c>
      <c r="K50" s="121">
        <v>350125</v>
      </c>
      <c r="L50" s="297">
        <v>300168</v>
      </c>
      <c r="M50" s="308">
        <f t="shared" si="3"/>
        <v>49957</v>
      </c>
    </row>
    <row r="51" spans="1:17" x14ac:dyDescent="0.2">
      <c r="A51" s="114">
        <v>2015</v>
      </c>
      <c r="B51" s="115">
        <v>45722</v>
      </c>
      <c r="C51" s="115" t="s">
        <v>200</v>
      </c>
      <c r="D51" s="116" t="s">
        <v>205</v>
      </c>
      <c r="E51" s="114" t="s">
        <v>206</v>
      </c>
      <c r="F51" s="114" t="s">
        <v>54</v>
      </c>
      <c r="G51" s="117"/>
      <c r="H51" s="117" t="s">
        <v>207</v>
      </c>
      <c r="I51" s="122" t="s">
        <v>1385</v>
      </c>
      <c r="J51" s="163" t="s">
        <v>1386</v>
      </c>
      <c r="K51" s="121">
        <v>350125</v>
      </c>
      <c r="L51" s="297">
        <v>300168</v>
      </c>
      <c r="M51" s="308">
        <f t="shared" si="3"/>
        <v>49957</v>
      </c>
    </row>
    <row r="52" spans="1:17" x14ac:dyDescent="0.2">
      <c r="A52" s="114">
        <v>2018</v>
      </c>
      <c r="B52" s="115">
        <v>45691</v>
      </c>
      <c r="C52" s="115" t="s">
        <v>208</v>
      </c>
      <c r="D52" s="116" t="s">
        <v>209</v>
      </c>
      <c r="E52" s="114" t="s">
        <v>210</v>
      </c>
      <c r="F52" s="114" t="s">
        <v>54</v>
      </c>
      <c r="G52" s="117"/>
      <c r="H52" s="117" t="s">
        <v>211</v>
      </c>
      <c r="I52" s="122" t="s">
        <v>1387</v>
      </c>
      <c r="J52" s="163" t="s">
        <v>1388</v>
      </c>
      <c r="K52" s="121">
        <v>233529</v>
      </c>
      <c r="L52" s="180">
        <v>204789</v>
      </c>
      <c r="M52" s="308">
        <f t="shared" si="3"/>
        <v>28740</v>
      </c>
    </row>
    <row r="53" spans="1:17" x14ac:dyDescent="0.2">
      <c r="A53" s="114">
        <v>2018</v>
      </c>
      <c r="B53" s="115">
        <v>45783</v>
      </c>
      <c r="C53" s="115" t="s">
        <v>208</v>
      </c>
      <c r="D53" s="116" t="s">
        <v>212</v>
      </c>
      <c r="E53" s="114" t="s">
        <v>213</v>
      </c>
      <c r="F53" s="114" t="s">
        <v>54</v>
      </c>
      <c r="G53" s="117"/>
      <c r="H53" s="117" t="s">
        <v>211</v>
      </c>
      <c r="I53" s="122" t="s">
        <v>1389</v>
      </c>
      <c r="J53" s="163" t="s">
        <v>1390</v>
      </c>
      <c r="K53" s="121">
        <v>233529</v>
      </c>
      <c r="L53" s="180">
        <v>204789</v>
      </c>
      <c r="M53" s="308">
        <f t="shared" si="3"/>
        <v>28740</v>
      </c>
    </row>
    <row r="54" spans="1:17" x14ac:dyDescent="0.2">
      <c r="A54" s="114">
        <v>2018</v>
      </c>
      <c r="B54" s="115">
        <v>45814</v>
      </c>
      <c r="C54" s="115" t="s">
        <v>208</v>
      </c>
      <c r="D54" s="116" t="s">
        <v>214</v>
      </c>
      <c r="E54" s="114" t="s">
        <v>215</v>
      </c>
      <c r="F54" s="114" t="s">
        <v>54</v>
      </c>
      <c r="G54" s="117"/>
      <c r="H54" s="117" t="s">
        <v>211</v>
      </c>
      <c r="I54" s="122" t="s">
        <v>1391</v>
      </c>
      <c r="J54" s="163" t="s">
        <v>1392</v>
      </c>
      <c r="K54" s="121">
        <v>233529</v>
      </c>
      <c r="L54" s="180">
        <v>204789</v>
      </c>
      <c r="M54" s="308">
        <f t="shared" si="3"/>
        <v>28740</v>
      </c>
    </row>
    <row r="55" spans="1:17" x14ac:dyDescent="0.2">
      <c r="A55" s="379" t="s">
        <v>177</v>
      </c>
      <c r="B55" s="380"/>
      <c r="C55" s="380"/>
      <c r="D55" s="380"/>
      <c r="E55" s="380"/>
      <c r="F55" s="380"/>
      <c r="G55" s="380"/>
      <c r="H55" s="380"/>
      <c r="I55" s="380"/>
      <c r="J55" s="381"/>
      <c r="K55" s="124">
        <f>SUM(K45:K54)</f>
        <v>3896418</v>
      </c>
      <c r="L55" s="299">
        <f>SUM(L45:L54)</f>
        <v>3320803</v>
      </c>
      <c r="M55" s="124">
        <f>SUM(M45:M54)</f>
        <v>575615</v>
      </c>
    </row>
    <row r="56" spans="1:17" ht="39.75" x14ac:dyDescent="0.2">
      <c r="A56" s="109" t="s">
        <v>41</v>
      </c>
      <c r="B56" s="110" t="s">
        <v>42</v>
      </c>
      <c r="C56" s="111" t="s">
        <v>43</v>
      </c>
      <c r="D56" s="112" t="s">
        <v>262</v>
      </c>
      <c r="E56" s="111" t="s">
        <v>45</v>
      </c>
      <c r="F56" s="111" t="s">
        <v>46</v>
      </c>
      <c r="G56" s="111" t="s">
        <v>47</v>
      </c>
      <c r="H56" s="111" t="s">
        <v>48</v>
      </c>
      <c r="I56" s="111" t="s">
        <v>49</v>
      </c>
      <c r="J56" s="125" t="s">
        <v>50</v>
      </c>
      <c r="K56" s="126" t="s">
        <v>2385</v>
      </c>
      <c r="L56" s="177"/>
      <c r="M56" s="113" t="s">
        <v>2384</v>
      </c>
    </row>
    <row r="57" spans="1:17" x14ac:dyDescent="0.2">
      <c r="A57" s="114">
        <v>2010</v>
      </c>
      <c r="B57" s="115">
        <v>45928</v>
      </c>
      <c r="C57" s="115" t="s">
        <v>217</v>
      </c>
      <c r="D57" s="116" t="s">
        <v>218</v>
      </c>
      <c r="E57" s="114" t="s">
        <v>219</v>
      </c>
      <c r="F57" s="114"/>
      <c r="G57" s="117" t="s">
        <v>54</v>
      </c>
      <c r="H57" s="117" t="s">
        <v>220</v>
      </c>
      <c r="I57" s="119" t="s">
        <v>221</v>
      </c>
      <c r="J57" s="163" t="s">
        <v>222</v>
      </c>
      <c r="K57" s="121">
        <v>536364</v>
      </c>
      <c r="L57" s="303">
        <v>451383</v>
      </c>
      <c r="M57" s="308">
        <f t="shared" ref="M57:M64" si="4">+K57-L57</f>
        <v>84981</v>
      </c>
    </row>
    <row r="58" spans="1:17" x14ac:dyDescent="0.2">
      <c r="A58" s="114">
        <v>2008</v>
      </c>
      <c r="B58" s="115">
        <v>45928</v>
      </c>
      <c r="C58" s="115" t="s">
        <v>217</v>
      </c>
      <c r="D58" s="116" t="s">
        <v>223</v>
      </c>
      <c r="E58" s="114" t="s">
        <v>224</v>
      </c>
      <c r="F58" s="114"/>
      <c r="G58" s="117" t="s">
        <v>54</v>
      </c>
      <c r="H58" s="117" t="s">
        <v>225</v>
      </c>
      <c r="I58" s="122" t="s">
        <v>226</v>
      </c>
      <c r="J58" s="163" t="s">
        <v>227</v>
      </c>
      <c r="K58" s="121">
        <v>536364</v>
      </c>
      <c r="L58" s="298">
        <v>451183</v>
      </c>
      <c r="M58" s="308">
        <f t="shared" si="4"/>
        <v>85181</v>
      </c>
    </row>
    <row r="59" spans="1:17" x14ac:dyDescent="0.2">
      <c r="A59" s="114">
        <v>2010</v>
      </c>
      <c r="B59" s="115">
        <v>45928</v>
      </c>
      <c r="C59" s="115" t="s">
        <v>217</v>
      </c>
      <c r="D59" s="116" t="s">
        <v>228</v>
      </c>
      <c r="E59" s="114" t="s">
        <v>229</v>
      </c>
      <c r="F59" s="114"/>
      <c r="G59" s="117" t="s">
        <v>54</v>
      </c>
      <c r="H59" s="117" t="s">
        <v>230</v>
      </c>
      <c r="I59" s="122" t="s">
        <v>231</v>
      </c>
      <c r="J59" s="163" t="s">
        <v>232</v>
      </c>
      <c r="K59" s="121">
        <v>536364</v>
      </c>
      <c r="L59" s="303">
        <v>451383</v>
      </c>
      <c r="M59" s="308">
        <f t="shared" si="4"/>
        <v>84981</v>
      </c>
      <c r="P59" s="518" t="s">
        <v>2602</v>
      </c>
    </row>
    <row r="60" spans="1:17" s="327" customFormat="1" x14ac:dyDescent="0.2">
      <c r="A60" s="320">
        <v>2006</v>
      </c>
      <c r="B60" s="318">
        <v>45581</v>
      </c>
      <c r="C60" s="318" t="s">
        <v>217</v>
      </c>
      <c r="D60" s="319" t="s">
        <v>233</v>
      </c>
      <c r="E60" s="320" t="s">
        <v>234</v>
      </c>
      <c r="F60" s="320" t="s">
        <v>54</v>
      </c>
      <c r="G60" s="321"/>
      <c r="H60" s="321" t="s">
        <v>235</v>
      </c>
      <c r="I60" s="323" t="s">
        <v>236</v>
      </c>
      <c r="J60" s="338" t="s">
        <v>237</v>
      </c>
      <c r="K60" s="140"/>
      <c r="L60" s="325">
        <f>+P61</f>
        <v>14361</v>
      </c>
      <c r="M60" s="337"/>
      <c r="O60" s="140">
        <v>536364</v>
      </c>
      <c r="P60" s="519">
        <v>451683</v>
      </c>
      <c r="Q60" s="337">
        <f t="shared" ref="Q60" si="5">+O60-P60</f>
        <v>84681</v>
      </c>
    </row>
    <row r="61" spans="1:17" ht="22.5" x14ac:dyDescent="0.2">
      <c r="A61" s="114">
        <v>1998</v>
      </c>
      <c r="B61" s="115">
        <v>45928</v>
      </c>
      <c r="C61" s="115" t="s">
        <v>238</v>
      </c>
      <c r="D61" s="116" t="s">
        <v>239</v>
      </c>
      <c r="E61" s="114" t="s">
        <v>240</v>
      </c>
      <c r="F61" s="114"/>
      <c r="G61" s="117" t="s">
        <v>54</v>
      </c>
      <c r="H61" s="117" t="s">
        <v>241</v>
      </c>
      <c r="I61" s="122" t="s">
        <v>242</v>
      </c>
      <c r="J61" s="163" t="s">
        <v>243</v>
      </c>
      <c r="K61" s="121">
        <v>536364</v>
      </c>
      <c r="L61" s="298">
        <v>451183</v>
      </c>
      <c r="M61" s="308">
        <f t="shared" si="4"/>
        <v>85181</v>
      </c>
      <c r="N61" s="161">
        <f>SUM(M57:M64)</f>
        <v>490195</v>
      </c>
      <c r="P61" s="520">
        <f>P60-P62</f>
        <v>14361</v>
      </c>
      <c r="Q61" s="518" t="s">
        <v>2601</v>
      </c>
    </row>
    <row r="62" spans="1:17" x14ac:dyDescent="0.2">
      <c r="A62" s="114">
        <v>2011</v>
      </c>
      <c r="B62" s="115">
        <v>45904</v>
      </c>
      <c r="C62" s="115" t="s">
        <v>244</v>
      </c>
      <c r="D62" s="116" t="s">
        <v>245</v>
      </c>
      <c r="E62" s="114" t="s">
        <v>246</v>
      </c>
      <c r="F62" s="114" t="s">
        <v>54</v>
      </c>
      <c r="G62" s="117"/>
      <c r="H62" s="117" t="s">
        <v>247</v>
      </c>
      <c r="I62" s="122" t="s">
        <v>248</v>
      </c>
      <c r="J62" s="163" t="s">
        <v>249</v>
      </c>
      <c r="K62" s="121">
        <v>350125</v>
      </c>
      <c r="L62" s="297">
        <v>300168</v>
      </c>
      <c r="M62" s="308">
        <f t="shared" si="4"/>
        <v>49957</v>
      </c>
      <c r="P62" s="519">
        <v>437322</v>
      </c>
      <c r="Q62" s="106" t="s">
        <v>2603</v>
      </c>
    </row>
    <row r="63" spans="1:17" x14ac:dyDescent="0.2">
      <c r="A63" s="114">
        <v>2011</v>
      </c>
      <c r="B63" s="115">
        <v>45904</v>
      </c>
      <c r="C63" s="115" t="s">
        <v>250</v>
      </c>
      <c r="D63" s="116" t="s">
        <v>251</v>
      </c>
      <c r="E63" s="114" t="s">
        <v>252</v>
      </c>
      <c r="F63" s="114" t="s">
        <v>54</v>
      </c>
      <c r="G63" s="117"/>
      <c r="H63" s="117" t="s">
        <v>253</v>
      </c>
      <c r="I63" s="122" t="s">
        <v>254</v>
      </c>
      <c r="J63" s="163" t="s">
        <v>255</v>
      </c>
      <c r="K63" s="121">
        <v>350125</v>
      </c>
      <c r="L63" s="297">
        <v>300168</v>
      </c>
      <c r="M63" s="308">
        <f t="shared" si="4"/>
        <v>49957</v>
      </c>
    </row>
    <row r="64" spans="1:17" x14ac:dyDescent="0.2">
      <c r="A64" s="114">
        <v>2009</v>
      </c>
      <c r="B64" s="115">
        <v>45986</v>
      </c>
      <c r="C64" s="115" t="s">
        <v>250</v>
      </c>
      <c r="D64" s="116" t="s">
        <v>256</v>
      </c>
      <c r="E64" s="114" t="s">
        <v>257</v>
      </c>
      <c r="F64" s="114" t="s">
        <v>54</v>
      </c>
      <c r="G64" s="117"/>
      <c r="H64" s="117" t="s">
        <v>258</v>
      </c>
      <c r="I64" s="122" t="s">
        <v>259</v>
      </c>
      <c r="J64" s="163" t="s">
        <v>260</v>
      </c>
      <c r="K64" s="121">
        <v>350125</v>
      </c>
      <c r="L64" s="297">
        <v>300168</v>
      </c>
      <c r="M64" s="308">
        <f t="shared" si="4"/>
        <v>49957</v>
      </c>
    </row>
    <row r="65" spans="1:13" x14ac:dyDescent="0.2">
      <c r="A65" s="379" t="s">
        <v>216</v>
      </c>
      <c r="B65" s="380"/>
      <c r="C65" s="380"/>
      <c r="D65" s="380"/>
      <c r="E65" s="380"/>
      <c r="F65" s="380"/>
      <c r="G65" s="380"/>
      <c r="H65" s="380"/>
      <c r="I65" s="380"/>
      <c r="J65" s="381"/>
      <c r="K65" s="124">
        <f>SUM(K57:K64)</f>
        <v>3195831</v>
      </c>
      <c r="L65" s="299">
        <f>SUM(L57:L64)</f>
        <v>2719997</v>
      </c>
      <c r="M65" s="124">
        <f>SUM(M57:M64)</f>
        <v>490195</v>
      </c>
    </row>
    <row r="66" spans="1:13" ht="39.75" x14ac:dyDescent="0.2">
      <c r="A66" s="109" t="s">
        <v>41</v>
      </c>
      <c r="B66" s="110" t="s">
        <v>42</v>
      </c>
      <c r="C66" s="111" t="s">
        <v>43</v>
      </c>
      <c r="D66" s="112" t="s">
        <v>262</v>
      </c>
      <c r="E66" s="111" t="s">
        <v>45</v>
      </c>
      <c r="F66" s="111" t="s">
        <v>46</v>
      </c>
      <c r="G66" s="111" t="s">
        <v>47</v>
      </c>
      <c r="H66" s="111" t="s">
        <v>48</v>
      </c>
      <c r="I66" s="111" t="s">
        <v>49</v>
      </c>
      <c r="J66" s="125" t="s">
        <v>50</v>
      </c>
      <c r="K66" s="126" t="s">
        <v>2385</v>
      </c>
      <c r="L66" s="177"/>
      <c r="M66" s="113" t="s">
        <v>2384</v>
      </c>
    </row>
    <row r="67" spans="1:13" x14ac:dyDescent="0.2">
      <c r="A67" s="114">
        <v>1998</v>
      </c>
      <c r="B67" s="115">
        <v>45955</v>
      </c>
      <c r="C67" s="115" t="s">
        <v>263</v>
      </c>
      <c r="D67" s="116" t="s">
        <v>264</v>
      </c>
      <c r="E67" s="114" t="s">
        <v>265</v>
      </c>
      <c r="F67" s="114" t="s">
        <v>113</v>
      </c>
      <c r="G67" s="117"/>
      <c r="H67" s="117" t="s">
        <v>266</v>
      </c>
      <c r="I67" s="119" t="s">
        <v>1393</v>
      </c>
      <c r="J67" s="163" t="s">
        <v>1394</v>
      </c>
      <c r="K67" s="121">
        <v>536364</v>
      </c>
      <c r="L67" s="300">
        <v>451683</v>
      </c>
      <c r="M67" s="308">
        <f t="shared" ref="M67:M76" si="6">+K67-L67</f>
        <v>84681</v>
      </c>
    </row>
    <row r="68" spans="1:13" x14ac:dyDescent="0.2">
      <c r="A68" s="114">
        <v>2009</v>
      </c>
      <c r="B68" s="115">
        <v>45975</v>
      </c>
      <c r="C68" s="115" t="s">
        <v>244</v>
      </c>
      <c r="D68" s="116" t="s">
        <v>267</v>
      </c>
      <c r="E68" s="114" t="s">
        <v>268</v>
      </c>
      <c r="F68" s="114" t="s">
        <v>113</v>
      </c>
      <c r="G68" s="117"/>
      <c r="H68" s="117" t="s">
        <v>269</v>
      </c>
      <c r="I68" s="122" t="s">
        <v>1395</v>
      </c>
      <c r="J68" s="163" t="s">
        <v>1396</v>
      </c>
      <c r="K68" s="121">
        <v>350125</v>
      </c>
      <c r="L68" s="297">
        <v>300168</v>
      </c>
      <c r="M68" s="308">
        <f t="shared" si="6"/>
        <v>49957</v>
      </c>
    </row>
    <row r="69" spans="1:13" x14ac:dyDescent="0.2">
      <c r="A69" s="114">
        <v>2011</v>
      </c>
      <c r="B69" s="115">
        <v>45975</v>
      </c>
      <c r="C69" s="115" t="s">
        <v>270</v>
      </c>
      <c r="D69" s="116" t="s">
        <v>271</v>
      </c>
      <c r="E69" s="114" t="s">
        <v>272</v>
      </c>
      <c r="F69" s="114"/>
      <c r="G69" s="117" t="s">
        <v>113</v>
      </c>
      <c r="H69" s="117" t="s">
        <v>273</v>
      </c>
      <c r="I69" s="122" t="s">
        <v>1397</v>
      </c>
      <c r="J69" s="163" t="s">
        <v>1398</v>
      </c>
      <c r="K69" s="121">
        <v>536364</v>
      </c>
      <c r="L69" s="303">
        <v>451383</v>
      </c>
      <c r="M69" s="308">
        <f t="shared" si="6"/>
        <v>84981</v>
      </c>
    </row>
    <row r="70" spans="1:13" x14ac:dyDescent="0.2">
      <c r="A70" s="114">
        <v>2018</v>
      </c>
      <c r="B70" s="115">
        <v>45955</v>
      </c>
      <c r="C70" s="115" t="s">
        <v>274</v>
      </c>
      <c r="D70" s="116" t="s">
        <v>275</v>
      </c>
      <c r="E70" s="114" t="s">
        <v>276</v>
      </c>
      <c r="F70" s="114" t="s">
        <v>113</v>
      </c>
      <c r="G70" s="117"/>
      <c r="H70" s="117" t="s">
        <v>277</v>
      </c>
      <c r="I70" s="122" t="s">
        <v>1399</v>
      </c>
      <c r="J70" s="163" t="s">
        <v>1400</v>
      </c>
      <c r="K70" s="121">
        <v>233529</v>
      </c>
      <c r="L70" s="180">
        <v>204789</v>
      </c>
      <c r="M70" s="308">
        <f t="shared" si="6"/>
        <v>28740</v>
      </c>
    </row>
    <row r="71" spans="1:13" x14ac:dyDescent="0.2">
      <c r="A71" s="114">
        <v>2018</v>
      </c>
      <c r="B71" s="115">
        <v>45975</v>
      </c>
      <c r="C71" s="115" t="s">
        <v>274</v>
      </c>
      <c r="D71" s="116" t="s">
        <v>278</v>
      </c>
      <c r="E71" s="114" t="s">
        <v>279</v>
      </c>
      <c r="F71" s="114" t="s">
        <v>113</v>
      </c>
      <c r="G71" s="117"/>
      <c r="H71" s="117" t="s">
        <v>280</v>
      </c>
      <c r="I71" s="122" t="s">
        <v>1401</v>
      </c>
      <c r="J71" s="163" t="s">
        <v>1402</v>
      </c>
      <c r="K71" s="121">
        <v>233529</v>
      </c>
      <c r="L71" s="180">
        <v>204789</v>
      </c>
      <c r="M71" s="308">
        <f t="shared" si="6"/>
        <v>28740</v>
      </c>
    </row>
    <row r="72" spans="1:13" x14ac:dyDescent="0.2">
      <c r="A72" s="114">
        <v>2018</v>
      </c>
      <c r="B72" s="115">
        <v>45955</v>
      </c>
      <c r="C72" s="115" t="s">
        <v>274</v>
      </c>
      <c r="D72" s="116" t="s">
        <v>281</v>
      </c>
      <c r="E72" s="114" t="s">
        <v>282</v>
      </c>
      <c r="F72" s="114" t="s">
        <v>113</v>
      </c>
      <c r="G72" s="117"/>
      <c r="H72" s="117" t="s">
        <v>283</v>
      </c>
      <c r="I72" s="122" t="s">
        <v>1403</v>
      </c>
      <c r="J72" s="163" t="s">
        <v>1404</v>
      </c>
      <c r="K72" s="121">
        <v>233529</v>
      </c>
      <c r="L72" s="180">
        <v>204789</v>
      </c>
      <c r="M72" s="308">
        <f t="shared" si="6"/>
        <v>28740</v>
      </c>
    </row>
    <row r="73" spans="1:13" x14ac:dyDescent="0.2">
      <c r="A73" s="114">
        <v>2018</v>
      </c>
      <c r="B73" s="115">
        <v>45955</v>
      </c>
      <c r="C73" s="115" t="s">
        <v>274</v>
      </c>
      <c r="D73" s="116" t="s">
        <v>284</v>
      </c>
      <c r="E73" s="114" t="s">
        <v>285</v>
      </c>
      <c r="F73" s="114" t="s">
        <v>113</v>
      </c>
      <c r="G73" s="117"/>
      <c r="H73" s="117" t="s">
        <v>286</v>
      </c>
      <c r="I73" s="122" t="s">
        <v>1405</v>
      </c>
      <c r="J73" s="163" t="s">
        <v>1406</v>
      </c>
      <c r="K73" s="121">
        <v>233529</v>
      </c>
      <c r="L73" s="180">
        <v>204789</v>
      </c>
      <c r="M73" s="308">
        <f t="shared" si="6"/>
        <v>28740</v>
      </c>
    </row>
    <row r="74" spans="1:13" x14ac:dyDescent="0.2">
      <c r="A74" s="114">
        <v>2018</v>
      </c>
      <c r="B74" s="115">
        <v>45955</v>
      </c>
      <c r="C74" s="115" t="s">
        <v>274</v>
      </c>
      <c r="D74" s="116" t="s">
        <v>287</v>
      </c>
      <c r="E74" s="114" t="s">
        <v>288</v>
      </c>
      <c r="F74" s="114" t="s">
        <v>113</v>
      </c>
      <c r="G74" s="117"/>
      <c r="H74" s="117" t="s">
        <v>289</v>
      </c>
      <c r="I74" s="122" t="s">
        <v>1407</v>
      </c>
      <c r="J74" s="163" t="s">
        <v>1408</v>
      </c>
      <c r="K74" s="121">
        <v>233529</v>
      </c>
      <c r="L74" s="180">
        <v>204789</v>
      </c>
      <c r="M74" s="308">
        <f t="shared" si="6"/>
        <v>28740</v>
      </c>
    </row>
    <row r="75" spans="1:13" x14ac:dyDescent="0.2">
      <c r="A75" s="114">
        <v>2018</v>
      </c>
      <c r="B75" s="115">
        <v>45974</v>
      </c>
      <c r="C75" s="115" t="s">
        <v>274</v>
      </c>
      <c r="D75" s="116" t="s">
        <v>290</v>
      </c>
      <c r="E75" s="114" t="s">
        <v>291</v>
      </c>
      <c r="F75" s="114" t="s">
        <v>113</v>
      </c>
      <c r="G75" s="117"/>
      <c r="H75" s="117" t="s">
        <v>292</v>
      </c>
      <c r="I75" s="122" t="s">
        <v>1409</v>
      </c>
      <c r="J75" s="163" t="s">
        <v>1410</v>
      </c>
      <c r="K75" s="121">
        <v>233529</v>
      </c>
      <c r="L75" s="180">
        <v>204789</v>
      </c>
      <c r="M75" s="308">
        <f t="shared" si="6"/>
        <v>28740</v>
      </c>
    </row>
    <row r="76" spans="1:13" x14ac:dyDescent="0.2">
      <c r="A76" s="114">
        <v>2018</v>
      </c>
      <c r="B76" s="115">
        <v>45955</v>
      </c>
      <c r="C76" s="115" t="s">
        <v>274</v>
      </c>
      <c r="D76" s="116" t="s">
        <v>293</v>
      </c>
      <c r="E76" s="114" t="s">
        <v>294</v>
      </c>
      <c r="F76" s="114" t="s">
        <v>113</v>
      </c>
      <c r="G76" s="117"/>
      <c r="H76" s="117" t="s">
        <v>295</v>
      </c>
      <c r="I76" s="122" t="s">
        <v>1411</v>
      </c>
      <c r="J76" s="163" t="s">
        <v>1412</v>
      </c>
      <c r="K76" s="121">
        <v>233529</v>
      </c>
      <c r="L76" s="180">
        <v>204789</v>
      </c>
      <c r="M76" s="308">
        <f t="shared" si="6"/>
        <v>28740</v>
      </c>
    </row>
    <row r="77" spans="1:13" x14ac:dyDescent="0.2">
      <c r="A77" s="379" t="s">
        <v>261</v>
      </c>
      <c r="B77" s="380"/>
      <c r="C77" s="380"/>
      <c r="D77" s="380"/>
      <c r="E77" s="380"/>
      <c r="F77" s="380"/>
      <c r="G77" s="380"/>
      <c r="H77" s="380"/>
      <c r="I77" s="380"/>
      <c r="J77" s="381"/>
      <c r="K77" s="124">
        <f>SUM(K67:K76)</f>
        <v>3057556</v>
      </c>
      <c r="L77" s="299">
        <f>SUM(L67:L76)</f>
        <v>2636757</v>
      </c>
      <c r="M77" s="124">
        <f>SUM(M67:M76)</f>
        <v>420799</v>
      </c>
    </row>
    <row r="78" spans="1:13" ht="39.75" x14ac:dyDescent="0.2">
      <c r="A78" s="109" t="s">
        <v>41</v>
      </c>
      <c r="B78" s="110" t="s">
        <v>42</v>
      </c>
      <c r="C78" s="111" t="s">
        <v>43</v>
      </c>
      <c r="D78" s="112" t="s">
        <v>262</v>
      </c>
      <c r="E78" s="111" t="s">
        <v>45</v>
      </c>
      <c r="F78" s="111" t="s">
        <v>46</v>
      </c>
      <c r="G78" s="111" t="s">
        <v>47</v>
      </c>
      <c r="H78" s="111" t="s">
        <v>48</v>
      </c>
      <c r="I78" s="111" t="s">
        <v>49</v>
      </c>
      <c r="J78" s="125" t="s">
        <v>50</v>
      </c>
      <c r="K78" s="126" t="s">
        <v>2385</v>
      </c>
      <c r="L78" s="177"/>
      <c r="M78" s="113" t="s">
        <v>2384</v>
      </c>
    </row>
    <row r="79" spans="1:13" x14ac:dyDescent="0.2">
      <c r="A79" s="114">
        <v>2013</v>
      </c>
      <c r="B79" s="115">
        <v>45955</v>
      </c>
      <c r="C79" s="115" t="s">
        <v>297</v>
      </c>
      <c r="D79" s="116" t="s">
        <v>298</v>
      </c>
      <c r="E79" s="114" t="s">
        <v>299</v>
      </c>
      <c r="F79" s="114" t="s">
        <v>113</v>
      </c>
      <c r="G79" s="117"/>
      <c r="H79" s="117" t="s">
        <v>300</v>
      </c>
      <c r="I79" s="119" t="s">
        <v>1413</v>
      </c>
      <c r="J79" s="163" t="s">
        <v>1414</v>
      </c>
      <c r="K79" s="121">
        <v>233529</v>
      </c>
      <c r="L79" s="176">
        <v>205089</v>
      </c>
      <c r="M79" s="308">
        <f t="shared" ref="M79:M84" si="7">+K79-L79</f>
        <v>28440</v>
      </c>
    </row>
    <row r="80" spans="1:13" x14ac:dyDescent="0.2">
      <c r="A80" s="114">
        <v>2013</v>
      </c>
      <c r="B80" s="115">
        <v>45955</v>
      </c>
      <c r="C80" s="115" t="s">
        <v>297</v>
      </c>
      <c r="D80" s="116" t="s">
        <v>301</v>
      </c>
      <c r="E80" s="114" t="s">
        <v>302</v>
      </c>
      <c r="F80" s="114" t="s">
        <v>113</v>
      </c>
      <c r="G80" s="117"/>
      <c r="H80" s="117" t="s">
        <v>303</v>
      </c>
      <c r="I80" s="122" t="s">
        <v>1415</v>
      </c>
      <c r="J80" s="163" t="s">
        <v>1416</v>
      </c>
      <c r="K80" s="121">
        <v>233529</v>
      </c>
      <c r="L80" s="176">
        <v>205089</v>
      </c>
      <c r="M80" s="308">
        <f t="shared" si="7"/>
        <v>28440</v>
      </c>
    </row>
    <row r="81" spans="1:13" x14ac:dyDescent="0.2">
      <c r="A81" s="114">
        <v>2013</v>
      </c>
      <c r="B81" s="115">
        <v>45955</v>
      </c>
      <c r="C81" s="115" t="s">
        <v>297</v>
      </c>
      <c r="D81" s="116" t="s">
        <v>304</v>
      </c>
      <c r="E81" s="114" t="s">
        <v>305</v>
      </c>
      <c r="F81" s="114" t="s">
        <v>113</v>
      </c>
      <c r="G81" s="117"/>
      <c r="H81" s="117" t="s">
        <v>306</v>
      </c>
      <c r="I81" s="122" t="s">
        <v>1417</v>
      </c>
      <c r="J81" s="163" t="s">
        <v>1418</v>
      </c>
      <c r="K81" s="121">
        <v>233529</v>
      </c>
      <c r="L81" s="176">
        <v>205089</v>
      </c>
      <c r="M81" s="308">
        <f t="shared" si="7"/>
        <v>28440</v>
      </c>
    </row>
    <row r="82" spans="1:13" x14ac:dyDescent="0.2">
      <c r="A82" s="114">
        <v>2013</v>
      </c>
      <c r="B82" s="115">
        <v>45955</v>
      </c>
      <c r="C82" s="115" t="s">
        <v>297</v>
      </c>
      <c r="D82" s="116" t="s">
        <v>307</v>
      </c>
      <c r="E82" s="114" t="s">
        <v>308</v>
      </c>
      <c r="F82" s="114" t="s">
        <v>113</v>
      </c>
      <c r="G82" s="117"/>
      <c r="H82" s="117" t="s">
        <v>309</v>
      </c>
      <c r="I82" s="122" t="s">
        <v>1419</v>
      </c>
      <c r="J82" s="163" t="s">
        <v>2394</v>
      </c>
      <c r="K82" s="121">
        <v>233529</v>
      </c>
      <c r="L82" s="176">
        <v>205089</v>
      </c>
      <c r="M82" s="308">
        <f t="shared" si="7"/>
        <v>28440</v>
      </c>
    </row>
    <row r="83" spans="1:13" x14ac:dyDescent="0.2">
      <c r="A83" s="114">
        <v>2013</v>
      </c>
      <c r="B83" s="115">
        <v>45955</v>
      </c>
      <c r="C83" s="115" t="s">
        <v>297</v>
      </c>
      <c r="D83" s="116" t="s">
        <v>310</v>
      </c>
      <c r="E83" s="114" t="s">
        <v>311</v>
      </c>
      <c r="F83" s="114" t="s">
        <v>113</v>
      </c>
      <c r="G83" s="117"/>
      <c r="H83" s="117" t="s">
        <v>312</v>
      </c>
      <c r="I83" s="122" t="s">
        <v>1421</v>
      </c>
      <c r="J83" s="163" t="s">
        <v>1422</v>
      </c>
      <c r="K83" s="121">
        <v>233529</v>
      </c>
      <c r="L83" s="176">
        <v>205089</v>
      </c>
      <c r="M83" s="308">
        <f t="shared" si="7"/>
        <v>28440</v>
      </c>
    </row>
    <row r="84" spans="1:13" x14ac:dyDescent="0.2">
      <c r="A84" s="114">
        <v>2013</v>
      </c>
      <c r="B84" s="115">
        <v>45955</v>
      </c>
      <c r="C84" s="115" t="s">
        <v>297</v>
      </c>
      <c r="D84" s="116" t="s">
        <v>313</v>
      </c>
      <c r="E84" s="114" t="s">
        <v>314</v>
      </c>
      <c r="F84" s="114" t="s">
        <v>113</v>
      </c>
      <c r="G84" s="117"/>
      <c r="H84" s="117" t="s">
        <v>315</v>
      </c>
      <c r="I84" s="122" t="s">
        <v>1423</v>
      </c>
      <c r="J84" s="163" t="s">
        <v>2395</v>
      </c>
      <c r="K84" s="121">
        <v>233529</v>
      </c>
      <c r="L84" s="176">
        <v>205089</v>
      </c>
      <c r="M84" s="308">
        <f t="shared" si="7"/>
        <v>28440</v>
      </c>
    </row>
    <row r="85" spans="1:13" x14ac:dyDescent="0.2">
      <c r="A85" s="379" t="s">
        <v>296</v>
      </c>
      <c r="B85" s="380"/>
      <c r="C85" s="380"/>
      <c r="D85" s="380"/>
      <c r="E85" s="380"/>
      <c r="F85" s="380"/>
      <c r="G85" s="380"/>
      <c r="H85" s="380"/>
      <c r="I85" s="380"/>
      <c r="J85" s="381"/>
      <c r="K85" s="124">
        <f>SUM(K79:K84)</f>
        <v>1401174</v>
      </c>
      <c r="L85" s="299">
        <f>SUM(L79:L84)</f>
        <v>1230534</v>
      </c>
      <c r="M85" s="124">
        <f>SUM(M79:M84)</f>
        <v>170640</v>
      </c>
    </row>
    <row r="86" spans="1:13" ht="39.75" x14ac:dyDescent="0.2">
      <c r="A86" s="109" t="s">
        <v>41</v>
      </c>
      <c r="B86" s="110" t="s">
        <v>42</v>
      </c>
      <c r="C86" s="111" t="s">
        <v>43</v>
      </c>
      <c r="D86" s="112" t="s">
        <v>262</v>
      </c>
      <c r="E86" s="111" t="s">
        <v>45</v>
      </c>
      <c r="F86" s="111" t="s">
        <v>46</v>
      </c>
      <c r="G86" s="111" t="s">
        <v>47</v>
      </c>
      <c r="H86" s="111" t="s">
        <v>48</v>
      </c>
      <c r="I86" s="111" t="s">
        <v>49</v>
      </c>
      <c r="J86" s="125" t="s">
        <v>50</v>
      </c>
      <c r="K86" s="126" t="s">
        <v>2385</v>
      </c>
      <c r="L86" s="177"/>
      <c r="M86" s="113" t="s">
        <v>2384</v>
      </c>
    </row>
    <row r="87" spans="1:13" x14ac:dyDescent="0.2">
      <c r="A87" s="114">
        <v>2013</v>
      </c>
      <c r="B87" s="115">
        <v>45928</v>
      </c>
      <c r="C87" s="115" t="s">
        <v>317</v>
      </c>
      <c r="D87" s="116" t="s">
        <v>318</v>
      </c>
      <c r="E87" s="114" t="s">
        <v>319</v>
      </c>
      <c r="F87" s="114" t="s">
        <v>113</v>
      </c>
      <c r="G87" s="117"/>
      <c r="H87" s="117" t="s">
        <v>320</v>
      </c>
      <c r="I87" s="119" t="s">
        <v>1425</v>
      </c>
      <c r="J87" s="163" t="s">
        <v>1426</v>
      </c>
      <c r="K87" s="121">
        <v>350125</v>
      </c>
      <c r="L87" s="297">
        <v>300168</v>
      </c>
      <c r="M87" s="308">
        <f t="shared" ref="M87:M88" si="8">+K87-L87</f>
        <v>49957</v>
      </c>
    </row>
    <row r="88" spans="1:13" x14ac:dyDescent="0.2">
      <c r="A88" s="114">
        <v>2013</v>
      </c>
      <c r="B88" s="115">
        <v>45698</v>
      </c>
      <c r="C88" s="115" t="s">
        <v>317</v>
      </c>
      <c r="D88" s="116" t="s">
        <v>321</v>
      </c>
      <c r="E88" s="114" t="s">
        <v>322</v>
      </c>
      <c r="F88" s="114" t="s">
        <v>113</v>
      </c>
      <c r="G88" s="117"/>
      <c r="H88" s="117" t="s">
        <v>323</v>
      </c>
      <c r="I88" s="122" t="s">
        <v>1427</v>
      </c>
      <c r="J88" s="163" t="s">
        <v>1428</v>
      </c>
      <c r="K88" s="121">
        <v>350125</v>
      </c>
      <c r="L88" s="297">
        <v>300168</v>
      </c>
      <c r="M88" s="308">
        <f t="shared" si="8"/>
        <v>49957</v>
      </c>
    </row>
    <row r="89" spans="1:13" x14ac:dyDescent="0.2">
      <c r="A89" s="379" t="s">
        <v>316</v>
      </c>
      <c r="B89" s="380"/>
      <c r="C89" s="380"/>
      <c r="D89" s="380"/>
      <c r="E89" s="380"/>
      <c r="F89" s="380"/>
      <c r="G89" s="380"/>
      <c r="H89" s="380"/>
      <c r="I89" s="380"/>
      <c r="J89" s="381"/>
      <c r="K89" s="124">
        <f>SUM(K87:K88)</f>
        <v>700250</v>
      </c>
      <c r="L89" s="299">
        <f>SUM(L87:L88)</f>
        <v>600336</v>
      </c>
      <c r="M89" s="124">
        <f>SUM(M87:M88)</f>
        <v>99914</v>
      </c>
    </row>
    <row r="90" spans="1:13" ht="39.75" x14ac:dyDescent="0.2">
      <c r="A90" s="109" t="s">
        <v>41</v>
      </c>
      <c r="B90" s="110" t="s">
        <v>42</v>
      </c>
      <c r="C90" s="111" t="s">
        <v>43</v>
      </c>
      <c r="D90" s="112" t="s">
        <v>262</v>
      </c>
      <c r="E90" s="111" t="s">
        <v>45</v>
      </c>
      <c r="F90" s="111" t="s">
        <v>46</v>
      </c>
      <c r="G90" s="111" t="s">
        <v>47</v>
      </c>
      <c r="H90" s="111" t="s">
        <v>48</v>
      </c>
      <c r="I90" s="111" t="s">
        <v>49</v>
      </c>
      <c r="J90" s="125" t="s">
        <v>50</v>
      </c>
      <c r="K90" s="126" t="s">
        <v>2385</v>
      </c>
      <c r="L90" s="177"/>
      <c r="M90" s="113" t="s">
        <v>2384</v>
      </c>
    </row>
    <row r="91" spans="1:13" x14ac:dyDescent="0.2">
      <c r="A91" s="114">
        <v>2014</v>
      </c>
      <c r="B91" s="115">
        <v>45942</v>
      </c>
      <c r="C91" s="115" t="s">
        <v>325</v>
      </c>
      <c r="D91" s="116" t="s">
        <v>326</v>
      </c>
      <c r="E91" s="114" t="s">
        <v>327</v>
      </c>
      <c r="F91" s="114" t="s">
        <v>113</v>
      </c>
      <c r="G91" s="117"/>
      <c r="H91" s="117" t="s">
        <v>328</v>
      </c>
      <c r="I91" s="119" t="s">
        <v>1429</v>
      </c>
      <c r="J91" s="163" t="s">
        <v>2396</v>
      </c>
      <c r="K91" s="121">
        <v>350125</v>
      </c>
      <c r="L91" s="297">
        <v>300168</v>
      </c>
      <c r="M91" s="308">
        <f t="shared" ref="M91:M94" si="9">+K91-L91</f>
        <v>49957</v>
      </c>
    </row>
    <row r="92" spans="1:13" ht="22.5" x14ac:dyDescent="0.2">
      <c r="A92" s="114">
        <v>2012</v>
      </c>
      <c r="B92" s="115">
        <v>45940</v>
      </c>
      <c r="C92" s="115" t="s">
        <v>329</v>
      </c>
      <c r="D92" s="116" t="s">
        <v>330</v>
      </c>
      <c r="E92" s="114" t="s">
        <v>331</v>
      </c>
      <c r="F92" s="114" t="s">
        <v>113</v>
      </c>
      <c r="G92" s="117"/>
      <c r="H92" s="117" t="s">
        <v>332</v>
      </c>
      <c r="I92" s="122" t="s">
        <v>1431</v>
      </c>
      <c r="J92" s="163" t="s">
        <v>1432</v>
      </c>
      <c r="K92" s="121">
        <v>536364</v>
      </c>
      <c r="L92" s="302">
        <v>451883</v>
      </c>
      <c r="M92" s="308">
        <f t="shared" si="9"/>
        <v>84481</v>
      </c>
    </row>
    <row r="93" spans="1:13" ht="22.5" x14ac:dyDescent="0.2">
      <c r="A93" s="114">
        <v>2012</v>
      </c>
      <c r="B93" s="115">
        <v>45954</v>
      </c>
      <c r="C93" s="115" t="s">
        <v>2397</v>
      </c>
      <c r="D93" s="116" t="s">
        <v>334</v>
      </c>
      <c r="E93" s="114" t="s">
        <v>335</v>
      </c>
      <c r="F93" s="114" t="s">
        <v>113</v>
      </c>
      <c r="G93" s="117"/>
      <c r="H93" s="117" t="s">
        <v>336</v>
      </c>
      <c r="I93" s="122" t="s">
        <v>1433</v>
      </c>
      <c r="J93" s="163" t="s">
        <v>1434</v>
      </c>
      <c r="K93" s="121">
        <v>350125</v>
      </c>
      <c r="L93" s="297">
        <v>300168</v>
      </c>
      <c r="M93" s="308">
        <f t="shared" si="9"/>
        <v>49957</v>
      </c>
    </row>
    <row r="94" spans="1:13" ht="22.5" x14ac:dyDescent="0.2">
      <c r="A94" s="114">
        <v>2011</v>
      </c>
      <c r="B94" s="115">
        <v>45956</v>
      </c>
      <c r="C94" s="115" t="s">
        <v>337</v>
      </c>
      <c r="D94" s="116" t="s">
        <v>338</v>
      </c>
      <c r="E94" s="114" t="s">
        <v>339</v>
      </c>
      <c r="F94" s="114" t="s">
        <v>113</v>
      </c>
      <c r="G94" s="117"/>
      <c r="H94" s="117" t="s">
        <v>340</v>
      </c>
      <c r="I94" s="122" t="s">
        <v>1435</v>
      </c>
      <c r="J94" s="163" t="s">
        <v>2398</v>
      </c>
      <c r="K94" s="121">
        <v>536364</v>
      </c>
      <c r="L94" s="302">
        <v>451883</v>
      </c>
      <c r="M94" s="308">
        <f t="shared" si="9"/>
        <v>84481</v>
      </c>
    </row>
    <row r="95" spans="1:13" x14ac:dyDescent="0.2">
      <c r="A95" s="379" t="s">
        <v>324</v>
      </c>
      <c r="B95" s="380"/>
      <c r="C95" s="380"/>
      <c r="D95" s="380"/>
      <c r="E95" s="380"/>
      <c r="F95" s="380"/>
      <c r="G95" s="380"/>
      <c r="H95" s="380"/>
      <c r="I95" s="380"/>
      <c r="J95" s="381"/>
      <c r="K95" s="124">
        <f>SUM(K91:K94)</f>
        <v>1772978</v>
      </c>
      <c r="L95" s="299">
        <f>SUM(L91:L94)</f>
        <v>1504102</v>
      </c>
      <c r="M95" s="124">
        <f>SUM(M91:M94)</f>
        <v>268876</v>
      </c>
    </row>
    <row r="96" spans="1:13" ht="39.75" x14ac:dyDescent="0.2">
      <c r="A96" s="109" t="s">
        <v>41</v>
      </c>
      <c r="B96" s="110" t="s">
        <v>42</v>
      </c>
      <c r="C96" s="111" t="s">
        <v>43</v>
      </c>
      <c r="D96" s="112" t="s">
        <v>262</v>
      </c>
      <c r="E96" s="111" t="s">
        <v>45</v>
      </c>
      <c r="F96" s="111" t="s">
        <v>46</v>
      </c>
      <c r="G96" s="111" t="s">
        <v>47</v>
      </c>
      <c r="H96" s="111" t="s">
        <v>48</v>
      </c>
      <c r="I96" s="111" t="s">
        <v>49</v>
      </c>
      <c r="J96" s="125" t="s">
        <v>50</v>
      </c>
      <c r="K96" s="126" t="s">
        <v>2385</v>
      </c>
      <c r="L96" s="177"/>
      <c r="M96" s="113" t="s">
        <v>2384</v>
      </c>
    </row>
    <row r="97" spans="1:13" x14ac:dyDescent="0.2">
      <c r="A97" s="114" t="s">
        <v>2391</v>
      </c>
      <c r="B97" s="115">
        <v>45928</v>
      </c>
      <c r="C97" s="115" t="s">
        <v>342</v>
      </c>
      <c r="D97" s="116" t="s">
        <v>2399</v>
      </c>
      <c r="E97" s="114" t="s">
        <v>344</v>
      </c>
      <c r="F97" s="114"/>
      <c r="G97" s="117" t="s">
        <v>113</v>
      </c>
      <c r="H97" s="117" t="s">
        <v>345</v>
      </c>
      <c r="I97" s="119" t="s">
        <v>1437</v>
      </c>
      <c r="J97" s="163" t="s">
        <v>1438</v>
      </c>
      <c r="K97" s="121">
        <v>536364</v>
      </c>
      <c r="L97" s="303">
        <v>451383</v>
      </c>
      <c r="M97" s="308">
        <f t="shared" ref="M97:M123" si="10">+K97-L97</f>
        <v>84981</v>
      </c>
    </row>
    <row r="98" spans="1:13" x14ac:dyDescent="0.2">
      <c r="A98" s="114" t="s">
        <v>2391</v>
      </c>
      <c r="B98" s="115">
        <v>45939</v>
      </c>
      <c r="C98" s="115" t="s">
        <v>342</v>
      </c>
      <c r="D98" s="116" t="s">
        <v>2400</v>
      </c>
      <c r="E98" s="114" t="s">
        <v>347</v>
      </c>
      <c r="F98" s="114"/>
      <c r="G98" s="117" t="s">
        <v>113</v>
      </c>
      <c r="H98" s="117" t="s">
        <v>348</v>
      </c>
      <c r="I98" s="122" t="s">
        <v>1439</v>
      </c>
      <c r="J98" s="163" t="s">
        <v>1440</v>
      </c>
      <c r="K98" s="121">
        <v>536364</v>
      </c>
      <c r="L98" s="303">
        <v>451383</v>
      </c>
      <c r="M98" s="308">
        <f t="shared" si="10"/>
        <v>84981</v>
      </c>
    </row>
    <row r="99" spans="1:13" x14ac:dyDescent="0.2">
      <c r="A99" s="114" t="s">
        <v>2391</v>
      </c>
      <c r="B99" s="115">
        <v>45927</v>
      </c>
      <c r="C99" s="115" t="s">
        <v>342</v>
      </c>
      <c r="D99" s="116" t="s">
        <v>2401</v>
      </c>
      <c r="E99" s="114" t="s">
        <v>350</v>
      </c>
      <c r="F99" s="114"/>
      <c r="G99" s="117" t="s">
        <v>113</v>
      </c>
      <c r="H99" s="117" t="s">
        <v>351</v>
      </c>
      <c r="I99" s="122" t="s">
        <v>1441</v>
      </c>
      <c r="J99" s="163" t="s">
        <v>1442</v>
      </c>
      <c r="K99" s="121">
        <v>536364</v>
      </c>
      <c r="L99" s="303">
        <v>451383</v>
      </c>
      <c r="M99" s="308">
        <f t="shared" si="10"/>
        <v>84981</v>
      </c>
    </row>
    <row r="100" spans="1:13" x14ac:dyDescent="0.2">
      <c r="A100" s="114" t="s">
        <v>2402</v>
      </c>
      <c r="B100" s="115">
        <v>45954</v>
      </c>
      <c r="C100" s="115" t="s">
        <v>352</v>
      </c>
      <c r="D100" s="116" t="s">
        <v>353</v>
      </c>
      <c r="E100" s="114" t="s">
        <v>354</v>
      </c>
      <c r="F100" s="114" t="s">
        <v>113</v>
      </c>
      <c r="G100" s="117"/>
      <c r="H100" s="117" t="s">
        <v>355</v>
      </c>
      <c r="I100" s="122" t="s">
        <v>1443</v>
      </c>
      <c r="J100" s="163" t="s">
        <v>1444</v>
      </c>
      <c r="K100" s="121">
        <v>536364</v>
      </c>
      <c r="L100" s="302">
        <v>451883</v>
      </c>
      <c r="M100" s="308">
        <f t="shared" si="10"/>
        <v>84481</v>
      </c>
    </row>
    <row r="101" spans="1:13" x14ac:dyDescent="0.2">
      <c r="A101" s="114" t="s">
        <v>2402</v>
      </c>
      <c r="B101" s="115" t="s">
        <v>356</v>
      </c>
      <c r="C101" s="115" t="s">
        <v>357</v>
      </c>
      <c r="D101" s="116" t="s">
        <v>2403</v>
      </c>
      <c r="E101" s="114" t="s">
        <v>359</v>
      </c>
      <c r="F101" s="114" t="s">
        <v>113</v>
      </c>
      <c r="G101" s="117"/>
      <c r="H101" s="117" t="s">
        <v>360</v>
      </c>
      <c r="I101" s="122" t="s">
        <v>1445</v>
      </c>
      <c r="J101" s="163" t="s">
        <v>1446</v>
      </c>
      <c r="K101" s="121">
        <v>536364</v>
      </c>
      <c r="L101" s="302">
        <v>451883</v>
      </c>
      <c r="M101" s="308">
        <f t="shared" si="10"/>
        <v>84481</v>
      </c>
    </row>
    <row r="102" spans="1:13" x14ac:dyDescent="0.2">
      <c r="A102" s="114" t="s">
        <v>2404</v>
      </c>
      <c r="B102" s="115" t="s">
        <v>361</v>
      </c>
      <c r="C102" s="115" t="s">
        <v>362</v>
      </c>
      <c r="D102" s="116" t="s">
        <v>363</v>
      </c>
      <c r="E102" s="114" t="s">
        <v>364</v>
      </c>
      <c r="F102" s="114" t="s">
        <v>113</v>
      </c>
      <c r="G102" s="117"/>
      <c r="H102" s="117" t="s">
        <v>365</v>
      </c>
      <c r="I102" s="122" t="s">
        <v>1447</v>
      </c>
      <c r="J102" s="163" t="s">
        <v>1448</v>
      </c>
      <c r="K102" s="121">
        <v>350125</v>
      </c>
      <c r="L102" s="297">
        <v>300168</v>
      </c>
      <c r="M102" s="308">
        <f t="shared" si="10"/>
        <v>49957</v>
      </c>
    </row>
    <row r="103" spans="1:13" x14ac:dyDescent="0.2">
      <c r="A103" s="114" t="s">
        <v>2405</v>
      </c>
      <c r="B103" s="115">
        <v>45928</v>
      </c>
      <c r="C103" s="115" t="s">
        <v>366</v>
      </c>
      <c r="D103" s="116" t="s">
        <v>2406</v>
      </c>
      <c r="E103" s="114" t="s">
        <v>368</v>
      </c>
      <c r="F103" s="114"/>
      <c r="G103" s="117" t="s">
        <v>113</v>
      </c>
      <c r="H103" s="117" t="s">
        <v>369</v>
      </c>
      <c r="I103" s="122" t="s">
        <v>1449</v>
      </c>
      <c r="J103" s="163" t="s">
        <v>1450</v>
      </c>
      <c r="K103" s="121">
        <v>536364</v>
      </c>
      <c r="L103" s="298">
        <v>451183</v>
      </c>
      <c r="M103" s="308">
        <f t="shared" si="10"/>
        <v>85181</v>
      </c>
    </row>
    <row r="104" spans="1:13" x14ac:dyDescent="0.2">
      <c r="A104" s="114" t="s">
        <v>2407</v>
      </c>
      <c r="B104" s="115">
        <v>45954</v>
      </c>
      <c r="C104" s="115" t="s">
        <v>370</v>
      </c>
      <c r="D104" s="116" t="s">
        <v>2408</v>
      </c>
      <c r="E104" s="114" t="s">
        <v>372</v>
      </c>
      <c r="F104" s="114" t="s">
        <v>113</v>
      </c>
      <c r="G104" s="117"/>
      <c r="H104" s="117" t="s">
        <v>373</v>
      </c>
      <c r="I104" s="122" t="s">
        <v>1451</v>
      </c>
      <c r="J104" s="163" t="s">
        <v>1452</v>
      </c>
      <c r="K104" s="121">
        <v>536364</v>
      </c>
      <c r="L104" s="300">
        <v>451683</v>
      </c>
      <c r="M104" s="308">
        <f t="shared" si="10"/>
        <v>84681</v>
      </c>
    </row>
    <row r="105" spans="1:13" x14ac:dyDescent="0.2">
      <c r="A105" s="114" t="s">
        <v>2391</v>
      </c>
      <c r="B105" s="115">
        <v>45927</v>
      </c>
      <c r="C105" s="115" t="s">
        <v>374</v>
      </c>
      <c r="D105" s="116" t="s">
        <v>2409</v>
      </c>
      <c r="E105" s="114" t="s">
        <v>376</v>
      </c>
      <c r="F105" s="114"/>
      <c r="G105" s="117" t="s">
        <v>113</v>
      </c>
      <c r="H105" s="117" t="s">
        <v>377</v>
      </c>
      <c r="I105" s="122" t="s">
        <v>1453</v>
      </c>
      <c r="J105" s="163" t="s">
        <v>1454</v>
      </c>
      <c r="K105" s="121">
        <v>536364</v>
      </c>
      <c r="L105" s="303">
        <v>451383</v>
      </c>
      <c r="M105" s="308">
        <f t="shared" si="10"/>
        <v>84981</v>
      </c>
    </row>
    <row r="106" spans="1:13" x14ac:dyDescent="0.2">
      <c r="A106" s="114" t="s">
        <v>2391</v>
      </c>
      <c r="B106" s="115">
        <v>45953</v>
      </c>
      <c r="C106" s="115" t="s">
        <v>374</v>
      </c>
      <c r="D106" s="116" t="s">
        <v>2410</v>
      </c>
      <c r="E106" s="114" t="s">
        <v>379</v>
      </c>
      <c r="F106" s="114"/>
      <c r="G106" s="117" t="s">
        <v>113</v>
      </c>
      <c r="H106" s="117" t="s">
        <v>380</v>
      </c>
      <c r="I106" s="122" t="s">
        <v>1455</v>
      </c>
      <c r="J106" s="163" t="s">
        <v>1456</v>
      </c>
      <c r="K106" s="121">
        <v>536364</v>
      </c>
      <c r="L106" s="303">
        <v>451383</v>
      </c>
      <c r="M106" s="308">
        <f t="shared" si="10"/>
        <v>84981</v>
      </c>
    </row>
    <row r="107" spans="1:13" x14ac:dyDescent="0.2">
      <c r="A107" s="114" t="s">
        <v>2407</v>
      </c>
      <c r="B107" s="115">
        <v>45929</v>
      </c>
      <c r="C107" s="115" t="s">
        <v>374</v>
      </c>
      <c r="D107" s="116" t="s">
        <v>2411</v>
      </c>
      <c r="E107" s="114" t="s">
        <v>382</v>
      </c>
      <c r="F107" s="114" t="s">
        <v>113</v>
      </c>
      <c r="G107" s="117"/>
      <c r="H107" s="117" t="s">
        <v>383</v>
      </c>
      <c r="I107" s="122" t="s">
        <v>1457</v>
      </c>
      <c r="J107" s="163" t="s">
        <v>1458</v>
      </c>
      <c r="K107" s="121">
        <v>536364</v>
      </c>
      <c r="L107" s="300">
        <v>451683</v>
      </c>
      <c r="M107" s="308">
        <f t="shared" si="10"/>
        <v>84681</v>
      </c>
    </row>
    <row r="108" spans="1:13" x14ac:dyDescent="0.2">
      <c r="A108" s="114" t="s">
        <v>2386</v>
      </c>
      <c r="B108" s="115">
        <v>45929</v>
      </c>
      <c r="C108" s="115" t="s">
        <v>370</v>
      </c>
      <c r="D108" s="116" t="s">
        <v>2412</v>
      </c>
      <c r="E108" s="114" t="s">
        <v>384</v>
      </c>
      <c r="F108" s="114" t="s">
        <v>113</v>
      </c>
      <c r="G108" s="117"/>
      <c r="H108" s="117" t="s">
        <v>385</v>
      </c>
      <c r="I108" s="122" t="s">
        <v>1459</v>
      </c>
      <c r="J108" s="163" t="s">
        <v>1460</v>
      </c>
      <c r="K108" s="121">
        <v>536364</v>
      </c>
      <c r="L108" s="300">
        <v>451683</v>
      </c>
      <c r="M108" s="308">
        <f t="shared" si="10"/>
        <v>84681</v>
      </c>
    </row>
    <row r="109" spans="1:13" x14ac:dyDescent="0.2">
      <c r="A109" s="114" t="s">
        <v>2386</v>
      </c>
      <c r="B109" s="115" t="s">
        <v>361</v>
      </c>
      <c r="C109" s="115" t="s">
        <v>370</v>
      </c>
      <c r="D109" s="116" t="s">
        <v>2413</v>
      </c>
      <c r="E109" s="114" t="s">
        <v>387</v>
      </c>
      <c r="F109" s="114" t="s">
        <v>113</v>
      </c>
      <c r="G109" s="117"/>
      <c r="H109" s="117" t="s">
        <v>388</v>
      </c>
      <c r="I109" s="122" t="s">
        <v>1461</v>
      </c>
      <c r="J109" s="163" t="s">
        <v>1462</v>
      </c>
      <c r="K109" s="121">
        <v>536364</v>
      </c>
      <c r="L109" s="300">
        <v>451683</v>
      </c>
      <c r="M109" s="308">
        <f t="shared" si="10"/>
        <v>84681</v>
      </c>
    </row>
    <row r="110" spans="1:13" x14ac:dyDescent="0.2">
      <c r="A110" s="114" t="s">
        <v>2386</v>
      </c>
      <c r="B110" s="115">
        <v>45988</v>
      </c>
      <c r="C110" s="115" t="s">
        <v>370</v>
      </c>
      <c r="D110" s="116" t="s">
        <v>2414</v>
      </c>
      <c r="E110" s="114" t="s">
        <v>390</v>
      </c>
      <c r="F110" s="114" t="s">
        <v>113</v>
      </c>
      <c r="G110" s="117"/>
      <c r="H110" s="117" t="s">
        <v>391</v>
      </c>
      <c r="I110" s="122" t="s">
        <v>1463</v>
      </c>
      <c r="J110" s="163" t="s">
        <v>1464</v>
      </c>
      <c r="K110" s="121">
        <v>536364</v>
      </c>
      <c r="L110" s="300">
        <v>451683</v>
      </c>
      <c r="M110" s="308">
        <f t="shared" si="10"/>
        <v>84681</v>
      </c>
    </row>
    <row r="111" spans="1:13" x14ac:dyDescent="0.2">
      <c r="A111" s="114" t="s">
        <v>2415</v>
      </c>
      <c r="B111" s="115">
        <v>46012</v>
      </c>
      <c r="C111" s="115" t="s">
        <v>392</v>
      </c>
      <c r="D111" s="116" t="s">
        <v>393</v>
      </c>
      <c r="E111" s="114" t="s">
        <v>394</v>
      </c>
      <c r="F111" s="114" t="s">
        <v>113</v>
      </c>
      <c r="G111" s="117"/>
      <c r="H111" s="117" t="s">
        <v>395</v>
      </c>
      <c r="I111" s="122" t="s">
        <v>1465</v>
      </c>
      <c r="J111" s="163" t="s">
        <v>1466</v>
      </c>
      <c r="K111" s="121">
        <v>233529</v>
      </c>
      <c r="L111" s="176">
        <v>205089</v>
      </c>
      <c r="M111" s="308">
        <f t="shared" si="10"/>
        <v>28440</v>
      </c>
    </row>
    <row r="112" spans="1:13" x14ac:dyDescent="0.2">
      <c r="A112" s="114" t="s">
        <v>2415</v>
      </c>
      <c r="B112" s="115">
        <v>45953</v>
      </c>
      <c r="C112" s="115" t="s">
        <v>392</v>
      </c>
      <c r="D112" s="116" t="s">
        <v>396</v>
      </c>
      <c r="E112" s="114" t="s">
        <v>397</v>
      </c>
      <c r="F112" s="114" t="s">
        <v>113</v>
      </c>
      <c r="G112" s="117"/>
      <c r="H112" s="117" t="s">
        <v>398</v>
      </c>
      <c r="I112" s="122" t="s">
        <v>1467</v>
      </c>
      <c r="J112" s="163" t="s">
        <v>1468</v>
      </c>
      <c r="K112" s="121">
        <v>233529</v>
      </c>
      <c r="L112" s="176">
        <v>205089</v>
      </c>
      <c r="M112" s="308">
        <f t="shared" si="10"/>
        <v>28440</v>
      </c>
    </row>
    <row r="113" spans="1:17" x14ac:dyDescent="0.2">
      <c r="A113" s="114">
        <v>2006</v>
      </c>
      <c r="B113" s="115">
        <v>45955</v>
      </c>
      <c r="C113" s="115" t="s">
        <v>399</v>
      </c>
      <c r="D113" s="116" t="s">
        <v>400</v>
      </c>
      <c r="E113" s="114" t="s">
        <v>401</v>
      </c>
      <c r="F113" s="114"/>
      <c r="G113" s="117" t="s">
        <v>113</v>
      </c>
      <c r="H113" s="117" t="s">
        <v>402</v>
      </c>
      <c r="I113" s="122" t="s">
        <v>1469</v>
      </c>
      <c r="J113" s="163" t="s">
        <v>1470</v>
      </c>
      <c r="K113" s="121">
        <v>536364</v>
      </c>
      <c r="L113" s="298">
        <v>451183</v>
      </c>
      <c r="M113" s="308">
        <f t="shared" si="10"/>
        <v>85181</v>
      </c>
    </row>
    <row r="114" spans="1:17" x14ac:dyDescent="0.2">
      <c r="A114" s="114">
        <v>2009</v>
      </c>
      <c r="B114" s="115">
        <v>45965</v>
      </c>
      <c r="C114" s="115" t="s">
        <v>403</v>
      </c>
      <c r="D114" s="116" t="s">
        <v>404</v>
      </c>
      <c r="E114" s="114" t="s">
        <v>405</v>
      </c>
      <c r="F114" s="114" t="s">
        <v>113</v>
      </c>
      <c r="G114" s="117"/>
      <c r="H114" s="117" t="s">
        <v>406</v>
      </c>
      <c r="I114" s="122" t="s">
        <v>1471</v>
      </c>
      <c r="J114" s="163" t="s">
        <v>1472</v>
      </c>
      <c r="K114" s="121">
        <v>350125</v>
      </c>
      <c r="L114" s="297">
        <v>300168</v>
      </c>
      <c r="M114" s="308">
        <f t="shared" si="10"/>
        <v>49957</v>
      </c>
    </row>
    <row r="115" spans="1:17" x14ac:dyDescent="0.2">
      <c r="A115" s="114">
        <v>2014</v>
      </c>
      <c r="B115" s="115">
        <v>45915</v>
      </c>
      <c r="C115" s="115" t="s">
        <v>407</v>
      </c>
      <c r="D115" s="116" t="s">
        <v>2416</v>
      </c>
      <c r="E115" s="114" t="s">
        <v>409</v>
      </c>
      <c r="F115" s="114" t="s">
        <v>113</v>
      </c>
      <c r="G115" s="117"/>
      <c r="H115" s="117" t="s">
        <v>410</v>
      </c>
      <c r="I115" s="122" t="s">
        <v>1473</v>
      </c>
      <c r="J115" s="163" t="s">
        <v>1474</v>
      </c>
      <c r="K115" s="121">
        <v>350125</v>
      </c>
      <c r="L115" s="297">
        <v>300168</v>
      </c>
      <c r="M115" s="308">
        <f t="shared" si="10"/>
        <v>49957</v>
      </c>
    </row>
    <row r="116" spans="1:17" x14ac:dyDescent="0.2">
      <c r="A116" s="114">
        <v>2016</v>
      </c>
      <c r="B116" s="115">
        <v>45941</v>
      </c>
      <c r="C116" s="115" t="s">
        <v>411</v>
      </c>
      <c r="D116" s="116" t="s">
        <v>412</v>
      </c>
      <c r="E116" s="114" t="s">
        <v>413</v>
      </c>
      <c r="F116" s="114" t="s">
        <v>113</v>
      </c>
      <c r="G116" s="117"/>
      <c r="H116" s="117" t="s">
        <v>414</v>
      </c>
      <c r="I116" s="122" t="s">
        <v>1475</v>
      </c>
      <c r="J116" s="163" t="s">
        <v>1476</v>
      </c>
      <c r="K116" s="121">
        <v>350125</v>
      </c>
      <c r="L116" s="297">
        <v>300168</v>
      </c>
      <c r="M116" s="308">
        <f t="shared" si="10"/>
        <v>49957</v>
      </c>
    </row>
    <row r="117" spans="1:17" s="327" customFormat="1" x14ac:dyDescent="0.2">
      <c r="A117" s="320">
        <v>2016</v>
      </c>
      <c r="B117" s="318">
        <v>45926</v>
      </c>
      <c r="C117" s="318" t="s">
        <v>411</v>
      </c>
      <c r="D117" s="319" t="s">
        <v>415</v>
      </c>
      <c r="E117" s="320" t="s">
        <v>416</v>
      </c>
      <c r="F117" s="320" t="s">
        <v>113</v>
      </c>
      <c r="G117" s="321"/>
      <c r="H117" s="321" t="s">
        <v>417</v>
      </c>
      <c r="I117" s="323" t="s">
        <v>418</v>
      </c>
      <c r="J117" s="338" t="s">
        <v>1477</v>
      </c>
      <c r="K117" s="140"/>
      <c r="L117" s="325"/>
      <c r="M117" s="337"/>
      <c r="O117" s="140">
        <v>350125</v>
      </c>
      <c r="P117" s="325">
        <v>300168</v>
      </c>
      <c r="Q117" s="337">
        <f t="shared" ref="Q117" si="11">+O117-P117</f>
        <v>49957</v>
      </c>
    </row>
    <row r="118" spans="1:17" x14ac:dyDescent="0.2">
      <c r="A118" s="114">
        <v>2015</v>
      </c>
      <c r="B118" s="115">
        <v>45998</v>
      </c>
      <c r="C118" s="115" t="s">
        <v>419</v>
      </c>
      <c r="D118" s="116" t="s">
        <v>420</v>
      </c>
      <c r="E118" s="114" t="s">
        <v>421</v>
      </c>
      <c r="F118" s="114" t="s">
        <v>113</v>
      </c>
      <c r="G118" s="117"/>
      <c r="H118" s="117" t="s">
        <v>422</v>
      </c>
      <c r="I118" s="122" t="s">
        <v>423</v>
      </c>
      <c r="J118" s="163" t="s">
        <v>1478</v>
      </c>
      <c r="K118" s="121">
        <v>350125</v>
      </c>
      <c r="L118" s="297">
        <v>300168</v>
      </c>
      <c r="M118" s="308">
        <f t="shared" si="10"/>
        <v>49957</v>
      </c>
    </row>
    <row r="119" spans="1:17" s="327" customFormat="1" x14ac:dyDescent="0.2">
      <c r="A119" s="320">
        <v>2015</v>
      </c>
      <c r="B119" s="318">
        <v>45920</v>
      </c>
      <c r="C119" s="318" t="s">
        <v>424</v>
      </c>
      <c r="D119" s="319" t="s">
        <v>425</v>
      </c>
      <c r="E119" s="320" t="s">
        <v>426</v>
      </c>
      <c r="F119" s="320" t="s">
        <v>113</v>
      </c>
      <c r="G119" s="321"/>
      <c r="H119" s="321" t="s">
        <v>427</v>
      </c>
      <c r="I119" s="323" t="s">
        <v>428</v>
      </c>
      <c r="J119" s="338" t="s">
        <v>1479</v>
      </c>
      <c r="K119" s="140"/>
      <c r="L119" s="325"/>
      <c r="M119" s="337"/>
      <c r="O119" s="140">
        <v>350125</v>
      </c>
      <c r="P119" s="325">
        <v>300168</v>
      </c>
      <c r="Q119" s="337">
        <f t="shared" ref="Q119:Q120" si="12">+O119-P119</f>
        <v>49957</v>
      </c>
    </row>
    <row r="120" spans="1:17" s="327" customFormat="1" x14ac:dyDescent="0.2">
      <c r="A120" s="320">
        <v>2016</v>
      </c>
      <c r="B120" s="318">
        <v>45905</v>
      </c>
      <c r="C120" s="318" t="s">
        <v>411</v>
      </c>
      <c r="D120" s="319" t="s">
        <v>429</v>
      </c>
      <c r="E120" s="320" t="s">
        <v>430</v>
      </c>
      <c r="F120" s="320" t="s">
        <v>113</v>
      </c>
      <c r="G120" s="321"/>
      <c r="H120" s="321" t="s">
        <v>431</v>
      </c>
      <c r="I120" s="323" t="s">
        <v>432</v>
      </c>
      <c r="J120" s="338" t="s">
        <v>1480</v>
      </c>
      <c r="K120" s="140"/>
      <c r="L120" s="325"/>
      <c r="M120" s="337"/>
      <c r="O120" s="140">
        <v>350125</v>
      </c>
      <c r="P120" s="325">
        <v>300168</v>
      </c>
      <c r="Q120" s="337">
        <f t="shared" si="12"/>
        <v>49957</v>
      </c>
    </row>
    <row r="121" spans="1:17" x14ac:dyDescent="0.2">
      <c r="A121" s="114">
        <v>2019</v>
      </c>
      <c r="B121" s="115">
        <v>45998</v>
      </c>
      <c r="C121" s="115" t="s">
        <v>433</v>
      </c>
      <c r="D121" s="116" t="s">
        <v>434</v>
      </c>
      <c r="E121" s="114" t="s">
        <v>435</v>
      </c>
      <c r="F121" s="114" t="s">
        <v>113</v>
      </c>
      <c r="G121" s="117"/>
      <c r="H121" s="117" t="s">
        <v>436</v>
      </c>
      <c r="I121" s="122" t="s">
        <v>1481</v>
      </c>
      <c r="J121" s="163" t="s">
        <v>1482</v>
      </c>
      <c r="K121" s="121">
        <v>350125</v>
      </c>
      <c r="L121" s="304">
        <v>299868</v>
      </c>
      <c r="M121" s="308">
        <f t="shared" si="10"/>
        <v>50257</v>
      </c>
    </row>
    <row r="122" spans="1:17" x14ac:dyDescent="0.2">
      <c r="A122" s="114">
        <v>2015</v>
      </c>
      <c r="B122" s="115" t="s">
        <v>437</v>
      </c>
      <c r="C122" s="115" t="s">
        <v>438</v>
      </c>
      <c r="D122" s="116" t="s">
        <v>439</v>
      </c>
      <c r="E122" s="114" t="s">
        <v>440</v>
      </c>
      <c r="F122" s="114" t="s">
        <v>113</v>
      </c>
      <c r="G122" s="117"/>
      <c r="H122" s="117" t="s">
        <v>441</v>
      </c>
      <c r="I122" s="122" t="s">
        <v>1483</v>
      </c>
      <c r="J122" s="163" t="s">
        <v>1484</v>
      </c>
      <c r="K122" s="121">
        <v>233529</v>
      </c>
      <c r="L122" s="176">
        <v>205089</v>
      </c>
      <c r="M122" s="308">
        <f t="shared" si="10"/>
        <v>28440</v>
      </c>
    </row>
    <row r="123" spans="1:17" x14ac:dyDescent="0.2">
      <c r="A123" s="114">
        <v>2009</v>
      </c>
      <c r="B123" s="115">
        <v>45933</v>
      </c>
      <c r="C123" s="115" t="s">
        <v>442</v>
      </c>
      <c r="D123" s="116" t="s">
        <v>443</v>
      </c>
      <c r="E123" s="114" t="s">
        <v>444</v>
      </c>
      <c r="F123" s="114" t="s">
        <v>113</v>
      </c>
      <c r="G123" s="117"/>
      <c r="H123" s="117" t="s">
        <v>445</v>
      </c>
      <c r="I123" s="129">
        <v>167500001435</v>
      </c>
      <c r="J123" s="127">
        <v>8.0040300000000005E+24</v>
      </c>
      <c r="K123" s="121">
        <v>350125</v>
      </c>
      <c r="L123" s="297">
        <v>300168</v>
      </c>
      <c r="M123" s="308">
        <f t="shared" si="10"/>
        <v>49957</v>
      </c>
    </row>
    <row r="124" spans="1:17" x14ac:dyDescent="0.2">
      <c r="A124" s="379" t="s">
        <v>341</v>
      </c>
      <c r="B124" s="380"/>
      <c r="C124" s="380"/>
      <c r="D124" s="380"/>
      <c r="E124" s="380"/>
      <c r="F124" s="380"/>
      <c r="G124" s="380"/>
      <c r="H124" s="380"/>
      <c r="I124" s="380"/>
      <c r="J124" s="381"/>
      <c r="K124" s="124">
        <f>SUM(K97:K123)</f>
        <v>10660558</v>
      </c>
      <c r="L124" s="299">
        <f>SUM(L97:L123)</f>
        <v>9037605</v>
      </c>
      <c r="M124" s="124">
        <f>SUM(M97:M123)</f>
        <v>1622953</v>
      </c>
    </row>
    <row r="125" spans="1:17" ht="39.75" x14ac:dyDescent="0.2">
      <c r="A125" s="109" t="s">
        <v>41</v>
      </c>
      <c r="B125" s="110" t="s">
        <v>42</v>
      </c>
      <c r="C125" s="111" t="s">
        <v>43</v>
      </c>
      <c r="D125" s="112" t="s">
        <v>262</v>
      </c>
      <c r="E125" s="111" t="s">
        <v>45</v>
      </c>
      <c r="F125" s="111" t="s">
        <v>46</v>
      </c>
      <c r="G125" s="111" t="s">
        <v>47</v>
      </c>
      <c r="H125" s="111" t="s">
        <v>48</v>
      </c>
      <c r="I125" s="111" t="s">
        <v>49</v>
      </c>
      <c r="J125" s="125" t="s">
        <v>50</v>
      </c>
      <c r="K125" s="126" t="s">
        <v>2385</v>
      </c>
      <c r="L125" s="177"/>
      <c r="M125" s="113" t="s">
        <v>2384</v>
      </c>
    </row>
    <row r="126" spans="1:17" ht="22.5" x14ac:dyDescent="0.2">
      <c r="A126" s="114">
        <v>2003</v>
      </c>
      <c r="B126" s="115">
        <v>45910</v>
      </c>
      <c r="C126" s="115" t="s">
        <v>2417</v>
      </c>
      <c r="D126" s="116" t="s">
        <v>448</v>
      </c>
      <c r="E126" s="114" t="s">
        <v>449</v>
      </c>
      <c r="F126" s="114" t="s">
        <v>113</v>
      </c>
      <c r="G126" s="117"/>
      <c r="H126" s="117" t="s">
        <v>450</v>
      </c>
      <c r="I126" s="119" t="s">
        <v>1487</v>
      </c>
      <c r="J126" s="120" t="s">
        <v>2418</v>
      </c>
      <c r="K126" s="121">
        <v>536364</v>
      </c>
      <c r="L126" s="300">
        <v>451683</v>
      </c>
      <c r="M126" s="308">
        <f t="shared" ref="M126:M157" si="13">+K126-L126</f>
        <v>84681</v>
      </c>
    </row>
    <row r="127" spans="1:17" x14ac:dyDescent="0.2">
      <c r="A127" s="114">
        <v>2010</v>
      </c>
      <c r="B127" s="115">
        <v>45901</v>
      </c>
      <c r="C127" s="115" t="s">
        <v>190</v>
      </c>
      <c r="D127" s="116" t="s">
        <v>451</v>
      </c>
      <c r="E127" s="114" t="s">
        <v>452</v>
      </c>
      <c r="F127" s="114"/>
      <c r="G127" s="117" t="s">
        <v>113</v>
      </c>
      <c r="H127" s="117" t="s">
        <v>453</v>
      </c>
      <c r="I127" s="122" t="s">
        <v>1487</v>
      </c>
      <c r="J127" s="120" t="s">
        <v>1489</v>
      </c>
      <c r="K127" s="121">
        <v>536364</v>
      </c>
      <c r="L127" s="303">
        <v>451383</v>
      </c>
      <c r="M127" s="308">
        <f t="shared" si="13"/>
        <v>84981</v>
      </c>
    </row>
    <row r="128" spans="1:17" x14ac:dyDescent="0.2">
      <c r="A128" s="114">
        <v>2010</v>
      </c>
      <c r="B128" s="115">
        <v>45901</v>
      </c>
      <c r="C128" s="115" t="s">
        <v>190</v>
      </c>
      <c r="D128" s="116" t="s">
        <v>454</v>
      </c>
      <c r="E128" s="114" t="s">
        <v>455</v>
      </c>
      <c r="F128" s="114"/>
      <c r="G128" s="117" t="s">
        <v>113</v>
      </c>
      <c r="H128" s="117" t="s">
        <v>456</v>
      </c>
      <c r="I128" s="122" t="s">
        <v>2419</v>
      </c>
      <c r="J128" s="120" t="s">
        <v>2420</v>
      </c>
      <c r="K128" s="121">
        <v>536364</v>
      </c>
      <c r="L128" s="303">
        <v>451383</v>
      </c>
      <c r="M128" s="308">
        <f t="shared" si="13"/>
        <v>84981</v>
      </c>
    </row>
    <row r="129" spans="1:17" x14ac:dyDescent="0.2">
      <c r="A129" s="114">
        <v>2010</v>
      </c>
      <c r="B129" s="115">
        <v>45910</v>
      </c>
      <c r="C129" s="115" t="s">
        <v>190</v>
      </c>
      <c r="D129" s="116" t="s">
        <v>457</v>
      </c>
      <c r="E129" s="114" t="s">
        <v>458</v>
      </c>
      <c r="F129" s="114"/>
      <c r="G129" s="117" t="s">
        <v>113</v>
      </c>
      <c r="H129" s="117" t="s">
        <v>459</v>
      </c>
      <c r="I129" s="122" t="s">
        <v>1492</v>
      </c>
      <c r="J129" s="120" t="s">
        <v>2421</v>
      </c>
      <c r="K129" s="121">
        <v>536364</v>
      </c>
      <c r="L129" s="303">
        <v>451383</v>
      </c>
      <c r="M129" s="308">
        <f t="shared" si="13"/>
        <v>84981</v>
      </c>
    </row>
    <row r="130" spans="1:17" ht="33.75" x14ac:dyDescent="0.2">
      <c r="A130" s="114">
        <v>2008</v>
      </c>
      <c r="B130" s="115">
        <v>45983</v>
      </c>
      <c r="C130" s="115" t="s">
        <v>2422</v>
      </c>
      <c r="D130" s="116" t="s">
        <v>461</v>
      </c>
      <c r="E130" s="114" t="s">
        <v>462</v>
      </c>
      <c r="F130" s="114"/>
      <c r="G130" s="117" t="s">
        <v>113</v>
      </c>
      <c r="H130" s="117" t="s">
        <v>463</v>
      </c>
      <c r="I130" s="122" t="s">
        <v>2423</v>
      </c>
      <c r="J130" s="120" t="s">
        <v>1495</v>
      </c>
      <c r="K130" s="121">
        <v>536364</v>
      </c>
      <c r="L130" s="298">
        <v>451183</v>
      </c>
      <c r="M130" s="308">
        <f t="shared" si="13"/>
        <v>85181</v>
      </c>
    </row>
    <row r="131" spans="1:17" s="327" customFormat="1" x14ac:dyDescent="0.2">
      <c r="A131" s="320">
        <v>2011</v>
      </c>
      <c r="B131" s="318">
        <v>45901</v>
      </c>
      <c r="C131" s="318" t="s">
        <v>2424</v>
      </c>
      <c r="D131" s="319" t="s">
        <v>465</v>
      </c>
      <c r="E131" s="320" t="s">
        <v>466</v>
      </c>
      <c r="F131" s="320" t="s">
        <v>113</v>
      </c>
      <c r="G131" s="321"/>
      <c r="H131" s="321" t="s">
        <v>467</v>
      </c>
      <c r="I131" s="323" t="s">
        <v>2425</v>
      </c>
      <c r="J131" s="339" t="s">
        <v>1497</v>
      </c>
      <c r="K131" s="140"/>
      <c r="L131" s="325"/>
      <c r="M131" s="337"/>
      <c r="O131" s="140">
        <v>350125</v>
      </c>
      <c r="P131" s="325">
        <v>300168</v>
      </c>
      <c r="Q131" s="337">
        <f t="shared" ref="Q131" si="14">+O131-P131</f>
        <v>49957</v>
      </c>
    </row>
    <row r="132" spans="1:17" ht="22.5" x14ac:dyDescent="0.2">
      <c r="A132" s="114">
        <v>2012</v>
      </c>
      <c r="B132" s="115">
        <v>45934</v>
      </c>
      <c r="C132" s="115" t="s">
        <v>468</v>
      </c>
      <c r="D132" s="116" t="s">
        <v>469</v>
      </c>
      <c r="E132" s="114" t="s">
        <v>470</v>
      </c>
      <c r="F132" s="114" t="s">
        <v>113</v>
      </c>
      <c r="G132" s="117"/>
      <c r="H132" s="117" t="s">
        <v>471</v>
      </c>
      <c r="I132" s="122" t="s">
        <v>1498</v>
      </c>
      <c r="J132" s="120" t="s">
        <v>2426</v>
      </c>
      <c r="K132" s="121">
        <v>350125</v>
      </c>
      <c r="L132" s="297">
        <v>300168</v>
      </c>
      <c r="M132" s="308">
        <f t="shared" si="13"/>
        <v>49957</v>
      </c>
    </row>
    <row r="133" spans="1:17" x14ac:dyDescent="0.2">
      <c r="A133" s="114">
        <v>2010</v>
      </c>
      <c r="B133" s="115">
        <v>45932</v>
      </c>
      <c r="C133" s="115" t="s">
        <v>472</v>
      </c>
      <c r="D133" s="116" t="s">
        <v>473</v>
      </c>
      <c r="E133" s="114" t="s">
        <v>474</v>
      </c>
      <c r="F133" s="114" t="s">
        <v>113</v>
      </c>
      <c r="G133" s="117"/>
      <c r="H133" s="117" t="s">
        <v>475</v>
      </c>
      <c r="I133" s="122" t="s">
        <v>2427</v>
      </c>
      <c r="J133" s="120" t="s">
        <v>1501</v>
      </c>
      <c r="K133" s="121">
        <v>233529</v>
      </c>
      <c r="L133" s="176">
        <v>205089</v>
      </c>
      <c r="M133" s="308">
        <f t="shared" si="13"/>
        <v>28440</v>
      </c>
    </row>
    <row r="134" spans="1:17" x14ac:dyDescent="0.2">
      <c r="A134" s="114">
        <v>2018</v>
      </c>
      <c r="B134" s="115">
        <v>45932</v>
      </c>
      <c r="C134" s="115" t="s">
        <v>2428</v>
      </c>
      <c r="D134" s="116" t="s">
        <v>477</v>
      </c>
      <c r="E134" s="114" t="s">
        <v>478</v>
      </c>
      <c r="F134" s="114" t="s">
        <v>113</v>
      </c>
      <c r="G134" s="117"/>
      <c r="H134" s="117" t="s">
        <v>479</v>
      </c>
      <c r="I134" s="141">
        <v>167500000964</v>
      </c>
      <c r="J134" s="120" t="s">
        <v>2429</v>
      </c>
      <c r="K134" s="121">
        <v>233529</v>
      </c>
      <c r="L134" s="180">
        <v>204789</v>
      </c>
      <c r="M134" s="308">
        <f t="shared" si="13"/>
        <v>28740</v>
      </c>
    </row>
    <row r="135" spans="1:17" x14ac:dyDescent="0.2">
      <c r="A135" s="114">
        <v>2018</v>
      </c>
      <c r="B135" s="115">
        <v>45919</v>
      </c>
      <c r="C135" s="115" t="s">
        <v>2430</v>
      </c>
      <c r="D135" s="116" t="s">
        <v>480</v>
      </c>
      <c r="E135" s="114" t="s">
        <v>481</v>
      </c>
      <c r="F135" s="114" t="s">
        <v>113</v>
      </c>
      <c r="G135" s="117"/>
      <c r="H135" s="117" t="s">
        <v>482</v>
      </c>
      <c r="I135" s="141">
        <v>167500000976</v>
      </c>
      <c r="J135" s="120" t="s">
        <v>1505</v>
      </c>
      <c r="K135" s="121">
        <v>233529</v>
      </c>
      <c r="L135" s="180">
        <v>204789</v>
      </c>
      <c r="M135" s="308">
        <f t="shared" si="13"/>
        <v>28740</v>
      </c>
    </row>
    <row r="136" spans="1:17" x14ac:dyDescent="0.2">
      <c r="A136" s="114">
        <v>2018</v>
      </c>
      <c r="B136" s="115">
        <v>45919</v>
      </c>
      <c r="C136" s="115" t="s">
        <v>2431</v>
      </c>
      <c r="D136" s="116" t="s">
        <v>484</v>
      </c>
      <c r="E136" s="114" t="s">
        <v>485</v>
      </c>
      <c r="F136" s="114" t="s">
        <v>113</v>
      </c>
      <c r="G136" s="117"/>
      <c r="H136" s="117" t="s">
        <v>486</v>
      </c>
      <c r="I136" s="141">
        <v>167500000980</v>
      </c>
      <c r="J136" s="120" t="s">
        <v>1507</v>
      </c>
      <c r="K136" s="121">
        <v>233529</v>
      </c>
      <c r="L136" s="180">
        <v>204789</v>
      </c>
      <c r="M136" s="308">
        <f t="shared" si="13"/>
        <v>28740</v>
      </c>
    </row>
    <row r="137" spans="1:17" x14ac:dyDescent="0.2">
      <c r="A137" s="114">
        <v>2018</v>
      </c>
      <c r="B137" s="115">
        <v>45932</v>
      </c>
      <c r="C137" s="115" t="s">
        <v>2431</v>
      </c>
      <c r="D137" s="116" t="s">
        <v>487</v>
      </c>
      <c r="E137" s="114" t="s">
        <v>488</v>
      </c>
      <c r="F137" s="114" t="s">
        <v>113</v>
      </c>
      <c r="G137" s="117"/>
      <c r="H137" s="117" t="s">
        <v>489</v>
      </c>
      <c r="I137" s="141">
        <v>167500000975</v>
      </c>
      <c r="J137" s="120" t="s">
        <v>2432</v>
      </c>
      <c r="K137" s="121">
        <v>233529</v>
      </c>
      <c r="L137" s="180">
        <v>204789</v>
      </c>
      <c r="M137" s="308">
        <f t="shared" si="13"/>
        <v>28740</v>
      </c>
    </row>
    <row r="138" spans="1:17" x14ac:dyDescent="0.2">
      <c r="A138" s="114">
        <v>2018</v>
      </c>
      <c r="B138" s="115">
        <v>45918</v>
      </c>
      <c r="C138" s="115" t="s">
        <v>2431</v>
      </c>
      <c r="D138" s="116" t="s">
        <v>490</v>
      </c>
      <c r="E138" s="114" t="s">
        <v>491</v>
      </c>
      <c r="F138" s="114" t="s">
        <v>113</v>
      </c>
      <c r="G138" s="117"/>
      <c r="H138" s="117" t="s">
        <v>492</v>
      </c>
      <c r="I138" s="141">
        <v>167500000978</v>
      </c>
      <c r="J138" s="120" t="s">
        <v>2433</v>
      </c>
      <c r="K138" s="121">
        <v>233529</v>
      </c>
      <c r="L138" s="180">
        <v>204789</v>
      </c>
      <c r="M138" s="308">
        <f t="shared" si="13"/>
        <v>28740</v>
      </c>
    </row>
    <row r="139" spans="1:17" s="327" customFormat="1" x14ac:dyDescent="0.2">
      <c r="A139" s="320">
        <v>2018</v>
      </c>
      <c r="B139" s="318">
        <v>45932</v>
      </c>
      <c r="C139" s="318" t="s">
        <v>2431</v>
      </c>
      <c r="D139" s="319" t="s">
        <v>493</v>
      </c>
      <c r="E139" s="320" t="s">
        <v>494</v>
      </c>
      <c r="F139" s="320" t="s">
        <v>113</v>
      </c>
      <c r="G139" s="321"/>
      <c r="H139" s="321" t="s">
        <v>495</v>
      </c>
      <c r="I139" s="340">
        <v>167500000979</v>
      </c>
      <c r="J139" s="339" t="s">
        <v>2434</v>
      </c>
      <c r="K139" s="140"/>
      <c r="L139" s="325"/>
      <c r="M139" s="337"/>
      <c r="O139" s="140">
        <v>233529</v>
      </c>
      <c r="P139" s="325">
        <v>204789</v>
      </c>
      <c r="Q139" s="337">
        <f t="shared" ref="Q139" si="15">+O139-P139</f>
        <v>28740</v>
      </c>
    </row>
    <row r="140" spans="1:17" x14ac:dyDescent="0.2">
      <c r="A140" s="114">
        <v>2018</v>
      </c>
      <c r="B140" s="115">
        <v>45932</v>
      </c>
      <c r="C140" s="115" t="s">
        <v>2431</v>
      </c>
      <c r="D140" s="116" t="s">
        <v>496</v>
      </c>
      <c r="E140" s="114" t="s">
        <v>497</v>
      </c>
      <c r="F140" s="114" t="s">
        <v>113</v>
      </c>
      <c r="G140" s="117"/>
      <c r="H140" s="117" t="s">
        <v>498</v>
      </c>
      <c r="I140" s="141">
        <v>167500000977</v>
      </c>
      <c r="J140" s="120" t="s">
        <v>1515</v>
      </c>
      <c r="K140" s="121">
        <v>233529</v>
      </c>
      <c r="L140" s="180">
        <v>204789</v>
      </c>
      <c r="M140" s="308">
        <f t="shared" si="13"/>
        <v>28740</v>
      </c>
    </row>
    <row r="141" spans="1:17" x14ac:dyDescent="0.2">
      <c r="A141" s="114">
        <v>2018</v>
      </c>
      <c r="B141" s="115" t="s">
        <v>499</v>
      </c>
      <c r="C141" s="115" t="s">
        <v>2435</v>
      </c>
      <c r="D141" s="116" t="s">
        <v>500</v>
      </c>
      <c r="E141" s="114" t="s">
        <v>501</v>
      </c>
      <c r="F141" s="114" t="s">
        <v>113</v>
      </c>
      <c r="G141" s="117"/>
      <c r="H141" s="117" t="s">
        <v>502</v>
      </c>
      <c r="I141" s="141">
        <v>167500000974</v>
      </c>
      <c r="J141" s="120" t="s">
        <v>2436</v>
      </c>
      <c r="K141" s="121">
        <v>233529</v>
      </c>
      <c r="L141" s="180">
        <v>204789</v>
      </c>
      <c r="M141" s="308">
        <f t="shared" si="13"/>
        <v>28740</v>
      </c>
    </row>
    <row r="142" spans="1:17" x14ac:dyDescent="0.2">
      <c r="A142" s="114">
        <v>2018</v>
      </c>
      <c r="B142" s="115">
        <v>45932</v>
      </c>
      <c r="C142" s="115" t="s">
        <v>2437</v>
      </c>
      <c r="D142" s="116" t="s">
        <v>504</v>
      </c>
      <c r="E142" s="114" t="s">
        <v>505</v>
      </c>
      <c r="F142" s="114" t="s">
        <v>113</v>
      </c>
      <c r="G142" s="117"/>
      <c r="H142" s="117" t="s">
        <v>506</v>
      </c>
      <c r="I142" s="141">
        <v>167500000972</v>
      </c>
      <c r="J142" s="120" t="s">
        <v>1519</v>
      </c>
      <c r="K142" s="121">
        <v>233529</v>
      </c>
      <c r="L142" s="180">
        <v>204789</v>
      </c>
      <c r="M142" s="308">
        <f t="shared" si="13"/>
        <v>28740</v>
      </c>
    </row>
    <row r="143" spans="1:17" x14ac:dyDescent="0.2">
      <c r="A143" s="114">
        <v>2018</v>
      </c>
      <c r="B143" s="115">
        <v>45939</v>
      </c>
      <c r="C143" s="115" t="s">
        <v>2438</v>
      </c>
      <c r="D143" s="116" t="s">
        <v>507</v>
      </c>
      <c r="E143" s="114" t="s">
        <v>508</v>
      </c>
      <c r="F143" s="114" t="s">
        <v>113</v>
      </c>
      <c r="G143" s="117"/>
      <c r="H143" s="117" t="s">
        <v>509</v>
      </c>
      <c r="I143" s="141">
        <v>167500000970</v>
      </c>
      <c r="J143" s="120" t="s">
        <v>2439</v>
      </c>
      <c r="K143" s="121">
        <v>233529</v>
      </c>
      <c r="L143" s="180">
        <v>204789</v>
      </c>
      <c r="M143" s="308">
        <f t="shared" si="13"/>
        <v>28740</v>
      </c>
    </row>
    <row r="144" spans="1:17" x14ac:dyDescent="0.2">
      <c r="A144" s="114">
        <v>2018</v>
      </c>
      <c r="B144" s="115">
        <v>45932</v>
      </c>
      <c r="C144" s="115" t="s">
        <v>2437</v>
      </c>
      <c r="D144" s="116" t="s">
        <v>510</v>
      </c>
      <c r="E144" s="114" t="s">
        <v>511</v>
      </c>
      <c r="F144" s="114" t="s">
        <v>113</v>
      </c>
      <c r="G144" s="117"/>
      <c r="H144" s="117" t="s">
        <v>512</v>
      </c>
      <c r="I144" s="141">
        <v>167500000969</v>
      </c>
      <c r="J144" s="120" t="s">
        <v>2440</v>
      </c>
      <c r="K144" s="121">
        <v>233529</v>
      </c>
      <c r="L144" s="180">
        <v>204789</v>
      </c>
      <c r="M144" s="308">
        <f t="shared" si="13"/>
        <v>28740</v>
      </c>
    </row>
    <row r="145" spans="1:13" x14ac:dyDescent="0.2">
      <c r="A145" s="114">
        <v>2018</v>
      </c>
      <c r="B145" s="115">
        <v>45932</v>
      </c>
      <c r="C145" s="115" t="s">
        <v>2437</v>
      </c>
      <c r="D145" s="116" t="s">
        <v>513</v>
      </c>
      <c r="E145" s="114" t="s">
        <v>514</v>
      </c>
      <c r="F145" s="114" t="s">
        <v>113</v>
      </c>
      <c r="G145" s="117"/>
      <c r="H145" s="117" t="s">
        <v>515</v>
      </c>
      <c r="I145" s="141">
        <v>167500000968</v>
      </c>
      <c r="J145" s="120" t="s">
        <v>2441</v>
      </c>
      <c r="K145" s="121">
        <v>233529</v>
      </c>
      <c r="L145" s="180">
        <v>204789</v>
      </c>
      <c r="M145" s="308">
        <f t="shared" si="13"/>
        <v>28740</v>
      </c>
    </row>
    <row r="146" spans="1:13" x14ac:dyDescent="0.2">
      <c r="A146" s="114">
        <v>2021</v>
      </c>
      <c r="B146" s="115">
        <v>45919</v>
      </c>
      <c r="C146" s="115" t="s">
        <v>2442</v>
      </c>
      <c r="D146" s="116" t="s">
        <v>517</v>
      </c>
      <c r="E146" s="114" t="s">
        <v>518</v>
      </c>
      <c r="F146" s="114" t="s">
        <v>113</v>
      </c>
      <c r="G146" s="117"/>
      <c r="H146" s="117" t="s">
        <v>519</v>
      </c>
      <c r="I146" s="141">
        <v>167500001411</v>
      </c>
      <c r="J146" s="120" t="s">
        <v>2443</v>
      </c>
      <c r="K146" s="121">
        <v>233529</v>
      </c>
      <c r="L146" s="180">
        <v>204789</v>
      </c>
      <c r="M146" s="308">
        <f t="shared" si="13"/>
        <v>28740</v>
      </c>
    </row>
    <row r="147" spans="1:13" x14ac:dyDescent="0.2">
      <c r="A147" s="114">
        <v>2021</v>
      </c>
      <c r="B147" s="115">
        <v>45918</v>
      </c>
      <c r="C147" s="115" t="s">
        <v>2442</v>
      </c>
      <c r="D147" s="116" t="s">
        <v>520</v>
      </c>
      <c r="E147" s="114" t="s">
        <v>521</v>
      </c>
      <c r="F147" s="114" t="s">
        <v>113</v>
      </c>
      <c r="G147" s="117"/>
      <c r="H147" s="117" t="s">
        <v>522</v>
      </c>
      <c r="I147" s="141">
        <v>167500001412</v>
      </c>
      <c r="J147" s="120" t="s">
        <v>1529</v>
      </c>
      <c r="K147" s="121">
        <v>233529</v>
      </c>
      <c r="L147" s="180">
        <v>204789</v>
      </c>
      <c r="M147" s="308">
        <f t="shared" si="13"/>
        <v>28740</v>
      </c>
    </row>
    <row r="148" spans="1:13" x14ac:dyDescent="0.2">
      <c r="A148" s="114">
        <v>2021</v>
      </c>
      <c r="B148" s="115">
        <v>45919</v>
      </c>
      <c r="C148" s="115" t="s">
        <v>2442</v>
      </c>
      <c r="D148" s="116" t="s">
        <v>523</v>
      </c>
      <c r="E148" s="114" t="s">
        <v>524</v>
      </c>
      <c r="F148" s="114" t="s">
        <v>113</v>
      </c>
      <c r="G148" s="117"/>
      <c r="H148" s="117" t="s">
        <v>525</v>
      </c>
      <c r="I148" s="141">
        <v>167500001413</v>
      </c>
      <c r="J148" s="120" t="s">
        <v>2444</v>
      </c>
      <c r="K148" s="121">
        <v>233529</v>
      </c>
      <c r="L148" s="180">
        <v>204789</v>
      </c>
      <c r="M148" s="308">
        <f t="shared" si="13"/>
        <v>28740</v>
      </c>
    </row>
    <row r="149" spans="1:13" x14ac:dyDescent="0.2">
      <c r="A149" s="114">
        <v>2021</v>
      </c>
      <c r="B149" s="115">
        <v>45932</v>
      </c>
      <c r="C149" s="115" t="s">
        <v>526</v>
      </c>
      <c r="D149" s="116" t="s">
        <v>527</v>
      </c>
      <c r="E149" s="114" t="s">
        <v>528</v>
      </c>
      <c r="F149" s="114" t="s">
        <v>113</v>
      </c>
      <c r="G149" s="117"/>
      <c r="H149" s="117" t="s">
        <v>529</v>
      </c>
      <c r="I149" s="141">
        <v>167500001414</v>
      </c>
      <c r="J149" s="120" t="s">
        <v>2445</v>
      </c>
      <c r="K149" s="121">
        <v>233529</v>
      </c>
      <c r="L149" s="180">
        <v>204789</v>
      </c>
      <c r="M149" s="308">
        <f t="shared" si="13"/>
        <v>28740</v>
      </c>
    </row>
    <row r="150" spans="1:13" x14ac:dyDescent="0.2">
      <c r="A150" s="114">
        <v>2021</v>
      </c>
      <c r="B150" s="115">
        <v>45923</v>
      </c>
      <c r="C150" s="115" t="s">
        <v>2446</v>
      </c>
      <c r="D150" s="116" t="s">
        <v>530</v>
      </c>
      <c r="E150" s="114" t="s">
        <v>531</v>
      </c>
      <c r="F150" s="114" t="s">
        <v>113</v>
      </c>
      <c r="G150" s="117"/>
      <c r="H150" s="117" t="s">
        <v>532</v>
      </c>
      <c r="I150" s="141">
        <v>167500001415</v>
      </c>
      <c r="J150" s="120" t="s">
        <v>2447</v>
      </c>
      <c r="K150" s="121">
        <v>233529</v>
      </c>
      <c r="L150" s="180">
        <v>204789</v>
      </c>
      <c r="M150" s="308">
        <f t="shared" si="13"/>
        <v>28740</v>
      </c>
    </row>
    <row r="151" spans="1:13" x14ac:dyDescent="0.2">
      <c r="A151" s="114">
        <v>2021</v>
      </c>
      <c r="B151" s="115" t="s">
        <v>499</v>
      </c>
      <c r="C151" s="115" t="s">
        <v>516</v>
      </c>
      <c r="D151" s="116" t="s">
        <v>533</v>
      </c>
      <c r="E151" s="114" t="s">
        <v>534</v>
      </c>
      <c r="F151" s="114" t="s">
        <v>113</v>
      </c>
      <c r="G151" s="117"/>
      <c r="H151" s="117" t="s">
        <v>535</v>
      </c>
      <c r="I151" s="141">
        <v>167500001416</v>
      </c>
      <c r="J151" s="120" t="s">
        <v>2448</v>
      </c>
      <c r="K151" s="121">
        <v>233529</v>
      </c>
      <c r="L151" s="180">
        <v>204789</v>
      </c>
      <c r="M151" s="308">
        <f t="shared" si="13"/>
        <v>28740</v>
      </c>
    </row>
    <row r="152" spans="1:13" x14ac:dyDescent="0.2">
      <c r="A152" s="114">
        <v>2021</v>
      </c>
      <c r="B152" s="115" t="s">
        <v>499</v>
      </c>
      <c r="C152" s="115" t="s">
        <v>2442</v>
      </c>
      <c r="D152" s="116" t="s">
        <v>536</v>
      </c>
      <c r="E152" s="114" t="s">
        <v>537</v>
      </c>
      <c r="F152" s="114" t="s">
        <v>113</v>
      </c>
      <c r="G152" s="117"/>
      <c r="H152" s="117" t="s">
        <v>538</v>
      </c>
      <c r="I152" s="141">
        <v>167500001417</v>
      </c>
      <c r="J152" s="120" t="s">
        <v>1539</v>
      </c>
      <c r="K152" s="121">
        <v>233529</v>
      </c>
      <c r="L152" s="180">
        <v>204789</v>
      </c>
      <c r="M152" s="308">
        <f t="shared" si="13"/>
        <v>28740</v>
      </c>
    </row>
    <row r="153" spans="1:13" x14ac:dyDescent="0.2">
      <c r="A153" s="114">
        <v>2021</v>
      </c>
      <c r="B153" s="115">
        <v>45923</v>
      </c>
      <c r="C153" s="115" t="s">
        <v>2449</v>
      </c>
      <c r="D153" s="116" t="s">
        <v>539</v>
      </c>
      <c r="E153" s="114" t="s">
        <v>540</v>
      </c>
      <c r="F153" s="114" t="s">
        <v>113</v>
      </c>
      <c r="G153" s="117"/>
      <c r="H153" s="117" t="s">
        <v>541</v>
      </c>
      <c r="I153" s="141">
        <v>167500001418</v>
      </c>
      <c r="J153" s="120" t="s">
        <v>2450</v>
      </c>
      <c r="K153" s="121">
        <v>233529</v>
      </c>
      <c r="L153" s="180">
        <v>204789</v>
      </c>
      <c r="M153" s="308">
        <f t="shared" si="13"/>
        <v>28740</v>
      </c>
    </row>
    <row r="154" spans="1:13" x14ac:dyDescent="0.2">
      <c r="A154" s="114">
        <v>2021</v>
      </c>
      <c r="B154" s="115">
        <v>45932</v>
      </c>
      <c r="C154" s="115" t="s">
        <v>2442</v>
      </c>
      <c r="D154" s="116" t="s">
        <v>542</v>
      </c>
      <c r="E154" s="114" t="s">
        <v>543</v>
      </c>
      <c r="F154" s="114" t="s">
        <v>113</v>
      </c>
      <c r="G154" s="117"/>
      <c r="H154" s="117" t="s">
        <v>544</v>
      </c>
      <c r="I154" s="141">
        <v>167500001419</v>
      </c>
      <c r="J154" s="120" t="s">
        <v>1543</v>
      </c>
      <c r="K154" s="121">
        <v>233529</v>
      </c>
      <c r="L154" s="180">
        <v>204789</v>
      </c>
      <c r="M154" s="308">
        <f t="shared" si="13"/>
        <v>28740</v>
      </c>
    </row>
    <row r="155" spans="1:13" x14ac:dyDescent="0.2">
      <c r="A155" s="114">
        <v>2021</v>
      </c>
      <c r="B155" s="115">
        <v>45923</v>
      </c>
      <c r="C155" s="115" t="s">
        <v>2449</v>
      </c>
      <c r="D155" s="116" t="s">
        <v>545</v>
      </c>
      <c r="E155" s="114" t="s">
        <v>546</v>
      </c>
      <c r="F155" s="114" t="s">
        <v>113</v>
      </c>
      <c r="G155" s="117"/>
      <c r="H155" s="117" t="s">
        <v>547</v>
      </c>
      <c r="I155" s="141">
        <v>167500001420</v>
      </c>
      <c r="J155" s="120" t="s">
        <v>2451</v>
      </c>
      <c r="K155" s="121">
        <v>233529</v>
      </c>
      <c r="L155" s="180">
        <v>204789</v>
      </c>
      <c r="M155" s="308">
        <f t="shared" si="13"/>
        <v>28740</v>
      </c>
    </row>
    <row r="156" spans="1:13" x14ac:dyDescent="0.2">
      <c r="A156" s="114">
        <v>2021</v>
      </c>
      <c r="B156" s="115">
        <v>45920</v>
      </c>
      <c r="C156" s="115" t="s">
        <v>2442</v>
      </c>
      <c r="D156" s="116" t="s">
        <v>548</v>
      </c>
      <c r="E156" s="114" t="s">
        <v>549</v>
      </c>
      <c r="F156" s="114" t="s">
        <v>113</v>
      </c>
      <c r="G156" s="117"/>
      <c r="H156" s="117" t="s">
        <v>550</v>
      </c>
      <c r="I156" s="141">
        <v>167500001421</v>
      </c>
      <c r="J156" s="120" t="s">
        <v>1547</v>
      </c>
      <c r="K156" s="121">
        <v>233529</v>
      </c>
      <c r="L156" s="180">
        <v>204789</v>
      </c>
      <c r="M156" s="308">
        <f t="shared" si="13"/>
        <v>28740</v>
      </c>
    </row>
    <row r="157" spans="1:13" x14ac:dyDescent="0.2">
      <c r="A157" s="114">
        <v>2005</v>
      </c>
      <c r="B157" s="115">
        <v>45909</v>
      </c>
      <c r="C157" s="115" t="s">
        <v>551</v>
      </c>
      <c r="D157" s="116" t="s">
        <v>552</v>
      </c>
      <c r="E157" s="114" t="s">
        <v>553</v>
      </c>
      <c r="F157" s="114"/>
      <c r="G157" s="117" t="s">
        <v>113</v>
      </c>
      <c r="H157" s="117" t="s">
        <v>554</v>
      </c>
      <c r="I157" s="129">
        <v>167500000516</v>
      </c>
      <c r="J157" s="120" t="s">
        <v>1549</v>
      </c>
      <c r="K157" s="121">
        <v>536364</v>
      </c>
      <c r="L157" s="298">
        <v>451183</v>
      </c>
      <c r="M157" s="308">
        <f t="shared" si="13"/>
        <v>85181</v>
      </c>
    </row>
    <row r="158" spans="1:13" x14ac:dyDescent="0.2">
      <c r="A158" s="379" t="s">
        <v>446</v>
      </c>
      <c r="B158" s="380"/>
      <c r="C158" s="380"/>
      <c r="D158" s="380"/>
      <c r="E158" s="380"/>
      <c r="F158" s="380"/>
      <c r="G158" s="380"/>
      <c r="H158" s="380"/>
      <c r="I158" s="380"/>
      <c r="J158" s="381"/>
      <c r="K158" s="124">
        <f>SUM(K126:K157)</f>
        <v>8939476</v>
      </c>
      <c r="L158" s="299">
        <f>SUM(L126:L157)</f>
        <v>7718813</v>
      </c>
      <c r="M158" s="124">
        <f>SUM(M126:M157)</f>
        <v>1220663</v>
      </c>
    </row>
    <row r="159" spans="1:13" ht="39.75" x14ac:dyDescent="0.2">
      <c r="A159" s="109" t="s">
        <v>41</v>
      </c>
      <c r="B159" s="110" t="s">
        <v>42</v>
      </c>
      <c r="C159" s="111" t="s">
        <v>43</v>
      </c>
      <c r="D159" s="112" t="s">
        <v>262</v>
      </c>
      <c r="E159" s="111" t="s">
        <v>45</v>
      </c>
      <c r="F159" s="111" t="s">
        <v>46</v>
      </c>
      <c r="G159" s="111" t="s">
        <v>47</v>
      </c>
      <c r="H159" s="111" t="s">
        <v>48</v>
      </c>
      <c r="I159" s="111" t="s">
        <v>49</v>
      </c>
      <c r="J159" s="125" t="s">
        <v>50</v>
      </c>
      <c r="K159" s="126" t="s">
        <v>2385</v>
      </c>
      <c r="L159" s="177"/>
      <c r="M159" s="113" t="s">
        <v>2384</v>
      </c>
    </row>
    <row r="160" spans="1:13" x14ac:dyDescent="0.2">
      <c r="A160" s="114">
        <v>1998</v>
      </c>
      <c r="B160" s="115">
        <v>45925</v>
      </c>
      <c r="C160" s="115" t="s">
        <v>178</v>
      </c>
      <c r="D160" s="116" t="s">
        <v>556</v>
      </c>
      <c r="E160" s="114" t="s">
        <v>557</v>
      </c>
      <c r="F160" s="114" t="s">
        <v>113</v>
      </c>
      <c r="G160" s="117"/>
      <c r="H160" s="117" t="s">
        <v>558</v>
      </c>
      <c r="I160" s="119" t="s">
        <v>1550</v>
      </c>
      <c r="J160" s="163" t="s">
        <v>1551</v>
      </c>
      <c r="K160" s="121">
        <v>536364</v>
      </c>
      <c r="L160" s="300">
        <v>451683</v>
      </c>
      <c r="M160" s="308">
        <f t="shared" ref="M160:M171" si="16">+K160-L160</f>
        <v>84681</v>
      </c>
    </row>
    <row r="161" spans="1:13" x14ac:dyDescent="0.2">
      <c r="A161" s="114">
        <v>2003</v>
      </c>
      <c r="B161" s="115">
        <v>45865</v>
      </c>
      <c r="C161" s="115" t="s">
        <v>178</v>
      </c>
      <c r="D161" s="116" t="s">
        <v>559</v>
      </c>
      <c r="E161" s="114" t="s">
        <v>560</v>
      </c>
      <c r="F161" s="114"/>
      <c r="G161" s="117" t="s">
        <v>113</v>
      </c>
      <c r="H161" s="117" t="s">
        <v>561</v>
      </c>
      <c r="I161" s="122" t="s">
        <v>1552</v>
      </c>
      <c r="J161" s="163" t="s">
        <v>1553</v>
      </c>
      <c r="K161" s="121">
        <v>536364</v>
      </c>
      <c r="L161" s="298">
        <v>451183</v>
      </c>
      <c r="M161" s="308">
        <f t="shared" si="16"/>
        <v>85181</v>
      </c>
    </row>
    <row r="162" spans="1:13" x14ac:dyDescent="0.2">
      <c r="A162" s="114">
        <v>1997</v>
      </c>
      <c r="B162" s="115">
        <v>45955</v>
      </c>
      <c r="C162" s="115" t="s">
        <v>562</v>
      </c>
      <c r="D162" s="116" t="s">
        <v>563</v>
      </c>
      <c r="E162" s="114" t="s">
        <v>564</v>
      </c>
      <c r="F162" s="114" t="s">
        <v>113</v>
      </c>
      <c r="G162" s="117"/>
      <c r="H162" s="117" t="s">
        <v>565</v>
      </c>
      <c r="I162" s="122" t="s">
        <v>1554</v>
      </c>
      <c r="J162" s="163" t="s">
        <v>1555</v>
      </c>
      <c r="K162" s="121">
        <v>536364</v>
      </c>
      <c r="L162" s="300">
        <v>451683</v>
      </c>
      <c r="M162" s="308">
        <f t="shared" si="16"/>
        <v>84681</v>
      </c>
    </row>
    <row r="163" spans="1:13" x14ac:dyDescent="0.2">
      <c r="A163" s="114">
        <v>1997</v>
      </c>
      <c r="B163" s="115">
        <v>45962</v>
      </c>
      <c r="C163" s="115" t="s">
        <v>562</v>
      </c>
      <c r="D163" s="116" t="s">
        <v>566</v>
      </c>
      <c r="E163" s="114" t="s">
        <v>567</v>
      </c>
      <c r="F163" s="114" t="s">
        <v>113</v>
      </c>
      <c r="G163" s="117"/>
      <c r="H163" s="117" t="s">
        <v>568</v>
      </c>
      <c r="I163" s="122" t="s">
        <v>1556</v>
      </c>
      <c r="J163" s="163" t="s">
        <v>1557</v>
      </c>
      <c r="K163" s="121">
        <v>536364</v>
      </c>
      <c r="L163" s="300">
        <v>451683</v>
      </c>
      <c r="M163" s="308">
        <f t="shared" si="16"/>
        <v>84681</v>
      </c>
    </row>
    <row r="164" spans="1:13" x14ac:dyDescent="0.2">
      <c r="A164" s="114">
        <v>2018</v>
      </c>
      <c r="B164" s="115">
        <v>45960</v>
      </c>
      <c r="C164" s="115" t="s">
        <v>569</v>
      </c>
      <c r="D164" s="116" t="s">
        <v>570</v>
      </c>
      <c r="E164" s="114" t="s">
        <v>571</v>
      </c>
      <c r="F164" s="114" t="s">
        <v>113</v>
      </c>
      <c r="G164" s="117"/>
      <c r="H164" s="117" t="s">
        <v>572</v>
      </c>
      <c r="I164" s="122" t="s">
        <v>1558</v>
      </c>
      <c r="J164" s="163" t="s">
        <v>1559</v>
      </c>
      <c r="K164" s="121">
        <v>233529</v>
      </c>
      <c r="L164" s="180">
        <v>204789</v>
      </c>
      <c r="M164" s="308">
        <f t="shared" si="16"/>
        <v>28740</v>
      </c>
    </row>
    <row r="165" spans="1:13" x14ac:dyDescent="0.2">
      <c r="A165" s="114">
        <v>2018</v>
      </c>
      <c r="B165" s="115">
        <v>45960</v>
      </c>
      <c r="C165" s="115" t="s">
        <v>569</v>
      </c>
      <c r="D165" s="116" t="s">
        <v>573</v>
      </c>
      <c r="E165" s="114" t="s">
        <v>574</v>
      </c>
      <c r="F165" s="114" t="s">
        <v>113</v>
      </c>
      <c r="G165" s="117"/>
      <c r="H165" s="117" t="s">
        <v>575</v>
      </c>
      <c r="I165" s="122" t="s">
        <v>1560</v>
      </c>
      <c r="J165" s="163" t="s">
        <v>1561</v>
      </c>
      <c r="K165" s="121">
        <v>233529</v>
      </c>
      <c r="L165" s="180">
        <v>204789</v>
      </c>
      <c r="M165" s="308">
        <f t="shared" si="16"/>
        <v>28740</v>
      </c>
    </row>
    <row r="166" spans="1:13" x14ac:dyDescent="0.2">
      <c r="A166" s="114">
        <v>2010</v>
      </c>
      <c r="B166" s="115">
        <v>45969</v>
      </c>
      <c r="C166" s="115" t="s">
        <v>576</v>
      </c>
      <c r="D166" s="116" t="s">
        <v>577</v>
      </c>
      <c r="E166" s="114" t="s">
        <v>578</v>
      </c>
      <c r="F166" s="114" t="s">
        <v>113</v>
      </c>
      <c r="G166" s="117"/>
      <c r="H166" s="117" t="s">
        <v>579</v>
      </c>
      <c r="I166" s="122" t="s">
        <v>1562</v>
      </c>
      <c r="J166" s="163" t="s">
        <v>1563</v>
      </c>
      <c r="K166" s="121">
        <v>350125</v>
      </c>
      <c r="L166" s="297">
        <v>300168</v>
      </c>
      <c r="M166" s="308">
        <f t="shared" si="16"/>
        <v>49957</v>
      </c>
    </row>
    <row r="167" spans="1:13" x14ac:dyDescent="0.2">
      <c r="A167" s="114">
        <v>2018</v>
      </c>
      <c r="B167" s="115">
        <v>45959</v>
      </c>
      <c r="C167" s="115" t="s">
        <v>569</v>
      </c>
      <c r="D167" s="116" t="s">
        <v>580</v>
      </c>
      <c r="E167" s="114" t="s">
        <v>581</v>
      </c>
      <c r="F167" s="114" t="s">
        <v>113</v>
      </c>
      <c r="G167" s="117"/>
      <c r="H167" s="117" t="s">
        <v>582</v>
      </c>
      <c r="I167" s="122" t="s">
        <v>1564</v>
      </c>
      <c r="J167" s="163" t="s">
        <v>1565</v>
      </c>
      <c r="K167" s="121">
        <v>233529</v>
      </c>
      <c r="L167" s="180">
        <v>204789</v>
      </c>
      <c r="M167" s="308">
        <f t="shared" si="16"/>
        <v>28740</v>
      </c>
    </row>
    <row r="168" spans="1:13" x14ac:dyDescent="0.2">
      <c r="A168" s="114">
        <v>2018</v>
      </c>
      <c r="B168" s="115">
        <v>45961</v>
      </c>
      <c r="C168" s="115" t="s">
        <v>569</v>
      </c>
      <c r="D168" s="116" t="s">
        <v>583</v>
      </c>
      <c r="E168" s="114" t="s">
        <v>584</v>
      </c>
      <c r="F168" s="114" t="s">
        <v>113</v>
      </c>
      <c r="G168" s="117"/>
      <c r="H168" s="117" t="s">
        <v>585</v>
      </c>
      <c r="I168" s="122" t="s">
        <v>1566</v>
      </c>
      <c r="J168" s="163" t="s">
        <v>1567</v>
      </c>
      <c r="K168" s="121">
        <v>233529</v>
      </c>
      <c r="L168" s="180">
        <v>204789</v>
      </c>
      <c r="M168" s="308">
        <f t="shared" si="16"/>
        <v>28740</v>
      </c>
    </row>
    <row r="169" spans="1:13" x14ac:dyDescent="0.2">
      <c r="A169" s="114">
        <v>2010</v>
      </c>
      <c r="B169" s="115">
        <v>45891</v>
      </c>
      <c r="C169" s="115" t="s">
        <v>186</v>
      </c>
      <c r="D169" s="116" t="s">
        <v>586</v>
      </c>
      <c r="E169" s="114" t="s">
        <v>587</v>
      </c>
      <c r="F169" s="114"/>
      <c r="G169" s="117" t="s">
        <v>113</v>
      </c>
      <c r="H169" s="117" t="s">
        <v>588</v>
      </c>
      <c r="I169" s="122" t="s">
        <v>1568</v>
      </c>
      <c r="J169" s="163" t="s">
        <v>1569</v>
      </c>
      <c r="K169" s="121">
        <v>536364</v>
      </c>
      <c r="L169" s="303">
        <v>451383</v>
      </c>
      <c r="M169" s="308">
        <f t="shared" si="16"/>
        <v>84981</v>
      </c>
    </row>
    <row r="170" spans="1:13" x14ac:dyDescent="0.2">
      <c r="A170" s="114">
        <v>2010</v>
      </c>
      <c r="B170" s="115">
        <v>45969</v>
      </c>
      <c r="C170" s="115" t="s">
        <v>186</v>
      </c>
      <c r="D170" s="116" t="s">
        <v>589</v>
      </c>
      <c r="E170" s="114" t="s">
        <v>590</v>
      </c>
      <c r="F170" s="114"/>
      <c r="G170" s="117" t="s">
        <v>113</v>
      </c>
      <c r="H170" s="117" t="s">
        <v>591</v>
      </c>
      <c r="I170" s="122" t="s">
        <v>1570</v>
      </c>
      <c r="J170" s="163" t="s">
        <v>1571</v>
      </c>
      <c r="K170" s="121">
        <v>536364</v>
      </c>
      <c r="L170" s="303">
        <v>451383</v>
      </c>
      <c r="M170" s="308">
        <f t="shared" si="16"/>
        <v>84981</v>
      </c>
    </row>
    <row r="171" spans="1:13" x14ac:dyDescent="0.2">
      <c r="A171" s="114">
        <v>1995</v>
      </c>
      <c r="B171" s="115"/>
      <c r="C171" s="115" t="s">
        <v>592</v>
      </c>
      <c r="D171" s="116" t="s">
        <v>593</v>
      </c>
      <c r="E171" s="114" t="s">
        <v>594</v>
      </c>
      <c r="F171" s="114" t="s">
        <v>113</v>
      </c>
      <c r="G171" s="117"/>
      <c r="H171" s="117" t="s">
        <v>595</v>
      </c>
      <c r="I171" s="122" t="s">
        <v>1572</v>
      </c>
      <c r="J171" s="163" t="s">
        <v>1573</v>
      </c>
      <c r="K171" s="121">
        <v>536364</v>
      </c>
      <c r="L171" s="300">
        <v>451683</v>
      </c>
      <c r="M171" s="308">
        <f t="shared" si="16"/>
        <v>84681</v>
      </c>
    </row>
    <row r="172" spans="1:13" x14ac:dyDescent="0.2">
      <c r="A172" s="379" t="s">
        <v>555</v>
      </c>
      <c r="B172" s="380"/>
      <c r="C172" s="380"/>
      <c r="D172" s="380"/>
      <c r="E172" s="380"/>
      <c r="F172" s="380"/>
      <c r="G172" s="380"/>
      <c r="H172" s="380"/>
      <c r="I172" s="380"/>
      <c r="J172" s="381"/>
      <c r="K172" s="124">
        <f>SUM(K160:K171)</f>
        <v>5038789</v>
      </c>
      <c r="L172" s="299">
        <f>SUM(L160:L171)</f>
        <v>4280005</v>
      </c>
      <c r="M172" s="124">
        <f>SUM(M160:M171)</f>
        <v>758784</v>
      </c>
    </row>
    <row r="173" spans="1:13" x14ac:dyDescent="0.2">
      <c r="A173" s="382" t="s">
        <v>596</v>
      </c>
      <c r="B173" s="382"/>
      <c r="C173" s="382"/>
      <c r="D173" s="382"/>
      <c r="E173" s="382"/>
      <c r="F173" s="382"/>
      <c r="G173" s="382"/>
      <c r="H173" s="382"/>
      <c r="I173" s="382"/>
      <c r="J173" s="382"/>
      <c r="K173" s="382"/>
      <c r="M173" s="308"/>
    </row>
    <row r="174" spans="1:13" ht="39.75" x14ac:dyDescent="0.2">
      <c r="A174" s="109" t="s">
        <v>41</v>
      </c>
      <c r="B174" s="110" t="s">
        <v>42</v>
      </c>
      <c r="C174" s="111" t="s">
        <v>43</v>
      </c>
      <c r="D174" s="112" t="s">
        <v>262</v>
      </c>
      <c r="E174" s="111" t="s">
        <v>45</v>
      </c>
      <c r="F174" s="111" t="s">
        <v>46</v>
      </c>
      <c r="G174" s="111" t="s">
        <v>47</v>
      </c>
      <c r="H174" s="111" t="s">
        <v>48</v>
      </c>
      <c r="I174" s="111" t="s">
        <v>49</v>
      </c>
      <c r="J174" s="125" t="s">
        <v>50</v>
      </c>
      <c r="K174" s="126" t="s">
        <v>2385</v>
      </c>
      <c r="L174" s="177"/>
      <c r="M174" s="113" t="s">
        <v>2384</v>
      </c>
    </row>
    <row r="175" spans="1:13" ht="22.5" x14ac:dyDescent="0.2">
      <c r="A175" s="114">
        <v>2009</v>
      </c>
      <c r="B175" s="115">
        <v>45566</v>
      </c>
      <c r="C175" s="115" t="s">
        <v>2452</v>
      </c>
      <c r="D175" s="116" t="s">
        <v>599</v>
      </c>
      <c r="E175" s="114" t="s">
        <v>600</v>
      </c>
      <c r="F175" s="114" t="s">
        <v>54</v>
      </c>
      <c r="G175" s="117"/>
      <c r="H175" s="117" t="s">
        <v>601</v>
      </c>
      <c r="I175" s="119" t="s">
        <v>1574</v>
      </c>
      <c r="J175" s="164" t="s">
        <v>1575</v>
      </c>
      <c r="K175" s="121">
        <v>350125</v>
      </c>
      <c r="L175" s="297">
        <v>300168</v>
      </c>
      <c r="M175" s="308">
        <f t="shared" ref="M175:M191" si="17">+K175-L175</f>
        <v>49957</v>
      </c>
    </row>
    <row r="176" spans="1:13" x14ac:dyDescent="0.2">
      <c r="A176" s="114">
        <v>2015</v>
      </c>
      <c r="B176" s="115">
        <v>45848</v>
      </c>
      <c r="C176" s="115" t="s">
        <v>195</v>
      </c>
      <c r="D176" s="116" t="s">
        <v>602</v>
      </c>
      <c r="E176" s="114" t="s">
        <v>603</v>
      </c>
      <c r="F176" s="114" t="s">
        <v>54</v>
      </c>
      <c r="G176" s="117"/>
      <c r="H176" s="117" t="s">
        <v>604</v>
      </c>
      <c r="I176" s="122" t="s">
        <v>1576</v>
      </c>
      <c r="J176" s="164" t="s">
        <v>1577</v>
      </c>
      <c r="K176" s="121">
        <v>350125</v>
      </c>
      <c r="L176" s="297">
        <v>300168</v>
      </c>
      <c r="M176" s="308">
        <f t="shared" si="17"/>
        <v>49957</v>
      </c>
    </row>
    <row r="177" spans="1:17" x14ac:dyDescent="0.2">
      <c r="A177" s="114">
        <v>2015</v>
      </c>
      <c r="B177" s="115">
        <v>45848</v>
      </c>
      <c r="C177" s="115" t="s">
        <v>195</v>
      </c>
      <c r="D177" s="116" t="s">
        <v>605</v>
      </c>
      <c r="E177" s="114" t="s">
        <v>606</v>
      </c>
      <c r="F177" s="114" t="s">
        <v>54</v>
      </c>
      <c r="G177" s="117"/>
      <c r="H177" s="117" t="s">
        <v>607</v>
      </c>
      <c r="I177" s="122" t="s">
        <v>1578</v>
      </c>
      <c r="J177" s="164" t="s">
        <v>2453</v>
      </c>
      <c r="K177" s="121">
        <v>350125</v>
      </c>
      <c r="L177" s="297">
        <v>300168</v>
      </c>
      <c r="M177" s="308">
        <f t="shared" si="17"/>
        <v>49957</v>
      </c>
    </row>
    <row r="178" spans="1:17" ht="22.5" x14ac:dyDescent="0.2">
      <c r="A178" s="114">
        <v>2015</v>
      </c>
      <c r="B178" s="115">
        <v>45941</v>
      </c>
      <c r="C178" s="115" t="s">
        <v>2454</v>
      </c>
      <c r="D178" s="116" t="s">
        <v>609</v>
      </c>
      <c r="E178" s="114" t="s">
        <v>610</v>
      </c>
      <c r="F178" s="114" t="s">
        <v>54</v>
      </c>
      <c r="G178" s="117"/>
      <c r="H178" s="117" t="s">
        <v>611</v>
      </c>
      <c r="I178" s="122" t="s">
        <v>1580</v>
      </c>
      <c r="J178" s="164" t="s">
        <v>2455</v>
      </c>
      <c r="K178" s="121">
        <v>536364</v>
      </c>
      <c r="L178" s="302">
        <v>451883</v>
      </c>
      <c r="M178" s="308">
        <f t="shared" si="17"/>
        <v>84481</v>
      </c>
    </row>
    <row r="179" spans="1:17" ht="22.5" x14ac:dyDescent="0.2">
      <c r="A179" s="114">
        <v>2009</v>
      </c>
      <c r="B179" s="115">
        <v>45952</v>
      </c>
      <c r="C179" s="115" t="s">
        <v>2454</v>
      </c>
      <c r="D179" s="116" t="s">
        <v>612</v>
      </c>
      <c r="E179" s="114" t="s">
        <v>613</v>
      </c>
      <c r="F179" s="114" t="s">
        <v>54</v>
      </c>
      <c r="G179" s="117"/>
      <c r="H179" s="117" t="s">
        <v>614</v>
      </c>
      <c r="I179" s="122" t="s">
        <v>1582</v>
      </c>
      <c r="J179" s="164" t="s">
        <v>1583</v>
      </c>
      <c r="K179" s="121">
        <v>536364</v>
      </c>
      <c r="L179" s="302">
        <v>451883</v>
      </c>
      <c r="M179" s="308">
        <f t="shared" si="17"/>
        <v>84481</v>
      </c>
    </row>
    <row r="180" spans="1:17" ht="22.5" x14ac:dyDescent="0.2">
      <c r="A180" s="114">
        <v>2013</v>
      </c>
      <c r="B180" s="115">
        <v>45566</v>
      </c>
      <c r="C180" s="115" t="s">
        <v>615</v>
      </c>
      <c r="D180" s="116" t="s">
        <v>2456</v>
      </c>
      <c r="E180" s="114" t="s">
        <v>617</v>
      </c>
      <c r="F180" s="114" t="s">
        <v>54</v>
      </c>
      <c r="G180" s="117"/>
      <c r="H180" s="117" t="s">
        <v>618</v>
      </c>
      <c r="I180" s="122" t="s">
        <v>1584</v>
      </c>
      <c r="J180" s="164" t="s">
        <v>1585</v>
      </c>
      <c r="K180" s="121">
        <v>350125</v>
      </c>
      <c r="L180" s="297">
        <v>300168</v>
      </c>
      <c r="M180" s="308">
        <f t="shared" si="17"/>
        <v>49957</v>
      </c>
    </row>
    <row r="181" spans="1:17" s="327" customFormat="1" x14ac:dyDescent="0.2">
      <c r="A181" s="320">
        <v>2015</v>
      </c>
      <c r="B181" s="318">
        <v>45566</v>
      </c>
      <c r="C181" s="318" t="s">
        <v>2457</v>
      </c>
      <c r="D181" s="319" t="s">
        <v>619</v>
      </c>
      <c r="E181" s="320" t="s">
        <v>620</v>
      </c>
      <c r="F181" s="320" t="s">
        <v>54</v>
      </c>
      <c r="G181" s="321"/>
      <c r="H181" s="321" t="s">
        <v>621</v>
      </c>
      <c r="I181" s="323" t="s">
        <v>1586</v>
      </c>
      <c r="J181" s="336" t="s">
        <v>2458</v>
      </c>
      <c r="K181" s="140"/>
      <c r="L181" s="325"/>
      <c r="M181" s="337"/>
      <c r="O181" s="140">
        <v>233529</v>
      </c>
      <c r="P181" s="325">
        <v>205089</v>
      </c>
      <c r="Q181" s="337">
        <f t="shared" ref="Q181" si="18">+O181-P181</f>
        <v>28440</v>
      </c>
    </row>
    <row r="182" spans="1:17" ht="22.5" x14ac:dyDescent="0.2">
      <c r="A182" s="114">
        <v>2015</v>
      </c>
      <c r="B182" s="115">
        <v>45566</v>
      </c>
      <c r="C182" s="115" t="s">
        <v>2459</v>
      </c>
      <c r="D182" s="116" t="s">
        <v>623</v>
      </c>
      <c r="E182" s="114" t="s">
        <v>624</v>
      </c>
      <c r="F182" s="114" t="s">
        <v>54</v>
      </c>
      <c r="G182" s="117"/>
      <c r="H182" s="117" t="s">
        <v>625</v>
      </c>
      <c r="I182" s="122" t="s">
        <v>1588</v>
      </c>
      <c r="J182" s="164" t="s">
        <v>1589</v>
      </c>
      <c r="K182" s="121">
        <v>233529</v>
      </c>
      <c r="L182" s="176">
        <v>205089</v>
      </c>
      <c r="M182" s="308">
        <f t="shared" si="17"/>
        <v>28440</v>
      </c>
    </row>
    <row r="183" spans="1:17" s="327" customFormat="1" x14ac:dyDescent="0.2">
      <c r="A183" s="320">
        <v>2015</v>
      </c>
      <c r="B183" s="318">
        <v>45566</v>
      </c>
      <c r="C183" s="318" t="s">
        <v>626</v>
      </c>
      <c r="D183" s="319" t="s">
        <v>627</v>
      </c>
      <c r="E183" s="320" t="s">
        <v>628</v>
      </c>
      <c r="F183" s="320" t="s">
        <v>54</v>
      </c>
      <c r="G183" s="321"/>
      <c r="H183" s="321" t="s">
        <v>629</v>
      </c>
      <c r="I183" s="323" t="s">
        <v>1590</v>
      </c>
      <c r="J183" s="336" t="s">
        <v>1591</v>
      </c>
      <c r="K183" s="140"/>
      <c r="L183" s="325"/>
      <c r="M183" s="337"/>
      <c r="O183" s="140">
        <v>233529</v>
      </c>
      <c r="P183" s="325">
        <v>205089</v>
      </c>
      <c r="Q183" s="337">
        <f t="shared" ref="Q183:Q184" si="19">+O183-P183</f>
        <v>28440</v>
      </c>
    </row>
    <row r="184" spans="1:17" s="327" customFormat="1" x14ac:dyDescent="0.2">
      <c r="A184" s="320">
        <v>2015</v>
      </c>
      <c r="B184" s="318">
        <v>45566</v>
      </c>
      <c r="C184" s="318" t="s">
        <v>626</v>
      </c>
      <c r="D184" s="319" t="s">
        <v>630</v>
      </c>
      <c r="E184" s="320" t="s">
        <v>631</v>
      </c>
      <c r="F184" s="320" t="s">
        <v>54</v>
      </c>
      <c r="G184" s="321"/>
      <c r="H184" s="321" t="s">
        <v>632</v>
      </c>
      <c r="I184" s="323" t="s">
        <v>1592</v>
      </c>
      <c r="J184" s="336" t="s">
        <v>1593</v>
      </c>
      <c r="K184" s="140"/>
      <c r="L184" s="325"/>
      <c r="M184" s="337"/>
      <c r="O184" s="140">
        <v>233529</v>
      </c>
      <c r="P184" s="325">
        <v>205089</v>
      </c>
      <c r="Q184" s="337">
        <f t="shared" si="19"/>
        <v>28440</v>
      </c>
    </row>
    <row r="185" spans="1:17" ht="22.5" x14ac:dyDescent="0.2">
      <c r="A185" s="114">
        <v>2010</v>
      </c>
      <c r="B185" s="115">
        <v>45927</v>
      </c>
      <c r="C185" s="115" t="s">
        <v>633</v>
      </c>
      <c r="D185" s="116" t="s">
        <v>634</v>
      </c>
      <c r="E185" s="114" t="s">
        <v>635</v>
      </c>
      <c r="F185" s="114" t="s">
        <v>54</v>
      </c>
      <c r="G185" s="117"/>
      <c r="H185" s="117" t="s">
        <v>636</v>
      </c>
      <c r="I185" s="122" t="s">
        <v>1594</v>
      </c>
      <c r="J185" s="164" t="s">
        <v>1595</v>
      </c>
      <c r="K185" s="121">
        <v>536364</v>
      </c>
      <c r="L185" s="302">
        <v>451883</v>
      </c>
      <c r="M185" s="308">
        <f t="shared" si="17"/>
        <v>84481</v>
      </c>
    </row>
    <row r="186" spans="1:17" x14ac:dyDescent="0.2">
      <c r="A186" s="114">
        <v>2018</v>
      </c>
      <c r="B186" s="115">
        <v>45966</v>
      </c>
      <c r="C186" s="115" t="s">
        <v>472</v>
      </c>
      <c r="D186" s="116" t="s">
        <v>637</v>
      </c>
      <c r="E186" s="114" t="s">
        <v>638</v>
      </c>
      <c r="F186" s="114" t="s">
        <v>54</v>
      </c>
      <c r="G186" s="117"/>
      <c r="H186" s="117" t="s">
        <v>639</v>
      </c>
      <c r="I186" s="122" t="s">
        <v>1596</v>
      </c>
      <c r="J186" s="164" t="s">
        <v>2460</v>
      </c>
      <c r="K186" s="121">
        <v>233529</v>
      </c>
      <c r="L186" s="180">
        <v>204789</v>
      </c>
      <c r="M186" s="308">
        <f t="shared" si="17"/>
        <v>28740</v>
      </c>
    </row>
    <row r="187" spans="1:17" x14ac:dyDescent="0.2">
      <c r="A187" s="114">
        <v>2018</v>
      </c>
      <c r="B187" s="115">
        <v>45566</v>
      </c>
      <c r="C187" s="115" t="s">
        <v>472</v>
      </c>
      <c r="D187" s="116" t="s">
        <v>640</v>
      </c>
      <c r="E187" s="114" t="s">
        <v>641</v>
      </c>
      <c r="F187" s="114" t="s">
        <v>54</v>
      </c>
      <c r="G187" s="117"/>
      <c r="H187" s="117" t="s">
        <v>642</v>
      </c>
      <c r="I187" s="122" t="s">
        <v>1598</v>
      </c>
      <c r="J187" s="164" t="s">
        <v>2461</v>
      </c>
      <c r="K187" s="121">
        <v>233529</v>
      </c>
      <c r="L187" s="180">
        <v>204789</v>
      </c>
      <c r="M187" s="308">
        <f t="shared" si="17"/>
        <v>28740</v>
      </c>
    </row>
    <row r="188" spans="1:17" x14ac:dyDescent="0.2">
      <c r="A188" s="114">
        <v>2018</v>
      </c>
      <c r="B188" s="115">
        <v>45986</v>
      </c>
      <c r="C188" s="115" t="s">
        <v>472</v>
      </c>
      <c r="D188" s="116" t="s">
        <v>643</v>
      </c>
      <c r="E188" s="114" t="s">
        <v>644</v>
      </c>
      <c r="F188" s="114" t="s">
        <v>54</v>
      </c>
      <c r="G188" s="117"/>
      <c r="H188" s="117" t="s">
        <v>645</v>
      </c>
      <c r="I188" s="122" t="s">
        <v>1600</v>
      </c>
      <c r="J188" s="164" t="s">
        <v>2462</v>
      </c>
      <c r="K188" s="121">
        <v>233529</v>
      </c>
      <c r="L188" s="180">
        <v>204789</v>
      </c>
      <c r="M188" s="308">
        <f t="shared" si="17"/>
        <v>28740</v>
      </c>
    </row>
    <row r="189" spans="1:17" x14ac:dyDescent="0.2">
      <c r="A189" s="114">
        <v>2018</v>
      </c>
      <c r="B189" s="115">
        <v>45566</v>
      </c>
      <c r="C189" s="115" t="s">
        <v>472</v>
      </c>
      <c r="D189" s="116" t="s">
        <v>646</v>
      </c>
      <c r="E189" s="114" t="s">
        <v>647</v>
      </c>
      <c r="F189" s="114" t="s">
        <v>54</v>
      </c>
      <c r="G189" s="117"/>
      <c r="H189" s="117" t="s">
        <v>648</v>
      </c>
      <c r="I189" s="122" t="s">
        <v>1602</v>
      </c>
      <c r="J189" s="164" t="s">
        <v>1603</v>
      </c>
      <c r="K189" s="121">
        <v>233529</v>
      </c>
      <c r="L189" s="180">
        <v>204789</v>
      </c>
      <c r="M189" s="308">
        <f t="shared" si="17"/>
        <v>28740</v>
      </c>
    </row>
    <row r="190" spans="1:17" ht="22.5" x14ac:dyDescent="0.2">
      <c r="A190" s="114">
        <v>2015</v>
      </c>
      <c r="B190" s="115">
        <v>45945</v>
      </c>
      <c r="C190" s="115" t="s">
        <v>2454</v>
      </c>
      <c r="D190" s="116" t="s">
        <v>649</v>
      </c>
      <c r="E190" s="114" t="s">
        <v>650</v>
      </c>
      <c r="F190" s="114" t="s">
        <v>54</v>
      </c>
      <c r="G190" s="117"/>
      <c r="H190" s="117" t="s">
        <v>651</v>
      </c>
      <c r="I190" s="122" t="s">
        <v>1604</v>
      </c>
      <c r="J190" s="164" t="s">
        <v>2463</v>
      </c>
      <c r="K190" s="121">
        <v>536364</v>
      </c>
      <c r="L190" s="302">
        <v>451883</v>
      </c>
      <c r="M190" s="308">
        <f t="shared" si="17"/>
        <v>84481</v>
      </c>
    </row>
    <row r="191" spans="1:17" ht="22.5" x14ac:dyDescent="0.2">
      <c r="A191" s="114">
        <v>2008</v>
      </c>
      <c r="B191" s="115">
        <v>45976</v>
      </c>
      <c r="C191" s="115" t="s">
        <v>2464</v>
      </c>
      <c r="D191" s="116" t="s">
        <v>653</v>
      </c>
      <c r="E191" s="114" t="s">
        <v>654</v>
      </c>
      <c r="F191" s="114" t="s">
        <v>54</v>
      </c>
      <c r="G191" s="117"/>
      <c r="H191" s="117" t="s">
        <v>655</v>
      </c>
      <c r="I191" s="119" t="s">
        <v>1606</v>
      </c>
      <c r="J191" s="164" t="s">
        <v>1607</v>
      </c>
      <c r="K191" s="121">
        <v>536364</v>
      </c>
      <c r="L191" s="300">
        <v>451683</v>
      </c>
      <c r="M191" s="308">
        <f t="shared" si="17"/>
        <v>84681</v>
      </c>
    </row>
    <row r="192" spans="1:17" x14ac:dyDescent="0.2">
      <c r="A192" s="379" t="s">
        <v>597</v>
      </c>
      <c r="B192" s="380"/>
      <c r="C192" s="380"/>
      <c r="D192" s="380"/>
      <c r="E192" s="380"/>
      <c r="F192" s="380"/>
      <c r="G192" s="380"/>
      <c r="H192" s="380"/>
      <c r="I192" s="380"/>
      <c r="J192" s="381"/>
      <c r="K192" s="124">
        <f>SUM(K175:K191)</f>
        <v>5249965</v>
      </c>
      <c r="L192" s="299">
        <f>SUM(L175:L191)</f>
        <v>4484132</v>
      </c>
      <c r="M192" s="124">
        <f>SUM(M175:M191)</f>
        <v>765833</v>
      </c>
    </row>
    <row r="193" spans="1:13" x14ac:dyDescent="0.2">
      <c r="A193" s="382" t="s">
        <v>2579</v>
      </c>
      <c r="B193" s="382"/>
      <c r="C193" s="382"/>
      <c r="D193" s="382"/>
      <c r="E193" s="382"/>
      <c r="F193" s="382"/>
      <c r="G193" s="382"/>
      <c r="H193" s="382"/>
      <c r="I193" s="382"/>
      <c r="J193" s="382"/>
      <c r="K193" s="382"/>
      <c r="M193" s="308"/>
    </row>
    <row r="194" spans="1:13" ht="39.75" x14ac:dyDescent="0.2">
      <c r="A194" s="109" t="s">
        <v>41</v>
      </c>
      <c r="B194" s="110" t="s">
        <v>42</v>
      </c>
      <c r="C194" s="111" t="s">
        <v>43</v>
      </c>
      <c r="D194" s="112" t="s">
        <v>262</v>
      </c>
      <c r="E194" s="111" t="s">
        <v>45</v>
      </c>
      <c r="F194" s="111" t="s">
        <v>46</v>
      </c>
      <c r="G194" s="111" t="s">
        <v>47</v>
      </c>
      <c r="H194" s="111" t="s">
        <v>48</v>
      </c>
      <c r="I194" s="111" t="s">
        <v>49</v>
      </c>
      <c r="J194" s="125" t="s">
        <v>50</v>
      </c>
      <c r="K194" s="113" t="s">
        <v>2385</v>
      </c>
      <c r="L194" s="177"/>
      <c r="M194" s="113" t="s">
        <v>2384</v>
      </c>
    </row>
    <row r="195" spans="1:13" x14ac:dyDescent="0.2">
      <c r="A195" s="114">
        <v>2011</v>
      </c>
      <c r="B195" s="115">
        <v>45868</v>
      </c>
      <c r="C195" s="115" t="s">
        <v>658</v>
      </c>
      <c r="D195" s="116" t="s">
        <v>659</v>
      </c>
      <c r="E195" s="114" t="s">
        <v>660</v>
      </c>
      <c r="F195" s="114" t="s">
        <v>113</v>
      </c>
      <c r="G195" s="117"/>
      <c r="H195" s="117" t="s">
        <v>661</v>
      </c>
      <c r="I195" s="119" t="s">
        <v>1608</v>
      </c>
      <c r="J195" s="128" t="s">
        <v>1609</v>
      </c>
      <c r="K195" s="121">
        <v>233529</v>
      </c>
      <c r="L195" s="176">
        <v>205089</v>
      </c>
      <c r="M195" s="308">
        <f t="shared" ref="M195:M207" si="20">+K195-L195</f>
        <v>28440</v>
      </c>
    </row>
    <row r="196" spans="1:13" x14ac:dyDescent="0.2">
      <c r="A196" s="114">
        <v>2010</v>
      </c>
      <c r="B196" s="115">
        <v>45789</v>
      </c>
      <c r="C196" s="115" t="s">
        <v>662</v>
      </c>
      <c r="D196" s="116" t="s">
        <v>663</v>
      </c>
      <c r="E196" s="114" t="s">
        <v>664</v>
      </c>
      <c r="F196" s="114" t="s">
        <v>113</v>
      </c>
      <c r="G196" s="117"/>
      <c r="H196" s="117" t="s">
        <v>665</v>
      </c>
      <c r="I196" s="122" t="s">
        <v>1610</v>
      </c>
      <c r="J196" s="128" t="s">
        <v>1611</v>
      </c>
      <c r="K196" s="121">
        <v>350125</v>
      </c>
      <c r="L196" s="297">
        <v>300168</v>
      </c>
      <c r="M196" s="308">
        <f t="shared" si="20"/>
        <v>49957</v>
      </c>
    </row>
    <row r="197" spans="1:13" x14ac:dyDescent="0.2">
      <c r="A197" s="114">
        <v>2010</v>
      </c>
      <c r="B197" s="115">
        <v>45833</v>
      </c>
      <c r="C197" s="115" t="s">
        <v>662</v>
      </c>
      <c r="D197" s="116" t="s">
        <v>2465</v>
      </c>
      <c r="E197" s="114" t="s">
        <v>667</v>
      </c>
      <c r="F197" s="114" t="s">
        <v>113</v>
      </c>
      <c r="G197" s="117"/>
      <c r="H197" s="117" t="s">
        <v>668</v>
      </c>
      <c r="I197" s="122" t="s">
        <v>1612</v>
      </c>
      <c r="J197" s="128" t="s">
        <v>1613</v>
      </c>
      <c r="K197" s="121">
        <v>350125</v>
      </c>
      <c r="L197" s="297">
        <v>300168</v>
      </c>
      <c r="M197" s="308">
        <f t="shared" si="20"/>
        <v>49957</v>
      </c>
    </row>
    <row r="198" spans="1:13" x14ac:dyDescent="0.2">
      <c r="A198" s="114">
        <v>2013</v>
      </c>
      <c r="B198" s="115">
        <v>45906</v>
      </c>
      <c r="C198" s="115" t="s">
        <v>669</v>
      </c>
      <c r="D198" s="116" t="s">
        <v>670</v>
      </c>
      <c r="E198" s="114" t="s">
        <v>671</v>
      </c>
      <c r="F198" s="114" t="s">
        <v>113</v>
      </c>
      <c r="G198" s="117"/>
      <c r="H198" s="117" t="s">
        <v>672</v>
      </c>
      <c r="I198" s="122" t="s">
        <v>1614</v>
      </c>
      <c r="J198" s="128" t="s">
        <v>1615</v>
      </c>
      <c r="K198" s="121">
        <v>350125</v>
      </c>
      <c r="L198" s="297">
        <v>300168</v>
      </c>
      <c r="M198" s="308">
        <f t="shared" si="20"/>
        <v>49957</v>
      </c>
    </row>
    <row r="199" spans="1:13" x14ac:dyDescent="0.2">
      <c r="A199" s="114">
        <v>2013</v>
      </c>
      <c r="B199" s="115">
        <v>45906</v>
      </c>
      <c r="C199" s="115" t="s">
        <v>669</v>
      </c>
      <c r="D199" s="116" t="s">
        <v>2466</v>
      </c>
      <c r="E199" s="114" t="s">
        <v>674</v>
      </c>
      <c r="F199" s="114" t="s">
        <v>113</v>
      </c>
      <c r="G199" s="117"/>
      <c r="H199" s="117" t="s">
        <v>675</v>
      </c>
      <c r="I199" s="122" t="s">
        <v>1616</v>
      </c>
      <c r="J199" s="128" t="s">
        <v>1617</v>
      </c>
      <c r="K199" s="121">
        <v>350125</v>
      </c>
      <c r="L199" s="297">
        <v>300168</v>
      </c>
      <c r="M199" s="308">
        <f t="shared" si="20"/>
        <v>49957</v>
      </c>
    </row>
    <row r="200" spans="1:13" x14ac:dyDescent="0.2">
      <c r="A200" s="114">
        <v>2018</v>
      </c>
      <c r="B200" s="115">
        <v>45829</v>
      </c>
      <c r="C200" s="115" t="s">
        <v>669</v>
      </c>
      <c r="D200" s="116" t="s">
        <v>676</v>
      </c>
      <c r="E200" s="114" t="s">
        <v>677</v>
      </c>
      <c r="F200" s="114" t="s">
        <v>113</v>
      </c>
      <c r="G200" s="117"/>
      <c r="H200" s="117" t="s">
        <v>678</v>
      </c>
      <c r="I200" s="122" t="s">
        <v>1618</v>
      </c>
      <c r="J200" s="128" t="s">
        <v>1619</v>
      </c>
      <c r="K200" s="121">
        <v>350125</v>
      </c>
      <c r="L200" s="304">
        <v>299868</v>
      </c>
      <c r="M200" s="308">
        <f t="shared" si="20"/>
        <v>50257</v>
      </c>
    </row>
    <row r="201" spans="1:13" x14ac:dyDescent="0.2">
      <c r="A201" s="114">
        <v>2018</v>
      </c>
      <c r="B201" s="115">
        <v>45825</v>
      </c>
      <c r="C201" s="115" t="s">
        <v>669</v>
      </c>
      <c r="D201" s="116" t="s">
        <v>2467</v>
      </c>
      <c r="E201" s="114" t="s">
        <v>680</v>
      </c>
      <c r="F201" s="114" t="s">
        <v>113</v>
      </c>
      <c r="G201" s="117"/>
      <c r="H201" s="117" t="s">
        <v>681</v>
      </c>
      <c r="I201" s="122" t="s">
        <v>1620</v>
      </c>
      <c r="J201" s="128" t="s">
        <v>1621</v>
      </c>
      <c r="K201" s="121">
        <v>350125</v>
      </c>
      <c r="L201" s="304">
        <v>299868</v>
      </c>
      <c r="M201" s="308">
        <f t="shared" si="20"/>
        <v>50257</v>
      </c>
    </row>
    <row r="202" spans="1:13" x14ac:dyDescent="0.2">
      <c r="A202" s="114">
        <v>2018</v>
      </c>
      <c r="B202" s="115">
        <v>45836</v>
      </c>
      <c r="C202" s="115" t="s">
        <v>669</v>
      </c>
      <c r="D202" s="116" t="s">
        <v>2468</v>
      </c>
      <c r="E202" s="114" t="s">
        <v>683</v>
      </c>
      <c r="F202" s="114" t="s">
        <v>113</v>
      </c>
      <c r="G202" s="117"/>
      <c r="H202" s="117" t="s">
        <v>684</v>
      </c>
      <c r="I202" s="122" t="s">
        <v>1622</v>
      </c>
      <c r="J202" s="128" t="s">
        <v>1623</v>
      </c>
      <c r="K202" s="121">
        <v>350125</v>
      </c>
      <c r="L202" s="304">
        <v>299868</v>
      </c>
      <c r="M202" s="308">
        <f t="shared" si="20"/>
        <v>50257</v>
      </c>
    </row>
    <row r="203" spans="1:13" x14ac:dyDescent="0.2">
      <c r="A203" s="114">
        <v>2018</v>
      </c>
      <c r="B203" s="115">
        <v>45825</v>
      </c>
      <c r="C203" s="115" t="s">
        <v>669</v>
      </c>
      <c r="D203" s="116" t="s">
        <v>2469</v>
      </c>
      <c r="E203" s="114" t="s">
        <v>686</v>
      </c>
      <c r="F203" s="114" t="s">
        <v>113</v>
      </c>
      <c r="G203" s="117"/>
      <c r="H203" s="117" t="s">
        <v>687</v>
      </c>
      <c r="I203" s="122" t="s">
        <v>1624</v>
      </c>
      <c r="J203" s="128" t="s">
        <v>1625</v>
      </c>
      <c r="K203" s="121">
        <v>350125</v>
      </c>
      <c r="L203" s="304">
        <v>299868</v>
      </c>
      <c r="M203" s="308">
        <f t="shared" si="20"/>
        <v>50257</v>
      </c>
    </row>
    <row r="204" spans="1:13" x14ac:dyDescent="0.2">
      <c r="A204" s="114">
        <v>2018</v>
      </c>
      <c r="B204" s="115">
        <v>45825</v>
      </c>
      <c r="C204" s="115" t="s">
        <v>669</v>
      </c>
      <c r="D204" s="116" t="s">
        <v>2470</v>
      </c>
      <c r="E204" s="114" t="s">
        <v>689</v>
      </c>
      <c r="F204" s="114" t="s">
        <v>113</v>
      </c>
      <c r="G204" s="117"/>
      <c r="H204" s="117" t="s">
        <v>690</v>
      </c>
      <c r="I204" s="122" t="s">
        <v>1626</v>
      </c>
      <c r="J204" s="128" t="s">
        <v>1627</v>
      </c>
      <c r="K204" s="121">
        <v>350125</v>
      </c>
      <c r="L204" s="304">
        <v>299868</v>
      </c>
      <c r="M204" s="308">
        <f t="shared" si="20"/>
        <v>50257</v>
      </c>
    </row>
    <row r="205" spans="1:13" x14ac:dyDescent="0.2">
      <c r="A205" s="114">
        <v>2018</v>
      </c>
      <c r="B205" s="115">
        <v>45833</v>
      </c>
      <c r="C205" s="115" t="s">
        <v>662</v>
      </c>
      <c r="D205" s="116" t="s">
        <v>2471</v>
      </c>
      <c r="E205" s="114" t="s">
        <v>692</v>
      </c>
      <c r="F205" s="114" t="s">
        <v>113</v>
      </c>
      <c r="G205" s="117"/>
      <c r="H205" s="117" t="s">
        <v>693</v>
      </c>
      <c r="I205" s="122" t="s">
        <v>1628</v>
      </c>
      <c r="J205" s="128" t="s">
        <v>1629</v>
      </c>
      <c r="K205" s="121">
        <v>350125</v>
      </c>
      <c r="L205" s="304">
        <v>299868</v>
      </c>
      <c r="M205" s="308">
        <f t="shared" si="20"/>
        <v>50257</v>
      </c>
    </row>
    <row r="206" spans="1:13" x14ac:dyDescent="0.2">
      <c r="A206" s="114">
        <v>2018</v>
      </c>
      <c r="B206" s="115">
        <v>45828</v>
      </c>
      <c r="C206" s="115" t="s">
        <v>694</v>
      </c>
      <c r="D206" s="116" t="s">
        <v>695</v>
      </c>
      <c r="E206" s="114" t="s">
        <v>696</v>
      </c>
      <c r="F206" s="114" t="s">
        <v>113</v>
      </c>
      <c r="G206" s="117"/>
      <c r="H206" s="117" t="s">
        <v>697</v>
      </c>
      <c r="I206" s="122" t="s">
        <v>1630</v>
      </c>
      <c r="J206" s="128" t="s">
        <v>1631</v>
      </c>
      <c r="K206" s="121">
        <v>536364</v>
      </c>
      <c r="L206" s="305">
        <v>451683</v>
      </c>
      <c r="M206" s="308">
        <f t="shared" si="20"/>
        <v>84681</v>
      </c>
    </row>
    <row r="207" spans="1:13" x14ac:dyDescent="0.2">
      <c r="A207" s="114">
        <v>2018</v>
      </c>
      <c r="B207" s="115">
        <v>45825</v>
      </c>
      <c r="C207" s="115" t="s">
        <v>694</v>
      </c>
      <c r="D207" s="116" t="s">
        <v>698</v>
      </c>
      <c r="E207" s="114" t="s">
        <v>699</v>
      </c>
      <c r="F207" s="114" t="s">
        <v>113</v>
      </c>
      <c r="G207" s="117"/>
      <c r="H207" s="117" t="s">
        <v>700</v>
      </c>
      <c r="I207" s="122" t="s">
        <v>1632</v>
      </c>
      <c r="J207" s="128" t="s">
        <v>1633</v>
      </c>
      <c r="K207" s="121">
        <v>536364</v>
      </c>
      <c r="L207" s="305">
        <v>451683</v>
      </c>
      <c r="M207" s="308">
        <f t="shared" si="20"/>
        <v>84681</v>
      </c>
    </row>
    <row r="208" spans="1:13" x14ac:dyDescent="0.2">
      <c r="A208" s="379" t="s">
        <v>657</v>
      </c>
      <c r="B208" s="380"/>
      <c r="C208" s="380"/>
      <c r="D208" s="380"/>
      <c r="E208" s="380"/>
      <c r="F208" s="380"/>
      <c r="G208" s="380"/>
      <c r="H208" s="380"/>
      <c r="I208" s="380"/>
      <c r="J208" s="381"/>
      <c r="K208" s="124">
        <f>SUM(K195:K207)</f>
        <v>4807507</v>
      </c>
      <c r="L208" s="299">
        <f>SUM(L195:L207)</f>
        <v>4108335</v>
      </c>
      <c r="M208" s="124">
        <f>SUM(M195:M207)</f>
        <v>699172</v>
      </c>
    </row>
    <row r="209" spans="1:13" ht="39.75" x14ac:dyDescent="0.2">
      <c r="A209" s="109" t="s">
        <v>41</v>
      </c>
      <c r="B209" s="110" t="s">
        <v>42</v>
      </c>
      <c r="C209" s="111" t="s">
        <v>43</v>
      </c>
      <c r="D209" s="112" t="s">
        <v>262</v>
      </c>
      <c r="E209" s="111" t="s">
        <v>45</v>
      </c>
      <c r="F209" s="111" t="s">
        <v>46</v>
      </c>
      <c r="G209" s="111" t="s">
        <v>47</v>
      </c>
      <c r="H209" s="111" t="s">
        <v>48</v>
      </c>
      <c r="I209" s="111" t="s">
        <v>49</v>
      </c>
      <c r="J209" s="125" t="s">
        <v>50</v>
      </c>
      <c r="K209" s="113" t="s">
        <v>2385</v>
      </c>
      <c r="L209" s="177"/>
      <c r="M209" s="113" t="s">
        <v>2384</v>
      </c>
    </row>
    <row r="210" spans="1:13" x14ac:dyDescent="0.2">
      <c r="A210" s="114">
        <v>2007</v>
      </c>
      <c r="B210" s="115">
        <v>45982</v>
      </c>
      <c r="C210" s="115" t="s">
        <v>702</v>
      </c>
      <c r="D210" s="116" t="s">
        <v>703</v>
      </c>
      <c r="E210" s="114" t="s">
        <v>704</v>
      </c>
      <c r="F210" s="114" t="s">
        <v>113</v>
      </c>
      <c r="G210" s="117"/>
      <c r="H210" s="117" t="s">
        <v>705</v>
      </c>
      <c r="I210" s="129">
        <v>167500001665</v>
      </c>
      <c r="J210" s="130" t="s">
        <v>1635</v>
      </c>
      <c r="K210" s="121">
        <v>536364</v>
      </c>
      <c r="L210" s="300">
        <v>451683</v>
      </c>
      <c r="M210" s="308">
        <f>+K210-L210</f>
        <v>84681</v>
      </c>
    </row>
    <row r="211" spans="1:13" x14ac:dyDescent="0.2">
      <c r="A211" s="379" t="s">
        <v>701</v>
      </c>
      <c r="B211" s="380"/>
      <c r="C211" s="380"/>
      <c r="D211" s="380"/>
      <c r="E211" s="380"/>
      <c r="F211" s="380"/>
      <c r="G211" s="380"/>
      <c r="H211" s="380"/>
      <c r="I211" s="381"/>
      <c r="J211" s="123"/>
      <c r="K211" s="124">
        <f>SUM(K210)</f>
        <v>536364</v>
      </c>
      <c r="L211" s="299">
        <f>SUM(L210)</f>
        <v>451683</v>
      </c>
      <c r="M211" s="124">
        <f>SUM(M210)</f>
        <v>84681</v>
      </c>
    </row>
    <row r="212" spans="1:13" ht="39.75" x14ac:dyDescent="0.2">
      <c r="A212" s="109" t="s">
        <v>41</v>
      </c>
      <c r="B212" s="110" t="s">
        <v>42</v>
      </c>
      <c r="C212" s="111" t="s">
        <v>43</v>
      </c>
      <c r="D212" s="112" t="s">
        <v>262</v>
      </c>
      <c r="E212" s="111" t="s">
        <v>45</v>
      </c>
      <c r="F212" s="111" t="s">
        <v>46</v>
      </c>
      <c r="G212" s="111" t="s">
        <v>47</v>
      </c>
      <c r="H212" s="111" t="s">
        <v>48</v>
      </c>
      <c r="I212" s="111" t="s">
        <v>49</v>
      </c>
      <c r="J212" s="125" t="s">
        <v>50</v>
      </c>
      <c r="K212" s="113" t="s">
        <v>2385</v>
      </c>
      <c r="L212" s="177"/>
      <c r="M212" s="113" t="s">
        <v>2384</v>
      </c>
    </row>
    <row r="213" spans="1:13" x14ac:dyDescent="0.2">
      <c r="A213" s="114">
        <v>2015</v>
      </c>
      <c r="B213" s="115">
        <v>45904</v>
      </c>
      <c r="C213" s="115" t="s">
        <v>200</v>
      </c>
      <c r="D213" s="116" t="s">
        <v>2472</v>
      </c>
      <c r="E213" s="114" t="s">
        <v>2473</v>
      </c>
      <c r="F213" s="114" t="s">
        <v>113</v>
      </c>
      <c r="G213" s="117"/>
      <c r="H213" s="117" t="s">
        <v>709</v>
      </c>
      <c r="I213" s="119" t="s">
        <v>1636</v>
      </c>
      <c r="J213" s="130" t="s">
        <v>2474</v>
      </c>
      <c r="K213" s="121">
        <v>350125</v>
      </c>
      <c r="L213" s="297">
        <v>300168</v>
      </c>
      <c r="M213" s="308">
        <f t="shared" ref="M213:M218" si="21">+K213-L213</f>
        <v>49957</v>
      </c>
    </row>
    <row r="214" spans="1:13" x14ac:dyDescent="0.2">
      <c r="A214" s="114">
        <v>2009</v>
      </c>
      <c r="B214" s="115">
        <v>45825</v>
      </c>
      <c r="C214" s="115" t="s">
        <v>200</v>
      </c>
      <c r="D214" s="116" t="s">
        <v>710</v>
      </c>
      <c r="E214" s="114" t="s">
        <v>2475</v>
      </c>
      <c r="F214" s="114" t="s">
        <v>113</v>
      </c>
      <c r="G214" s="117"/>
      <c r="H214" s="117" t="s">
        <v>712</v>
      </c>
      <c r="I214" s="122" t="s">
        <v>1638</v>
      </c>
      <c r="J214" s="130" t="s">
        <v>2476</v>
      </c>
      <c r="K214" s="121">
        <v>350125</v>
      </c>
      <c r="L214" s="297">
        <v>300168</v>
      </c>
      <c r="M214" s="308">
        <f t="shared" si="21"/>
        <v>49957</v>
      </c>
    </row>
    <row r="215" spans="1:13" x14ac:dyDescent="0.2">
      <c r="A215" s="114">
        <v>2012</v>
      </c>
      <c r="B215" s="115">
        <v>45907</v>
      </c>
      <c r="C215" s="115" t="s">
        <v>713</v>
      </c>
      <c r="D215" s="116" t="s">
        <v>714</v>
      </c>
      <c r="E215" s="114" t="s">
        <v>2477</v>
      </c>
      <c r="F215" s="114" t="s">
        <v>113</v>
      </c>
      <c r="G215" s="117"/>
      <c r="H215" s="117" t="s">
        <v>716</v>
      </c>
      <c r="I215" s="122" t="s">
        <v>2478</v>
      </c>
      <c r="J215" s="130" t="s">
        <v>2479</v>
      </c>
      <c r="K215" s="121">
        <v>536364</v>
      </c>
      <c r="L215" s="302">
        <v>451883</v>
      </c>
      <c r="M215" s="308">
        <f t="shared" si="21"/>
        <v>84481</v>
      </c>
    </row>
    <row r="216" spans="1:13" x14ac:dyDescent="0.2">
      <c r="A216" s="114">
        <v>2012</v>
      </c>
      <c r="B216" s="115">
        <v>45905</v>
      </c>
      <c r="C216" s="115" t="s">
        <v>717</v>
      </c>
      <c r="D216" s="116" t="s">
        <v>718</v>
      </c>
      <c r="E216" s="114" t="s">
        <v>2480</v>
      </c>
      <c r="F216" s="114" t="s">
        <v>113</v>
      </c>
      <c r="G216" s="117"/>
      <c r="H216" s="117" t="s">
        <v>720</v>
      </c>
      <c r="I216" s="122" t="s">
        <v>1642</v>
      </c>
      <c r="J216" s="130" t="s">
        <v>2481</v>
      </c>
      <c r="K216" s="121">
        <v>536364</v>
      </c>
      <c r="L216" s="302">
        <v>451883</v>
      </c>
      <c r="M216" s="308">
        <f t="shared" si="21"/>
        <v>84481</v>
      </c>
    </row>
    <row r="217" spans="1:13" ht="22.5" x14ac:dyDescent="0.2">
      <c r="A217" s="114">
        <v>2003</v>
      </c>
      <c r="B217" s="115">
        <v>45906</v>
      </c>
      <c r="C217" s="115" t="s">
        <v>721</v>
      </c>
      <c r="D217" s="116" t="s">
        <v>722</v>
      </c>
      <c r="E217" s="114" t="s">
        <v>2482</v>
      </c>
      <c r="F217" s="114" t="s">
        <v>113</v>
      </c>
      <c r="G217" s="117"/>
      <c r="H217" s="117" t="s">
        <v>724</v>
      </c>
      <c r="I217" s="122" t="s">
        <v>1644</v>
      </c>
      <c r="J217" s="130" t="s">
        <v>2483</v>
      </c>
      <c r="K217" s="121">
        <v>536364</v>
      </c>
      <c r="L217" s="300">
        <v>451683</v>
      </c>
      <c r="M217" s="308">
        <f t="shared" si="21"/>
        <v>84681</v>
      </c>
    </row>
    <row r="218" spans="1:13" ht="22.5" x14ac:dyDescent="0.2">
      <c r="A218" s="114">
        <v>1998</v>
      </c>
      <c r="B218" s="115">
        <v>45902</v>
      </c>
      <c r="C218" s="115" t="s">
        <v>721</v>
      </c>
      <c r="D218" s="116" t="s">
        <v>725</v>
      </c>
      <c r="E218" s="114" t="s">
        <v>2484</v>
      </c>
      <c r="F218" s="114" t="s">
        <v>113</v>
      </c>
      <c r="G218" s="117"/>
      <c r="H218" s="117" t="s">
        <v>727</v>
      </c>
      <c r="I218" s="122" t="s">
        <v>1646</v>
      </c>
      <c r="J218" s="130" t="s">
        <v>2485</v>
      </c>
      <c r="K218" s="121">
        <v>536364</v>
      </c>
      <c r="L218" s="300">
        <v>451683</v>
      </c>
      <c r="M218" s="308">
        <f t="shared" si="21"/>
        <v>84681</v>
      </c>
    </row>
    <row r="219" spans="1:13" x14ac:dyDescent="0.2">
      <c r="A219" s="379" t="s">
        <v>706</v>
      </c>
      <c r="B219" s="380"/>
      <c r="C219" s="380"/>
      <c r="D219" s="380"/>
      <c r="E219" s="380"/>
      <c r="F219" s="380"/>
      <c r="G219" s="380"/>
      <c r="H219" s="380"/>
      <c r="I219" s="381"/>
      <c r="J219" s="123"/>
      <c r="K219" s="124">
        <f>SUM(K213:K218)</f>
        <v>2845706</v>
      </c>
      <c r="L219" s="299">
        <f>SUM(L213:L218)</f>
        <v>2407468</v>
      </c>
      <c r="M219" s="124">
        <f>SUM(M213:M218)</f>
        <v>438238</v>
      </c>
    </row>
    <row r="220" spans="1:13" ht="39.75" x14ac:dyDescent="0.2">
      <c r="A220" s="109" t="s">
        <v>41</v>
      </c>
      <c r="B220" s="110" t="s">
        <v>42</v>
      </c>
      <c r="C220" s="111" t="s">
        <v>43</v>
      </c>
      <c r="D220" s="112" t="s">
        <v>262</v>
      </c>
      <c r="E220" s="111" t="s">
        <v>45</v>
      </c>
      <c r="F220" s="111" t="s">
        <v>46</v>
      </c>
      <c r="G220" s="111" t="s">
        <v>47</v>
      </c>
      <c r="H220" s="111" t="s">
        <v>48</v>
      </c>
      <c r="I220" s="111" t="s">
        <v>49</v>
      </c>
      <c r="J220" s="125" t="s">
        <v>50</v>
      </c>
      <c r="K220" s="113" t="s">
        <v>2385</v>
      </c>
      <c r="L220" s="177"/>
      <c r="M220" s="113" t="s">
        <v>2384</v>
      </c>
    </row>
    <row r="221" spans="1:13" x14ac:dyDescent="0.2">
      <c r="A221" s="114">
        <v>2011</v>
      </c>
      <c r="B221" s="115">
        <v>45959</v>
      </c>
      <c r="C221" s="115" t="s">
        <v>729</v>
      </c>
      <c r="D221" s="116" t="s">
        <v>730</v>
      </c>
      <c r="E221" s="114" t="s">
        <v>731</v>
      </c>
      <c r="F221" s="114" t="s">
        <v>113</v>
      </c>
      <c r="G221" s="117"/>
      <c r="H221" s="117" t="s">
        <v>732</v>
      </c>
      <c r="I221" s="119" t="s">
        <v>1648</v>
      </c>
      <c r="J221" s="131" t="s">
        <v>733</v>
      </c>
      <c r="K221" s="121">
        <v>350125</v>
      </c>
      <c r="L221" s="297">
        <v>300168</v>
      </c>
      <c r="M221" s="308">
        <f t="shared" ref="M221:M225" si="22">+K221-L221</f>
        <v>49957</v>
      </c>
    </row>
    <row r="222" spans="1:13" ht="22.5" x14ac:dyDescent="0.2">
      <c r="A222" s="114">
        <v>2011</v>
      </c>
      <c r="B222" s="115">
        <v>45941</v>
      </c>
      <c r="C222" s="115" t="s">
        <v>2486</v>
      </c>
      <c r="D222" s="116" t="s">
        <v>735</v>
      </c>
      <c r="E222" s="114" t="s">
        <v>736</v>
      </c>
      <c r="F222" s="114"/>
      <c r="G222" s="117" t="s">
        <v>113</v>
      </c>
      <c r="H222" s="117" t="s">
        <v>737</v>
      </c>
      <c r="I222" s="122" t="s">
        <v>1649</v>
      </c>
      <c r="J222" s="131" t="s">
        <v>738</v>
      </c>
      <c r="K222" s="121">
        <v>536364</v>
      </c>
      <c r="L222" s="303">
        <v>451383</v>
      </c>
      <c r="M222" s="308">
        <f t="shared" si="22"/>
        <v>84981</v>
      </c>
    </row>
    <row r="223" spans="1:13" ht="22.5" x14ac:dyDescent="0.2">
      <c r="A223" s="114">
        <v>2011</v>
      </c>
      <c r="B223" s="115">
        <v>45949</v>
      </c>
      <c r="C223" s="115" t="s">
        <v>2486</v>
      </c>
      <c r="D223" s="116" t="s">
        <v>739</v>
      </c>
      <c r="E223" s="114" t="s">
        <v>740</v>
      </c>
      <c r="F223" s="114"/>
      <c r="G223" s="117" t="s">
        <v>113</v>
      </c>
      <c r="H223" s="117" t="s">
        <v>741</v>
      </c>
      <c r="I223" s="122" t="s">
        <v>1650</v>
      </c>
      <c r="J223" s="131" t="s">
        <v>742</v>
      </c>
      <c r="K223" s="121">
        <v>536364</v>
      </c>
      <c r="L223" s="303">
        <v>451383</v>
      </c>
      <c r="M223" s="308">
        <f t="shared" si="22"/>
        <v>84981</v>
      </c>
    </row>
    <row r="224" spans="1:13" ht="22.5" x14ac:dyDescent="0.2">
      <c r="A224" s="114">
        <v>2010</v>
      </c>
      <c r="B224" s="115">
        <v>45941</v>
      </c>
      <c r="C224" s="115" t="s">
        <v>2486</v>
      </c>
      <c r="D224" s="116" t="s">
        <v>743</v>
      </c>
      <c r="E224" s="114" t="s">
        <v>744</v>
      </c>
      <c r="F224" s="114"/>
      <c r="G224" s="117" t="s">
        <v>113</v>
      </c>
      <c r="H224" s="117" t="s">
        <v>745</v>
      </c>
      <c r="I224" s="122" t="s">
        <v>1651</v>
      </c>
      <c r="J224" s="131" t="s">
        <v>746</v>
      </c>
      <c r="K224" s="121">
        <v>536364</v>
      </c>
      <c r="L224" s="303">
        <v>451383</v>
      </c>
      <c r="M224" s="308">
        <f t="shared" si="22"/>
        <v>84981</v>
      </c>
    </row>
    <row r="225" spans="1:13" ht="22.5" x14ac:dyDescent="0.2">
      <c r="A225" s="114">
        <v>2014</v>
      </c>
      <c r="B225" s="115">
        <v>45943</v>
      </c>
      <c r="C225" s="115" t="s">
        <v>2486</v>
      </c>
      <c r="D225" s="116" t="s">
        <v>747</v>
      </c>
      <c r="E225" s="114" t="s">
        <v>748</v>
      </c>
      <c r="F225" s="114" t="s">
        <v>113</v>
      </c>
      <c r="G225" s="117"/>
      <c r="H225" s="117" t="s">
        <v>749</v>
      </c>
      <c r="I225" s="122" t="s">
        <v>1652</v>
      </c>
      <c r="J225" s="131" t="s">
        <v>750</v>
      </c>
      <c r="K225" s="121">
        <v>536364</v>
      </c>
      <c r="L225" s="302">
        <v>451883</v>
      </c>
      <c r="M225" s="308">
        <f t="shared" si="22"/>
        <v>84481</v>
      </c>
    </row>
    <row r="226" spans="1:13" x14ac:dyDescent="0.2">
      <c r="A226" s="379" t="s">
        <v>728</v>
      </c>
      <c r="B226" s="380"/>
      <c r="C226" s="380"/>
      <c r="D226" s="380"/>
      <c r="E226" s="380"/>
      <c r="F226" s="380"/>
      <c r="G226" s="380"/>
      <c r="H226" s="380"/>
      <c r="I226" s="381"/>
      <c r="J226" s="123"/>
      <c r="K226" s="124">
        <f>SUM(K221:K225)</f>
        <v>2495581</v>
      </c>
      <c r="L226" s="299">
        <f>SUM(L221:L225)</f>
        <v>2106200</v>
      </c>
      <c r="M226" s="124">
        <f>SUM(M221:M225)</f>
        <v>389381</v>
      </c>
    </row>
    <row r="227" spans="1:13" ht="39.75" x14ac:dyDescent="0.2">
      <c r="A227" s="109" t="s">
        <v>41</v>
      </c>
      <c r="B227" s="110" t="s">
        <v>42</v>
      </c>
      <c r="C227" s="111" t="s">
        <v>43</v>
      </c>
      <c r="D227" s="112" t="s">
        <v>262</v>
      </c>
      <c r="E227" s="111" t="s">
        <v>45</v>
      </c>
      <c r="F227" s="111" t="s">
        <v>46</v>
      </c>
      <c r="G227" s="111" t="s">
        <v>47</v>
      </c>
      <c r="H227" s="111" t="s">
        <v>48</v>
      </c>
      <c r="I227" s="111" t="s">
        <v>49</v>
      </c>
      <c r="J227" s="125" t="s">
        <v>50</v>
      </c>
      <c r="K227" s="113" t="s">
        <v>2385</v>
      </c>
      <c r="L227" s="177"/>
      <c r="M227" s="113" t="s">
        <v>2384</v>
      </c>
    </row>
    <row r="228" spans="1:13" x14ac:dyDescent="0.2">
      <c r="A228" s="114">
        <v>2003</v>
      </c>
      <c r="B228" s="115">
        <v>45909</v>
      </c>
      <c r="C228" s="115" t="s">
        <v>186</v>
      </c>
      <c r="D228" s="116" t="s">
        <v>2487</v>
      </c>
      <c r="E228" s="114" t="s">
        <v>753</v>
      </c>
      <c r="F228" s="114" t="s">
        <v>54</v>
      </c>
      <c r="G228" s="117"/>
      <c r="H228" s="117" t="s">
        <v>754</v>
      </c>
      <c r="I228" s="119" t="s">
        <v>1653</v>
      </c>
      <c r="J228" s="132" t="s">
        <v>1654</v>
      </c>
      <c r="K228" s="121">
        <v>536364</v>
      </c>
      <c r="L228" s="300">
        <v>451683</v>
      </c>
      <c r="M228" s="308">
        <f t="shared" ref="M228:M273" si="23">+K228-L228</f>
        <v>84681</v>
      </c>
    </row>
    <row r="229" spans="1:13" x14ac:dyDescent="0.2">
      <c r="A229" s="114">
        <v>2003</v>
      </c>
      <c r="B229" s="115">
        <v>45941</v>
      </c>
      <c r="C229" s="115" t="s">
        <v>186</v>
      </c>
      <c r="D229" s="116" t="s">
        <v>2488</v>
      </c>
      <c r="E229" s="114" t="s">
        <v>756</v>
      </c>
      <c r="F229" s="114" t="s">
        <v>54</v>
      </c>
      <c r="G229" s="117"/>
      <c r="H229" s="117" t="s">
        <v>757</v>
      </c>
      <c r="I229" s="122" t="s">
        <v>1655</v>
      </c>
      <c r="J229" s="132" t="s">
        <v>1656</v>
      </c>
      <c r="K229" s="121">
        <v>536364</v>
      </c>
      <c r="L229" s="300">
        <v>451683</v>
      </c>
      <c r="M229" s="308">
        <f t="shared" si="23"/>
        <v>84681</v>
      </c>
    </row>
    <row r="230" spans="1:13" x14ac:dyDescent="0.2">
      <c r="A230" s="114">
        <v>2003</v>
      </c>
      <c r="B230" s="115">
        <v>45941</v>
      </c>
      <c r="C230" s="115" t="s">
        <v>186</v>
      </c>
      <c r="D230" s="116" t="s">
        <v>2489</v>
      </c>
      <c r="E230" s="114" t="s">
        <v>759</v>
      </c>
      <c r="F230" s="114" t="s">
        <v>54</v>
      </c>
      <c r="G230" s="117"/>
      <c r="H230" s="117" t="s">
        <v>760</v>
      </c>
      <c r="I230" s="122" t="s">
        <v>1657</v>
      </c>
      <c r="J230" s="132" t="s">
        <v>1658</v>
      </c>
      <c r="K230" s="121">
        <v>536364</v>
      </c>
      <c r="L230" s="300">
        <v>451683</v>
      </c>
      <c r="M230" s="308">
        <f t="shared" si="23"/>
        <v>84681</v>
      </c>
    </row>
    <row r="231" spans="1:13" x14ac:dyDescent="0.2">
      <c r="A231" s="114">
        <v>2003</v>
      </c>
      <c r="B231" s="115">
        <v>44478</v>
      </c>
      <c r="C231" s="115" t="s">
        <v>186</v>
      </c>
      <c r="D231" s="116" t="s">
        <v>2490</v>
      </c>
      <c r="E231" s="114" t="s">
        <v>762</v>
      </c>
      <c r="F231" s="114" t="s">
        <v>54</v>
      </c>
      <c r="G231" s="117"/>
      <c r="H231" s="117" t="s">
        <v>763</v>
      </c>
      <c r="I231" s="122" t="s">
        <v>1659</v>
      </c>
      <c r="J231" s="132" t="s">
        <v>1660</v>
      </c>
      <c r="K231" s="121">
        <v>536364</v>
      </c>
      <c r="L231" s="300">
        <v>451683</v>
      </c>
      <c r="M231" s="308">
        <f t="shared" si="23"/>
        <v>84681</v>
      </c>
    </row>
    <row r="232" spans="1:13" x14ac:dyDescent="0.2">
      <c r="A232" s="114">
        <v>2017</v>
      </c>
      <c r="B232" s="115">
        <v>45913</v>
      </c>
      <c r="C232" s="115" t="s">
        <v>764</v>
      </c>
      <c r="D232" s="116" t="s">
        <v>765</v>
      </c>
      <c r="E232" s="114" t="s">
        <v>766</v>
      </c>
      <c r="F232" s="114" t="s">
        <v>54</v>
      </c>
      <c r="G232" s="117"/>
      <c r="H232" s="117" t="s">
        <v>767</v>
      </c>
      <c r="I232" s="122" t="s">
        <v>1661</v>
      </c>
      <c r="J232" s="132" t="s">
        <v>1662</v>
      </c>
      <c r="K232" s="121">
        <v>536364</v>
      </c>
      <c r="L232" s="302">
        <v>451883</v>
      </c>
      <c r="M232" s="308">
        <f t="shared" si="23"/>
        <v>84481</v>
      </c>
    </row>
    <row r="233" spans="1:13" x14ac:dyDescent="0.2">
      <c r="A233" s="114">
        <v>2017</v>
      </c>
      <c r="B233" s="115">
        <v>45926</v>
      </c>
      <c r="C233" s="115" t="s">
        <v>764</v>
      </c>
      <c r="D233" s="116" t="s">
        <v>768</v>
      </c>
      <c r="E233" s="114" t="s">
        <v>769</v>
      </c>
      <c r="F233" s="114" t="s">
        <v>54</v>
      </c>
      <c r="G233" s="117"/>
      <c r="H233" s="117" t="s">
        <v>770</v>
      </c>
      <c r="I233" s="122" t="s">
        <v>1663</v>
      </c>
      <c r="J233" s="132" t="s">
        <v>1664</v>
      </c>
      <c r="K233" s="121">
        <v>536364</v>
      </c>
      <c r="L233" s="302">
        <v>451883</v>
      </c>
      <c r="M233" s="308">
        <f t="shared" si="23"/>
        <v>84481</v>
      </c>
    </row>
    <row r="234" spans="1:13" x14ac:dyDescent="0.2">
      <c r="A234" s="114">
        <v>2017</v>
      </c>
      <c r="B234" s="115">
        <v>45945</v>
      </c>
      <c r="C234" s="115" t="s">
        <v>764</v>
      </c>
      <c r="D234" s="116" t="s">
        <v>771</v>
      </c>
      <c r="E234" s="114" t="s">
        <v>772</v>
      </c>
      <c r="F234" s="114" t="s">
        <v>54</v>
      </c>
      <c r="G234" s="117"/>
      <c r="H234" s="117" t="s">
        <v>773</v>
      </c>
      <c r="I234" s="122" t="s">
        <v>1665</v>
      </c>
      <c r="J234" s="132" t="s">
        <v>1666</v>
      </c>
      <c r="K234" s="121">
        <v>536364</v>
      </c>
      <c r="L234" s="302">
        <v>451883</v>
      </c>
      <c r="M234" s="308">
        <f t="shared" si="23"/>
        <v>84481</v>
      </c>
    </row>
    <row r="235" spans="1:13" x14ac:dyDescent="0.2">
      <c r="A235" s="114">
        <v>2017</v>
      </c>
      <c r="B235" s="115">
        <v>45910</v>
      </c>
      <c r="C235" s="115" t="s">
        <v>764</v>
      </c>
      <c r="D235" s="116" t="s">
        <v>774</v>
      </c>
      <c r="E235" s="114" t="s">
        <v>775</v>
      </c>
      <c r="F235" s="114" t="s">
        <v>54</v>
      </c>
      <c r="G235" s="117"/>
      <c r="H235" s="117" t="s">
        <v>776</v>
      </c>
      <c r="I235" s="122" t="s">
        <v>1667</v>
      </c>
      <c r="J235" s="132" t="s">
        <v>1668</v>
      </c>
      <c r="K235" s="121">
        <v>536364</v>
      </c>
      <c r="L235" s="302">
        <v>451883</v>
      </c>
      <c r="M235" s="308">
        <f t="shared" si="23"/>
        <v>84481</v>
      </c>
    </row>
    <row r="236" spans="1:13" x14ac:dyDescent="0.2">
      <c r="A236" s="114">
        <v>2017</v>
      </c>
      <c r="B236" s="115">
        <v>45910</v>
      </c>
      <c r="C236" s="115" t="s">
        <v>764</v>
      </c>
      <c r="D236" s="116" t="s">
        <v>777</v>
      </c>
      <c r="E236" s="114" t="s">
        <v>778</v>
      </c>
      <c r="F236" s="114" t="s">
        <v>54</v>
      </c>
      <c r="G236" s="117"/>
      <c r="H236" s="117" t="s">
        <v>779</v>
      </c>
      <c r="I236" s="122" t="s">
        <v>1669</v>
      </c>
      <c r="J236" s="132" t="s">
        <v>1670</v>
      </c>
      <c r="K236" s="121">
        <v>536364</v>
      </c>
      <c r="L236" s="302">
        <v>451883</v>
      </c>
      <c r="M236" s="308">
        <f t="shared" si="23"/>
        <v>84481</v>
      </c>
    </row>
    <row r="237" spans="1:13" x14ac:dyDescent="0.2">
      <c r="A237" s="114">
        <v>2017</v>
      </c>
      <c r="B237" s="115">
        <v>45910</v>
      </c>
      <c r="C237" s="115" t="s">
        <v>764</v>
      </c>
      <c r="D237" s="116" t="s">
        <v>780</v>
      </c>
      <c r="E237" s="114" t="s">
        <v>781</v>
      </c>
      <c r="F237" s="114" t="s">
        <v>54</v>
      </c>
      <c r="G237" s="117"/>
      <c r="H237" s="117" t="s">
        <v>782</v>
      </c>
      <c r="I237" s="122" t="s">
        <v>1671</v>
      </c>
      <c r="J237" s="132" t="s">
        <v>1672</v>
      </c>
      <c r="K237" s="121">
        <v>536364</v>
      </c>
      <c r="L237" s="302">
        <v>451883</v>
      </c>
      <c r="M237" s="308">
        <f t="shared" si="23"/>
        <v>84481</v>
      </c>
    </row>
    <row r="238" spans="1:13" x14ac:dyDescent="0.2">
      <c r="A238" s="114">
        <v>2017</v>
      </c>
      <c r="B238" s="115">
        <v>45924</v>
      </c>
      <c r="C238" s="115" t="s">
        <v>764</v>
      </c>
      <c r="D238" s="116" t="s">
        <v>783</v>
      </c>
      <c r="E238" s="114" t="s">
        <v>784</v>
      </c>
      <c r="F238" s="114" t="s">
        <v>54</v>
      </c>
      <c r="G238" s="117"/>
      <c r="H238" s="117" t="s">
        <v>785</v>
      </c>
      <c r="I238" s="122" t="s">
        <v>1673</v>
      </c>
      <c r="J238" s="132" t="s">
        <v>1674</v>
      </c>
      <c r="K238" s="121">
        <v>536364</v>
      </c>
      <c r="L238" s="302">
        <v>451883</v>
      </c>
      <c r="M238" s="308">
        <f t="shared" si="23"/>
        <v>84481</v>
      </c>
    </row>
    <row r="239" spans="1:13" ht="22.5" x14ac:dyDescent="0.2">
      <c r="A239" s="114">
        <v>2017</v>
      </c>
      <c r="B239" s="115">
        <v>45910</v>
      </c>
      <c r="C239" s="115" t="s">
        <v>786</v>
      </c>
      <c r="D239" s="116" t="s">
        <v>787</v>
      </c>
      <c r="E239" s="114" t="s">
        <v>788</v>
      </c>
      <c r="F239" s="114" t="s">
        <v>54</v>
      </c>
      <c r="G239" s="117"/>
      <c r="H239" s="117" t="s">
        <v>789</v>
      </c>
      <c r="I239" s="122" t="s">
        <v>1675</v>
      </c>
      <c r="J239" s="132" t="s">
        <v>1676</v>
      </c>
      <c r="K239" s="121">
        <v>350125</v>
      </c>
      <c r="L239" s="297">
        <v>300168</v>
      </c>
      <c r="M239" s="308">
        <f t="shared" si="23"/>
        <v>49957</v>
      </c>
    </row>
    <row r="240" spans="1:13" ht="22.5" x14ac:dyDescent="0.2">
      <c r="A240" s="114">
        <v>2017</v>
      </c>
      <c r="B240" s="115">
        <v>45945</v>
      </c>
      <c r="C240" s="115" t="s">
        <v>786</v>
      </c>
      <c r="D240" s="116" t="s">
        <v>790</v>
      </c>
      <c r="E240" s="114" t="s">
        <v>791</v>
      </c>
      <c r="F240" s="114" t="s">
        <v>54</v>
      </c>
      <c r="G240" s="117"/>
      <c r="H240" s="117" t="s">
        <v>792</v>
      </c>
      <c r="I240" s="122" t="s">
        <v>1677</v>
      </c>
      <c r="J240" s="132" t="s">
        <v>1678</v>
      </c>
      <c r="K240" s="121">
        <v>350125</v>
      </c>
      <c r="L240" s="297">
        <v>300168</v>
      </c>
      <c r="M240" s="308">
        <f t="shared" si="23"/>
        <v>49957</v>
      </c>
    </row>
    <row r="241" spans="1:13" ht="22.5" x14ac:dyDescent="0.2">
      <c r="A241" s="114">
        <v>2017</v>
      </c>
      <c r="B241" s="115">
        <v>45940</v>
      </c>
      <c r="C241" s="115" t="s">
        <v>786</v>
      </c>
      <c r="D241" s="116" t="s">
        <v>793</v>
      </c>
      <c r="E241" s="114" t="s">
        <v>794</v>
      </c>
      <c r="F241" s="114" t="s">
        <v>54</v>
      </c>
      <c r="G241" s="117"/>
      <c r="H241" s="117" t="s">
        <v>795</v>
      </c>
      <c r="I241" s="122" t="s">
        <v>1679</v>
      </c>
      <c r="J241" s="132" t="s">
        <v>1680</v>
      </c>
      <c r="K241" s="121">
        <v>350125</v>
      </c>
      <c r="L241" s="297">
        <v>300168</v>
      </c>
      <c r="M241" s="308">
        <f t="shared" si="23"/>
        <v>49957</v>
      </c>
    </row>
    <row r="242" spans="1:13" ht="22.5" x14ac:dyDescent="0.2">
      <c r="A242" s="114">
        <v>2017</v>
      </c>
      <c r="B242" s="115">
        <v>45913</v>
      </c>
      <c r="C242" s="115" t="s">
        <v>786</v>
      </c>
      <c r="D242" s="116" t="s">
        <v>796</v>
      </c>
      <c r="E242" s="114" t="s">
        <v>797</v>
      </c>
      <c r="F242" s="114" t="s">
        <v>54</v>
      </c>
      <c r="G242" s="117"/>
      <c r="H242" s="117" t="s">
        <v>798</v>
      </c>
      <c r="I242" s="122" t="s">
        <v>1681</v>
      </c>
      <c r="J242" s="132" t="s">
        <v>1682</v>
      </c>
      <c r="K242" s="121">
        <v>350125</v>
      </c>
      <c r="L242" s="297">
        <v>300168</v>
      </c>
      <c r="M242" s="308">
        <f t="shared" si="23"/>
        <v>49957</v>
      </c>
    </row>
    <row r="243" spans="1:13" ht="22.5" x14ac:dyDescent="0.2">
      <c r="A243" s="114">
        <v>2017</v>
      </c>
      <c r="B243" s="115">
        <v>45912</v>
      </c>
      <c r="C243" s="115" t="s">
        <v>786</v>
      </c>
      <c r="D243" s="116" t="s">
        <v>799</v>
      </c>
      <c r="E243" s="114" t="s">
        <v>800</v>
      </c>
      <c r="F243" s="114" t="s">
        <v>54</v>
      </c>
      <c r="G243" s="117"/>
      <c r="H243" s="117" t="s">
        <v>801</v>
      </c>
      <c r="I243" s="122" t="s">
        <v>1683</v>
      </c>
      <c r="J243" s="132" t="s">
        <v>1684</v>
      </c>
      <c r="K243" s="121">
        <v>350125</v>
      </c>
      <c r="L243" s="297">
        <v>300168</v>
      </c>
      <c r="M243" s="308">
        <f t="shared" si="23"/>
        <v>49957</v>
      </c>
    </row>
    <row r="244" spans="1:13" x14ac:dyDescent="0.2">
      <c r="A244" s="114">
        <v>2017</v>
      </c>
      <c r="B244" s="115">
        <v>45924</v>
      </c>
      <c r="C244" s="115" t="s">
        <v>802</v>
      </c>
      <c r="D244" s="116" t="s">
        <v>803</v>
      </c>
      <c r="E244" s="114" t="s">
        <v>804</v>
      </c>
      <c r="F244" s="114" t="s">
        <v>54</v>
      </c>
      <c r="G244" s="117"/>
      <c r="H244" s="117" t="s">
        <v>805</v>
      </c>
      <c r="I244" s="122" t="s">
        <v>1685</v>
      </c>
      <c r="J244" s="132" t="s">
        <v>1686</v>
      </c>
      <c r="K244" s="121">
        <v>233529</v>
      </c>
      <c r="L244" s="176">
        <v>205089</v>
      </c>
      <c r="M244" s="308">
        <f t="shared" si="23"/>
        <v>28440</v>
      </c>
    </row>
    <row r="245" spans="1:13" x14ac:dyDescent="0.2">
      <c r="A245" s="114">
        <v>2017</v>
      </c>
      <c r="B245" s="115">
        <v>45931</v>
      </c>
      <c r="C245" s="115" t="s">
        <v>802</v>
      </c>
      <c r="D245" s="116" t="s">
        <v>806</v>
      </c>
      <c r="E245" s="114" t="s">
        <v>807</v>
      </c>
      <c r="F245" s="114" t="s">
        <v>54</v>
      </c>
      <c r="G245" s="117"/>
      <c r="H245" s="117" t="s">
        <v>808</v>
      </c>
      <c r="I245" s="122" t="s">
        <v>1687</v>
      </c>
      <c r="J245" s="132" t="s">
        <v>1688</v>
      </c>
      <c r="K245" s="121">
        <v>233529</v>
      </c>
      <c r="L245" s="176">
        <v>205089</v>
      </c>
      <c r="M245" s="308">
        <f t="shared" si="23"/>
        <v>28440</v>
      </c>
    </row>
    <row r="246" spans="1:13" x14ac:dyDescent="0.2">
      <c r="A246" s="114">
        <v>2017</v>
      </c>
      <c r="B246" s="115">
        <v>45934</v>
      </c>
      <c r="C246" s="115" t="s">
        <v>802</v>
      </c>
      <c r="D246" s="116" t="s">
        <v>809</v>
      </c>
      <c r="E246" s="114" t="s">
        <v>810</v>
      </c>
      <c r="F246" s="114" t="s">
        <v>54</v>
      </c>
      <c r="G246" s="117"/>
      <c r="H246" s="117" t="s">
        <v>811</v>
      </c>
      <c r="I246" s="122" t="s">
        <v>1689</v>
      </c>
      <c r="J246" s="132" t="s">
        <v>1690</v>
      </c>
      <c r="K246" s="121">
        <v>233529</v>
      </c>
      <c r="L246" s="176">
        <v>205089</v>
      </c>
      <c r="M246" s="308">
        <f t="shared" si="23"/>
        <v>28440</v>
      </c>
    </row>
    <row r="247" spans="1:13" x14ac:dyDescent="0.2">
      <c r="A247" s="114">
        <v>2017</v>
      </c>
      <c r="B247" s="115">
        <v>45979</v>
      </c>
      <c r="C247" s="115" t="s">
        <v>802</v>
      </c>
      <c r="D247" s="116" t="s">
        <v>812</v>
      </c>
      <c r="E247" s="114" t="s">
        <v>813</v>
      </c>
      <c r="F247" s="114" t="s">
        <v>54</v>
      </c>
      <c r="G247" s="117"/>
      <c r="H247" s="117" t="s">
        <v>814</v>
      </c>
      <c r="I247" s="122" t="s">
        <v>1691</v>
      </c>
      <c r="J247" s="132" t="s">
        <v>1692</v>
      </c>
      <c r="K247" s="121">
        <v>233529</v>
      </c>
      <c r="L247" s="176">
        <v>205089</v>
      </c>
      <c r="M247" s="308">
        <f t="shared" si="23"/>
        <v>28440</v>
      </c>
    </row>
    <row r="248" spans="1:13" x14ac:dyDescent="0.2">
      <c r="A248" s="114">
        <v>2017</v>
      </c>
      <c r="B248" s="115">
        <v>45973</v>
      </c>
      <c r="C248" s="115" t="s">
        <v>802</v>
      </c>
      <c r="D248" s="116" t="s">
        <v>815</v>
      </c>
      <c r="E248" s="114" t="s">
        <v>816</v>
      </c>
      <c r="F248" s="114" t="s">
        <v>54</v>
      </c>
      <c r="G248" s="117"/>
      <c r="H248" s="117" t="s">
        <v>817</v>
      </c>
      <c r="I248" s="122" t="s">
        <v>1693</v>
      </c>
      <c r="J248" s="132" t="s">
        <v>1694</v>
      </c>
      <c r="K248" s="121">
        <v>233529</v>
      </c>
      <c r="L248" s="176">
        <v>205089</v>
      </c>
      <c r="M248" s="308">
        <f t="shared" si="23"/>
        <v>28440</v>
      </c>
    </row>
    <row r="249" spans="1:13" x14ac:dyDescent="0.2">
      <c r="A249" s="114">
        <v>2017</v>
      </c>
      <c r="B249" s="115">
        <v>45951</v>
      </c>
      <c r="C249" s="115" t="s">
        <v>802</v>
      </c>
      <c r="D249" s="116" t="s">
        <v>818</v>
      </c>
      <c r="E249" s="114" t="s">
        <v>819</v>
      </c>
      <c r="F249" s="114" t="s">
        <v>54</v>
      </c>
      <c r="G249" s="117"/>
      <c r="H249" s="117" t="s">
        <v>820</v>
      </c>
      <c r="I249" s="122" t="s">
        <v>1695</v>
      </c>
      <c r="J249" s="132" t="s">
        <v>1696</v>
      </c>
      <c r="K249" s="121">
        <v>233529</v>
      </c>
      <c r="L249" s="176">
        <v>205089</v>
      </c>
      <c r="M249" s="308">
        <f t="shared" si="23"/>
        <v>28440</v>
      </c>
    </row>
    <row r="250" spans="1:13" x14ac:dyDescent="0.2">
      <c r="A250" s="114">
        <v>2017</v>
      </c>
      <c r="B250" s="115">
        <v>45979</v>
      </c>
      <c r="C250" s="115" t="s">
        <v>802</v>
      </c>
      <c r="D250" s="116" t="s">
        <v>821</v>
      </c>
      <c r="E250" s="114" t="s">
        <v>822</v>
      </c>
      <c r="F250" s="114" t="s">
        <v>54</v>
      </c>
      <c r="G250" s="117"/>
      <c r="H250" s="117" t="s">
        <v>823</v>
      </c>
      <c r="I250" s="122" t="s">
        <v>1697</v>
      </c>
      <c r="J250" s="132" t="s">
        <v>1698</v>
      </c>
      <c r="K250" s="121">
        <v>233529</v>
      </c>
      <c r="L250" s="176">
        <v>205089</v>
      </c>
      <c r="M250" s="308">
        <f t="shared" si="23"/>
        <v>28440</v>
      </c>
    </row>
    <row r="251" spans="1:13" x14ac:dyDescent="0.2">
      <c r="A251" s="114">
        <v>2017</v>
      </c>
      <c r="B251" s="115">
        <v>45973</v>
      </c>
      <c r="C251" s="115" t="s">
        <v>802</v>
      </c>
      <c r="D251" s="116" t="s">
        <v>824</v>
      </c>
      <c r="E251" s="114" t="s">
        <v>825</v>
      </c>
      <c r="F251" s="114" t="s">
        <v>54</v>
      </c>
      <c r="G251" s="117"/>
      <c r="H251" s="117" t="s">
        <v>826</v>
      </c>
      <c r="I251" s="122" t="s">
        <v>1699</v>
      </c>
      <c r="J251" s="132" t="s">
        <v>1700</v>
      </c>
      <c r="K251" s="121">
        <v>233529</v>
      </c>
      <c r="L251" s="176">
        <v>205089</v>
      </c>
      <c r="M251" s="308">
        <f t="shared" si="23"/>
        <v>28440</v>
      </c>
    </row>
    <row r="252" spans="1:13" x14ac:dyDescent="0.2">
      <c r="A252" s="114">
        <v>2017</v>
      </c>
      <c r="B252" s="115">
        <v>45948</v>
      </c>
      <c r="C252" s="115" t="s">
        <v>802</v>
      </c>
      <c r="D252" s="116" t="s">
        <v>827</v>
      </c>
      <c r="E252" s="114" t="s">
        <v>828</v>
      </c>
      <c r="F252" s="114" t="s">
        <v>54</v>
      </c>
      <c r="G252" s="117"/>
      <c r="H252" s="117" t="s">
        <v>829</v>
      </c>
      <c r="I252" s="122" t="s">
        <v>1701</v>
      </c>
      <c r="J252" s="132" t="s">
        <v>1702</v>
      </c>
      <c r="K252" s="121">
        <v>233529</v>
      </c>
      <c r="L252" s="176">
        <v>205089</v>
      </c>
      <c r="M252" s="308">
        <f t="shared" si="23"/>
        <v>28440</v>
      </c>
    </row>
    <row r="253" spans="1:13" x14ac:dyDescent="0.2">
      <c r="A253" s="114">
        <v>2017</v>
      </c>
      <c r="B253" s="115">
        <v>45909</v>
      </c>
      <c r="C253" s="115" t="s">
        <v>802</v>
      </c>
      <c r="D253" s="116" t="s">
        <v>830</v>
      </c>
      <c r="E253" s="114" t="s">
        <v>831</v>
      </c>
      <c r="F253" s="114" t="s">
        <v>54</v>
      </c>
      <c r="G253" s="117"/>
      <c r="H253" s="117" t="s">
        <v>832</v>
      </c>
      <c r="I253" s="122" t="s">
        <v>1703</v>
      </c>
      <c r="J253" s="132" t="s">
        <v>1704</v>
      </c>
      <c r="K253" s="121">
        <v>233529</v>
      </c>
      <c r="L253" s="176">
        <v>205089</v>
      </c>
      <c r="M253" s="308">
        <f t="shared" si="23"/>
        <v>28440</v>
      </c>
    </row>
    <row r="254" spans="1:13" x14ac:dyDescent="0.2">
      <c r="A254" s="114">
        <v>2017</v>
      </c>
      <c r="B254" s="115">
        <v>45911</v>
      </c>
      <c r="C254" s="115" t="s">
        <v>802</v>
      </c>
      <c r="D254" s="116" t="s">
        <v>833</v>
      </c>
      <c r="E254" s="114" t="s">
        <v>834</v>
      </c>
      <c r="F254" s="114" t="s">
        <v>54</v>
      </c>
      <c r="G254" s="117"/>
      <c r="H254" s="117" t="s">
        <v>835</v>
      </c>
      <c r="I254" s="122" t="s">
        <v>1705</v>
      </c>
      <c r="J254" s="132" t="s">
        <v>1706</v>
      </c>
      <c r="K254" s="121">
        <v>233529</v>
      </c>
      <c r="L254" s="176">
        <v>205089</v>
      </c>
      <c r="M254" s="308">
        <f t="shared" si="23"/>
        <v>28440</v>
      </c>
    </row>
    <row r="255" spans="1:13" x14ac:dyDescent="0.2">
      <c r="A255" s="114">
        <v>2017</v>
      </c>
      <c r="B255" s="115">
        <v>45924</v>
      </c>
      <c r="C255" s="115" t="s">
        <v>802</v>
      </c>
      <c r="D255" s="116" t="s">
        <v>836</v>
      </c>
      <c r="E255" s="114" t="s">
        <v>837</v>
      </c>
      <c r="F255" s="114" t="s">
        <v>54</v>
      </c>
      <c r="G255" s="117"/>
      <c r="H255" s="117" t="s">
        <v>838</v>
      </c>
      <c r="I255" s="122" t="s">
        <v>1707</v>
      </c>
      <c r="J255" s="132" t="s">
        <v>1708</v>
      </c>
      <c r="K255" s="121">
        <v>233529</v>
      </c>
      <c r="L255" s="176">
        <v>205089</v>
      </c>
      <c r="M255" s="308">
        <f t="shared" si="23"/>
        <v>28440</v>
      </c>
    </row>
    <row r="256" spans="1:13" x14ac:dyDescent="0.2">
      <c r="A256" s="114">
        <v>2017</v>
      </c>
      <c r="B256" s="115">
        <v>45970</v>
      </c>
      <c r="C256" s="115" t="s">
        <v>802</v>
      </c>
      <c r="D256" s="116" t="s">
        <v>839</v>
      </c>
      <c r="E256" s="114" t="s">
        <v>840</v>
      </c>
      <c r="F256" s="114" t="s">
        <v>54</v>
      </c>
      <c r="G256" s="117"/>
      <c r="H256" s="117" t="s">
        <v>841</v>
      </c>
      <c r="I256" s="122" t="s">
        <v>1709</v>
      </c>
      <c r="J256" s="132" t="s">
        <v>1710</v>
      </c>
      <c r="K256" s="121">
        <v>233529</v>
      </c>
      <c r="L256" s="176">
        <v>205089</v>
      </c>
      <c r="M256" s="308">
        <f t="shared" si="23"/>
        <v>28440</v>
      </c>
    </row>
    <row r="257" spans="1:13" x14ac:dyDescent="0.2">
      <c r="A257" s="114">
        <v>2017</v>
      </c>
      <c r="B257" s="115">
        <v>45909</v>
      </c>
      <c r="C257" s="115" t="s">
        <v>802</v>
      </c>
      <c r="D257" s="116" t="s">
        <v>842</v>
      </c>
      <c r="E257" s="114" t="s">
        <v>843</v>
      </c>
      <c r="F257" s="114" t="s">
        <v>54</v>
      </c>
      <c r="G257" s="117"/>
      <c r="H257" s="117" t="s">
        <v>844</v>
      </c>
      <c r="I257" s="122" t="s">
        <v>1711</v>
      </c>
      <c r="J257" s="132" t="s">
        <v>1712</v>
      </c>
      <c r="K257" s="121">
        <v>233529</v>
      </c>
      <c r="L257" s="176">
        <v>205089</v>
      </c>
      <c r="M257" s="308">
        <f t="shared" si="23"/>
        <v>28440</v>
      </c>
    </row>
    <row r="258" spans="1:13" x14ac:dyDescent="0.2">
      <c r="A258" s="114">
        <v>2017</v>
      </c>
      <c r="B258" s="115">
        <v>45963</v>
      </c>
      <c r="C258" s="115" t="s">
        <v>802</v>
      </c>
      <c r="D258" s="116" t="s">
        <v>845</v>
      </c>
      <c r="E258" s="114" t="s">
        <v>846</v>
      </c>
      <c r="F258" s="114" t="s">
        <v>54</v>
      </c>
      <c r="G258" s="117"/>
      <c r="H258" s="117" t="s">
        <v>847</v>
      </c>
      <c r="I258" s="122" t="s">
        <v>1713</v>
      </c>
      <c r="J258" s="132" t="s">
        <v>1714</v>
      </c>
      <c r="K258" s="121">
        <v>233529</v>
      </c>
      <c r="L258" s="176">
        <v>205089</v>
      </c>
      <c r="M258" s="308">
        <f t="shared" si="23"/>
        <v>28440</v>
      </c>
    </row>
    <row r="259" spans="1:13" x14ac:dyDescent="0.2">
      <c r="A259" s="114">
        <v>2017</v>
      </c>
      <c r="B259" s="115">
        <v>45980</v>
      </c>
      <c r="C259" s="115" t="s">
        <v>802</v>
      </c>
      <c r="D259" s="116" t="s">
        <v>848</v>
      </c>
      <c r="E259" s="114" t="s">
        <v>849</v>
      </c>
      <c r="F259" s="114" t="s">
        <v>54</v>
      </c>
      <c r="G259" s="117"/>
      <c r="H259" s="117" t="s">
        <v>850</v>
      </c>
      <c r="I259" s="122" t="s">
        <v>1715</v>
      </c>
      <c r="J259" s="132" t="s">
        <v>1716</v>
      </c>
      <c r="K259" s="121">
        <v>233529</v>
      </c>
      <c r="L259" s="176">
        <v>205089</v>
      </c>
      <c r="M259" s="308">
        <f t="shared" si="23"/>
        <v>28440</v>
      </c>
    </row>
    <row r="260" spans="1:13" x14ac:dyDescent="0.2">
      <c r="A260" s="114">
        <v>2017</v>
      </c>
      <c r="B260" s="115">
        <v>45970</v>
      </c>
      <c r="C260" s="115" t="s">
        <v>802</v>
      </c>
      <c r="D260" s="116" t="s">
        <v>851</v>
      </c>
      <c r="E260" s="114" t="s">
        <v>852</v>
      </c>
      <c r="F260" s="114" t="s">
        <v>54</v>
      </c>
      <c r="G260" s="117"/>
      <c r="H260" s="117" t="s">
        <v>853</v>
      </c>
      <c r="I260" s="122" t="s">
        <v>1717</v>
      </c>
      <c r="J260" s="132" t="s">
        <v>1718</v>
      </c>
      <c r="K260" s="121">
        <v>233529</v>
      </c>
      <c r="L260" s="176">
        <v>205089</v>
      </c>
      <c r="M260" s="308">
        <f t="shared" si="23"/>
        <v>28440</v>
      </c>
    </row>
    <row r="261" spans="1:13" x14ac:dyDescent="0.2">
      <c r="A261" s="114">
        <v>2017</v>
      </c>
      <c r="B261" s="115">
        <v>45970</v>
      </c>
      <c r="C261" s="115" t="s">
        <v>802</v>
      </c>
      <c r="D261" s="116" t="s">
        <v>854</v>
      </c>
      <c r="E261" s="114" t="s">
        <v>855</v>
      </c>
      <c r="F261" s="114" t="s">
        <v>54</v>
      </c>
      <c r="G261" s="117"/>
      <c r="H261" s="117" t="s">
        <v>856</v>
      </c>
      <c r="I261" s="122" t="s">
        <v>1719</v>
      </c>
      <c r="J261" s="132" t="s">
        <v>1720</v>
      </c>
      <c r="K261" s="121">
        <v>233529</v>
      </c>
      <c r="L261" s="176">
        <v>205089</v>
      </c>
      <c r="M261" s="308">
        <f t="shared" si="23"/>
        <v>28440</v>
      </c>
    </row>
    <row r="262" spans="1:13" x14ac:dyDescent="0.2">
      <c r="A262" s="114">
        <v>2017</v>
      </c>
      <c r="B262" s="115">
        <v>45935</v>
      </c>
      <c r="C262" s="115" t="s">
        <v>857</v>
      </c>
      <c r="D262" s="116" t="s">
        <v>858</v>
      </c>
      <c r="E262" s="114" t="s">
        <v>859</v>
      </c>
      <c r="F262" s="114" t="s">
        <v>54</v>
      </c>
      <c r="G262" s="117"/>
      <c r="H262" s="117" t="s">
        <v>860</v>
      </c>
      <c r="I262" s="122" t="s">
        <v>1721</v>
      </c>
      <c r="J262" s="132" t="s">
        <v>1722</v>
      </c>
      <c r="K262" s="121">
        <v>233529</v>
      </c>
      <c r="L262" s="176">
        <v>205089</v>
      </c>
      <c r="M262" s="308">
        <f t="shared" si="23"/>
        <v>28440</v>
      </c>
    </row>
    <row r="263" spans="1:13" x14ac:dyDescent="0.2">
      <c r="A263" s="114">
        <v>2017</v>
      </c>
      <c r="B263" s="115">
        <v>45981</v>
      </c>
      <c r="C263" s="115" t="s">
        <v>857</v>
      </c>
      <c r="D263" s="116" t="s">
        <v>861</v>
      </c>
      <c r="E263" s="114" t="s">
        <v>862</v>
      </c>
      <c r="F263" s="114" t="s">
        <v>54</v>
      </c>
      <c r="G263" s="117"/>
      <c r="H263" s="117" t="s">
        <v>863</v>
      </c>
      <c r="I263" s="122" t="s">
        <v>1723</v>
      </c>
      <c r="J263" s="132" t="s">
        <v>1724</v>
      </c>
      <c r="K263" s="121">
        <v>233529</v>
      </c>
      <c r="L263" s="176">
        <v>205089</v>
      </c>
      <c r="M263" s="308">
        <f t="shared" si="23"/>
        <v>28440</v>
      </c>
    </row>
    <row r="264" spans="1:13" x14ac:dyDescent="0.2">
      <c r="A264" s="114">
        <v>2017</v>
      </c>
      <c r="B264" s="115">
        <v>45920</v>
      </c>
      <c r="C264" s="115" t="s">
        <v>857</v>
      </c>
      <c r="D264" s="116" t="s">
        <v>864</v>
      </c>
      <c r="E264" s="114" t="s">
        <v>865</v>
      </c>
      <c r="F264" s="114" t="s">
        <v>54</v>
      </c>
      <c r="G264" s="117"/>
      <c r="H264" s="117" t="s">
        <v>866</v>
      </c>
      <c r="I264" s="122" t="s">
        <v>1725</v>
      </c>
      <c r="J264" s="132" t="s">
        <v>1726</v>
      </c>
      <c r="K264" s="121">
        <v>233529</v>
      </c>
      <c r="L264" s="176">
        <v>205089</v>
      </c>
      <c r="M264" s="308">
        <f t="shared" si="23"/>
        <v>28440</v>
      </c>
    </row>
    <row r="265" spans="1:13" x14ac:dyDescent="0.2">
      <c r="A265" s="114">
        <v>2017</v>
      </c>
      <c r="B265" s="115">
        <v>45934</v>
      </c>
      <c r="C265" s="115" t="s">
        <v>857</v>
      </c>
      <c r="D265" s="116" t="s">
        <v>867</v>
      </c>
      <c r="E265" s="114" t="s">
        <v>868</v>
      </c>
      <c r="F265" s="114" t="s">
        <v>54</v>
      </c>
      <c r="G265" s="117"/>
      <c r="H265" s="117" t="s">
        <v>869</v>
      </c>
      <c r="I265" s="122" t="s">
        <v>1727</v>
      </c>
      <c r="J265" s="132" t="s">
        <v>1728</v>
      </c>
      <c r="K265" s="121">
        <v>233529</v>
      </c>
      <c r="L265" s="176">
        <v>205089</v>
      </c>
      <c r="M265" s="308">
        <f t="shared" si="23"/>
        <v>28440</v>
      </c>
    </row>
    <row r="266" spans="1:13" x14ac:dyDescent="0.2">
      <c r="A266" s="114">
        <v>2017</v>
      </c>
      <c r="B266" s="115">
        <v>45963</v>
      </c>
      <c r="C266" s="115" t="s">
        <v>857</v>
      </c>
      <c r="D266" s="116" t="s">
        <v>870</v>
      </c>
      <c r="E266" s="114" t="s">
        <v>871</v>
      </c>
      <c r="F266" s="114" t="s">
        <v>54</v>
      </c>
      <c r="G266" s="117"/>
      <c r="H266" s="117" t="s">
        <v>872</v>
      </c>
      <c r="I266" s="122" t="s">
        <v>1729</v>
      </c>
      <c r="J266" s="132" t="s">
        <v>1730</v>
      </c>
      <c r="K266" s="121">
        <v>233529</v>
      </c>
      <c r="L266" s="176">
        <v>205089</v>
      </c>
      <c r="M266" s="308">
        <f t="shared" si="23"/>
        <v>28440</v>
      </c>
    </row>
    <row r="267" spans="1:13" x14ac:dyDescent="0.2">
      <c r="A267" s="114">
        <v>2017</v>
      </c>
      <c r="B267" s="115">
        <v>45933</v>
      </c>
      <c r="C267" s="115" t="s">
        <v>857</v>
      </c>
      <c r="D267" s="116" t="s">
        <v>873</v>
      </c>
      <c r="E267" s="114" t="s">
        <v>874</v>
      </c>
      <c r="F267" s="114" t="s">
        <v>54</v>
      </c>
      <c r="G267" s="117"/>
      <c r="H267" s="117" t="s">
        <v>875</v>
      </c>
      <c r="I267" s="122" t="s">
        <v>1731</v>
      </c>
      <c r="J267" s="132" t="s">
        <v>1732</v>
      </c>
      <c r="K267" s="121">
        <v>233529</v>
      </c>
      <c r="L267" s="176">
        <v>205089</v>
      </c>
      <c r="M267" s="308">
        <f t="shared" si="23"/>
        <v>28440</v>
      </c>
    </row>
    <row r="268" spans="1:13" x14ac:dyDescent="0.2">
      <c r="A268" s="114">
        <v>2017</v>
      </c>
      <c r="B268" s="115">
        <v>45925</v>
      </c>
      <c r="C268" s="115" t="s">
        <v>857</v>
      </c>
      <c r="D268" s="116" t="s">
        <v>876</v>
      </c>
      <c r="E268" s="114" t="s">
        <v>877</v>
      </c>
      <c r="F268" s="114" t="s">
        <v>54</v>
      </c>
      <c r="G268" s="117"/>
      <c r="H268" s="117" t="s">
        <v>878</v>
      </c>
      <c r="I268" s="122" t="s">
        <v>1733</v>
      </c>
      <c r="J268" s="132" t="s">
        <v>1734</v>
      </c>
      <c r="K268" s="121">
        <v>233529</v>
      </c>
      <c r="L268" s="176">
        <v>205089</v>
      </c>
      <c r="M268" s="308">
        <f t="shared" si="23"/>
        <v>28440</v>
      </c>
    </row>
    <row r="269" spans="1:13" x14ac:dyDescent="0.2">
      <c r="A269" s="114">
        <v>2017</v>
      </c>
      <c r="B269" s="115">
        <v>45979</v>
      </c>
      <c r="C269" s="115" t="s">
        <v>857</v>
      </c>
      <c r="D269" s="116" t="s">
        <v>879</v>
      </c>
      <c r="E269" s="114" t="s">
        <v>880</v>
      </c>
      <c r="F269" s="114" t="s">
        <v>54</v>
      </c>
      <c r="G269" s="117"/>
      <c r="H269" s="117" t="s">
        <v>881</v>
      </c>
      <c r="I269" s="122" t="s">
        <v>1735</v>
      </c>
      <c r="J269" s="132" t="s">
        <v>1736</v>
      </c>
      <c r="K269" s="121">
        <v>233529</v>
      </c>
      <c r="L269" s="176">
        <v>205089</v>
      </c>
      <c r="M269" s="308">
        <f t="shared" si="23"/>
        <v>28440</v>
      </c>
    </row>
    <row r="270" spans="1:13" x14ac:dyDescent="0.2">
      <c r="A270" s="114">
        <v>2017</v>
      </c>
      <c r="B270" s="115">
        <v>45979</v>
      </c>
      <c r="C270" s="115" t="s">
        <v>857</v>
      </c>
      <c r="D270" s="116" t="s">
        <v>882</v>
      </c>
      <c r="E270" s="114" t="s">
        <v>883</v>
      </c>
      <c r="F270" s="114" t="s">
        <v>54</v>
      </c>
      <c r="G270" s="117"/>
      <c r="H270" s="117" t="s">
        <v>884</v>
      </c>
      <c r="I270" s="122" t="s">
        <v>1737</v>
      </c>
      <c r="J270" s="132" t="s">
        <v>1738</v>
      </c>
      <c r="K270" s="121">
        <v>233529</v>
      </c>
      <c r="L270" s="176">
        <v>205089</v>
      </c>
      <c r="M270" s="308">
        <f t="shared" si="23"/>
        <v>28440</v>
      </c>
    </row>
    <row r="271" spans="1:13" x14ac:dyDescent="0.2">
      <c r="A271" s="114">
        <v>2017</v>
      </c>
      <c r="B271" s="115">
        <v>45920</v>
      </c>
      <c r="C271" s="115" t="s">
        <v>857</v>
      </c>
      <c r="D271" s="116" t="s">
        <v>885</v>
      </c>
      <c r="E271" s="114" t="s">
        <v>886</v>
      </c>
      <c r="F271" s="114" t="s">
        <v>54</v>
      </c>
      <c r="G271" s="117"/>
      <c r="H271" s="117" t="s">
        <v>887</v>
      </c>
      <c r="I271" s="122" t="s">
        <v>1739</v>
      </c>
      <c r="J271" s="132" t="s">
        <v>1740</v>
      </c>
      <c r="K271" s="121">
        <v>233529</v>
      </c>
      <c r="L271" s="176">
        <v>205089</v>
      </c>
      <c r="M271" s="308">
        <f t="shared" si="23"/>
        <v>28440</v>
      </c>
    </row>
    <row r="272" spans="1:13" x14ac:dyDescent="0.2">
      <c r="A272" s="114">
        <v>2017</v>
      </c>
      <c r="B272" s="115">
        <v>45970</v>
      </c>
      <c r="C272" s="115" t="s">
        <v>857</v>
      </c>
      <c r="D272" s="116" t="s">
        <v>888</v>
      </c>
      <c r="E272" s="114" t="s">
        <v>889</v>
      </c>
      <c r="F272" s="114" t="s">
        <v>54</v>
      </c>
      <c r="G272" s="117"/>
      <c r="H272" s="117" t="s">
        <v>890</v>
      </c>
      <c r="I272" s="122" t="s">
        <v>1741</v>
      </c>
      <c r="J272" s="132" t="s">
        <v>1742</v>
      </c>
      <c r="K272" s="121">
        <v>233529</v>
      </c>
      <c r="L272" s="176">
        <v>205089</v>
      </c>
      <c r="M272" s="308">
        <f t="shared" si="23"/>
        <v>28440</v>
      </c>
    </row>
    <row r="273" spans="1:13" x14ac:dyDescent="0.2">
      <c r="A273" s="114">
        <v>2017</v>
      </c>
      <c r="B273" s="115">
        <v>45920</v>
      </c>
      <c r="C273" s="115" t="s">
        <v>857</v>
      </c>
      <c r="D273" s="116" t="s">
        <v>891</v>
      </c>
      <c r="E273" s="114" t="s">
        <v>892</v>
      </c>
      <c r="F273" s="114" t="s">
        <v>54</v>
      </c>
      <c r="G273" s="117"/>
      <c r="H273" s="117" t="s">
        <v>893</v>
      </c>
      <c r="I273" s="122" t="s">
        <v>1743</v>
      </c>
      <c r="J273" s="132" t="s">
        <v>1744</v>
      </c>
      <c r="K273" s="121">
        <v>233529</v>
      </c>
      <c r="L273" s="176">
        <v>205089</v>
      </c>
      <c r="M273" s="308">
        <f t="shared" si="23"/>
        <v>28440</v>
      </c>
    </row>
    <row r="274" spans="1:13" x14ac:dyDescent="0.2">
      <c r="A274" s="379" t="s">
        <v>751</v>
      </c>
      <c r="B274" s="380"/>
      <c r="C274" s="380"/>
      <c r="D274" s="380"/>
      <c r="E274" s="380"/>
      <c r="F274" s="380"/>
      <c r="G274" s="380"/>
      <c r="H274" s="380"/>
      <c r="I274" s="381"/>
      <c r="J274" s="123"/>
      <c r="K274" s="124">
        <f>SUM(K228:K273)</f>
        <v>14656499</v>
      </c>
      <c r="L274" s="299">
        <f>SUM(L228:L273)</f>
        <v>12623423</v>
      </c>
      <c r="M274" s="124">
        <f>SUM(M228:M273)</f>
        <v>2033076</v>
      </c>
    </row>
    <row r="275" spans="1:13" ht="39.75" x14ac:dyDescent="0.2">
      <c r="A275" s="109" t="s">
        <v>41</v>
      </c>
      <c r="B275" s="110" t="s">
        <v>42</v>
      </c>
      <c r="C275" s="111" t="s">
        <v>43</v>
      </c>
      <c r="D275" s="112" t="s">
        <v>262</v>
      </c>
      <c r="E275" s="111" t="s">
        <v>45</v>
      </c>
      <c r="F275" s="111" t="s">
        <v>46</v>
      </c>
      <c r="G275" s="111" t="s">
        <v>47</v>
      </c>
      <c r="H275" s="111" t="s">
        <v>48</v>
      </c>
      <c r="I275" s="111" t="s">
        <v>49</v>
      </c>
      <c r="J275" s="125" t="s">
        <v>50</v>
      </c>
      <c r="K275" s="113" t="s">
        <v>2385</v>
      </c>
      <c r="L275" s="177"/>
      <c r="M275" s="113" t="s">
        <v>2384</v>
      </c>
    </row>
    <row r="276" spans="1:13" x14ac:dyDescent="0.2">
      <c r="A276" s="114">
        <v>2010</v>
      </c>
      <c r="B276" s="115">
        <v>45968</v>
      </c>
      <c r="C276" s="115" t="s">
        <v>895</v>
      </c>
      <c r="D276" s="116" t="s">
        <v>2491</v>
      </c>
      <c r="E276" s="114" t="s">
        <v>897</v>
      </c>
      <c r="F276" s="114" t="s">
        <v>113</v>
      </c>
      <c r="G276" s="117"/>
      <c r="H276" s="117" t="s">
        <v>898</v>
      </c>
      <c r="I276" s="119" t="s">
        <v>1745</v>
      </c>
      <c r="J276" s="133" t="s">
        <v>1746</v>
      </c>
      <c r="K276" s="121">
        <v>350000</v>
      </c>
      <c r="L276" s="297">
        <v>300168</v>
      </c>
      <c r="M276" s="308">
        <f t="shared" ref="M276:M280" si="24">+K276-L276</f>
        <v>49832</v>
      </c>
    </row>
    <row r="277" spans="1:13" x14ac:dyDescent="0.2">
      <c r="A277" s="114">
        <v>2013</v>
      </c>
      <c r="B277" s="115">
        <v>45976</v>
      </c>
      <c r="C277" s="115" t="s">
        <v>2492</v>
      </c>
      <c r="D277" s="116" t="s">
        <v>2493</v>
      </c>
      <c r="E277" s="114" t="s">
        <v>901</v>
      </c>
      <c r="F277" s="114" t="s">
        <v>113</v>
      </c>
      <c r="G277" s="117"/>
      <c r="H277" s="117" t="s">
        <v>902</v>
      </c>
      <c r="I277" s="122" t="s">
        <v>1747</v>
      </c>
      <c r="J277" s="134" t="s">
        <v>1748</v>
      </c>
      <c r="K277" s="121">
        <v>350000</v>
      </c>
      <c r="L277" s="297">
        <v>300168</v>
      </c>
      <c r="M277" s="308">
        <f t="shared" si="24"/>
        <v>49832</v>
      </c>
    </row>
    <row r="278" spans="1:13" x14ac:dyDescent="0.2">
      <c r="A278" s="114">
        <v>2013</v>
      </c>
      <c r="B278" s="115">
        <v>45960</v>
      </c>
      <c r="C278" s="115" t="s">
        <v>2492</v>
      </c>
      <c r="D278" s="116" t="s">
        <v>2494</v>
      </c>
      <c r="E278" s="114" t="s">
        <v>904</v>
      </c>
      <c r="F278" s="114" t="s">
        <v>113</v>
      </c>
      <c r="G278" s="117"/>
      <c r="H278" s="117" t="s">
        <v>905</v>
      </c>
      <c r="I278" s="122" t="s">
        <v>1749</v>
      </c>
      <c r="J278" s="135" t="s">
        <v>1750</v>
      </c>
      <c r="K278" s="121">
        <v>350000</v>
      </c>
      <c r="L278" s="297">
        <v>300168</v>
      </c>
      <c r="M278" s="308">
        <f t="shared" si="24"/>
        <v>49832</v>
      </c>
    </row>
    <row r="279" spans="1:13" x14ac:dyDescent="0.2">
      <c r="A279" s="114">
        <v>2017</v>
      </c>
      <c r="B279" s="115">
        <v>45959</v>
      </c>
      <c r="C279" s="115" t="s">
        <v>2495</v>
      </c>
      <c r="D279" s="116" t="s">
        <v>2493</v>
      </c>
      <c r="E279" s="114" t="s">
        <v>907</v>
      </c>
      <c r="F279" s="114" t="s">
        <v>113</v>
      </c>
      <c r="G279" s="117"/>
      <c r="H279" s="117" t="s">
        <v>908</v>
      </c>
      <c r="I279" s="122" t="s">
        <v>1751</v>
      </c>
      <c r="J279" s="135" t="s">
        <v>1752</v>
      </c>
      <c r="K279" s="121">
        <v>350000</v>
      </c>
      <c r="L279" s="297">
        <v>300168</v>
      </c>
      <c r="M279" s="308">
        <f t="shared" si="24"/>
        <v>49832</v>
      </c>
    </row>
    <row r="280" spans="1:13" x14ac:dyDescent="0.2">
      <c r="A280" s="114">
        <v>2011</v>
      </c>
      <c r="B280" s="115">
        <v>45959</v>
      </c>
      <c r="C280" s="115" t="s">
        <v>909</v>
      </c>
      <c r="D280" s="116" t="s">
        <v>2496</v>
      </c>
      <c r="E280" s="114" t="s">
        <v>911</v>
      </c>
      <c r="F280" s="114" t="s">
        <v>113</v>
      </c>
      <c r="G280" s="117"/>
      <c r="H280" s="117" t="s">
        <v>912</v>
      </c>
      <c r="I280" s="122" t="s">
        <v>1753</v>
      </c>
      <c r="J280" s="135" t="s">
        <v>1754</v>
      </c>
      <c r="K280" s="121">
        <v>536864</v>
      </c>
      <c r="L280" s="302">
        <v>451883</v>
      </c>
      <c r="M280" s="308">
        <f t="shared" si="24"/>
        <v>84981</v>
      </c>
    </row>
    <row r="281" spans="1:13" x14ac:dyDescent="0.2">
      <c r="A281" s="379" t="s">
        <v>894</v>
      </c>
      <c r="B281" s="380"/>
      <c r="C281" s="380"/>
      <c r="D281" s="380"/>
      <c r="E281" s="380"/>
      <c r="F281" s="380"/>
      <c r="G281" s="380"/>
      <c r="H281" s="380"/>
      <c r="I281" s="380"/>
      <c r="J281" s="381"/>
      <c r="K281" s="124">
        <f>SUM(K276:K280)</f>
        <v>1936864</v>
      </c>
      <c r="L281" s="299">
        <f>SUM(L276:L280)</f>
        <v>1652555</v>
      </c>
      <c r="M281" s="124">
        <f>SUM(M276:M280)</f>
        <v>284309</v>
      </c>
    </row>
    <row r="282" spans="1:13" ht="39.75" x14ac:dyDescent="0.2">
      <c r="A282" s="109" t="s">
        <v>41</v>
      </c>
      <c r="B282" s="110" t="s">
        <v>42</v>
      </c>
      <c r="C282" s="111" t="s">
        <v>43</v>
      </c>
      <c r="D282" s="112" t="s">
        <v>262</v>
      </c>
      <c r="E282" s="111" t="s">
        <v>45</v>
      </c>
      <c r="F282" s="111" t="s">
        <v>46</v>
      </c>
      <c r="G282" s="111" t="s">
        <v>47</v>
      </c>
      <c r="H282" s="111" t="s">
        <v>48</v>
      </c>
      <c r="I282" s="111" t="s">
        <v>49</v>
      </c>
      <c r="J282" s="125" t="s">
        <v>50</v>
      </c>
      <c r="K282" s="113" t="s">
        <v>2385</v>
      </c>
      <c r="L282" s="177"/>
      <c r="M282" s="113" t="s">
        <v>2384</v>
      </c>
    </row>
    <row r="283" spans="1:13" x14ac:dyDescent="0.2">
      <c r="A283" s="114">
        <v>2006</v>
      </c>
      <c r="B283" s="115">
        <v>45986</v>
      </c>
      <c r="C283" s="115" t="s">
        <v>2497</v>
      </c>
      <c r="D283" s="116" t="s">
        <v>915</v>
      </c>
      <c r="E283" s="114" t="s">
        <v>916</v>
      </c>
      <c r="F283" s="114" t="s">
        <v>54</v>
      </c>
      <c r="G283" s="117"/>
      <c r="H283" s="117" t="s">
        <v>917</v>
      </c>
      <c r="I283" s="119" t="s">
        <v>1755</v>
      </c>
      <c r="J283" s="136" t="s">
        <v>1756</v>
      </c>
      <c r="K283" s="121">
        <v>350125</v>
      </c>
      <c r="L283" s="301">
        <v>299868</v>
      </c>
      <c r="M283" s="308">
        <f t="shared" ref="M283:M286" si="25">+K283-L283</f>
        <v>50257</v>
      </c>
    </row>
    <row r="284" spans="1:13" x14ac:dyDescent="0.2">
      <c r="A284" s="114">
        <v>2015</v>
      </c>
      <c r="B284" s="115">
        <v>45926</v>
      </c>
      <c r="C284" s="115" t="s">
        <v>918</v>
      </c>
      <c r="D284" s="116" t="s">
        <v>2498</v>
      </c>
      <c r="E284" s="114" t="s">
        <v>920</v>
      </c>
      <c r="F284" s="114" t="s">
        <v>54</v>
      </c>
      <c r="G284" s="117"/>
      <c r="H284" s="117" t="s">
        <v>921</v>
      </c>
      <c r="I284" s="122" t="s">
        <v>1757</v>
      </c>
      <c r="J284" s="136" t="s">
        <v>1758</v>
      </c>
      <c r="K284" s="121">
        <v>350125</v>
      </c>
      <c r="L284" s="297">
        <v>300168</v>
      </c>
      <c r="M284" s="308">
        <f t="shared" si="25"/>
        <v>49957</v>
      </c>
    </row>
    <row r="285" spans="1:13" x14ac:dyDescent="0.2">
      <c r="A285" s="114">
        <v>2014</v>
      </c>
      <c r="B285" s="115">
        <v>45976</v>
      </c>
      <c r="C285" s="115" t="s">
        <v>922</v>
      </c>
      <c r="D285" s="116" t="s">
        <v>2499</v>
      </c>
      <c r="E285" s="114" t="s">
        <v>924</v>
      </c>
      <c r="F285" s="114" t="s">
        <v>54</v>
      </c>
      <c r="G285" s="117"/>
      <c r="H285" s="117" t="s">
        <v>925</v>
      </c>
      <c r="I285" s="122" t="s">
        <v>1759</v>
      </c>
      <c r="J285" s="136" t="s">
        <v>1760</v>
      </c>
      <c r="K285" s="121">
        <v>350125</v>
      </c>
      <c r="L285" s="297">
        <v>300168</v>
      </c>
      <c r="M285" s="308">
        <f t="shared" si="25"/>
        <v>49957</v>
      </c>
    </row>
    <row r="286" spans="1:13" x14ac:dyDescent="0.2">
      <c r="A286" s="114">
        <v>2013</v>
      </c>
      <c r="B286" s="115">
        <v>45960</v>
      </c>
      <c r="C286" s="115" t="s">
        <v>2500</v>
      </c>
      <c r="D286" s="116" t="s">
        <v>927</v>
      </c>
      <c r="E286" s="114" t="s">
        <v>928</v>
      </c>
      <c r="F286" s="114" t="s">
        <v>54</v>
      </c>
      <c r="G286" s="117"/>
      <c r="H286" s="117" t="s">
        <v>929</v>
      </c>
      <c r="I286" s="122" t="s">
        <v>1761</v>
      </c>
      <c r="J286" s="136" t="s">
        <v>1762</v>
      </c>
      <c r="K286" s="121">
        <v>536364</v>
      </c>
      <c r="L286" s="302">
        <v>451883</v>
      </c>
      <c r="M286" s="308">
        <f t="shared" si="25"/>
        <v>84481</v>
      </c>
    </row>
    <row r="287" spans="1:13" x14ac:dyDescent="0.2">
      <c r="A287" s="379" t="s">
        <v>913</v>
      </c>
      <c r="B287" s="380"/>
      <c r="C287" s="380"/>
      <c r="D287" s="380"/>
      <c r="E287" s="380"/>
      <c r="F287" s="380"/>
      <c r="G287" s="380"/>
      <c r="H287" s="380"/>
      <c r="I287" s="380"/>
      <c r="J287" s="381"/>
      <c r="K287" s="124">
        <f>SUM(K283:K286)</f>
        <v>1586739</v>
      </c>
      <c r="L287" s="299">
        <f>SUM(L283:L286)</f>
        <v>1352087</v>
      </c>
      <c r="M287" s="124">
        <f>SUM(M283:M286)</f>
        <v>234652</v>
      </c>
    </row>
    <row r="288" spans="1:13" ht="39.75" x14ac:dyDescent="0.2">
      <c r="A288" s="109" t="s">
        <v>41</v>
      </c>
      <c r="B288" s="110" t="s">
        <v>42</v>
      </c>
      <c r="C288" s="111" t="s">
        <v>43</v>
      </c>
      <c r="D288" s="112" t="s">
        <v>262</v>
      </c>
      <c r="E288" s="111" t="s">
        <v>45</v>
      </c>
      <c r="F288" s="111" t="s">
        <v>46</v>
      </c>
      <c r="G288" s="111" t="s">
        <v>47</v>
      </c>
      <c r="H288" s="111" t="s">
        <v>48</v>
      </c>
      <c r="I288" s="111" t="s">
        <v>49</v>
      </c>
      <c r="J288" s="125" t="s">
        <v>50</v>
      </c>
      <c r="K288" s="113" t="s">
        <v>2385</v>
      </c>
      <c r="L288" s="177"/>
      <c r="M288" s="113" t="s">
        <v>2384</v>
      </c>
    </row>
    <row r="289" spans="1:13" ht="22.5" x14ac:dyDescent="0.2">
      <c r="A289" s="114">
        <v>2011</v>
      </c>
      <c r="B289" s="115">
        <v>45918</v>
      </c>
      <c r="C289" s="115" t="s">
        <v>333</v>
      </c>
      <c r="D289" s="116" t="s">
        <v>931</v>
      </c>
      <c r="E289" s="114" t="s">
        <v>932</v>
      </c>
      <c r="F289" s="114" t="s">
        <v>54</v>
      </c>
      <c r="G289" s="117"/>
      <c r="H289" s="117" t="s">
        <v>933</v>
      </c>
      <c r="I289" s="119" t="s">
        <v>1763</v>
      </c>
      <c r="J289" s="137" t="s">
        <v>1764</v>
      </c>
      <c r="K289" s="121">
        <v>350125</v>
      </c>
      <c r="L289" s="297">
        <v>300168</v>
      </c>
      <c r="M289" s="308">
        <f t="shared" ref="M289:M290" si="26">+K289-L289</f>
        <v>49957</v>
      </c>
    </row>
    <row r="290" spans="1:13" x14ac:dyDescent="0.2">
      <c r="A290" s="114">
        <v>2008</v>
      </c>
      <c r="B290" s="115">
        <v>44539</v>
      </c>
      <c r="C290" s="115" t="s">
        <v>934</v>
      </c>
      <c r="D290" s="116" t="s">
        <v>935</v>
      </c>
      <c r="E290" s="114" t="s">
        <v>936</v>
      </c>
      <c r="F290" s="114" t="s">
        <v>54</v>
      </c>
      <c r="G290" s="117"/>
      <c r="H290" s="117" t="s">
        <v>937</v>
      </c>
      <c r="I290" s="122" t="s">
        <v>1765</v>
      </c>
      <c r="J290" s="138" t="s">
        <v>1766</v>
      </c>
      <c r="K290" s="121">
        <v>350125</v>
      </c>
      <c r="L290" s="301">
        <v>299868</v>
      </c>
      <c r="M290" s="308">
        <f t="shared" si="26"/>
        <v>50257</v>
      </c>
    </row>
    <row r="291" spans="1:13" x14ac:dyDescent="0.2">
      <c r="A291" s="379" t="s">
        <v>930</v>
      </c>
      <c r="B291" s="380"/>
      <c r="C291" s="380"/>
      <c r="D291" s="380"/>
      <c r="E291" s="380"/>
      <c r="F291" s="380"/>
      <c r="G291" s="380"/>
      <c r="H291" s="380"/>
      <c r="I291" s="380"/>
      <c r="J291" s="381"/>
      <c r="K291" s="124">
        <f>SUM(K289:K290)</f>
        <v>700250</v>
      </c>
      <c r="L291" s="299">
        <f>SUM(L289:L290)</f>
        <v>600036</v>
      </c>
      <c r="M291" s="124">
        <f>SUM(M289:M290)</f>
        <v>100214</v>
      </c>
    </row>
    <row r="292" spans="1:13" x14ac:dyDescent="0.2">
      <c r="A292" s="382" t="s">
        <v>938</v>
      </c>
      <c r="B292" s="382"/>
      <c r="C292" s="382"/>
      <c r="D292" s="382"/>
      <c r="E292" s="382"/>
      <c r="F292" s="382"/>
      <c r="G292" s="382"/>
      <c r="H292" s="382"/>
      <c r="I292" s="382"/>
      <c r="J292" s="382"/>
      <c r="K292" s="382"/>
      <c r="M292" s="308"/>
    </row>
    <row r="293" spans="1:13" ht="39.75" x14ac:dyDescent="0.2">
      <c r="A293" s="109" t="s">
        <v>41</v>
      </c>
      <c r="B293" s="110" t="s">
        <v>42</v>
      </c>
      <c r="C293" s="111" t="s">
        <v>43</v>
      </c>
      <c r="D293" s="112" t="s">
        <v>262</v>
      </c>
      <c r="E293" s="111" t="s">
        <v>45</v>
      </c>
      <c r="F293" s="111" t="s">
        <v>46</v>
      </c>
      <c r="G293" s="111" t="s">
        <v>47</v>
      </c>
      <c r="H293" s="111" t="s">
        <v>48</v>
      </c>
      <c r="I293" s="111" t="s">
        <v>49</v>
      </c>
      <c r="J293" s="125" t="s">
        <v>50</v>
      </c>
      <c r="K293" s="113" t="s">
        <v>2385</v>
      </c>
      <c r="L293" s="177"/>
      <c r="M293" s="113" t="s">
        <v>2384</v>
      </c>
    </row>
    <row r="294" spans="1:13" x14ac:dyDescent="0.2">
      <c r="A294" s="114">
        <v>2005</v>
      </c>
      <c r="B294" s="115">
        <v>45954</v>
      </c>
      <c r="C294" s="115" t="s">
        <v>939</v>
      </c>
      <c r="D294" s="116" t="s">
        <v>940</v>
      </c>
      <c r="E294" s="114" t="s">
        <v>940</v>
      </c>
      <c r="F294" s="114" t="s">
        <v>113</v>
      </c>
      <c r="G294" s="117"/>
      <c r="H294" s="117" t="s">
        <v>941</v>
      </c>
      <c r="I294" s="129">
        <v>167500000159</v>
      </c>
      <c r="J294" s="163" t="s">
        <v>1768</v>
      </c>
      <c r="K294" s="121">
        <v>536634</v>
      </c>
      <c r="L294" s="300">
        <v>451683</v>
      </c>
      <c r="M294" s="308">
        <f t="shared" ref="M294:M302" si="27">+K294-L294</f>
        <v>84951</v>
      </c>
    </row>
    <row r="295" spans="1:13" x14ac:dyDescent="0.2">
      <c r="A295" s="114">
        <v>2008</v>
      </c>
      <c r="B295" s="115">
        <v>45968</v>
      </c>
      <c r="C295" s="115" t="s">
        <v>939</v>
      </c>
      <c r="D295" s="116" t="s">
        <v>942</v>
      </c>
      <c r="E295" s="114" t="s">
        <v>942</v>
      </c>
      <c r="F295" s="114" t="s">
        <v>113</v>
      </c>
      <c r="G295" s="117"/>
      <c r="H295" s="117" t="s">
        <v>943</v>
      </c>
      <c r="I295" s="141">
        <v>167500000163</v>
      </c>
      <c r="J295" s="163" t="s">
        <v>1770</v>
      </c>
      <c r="K295" s="121">
        <v>536634</v>
      </c>
      <c r="L295" s="300">
        <v>451683</v>
      </c>
      <c r="M295" s="308">
        <f t="shared" si="27"/>
        <v>84951</v>
      </c>
    </row>
    <row r="296" spans="1:13" x14ac:dyDescent="0.2">
      <c r="A296" s="114">
        <v>2006</v>
      </c>
      <c r="B296" s="115">
        <v>45969</v>
      </c>
      <c r="C296" s="115" t="s">
        <v>944</v>
      </c>
      <c r="D296" s="116" t="s">
        <v>945</v>
      </c>
      <c r="E296" s="114" t="s">
        <v>945</v>
      </c>
      <c r="F296" s="114" t="s">
        <v>113</v>
      </c>
      <c r="G296" s="117"/>
      <c r="H296" s="117" t="s">
        <v>946</v>
      </c>
      <c r="I296" s="141">
        <v>167500000160</v>
      </c>
      <c r="J296" s="163" t="s">
        <v>2501</v>
      </c>
      <c r="K296" s="121">
        <v>536634</v>
      </c>
      <c r="L296" s="300">
        <v>451683</v>
      </c>
      <c r="M296" s="308">
        <f t="shared" si="27"/>
        <v>84951</v>
      </c>
    </row>
    <row r="297" spans="1:13" x14ac:dyDescent="0.2">
      <c r="A297" s="114">
        <v>2020</v>
      </c>
      <c r="B297" s="115">
        <v>45966</v>
      </c>
      <c r="C297" s="115" t="s">
        <v>947</v>
      </c>
      <c r="D297" s="116" t="s">
        <v>948</v>
      </c>
      <c r="E297" s="114" t="s">
        <v>948</v>
      </c>
      <c r="F297" s="114" t="s">
        <v>113</v>
      </c>
      <c r="G297" s="117"/>
      <c r="H297" s="117" t="s">
        <v>949</v>
      </c>
      <c r="I297" s="141" t="s">
        <v>1773</v>
      </c>
      <c r="J297" s="163" t="s">
        <v>2502</v>
      </c>
      <c r="K297" s="121">
        <v>536634</v>
      </c>
      <c r="L297" s="305">
        <v>451683</v>
      </c>
      <c r="M297" s="308">
        <f t="shared" si="27"/>
        <v>84951</v>
      </c>
    </row>
    <row r="298" spans="1:13" x14ac:dyDescent="0.2">
      <c r="A298" s="114">
        <v>2008</v>
      </c>
      <c r="B298" s="115">
        <v>45960</v>
      </c>
      <c r="C298" s="115" t="s">
        <v>950</v>
      </c>
      <c r="D298" s="116" t="s">
        <v>951</v>
      </c>
      <c r="E298" s="114" t="s">
        <v>951</v>
      </c>
      <c r="F298" s="114" t="s">
        <v>113</v>
      </c>
      <c r="G298" s="117"/>
      <c r="H298" s="117" t="s">
        <v>952</v>
      </c>
      <c r="I298" s="141">
        <v>167500000162</v>
      </c>
      <c r="J298" s="163" t="s">
        <v>2503</v>
      </c>
      <c r="K298" s="121">
        <v>350125</v>
      </c>
      <c r="L298" s="301">
        <v>299868</v>
      </c>
      <c r="M298" s="308">
        <f t="shared" si="27"/>
        <v>50257</v>
      </c>
    </row>
    <row r="299" spans="1:13" x14ac:dyDescent="0.2">
      <c r="A299" s="114">
        <v>2017</v>
      </c>
      <c r="B299" s="115">
        <v>45954</v>
      </c>
      <c r="C299" s="115" t="s">
        <v>953</v>
      </c>
      <c r="D299" s="116" t="s">
        <v>954</v>
      </c>
      <c r="E299" s="114" t="s">
        <v>955</v>
      </c>
      <c r="F299" s="114" t="s">
        <v>113</v>
      </c>
      <c r="G299" s="117"/>
      <c r="H299" s="117" t="s">
        <v>956</v>
      </c>
      <c r="I299" s="141" t="s">
        <v>1777</v>
      </c>
      <c r="J299" s="163" t="s">
        <v>1778</v>
      </c>
      <c r="K299" s="121">
        <v>350125</v>
      </c>
      <c r="L299" s="297">
        <v>300168</v>
      </c>
      <c r="M299" s="308">
        <f t="shared" si="27"/>
        <v>49957</v>
      </c>
    </row>
    <row r="300" spans="1:13" x14ac:dyDescent="0.2">
      <c r="A300" s="114">
        <v>2017</v>
      </c>
      <c r="B300" s="115">
        <v>45966</v>
      </c>
      <c r="C300" s="115" t="s">
        <v>957</v>
      </c>
      <c r="D300" s="116" t="s">
        <v>958</v>
      </c>
      <c r="E300" s="114" t="s">
        <v>958</v>
      </c>
      <c r="F300" s="114" t="s">
        <v>113</v>
      </c>
      <c r="G300" s="117"/>
      <c r="H300" s="117" t="s">
        <v>959</v>
      </c>
      <c r="I300" s="141">
        <v>167500000382</v>
      </c>
      <c r="J300" s="163" t="s">
        <v>2504</v>
      </c>
      <c r="K300" s="140">
        <v>240038</v>
      </c>
      <c r="L300" s="297">
        <v>300168</v>
      </c>
      <c r="M300" s="308">
        <f t="shared" si="27"/>
        <v>-60130</v>
      </c>
    </row>
    <row r="301" spans="1:13" x14ac:dyDescent="0.2">
      <c r="A301" s="114">
        <v>2021</v>
      </c>
      <c r="B301" s="115">
        <v>45966</v>
      </c>
      <c r="C301" s="115" t="s">
        <v>960</v>
      </c>
      <c r="D301" s="116" t="s">
        <v>961</v>
      </c>
      <c r="E301" s="114" t="s">
        <v>961</v>
      </c>
      <c r="F301" s="114" t="s">
        <v>113</v>
      </c>
      <c r="G301" s="117"/>
      <c r="H301" s="117" t="s">
        <v>962</v>
      </c>
      <c r="I301" s="122" t="s">
        <v>1781</v>
      </c>
      <c r="J301" s="163" t="s">
        <v>1782</v>
      </c>
      <c r="K301" s="140">
        <v>240038</v>
      </c>
      <c r="L301" s="304">
        <v>299868</v>
      </c>
      <c r="M301" s="308">
        <f t="shared" si="27"/>
        <v>-59830</v>
      </c>
    </row>
    <row r="302" spans="1:13" x14ac:dyDescent="0.2">
      <c r="A302" s="114">
        <v>2021</v>
      </c>
      <c r="B302" s="115">
        <v>45966</v>
      </c>
      <c r="C302" s="115" t="s">
        <v>960</v>
      </c>
      <c r="D302" s="116" t="s">
        <v>963</v>
      </c>
      <c r="E302" s="114" t="s">
        <v>963</v>
      </c>
      <c r="F302" s="114" t="s">
        <v>113</v>
      </c>
      <c r="G302" s="117"/>
      <c r="H302" s="117" t="s">
        <v>964</v>
      </c>
      <c r="I302" s="122" t="s">
        <v>1783</v>
      </c>
      <c r="J302" s="163" t="s">
        <v>1784</v>
      </c>
      <c r="K302" s="140">
        <v>240038</v>
      </c>
      <c r="L302" s="304">
        <v>299868</v>
      </c>
      <c r="M302" s="308">
        <f t="shared" si="27"/>
        <v>-59830</v>
      </c>
    </row>
    <row r="303" spans="1:13" x14ac:dyDescent="0.2">
      <c r="A303" s="379" t="s">
        <v>296</v>
      </c>
      <c r="B303" s="380"/>
      <c r="C303" s="380"/>
      <c r="D303" s="380"/>
      <c r="E303" s="380"/>
      <c r="F303" s="380"/>
      <c r="G303" s="380"/>
      <c r="H303" s="380"/>
      <c r="I303" s="381"/>
      <c r="J303" s="123"/>
      <c r="K303" s="124">
        <f>SUM(K294:K302)</f>
        <v>3566900</v>
      </c>
      <c r="L303" s="299">
        <f>SUM(L294:L302)</f>
        <v>3306672</v>
      </c>
      <c r="M303" s="124">
        <f>SUM(M294:M302)</f>
        <v>260228</v>
      </c>
    </row>
    <row r="304" spans="1:13" ht="39.75" x14ac:dyDescent="0.2">
      <c r="A304" s="109" t="s">
        <v>41</v>
      </c>
      <c r="B304" s="110" t="s">
        <v>42</v>
      </c>
      <c r="C304" s="111" t="s">
        <v>43</v>
      </c>
      <c r="D304" s="112" t="s">
        <v>262</v>
      </c>
      <c r="E304" s="111" t="s">
        <v>45</v>
      </c>
      <c r="F304" s="111" t="s">
        <v>46</v>
      </c>
      <c r="G304" s="111" t="s">
        <v>47</v>
      </c>
      <c r="H304" s="111" t="s">
        <v>48</v>
      </c>
      <c r="I304" s="111" t="s">
        <v>49</v>
      </c>
      <c r="J304" s="125" t="s">
        <v>50</v>
      </c>
      <c r="K304" s="113" t="s">
        <v>2385</v>
      </c>
      <c r="L304" s="177"/>
      <c r="M304" s="113" t="s">
        <v>2384</v>
      </c>
    </row>
    <row r="305" spans="1:13" x14ac:dyDescent="0.2">
      <c r="A305" s="114">
        <v>2008</v>
      </c>
      <c r="B305" s="115">
        <v>45973</v>
      </c>
      <c r="C305" s="115" t="s">
        <v>939</v>
      </c>
      <c r="D305" s="116" t="s">
        <v>965</v>
      </c>
      <c r="E305" s="114" t="s">
        <v>965</v>
      </c>
      <c r="F305" s="114" t="s">
        <v>113</v>
      </c>
      <c r="G305" s="117"/>
      <c r="H305" s="117" t="s">
        <v>966</v>
      </c>
      <c r="I305" s="119" t="s">
        <v>1785</v>
      </c>
      <c r="J305" s="163" t="s">
        <v>1786</v>
      </c>
      <c r="K305" s="140">
        <v>453680</v>
      </c>
      <c r="L305" s="300">
        <v>451683</v>
      </c>
      <c r="M305" s="308">
        <f t="shared" ref="M305:M311" si="28">+K305-L305</f>
        <v>1997</v>
      </c>
    </row>
    <row r="306" spans="1:13" x14ac:dyDescent="0.2">
      <c r="A306" s="114">
        <v>2020</v>
      </c>
      <c r="B306" s="115">
        <v>45860</v>
      </c>
      <c r="C306" s="115" t="s">
        <v>947</v>
      </c>
      <c r="D306" s="116" t="s">
        <v>967</v>
      </c>
      <c r="E306" s="114" t="s">
        <v>967</v>
      </c>
      <c r="F306" s="114" t="s">
        <v>113</v>
      </c>
      <c r="G306" s="117"/>
      <c r="H306" s="117" t="s">
        <v>968</v>
      </c>
      <c r="I306" s="141">
        <v>167500000494</v>
      </c>
      <c r="J306" s="163" t="s">
        <v>1788</v>
      </c>
      <c r="K306" s="140">
        <v>453680</v>
      </c>
      <c r="L306" s="305">
        <v>451683</v>
      </c>
      <c r="M306" s="308">
        <f t="shared" si="28"/>
        <v>1997</v>
      </c>
    </row>
    <row r="307" spans="1:13" x14ac:dyDescent="0.2">
      <c r="A307" s="114">
        <v>2008</v>
      </c>
      <c r="B307" s="115">
        <v>45937</v>
      </c>
      <c r="C307" s="115" t="s">
        <v>950</v>
      </c>
      <c r="D307" s="116" t="s">
        <v>969</v>
      </c>
      <c r="E307" s="114" t="s">
        <v>969</v>
      </c>
      <c r="F307" s="114" t="s">
        <v>113</v>
      </c>
      <c r="G307" s="117"/>
      <c r="H307" s="117" t="s">
        <v>970</v>
      </c>
      <c r="I307" s="122" t="s">
        <v>1789</v>
      </c>
      <c r="J307" s="163" t="s">
        <v>1790</v>
      </c>
      <c r="K307" s="140">
        <v>339094</v>
      </c>
      <c r="L307" s="301">
        <v>299868</v>
      </c>
      <c r="M307" s="308">
        <f t="shared" si="28"/>
        <v>39226</v>
      </c>
    </row>
    <row r="308" spans="1:13" x14ac:dyDescent="0.2">
      <c r="A308" s="114">
        <v>2016</v>
      </c>
      <c r="B308" s="115">
        <v>45932</v>
      </c>
      <c r="C308" s="115" t="s">
        <v>971</v>
      </c>
      <c r="D308" s="116" t="s">
        <v>972</v>
      </c>
      <c r="E308" s="114" t="s">
        <v>972</v>
      </c>
      <c r="F308" s="114" t="s">
        <v>113</v>
      </c>
      <c r="G308" s="117"/>
      <c r="H308" s="117" t="s">
        <v>973</v>
      </c>
      <c r="I308" s="122" t="s">
        <v>1791</v>
      </c>
      <c r="J308" s="163" t="s">
        <v>1792</v>
      </c>
      <c r="K308" s="140">
        <v>338776</v>
      </c>
      <c r="L308" s="297">
        <v>300168</v>
      </c>
      <c r="M308" s="308">
        <f t="shared" si="28"/>
        <v>38608</v>
      </c>
    </row>
    <row r="309" spans="1:13" ht="22.5" x14ac:dyDescent="0.2">
      <c r="A309" s="114">
        <v>2009</v>
      </c>
      <c r="B309" s="115">
        <v>45973</v>
      </c>
      <c r="C309" s="115" t="s">
        <v>974</v>
      </c>
      <c r="D309" s="116" t="s">
        <v>975</v>
      </c>
      <c r="E309" s="114" t="s">
        <v>975</v>
      </c>
      <c r="F309" s="114" t="s">
        <v>113</v>
      </c>
      <c r="G309" s="117"/>
      <c r="H309" s="117" t="s">
        <v>976</v>
      </c>
      <c r="I309" s="122" t="s">
        <v>1793</v>
      </c>
      <c r="J309" s="163" t="s">
        <v>1794</v>
      </c>
      <c r="K309" s="140">
        <v>300616</v>
      </c>
      <c r="L309" s="297">
        <v>300168</v>
      </c>
      <c r="M309" s="308">
        <f t="shared" si="28"/>
        <v>448</v>
      </c>
    </row>
    <row r="310" spans="1:13" x14ac:dyDescent="0.2">
      <c r="A310" s="114">
        <v>2021</v>
      </c>
      <c r="B310" s="115">
        <v>46004</v>
      </c>
      <c r="C310" s="115" t="s">
        <v>960</v>
      </c>
      <c r="D310" s="116" t="s">
        <v>977</v>
      </c>
      <c r="E310" s="114" t="s">
        <v>977</v>
      </c>
      <c r="F310" s="114" t="s">
        <v>113</v>
      </c>
      <c r="G310" s="117"/>
      <c r="H310" s="117" t="s">
        <v>978</v>
      </c>
      <c r="I310" s="122" t="s">
        <v>1795</v>
      </c>
      <c r="J310" s="163" t="s">
        <v>1796</v>
      </c>
      <c r="K310" s="140">
        <v>338776</v>
      </c>
      <c r="L310" s="304">
        <v>299868</v>
      </c>
      <c r="M310" s="308">
        <f t="shared" si="28"/>
        <v>38908</v>
      </c>
    </row>
    <row r="311" spans="1:13" x14ac:dyDescent="0.2">
      <c r="A311" s="114">
        <v>2021</v>
      </c>
      <c r="B311" s="115">
        <v>46004</v>
      </c>
      <c r="C311" s="115" t="s">
        <v>960</v>
      </c>
      <c r="D311" s="116" t="s">
        <v>979</v>
      </c>
      <c r="E311" s="114" t="s">
        <v>979</v>
      </c>
      <c r="F311" s="114" t="s">
        <v>113</v>
      </c>
      <c r="G311" s="117"/>
      <c r="H311" s="117" t="s">
        <v>980</v>
      </c>
      <c r="I311" s="122" t="s">
        <v>1797</v>
      </c>
      <c r="J311" s="163" t="s">
        <v>1798</v>
      </c>
      <c r="K311" s="165">
        <v>338776</v>
      </c>
      <c r="L311" s="306">
        <v>299868</v>
      </c>
      <c r="M311" s="308">
        <f t="shared" si="28"/>
        <v>38908</v>
      </c>
    </row>
    <row r="312" spans="1:13" ht="20.25" customHeight="1" x14ac:dyDescent="0.2">
      <c r="A312" s="379" t="s">
        <v>316</v>
      </c>
      <c r="B312" s="380"/>
      <c r="C312" s="380"/>
      <c r="D312" s="380"/>
      <c r="E312" s="380"/>
      <c r="F312" s="380"/>
      <c r="G312" s="380"/>
      <c r="H312" s="380"/>
      <c r="I312" s="380"/>
      <c r="J312" s="380"/>
      <c r="K312" s="124">
        <f>SUM(K305:K311)</f>
        <v>2563398</v>
      </c>
      <c r="L312" s="299">
        <f>SUM(L305:L311)</f>
        <v>2403306</v>
      </c>
      <c r="M312" s="124">
        <f>SUM(M305:M311)</f>
        <v>160092</v>
      </c>
    </row>
    <row r="313" spans="1:13" x14ac:dyDescent="0.2">
      <c r="A313" s="382" t="s">
        <v>2505</v>
      </c>
      <c r="B313" s="382"/>
      <c r="C313" s="382"/>
      <c r="D313" s="382"/>
      <c r="E313" s="382"/>
      <c r="F313" s="382"/>
      <c r="G313" s="382"/>
      <c r="H313" s="382"/>
      <c r="I313" s="382"/>
      <c r="J313" s="382"/>
      <c r="K313" s="392"/>
      <c r="M313" s="308"/>
    </row>
    <row r="314" spans="1:13" ht="39.75" x14ac:dyDescent="0.2">
      <c r="A314" s="109" t="s">
        <v>41</v>
      </c>
      <c r="B314" s="110" t="s">
        <v>42</v>
      </c>
      <c r="C314" s="111" t="s">
        <v>43</v>
      </c>
      <c r="D314" s="112" t="s">
        <v>262</v>
      </c>
      <c r="E314" s="111" t="s">
        <v>45</v>
      </c>
      <c r="F314" s="111" t="s">
        <v>46</v>
      </c>
      <c r="G314" s="111" t="s">
        <v>47</v>
      </c>
      <c r="H314" s="111" t="s">
        <v>48</v>
      </c>
      <c r="I314" s="111" t="s">
        <v>49</v>
      </c>
      <c r="J314" s="125" t="s">
        <v>50</v>
      </c>
      <c r="K314" s="113" t="s">
        <v>2385</v>
      </c>
      <c r="L314" s="177"/>
      <c r="M314" s="113" t="s">
        <v>2384</v>
      </c>
    </row>
    <row r="315" spans="1:13" x14ac:dyDescent="0.2">
      <c r="A315" s="114">
        <v>2022</v>
      </c>
      <c r="B315" s="115">
        <v>46014</v>
      </c>
      <c r="C315" s="115" t="s">
        <v>983</v>
      </c>
      <c r="D315" s="116" t="s">
        <v>984</v>
      </c>
      <c r="E315" s="114" t="s">
        <v>985</v>
      </c>
      <c r="F315" s="114" t="s">
        <v>54</v>
      </c>
      <c r="G315" s="117"/>
      <c r="H315" s="117" t="s">
        <v>986</v>
      </c>
      <c r="I315" s="119" t="s">
        <v>1799</v>
      </c>
      <c r="J315" s="163" t="s">
        <v>1800</v>
      </c>
      <c r="K315" s="121">
        <v>233529</v>
      </c>
      <c r="L315" s="180">
        <v>204789</v>
      </c>
      <c r="M315" s="308">
        <f t="shared" ref="M315:M319" si="29">+K315-L315</f>
        <v>28740</v>
      </c>
    </row>
    <row r="316" spans="1:13" x14ac:dyDescent="0.2">
      <c r="A316" s="114">
        <v>2022</v>
      </c>
      <c r="B316" s="115">
        <v>46014</v>
      </c>
      <c r="C316" s="115" t="s">
        <v>983</v>
      </c>
      <c r="D316" s="116" t="s">
        <v>987</v>
      </c>
      <c r="E316" s="114" t="s">
        <v>988</v>
      </c>
      <c r="F316" s="114" t="s">
        <v>54</v>
      </c>
      <c r="G316" s="117"/>
      <c r="H316" s="117" t="s">
        <v>989</v>
      </c>
      <c r="I316" s="122" t="s">
        <v>1801</v>
      </c>
      <c r="J316" s="163" t="s">
        <v>1802</v>
      </c>
      <c r="K316" s="121">
        <v>233529</v>
      </c>
      <c r="L316" s="180">
        <v>204789</v>
      </c>
      <c r="M316" s="308">
        <f t="shared" si="29"/>
        <v>28740</v>
      </c>
    </row>
    <row r="317" spans="1:13" x14ac:dyDescent="0.2">
      <c r="A317" s="114">
        <v>2022</v>
      </c>
      <c r="B317" s="115">
        <v>46014</v>
      </c>
      <c r="C317" s="115" t="s">
        <v>983</v>
      </c>
      <c r="D317" s="116" t="s">
        <v>990</v>
      </c>
      <c r="E317" s="114" t="s">
        <v>991</v>
      </c>
      <c r="F317" s="114" t="s">
        <v>54</v>
      </c>
      <c r="G317" s="117"/>
      <c r="H317" s="117" t="s">
        <v>992</v>
      </c>
      <c r="I317" s="122" t="s">
        <v>1803</v>
      </c>
      <c r="J317" s="163" t="s">
        <v>1804</v>
      </c>
      <c r="K317" s="121">
        <v>233529</v>
      </c>
      <c r="L317" s="180">
        <v>204789</v>
      </c>
      <c r="M317" s="308">
        <f t="shared" si="29"/>
        <v>28740</v>
      </c>
    </row>
    <row r="318" spans="1:13" x14ac:dyDescent="0.2">
      <c r="A318" s="114">
        <v>2022</v>
      </c>
      <c r="B318" s="115">
        <v>46014</v>
      </c>
      <c r="C318" s="115" t="s">
        <v>983</v>
      </c>
      <c r="D318" s="116" t="s">
        <v>993</v>
      </c>
      <c r="E318" s="114" t="s">
        <v>994</v>
      </c>
      <c r="F318" s="114" t="s">
        <v>54</v>
      </c>
      <c r="G318" s="117"/>
      <c r="H318" s="117" t="s">
        <v>995</v>
      </c>
      <c r="I318" s="122" t="s">
        <v>1805</v>
      </c>
      <c r="J318" s="163" t="s">
        <v>1806</v>
      </c>
      <c r="K318" s="121">
        <v>233529</v>
      </c>
      <c r="L318" s="180">
        <v>204789</v>
      </c>
      <c r="M318" s="308">
        <f t="shared" si="29"/>
        <v>28740</v>
      </c>
    </row>
    <row r="319" spans="1:13" x14ac:dyDescent="0.2">
      <c r="A319" s="114">
        <v>2022</v>
      </c>
      <c r="B319" s="115">
        <v>46014</v>
      </c>
      <c r="C319" s="115" t="s">
        <v>983</v>
      </c>
      <c r="D319" s="116" t="s">
        <v>996</v>
      </c>
      <c r="E319" s="114" t="s">
        <v>997</v>
      </c>
      <c r="F319" s="114" t="s">
        <v>54</v>
      </c>
      <c r="G319" s="117"/>
      <c r="H319" s="117" t="s">
        <v>998</v>
      </c>
      <c r="I319" s="122" t="s">
        <v>1807</v>
      </c>
      <c r="J319" s="163" t="s">
        <v>1808</v>
      </c>
      <c r="K319" s="121">
        <v>233529</v>
      </c>
      <c r="L319" s="180">
        <v>204789</v>
      </c>
      <c r="M319" s="308">
        <f t="shared" si="29"/>
        <v>28740</v>
      </c>
    </row>
    <row r="320" spans="1:13" x14ac:dyDescent="0.2">
      <c r="A320" s="379" t="s">
        <v>982</v>
      </c>
      <c r="B320" s="380"/>
      <c r="C320" s="380"/>
      <c r="D320" s="380"/>
      <c r="E320" s="380"/>
      <c r="F320" s="380"/>
      <c r="G320" s="380"/>
      <c r="H320" s="380"/>
      <c r="I320" s="381"/>
      <c r="J320" s="123"/>
      <c r="K320" s="142">
        <f>SUM(K315:K319)</f>
        <v>1167645</v>
      </c>
      <c r="L320" s="142">
        <f>SUM(L315:L319)</f>
        <v>1023945</v>
      </c>
      <c r="M320" s="124">
        <f>SUM(M315:M319)</f>
        <v>143700</v>
      </c>
    </row>
    <row r="321" spans="1:13" ht="39.75" x14ac:dyDescent="0.2">
      <c r="A321" s="109" t="s">
        <v>41</v>
      </c>
      <c r="B321" s="110" t="s">
        <v>42</v>
      </c>
      <c r="C321" s="111" t="s">
        <v>43</v>
      </c>
      <c r="D321" s="112" t="s">
        <v>262</v>
      </c>
      <c r="E321" s="111" t="s">
        <v>45</v>
      </c>
      <c r="F321" s="111" t="s">
        <v>46</v>
      </c>
      <c r="G321" s="111" t="s">
        <v>47</v>
      </c>
      <c r="H321" s="111" t="s">
        <v>48</v>
      </c>
      <c r="I321" s="111" t="s">
        <v>49</v>
      </c>
      <c r="J321" s="125" t="s">
        <v>50</v>
      </c>
      <c r="K321" s="113" t="s">
        <v>2385</v>
      </c>
      <c r="L321" s="177"/>
      <c r="M321" s="113" t="s">
        <v>2384</v>
      </c>
    </row>
    <row r="322" spans="1:13" x14ac:dyDescent="0.2">
      <c r="A322" s="114">
        <v>2022</v>
      </c>
      <c r="B322" s="115">
        <v>45830</v>
      </c>
      <c r="C322" s="115" t="s">
        <v>999</v>
      </c>
      <c r="D322" s="116" t="s">
        <v>1000</v>
      </c>
      <c r="E322" s="114" t="s">
        <v>1001</v>
      </c>
      <c r="F322" s="114" t="s">
        <v>113</v>
      </c>
      <c r="G322" s="117"/>
      <c r="H322" s="117" t="s">
        <v>1002</v>
      </c>
      <c r="I322" s="119" t="s">
        <v>1809</v>
      </c>
      <c r="J322" s="163" t="s">
        <v>1374</v>
      </c>
      <c r="K322" s="121">
        <v>233529</v>
      </c>
      <c r="L322" s="180">
        <v>204789</v>
      </c>
      <c r="M322" s="308">
        <f t="shared" ref="M322:M333" si="30">+K322-L322</f>
        <v>28740</v>
      </c>
    </row>
    <row r="323" spans="1:13" x14ac:dyDescent="0.2">
      <c r="A323" s="114">
        <v>2022</v>
      </c>
      <c r="B323" s="115">
        <v>45826</v>
      </c>
      <c r="C323" s="115" t="s">
        <v>999</v>
      </c>
      <c r="D323" s="116" t="s">
        <v>1003</v>
      </c>
      <c r="E323" s="114" t="s">
        <v>1004</v>
      </c>
      <c r="F323" s="114" t="s">
        <v>113</v>
      </c>
      <c r="G323" s="117"/>
      <c r="H323" s="117" t="s">
        <v>1005</v>
      </c>
      <c r="I323" s="122" t="s">
        <v>1810</v>
      </c>
      <c r="J323" s="163" t="s">
        <v>1811</v>
      </c>
      <c r="K323" s="121">
        <v>233529</v>
      </c>
      <c r="L323" s="180">
        <v>204789</v>
      </c>
      <c r="M323" s="308">
        <f t="shared" si="30"/>
        <v>28740</v>
      </c>
    </row>
    <row r="324" spans="1:13" x14ac:dyDescent="0.2">
      <c r="A324" s="114">
        <v>2022</v>
      </c>
      <c r="B324" s="115">
        <v>45826</v>
      </c>
      <c r="C324" s="115" t="s">
        <v>999</v>
      </c>
      <c r="D324" s="116" t="s">
        <v>1006</v>
      </c>
      <c r="E324" s="114" t="s">
        <v>1007</v>
      </c>
      <c r="F324" s="114" t="s">
        <v>113</v>
      </c>
      <c r="G324" s="117"/>
      <c r="H324" s="117" t="s">
        <v>1008</v>
      </c>
      <c r="I324" s="122" t="s">
        <v>1812</v>
      </c>
      <c r="J324" s="163" t="s">
        <v>1813</v>
      </c>
      <c r="K324" s="121">
        <v>233529</v>
      </c>
      <c r="L324" s="180">
        <v>204789</v>
      </c>
      <c r="M324" s="308">
        <f t="shared" si="30"/>
        <v>28740</v>
      </c>
    </row>
    <row r="325" spans="1:13" x14ac:dyDescent="0.2">
      <c r="A325" s="114">
        <v>2022</v>
      </c>
      <c r="B325" s="115">
        <v>45857</v>
      </c>
      <c r="C325" s="115" t="s">
        <v>999</v>
      </c>
      <c r="D325" s="116" t="s">
        <v>1009</v>
      </c>
      <c r="E325" s="114" t="s">
        <v>1010</v>
      </c>
      <c r="F325" s="114" t="s">
        <v>113</v>
      </c>
      <c r="G325" s="117"/>
      <c r="H325" s="117" t="s">
        <v>1011</v>
      </c>
      <c r="I325" s="122" t="s">
        <v>1814</v>
      </c>
      <c r="J325" s="163" t="s">
        <v>1815</v>
      </c>
      <c r="K325" s="121">
        <v>233529</v>
      </c>
      <c r="L325" s="180">
        <v>204789</v>
      </c>
      <c r="M325" s="308">
        <f t="shared" si="30"/>
        <v>28740</v>
      </c>
    </row>
    <row r="326" spans="1:13" x14ac:dyDescent="0.2">
      <c r="A326" s="114">
        <v>2022</v>
      </c>
      <c r="B326" s="115">
        <v>45826</v>
      </c>
      <c r="C326" s="115" t="s">
        <v>999</v>
      </c>
      <c r="D326" s="116" t="s">
        <v>1012</v>
      </c>
      <c r="E326" s="114" t="s">
        <v>1013</v>
      </c>
      <c r="F326" s="143" t="s">
        <v>113</v>
      </c>
      <c r="G326" s="117"/>
      <c r="H326" s="117" t="s">
        <v>1014</v>
      </c>
      <c r="I326" s="122" t="s">
        <v>1816</v>
      </c>
      <c r="J326" s="163" t="s">
        <v>1817</v>
      </c>
      <c r="K326" s="121">
        <v>233529</v>
      </c>
      <c r="L326" s="180">
        <v>204789</v>
      </c>
      <c r="M326" s="308">
        <f t="shared" si="30"/>
        <v>28740</v>
      </c>
    </row>
    <row r="327" spans="1:13" x14ac:dyDescent="0.2">
      <c r="A327" s="114">
        <v>2022</v>
      </c>
      <c r="B327" s="115">
        <v>45830</v>
      </c>
      <c r="C327" s="115" t="s">
        <v>999</v>
      </c>
      <c r="D327" s="116" t="s">
        <v>1015</v>
      </c>
      <c r="E327" s="114" t="s">
        <v>1016</v>
      </c>
      <c r="F327" s="114" t="s">
        <v>113</v>
      </c>
      <c r="G327" s="117"/>
      <c r="H327" s="117" t="s">
        <v>1017</v>
      </c>
      <c r="I327" s="122" t="s">
        <v>1818</v>
      </c>
      <c r="J327" s="163" t="s">
        <v>1819</v>
      </c>
      <c r="K327" s="121">
        <v>233529</v>
      </c>
      <c r="L327" s="180">
        <v>204789</v>
      </c>
      <c r="M327" s="308">
        <f t="shared" si="30"/>
        <v>28740</v>
      </c>
    </row>
    <row r="328" spans="1:13" x14ac:dyDescent="0.2">
      <c r="A328" s="114">
        <v>2022</v>
      </c>
      <c r="B328" s="115">
        <v>45841</v>
      </c>
      <c r="C328" s="115" t="s">
        <v>999</v>
      </c>
      <c r="D328" s="116" t="s">
        <v>1018</v>
      </c>
      <c r="E328" s="114" t="s">
        <v>1019</v>
      </c>
      <c r="F328" s="114" t="s">
        <v>113</v>
      </c>
      <c r="G328" s="117"/>
      <c r="H328" s="117" t="s">
        <v>1020</v>
      </c>
      <c r="I328" s="122" t="s">
        <v>1820</v>
      </c>
      <c r="J328" s="163" t="s">
        <v>1821</v>
      </c>
      <c r="K328" s="121">
        <v>233529</v>
      </c>
      <c r="L328" s="180">
        <v>204789</v>
      </c>
      <c r="M328" s="308">
        <f t="shared" si="30"/>
        <v>28740</v>
      </c>
    </row>
    <row r="329" spans="1:13" x14ac:dyDescent="0.2">
      <c r="A329" s="114">
        <v>2022</v>
      </c>
      <c r="B329" s="115">
        <v>45830</v>
      </c>
      <c r="C329" s="115" t="s">
        <v>999</v>
      </c>
      <c r="D329" s="116" t="s">
        <v>1021</v>
      </c>
      <c r="E329" s="114" t="s">
        <v>1022</v>
      </c>
      <c r="F329" s="114" t="s">
        <v>113</v>
      </c>
      <c r="G329" s="117"/>
      <c r="H329" s="117" t="s">
        <v>1023</v>
      </c>
      <c r="I329" s="122" t="s">
        <v>1822</v>
      </c>
      <c r="J329" s="163" t="s">
        <v>1823</v>
      </c>
      <c r="K329" s="121">
        <v>233529</v>
      </c>
      <c r="L329" s="180">
        <v>204789</v>
      </c>
      <c r="M329" s="308">
        <f t="shared" si="30"/>
        <v>28740</v>
      </c>
    </row>
    <row r="330" spans="1:13" x14ac:dyDescent="0.2">
      <c r="A330" s="114">
        <v>2022</v>
      </c>
      <c r="B330" s="115">
        <v>45830</v>
      </c>
      <c r="C330" s="115" t="s">
        <v>999</v>
      </c>
      <c r="D330" s="116" t="s">
        <v>1024</v>
      </c>
      <c r="E330" s="114" t="s">
        <v>1025</v>
      </c>
      <c r="F330" s="114" t="s">
        <v>113</v>
      </c>
      <c r="G330" s="117"/>
      <c r="H330" s="117" t="s">
        <v>1026</v>
      </c>
      <c r="I330" s="122" t="s">
        <v>1824</v>
      </c>
      <c r="J330" s="163" t="s">
        <v>1825</v>
      </c>
      <c r="K330" s="121">
        <v>233529</v>
      </c>
      <c r="L330" s="180">
        <v>204789</v>
      </c>
      <c r="M330" s="308">
        <f t="shared" si="30"/>
        <v>28740</v>
      </c>
    </row>
    <row r="331" spans="1:13" x14ac:dyDescent="0.2">
      <c r="A331" s="114">
        <v>2022</v>
      </c>
      <c r="B331" s="115">
        <v>45830</v>
      </c>
      <c r="C331" s="115" t="s">
        <v>999</v>
      </c>
      <c r="D331" s="116" t="s">
        <v>1027</v>
      </c>
      <c r="E331" s="114" t="s">
        <v>1028</v>
      </c>
      <c r="F331" s="114" t="s">
        <v>113</v>
      </c>
      <c r="G331" s="117"/>
      <c r="H331" s="117" t="s">
        <v>1029</v>
      </c>
      <c r="I331" s="122" t="s">
        <v>1826</v>
      </c>
      <c r="J331" s="163" t="s">
        <v>1827</v>
      </c>
      <c r="K331" s="121">
        <v>233529</v>
      </c>
      <c r="L331" s="180">
        <v>204789</v>
      </c>
      <c r="M331" s="308">
        <f t="shared" si="30"/>
        <v>28740</v>
      </c>
    </row>
    <row r="332" spans="1:13" x14ac:dyDescent="0.2">
      <c r="A332" s="114">
        <v>2022</v>
      </c>
      <c r="B332" s="115">
        <v>45826</v>
      </c>
      <c r="C332" s="115" t="s">
        <v>999</v>
      </c>
      <c r="D332" s="116" t="s">
        <v>1030</v>
      </c>
      <c r="E332" s="114" t="s">
        <v>1031</v>
      </c>
      <c r="F332" s="114" t="s">
        <v>113</v>
      </c>
      <c r="G332" s="117"/>
      <c r="H332" s="117" t="s">
        <v>1032</v>
      </c>
      <c r="I332" s="122" t="s">
        <v>1828</v>
      </c>
      <c r="J332" s="163" t="s">
        <v>1829</v>
      </c>
      <c r="K332" s="121">
        <v>233529</v>
      </c>
      <c r="L332" s="180">
        <v>204789</v>
      </c>
      <c r="M332" s="308">
        <f t="shared" si="30"/>
        <v>28740</v>
      </c>
    </row>
    <row r="333" spans="1:13" x14ac:dyDescent="0.2">
      <c r="A333" s="114">
        <v>2022</v>
      </c>
      <c r="B333" s="115" t="s">
        <v>121</v>
      </c>
      <c r="C333" s="115" t="s">
        <v>999</v>
      </c>
      <c r="D333" s="116" t="s">
        <v>1033</v>
      </c>
      <c r="E333" s="114" t="s">
        <v>1034</v>
      </c>
      <c r="F333" s="114" t="s">
        <v>113</v>
      </c>
      <c r="G333" s="117"/>
      <c r="H333" s="117" t="s">
        <v>1035</v>
      </c>
      <c r="I333" s="122" t="s">
        <v>1830</v>
      </c>
      <c r="J333" s="163" t="s">
        <v>1831</v>
      </c>
      <c r="K333" s="121">
        <v>233529</v>
      </c>
      <c r="L333" s="180">
        <v>204789</v>
      </c>
      <c r="M333" s="308">
        <f t="shared" si="30"/>
        <v>28740</v>
      </c>
    </row>
    <row r="334" spans="1:13" x14ac:dyDescent="0.2">
      <c r="A334" s="379" t="s">
        <v>109</v>
      </c>
      <c r="B334" s="380"/>
      <c r="C334" s="380"/>
      <c r="D334" s="380"/>
      <c r="E334" s="380"/>
      <c r="F334" s="380"/>
      <c r="G334" s="380"/>
      <c r="H334" s="380"/>
      <c r="I334" s="381"/>
      <c r="J334" s="123"/>
      <c r="K334" s="142">
        <f>SUM(K322:K333)</f>
        <v>2802348</v>
      </c>
      <c r="L334" s="142">
        <f>SUM(L322:L333)</f>
        <v>2457468</v>
      </c>
      <c r="M334" s="124">
        <f>SUM(M322:M333)</f>
        <v>344880</v>
      </c>
    </row>
    <row r="335" spans="1:13" ht="39.75" x14ac:dyDescent="0.2">
      <c r="A335" s="109" t="s">
        <v>41</v>
      </c>
      <c r="B335" s="110" t="s">
        <v>42</v>
      </c>
      <c r="C335" s="111" t="s">
        <v>43</v>
      </c>
      <c r="D335" s="112" t="s">
        <v>262</v>
      </c>
      <c r="E335" s="111" t="s">
        <v>45</v>
      </c>
      <c r="F335" s="111" t="s">
        <v>46</v>
      </c>
      <c r="G335" s="111" t="s">
        <v>47</v>
      </c>
      <c r="H335" s="111" t="s">
        <v>48</v>
      </c>
      <c r="I335" s="111" t="s">
        <v>49</v>
      </c>
      <c r="J335" s="125" t="s">
        <v>50</v>
      </c>
      <c r="K335" s="113" t="s">
        <v>2385</v>
      </c>
      <c r="L335" s="177"/>
      <c r="M335" s="113" t="s">
        <v>2384</v>
      </c>
    </row>
    <row r="336" spans="1:13" x14ac:dyDescent="0.2">
      <c r="A336" s="114">
        <v>2022</v>
      </c>
      <c r="B336" s="115">
        <v>45658</v>
      </c>
      <c r="C336" s="115" t="s">
        <v>1036</v>
      </c>
      <c r="D336" s="116" t="s">
        <v>2506</v>
      </c>
      <c r="E336" s="114" t="s">
        <v>1038</v>
      </c>
      <c r="F336" s="114" t="s">
        <v>54</v>
      </c>
      <c r="G336" s="117"/>
      <c r="H336" s="117" t="s">
        <v>1039</v>
      </c>
      <c r="I336" s="119" t="s">
        <v>1832</v>
      </c>
      <c r="J336" s="163" t="s">
        <v>1833</v>
      </c>
      <c r="K336" s="121">
        <v>233529</v>
      </c>
      <c r="L336" s="180">
        <v>204789</v>
      </c>
      <c r="M336" s="308">
        <f t="shared" ref="M336:M352" si="31">+K336-L336</f>
        <v>28740</v>
      </c>
    </row>
    <row r="337" spans="1:13" x14ac:dyDescent="0.2">
      <c r="A337" s="114">
        <v>2022</v>
      </c>
      <c r="B337" s="115">
        <v>45658</v>
      </c>
      <c r="C337" s="115" t="s">
        <v>1036</v>
      </c>
      <c r="D337" s="116" t="s">
        <v>2507</v>
      </c>
      <c r="E337" s="114" t="s">
        <v>1041</v>
      </c>
      <c r="F337" s="114" t="s">
        <v>54</v>
      </c>
      <c r="G337" s="117"/>
      <c r="H337" s="117" t="s">
        <v>1042</v>
      </c>
      <c r="I337" s="122" t="s">
        <v>1834</v>
      </c>
      <c r="J337" s="163" t="s">
        <v>1835</v>
      </c>
      <c r="K337" s="121">
        <v>233529</v>
      </c>
      <c r="L337" s="180">
        <v>204789</v>
      </c>
      <c r="M337" s="308">
        <f t="shared" si="31"/>
        <v>28740</v>
      </c>
    </row>
    <row r="338" spans="1:13" x14ac:dyDescent="0.2">
      <c r="A338" s="114">
        <v>2022</v>
      </c>
      <c r="B338" s="115">
        <v>45658</v>
      </c>
      <c r="C338" s="115" t="s">
        <v>1036</v>
      </c>
      <c r="D338" s="116" t="s">
        <v>2508</v>
      </c>
      <c r="E338" s="114" t="s">
        <v>1044</v>
      </c>
      <c r="F338" s="114" t="s">
        <v>54</v>
      </c>
      <c r="G338" s="117"/>
      <c r="H338" s="117" t="s">
        <v>1045</v>
      </c>
      <c r="I338" s="122" t="s">
        <v>1836</v>
      </c>
      <c r="J338" s="163" t="s">
        <v>1837</v>
      </c>
      <c r="K338" s="121">
        <v>233529</v>
      </c>
      <c r="L338" s="180">
        <v>204789</v>
      </c>
      <c r="M338" s="308">
        <f t="shared" si="31"/>
        <v>28740</v>
      </c>
    </row>
    <row r="339" spans="1:13" x14ac:dyDescent="0.2">
      <c r="A339" s="114">
        <v>2022</v>
      </c>
      <c r="B339" s="115">
        <v>45658</v>
      </c>
      <c r="C339" s="115" t="s">
        <v>1036</v>
      </c>
      <c r="D339" s="116" t="s">
        <v>2509</v>
      </c>
      <c r="E339" s="114" t="s">
        <v>1047</v>
      </c>
      <c r="F339" s="114" t="s">
        <v>54</v>
      </c>
      <c r="G339" s="117"/>
      <c r="H339" s="117" t="s">
        <v>1048</v>
      </c>
      <c r="I339" s="122" t="s">
        <v>1838</v>
      </c>
      <c r="J339" s="163" t="s">
        <v>1839</v>
      </c>
      <c r="K339" s="121">
        <v>233529</v>
      </c>
      <c r="L339" s="180">
        <v>204789</v>
      </c>
      <c r="M339" s="308">
        <f t="shared" si="31"/>
        <v>28740</v>
      </c>
    </row>
    <row r="340" spans="1:13" x14ac:dyDescent="0.2">
      <c r="A340" s="114">
        <v>2022</v>
      </c>
      <c r="B340" s="115">
        <v>45658</v>
      </c>
      <c r="C340" s="115" t="s">
        <v>1036</v>
      </c>
      <c r="D340" s="116" t="s">
        <v>2510</v>
      </c>
      <c r="E340" s="114" t="s">
        <v>1050</v>
      </c>
      <c r="F340" s="114" t="s">
        <v>54</v>
      </c>
      <c r="G340" s="117"/>
      <c r="H340" s="117" t="s">
        <v>1051</v>
      </c>
      <c r="I340" s="122" t="s">
        <v>1840</v>
      </c>
      <c r="J340" s="163" t="s">
        <v>1841</v>
      </c>
      <c r="K340" s="121">
        <v>233529</v>
      </c>
      <c r="L340" s="180">
        <v>204789</v>
      </c>
      <c r="M340" s="308">
        <f t="shared" si="31"/>
        <v>28740</v>
      </c>
    </row>
    <row r="341" spans="1:13" x14ac:dyDescent="0.2">
      <c r="A341" s="114">
        <v>2022</v>
      </c>
      <c r="B341" s="115">
        <v>45658</v>
      </c>
      <c r="C341" s="115" t="s">
        <v>1036</v>
      </c>
      <c r="D341" s="116" t="s">
        <v>2511</v>
      </c>
      <c r="E341" s="114" t="s">
        <v>1053</v>
      </c>
      <c r="F341" s="114" t="s">
        <v>54</v>
      </c>
      <c r="G341" s="117"/>
      <c r="H341" s="117" t="s">
        <v>1054</v>
      </c>
      <c r="I341" s="122" t="s">
        <v>1842</v>
      </c>
      <c r="J341" s="163" t="s">
        <v>1843</v>
      </c>
      <c r="K341" s="121">
        <v>233529</v>
      </c>
      <c r="L341" s="180">
        <v>204789</v>
      </c>
      <c r="M341" s="308">
        <f t="shared" si="31"/>
        <v>28740</v>
      </c>
    </row>
    <row r="342" spans="1:13" x14ac:dyDescent="0.2">
      <c r="A342" s="114">
        <v>2022</v>
      </c>
      <c r="B342" s="115">
        <v>45658</v>
      </c>
      <c r="C342" s="115" t="s">
        <v>1036</v>
      </c>
      <c r="D342" s="116" t="s">
        <v>2512</v>
      </c>
      <c r="E342" s="114" t="s">
        <v>1056</v>
      </c>
      <c r="F342" s="114" t="s">
        <v>54</v>
      </c>
      <c r="G342" s="117"/>
      <c r="H342" s="117" t="s">
        <v>1057</v>
      </c>
      <c r="I342" s="122" t="s">
        <v>1844</v>
      </c>
      <c r="J342" s="163" t="s">
        <v>1845</v>
      </c>
      <c r="K342" s="121">
        <v>233529</v>
      </c>
      <c r="L342" s="180">
        <v>204789</v>
      </c>
      <c r="M342" s="308">
        <f t="shared" si="31"/>
        <v>28740</v>
      </c>
    </row>
    <row r="343" spans="1:13" x14ac:dyDescent="0.2">
      <c r="A343" s="114">
        <v>2022</v>
      </c>
      <c r="B343" s="115">
        <v>45658</v>
      </c>
      <c r="C343" s="115" t="s">
        <v>1036</v>
      </c>
      <c r="D343" s="116" t="s">
        <v>2513</v>
      </c>
      <c r="E343" s="114" t="s">
        <v>1059</v>
      </c>
      <c r="F343" s="114" t="s">
        <v>54</v>
      </c>
      <c r="G343" s="117"/>
      <c r="H343" s="117" t="s">
        <v>1060</v>
      </c>
      <c r="I343" s="122" t="s">
        <v>1846</v>
      </c>
      <c r="J343" s="163" t="s">
        <v>1847</v>
      </c>
      <c r="K343" s="121">
        <v>233529</v>
      </c>
      <c r="L343" s="180">
        <v>204789</v>
      </c>
      <c r="M343" s="308">
        <f t="shared" si="31"/>
        <v>28740</v>
      </c>
    </row>
    <row r="344" spans="1:13" x14ac:dyDescent="0.2">
      <c r="A344" s="114">
        <v>2022</v>
      </c>
      <c r="B344" s="115">
        <v>45658</v>
      </c>
      <c r="C344" s="115" t="s">
        <v>1036</v>
      </c>
      <c r="D344" s="116" t="s">
        <v>2514</v>
      </c>
      <c r="E344" s="114" t="s">
        <v>1062</v>
      </c>
      <c r="F344" s="114" t="s">
        <v>54</v>
      </c>
      <c r="G344" s="117"/>
      <c r="H344" s="117" t="s">
        <v>1063</v>
      </c>
      <c r="I344" s="122" t="s">
        <v>1848</v>
      </c>
      <c r="J344" s="163" t="s">
        <v>1849</v>
      </c>
      <c r="K344" s="121">
        <v>233529</v>
      </c>
      <c r="L344" s="180">
        <v>204789</v>
      </c>
      <c r="M344" s="308">
        <f t="shared" si="31"/>
        <v>28740</v>
      </c>
    </row>
    <row r="345" spans="1:13" x14ac:dyDescent="0.2">
      <c r="A345" s="114">
        <v>2022</v>
      </c>
      <c r="B345" s="115">
        <v>45658</v>
      </c>
      <c r="C345" s="115" t="s">
        <v>1036</v>
      </c>
      <c r="D345" s="116" t="s">
        <v>2515</v>
      </c>
      <c r="E345" s="114" t="s">
        <v>1065</v>
      </c>
      <c r="F345" s="114" t="s">
        <v>54</v>
      </c>
      <c r="G345" s="117"/>
      <c r="H345" s="117" t="s">
        <v>1066</v>
      </c>
      <c r="I345" s="122" t="s">
        <v>1850</v>
      </c>
      <c r="J345" s="163" t="s">
        <v>1851</v>
      </c>
      <c r="K345" s="121">
        <v>233529</v>
      </c>
      <c r="L345" s="180">
        <v>204789</v>
      </c>
      <c r="M345" s="308">
        <f t="shared" si="31"/>
        <v>28740</v>
      </c>
    </row>
    <row r="346" spans="1:13" x14ac:dyDescent="0.2">
      <c r="A346" s="114">
        <v>2022</v>
      </c>
      <c r="B346" s="115">
        <v>45658</v>
      </c>
      <c r="C346" s="115" t="s">
        <v>1036</v>
      </c>
      <c r="D346" s="116" t="s">
        <v>1067</v>
      </c>
      <c r="E346" s="114" t="s">
        <v>1068</v>
      </c>
      <c r="F346" s="114" t="s">
        <v>54</v>
      </c>
      <c r="G346" s="117"/>
      <c r="H346" s="117" t="s">
        <v>1069</v>
      </c>
      <c r="I346" s="122" t="s">
        <v>1852</v>
      </c>
      <c r="J346" s="163" t="s">
        <v>1853</v>
      </c>
      <c r="K346" s="121">
        <v>233529</v>
      </c>
      <c r="L346" s="180">
        <v>204789</v>
      </c>
      <c r="M346" s="308">
        <f t="shared" si="31"/>
        <v>28740</v>
      </c>
    </row>
    <row r="347" spans="1:13" x14ac:dyDescent="0.2">
      <c r="A347" s="114">
        <v>2022</v>
      </c>
      <c r="B347" s="115">
        <v>45658</v>
      </c>
      <c r="C347" s="115" t="s">
        <v>1036</v>
      </c>
      <c r="D347" s="116" t="s">
        <v>1070</v>
      </c>
      <c r="E347" s="114" t="s">
        <v>1071</v>
      </c>
      <c r="F347" s="114" t="s">
        <v>54</v>
      </c>
      <c r="G347" s="117"/>
      <c r="H347" s="117" t="s">
        <v>1072</v>
      </c>
      <c r="I347" s="122" t="s">
        <v>1854</v>
      </c>
      <c r="J347" s="163" t="s">
        <v>1855</v>
      </c>
      <c r="K347" s="121">
        <v>233529</v>
      </c>
      <c r="L347" s="180">
        <v>204789</v>
      </c>
      <c r="M347" s="308">
        <f t="shared" si="31"/>
        <v>28740</v>
      </c>
    </row>
    <row r="348" spans="1:13" x14ac:dyDescent="0.2">
      <c r="A348" s="114">
        <v>2022</v>
      </c>
      <c r="B348" s="115">
        <v>45658</v>
      </c>
      <c r="C348" s="115" t="s">
        <v>1036</v>
      </c>
      <c r="D348" s="116" t="s">
        <v>1073</v>
      </c>
      <c r="E348" s="114" t="s">
        <v>1074</v>
      </c>
      <c r="F348" s="114" t="s">
        <v>54</v>
      </c>
      <c r="G348" s="117"/>
      <c r="H348" s="117" t="s">
        <v>1075</v>
      </c>
      <c r="I348" s="122" t="s">
        <v>1856</v>
      </c>
      <c r="J348" s="163" t="s">
        <v>1857</v>
      </c>
      <c r="K348" s="121">
        <v>233529</v>
      </c>
      <c r="L348" s="180">
        <v>204789</v>
      </c>
      <c r="M348" s="308">
        <f t="shared" si="31"/>
        <v>28740</v>
      </c>
    </row>
    <row r="349" spans="1:13" x14ac:dyDescent="0.2">
      <c r="A349" s="114">
        <v>2022</v>
      </c>
      <c r="B349" s="115">
        <v>45658</v>
      </c>
      <c r="C349" s="115" t="s">
        <v>1036</v>
      </c>
      <c r="D349" s="116" t="s">
        <v>1076</v>
      </c>
      <c r="E349" s="114" t="s">
        <v>1077</v>
      </c>
      <c r="F349" s="114" t="s">
        <v>54</v>
      </c>
      <c r="G349" s="117"/>
      <c r="H349" s="117" t="s">
        <v>1078</v>
      </c>
      <c r="I349" s="122" t="s">
        <v>1858</v>
      </c>
      <c r="J349" s="163" t="s">
        <v>1859</v>
      </c>
      <c r="K349" s="121">
        <v>233529</v>
      </c>
      <c r="L349" s="180">
        <v>204789</v>
      </c>
      <c r="M349" s="308">
        <f t="shared" si="31"/>
        <v>28740</v>
      </c>
    </row>
    <row r="350" spans="1:13" x14ac:dyDescent="0.2">
      <c r="A350" s="114">
        <v>2022</v>
      </c>
      <c r="B350" s="115">
        <v>45658</v>
      </c>
      <c r="C350" s="115" t="s">
        <v>1036</v>
      </c>
      <c r="D350" s="116" t="s">
        <v>1079</v>
      </c>
      <c r="E350" s="114" t="s">
        <v>1080</v>
      </c>
      <c r="F350" s="114" t="s">
        <v>54</v>
      </c>
      <c r="G350" s="117"/>
      <c r="H350" s="117" t="s">
        <v>1081</v>
      </c>
      <c r="I350" s="122" t="s">
        <v>1860</v>
      </c>
      <c r="J350" s="163" t="s">
        <v>1861</v>
      </c>
      <c r="K350" s="121">
        <v>233529</v>
      </c>
      <c r="L350" s="180">
        <v>204789</v>
      </c>
      <c r="M350" s="308">
        <f t="shared" si="31"/>
        <v>28740</v>
      </c>
    </row>
    <row r="351" spans="1:13" x14ac:dyDescent="0.2">
      <c r="A351" s="114">
        <v>2022</v>
      </c>
      <c r="B351" s="115">
        <v>45658</v>
      </c>
      <c r="C351" s="115" t="s">
        <v>1036</v>
      </c>
      <c r="D351" s="116" t="s">
        <v>1082</v>
      </c>
      <c r="E351" s="114" t="s">
        <v>1083</v>
      </c>
      <c r="F351" s="114" t="s">
        <v>54</v>
      </c>
      <c r="G351" s="117"/>
      <c r="H351" s="117" t="s">
        <v>1084</v>
      </c>
      <c r="I351" s="122" t="s">
        <v>1862</v>
      </c>
      <c r="J351" s="163" t="s">
        <v>1863</v>
      </c>
      <c r="K351" s="121">
        <v>233529</v>
      </c>
      <c r="L351" s="180">
        <v>204789</v>
      </c>
      <c r="M351" s="308">
        <f t="shared" si="31"/>
        <v>28740</v>
      </c>
    </row>
    <row r="352" spans="1:13" x14ac:dyDescent="0.2">
      <c r="A352" s="114">
        <v>2022</v>
      </c>
      <c r="B352" s="115">
        <v>45658</v>
      </c>
      <c r="C352" s="115" t="s">
        <v>1036</v>
      </c>
      <c r="D352" s="116" t="s">
        <v>1085</v>
      </c>
      <c r="E352" s="114" t="s">
        <v>1086</v>
      </c>
      <c r="F352" s="114" t="s">
        <v>54</v>
      </c>
      <c r="G352" s="117"/>
      <c r="H352" s="117" t="s">
        <v>1087</v>
      </c>
      <c r="I352" s="119" t="s">
        <v>1864</v>
      </c>
      <c r="J352" s="163" t="s">
        <v>1865</v>
      </c>
      <c r="K352" s="121">
        <v>233529</v>
      </c>
      <c r="L352" s="180">
        <v>204789</v>
      </c>
      <c r="M352" s="308">
        <f t="shared" si="31"/>
        <v>28740</v>
      </c>
    </row>
    <row r="353" spans="1:13" x14ac:dyDescent="0.2">
      <c r="A353" s="379" t="s">
        <v>177</v>
      </c>
      <c r="B353" s="380"/>
      <c r="C353" s="380"/>
      <c r="D353" s="380"/>
      <c r="E353" s="380"/>
      <c r="F353" s="380"/>
      <c r="G353" s="380"/>
      <c r="H353" s="380"/>
      <c r="I353" s="380"/>
      <c r="J353" s="381"/>
      <c r="K353" s="142">
        <f>SUM(K336:K352)</f>
        <v>3969993</v>
      </c>
      <c r="L353" s="142">
        <f>SUM(L336:L352)</f>
        <v>3481413</v>
      </c>
      <c r="M353" s="124">
        <f>SUM(M336:M352)</f>
        <v>488580</v>
      </c>
    </row>
    <row r="354" spans="1:13" ht="39.75" x14ac:dyDescent="0.2">
      <c r="A354" s="109" t="s">
        <v>41</v>
      </c>
      <c r="B354" s="110" t="s">
        <v>42</v>
      </c>
      <c r="C354" s="111" t="s">
        <v>43</v>
      </c>
      <c r="D354" s="112" t="s">
        <v>262</v>
      </c>
      <c r="E354" s="111" t="s">
        <v>45</v>
      </c>
      <c r="F354" s="111" t="s">
        <v>46</v>
      </c>
      <c r="G354" s="111" t="s">
        <v>47</v>
      </c>
      <c r="H354" s="111" t="s">
        <v>48</v>
      </c>
      <c r="I354" s="111" t="s">
        <v>49</v>
      </c>
      <c r="J354" s="125" t="s">
        <v>50</v>
      </c>
      <c r="K354" s="113" t="s">
        <v>2385</v>
      </c>
      <c r="L354" s="177"/>
      <c r="M354" s="113" t="s">
        <v>2384</v>
      </c>
    </row>
    <row r="355" spans="1:13" x14ac:dyDescent="0.2">
      <c r="A355" s="114">
        <v>2022</v>
      </c>
      <c r="B355" s="115">
        <v>45827</v>
      </c>
      <c r="C355" s="115" t="s">
        <v>274</v>
      </c>
      <c r="D355" s="116" t="s">
        <v>1088</v>
      </c>
      <c r="E355" s="114" t="s">
        <v>1089</v>
      </c>
      <c r="F355" s="114" t="s">
        <v>113</v>
      </c>
      <c r="G355" s="117"/>
      <c r="H355" s="117" t="s">
        <v>1090</v>
      </c>
      <c r="I355" s="119" t="s">
        <v>1866</v>
      </c>
      <c r="J355" s="163" t="s">
        <v>1867</v>
      </c>
      <c r="K355" s="121">
        <v>233529</v>
      </c>
      <c r="L355" s="180">
        <v>204789</v>
      </c>
      <c r="M355" s="308">
        <f t="shared" ref="M355:M365" si="32">+K355-L355</f>
        <v>28740</v>
      </c>
    </row>
    <row r="356" spans="1:13" x14ac:dyDescent="0.2">
      <c r="A356" s="114">
        <v>2022</v>
      </c>
      <c r="B356" s="115">
        <v>45825</v>
      </c>
      <c r="C356" s="115" t="s">
        <v>274</v>
      </c>
      <c r="D356" s="116" t="s">
        <v>1091</v>
      </c>
      <c r="E356" s="114" t="s">
        <v>1092</v>
      </c>
      <c r="F356" s="114" t="s">
        <v>113</v>
      </c>
      <c r="G356" s="117"/>
      <c r="H356" s="117" t="s">
        <v>1093</v>
      </c>
      <c r="I356" s="122" t="s">
        <v>1868</v>
      </c>
      <c r="J356" s="163" t="s">
        <v>1869</v>
      </c>
      <c r="K356" s="121">
        <v>233529</v>
      </c>
      <c r="L356" s="180">
        <v>204789</v>
      </c>
      <c r="M356" s="308">
        <f t="shared" si="32"/>
        <v>28740</v>
      </c>
    </row>
    <row r="357" spans="1:13" x14ac:dyDescent="0.2">
      <c r="A357" s="114">
        <v>2022</v>
      </c>
      <c r="B357" s="115">
        <v>45825</v>
      </c>
      <c r="C357" s="115" t="s">
        <v>274</v>
      </c>
      <c r="D357" s="116" t="s">
        <v>1094</v>
      </c>
      <c r="E357" s="114" t="s">
        <v>1095</v>
      </c>
      <c r="F357" s="114" t="s">
        <v>113</v>
      </c>
      <c r="G357" s="117"/>
      <c r="H357" s="117" t="s">
        <v>1096</v>
      </c>
      <c r="I357" s="122" t="s">
        <v>1870</v>
      </c>
      <c r="J357" s="163" t="s">
        <v>1871</v>
      </c>
      <c r="K357" s="121">
        <v>233529</v>
      </c>
      <c r="L357" s="180">
        <v>204789</v>
      </c>
      <c r="M357" s="308">
        <f t="shared" si="32"/>
        <v>28740</v>
      </c>
    </row>
    <row r="358" spans="1:13" x14ac:dyDescent="0.2">
      <c r="A358" s="114">
        <v>2022</v>
      </c>
      <c r="B358" s="115">
        <v>45912</v>
      </c>
      <c r="C358" s="115" t="s">
        <v>274</v>
      </c>
      <c r="D358" s="116" t="s">
        <v>1097</v>
      </c>
      <c r="E358" s="114" t="s">
        <v>1098</v>
      </c>
      <c r="F358" s="114" t="s">
        <v>113</v>
      </c>
      <c r="G358" s="117"/>
      <c r="H358" s="117" t="s">
        <v>1099</v>
      </c>
      <c r="I358" s="122" t="s">
        <v>1872</v>
      </c>
      <c r="J358" s="163" t="s">
        <v>1873</v>
      </c>
      <c r="K358" s="121">
        <v>233529</v>
      </c>
      <c r="L358" s="180">
        <v>204789</v>
      </c>
      <c r="M358" s="308">
        <f t="shared" si="32"/>
        <v>28740</v>
      </c>
    </row>
    <row r="359" spans="1:13" x14ac:dyDescent="0.2">
      <c r="A359" s="114">
        <v>2022</v>
      </c>
      <c r="B359" s="115">
        <v>45825</v>
      </c>
      <c r="C359" s="115" t="s">
        <v>274</v>
      </c>
      <c r="D359" s="116" t="s">
        <v>1100</v>
      </c>
      <c r="E359" s="114" t="s">
        <v>1101</v>
      </c>
      <c r="F359" s="114" t="s">
        <v>113</v>
      </c>
      <c r="G359" s="117"/>
      <c r="H359" s="117" t="s">
        <v>1102</v>
      </c>
      <c r="I359" s="122" t="s">
        <v>1874</v>
      </c>
      <c r="J359" s="163" t="s">
        <v>1875</v>
      </c>
      <c r="K359" s="121">
        <v>233529</v>
      </c>
      <c r="L359" s="180">
        <v>204789</v>
      </c>
      <c r="M359" s="308">
        <f t="shared" si="32"/>
        <v>28740</v>
      </c>
    </row>
    <row r="360" spans="1:13" x14ac:dyDescent="0.2">
      <c r="A360" s="114">
        <v>2022</v>
      </c>
      <c r="B360" s="115">
        <v>45827</v>
      </c>
      <c r="C360" s="115" t="s">
        <v>274</v>
      </c>
      <c r="D360" s="116" t="s">
        <v>1103</v>
      </c>
      <c r="E360" s="114" t="s">
        <v>1103</v>
      </c>
      <c r="F360" s="114" t="s">
        <v>113</v>
      </c>
      <c r="G360" s="117"/>
      <c r="H360" s="117" t="s">
        <v>1104</v>
      </c>
      <c r="I360" s="122" t="s">
        <v>1876</v>
      </c>
      <c r="J360" s="163" t="s">
        <v>1877</v>
      </c>
      <c r="K360" s="121">
        <v>233529</v>
      </c>
      <c r="L360" s="180">
        <v>204789</v>
      </c>
      <c r="M360" s="308">
        <f t="shared" si="32"/>
        <v>28740</v>
      </c>
    </row>
    <row r="361" spans="1:13" x14ac:dyDescent="0.2">
      <c r="A361" s="114">
        <v>2022</v>
      </c>
      <c r="B361" s="115">
        <v>45827</v>
      </c>
      <c r="C361" s="115" t="s">
        <v>274</v>
      </c>
      <c r="D361" s="116" t="s">
        <v>1105</v>
      </c>
      <c r="E361" s="114" t="s">
        <v>1105</v>
      </c>
      <c r="F361" s="114" t="s">
        <v>113</v>
      </c>
      <c r="G361" s="117"/>
      <c r="H361" s="117" t="s">
        <v>1106</v>
      </c>
      <c r="I361" s="122" t="s">
        <v>1878</v>
      </c>
      <c r="J361" s="163" t="s">
        <v>1879</v>
      </c>
      <c r="K361" s="121">
        <v>233529</v>
      </c>
      <c r="L361" s="180">
        <v>204789</v>
      </c>
      <c r="M361" s="308">
        <f t="shared" si="32"/>
        <v>28740</v>
      </c>
    </row>
    <row r="362" spans="1:13" x14ac:dyDescent="0.2">
      <c r="A362" s="114">
        <v>2022</v>
      </c>
      <c r="B362" s="115">
        <v>45825</v>
      </c>
      <c r="C362" s="115" t="s">
        <v>274</v>
      </c>
      <c r="D362" s="116" t="s">
        <v>1107</v>
      </c>
      <c r="E362" s="114" t="s">
        <v>1107</v>
      </c>
      <c r="F362" s="114" t="s">
        <v>113</v>
      </c>
      <c r="G362" s="117"/>
      <c r="H362" s="117" t="s">
        <v>1108</v>
      </c>
      <c r="I362" s="122" t="s">
        <v>1880</v>
      </c>
      <c r="J362" s="163" t="s">
        <v>1881</v>
      </c>
      <c r="K362" s="121">
        <v>233529</v>
      </c>
      <c r="L362" s="180">
        <v>204789</v>
      </c>
      <c r="M362" s="308">
        <f t="shared" si="32"/>
        <v>28740</v>
      </c>
    </row>
    <row r="363" spans="1:13" x14ac:dyDescent="0.2">
      <c r="A363" s="114">
        <v>2022</v>
      </c>
      <c r="B363" s="115">
        <v>45825</v>
      </c>
      <c r="C363" s="115" t="s">
        <v>274</v>
      </c>
      <c r="D363" s="116" t="s">
        <v>1109</v>
      </c>
      <c r="E363" s="114" t="s">
        <v>1109</v>
      </c>
      <c r="F363" s="114" t="s">
        <v>113</v>
      </c>
      <c r="G363" s="117"/>
      <c r="H363" s="117" t="s">
        <v>1110</v>
      </c>
      <c r="I363" s="122" t="s">
        <v>1882</v>
      </c>
      <c r="J363" s="163" t="s">
        <v>1883</v>
      </c>
      <c r="K363" s="121">
        <v>233529</v>
      </c>
      <c r="L363" s="180">
        <v>204789</v>
      </c>
      <c r="M363" s="308">
        <f t="shared" si="32"/>
        <v>28740</v>
      </c>
    </row>
    <row r="364" spans="1:13" x14ac:dyDescent="0.2">
      <c r="A364" s="114">
        <v>2022</v>
      </c>
      <c r="B364" s="115">
        <v>45825</v>
      </c>
      <c r="C364" s="115" t="s">
        <v>274</v>
      </c>
      <c r="D364" s="116" t="s">
        <v>1111</v>
      </c>
      <c r="E364" s="114" t="s">
        <v>1111</v>
      </c>
      <c r="F364" s="114" t="s">
        <v>113</v>
      </c>
      <c r="G364" s="117"/>
      <c r="H364" s="117" t="s">
        <v>1112</v>
      </c>
      <c r="I364" s="122" t="s">
        <v>1884</v>
      </c>
      <c r="J364" s="163" t="s">
        <v>1885</v>
      </c>
      <c r="K364" s="121">
        <v>233529</v>
      </c>
      <c r="L364" s="180">
        <v>204789</v>
      </c>
      <c r="M364" s="308">
        <f t="shared" si="32"/>
        <v>28740</v>
      </c>
    </row>
    <row r="365" spans="1:13" x14ac:dyDescent="0.2">
      <c r="A365" s="114">
        <v>2022</v>
      </c>
      <c r="B365" s="115">
        <v>45827</v>
      </c>
      <c r="C365" s="115" t="s">
        <v>274</v>
      </c>
      <c r="D365" s="116" t="s">
        <v>1113</v>
      </c>
      <c r="E365" s="114" t="s">
        <v>1113</v>
      </c>
      <c r="F365" s="114" t="s">
        <v>113</v>
      </c>
      <c r="G365" s="117"/>
      <c r="H365" s="117" t="s">
        <v>1114</v>
      </c>
      <c r="I365" s="122" t="s">
        <v>1886</v>
      </c>
      <c r="J365" s="163" t="s">
        <v>1887</v>
      </c>
      <c r="K365" s="121">
        <v>233529</v>
      </c>
      <c r="L365" s="180">
        <v>204789</v>
      </c>
      <c r="M365" s="308">
        <f t="shared" si="32"/>
        <v>28740</v>
      </c>
    </row>
    <row r="366" spans="1:13" x14ac:dyDescent="0.2">
      <c r="A366" s="379" t="s">
        <v>261</v>
      </c>
      <c r="B366" s="380"/>
      <c r="C366" s="380"/>
      <c r="D366" s="380"/>
      <c r="E366" s="380"/>
      <c r="F366" s="380"/>
      <c r="G366" s="380"/>
      <c r="H366" s="380"/>
      <c r="I366" s="380"/>
      <c r="J366" s="381"/>
      <c r="K366" s="142">
        <f>SUM(K355:K365)</f>
        <v>2568819</v>
      </c>
      <c r="L366" s="142">
        <f>SUM(L355:L365)</f>
        <v>2252679</v>
      </c>
      <c r="M366" s="124">
        <f>SUM(M355:M365)</f>
        <v>316140</v>
      </c>
    </row>
    <row r="367" spans="1:13" ht="39.75" x14ac:dyDescent="0.2">
      <c r="A367" s="109" t="s">
        <v>41</v>
      </c>
      <c r="B367" s="110" t="s">
        <v>42</v>
      </c>
      <c r="C367" s="111" t="s">
        <v>43</v>
      </c>
      <c r="D367" s="112" t="s">
        <v>262</v>
      </c>
      <c r="E367" s="111" t="s">
        <v>45</v>
      </c>
      <c r="F367" s="111" t="s">
        <v>46</v>
      </c>
      <c r="G367" s="111" t="s">
        <v>47</v>
      </c>
      <c r="H367" s="111" t="s">
        <v>48</v>
      </c>
      <c r="I367" s="111" t="s">
        <v>49</v>
      </c>
      <c r="J367" s="125" t="s">
        <v>50</v>
      </c>
      <c r="K367" s="113" t="s">
        <v>2385</v>
      </c>
      <c r="L367" s="177"/>
      <c r="M367" s="113" t="s">
        <v>2384</v>
      </c>
    </row>
    <row r="368" spans="1:13" x14ac:dyDescent="0.2">
      <c r="A368" s="114">
        <v>2022</v>
      </c>
      <c r="B368" s="115" t="s">
        <v>1115</v>
      </c>
      <c r="C368" s="115" t="s">
        <v>1116</v>
      </c>
      <c r="D368" s="116" t="s">
        <v>1117</v>
      </c>
      <c r="E368" s="114" t="s">
        <v>1118</v>
      </c>
      <c r="F368" s="114" t="s">
        <v>113</v>
      </c>
      <c r="G368" s="117"/>
      <c r="H368" s="117" t="s">
        <v>1119</v>
      </c>
      <c r="I368" s="119" t="s">
        <v>1888</v>
      </c>
      <c r="J368" s="163" t="s">
        <v>1889</v>
      </c>
      <c r="K368" s="121">
        <v>233529</v>
      </c>
      <c r="L368" s="180">
        <v>204789</v>
      </c>
      <c r="M368" s="308">
        <f t="shared" ref="M368:M373" si="33">+K368-L368</f>
        <v>28740</v>
      </c>
    </row>
    <row r="369" spans="1:13" x14ac:dyDescent="0.2">
      <c r="A369" s="114">
        <v>2022</v>
      </c>
      <c r="B369" s="115" t="s">
        <v>1115</v>
      </c>
      <c r="C369" s="115" t="s">
        <v>1116</v>
      </c>
      <c r="D369" s="116" t="s">
        <v>1120</v>
      </c>
      <c r="E369" s="114" t="s">
        <v>1121</v>
      </c>
      <c r="F369" s="114" t="s">
        <v>113</v>
      </c>
      <c r="G369" s="117"/>
      <c r="H369" s="117" t="s">
        <v>1122</v>
      </c>
      <c r="I369" s="122" t="s">
        <v>1890</v>
      </c>
      <c r="J369" s="163" t="s">
        <v>1891</v>
      </c>
      <c r="K369" s="121">
        <v>233529</v>
      </c>
      <c r="L369" s="180">
        <v>204789</v>
      </c>
      <c r="M369" s="308">
        <f t="shared" si="33"/>
        <v>28740</v>
      </c>
    </row>
    <row r="370" spans="1:13" x14ac:dyDescent="0.2">
      <c r="A370" s="114">
        <v>2022</v>
      </c>
      <c r="B370" s="115" t="s">
        <v>1115</v>
      </c>
      <c r="C370" s="115" t="s">
        <v>1116</v>
      </c>
      <c r="D370" s="116" t="s">
        <v>1123</v>
      </c>
      <c r="E370" s="114" t="s">
        <v>1124</v>
      </c>
      <c r="F370" s="114" t="s">
        <v>113</v>
      </c>
      <c r="G370" s="117"/>
      <c r="H370" s="117" t="s">
        <v>1125</v>
      </c>
      <c r="I370" s="122" t="s">
        <v>1892</v>
      </c>
      <c r="J370" s="163" t="s">
        <v>1893</v>
      </c>
      <c r="K370" s="121">
        <v>233529</v>
      </c>
      <c r="L370" s="180">
        <v>204789</v>
      </c>
      <c r="M370" s="308">
        <f t="shared" si="33"/>
        <v>28740</v>
      </c>
    </row>
    <row r="371" spans="1:13" x14ac:dyDescent="0.2">
      <c r="A371" s="114">
        <v>2022</v>
      </c>
      <c r="B371" s="115" t="s">
        <v>1115</v>
      </c>
      <c r="C371" s="115" t="s">
        <v>1116</v>
      </c>
      <c r="D371" s="116" t="s">
        <v>1126</v>
      </c>
      <c r="E371" s="114" t="s">
        <v>1127</v>
      </c>
      <c r="F371" s="114" t="s">
        <v>113</v>
      </c>
      <c r="G371" s="117"/>
      <c r="H371" s="117" t="s">
        <v>1128</v>
      </c>
      <c r="I371" s="122" t="s">
        <v>1894</v>
      </c>
      <c r="J371" s="163" t="s">
        <v>1895</v>
      </c>
      <c r="K371" s="121">
        <v>233529</v>
      </c>
      <c r="L371" s="180">
        <v>204789</v>
      </c>
      <c r="M371" s="308">
        <f t="shared" si="33"/>
        <v>28740</v>
      </c>
    </row>
    <row r="372" spans="1:13" x14ac:dyDescent="0.2">
      <c r="A372" s="114">
        <v>2022</v>
      </c>
      <c r="B372" s="115" t="s">
        <v>437</v>
      </c>
      <c r="C372" s="115" t="s">
        <v>1116</v>
      </c>
      <c r="D372" s="116" t="s">
        <v>1129</v>
      </c>
      <c r="E372" s="114" t="s">
        <v>1130</v>
      </c>
      <c r="F372" s="114" t="s">
        <v>113</v>
      </c>
      <c r="G372" s="117"/>
      <c r="H372" s="117" t="s">
        <v>1131</v>
      </c>
      <c r="I372" s="122" t="s">
        <v>1896</v>
      </c>
      <c r="J372" s="163" t="s">
        <v>1897</v>
      </c>
      <c r="K372" s="121">
        <v>233529</v>
      </c>
      <c r="L372" s="180">
        <v>204789</v>
      </c>
      <c r="M372" s="308">
        <f t="shared" si="33"/>
        <v>28740</v>
      </c>
    </row>
    <row r="373" spans="1:13" x14ac:dyDescent="0.2">
      <c r="A373" s="114">
        <v>2022</v>
      </c>
      <c r="B373" s="115" t="s">
        <v>437</v>
      </c>
      <c r="C373" s="115" t="s">
        <v>1116</v>
      </c>
      <c r="D373" s="116" t="s">
        <v>1132</v>
      </c>
      <c r="E373" s="114" t="s">
        <v>1133</v>
      </c>
      <c r="F373" s="114" t="s">
        <v>113</v>
      </c>
      <c r="G373" s="117"/>
      <c r="H373" s="117" t="s">
        <v>1134</v>
      </c>
      <c r="I373" s="122" t="s">
        <v>1898</v>
      </c>
      <c r="J373" s="163" t="s">
        <v>1899</v>
      </c>
      <c r="K373" s="121">
        <v>233529</v>
      </c>
      <c r="L373" s="180">
        <v>204789</v>
      </c>
      <c r="M373" s="308">
        <f t="shared" si="33"/>
        <v>28740</v>
      </c>
    </row>
    <row r="374" spans="1:13" x14ac:dyDescent="0.2">
      <c r="A374" s="389" t="s">
        <v>341</v>
      </c>
      <c r="B374" s="390"/>
      <c r="C374" s="390"/>
      <c r="D374" s="390"/>
      <c r="E374" s="390"/>
      <c r="F374" s="390"/>
      <c r="G374" s="390"/>
      <c r="H374" s="390"/>
      <c r="I374" s="390"/>
      <c r="J374" s="391"/>
      <c r="K374" s="142">
        <f>SUM(K368:K373)</f>
        <v>1401174</v>
      </c>
      <c r="L374" s="142">
        <f>SUM(L368:L373)</f>
        <v>1228734</v>
      </c>
      <c r="M374" s="124">
        <f>SUM(M368:M373)</f>
        <v>172440</v>
      </c>
    </row>
    <row r="375" spans="1:13" ht="39.75" x14ac:dyDescent="0.2">
      <c r="A375" s="109" t="s">
        <v>41</v>
      </c>
      <c r="B375" s="110" t="s">
        <v>42</v>
      </c>
      <c r="C375" s="111" t="s">
        <v>43</v>
      </c>
      <c r="D375" s="112" t="s">
        <v>262</v>
      </c>
      <c r="E375" s="111" t="s">
        <v>45</v>
      </c>
      <c r="F375" s="111" t="s">
        <v>46</v>
      </c>
      <c r="G375" s="111" t="s">
        <v>47</v>
      </c>
      <c r="H375" s="111" t="s">
        <v>48</v>
      </c>
      <c r="I375" s="111" t="s">
        <v>49</v>
      </c>
      <c r="J375" s="125" t="s">
        <v>50</v>
      </c>
      <c r="K375" s="113" t="s">
        <v>2385</v>
      </c>
      <c r="L375" s="177"/>
      <c r="M375" s="113" t="s">
        <v>2384</v>
      </c>
    </row>
    <row r="376" spans="1:13" x14ac:dyDescent="0.2">
      <c r="A376" s="114">
        <v>2022</v>
      </c>
      <c r="B376" s="115">
        <v>45867</v>
      </c>
      <c r="C376" s="115" t="s">
        <v>1135</v>
      </c>
      <c r="D376" s="116" t="s">
        <v>1136</v>
      </c>
      <c r="E376" s="114" t="s">
        <v>1137</v>
      </c>
      <c r="F376" s="114" t="s">
        <v>113</v>
      </c>
      <c r="G376" s="117"/>
      <c r="H376" s="117" t="s">
        <v>1138</v>
      </c>
      <c r="I376" s="119" t="s">
        <v>1900</v>
      </c>
      <c r="J376" s="163" t="s">
        <v>1901</v>
      </c>
      <c r="K376" s="121">
        <v>233529</v>
      </c>
      <c r="L376" s="180">
        <v>204789</v>
      </c>
      <c r="M376" s="308">
        <f t="shared" ref="M376:M382" si="34">+K376-L376</f>
        <v>28740</v>
      </c>
    </row>
    <row r="377" spans="1:13" x14ac:dyDescent="0.2">
      <c r="A377" s="114">
        <v>2022</v>
      </c>
      <c r="B377" s="115">
        <v>45881</v>
      </c>
      <c r="C377" s="115" t="s">
        <v>1135</v>
      </c>
      <c r="D377" s="116" t="s">
        <v>1139</v>
      </c>
      <c r="E377" s="114" t="s">
        <v>1140</v>
      </c>
      <c r="F377" s="114" t="s">
        <v>113</v>
      </c>
      <c r="G377" s="117"/>
      <c r="H377" s="117" t="s">
        <v>1141</v>
      </c>
      <c r="I377" s="122" t="s">
        <v>1902</v>
      </c>
      <c r="J377" s="163" t="s">
        <v>1903</v>
      </c>
      <c r="K377" s="121">
        <v>233529</v>
      </c>
      <c r="L377" s="180">
        <v>204789</v>
      </c>
      <c r="M377" s="308">
        <f t="shared" si="34"/>
        <v>28740</v>
      </c>
    </row>
    <row r="378" spans="1:13" x14ac:dyDescent="0.2">
      <c r="A378" s="114">
        <v>2022</v>
      </c>
      <c r="B378" s="115">
        <v>45867</v>
      </c>
      <c r="C378" s="115" t="s">
        <v>1135</v>
      </c>
      <c r="D378" s="116" t="s">
        <v>1142</v>
      </c>
      <c r="E378" s="114" t="s">
        <v>1143</v>
      </c>
      <c r="F378" s="114" t="s">
        <v>113</v>
      </c>
      <c r="G378" s="117"/>
      <c r="H378" s="117" t="s">
        <v>1144</v>
      </c>
      <c r="I378" s="122" t="s">
        <v>1904</v>
      </c>
      <c r="J378" s="163" t="s">
        <v>1905</v>
      </c>
      <c r="K378" s="121">
        <v>233529</v>
      </c>
      <c r="L378" s="180">
        <v>204789</v>
      </c>
      <c r="M378" s="308">
        <f t="shared" si="34"/>
        <v>28740</v>
      </c>
    </row>
    <row r="379" spans="1:13" x14ac:dyDescent="0.2">
      <c r="A379" s="114">
        <v>2022</v>
      </c>
      <c r="B379" s="115">
        <v>45878</v>
      </c>
      <c r="C379" s="115" t="s">
        <v>1135</v>
      </c>
      <c r="D379" s="116" t="s">
        <v>1145</v>
      </c>
      <c r="E379" s="114" t="s">
        <v>1146</v>
      </c>
      <c r="F379" s="114" t="s">
        <v>113</v>
      </c>
      <c r="G379" s="117"/>
      <c r="H379" s="117" t="s">
        <v>1147</v>
      </c>
      <c r="I379" s="122" t="s">
        <v>1906</v>
      </c>
      <c r="J379" s="163" t="s">
        <v>1907</v>
      </c>
      <c r="K379" s="121">
        <v>233529</v>
      </c>
      <c r="L379" s="180">
        <v>204789</v>
      </c>
      <c r="M379" s="308">
        <f t="shared" si="34"/>
        <v>28740</v>
      </c>
    </row>
    <row r="380" spans="1:13" x14ac:dyDescent="0.2">
      <c r="A380" s="114">
        <v>2022</v>
      </c>
      <c r="B380" s="115">
        <v>45867</v>
      </c>
      <c r="C380" s="115" t="s">
        <v>1135</v>
      </c>
      <c r="D380" s="116" t="s">
        <v>1148</v>
      </c>
      <c r="E380" s="114" t="s">
        <v>1149</v>
      </c>
      <c r="F380" s="114" t="s">
        <v>113</v>
      </c>
      <c r="G380" s="117"/>
      <c r="H380" s="117" t="s">
        <v>1150</v>
      </c>
      <c r="I380" s="122" t="s">
        <v>1908</v>
      </c>
      <c r="J380" s="163" t="s">
        <v>1909</v>
      </c>
      <c r="K380" s="121">
        <v>233529</v>
      </c>
      <c r="L380" s="180">
        <v>204789</v>
      </c>
      <c r="M380" s="308">
        <f t="shared" si="34"/>
        <v>28740</v>
      </c>
    </row>
    <row r="381" spans="1:13" x14ac:dyDescent="0.2">
      <c r="A381" s="114">
        <v>2022</v>
      </c>
      <c r="B381" s="115">
        <v>45875</v>
      </c>
      <c r="C381" s="115" t="s">
        <v>1135</v>
      </c>
      <c r="D381" s="116" t="s">
        <v>1151</v>
      </c>
      <c r="E381" s="114" t="s">
        <v>1152</v>
      </c>
      <c r="F381" s="114" t="s">
        <v>113</v>
      </c>
      <c r="G381" s="117"/>
      <c r="H381" s="117" t="s">
        <v>1153</v>
      </c>
      <c r="I381" s="122" t="s">
        <v>1910</v>
      </c>
      <c r="J381" s="163" t="s">
        <v>1911</v>
      </c>
      <c r="K381" s="121">
        <v>233529</v>
      </c>
      <c r="L381" s="180">
        <v>204789</v>
      </c>
      <c r="M381" s="308">
        <f t="shared" si="34"/>
        <v>28740</v>
      </c>
    </row>
    <row r="382" spans="1:13" x14ac:dyDescent="0.2">
      <c r="A382" s="114">
        <v>2022</v>
      </c>
      <c r="B382" s="115">
        <v>45875</v>
      </c>
      <c r="C382" s="115" t="s">
        <v>1135</v>
      </c>
      <c r="D382" s="116" t="s">
        <v>1154</v>
      </c>
      <c r="E382" s="114" t="s">
        <v>1155</v>
      </c>
      <c r="F382" s="114" t="s">
        <v>113</v>
      </c>
      <c r="G382" s="117"/>
      <c r="H382" s="117" t="s">
        <v>1156</v>
      </c>
      <c r="I382" s="122" t="s">
        <v>1912</v>
      </c>
      <c r="J382" s="163" t="s">
        <v>1913</v>
      </c>
      <c r="K382" s="121">
        <v>233529</v>
      </c>
      <c r="L382" s="180">
        <v>204789</v>
      </c>
      <c r="M382" s="308">
        <f t="shared" si="34"/>
        <v>28740</v>
      </c>
    </row>
    <row r="383" spans="1:13" x14ac:dyDescent="0.2">
      <c r="A383" s="379" t="s">
        <v>555</v>
      </c>
      <c r="B383" s="380"/>
      <c r="C383" s="380"/>
      <c r="D383" s="380"/>
      <c r="E383" s="380"/>
      <c r="F383" s="380"/>
      <c r="G383" s="380"/>
      <c r="H383" s="380"/>
      <c r="I383" s="380"/>
      <c r="J383" s="381"/>
      <c r="K383" s="142">
        <f>SUM(K376:K382)</f>
        <v>1634703</v>
      </c>
      <c r="L383" s="142">
        <f>SUM(L376:L382)</f>
        <v>1433523</v>
      </c>
      <c r="M383" s="124">
        <f>SUM(M376:M382)</f>
        <v>201180</v>
      </c>
    </row>
    <row r="384" spans="1:13" ht="33.75" x14ac:dyDescent="0.2">
      <c r="A384" s="109" t="s">
        <v>41</v>
      </c>
      <c r="B384" s="110" t="s">
        <v>42</v>
      </c>
      <c r="C384" s="111" t="s">
        <v>43</v>
      </c>
      <c r="D384" s="112" t="s">
        <v>262</v>
      </c>
      <c r="E384" s="111" t="s">
        <v>45</v>
      </c>
      <c r="F384" s="111" t="s">
        <v>46</v>
      </c>
      <c r="G384" s="111" t="s">
        <v>47</v>
      </c>
      <c r="H384" s="111" t="s">
        <v>48</v>
      </c>
      <c r="I384" s="111" t="s">
        <v>49</v>
      </c>
      <c r="J384" s="125" t="s">
        <v>50</v>
      </c>
      <c r="K384" s="113" t="s">
        <v>2385</v>
      </c>
      <c r="L384" s="177"/>
      <c r="M384" s="113" t="s">
        <v>2384</v>
      </c>
    </row>
    <row r="385" spans="1:13" x14ac:dyDescent="0.2">
      <c r="A385" s="114">
        <v>2022</v>
      </c>
      <c r="B385" s="115">
        <v>45566</v>
      </c>
      <c r="C385" s="115" t="s">
        <v>1158</v>
      </c>
      <c r="D385" s="116" t="s">
        <v>1159</v>
      </c>
      <c r="E385" s="114" t="s">
        <v>1160</v>
      </c>
      <c r="F385" s="114" t="s">
        <v>113</v>
      </c>
      <c r="G385" s="117"/>
      <c r="H385" s="117" t="s">
        <v>1161</v>
      </c>
      <c r="I385" s="119" t="s">
        <v>1914</v>
      </c>
      <c r="J385" s="120" t="s">
        <v>1915</v>
      </c>
      <c r="K385" s="121">
        <v>233529</v>
      </c>
      <c r="L385" s="180">
        <v>204789</v>
      </c>
      <c r="M385" s="308">
        <f t="shared" ref="M385:M398" si="35">+K385-L385</f>
        <v>28740</v>
      </c>
    </row>
    <row r="386" spans="1:13" x14ac:dyDescent="0.2">
      <c r="A386" s="114">
        <v>2022</v>
      </c>
      <c r="B386" s="115">
        <v>45566</v>
      </c>
      <c r="C386" s="115" t="s">
        <v>1158</v>
      </c>
      <c r="D386" s="116" t="s">
        <v>1162</v>
      </c>
      <c r="E386" s="114" t="s">
        <v>1163</v>
      </c>
      <c r="F386" s="114" t="s">
        <v>113</v>
      </c>
      <c r="G386" s="117"/>
      <c r="H386" s="117" t="s">
        <v>1164</v>
      </c>
      <c r="I386" s="122" t="s">
        <v>1916</v>
      </c>
      <c r="J386" s="120" t="s">
        <v>1917</v>
      </c>
      <c r="K386" s="121">
        <v>233529</v>
      </c>
      <c r="L386" s="180">
        <v>204789</v>
      </c>
      <c r="M386" s="308">
        <f t="shared" si="35"/>
        <v>28740</v>
      </c>
    </row>
    <row r="387" spans="1:13" x14ac:dyDescent="0.2">
      <c r="A387" s="114">
        <v>2022</v>
      </c>
      <c r="B387" s="115">
        <v>45566</v>
      </c>
      <c r="C387" s="115" t="s">
        <v>1158</v>
      </c>
      <c r="D387" s="116" t="s">
        <v>1165</v>
      </c>
      <c r="E387" s="114" t="s">
        <v>1166</v>
      </c>
      <c r="F387" s="114" t="s">
        <v>113</v>
      </c>
      <c r="G387" s="117"/>
      <c r="H387" s="117" t="s">
        <v>1167</v>
      </c>
      <c r="I387" s="122" t="s">
        <v>1918</v>
      </c>
      <c r="J387" s="120" t="s">
        <v>1919</v>
      </c>
      <c r="K387" s="121">
        <v>233529</v>
      </c>
      <c r="L387" s="180">
        <v>204789</v>
      </c>
      <c r="M387" s="308">
        <f t="shared" si="35"/>
        <v>28740</v>
      </c>
    </row>
    <row r="388" spans="1:13" x14ac:dyDescent="0.2">
      <c r="A388" s="114">
        <v>2022</v>
      </c>
      <c r="B388" s="115">
        <v>45566</v>
      </c>
      <c r="C388" s="115" t="s">
        <v>1158</v>
      </c>
      <c r="D388" s="116" t="s">
        <v>1168</v>
      </c>
      <c r="E388" s="114" t="s">
        <v>1169</v>
      </c>
      <c r="F388" s="114" t="s">
        <v>113</v>
      </c>
      <c r="G388" s="117"/>
      <c r="H388" s="117" t="s">
        <v>1170</v>
      </c>
      <c r="I388" s="122" t="s">
        <v>1920</v>
      </c>
      <c r="J388" s="120" t="s">
        <v>1921</v>
      </c>
      <c r="K388" s="121">
        <v>233529</v>
      </c>
      <c r="L388" s="180">
        <v>204789</v>
      </c>
      <c r="M388" s="308">
        <f t="shared" si="35"/>
        <v>28740</v>
      </c>
    </row>
    <row r="389" spans="1:13" x14ac:dyDescent="0.2">
      <c r="A389" s="114">
        <v>2022</v>
      </c>
      <c r="B389" s="115">
        <v>45566</v>
      </c>
      <c r="C389" s="115" t="s">
        <v>1158</v>
      </c>
      <c r="D389" s="116" t="s">
        <v>1171</v>
      </c>
      <c r="E389" s="114" t="s">
        <v>1172</v>
      </c>
      <c r="F389" s="114" t="s">
        <v>113</v>
      </c>
      <c r="G389" s="117"/>
      <c r="H389" s="117" t="s">
        <v>1173</v>
      </c>
      <c r="I389" s="122" t="s">
        <v>1922</v>
      </c>
      <c r="J389" s="120" t="s">
        <v>1923</v>
      </c>
      <c r="K389" s="121">
        <v>233529</v>
      </c>
      <c r="L389" s="180">
        <v>204789</v>
      </c>
      <c r="M389" s="308">
        <f t="shared" si="35"/>
        <v>28740</v>
      </c>
    </row>
    <row r="390" spans="1:13" x14ac:dyDescent="0.2">
      <c r="A390" s="114">
        <v>2022</v>
      </c>
      <c r="B390" s="115">
        <v>45566</v>
      </c>
      <c r="C390" s="115" t="s">
        <v>1158</v>
      </c>
      <c r="D390" s="116" t="s">
        <v>1174</v>
      </c>
      <c r="E390" s="114" t="s">
        <v>1175</v>
      </c>
      <c r="F390" s="114" t="s">
        <v>113</v>
      </c>
      <c r="G390" s="117"/>
      <c r="H390" s="117" t="s">
        <v>1176</v>
      </c>
      <c r="I390" s="122" t="s">
        <v>1924</v>
      </c>
      <c r="J390" s="120" t="s">
        <v>1925</v>
      </c>
      <c r="K390" s="121">
        <v>233529</v>
      </c>
      <c r="L390" s="180">
        <v>204789</v>
      </c>
      <c r="M390" s="308">
        <f t="shared" si="35"/>
        <v>28740</v>
      </c>
    </row>
    <row r="391" spans="1:13" x14ac:dyDescent="0.2">
      <c r="A391" s="114">
        <v>2022</v>
      </c>
      <c r="B391" s="115">
        <v>45566</v>
      </c>
      <c r="C391" s="115" t="s">
        <v>1158</v>
      </c>
      <c r="D391" s="116" t="s">
        <v>1177</v>
      </c>
      <c r="E391" s="114" t="s">
        <v>1178</v>
      </c>
      <c r="F391" s="114" t="s">
        <v>113</v>
      </c>
      <c r="G391" s="117"/>
      <c r="H391" s="117" t="s">
        <v>1179</v>
      </c>
      <c r="I391" s="122" t="s">
        <v>1926</v>
      </c>
      <c r="J391" s="120" t="s">
        <v>1927</v>
      </c>
      <c r="K391" s="121">
        <v>233529</v>
      </c>
      <c r="L391" s="180">
        <v>204789</v>
      </c>
      <c r="M391" s="308">
        <f t="shared" si="35"/>
        <v>28740</v>
      </c>
    </row>
    <row r="392" spans="1:13" x14ac:dyDescent="0.2">
      <c r="A392" s="114">
        <v>2022</v>
      </c>
      <c r="B392" s="115">
        <v>45566</v>
      </c>
      <c r="C392" s="115" t="s">
        <v>1158</v>
      </c>
      <c r="D392" s="116" t="s">
        <v>1180</v>
      </c>
      <c r="E392" s="114" t="s">
        <v>1181</v>
      </c>
      <c r="F392" s="114" t="s">
        <v>113</v>
      </c>
      <c r="G392" s="117"/>
      <c r="H392" s="117" t="s">
        <v>1182</v>
      </c>
      <c r="I392" s="122" t="s">
        <v>1928</v>
      </c>
      <c r="J392" s="120" t="s">
        <v>1929</v>
      </c>
      <c r="K392" s="121">
        <v>233529</v>
      </c>
      <c r="L392" s="180">
        <v>204789</v>
      </c>
      <c r="M392" s="308">
        <f t="shared" si="35"/>
        <v>28740</v>
      </c>
    </row>
    <row r="393" spans="1:13" x14ac:dyDescent="0.2">
      <c r="A393" s="114">
        <v>2022</v>
      </c>
      <c r="B393" s="115">
        <v>45566</v>
      </c>
      <c r="C393" s="115" t="s">
        <v>1158</v>
      </c>
      <c r="D393" s="116" t="s">
        <v>1183</v>
      </c>
      <c r="E393" s="114" t="s">
        <v>1184</v>
      </c>
      <c r="F393" s="114" t="s">
        <v>113</v>
      </c>
      <c r="G393" s="117"/>
      <c r="H393" s="117" t="s">
        <v>1185</v>
      </c>
      <c r="I393" s="122" t="s">
        <v>1930</v>
      </c>
      <c r="J393" s="120" t="s">
        <v>1931</v>
      </c>
      <c r="K393" s="121">
        <v>233529</v>
      </c>
      <c r="L393" s="180">
        <v>204789</v>
      </c>
      <c r="M393" s="308">
        <f t="shared" si="35"/>
        <v>28740</v>
      </c>
    </row>
    <row r="394" spans="1:13" x14ac:dyDescent="0.2">
      <c r="A394" s="114">
        <v>2022</v>
      </c>
      <c r="B394" s="115">
        <v>45566</v>
      </c>
      <c r="C394" s="115" t="s">
        <v>1158</v>
      </c>
      <c r="D394" s="116" t="s">
        <v>1186</v>
      </c>
      <c r="E394" s="114" t="s">
        <v>1187</v>
      </c>
      <c r="F394" s="114" t="s">
        <v>113</v>
      </c>
      <c r="G394" s="117"/>
      <c r="H394" s="117" t="s">
        <v>1188</v>
      </c>
      <c r="I394" s="122" t="s">
        <v>1932</v>
      </c>
      <c r="J394" s="120" t="s">
        <v>1933</v>
      </c>
      <c r="K394" s="121">
        <v>233529</v>
      </c>
      <c r="L394" s="180">
        <v>204789</v>
      </c>
      <c r="M394" s="308">
        <f t="shared" si="35"/>
        <v>28740</v>
      </c>
    </row>
    <row r="395" spans="1:13" x14ac:dyDescent="0.2">
      <c r="A395" s="114">
        <v>2022</v>
      </c>
      <c r="B395" s="115">
        <v>45566</v>
      </c>
      <c r="C395" s="115" t="s">
        <v>1158</v>
      </c>
      <c r="D395" s="116" t="s">
        <v>1189</v>
      </c>
      <c r="E395" s="114" t="s">
        <v>1190</v>
      </c>
      <c r="F395" s="114" t="s">
        <v>113</v>
      </c>
      <c r="G395" s="117"/>
      <c r="H395" s="117" t="s">
        <v>1191</v>
      </c>
      <c r="I395" s="122" t="s">
        <v>1934</v>
      </c>
      <c r="J395" s="120" t="s">
        <v>1935</v>
      </c>
      <c r="K395" s="121">
        <v>233529</v>
      </c>
      <c r="L395" s="180">
        <v>204789</v>
      </c>
      <c r="M395" s="308">
        <f t="shared" si="35"/>
        <v>28740</v>
      </c>
    </row>
    <row r="396" spans="1:13" x14ac:dyDescent="0.2">
      <c r="A396" s="114">
        <v>2022</v>
      </c>
      <c r="B396" s="115">
        <v>45566</v>
      </c>
      <c r="C396" s="115" t="s">
        <v>1158</v>
      </c>
      <c r="D396" s="116" t="s">
        <v>1192</v>
      </c>
      <c r="E396" s="114" t="s">
        <v>1193</v>
      </c>
      <c r="F396" s="114" t="s">
        <v>113</v>
      </c>
      <c r="G396" s="117"/>
      <c r="H396" s="117" t="s">
        <v>1194</v>
      </c>
      <c r="I396" s="122" t="s">
        <v>1936</v>
      </c>
      <c r="J396" s="120" t="s">
        <v>1937</v>
      </c>
      <c r="K396" s="121">
        <v>233529</v>
      </c>
      <c r="L396" s="180">
        <v>204789</v>
      </c>
      <c r="M396" s="308">
        <f t="shared" si="35"/>
        <v>28740</v>
      </c>
    </row>
    <row r="397" spans="1:13" x14ac:dyDescent="0.2">
      <c r="A397" s="114">
        <v>2022</v>
      </c>
      <c r="B397" s="115">
        <v>45566</v>
      </c>
      <c r="C397" s="115" t="s">
        <v>1158</v>
      </c>
      <c r="D397" s="116" t="s">
        <v>1195</v>
      </c>
      <c r="E397" s="114" t="s">
        <v>1196</v>
      </c>
      <c r="F397" s="114" t="s">
        <v>113</v>
      </c>
      <c r="G397" s="117"/>
      <c r="H397" s="117" t="s">
        <v>1197</v>
      </c>
      <c r="I397" s="122" t="s">
        <v>1938</v>
      </c>
      <c r="J397" s="120" t="s">
        <v>1939</v>
      </c>
      <c r="K397" s="121">
        <v>233529</v>
      </c>
      <c r="L397" s="180">
        <v>204789</v>
      </c>
      <c r="M397" s="308">
        <f t="shared" si="35"/>
        <v>28740</v>
      </c>
    </row>
    <row r="398" spans="1:13" x14ac:dyDescent="0.2">
      <c r="A398" s="114">
        <v>2022</v>
      </c>
      <c r="B398" s="115">
        <v>45566</v>
      </c>
      <c r="C398" s="115" t="s">
        <v>1158</v>
      </c>
      <c r="D398" s="116" t="s">
        <v>1198</v>
      </c>
      <c r="E398" s="114" t="s">
        <v>1199</v>
      </c>
      <c r="F398" s="114" t="s">
        <v>113</v>
      </c>
      <c r="G398" s="117"/>
      <c r="H398" s="117" t="s">
        <v>1200</v>
      </c>
      <c r="I398" s="122" t="s">
        <v>1940</v>
      </c>
      <c r="J398" s="120" t="s">
        <v>1941</v>
      </c>
      <c r="K398" s="121">
        <v>233529</v>
      </c>
      <c r="L398" s="180">
        <v>204789</v>
      </c>
      <c r="M398" s="308">
        <f t="shared" si="35"/>
        <v>28740</v>
      </c>
    </row>
    <row r="399" spans="1:13" x14ac:dyDescent="0.2">
      <c r="A399" s="379" t="s">
        <v>1157</v>
      </c>
      <c r="B399" s="380"/>
      <c r="C399" s="380"/>
      <c r="D399" s="380"/>
      <c r="E399" s="380"/>
      <c r="F399" s="380"/>
      <c r="G399" s="380"/>
      <c r="H399" s="380"/>
      <c r="I399" s="380"/>
      <c r="J399" s="381"/>
      <c r="K399" s="124">
        <f>SUM(K385:K398)</f>
        <v>3269406</v>
      </c>
      <c r="L399" s="299">
        <f>SUM(L385:L398)</f>
        <v>2867046</v>
      </c>
      <c r="M399" s="124">
        <f>SUM(M385:M398)</f>
        <v>402360</v>
      </c>
    </row>
    <row r="400" spans="1:13" x14ac:dyDescent="0.2">
      <c r="A400" s="388" t="s">
        <v>2516</v>
      </c>
      <c r="B400" s="388"/>
      <c r="C400" s="388"/>
      <c r="D400" s="388"/>
      <c r="E400" s="388"/>
      <c r="F400" s="388"/>
      <c r="G400" s="388"/>
      <c r="H400" s="388"/>
      <c r="I400" s="388"/>
      <c r="J400" s="388"/>
      <c r="M400" s="308"/>
    </row>
    <row r="401" spans="1:13" ht="39.75" x14ac:dyDescent="0.2">
      <c r="A401" s="109" t="s">
        <v>41</v>
      </c>
      <c r="B401" s="110" t="s">
        <v>42</v>
      </c>
      <c r="C401" s="111" t="s">
        <v>43</v>
      </c>
      <c r="D401" s="112" t="s">
        <v>262</v>
      </c>
      <c r="E401" s="111" t="s">
        <v>45</v>
      </c>
      <c r="F401" s="111" t="s">
        <v>46</v>
      </c>
      <c r="G401" s="111" t="s">
        <v>47</v>
      </c>
      <c r="H401" s="111" t="s">
        <v>48</v>
      </c>
      <c r="I401" s="111" t="s">
        <v>49</v>
      </c>
      <c r="J401" s="125" t="s">
        <v>50</v>
      </c>
      <c r="K401" s="126" t="s">
        <v>2385</v>
      </c>
      <c r="L401" s="177"/>
      <c r="M401" s="113" t="s">
        <v>2384</v>
      </c>
    </row>
    <row r="402" spans="1:13" x14ac:dyDescent="0.2">
      <c r="A402" s="114">
        <v>2019</v>
      </c>
      <c r="B402" s="115">
        <v>45536</v>
      </c>
      <c r="C402" s="116" t="s">
        <v>1202</v>
      </c>
      <c r="D402" s="114" t="s">
        <v>1203</v>
      </c>
      <c r="E402" s="114" t="s">
        <v>1204</v>
      </c>
      <c r="F402" s="117" t="s">
        <v>113</v>
      </c>
      <c r="G402" s="117"/>
      <c r="H402" s="119" t="s">
        <v>1205</v>
      </c>
      <c r="I402" s="117" t="s">
        <v>1942</v>
      </c>
      <c r="J402" s="144" t="s">
        <v>1206</v>
      </c>
      <c r="K402" s="140">
        <v>210000</v>
      </c>
      <c r="L402" s="180">
        <v>204789</v>
      </c>
      <c r="M402" s="308">
        <f t="shared" ref="M402:M409" si="36">+K402-L402</f>
        <v>5211</v>
      </c>
    </row>
    <row r="403" spans="1:13" x14ac:dyDescent="0.2">
      <c r="A403" s="114">
        <v>2014</v>
      </c>
      <c r="B403" s="115">
        <v>45627</v>
      </c>
      <c r="C403" s="116" t="s">
        <v>694</v>
      </c>
      <c r="D403" s="114" t="s">
        <v>1207</v>
      </c>
      <c r="E403" s="114" t="s">
        <v>1208</v>
      </c>
      <c r="F403" s="117" t="s">
        <v>113</v>
      </c>
      <c r="G403" s="117"/>
      <c r="H403" s="122" t="s">
        <v>1209</v>
      </c>
      <c r="I403" s="117" t="s">
        <v>1943</v>
      </c>
      <c r="J403" s="144" t="s">
        <v>1210</v>
      </c>
      <c r="K403" s="140">
        <v>480000</v>
      </c>
      <c r="L403" s="302">
        <v>451883</v>
      </c>
      <c r="M403" s="308">
        <f t="shared" si="36"/>
        <v>28117</v>
      </c>
    </row>
    <row r="404" spans="1:13" x14ac:dyDescent="0.2">
      <c r="A404" s="114">
        <v>2014</v>
      </c>
      <c r="B404" s="115">
        <v>45627</v>
      </c>
      <c r="C404" s="116" t="s">
        <v>669</v>
      </c>
      <c r="D404" s="114" t="s">
        <v>1211</v>
      </c>
      <c r="E404" s="114" t="s">
        <v>1212</v>
      </c>
      <c r="F404" s="117" t="s">
        <v>113</v>
      </c>
      <c r="G404" s="117"/>
      <c r="H404" s="122" t="s">
        <v>1213</v>
      </c>
      <c r="I404" s="117" t="s">
        <v>1944</v>
      </c>
      <c r="J404" s="144" t="s">
        <v>1214</v>
      </c>
      <c r="K404" s="140">
        <v>320000</v>
      </c>
      <c r="L404" s="297">
        <v>300168</v>
      </c>
      <c r="M404" s="308">
        <f t="shared" si="36"/>
        <v>19832</v>
      </c>
    </row>
    <row r="405" spans="1:13" x14ac:dyDescent="0.2">
      <c r="A405" s="114">
        <v>2019</v>
      </c>
      <c r="B405" s="115">
        <v>45649</v>
      </c>
      <c r="C405" s="116" t="s">
        <v>1215</v>
      </c>
      <c r="D405" s="114" t="s">
        <v>1216</v>
      </c>
      <c r="E405" s="114" t="s">
        <v>1217</v>
      </c>
      <c r="F405" s="117" t="s">
        <v>113</v>
      </c>
      <c r="G405" s="117"/>
      <c r="H405" s="122" t="s">
        <v>1218</v>
      </c>
      <c r="I405" s="117" t="s">
        <v>1945</v>
      </c>
      <c r="J405" s="144" t="s">
        <v>1219</v>
      </c>
      <c r="K405" s="140">
        <v>496775</v>
      </c>
      <c r="L405" s="305">
        <v>451683</v>
      </c>
      <c r="M405" s="308">
        <f t="shared" si="36"/>
        <v>45092</v>
      </c>
    </row>
    <row r="406" spans="1:13" x14ac:dyDescent="0.2">
      <c r="A406" s="114">
        <v>2019</v>
      </c>
      <c r="B406" s="115">
        <v>45649</v>
      </c>
      <c r="C406" s="116" t="s">
        <v>1215</v>
      </c>
      <c r="D406" s="114" t="s">
        <v>1220</v>
      </c>
      <c r="E406" s="114" t="s">
        <v>1221</v>
      </c>
      <c r="F406" s="117" t="s">
        <v>113</v>
      </c>
      <c r="G406" s="117"/>
      <c r="H406" s="122" t="s">
        <v>1222</v>
      </c>
      <c r="I406" s="117" t="s">
        <v>1946</v>
      </c>
      <c r="J406" s="144" t="s">
        <v>1223</v>
      </c>
      <c r="K406" s="140">
        <v>496775</v>
      </c>
      <c r="L406" s="305">
        <v>451683</v>
      </c>
      <c r="M406" s="308">
        <f t="shared" si="36"/>
        <v>45092</v>
      </c>
    </row>
    <row r="407" spans="1:13" x14ac:dyDescent="0.2">
      <c r="A407" s="114">
        <v>2019</v>
      </c>
      <c r="B407" s="115">
        <v>45277</v>
      </c>
      <c r="C407" s="116" t="s">
        <v>1224</v>
      </c>
      <c r="D407" s="114" t="s">
        <v>1225</v>
      </c>
      <c r="E407" s="114" t="s">
        <v>1226</v>
      </c>
      <c r="F407" s="117" t="s">
        <v>113</v>
      </c>
      <c r="G407" s="117"/>
      <c r="H407" s="122" t="s">
        <v>1227</v>
      </c>
      <c r="I407" s="117" t="s">
        <v>1947</v>
      </c>
      <c r="J407" s="144" t="s">
        <v>1228</v>
      </c>
      <c r="K407" s="140">
        <v>496775</v>
      </c>
      <c r="L407" s="305">
        <v>451683</v>
      </c>
      <c r="M407" s="308">
        <f t="shared" si="36"/>
        <v>45092</v>
      </c>
    </row>
    <row r="408" spans="1:13" x14ac:dyDescent="0.2">
      <c r="A408" s="114">
        <v>2019</v>
      </c>
      <c r="B408" s="115">
        <v>45277</v>
      </c>
      <c r="C408" s="116" t="s">
        <v>1224</v>
      </c>
      <c r="D408" s="114" t="s">
        <v>1229</v>
      </c>
      <c r="E408" s="114" t="s">
        <v>1230</v>
      </c>
      <c r="F408" s="117" t="s">
        <v>113</v>
      </c>
      <c r="G408" s="117"/>
      <c r="H408" s="122" t="s">
        <v>1231</v>
      </c>
      <c r="I408" s="117" t="s">
        <v>1948</v>
      </c>
      <c r="J408" s="144" t="s">
        <v>1232</v>
      </c>
      <c r="K408" s="140">
        <v>496775</v>
      </c>
      <c r="L408" s="305">
        <v>451683</v>
      </c>
      <c r="M408" s="308">
        <f t="shared" si="36"/>
        <v>45092</v>
      </c>
    </row>
    <row r="409" spans="1:13" x14ac:dyDescent="0.2">
      <c r="A409" s="114">
        <v>2014</v>
      </c>
      <c r="B409" s="115">
        <v>45373</v>
      </c>
      <c r="C409" s="116" t="s">
        <v>669</v>
      </c>
      <c r="D409" s="114" t="s">
        <v>1233</v>
      </c>
      <c r="E409" s="114" t="s">
        <v>1234</v>
      </c>
      <c r="F409" s="117" t="s">
        <v>113</v>
      </c>
      <c r="G409" s="117"/>
      <c r="H409" s="122" t="s">
        <v>1235</v>
      </c>
      <c r="I409" s="117" t="s">
        <v>1949</v>
      </c>
      <c r="J409" s="144" t="s">
        <v>1236</v>
      </c>
      <c r="K409" s="165">
        <v>297700</v>
      </c>
      <c r="L409" s="307">
        <v>300168</v>
      </c>
      <c r="M409" s="308">
        <f t="shared" si="36"/>
        <v>-2468</v>
      </c>
    </row>
    <row r="410" spans="1:13" x14ac:dyDescent="0.2">
      <c r="A410" s="379" t="s">
        <v>657</v>
      </c>
      <c r="B410" s="380"/>
      <c r="C410" s="380"/>
      <c r="D410" s="380"/>
      <c r="E410" s="380"/>
      <c r="F410" s="380"/>
      <c r="G410" s="380"/>
      <c r="H410" s="380"/>
      <c r="I410" s="380"/>
      <c r="J410" s="380"/>
      <c r="K410" s="124">
        <f>SUM(K402:K409)</f>
        <v>3294800</v>
      </c>
      <c r="L410" s="299">
        <f>SUM(L402:L409)</f>
        <v>3063740</v>
      </c>
      <c r="M410" s="124">
        <f>SUM(M402:M409)</f>
        <v>231060</v>
      </c>
    </row>
    <row r="411" spans="1:13" ht="33.75" x14ac:dyDescent="0.2">
      <c r="A411" s="109" t="s">
        <v>41</v>
      </c>
      <c r="B411" s="110" t="s">
        <v>42</v>
      </c>
      <c r="C411" s="111" t="s">
        <v>43</v>
      </c>
      <c r="D411" s="112" t="s">
        <v>262</v>
      </c>
      <c r="E411" s="111" t="s">
        <v>45</v>
      </c>
      <c r="F411" s="111" t="s">
        <v>46</v>
      </c>
      <c r="G411" s="111" t="s">
        <v>47</v>
      </c>
      <c r="H411" s="111" t="s">
        <v>48</v>
      </c>
      <c r="I411" s="111" t="s">
        <v>49</v>
      </c>
      <c r="J411" s="125" t="s">
        <v>50</v>
      </c>
      <c r="K411" s="126" t="s">
        <v>2385</v>
      </c>
      <c r="L411" s="177"/>
      <c r="M411" s="113" t="s">
        <v>2384</v>
      </c>
    </row>
    <row r="412" spans="1:13" ht="22.5" x14ac:dyDescent="0.2">
      <c r="A412" s="114">
        <v>2009</v>
      </c>
      <c r="B412" s="115" t="s">
        <v>1237</v>
      </c>
      <c r="C412" s="116" t="s">
        <v>1238</v>
      </c>
      <c r="D412" s="114" t="s">
        <v>1239</v>
      </c>
      <c r="E412" s="114" t="s">
        <v>1240</v>
      </c>
      <c r="F412" s="117"/>
      <c r="G412" s="117" t="s">
        <v>113</v>
      </c>
      <c r="H412" s="159" t="s">
        <v>1241</v>
      </c>
      <c r="I412" s="145" t="s">
        <v>1242</v>
      </c>
      <c r="J412" s="146" t="s">
        <v>1243</v>
      </c>
      <c r="K412" s="140">
        <v>430000</v>
      </c>
      <c r="L412" s="303">
        <v>451383</v>
      </c>
      <c r="M412" s="308">
        <f t="shared" ref="M412:M422" si="37">+K412-L412</f>
        <v>-21383</v>
      </c>
    </row>
    <row r="413" spans="1:13" ht="22.5" x14ac:dyDescent="0.2">
      <c r="A413" s="114">
        <v>2012</v>
      </c>
      <c r="B413" s="115" t="s">
        <v>1244</v>
      </c>
      <c r="C413" s="116" t="s">
        <v>1238</v>
      </c>
      <c r="D413" s="114" t="s">
        <v>1245</v>
      </c>
      <c r="E413" s="114" t="s">
        <v>1246</v>
      </c>
      <c r="F413" s="117"/>
      <c r="G413" s="117" t="s">
        <v>113</v>
      </c>
      <c r="H413" s="159" t="s">
        <v>1247</v>
      </c>
      <c r="I413" s="145" t="s">
        <v>1248</v>
      </c>
      <c r="J413" s="146" t="s">
        <v>1249</v>
      </c>
      <c r="K413" s="140">
        <v>430000</v>
      </c>
      <c r="L413" s="303">
        <v>451383</v>
      </c>
      <c r="M413" s="308">
        <f t="shared" si="37"/>
        <v>-21383</v>
      </c>
    </row>
    <row r="414" spans="1:13" ht="22.5" x14ac:dyDescent="0.2">
      <c r="A414" s="114">
        <v>2012</v>
      </c>
      <c r="B414" s="115" t="s">
        <v>1250</v>
      </c>
      <c r="C414" s="116" t="s">
        <v>1238</v>
      </c>
      <c r="D414" s="114" t="s">
        <v>1251</v>
      </c>
      <c r="E414" s="114" t="s">
        <v>1252</v>
      </c>
      <c r="F414" s="117"/>
      <c r="G414" s="117" t="s">
        <v>113</v>
      </c>
      <c r="H414" s="159" t="s">
        <v>1253</v>
      </c>
      <c r="I414" s="145" t="s">
        <v>1254</v>
      </c>
      <c r="J414" s="146" t="s">
        <v>1255</v>
      </c>
      <c r="K414" s="140">
        <v>430000</v>
      </c>
      <c r="L414" s="303">
        <v>451383</v>
      </c>
      <c r="M414" s="308">
        <f t="shared" si="37"/>
        <v>-21383</v>
      </c>
    </row>
    <row r="415" spans="1:13" ht="22.5" x14ac:dyDescent="0.2">
      <c r="A415" s="114">
        <v>2012</v>
      </c>
      <c r="B415" s="115" t="s">
        <v>1250</v>
      </c>
      <c r="C415" s="116" t="s">
        <v>1238</v>
      </c>
      <c r="D415" s="114" t="s">
        <v>1256</v>
      </c>
      <c r="E415" s="114" t="s">
        <v>1257</v>
      </c>
      <c r="F415" s="117"/>
      <c r="G415" s="117" t="s">
        <v>113</v>
      </c>
      <c r="H415" s="159" t="s">
        <v>1258</v>
      </c>
      <c r="I415" s="145" t="s">
        <v>1259</v>
      </c>
      <c r="J415" s="146" t="s">
        <v>1260</v>
      </c>
      <c r="K415" s="140">
        <v>430000</v>
      </c>
      <c r="L415" s="303">
        <v>451383</v>
      </c>
      <c r="M415" s="308">
        <f t="shared" si="37"/>
        <v>-21383</v>
      </c>
    </row>
    <row r="416" spans="1:13" ht="22.5" x14ac:dyDescent="0.2">
      <c r="A416" s="114">
        <v>2011</v>
      </c>
      <c r="B416" s="115" t="s">
        <v>1261</v>
      </c>
      <c r="C416" s="116" t="s">
        <v>1262</v>
      </c>
      <c r="D416" s="114" t="s">
        <v>1263</v>
      </c>
      <c r="E416" s="114" t="s">
        <v>1264</v>
      </c>
      <c r="F416" s="117"/>
      <c r="G416" s="117" t="s">
        <v>113</v>
      </c>
      <c r="H416" s="159" t="s">
        <v>1265</v>
      </c>
      <c r="I416" s="145" t="s">
        <v>1266</v>
      </c>
      <c r="J416" s="146" t="s">
        <v>1267</v>
      </c>
      <c r="K416" s="140">
        <v>430000</v>
      </c>
      <c r="L416" s="303">
        <v>451383</v>
      </c>
      <c r="M416" s="308">
        <f t="shared" si="37"/>
        <v>-21383</v>
      </c>
    </row>
    <row r="417" spans="1:16" ht="22.5" x14ac:dyDescent="0.2">
      <c r="A417" s="114">
        <v>2012</v>
      </c>
      <c r="B417" s="115" t="s">
        <v>1244</v>
      </c>
      <c r="C417" s="116" t="s">
        <v>1268</v>
      </c>
      <c r="D417" s="114" t="s">
        <v>1269</v>
      </c>
      <c r="E417" s="114" t="s">
        <v>1270</v>
      </c>
      <c r="F417" s="117" t="s">
        <v>113</v>
      </c>
      <c r="G417" s="117"/>
      <c r="H417" s="159" t="s">
        <v>1271</v>
      </c>
      <c r="I417" s="145" t="s">
        <v>1272</v>
      </c>
      <c r="J417" s="146" t="s">
        <v>1273</v>
      </c>
      <c r="K417" s="140">
        <v>430000</v>
      </c>
      <c r="L417" s="302">
        <v>451883</v>
      </c>
      <c r="M417" s="308">
        <f t="shared" si="37"/>
        <v>-21883</v>
      </c>
    </row>
    <row r="418" spans="1:16" ht="22.5" x14ac:dyDescent="0.2">
      <c r="A418" s="114">
        <v>2012</v>
      </c>
      <c r="B418" s="115" t="s">
        <v>1237</v>
      </c>
      <c r="C418" s="116" t="s">
        <v>1268</v>
      </c>
      <c r="D418" s="114" t="s">
        <v>1274</v>
      </c>
      <c r="E418" s="114" t="s">
        <v>1275</v>
      </c>
      <c r="F418" s="117" t="s">
        <v>113</v>
      </c>
      <c r="G418" s="117"/>
      <c r="H418" s="159" t="s">
        <v>1276</v>
      </c>
      <c r="I418" s="145" t="s">
        <v>1277</v>
      </c>
      <c r="J418" s="146" t="s">
        <v>1278</v>
      </c>
      <c r="K418" s="140">
        <v>430000</v>
      </c>
      <c r="L418" s="302">
        <v>451883</v>
      </c>
      <c r="M418" s="308">
        <f t="shared" si="37"/>
        <v>-21883</v>
      </c>
    </row>
    <row r="419" spans="1:16" ht="22.5" x14ac:dyDescent="0.2">
      <c r="A419" s="114">
        <v>2012</v>
      </c>
      <c r="B419" s="115" t="s">
        <v>1250</v>
      </c>
      <c r="C419" s="116" t="s">
        <v>1268</v>
      </c>
      <c r="D419" s="114" t="s">
        <v>1279</v>
      </c>
      <c r="E419" s="114" t="s">
        <v>1280</v>
      </c>
      <c r="F419" s="117" t="s">
        <v>113</v>
      </c>
      <c r="G419" s="117"/>
      <c r="H419" s="159" t="s">
        <v>1281</v>
      </c>
      <c r="I419" s="145" t="s">
        <v>1282</v>
      </c>
      <c r="J419" s="146" t="s">
        <v>1283</v>
      </c>
      <c r="K419" s="140">
        <v>430000</v>
      </c>
      <c r="L419" s="302">
        <v>451883</v>
      </c>
      <c r="M419" s="308">
        <f t="shared" si="37"/>
        <v>-21883</v>
      </c>
    </row>
    <row r="420" spans="1:16" ht="22.5" x14ac:dyDescent="0.2">
      <c r="A420" s="114">
        <v>2012</v>
      </c>
      <c r="B420" s="115" t="s">
        <v>1284</v>
      </c>
      <c r="C420" s="116" t="s">
        <v>1268</v>
      </c>
      <c r="D420" s="114" t="s">
        <v>1285</v>
      </c>
      <c r="E420" s="114" t="s">
        <v>1286</v>
      </c>
      <c r="F420" s="117" t="s">
        <v>113</v>
      </c>
      <c r="G420" s="117"/>
      <c r="H420" s="159" t="s">
        <v>1287</v>
      </c>
      <c r="I420" s="145" t="s">
        <v>1288</v>
      </c>
      <c r="J420" s="146" t="s">
        <v>1289</v>
      </c>
      <c r="K420" s="140">
        <v>430000</v>
      </c>
      <c r="L420" s="302">
        <v>451883</v>
      </c>
      <c r="M420" s="308">
        <f t="shared" si="37"/>
        <v>-21883</v>
      </c>
    </row>
    <row r="421" spans="1:16" ht="22.5" x14ac:dyDescent="0.2">
      <c r="A421" s="114">
        <v>2012</v>
      </c>
      <c r="B421" s="115" t="s">
        <v>1290</v>
      </c>
      <c r="C421" s="116" t="s">
        <v>1268</v>
      </c>
      <c r="D421" s="114" t="s">
        <v>1291</v>
      </c>
      <c r="E421" s="114" t="s">
        <v>1292</v>
      </c>
      <c r="F421" s="117" t="s">
        <v>113</v>
      </c>
      <c r="G421" s="117"/>
      <c r="H421" s="159" t="s">
        <v>1293</v>
      </c>
      <c r="I421" s="145" t="s">
        <v>1294</v>
      </c>
      <c r="J421" s="146" t="s">
        <v>1295</v>
      </c>
      <c r="K421" s="140">
        <v>430000</v>
      </c>
      <c r="L421" s="302">
        <v>451883</v>
      </c>
      <c r="M421" s="308">
        <f t="shared" si="37"/>
        <v>-21883</v>
      </c>
    </row>
    <row r="422" spans="1:16" ht="22.5" x14ac:dyDescent="0.2">
      <c r="A422" s="114">
        <v>2012</v>
      </c>
      <c r="B422" s="115" t="s">
        <v>1296</v>
      </c>
      <c r="C422" s="116" t="s">
        <v>1297</v>
      </c>
      <c r="D422" s="114" t="s">
        <v>1298</v>
      </c>
      <c r="E422" s="114" t="s">
        <v>1299</v>
      </c>
      <c r="F422" s="117"/>
      <c r="G422" s="117" t="s">
        <v>113</v>
      </c>
      <c r="H422" s="159" t="s">
        <v>1300</v>
      </c>
      <c r="I422" s="145" t="s">
        <v>1301</v>
      </c>
      <c r="J422" s="146" t="s">
        <v>1302</v>
      </c>
      <c r="K422" s="140">
        <v>430000</v>
      </c>
      <c r="L422" s="303">
        <v>451383</v>
      </c>
      <c r="M422" s="308">
        <f t="shared" si="37"/>
        <v>-21383</v>
      </c>
      <c r="N422" s="160">
        <v>574876</v>
      </c>
      <c r="O422" s="105">
        <f>SUM(M412:M422)</f>
        <v>-237713</v>
      </c>
      <c r="P422" s="105">
        <f>O422+N422</f>
        <v>337163</v>
      </c>
    </row>
    <row r="423" spans="1:16" ht="12" thickBot="1" x14ac:dyDescent="0.25">
      <c r="A423" s="383" t="s">
        <v>216</v>
      </c>
      <c r="B423" s="384"/>
      <c r="C423" s="384"/>
      <c r="D423" s="384"/>
      <c r="E423" s="384"/>
      <c r="F423" s="384"/>
      <c r="G423" s="384"/>
      <c r="H423" s="384"/>
      <c r="I423" s="384"/>
      <c r="J423" s="384"/>
      <c r="K423" s="142">
        <f>SUM(K412:K422)</f>
        <v>4730000</v>
      </c>
      <c r="L423" s="142">
        <f>SUM(L412:L422)</f>
        <v>4967713</v>
      </c>
      <c r="M423" s="124">
        <f>SUM(M412:M422)</f>
        <v>-237713</v>
      </c>
    </row>
    <row r="424" spans="1:16" s="149" customFormat="1" ht="14.25" customHeight="1" thickBot="1" x14ac:dyDescent="0.25">
      <c r="A424" s="385" t="s">
        <v>2580</v>
      </c>
      <c r="B424" s="386"/>
      <c r="C424" s="386"/>
      <c r="D424" s="386"/>
      <c r="E424" s="386"/>
      <c r="F424" s="386"/>
      <c r="G424" s="386"/>
      <c r="H424" s="386"/>
      <c r="I424" s="386"/>
      <c r="J424" s="387"/>
      <c r="K424" s="311">
        <f>K423+K410+K399+K383+K374+K366+K353+K334+K320+K312+K303+K291+K287+K281+K274+K226+K219+K211+K208+K192+K172+K158+K124+K95+K89+K85+K77+K65+K55+K43+K21</f>
        <v>118702843</v>
      </c>
      <c r="L424" s="312">
        <f>L423+L410+L399+L383+L374+L366+L353+L334+L320+L312+L303+L291+L287+L281+L274+L226+L219+L211+L208+L192+L172+L158+L124+L95+L89+L85+L77+L65+L55+L43+L21</f>
        <v>103477417</v>
      </c>
      <c r="M424" s="312">
        <f>M423+M410+M399+M383+M374+M366+M353+M334+M320+M312+M303+M291+M287+M281+M274+M226+M219+M211+M208+M192+M172+M158+M124+M95+M89+M85+M77+M65+M55+M43+M21</f>
        <v>15239787</v>
      </c>
      <c r="O424" s="150"/>
    </row>
    <row r="426" spans="1:16" x14ac:dyDescent="0.2">
      <c r="K426" s="139">
        <f>K424+'GRUPO DOS'!K84</f>
        <v>146550766</v>
      </c>
    </row>
  </sheetData>
  <mergeCells count="39">
    <mergeCell ref="A85:J85"/>
    <mergeCell ref="A77:J77"/>
    <mergeCell ref="A399:J399"/>
    <mergeCell ref="A400:J400"/>
    <mergeCell ref="A410:J410"/>
    <mergeCell ref="A383:J383"/>
    <mergeCell ref="A374:J374"/>
    <mergeCell ref="A312:J312"/>
    <mergeCell ref="A313:K313"/>
    <mergeCell ref="A366:J366"/>
    <mergeCell ref="A353:J353"/>
    <mergeCell ref="A334:I334"/>
    <mergeCell ref="A320:I320"/>
    <mergeCell ref="A95:J95"/>
    <mergeCell ref="A89:J89"/>
    <mergeCell ref="A158:J158"/>
    <mergeCell ref="A423:J423"/>
    <mergeCell ref="A291:J291"/>
    <mergeCell ref="A424:J424"/>
    <mergeCell ref="A172:J172"/>
    <mergeCell ref="A173:K173"/>
    <mergeCell ref="A193:K193"/>
    <mergeCell ref="A192:J192"/>
    <mergeCell ref="A124:J124"/>
    <mergeCell ref="A1:K1"/>
    <mergeCell ref="A2:K2"/>
    <mergeCell ref="A292:K292"/>
    <mergeCell ref="A303:I303"/>
    <mergeCell ref="A287:J287"/>
    <mergeCell ref="A281:J281"/>
    <mergeCell ref="A274:I274"/>
    <mergeCell ref="A65:J65"/>
    <mergeCell ref="A55:J55"/>
    <mergeCell ref="A43:J43"/>
    <mergeCell ref="A21:I21"/>
    <mergeCell ref="A226:I226"/>
    <mergeCell ref="A219:I219"/>
    <mergeCell ref="A211:I211"/>
    <mergeCell ref="A208:J208"/>
  </mergeCells>
  <conditionalFormatting sqref="J221">
    <cfRule type="duplicateValues" dxfId="17" priority="10"/>
  </conditionalFormatting>
  <conditionalFormatting sqref="J222:J225">
    <cfRule type="duplicateValues" dxfId="16" priority="9"/>
  </conditionalFormatting>
  <conditionalFormatting sqref="M1:M20 M22:M42 M44:M54 M56:M64 M66:M76 M78:M84 M86:M88 M90:M94 M96:M123 M125:M157 M159:M171 M173:M191 M193:M207 M209:M210 M212:M218 M220:M225 M227:M273 M275:M280 M282:M286 M288:M290 M292:M302 M304:M311 M313:M319 M321:M333 M335:M352 M354:M365 M367:M373 M375:M382 M384:M398 M400:M409 M411:M422 M425:M1048576">
    <cfRule type="cellIs" dxfId="15" priority="8" operator="lessThan">
      <formula>0</formula>
    </cfRule>
  </conditionalFormatting>
  <conditionalFormatting sqref="Q60">
    <cfRule type="cellIs" dxfId="14" priority="1" operator="lessThan">
      <formula>0</formula>
    </cfRule>
  </conditionalFormatting>
  <conditionalFormatting sqref="Q117">
    <cfRule type="cellIs" dxfId="13" priority="3" operator="lessThan">
      <formula>0</formula>
    </cfRule>
  </conditionalFormatting>
  <conditionalFormatting sqref="Q119:Q120">
    <cfRule type="cellIs" dxfId="12" priority="2" operator="lessThan">
      <formula>0</formula>
    </cfRule>
  </conditionalFormatting>
  <conditionalFormatting sqref="Q131">
    <cfRule type="cellIs" dxfId="11" priority="4" operator="lessThan">
      <formula>0</formula>
    </cfRule>
  </conditionalFormatting>
  <conditionalFormatting sqref="Q139">
    <cfRule type="cellIs" dxfId="10" priority="5" operator="lessThan">
      <formula>0</formula>
    </cfRule>
  </conditionalFormatting>
  <conditionalFormatting sqref="Q181">
    <cfRule type="cellIs" dxfId="9" priority="7" operator="lessThan">
      <formula>0</formula>
    </cfRule>
  </conditionalFormatting>
  <conditionalFormatting sqref="Q183:Q184">
    <cfRule type="cellIs" dxfId="8" priority="6" operator="lessThan">
      <formula>0</formula>
    </cfRule>
  </conditionalFormatting>
  <pageMargins left="0.7" right="0.7" top="0.75" bottom="0.75" header="0.3" footer="0.3"/>
  <pageSetup paperSize="9" scale="80" orientation="portrait" r:id="rId1"/>
  <colBreaks count="1" manualBreakCount="1">
    <brk id="7" max="42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D9C321-9ADB-4C26-8F62-AB5BABCE6DD9}">
  <dimension ref="A1:T38"/>
  <sheetViews>
    <sheetView view="pageBreakPreview" zoomScale="130" zoomScaleNormal="100" zoomScaleSheetLayoutView="130" workbookViewId="0">
      <selection activeCell="E11" sqref="E11"/>
    </sheetView>
  </sheetViews>
  <sheetFormatPr baseColWidth="10" defaultRowHeight="12.75" x14ac:dyDescent="0.2"/>
  <cols>
    <col min="9" max="9" width="14.42578125" customWidth="1"/>
    <col min="10" max="10" width="23.140625" bestFit="1" customWidth="1"/>
    <col min="11" max="11" width="13.28515625" bestFit="1" customWidth="1"/>
    <col min="12" max="12" width="14.85546875" customWidth="1"/>
    <col min="13" max="13" width="14.7109375" customWidth="1"/>
    <col min="14" max="14" width="15.42578125" customWidth="1"/>
    <col min="15" max="15" width="15.28515625" bestFit="1" customWidth="1"/>
    <col min="16" max="16" width="27.42578125" customWidth="1"/>
    <col min="17" max="17" width="14.5703125" customWidth="1"/>
    <col min="18" max="18" width="28.42578125" customWidth="1"/>
    <col min="20" max="20" width="15.7109375" customWidth="1"/>
  </cols>
  <sheetData>
    <row r="1" spans="1:20" ht="16.5" customHeight="1" x14ac:dyDescent="0.2">
      <c r="A1" s="393" t="s">
        <v>37</v>
      </c>
      <c r="B1" s="393"/>
      <c r="C1" s="393"/>
      <c r="D1" s="393"/>
      <c r="E1" s="393"/>
      <c r="F1" s="393"/>
      <c r="G1" s="393"/>
      <c r="H1" s="393"/>
      <c r="I1" s="393"/>
      <c r="J1" s="393"/>
      <c r="K1" s="393"/>
      <c r="N1" s="1"/>
      <c r="O1" s="1"/>
      <c r="P1" s="18" t="s">
        <v>37</v>
      </c>
      <c r="Q1" s="11"/>
      <c r="R1" s="11"/>
      <c r="S1" s="11"/>
      <c r="T1" s="19"/>
    </row>
    <row r="2" spans="1:20" ht="51" x14ac:dyDescent="0.2">
      <c r="A2" s="109" t="s">
        <v>41</v>
      </c>
      <c r="B2" s="110" t="s">
        <v>42</v>
      </c>
      <c r="C2" s="111" t="s">
        <v>43</v>
      </c>
      <c r="D2" s="112" t="s">
        <v>262</v>
      </c>
      <c r="E2" s="111" t="s">
        <v>45</v>
      </c>
      <c r="F2" s="111" t="s">
        <v>46</v>
      </c>
      <c r="G2" s="111" t="s">
        <v>47</v>
      </c>
      <c r="H2" s="111" t="s">
        <v>48</v>
      </c>
      <c r="I2" s="111" t="s">
        <v>49</v>
      </c>
      <c r="J2" s="125" t="s">
        <v>50</v>
      </c>
      <c r="K2" s="113" t="s">
        <v>2598</v>
      </c>
      <c r="N2" s="1" t="s">
        <v>25</v>
      </c>
      <c r="O2" s="1" t="s">
        <v>8</v>
      </c>
      <c r="P2" s="18" t="s">
        <v>26</v>
      </c>
      <c r="Q2" s="2">
        <f>31-1</f>
        <v>30</v>
      </c>
      <c r="R2" s="1" t="s">
        <v>10</v>
      </c>
      <c r="S2" s="13">
        <v>451683</v>
      </c>
      <c r="T2" s="13">
        <f>S2*Q2</f>
        <v>13550490</v>
      </c>
    </row>
    <row r="3" spans="1:20" x14ac:dyDescent="0.2">
      <c r="A3" s="379" t="s">
        <v>216</v>
      </c>
      <c r="B3" s="380"/>
      <c r="C3" s="380"/>
      <c r="D3" s="380"/>
      <c r="E3" s="380"/>
      <c r="F3" s="380"/>
      <c r="G3" s="380"/>
      <c r="H3" s="380"/>
      <c r="I3" s="380"/>
      <c r="J3" s="381"/>
      <c r="K3" s="349"/>
      <c r="N3" s="1"/>
      <c r="O3" s="1"/>
      <c r="P3" s="18"/>
      <c r="Q3" s="2"/>
      <c r="R3" s="1"/>
      <c r="S3" s="13"/>
      <c r="T3" s="13"/>
    </row>
    <row r="4" spans="1:20" ht="51" x14ac:dyDescent="0.2">
      <c r="A4" s="114">
        <v>2006</v>
      </c>
      <c r="B4" s="115">
        <v>45581</v>
      </c>
      <c r="C4" s="115" t="s">
        <v>217</v>
      </c>
      <c r="D4" s="116" t="s">
        <v>233</v>
      </c>
      <c r="E4" s="114" t="s">
        <v>234</v>
      </c>
      <c r="F4" s="114" t="s">
        <v>54</v>
      </c>
      <c r="G4" s="117"/>
      <c r="H4" s="117" t="s">
        <v>235</v>
      </c>
      <c r="I4" s="144" t="s">
        <v>236</v>
      </c>
      <c r="J4" s="341" t="s">
        <v>237</v>
      </c>
      <c r="K4" s="121">
        <f>451683-R19</f>
        <v>437322</v>
      </c>
      <c r="N4" s="1" t="s">
        <v>16</v>
      </c>
      <c r="O4" s="1" t="s">
        <v>8</v>
      </c>
      <c r="P4" s="18" t="s">
        <v>17</v>
      </c>
      <c r="Q4" s="2">
        <f>55-3-1</f>
        <v>51</v>
      </c>
      <c r="R4" s="1" t="s">
        <v>10</v>
      </c>
      <c r="S4" s="13">
        <v>300168</v>
      </c>
      <c r="T4" s="13">
        <f>S4*Q4</f>
        <v>15308568</v>
      </c>
    </row>
    <row r="5" spans="1:20" x14ac:dyDescent="0.2">
      <c r="A5" s="379" t="s">
        <v>341</v>
      </c>
      <c r="B5" s="380"/>
      <c r="C5" s="380"/>
      <c r="D5" s="380"/>
      <c r="E5" s="380"/>
      <c r="F5" s="380"/>
      <c r="G5" s="380"/>
      <c r="H5" s="380"/>
      <c r="I5" s="380"/>
      <c r="J5" s="381"/>
      <c r="K5" s="343"/>
      <c r="N5" s="1"/>
      <c r="O5" s="1"/>
      <c r="P5" s="18" t="s">
        <v>6</v>
      </c>
      <c r="Q5" s="11"/>
      <c r="R5" s="11"/>
      <c r="S5" s="11"/>
      <c r="T5" s="19"/>
    </row>
    <row r="6" spans="1:20" ht="38.25" x14ac:dyDescent="0.2">
      <c r="A6" s="114">
        <v>2016</v>
      </c>
      <c r="B6" s="115">
        <v>45926</v>
      </c>
      <c r="C6" s="115" t="s">
        <v>411</v>
      </c>
      <c r="D6" s="116" t="s">
        <v>415</v>
      </c>
      <c r="E6" s="114" t="s">
        <v>416</v>
      </c>
      <c r="F6" s="114" t="s">
        <v>113</v>
      </c>
      <c r="G6" s="117"/>
      <c r="H6" s="117" t="s">
        <v>417</v>
      </c>
      <c r="I6" s="122" t="s">
        <v>418</v>
      </c>
      <c r="J6" s="341" t="s">
        <v>1477</v>
      </c>
      <c r="K6" s="121">
        <v>300168</v>
      </c>
      <c r="N6" s="1" t="s">
        <v>7</v>
      </c>
      <c r="O6" s="1" t="s">
        <v>8</v>
      </c>
      <c r="P6" s="18" t="s">
        <v>9</v>
      </c>
      <c r="Q6" s="100">
        <f>121-1</f>
        <v>120</v>
      </c>
      <c r="R6" s="1" t="s">
        <v>10</v>
      </c>
      <c r="S6" s="13">
        <v>204789</v>
      </c>
      <c r="T6" s="13">
        <f>S6*Q6</f>
        <v>24574680</v>
      </c>
    </row>
    <row r="7" spans="1:20" ht="38.25" x14ac:dyDescent="0.2">
      <c r="A7" s="114">
        <v>2015</v>
      </c>
      <c r="B7" s="115">
        <v>45920</v>
      </c>
      <c r="C7" s="115" t="s">
        <v>424</v>
      </c>
      <c r="D7" s="116" t="s">
        <v>425</v>
      </c>
      <c r="E7" s="114" t="s">
        <v>426</v>
      </c>
      <c r="F7" s="114" t="s">
        <v>113</v>
      </c>
      <c r="G7" s="117"/>
      <c r="H7" s="117" t="s">
        <v>427</v>
      </c>
      <c r="I7" s="122" t="s">
        <v>428</v>
      </c>
      <c r="J7" s="341" t="s">
        <v>1479</v>
      </c>
      <c r="K7" s="121">
        <v>300168</v>
      </c>
      <c r="N7" s="1" t="s">
        <v>11</v>
      </c>
      <c r="O7" s="1" t="s">
        <v>8</v>
      </c>
      <c r="P7" s="18" t="s">
        <v>12</v>
      </c>
      <c r="Q7" s="99">
        <f>54-3</f>
        <v>51</v>
      </c>
      <c r="R7" s="1" t="s">
        <v>10</v>
      </c>
      <c r="S7" s="13">
        <v>205089</v>
      </c>
      <c r="T7" s="13">
        <f>S7*Q7</f>
        <v>10459539</v>
      </c>
    </row>
    <row r="8" spans="1:20" ht="22.5" x14ac:dyDescent="0.2">
      <c r="A8" s="114">
        <v>2016</v>
      </c>
      <c r="B8" s="115">
        <v>45905</v>
      </c>
      <c r="C8" s="115" t="s">
        <v>411</v>
      </c>
      <c r="D8" s="116" t="s">
        <v>429</v>
      </c>
      <c r="E8" s="114" t="s">
        <v>430</v>
      </c>
      <c r="F8" s="114" t="s">
        <v>113</v>
      </c>
      <c r="G8" s="117"/>
      <c r="H8" s="117" t="s">
        <v>431</v>
      </c>
      <c r="I8" s="122" t="s">
        <v>432</v>
      </c>
      <c r="J8" s="341" t="s">
        <v>1480</v>
      </c>
      <c r="K8" s="121">
        <v>300168</v>
      </c>
      <c r="N8" s="1"/>
      <c r="O8" s="1"/>
      <c r="P8" s="18" t="s">
        <v>38</v>
      </c>
      <c r="Q8" s="11"/>
      <c r="R8" s="11"/>
      <c r="S8" s="11"/>
      <c r="T8" s="19"/>
    </row>
    <row r="9" spans="1:20" ht="38.25" x14ac:dyDescent="0.2">
      <c r="A9" s="396" t="s">
        <v>2587</v>
      </c>
      <c r="B9" s="397"/>
      <c r="C9" s="397"/>
      <c r="D9" s="397"/>
      <c r="E9" s="397"/>
      <c r="F9" s="397"/>
      <c r="G9" s="397"/>
      <c r="H9" s="397"/>
      <c r="I9" s="397"/>
      <c r="J9" s="397"/>
      <c r="K9" s="351">
        <f>SUM(K6:K8)</f>
        <v>900504</v>
      </c>
      <c r="N9" s="1" t="s">
        <v>14</v>
      </c>
      <c r="O9" s="1" t="s">
        <v>8</v>
      </c>
      <c r="P9" s="18" t="s">
        <v>12</v>
      </c>
      <c r="Q9" s="257">
        <f>7-2</f>
        <v>5</v>
      </c>
      <c r="R9" s="1" t="s">
        <v>10</v>
      </c>
      <c r="S9" s="13">
        <v>205089</v>
      </c>
      <c r="T9" s="13">
        <f>S9*Q9</f>
        <v>1025445</v>
      </c>
    </row>
    <row r="10" spans="1:20" x14ac:dyDescent="0.2">
      <c r="A10" s="379" t="s">
        <v>446</v>
      </c>
      <c r="B10" s="380"/>
      <c r="C10" s="380"/>
      <c r="D10" s="380"/>
      <c r="E10" s="380"/>
      <c r="F10" s="380"/>
      <c r="G10" s="380"/>
      <c r="H10" s="380"/>
      <c r="I10" s="380"/>
      <c r="J10" s="381"/>
      <c r="K10" s="343"/>
      <c r="N10" s="345"/>
      <c r="O10" s="345"/>
      <c r="P10" s="346"/>
      <c r="Q10" s="348"/>
      <c r="R10" s="345"/>
      <c r="S10" s="347"/>
      <c r="T10" s="347"/>
    </row>
    <row r="11" spans="1:20" ht="33.75" x14ac:dyDescent="0.2">
      <c r="A11" s="114">
        <v>2011</v>
      </c>
      <c r="B11" s="115">
        <v>45901</v>
      </c>
      <c r="C11" s="115" t="s">
        <v>2424</v>
      </c>
      <c r="D11" s="116" t="s">
        <v>465</v>
      </c>
      <c r="E11" s="114" t="s">
        <v>466</v>
      </c>
      <c r="F11" s="114" t="s">
        <v>113</v>
      </c>
      <c r="G11" s="117"/>
      <c r="H11" s="117" t="s">
        <v>467</v>
      </c>
      <c r="I11" s="144" t="s">
        <v>2425</v>
      </c>
      <c r="J11" s="155" t="s">
        <v>1497</v>
      </c>
      <c r="K11" s="121">
        <v>300168</v>
      </c>
      <c r="N11" s="345" t="s">
        <v>2589</v>
      </c>
      <c r="O11" s="345"/>
      <c r="P11" s="346"/>
      <c r="Q11" s="348"/>
      <c r="R11" s="345"/>
      <c r="S11" s="347"/>
      <c r="T11" s="347"/>
    </row>
    <row r="12" spans="1:20" ht="51" x14ac:dyDescent="0.2">
      <c r="A12" s="114">
        <v>2018</v>
      </c>
      <c r="B12" s="115">
        <v>45932</v>
      </c>
      <c r="C12" s="115" t="s">
        <v>2431</v>
      </c>
      <c r="D12" s="116" t="s">
        <v>493</v>
      </c>
      <c r="E12" s="114" t="s">
        <v>494</v>
      </c>
      <c r="F12" s="114" t="s">
        <v>113</v>
      </c>
      <c r="G12" s="117"/>
      <c r="H12" s="117" t="s">
        <v>495</v>
      </c>
      <c r="I12" s="342">
        <v>167500000979</v>
      </c>
      <c r="J12" s="155" t="s">
        <v>2434</v>
      </c>
      <c r="K12" s="121">
        <v>204789</v>
      </c>
      <c r="N12" s="1" t="s">
        <v>14</v>
      </c>
      <c r="O12" s="1" t="s">
        <v>8</v>
      </c>
      <c r="P12" s="18" t="s">
        <v>15</v>
      </c>
      <c r="Q12" s="101">
        <f>11+1</f>
        <v>12</v>
      </c>
      <c r="R12" s="1" t="s">
        <v>10</v>
      </c>
      <c r="S12" s="13">
        <v>299868</v>
      </c>
      <c r="T12" s="13">
        <f>S12*Q12</f>
        <v>3598416</v>
      </c>
    </row>
    <row r="13" spans="1:20" x14ac:dyDescent="0.2">
      <c r="A13" s="396" t="s">
        <v>2586</v>
      </c>
      <c r="B13" s="397"/>
      <c r="C13" s="397"/>
      <c r="D13" s="397"/>
      <c r="E13" s="397"/>
      <c r="F13" s="397"/>
      <c r="G13" s="397"/>
      <c r="H13" s="397"/>
      <c r="I13" s="397"/>
      <c r="J13" s="397"/>
      <c r="K13" s="351">
        <f>SUM(K11:K12)</f>
        <v>504957</v>
      </c>
    </row>
    <row r="14" spans="1:20" x14ac:dyDescent="0.2">
      <c r="A14" s="379" t="s">
        <v>597</v>
      </c>
      <c r="B14" s="380"/>
      <c r="C14" s="380"/>
      <c r="D14" s="380"/>
      <c r="E14" s="380"/>
      <c r="F14" s="380"/>
      <c r="G14" s="380"/>
      <c r="H14" s="380"/>
      <c r="I14" s="380"/>
      <c r="J14" s="381"/>
      <c r="K14" s="343"/>
    </row>
    <row r="15" spans="1:20" ht="33.75" x14ac:dyDescent="0.2">
      <c r="A15" s="114">
        <v>2015</v>
      </c>
      <c r="B15" s="115">
        <v>45566</v>
      </c>
      <c r="C15" s="115" t="s">
        <v>2457</v>
      </c>
      <c r="D15" s="116" t="s">
        <v>619</v>
      </c>
      <c r="E15" s="114" t="s">
        <v>620</v>
      </c>
      <c r="F15" s="114" t="s">
        <v>54</v>
      </c>
      <c r="G15" s="117"/>
      <c r="H15" s="117" t="s">
        <v>621</v>
      </c>
      <c r="I15" s="144" t="s">
        <v>1586</v>
      </c>
      <c r="J15" s="164" t="s">
        <v>2458</v>
      </c>
      <c r="K15" s="121">
        <f>+S7</f>
        <v>205089</v>
      </c>
    </row>
    <row r="16" spans="1:20" ht="33.75" x14ac:dyDescent="0.2">
      <c r="A16" s="114">
        <v>2015</v>
      </c>
      <c r="B16" s="115">
        <v>45566</v>
      </c>
      <c r="C16" s="115" t="s">
        <v>626</v>
      </c>
      <c r="D16" s="116" t="s">
        <v>627</v>
      </c>
      <c r="E16" s="114" t="s">
        <v>628</v>
      </c>
      <c r="F16" s="114" t="s">
        <v>54</v>
      </c>
      <c r="G16" s="117"/>
      <c r="H16" s="117" t="s">
        <v>629</v>
      </c>
      <c r="I16" s="144" t="s">
        <v>1590</v>
      </c>
      <c r="J16" s="164" t="s">
        <v>1591</v>
      </c>
      <c r="K16" s="121">
        <v>205089</v>
      </c>
    </row>
    <row r="17" spans="1:18" ht="37.5" customHeight="1" x14ac:dyDescent="0.2">
      <c r="A17" s="114">
        <v>2015</v>
      </c>
      <c r="B17" s="115">
        <v>45566</v>
      </c>
      <c r="C17" s="115" t="s">
        <v>626</v>
      </c>
      <c r="D17" s="116" t="s">
        <v>630</v>
      </c>
      <c r="E17" s="114" t="s">
        <v>631</v>
      </c>
      <c r="F17" s="114" t="s">
        <v>54</v>
      </c>
      <c r="G17" s="117"/>
      <c r="H17" s="117" t="s">
        <v>632</v>
      </c>
      <c r="I17" s="144" t="s">
        <v>1592</v>
      </c>
      <c r="J17" s="164" t="s">
        <v>1593</v>
      </c>
      <c r="K17" s="121">
        <v>205089</v>
      </c>
    </row>
    <row r="18" spans="1:18" x14ac:dyDescent="0.2">
      <c r="A18" s="396" t="s">
        <v>2585</v>
      </c>
      <c r="B18" s="397"/>
      <c r="C18" s="397"/>
      <c r="D18" s="397"/>
      <c r="E18" s="397"/>
      <c r="F18" s="397"/>
      <c r="G18" s="397"/>
      <c r="H18" s="397"/>
      <c r="I18" s="397"/>
      <c r="J18" s="397"/>
      <c r="K18" s="352">
        <f>SUM(K15:K17)</f>
        <v>615267</v>
      </c>
      <c r="L18" s="121">
        <v>2472411</v>
      </c>
      <c r="P18" s="525" t="s">
        <v>2608</v>
      </c>
      <c r="Q18" s="525" t="s">
        <v>2609</v>
      </c>
      <c r="R18" s="525" t="s">
        <v>2610</v>
      </c>
    </row>
    <row r="19" spans="1:18" ht="13.5" customHeight="1" x14ac:dyDescent="0.2">
      <c r="A19" s="394" t="s">
        <v>2583</v>
      </c>
      <c r="B19" s="395"/>
      <c r="C19" s="395"/>
      <c r="D19" s="395"/>
      <c r="E19" s="395"/>
      <c r="F19" s="395"/>
      <c r="G19" s="395"/>
      <c r="H19" s="395"/>
      <c r="I19" s="395"/>
      <c r="J19" s="395"/>
      <c r="K19" s="350">
        <f>K18+K13+K9+K4</f>
        <v>2458050</v>
      </c>
      <c r="L19" s="9">
        <f>L18-R19</f>
        <v>2458050</v>
      </c>
      <c r="P19" s="9">
        <v>285507</v>
      </c>
      <c r="Q19" s="9">
        <v>299868</v>
      </c>
      <c r="R19" s="9">
        <f>Q19-P19</f>
        <v>14361</v>
      </c>
    </row>
    <row r="20" spans="1:18" x14ac:dyDescent="0.2">
      <c r="A20" s="393" t="s">
        <v>38</v>
      </c>
      <c r="B20" s="393"/>
      <c r="C20" s="393"/>
      <c r="D20" s="393"/>
      <c r="E20" s="393"/>
      <c r="F20" s="393"/>
      <c r="G20" s="393"/>
      <c r="H20" s="393"/>
      <c r="I20" s="393"/>
      <c r="J20" s="393"/>
      <c r="K20" s="393"/>
      <c r="L20" s="9"/>
    </row>
    <row r="21" spans="1:18" ht="44.25" customHeight="1" x14ac:dyDescent="0.2">
      <c r="A21" s="394" t="s">
        <v>2061</v>
      </c>
      <c r="B21" s="395"/>
      <c r="C21" s="395"/>
      <c r="D21" s="395"/>
      <c r="E21" s="395"/>
      <c r="F21" s="395"/>
      <c r="G21" s="395"/>
      <c r="H21" s="395"/>
      <c r="I21" s="395"/>
      <c r="J21" s="395"/>
      <c r="K21" s="343"/>
    </row>
    <row r="22" spans="1:18" ht="33.75" x14ac:dyDescent="0.2">
      <c r="A22" s="109" t="s">
        <v>41</v>
      </c>
      <c r="B22" s="110" t="s">
        <v>42</v>
      </c>
      <c r="C22" s="111" t="s">
        <v>43</v>
      </c>
      <c r="D22" s="112" t="s">
        <v>262</v>
      </c>
      <c r="E22" s="111" t="s">
        <v>45</v>
      </c>
      <c r="F22" s="111" t="s">
        <v>46</v>
      </c>
      <c r="G22" s="111" t="s">
        <v>47</v>
      </c>
      <c r="H22" s="111" t="s">
        <v>48</v>
      </c>
      <c r="I22" s="111" t="s">
        <v>49</v>
      </c>
      <c r="J22" s="125" t="s">
        <v>50</v>
      </c>
      <c r="K22" s="113" t="s">
        <v>2598</v>
      </c>
      <c r="P22" s="9"/>
    </row>
    <row r="23" spans="1:18" ht="27" x14ac:dyDescent="0.2">
      <c r="A23" s="114" t="s">
        <v>2390</v>
      </c>
      <c r="B23" s="115" t="s">
        <v>2071</v>
      </c>
      <c r="C23" s="115" t="s">
        <v>658</v>
      </c>
      <c r="D23" s="116" t="s">
        <v>2542</v>
      </c>
      <c r="E23" s="114" t="s">
        <v>2073</v>
      </c>
      <c r="F23" s="114" t="s">
        <v>113</v>
      </c>
      <c r="G23" s="117"/>
      <c r="H23" s="118" t="s">
        <v>2074</v>
      </c>
      <c r="I23" s="122" t="s">
        <v>2239</v>
      </c>
      <c r="J23" s="144" t="s">
        <v>2240</v>
      </c>
      <c r="K23" s="121">
        <v>205089</v>
      </c>
      <c r="M23" s="369" t="s">
        <v>2607</v>
      </c>
      <c r="N23" s="375" t="s">
        <v>2588</v>
      </c>
      <c r="O23" s="375" t="s">
        <v>2600</v>
      </c>
      <c r="P23" s="375" t="s">
        <v>2598</v>
      </c>
    </row>
    <row r="24" spans="1:18" x14ac:dyDescent="0.2">
      <c r="A24" s="114" t="s">
        <v>2415</v>
      </c>
      <c r="B24" s="115">
        <v>45982</v>
      </c>
      <c r="C24" s="115" t="s">
        <v>658</v>
      </c>
      <c r="D24" s="116" t="s">
        <v>2075</v>
      </c>
      <c r="E24" s="114" t="s">
        <v>2076</v>
      </c>
      <c r="F24" s="114" t="s">
        <v>113</v>
      </c>
      <c r="G24" s="117"/>
      <c r="H24" s="118" t="s">
        <v>2077</v>
      </c>
      <c r="I24" s="122" t="s">
        <v>2241</v>
      </c>
      <c r="J24" s="144" t="s">
        <v>2242</v>
      </c>
      <c r="K24" s="121">
        <v>205089</v>
      </c>
      <c r="M24" s="369" t="s">
        <v>37</v>
      </c>
      <c r="N24" s="121">
        <v>105935467</v>
      </c>
      <c r="O24" s="121">
        <f>N24-K19</f>
        <v>103477417</v>
      </c>
      <c r="P24" s="121">
        <f>N24-O24</f>
        <v>2458050</v>
      </c>
      <c r="Q24" s="9"/>
      <c r="R24" s="9"/>
    </row>
    <row r="25" spans="1:18" x14ac:dyDescent="0.2">
      <c r="A25" s="396" t="s">
        <v>2584</v>
      </c>
      <c r="B25" s="397"/>
      <c r="C25" s="397"/>
      <c r="D25" s="397"/>
      <c r="E25" s="397"/>
      <c r="F25" s="397"/>
      <c r="G25" s="397"/>
      <c r="H25" s="397"/>
      <c r="I25" s="397"/>
      <c r="J25" s="397"/>
      <c r="K25" s="351">
        <f>SUM(K23:K24)</f>
        <v>410178</v>
      </c>
      <c r="M25" s="369" t="s">
        <v>38</v>
      </c>
      <c r="N25" s="121">
        <v>24287388</v>
      </c>
      <c r="O25" s="121">
        <f>N25-K25</f>
        <v>23877210</v>
      </c>
      <c r="P25" s="121">
        <f>N25-O25</f>
        <v>410178</v>
      </c>
      <c r="R25" s="9"/>
    </row>
    <row r="26" spans="1:18" x14ac:dyDescent="0.2">
      <c r="A26" s="394" t="s">
        <v>2582</v>
      </c>
      <c r="B26" s="395"/>
      <c r="C26" s="395"/>
      <c r="D26" s="395"/>
      <c r="E26" s="395"/>
      <c r="F26" s="395"/>
      <c r="G26" s="395"/>
      <c r="H26" s="395"/>
      <c r="I26" s="395"/>
      <c r="J26" s="395"/>
      <c r="K26" s="344">
        <f>K25+K19</f>
        <v>2868228</v>
      </c>
      <c r="M26" s="344" t="s">
        <v>2570</v>
      </c>
      <c r="N26" s="344">
        <v>130222855</v>
      </c>
      <c r="O26" s="344">
        <f>SUM(O24:O25)</f>
        <v>127354627</v>
      </c>
      <c r="P26" s="344">
        <f>SUM(P24:P25)</f>
        <v>2868228</v>
      </c>
      <c r="R26" s="9"/>
    </row>
    <row r="28" spans="1:18" x14ac:dyDescent="0.2">
      <c r="A28" s="373" t="s">
        <v>2597</v>
      </c>
    </row>
    <row r="29" spans="1:18" x14ac:dyDescent="0.2">
      <c r="A29" s="393" t="s">
        <v>37</v>
      </c>
      <c r="B29" s="393"/>
      <c r="C29" s="393"/>
      <c r="D29" s="393"/>
      <c r="E29" s="393"/>
      <c r="F29" s="393"/>
      <c r="G29" s="393"/>
      <c r="H29" s="393"/>
      <c r="I29" s="393"/>
      <c r="J29" s="393"/>
      <c r="K29" s="393"/>
      <c r="M29" s="523"/>
      <c r="N29" s="524"/>
      <c r="O29" s="121"/>
      <c r="P29" s="9"/>
    </row>
    <row r="30" spans="1:18" ht="33.75" x14ac:dyDescent="0.2">
      <c r="A30" s="109" t="s">
        <v>41</v>
      </c>
      <c r="B30" s="110" t="s">
        <v>42</v>
      </c>
      <c r="C30" s="111" t="s">
        <v>43</v>
      </c>
      <c r="D30" s="112" t="s">
        <v>262</v>
      </c>
      <c r="E30" s="111" t="s">
        <v>45</v>
      </c>
      <c r="F30" s="111" t="s">
        <v>46</v>
      </c>
      <c r="G30" s="111" t="s">
        <v>47</v>
      </c>
      <c r="H30" s="111" t="s">
        <v>48</v>
      </c>
      <c r="I30" s="111" t="s">
        <v>49</v>
      </c>
      <c r="J30" s="125" t="s">
        <v>50</v>
      </c>
      <c r="K30" s="113" t="s">
        <v>2599</v>
      </c>
      <c r="N30" s="9"/>
      <c r="O30" s="9"/>
    </row>
    <row r="31" spans="1:18" x14ac:dyDescent="0.2">
      <c r="A31" s="379" t="s">
        <v>2604</v>
      </c>
      <c r="B31" s="380"/>
      <c r="C31" s="380"/>
      <c r="D31" s="380"/>
      <c r="E31" s="380"/>
      <c r="F31" s="380"/>
      <c r="G31" s="380"/>
      <c r="H31" s="380"/>
      <c r="I31" s="380"/>
      <c r="J31" s="381"/>
      <c r="K31" s="349"/>
      <c r="N31" s="9"/>
      <c r="P31" s="9"/>
    </row>
    <row r="32" spans="1:18" ht="22.5" x14ac:dyDescent="0.2">
      <c r="A32" s="114">
        <v>2018</v>
      </c>
      <c r="B32" s="115">
        <v>45805</v>
      </c>
      <c r="C32" s="115" t="s">
        <v>2590</v>
      </c>
      <c r="D32" s="116" t="s">
        <v>2591</v>
      </c>
      <c r="E32" s="114" t="s">
        <v>2592</v>
      </c>
      <c r="F32" s="114" t="s">
        <v>54</v>
      </c>
      <c r="G32" s="117"/>
      <c r="H32" s="117" t="s">
        <v>2593</v>
      </c>
      <c r="I32" s="144" t="s">
        <v>2594</v>
      </c>
      <c r="J32" s="341" t="s">
        <v>2595</v>
      </c>
      <c r="K32" s="121">
        <f>+P19</f>
        <v>285507</v>
      </c>
      <c r="P32" s="9"/>
      <c r="R32" s="9"/>
    </row>
    <row r="33" spans="1:18" x14ac:dyDescent="0.2">
      <c r="A33" s="374" t="s">
        <v>2606</v>
      </c>
      <c r="P33" s="517"/>
      <c r="R33" s="522"/>
    </row>
    <row r="34" spans="1:18" x14ac:dyDescent="0.2">
      <c r="A34" s="379" t="s">
        <v>216</v>
      </c>
      <c r="B34" s="380"/>
      <c r="C34" s="380"/>
      <c r="D34" s="380"/>
      <c r="E34" s="380"/>
      <c r="F34" s="380"/>
      <c r="G34" s="380"/>
      <c r="H34" s="380"/>
      <c r="I34" s="380"/>
      <c r="J34" s="381"/>
      <c r="K34" s="349"/>
      <c r="P34" s="9"/>
    </row>
    <row r="35" spans="1:18" ht="45" x14ac:dyDescent="0.2">
      <c r="A35" s="114">
        <v>2006</v>
      </c>
      <c r="B35" s="115">
        <v>45581</v>
      </c>
      <c r="C35" s="115" t="s">
        <v>217</v>
      </c>
      <c r="D35" s="116" t="s">
        <v>233</v>
      </c>
      <c r="E35" s="114" t="s">
        <v>234</v>
      </c>
      <c r="F35" s="114" t="s">
        <v>54</v>
      </c>
      <c r="G35" s="117"/>
      <c r="H35" s="117" t="s">
        <v>235</v>
      </c>
      <c r="I35" s="144" t="s">
        <v>236</v>
      </c>
      <c r="J35" s="341" t="s">
        <v>237</v>
      </c>
      <c r="K35" s="121">
        <f>+R19</f>
        <v>14361</v>
      </c>
      <c r="P35" s="9"/>
    </row>
    <row r="36" spans="1:18" x14ac:dyDescent="0.2">
      <c r="A36" s="526" t="s">
        <v>2605</v>
      </c>
      <c r="B36" s="527"/>
      <c r="C36" s="527"/>
      <c r="D36" s="527"/>
      <c r="E36" s="527"/>
      <c r="F36" s="527"/>
      <c r="G36" s="527"/>
      <c r="H36" s="527"/>
      <c r="I36" s="527"/>
      <c r="J36" s="528"/>
      <c r="K36" s="521">
        <f>SUM(K32:K35)</f>
        <v>299868</v>
      </c>
    </row>
    <row r="37" spans="1:18" x14ac:dyDescent="0.2">
      <c r="N37" s="121"/>
    </row>
    <row r="38" spans="1:18" x14ac:dyDescent="0.2">
      <c r="N38" s="9"/>
    </row>
  </sheetData>
  <mergeCells count="17">
    <mergeCell ref="A34:J34"/>
    <mergeCell ref="A36:J36"/>
    <mergeCell ref="A29:K29"/>
    <mergeCell ref="A31:J31"/>
    <mergeCell ref="A26:J26"/>
    <mergeCell ref="A1:K1"/>
    <mergeCell ref="A3:J3"/>
    <mergeCell ref="A5:J5"/>
    <mergeCell ref="A10:J10"/>
    <mergeCell ref="A14:J14"/>
    <mergeCell ref="A19:J19"/>
    <mergeCell ref="A18:J18"/>
    <mergeCell ref="A13:J13"/>
    <mergeCell ref="A9:J9"/>
    <mergeCell ref="A21:J21"/>
    <mergeCell ref="A25:J25"/>
    <mergeCell ref="A20:K20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C0645D-70FF-43DC-826F-85FA2B1CE902}">
  <dimension ref="A1:K423"/>
  <sheetViews>
    <sheetView view="pageBreakPreview" topLeftCell="A301" zoomScale="110" zoomScaleNormal="100" zoomScaleSheetLayoutView="110" workbookViewId="0">
      <selection activeCell="A314" sqref="A314"/>
    </sheetView>
  </sheetViews>
  <sheetFormatPr baseColWidth="10" defaultRowHeight="12.75" x14ac:dyDescent="0.2"/>
  <cols>
    <col min="9" max="9" width="19.5703125" style="53" customWidth="1"/>
    <col min="10" max="10" width="27.140625" style="53" customWidth="1"/>
  </cols>
  <sheetData>
    <row r="1" spans="1:10" ht="13.5" thickBot="1" x14ac:dyDescent="0.25">
      <c r="A1" s="402" t="s">
        <v>2196</v>
      </c>
      <c r="B1" s="403"/>
      <c r="C1" s="403"/>
      <c r="D1" s="403"/>
      <c r="E1" s="403"/>
      <c r="F1" s="403"/>
      <c r="G1" s="403"/>
      <c r="H1" s="403"/>
      <c r="I1" s="403"/>
      <c r="J1" s="404"/>
    </row>
    <row r="2" spans="1:10" ht="13.5" thickBot="1" x14ac:dyDescent="0.25">
      <c r="A2" s="398" t="s">
        <v>39</v>
      </c>
      <c r="B2" s="399"/>
      <c r="C2" s="399"/>
      <c r="D2" s="399"/>
      <c r="E2" s="399"/>
      <c r="F2" s="399"/>
      <c r="G2" s="399"/>
      <c r="H2" s="399"/>
      <c r="I2" s="90"/>
      <c r="J2" s="91"/>
    </row>
    <row r="3" spans="1:10" ht="13.5" thickBot="1" x14ac:dyDescent="0.25">
      <c r="A3" s="400" t="s">
        <v>40</v>
      </c>
      <c r="B3" s="401"/>
      <c r="C3" s="401"/>
      <c r="D3" s="401"/>
      <c r="E3" s="401"/>
      <c r="F3" s="401"/>
      <c r="G3" s="401"/>
      <c r="H3" s="44"/>
      <c r="I3" s="54"/>
      <c r="J3" s="46"/>
    </row>
    <row r="4" spans="1:10" ht="27.75" thickBot="1" x14ac:dyDescent="0.25">
      <c r="A4" s="33" t="s">
        <v>41</v>
      </c>
      <c r="B4" s="34" t="s">
        <v>42</v>
      </c>
      <c r="C4" s="34" t="s">
        <v>43</v>
      </c>
      <c r="D4" s="34" t="s">
        <v>44</v>
      </c>
      <c r="E4" s="34" t="s">
        <v>45</v>
      </c>
      <c r="F4" s="34" t="s">
        <v>46</v>
      </c>
      <c r="G4" s="34" t="s">
        <v>47</v>
      </c>
      <c r="H4" s="34" t="s">
        <v>48</v>
      </c>
      <c r="I4" s="47" t="s">
        <v>49</v>
      </c>
      <c r="J4" s="47" t="s">
        <v>50</v>
      </c>
    </row>
    <row r="5" spans="1:10" ht="27.75" thickBot="1" x14ac:dyDescent="0.25">
      <c r="A5" s="35">
        <v>2013</v>
      </c>
      <c r="B5" s="36">
        <v>45963</v>
      </c>
      <c r="C5" s="37" t="s">
        <v>51</v>
      </c>
      <c r="D5" s="38" t="s">
        <v>52</v>
      </c>
      <c r="E5" s="38" t="s">
        <v>53</v>
      </c>
      <c r="F5" s="38" t="s">
        <v>54</v>
      </c>
      <c r="G5" s="39"/>
      <c r="H5" s="39" t="s">
        <v>55</v>
      </c>
      <c r="I5" s="52" t="s">
        <v>1320</v>
      </c>
      <c r="J5" s="48" t="s">
        <v>1303</v>
      </c>
    </row>
    <row r="6" spans="1:10" ht="18.75" thickBot="1" x14ac:dyDescent="0.25">
      <c r="A6" s="35">
        <v>2020</v>
      </c>
      <c r="B6" s="36">
        <v>45957</v>
      </c>
      <c r="C6" s="37" t="s">
        <v>56</v>
      </c>
      <c r="D6" s="38" t="s">
        <v>57</v>
      </c>
      <c r="E6" s="38" t="s">
        <v>58</v>
      </c>
      <c r="F6" s="38" t="s">
        <v>54</v>
      </c>
      <c r="G6" s="39"/>
      <c r="H6" s="39" t="s">
        <v>59</v>
      </c>
      <c r="I6" s="50" t="s">
        <v>1321</v>
      </c>
      <c r="J6" s="48" t="s">
        <v>1304</v>
      </c>
    </row>
    <row r="7" spans="1:10" ht="18.75" thickBot="1" x14ac:dyDescent="0.25">
      <c r="A7" s="35">
        <v>2020</v>
      </c>
      <c r="B7" s="36">
        <v>45912</v>
      </c>
      <c r="C7" s="37" t="s">
        <v>56</v>
      </c>
      <c r="D7" s="38" t="s">
        <v>60</v>
      </c>
      <c r="E7" s="38" t="s">
        <v>61</v>
      </c>
      <c r="F7" s="38" t="s">
        <v>54</v>
      </c>
      <c r="G7" s="39"/>
      <c r="H7" s="39" t="s">
        <v>62</v>
      </c>
      <c r="I7" s="50" t="s">
        <v>1322</v>
      </c>
      <c r="J7" s="48" t="s">
        <v>1305</v>
      </c>
    </row>
    <row r="8" spans="1:10" ht="27.75" thickBot="1" x14ac:dyDescent="0.25">
      <c r="A8" s="35">
        <v>2014</v>
      </c>
      <c r="B8" s="36">
        <v>45957</v>
      </c>
      <c r="C8" s="37" t="s">
        <v>63</v>
      </c>
      <c r="D8" s="38" t="s">
        <v>64</v>
      </c>
      <c r="E8" s="38" t="s">
        <v>65</v>
      </c>
      <c r="F8" s="38" t="s">
        <v>54</v>
      </c>
      <c r="G8" s="39"/>
      <c r="H8" s="39" t="s">
        <v>66</v>
      </c>
      <c r="I8" s="50" t="s">
        <v>1323</v>
      </c>
      <c r="J8" s="48" t="s">
        <v>1306</v>
      </c>
    </row>
    <row r="9" spans="1:10" ht="27.75" thickBot="1" x14ac:dyDescent="0.25">
      <c r="A9" s="35">
        <v>2014</v>
      </c>
      <c r="B9" s="36">
        <v>45948</v>
      </c>
      <c r="C9" s="37" t="s">
        <v>67</v>
      </c>
      <c r="D9" s="38" t="s">
        <v>68</v>
      </c>
      <c r="E9" s="38" t="s">
        <v>69</v>
      </c>
      <c r="F9" s="38" t="s">
        <v>54</v>
      </c>
      <c r="G9" s="39"/>
      <c r="H9" s="39" t="s">
        <v>70</v>
      </c>
      <c r="I9" s="50" t="s">
        <v>1324</v>
      </c>
      <c r="J9" s="48" t="s">
        <v>1307</v>
      </c>
    </row>
    <row r="10" spans="1:10" ht="27.75" thickBot="1" x14ac:dyDescent="0.25">
      <c r="A10" s="35">
        <v>2014</v>
      </c>
      <c r="B10" s="36">
        <v>45957</v>
      </c>
      <c r="C10" s="37" t="s">
        <v>67</v>
      </c>
      <c r="D10" s="38" t="s">
        <v>71</v>
      </c>
      <c r="E10" s="38" t="s">
        <v>72</v>
      </c>
      <c r="F10" s="38" t="s">
        <v>54</v>
      </c>
      <c r="G10" s="39"/>
      <c r="H10" s="39" t="s">
        <v>73</v>
      </c>
      <c r="I10" s="50" t="s">
        <v>1325</v>
      </c>
      <c r="J10" s="48" t="s">
        <v>1308</v>
      </c>
    </row>
    <row r="11" spans="1:10" ht="27.75" thickBot="1" x14ac:dyDescent="0.25">
      <c r="A11" s="35">
        <v>2014</v>
      </c>
      <c r="B11" s="36">
        <v>45948</v>
      </c>
      <c r="C11" s="37" t="s">
        <v>67</v>
      </c>
      <c r="D11" s="38" t="s">
        <v>74</v>
      </c>
      <c r="E11" s="38" t="s">
        <v>75</v>
      </c>
      <c r="F11" s="38" t="s">
        <v>54</v>
      </c>
      <c r="G11" s="39"/>
      <c r="H11" s="39" t="s">
        <v>76</v>
      </c>
      <c r="I11" s="50" t="s">
        <v>1326</v>
      </c>
      <c r="J11" s="48" t="s">
        <v>1309</v>
      </c>
    </row>
    <row r="12" spans="1:10" ht="27.75" thickBot="1" x14ac:dyDescent="0.25">
      <c r="A12" s="35">
        <v>2014</v>
      </c>
      <c r="B12" s="36">
        <v>45957</v>
      </c>
      <c r="C12" s="37" t="s">
        <v>67</v>
      </c>
      <c r="D12" s="38" t="s">
        <v>77</v>
      </c>
      <c r="E12" s="38" t="s">
        <v>78</v>
      </c>
      <c r="F12" s="38" t="s">
        <v>54</v>
      </c>
      <c r="G12" s="39"/>
      <c r="H12" s="39" t="s">
        <v>79</v>
      </c>
      <c r="I12" s="50" t="s">
        <v>1327</v>
      </c>
      <c r="J12" s="48" t="s">
        <v>1310</v>
      </c>
    </row>
    <row r="13" spans="1:10" ht="27.75" thickBot="1" x14ac:dyDescent="0.25">
      <c r="A13" s="35">
        <v>2014</v>
      </c>
      <c r="B13" s="36">
        <v>45951</v>
      </c>
      <c r="C13" s="37" t="s">
        <v>67</v>
      </c>
      <c r="D13" s="38" t="s">
        <v>80</v>
      </c>
      <c r="E13" s="38" t="s">
        <v>81</v>
      </c>
      <c r="F13" s="38" t="s">
        <v>54</v>
      </c>
      <c r="G13" s="39"/>
      <c r="H13" s="39" t="s">
        <v>82</v>
      </c>
      <c r="I13" s="50" t="s">
        <v>1328</v>
      </c>
      <c r="J13" s="48" t="s">
        <v>1311</v>
      </c>
    </row>
    <row r="14" spans="1:10" ht="27.75" thickBot="1" x14ac:dyDescent="0.25">
      <c r="A14" s="35">
        <v>2018</v>
      </c>
      <c r="B14" s="36">
        <v>45948</v>
      </c>
      <c r="C14" s="37" t="s">
        <v>67</v>
      </c>
      <c r="D14" s="38" t="s">
        <v>83</v>
      </c>
      <c r="E14" s="38" t="s">
        <v>84</v>
      </c>
      <c r="F14" s="38" t="s">
        <v>54</v>
      </c>
      <c r="G14" s="39"/>
      <c r="H14" s="39" t="s">
        <v>85</v>
      </c>
      <c r="I14" s="50" t="s">
        <v>1329</v>
      </c>
      <c r="J14" s="48" t="s">
        <v>1312</v>
      </c>
    </row>
    <row r="15" spans="1:10" ht="27.75" thickBot="1" x14ac:dyDescent="0.25">
      <c r="A15" s="35">
        <v>2013</v>
      </c>
      <c r="B15" s="36">
        <v>45957</v>
      </c>
      <c r="C15" s="37" t="s">
        <v>86</v>
      </c>
      <c r="D15" s="38" t="s">
        <v>87</v>
      </c>
      <c r="E15" s="38" t="s">
        <v>88</v>
      </c>
      <c r="F15" s="38" t="s">
        <v>54</v>
      </c>
      <c r="G15" s="39"/>
      <c r="H15" s="39" t="s">
        <v>89</v>
      </c>
      <c r="I15" s="50" t="s">
        <v>1330</v>
      </c>
      <c r="J15" s="48" t="s">
        <v>1313</v>
      </c>
    </row>
    <row r="16" spans="1:10" ht="27.75" thickBot="1" x14ac:dyDescent="0.25">
      <c r="A16" s="35">
        <v>2005</v>
      </c>
      <c r="B16" s="36">
        <v>45964</v>
      </c>
      <c r="C16" s="37" t="s">
        <v>90</v>
      </c>
      <c r="D16" s="38" t="s">
        <v>91</v>
      </c>
      <c r="E16" s="38" t="s">
        <v>92</v>
      </c>
      <c r="F16" s="38"/>
      <c r="G16" s="39" t="s">
        <v>54</v>
      </c>
      <c r="H16" s="39" t="s">
        <v>93</v>
      </c>
      <c r="I16" s="50" t="s">
        <v>1331</v>
      </c>
      <c r="J16" s="48" t="s">
        <v>1314</v>
      </c>
    </row>
    <row r="17" spans="1:11" ht="27.75" thickBot="1" x14ac:dyDescent="0.25">
      <c r="A17" s="35">
        <v>2005</v>
      </c>
      <c r="B17" s="36">
        <v>45942</v>
      </c>
      <c r="C17" s="37" t="s">
        <v>90</v>
      </c>
      <c r="D17" s="38" t="s">
        <v>94</v>
      </c>
      <c r="E17" s="38" t="s">
        <v>95</v>
      </c>
      <c r="F17" s="38"/>
      <c r="G17" s="39" t="s">
        <v>54</v>
      </c>
      <c r="H17" s="39" t="s">
        <v>96</v>
      </c>
      <c r="I17" s="50" t="s">
        <v>1332</v>
      </c>
      <c r="J17" s="48" t="s">
        <v>1315</v>
      </c>
    </row>
    <row r="18" spans="1:11" ht="27.75" thickBot="1" x14ac:dyDescent="0.25">
      <c r="A18" s="35">
        <v>2005</v>
      </c>
      <c r="B18" s="36">
        <v>45971</v>
      </c>
      <c r="C18" s="37" t="s">
        <v>90</v>
      </c>
      <c r="D18" s="38" t="s">
        <v>97</v>
      </c>
      <c r="E18" s="38" t="s">
        <v>98</v>
      </c>
      <c r="F18" s="38"/>
      <c r="G18" s="39" t="s">
        <v>54</v>
      </c>
      <c r="H18" s="39" t="s">
        <v>99</v>
      </c>
      <c r="I18" s="50" t="s">
        <v>1333</v>
      </c>
      <c r="J18" s="48" t="s">
        <v>1316</v>
      </c>
    </row>
    <row r="19" spans="1:11" ht="27.75" thickBot="1" x14ac:dyDescent="0.25">
      <c r="A19" s="35">
        <v>2005</v>
      </c>
      <c r="B19" s="36">
        <v>45990</v>
      </c>
      <c r="C19" s="37" t="s">
        <v>90</v>
      </c>
      <c r="D19" s="38" t="s">
        <v>100</v>
      </c>
      <c r="E19" s="38" t="s">
        <v>101</v>
      </c>
      <c r="F19" s="38"/>
      <c r="G19" s="39" t="s">
        <v>54</v>
      </c>
      <c r="H19" s="39" t="s">
        <v>102</v>
      </c>
      <c r="I19" s="50" t="s">
        <v>1334</v>
      </c>
      <c r="J19" s="48" t="s">
        <v>1317</v>
      </c>
    </row>
    <row r="20" spans="1:11" ht="27.75" thickBot="1" x14ac:dyDescent="0.25">
      <c r="A20" s="35">
        <v>2005</v>
      </c>
      <c r="B20" s="36">
        <v>45948</v>
      </c>
      <c r="C20" s="37" t="s">
        <v>90</v>
      </c>
      <c r="D20" s="38" t="s">
        <v>103</v>
      </c>
      <c r="E20" s="38" t="s">
        <v>104</v>
      </c>
      <c r="F20" s="38"/>
      <c r="G20" s="39" t="s">
        <v>54</v>
      </c>
      <c r="H20" s="39" t="s">
        <v>105</v>
      </c>
      <c r="I20" s="50" t="s">
        <v>1335</v>
      </c>
      <c r="J20" s="48" t="s">
        <v>1318</v>
      </c>
    </row>
    <row r="21" spans="1:11" ht="27.75" thickBot="1" x14ac:dyDescent="0.25">
      <c r="A21" s="35">
        <v>2005</v>
      </c>
      <c r="B21" s="36">
        <v>45996</v>
      </c>
      <c r="C21" s="37" t="s">
        <v>90</v>
      </c>
      <c r="D21" s="38" t="s">
        <v>106</v>
      </c>
      <c r="E21" s="38" t="s">
        <v>107</v>
      </c>
      <c r="F21" s="38"/>
      <c r="G21" s="39" t="s">
        <v>54</v>
      </c>
      <c r="H21" s="39" t="s">
        <v>108</v>
      </c>
      <c r="I21" s="52" t="s">
        <v>1336</v>
      </c>
      <c r="J21" s="48" t="s">
        <v>1319</v>
      </c>
    </row>
    <row r="22" spans="1:11" ht="13.5" thickBot="1" x14ac:dyDescent="0.25">
      <c r="A22" s="32" t="s">
        <v>109</v>
      </c>
      <c r="B22" s="44"/>
      <c r="C22" s="44"/>
      <c r="D22" s="44"/>
      <c r="E22" s="44"/>
      <c r="F22" s="44"/>
      <c r="G22" s="44"/>
      <c r="H22" s="44"/>
      <c r="I22" s="54"/>
      <c r="J22" s="46"/>
    </row>
    <row r="23" spans="1:11" ht="27.75" thickBot="1" x14ac:dyDescent="0.25">
      <c r="A23" s="33" t="s">
        <v>41</v>
      </c>
      <c r="B23" s="34" t="s">
        <v>42</v>
      </c>
      <c r="C23" s="34" t="s">
        <v>43</v>
      </c>
      <c r="D23" s="34" t="s">
        <v>44</v>
      </c>
      <c r="E23" s="34" t="s">
        <v>45</v>
      </c>
      <c r="F23" s="34" t="s">
        <v>46</v>
      </c>
      <c r="G23" s="34" t="s">
        <v>47</v>
      </c>
      <c r="H23" s="34" t="s">
        <v>48</v>
      </c>
      <c r="I23" s="47" t="s">
        <v>49</v>
      </c>
      <c r="J23" s="47" t="s">
        <v>50</v>
      </c>
    </row>
    <row r="24" spans="1:11" ht="18.75" thickBot="1" x14ac:dyDescent="0.25">
      <c r="A24" s="35">
        <v>2003</v>
      </c>
      <c r="B24" s="36">
        <v>45942</v>
      </c>
      <c r="C24" s="38" t="s">
        <v>110</v>
      </c>
      <c r="D24" s="38" t="s">
        <v>111</v>
      </c>
      <c r="E24" s="38" t="s">
        <v>112</v>
      </c>
      <c r="F24" s="38" t="s">
        <v>113</v>
      </c>
      <c r="G24" s="39"/>
      <c r="H24" s="39" t="s">
        <v>114</v>
      </c>
      <c r="I24" s="52" t="s">
        <v>1337</v>
      </c>
      <c r="J24" s="49" t="s">
        <v>1338</v>
      </c>
      <c r="K24" s="45"/>
    </row>
    <row r="25" spans="1:11" ht="18.75" thickBot="1" x14ac:dyDescent="0.25">
      <c r="A25" s="35">
        <v>2001</v>
      </c>
      <c r="B25" s="36">
        <v>45938</v>
      </c>
      <c r="C25" s="38" t="s">
        <v>110</v>
      </c>
      <c r="D25" s="38" t="s">
        <v>115</v>
      </c>
      <c r="E25" s="38" t="s">
        <v>116</v>
      </c>
      <c r="F25" s="38" t="s">
        <v>113</v>
      </c>
      <c r="G25" s="39"/>
      <c r="H25" s="39" t="s">
        <v>117</v>
      </c>
      <c r="I25" s="50" t="s">
        <v>1339</v>
      </c>
      <c r="J25" s="49" t="s">
        <v>1340</v>
      </c>
      <c r="K25" s="45"/>
    </row>
    <row r="26" spans="1:11" ht="18.75" thickBot="1" x14ac:dyDescent="0.25">
      <c r="A26" s="35">
        <v>1998</v>
      </c>
      <c r="B26" s="36">
        <v>45857</v>
      </c>
      <c r="C26" s="38" t="s">
        <v>110</v>
      </c>
      <c r="D26" s="38" t="s">
        <v>118</v>
      </c>
      <c r="E26" s="38" t="s">
        <v>119</v>
      </c>
      <c r="F26" s="38" t="s">
        <v>113</v>
      </c>
      <c r="G26" s="39"/>
      <c r="H26" s="39" t="s">
        <v>120</v>
      </c>
      <c r="I26" s="50" t="s">
        <v>1341</v>
      </c>
      <c r="J26" s="49" t="s">
        <v>1342</v>
      </c>
      <c r="K26" s="45"/>
    </row>
    <row r="27" spans="1:11" ht="18.75" thickBot="1" x14ac:dyDescent="0.25">
      <c r="A27" s="35">
        <v>2008</v>
      </c>
      <c r="B27" s="37" t="s">
        <v>121</v>
      </c>
      <c r="C27" s="38" t="s">
        <v>110</v>
      </c>
      <c r="D27" s="38" t="s">
        <v>122</v>
      </c>
      <c r="E27" s="38" t="s">
        <v>123</v>
      </c>
      <c r="F27" s="38" t="s">
        <v>113</v>
      </c>
      <c r="G27" s="39"/>
      <c r="H27" s="39" t="s">
        <v>124</v>
      </c>
      <c r="I27" s="50" t="s">
        <v>1343</v>
      </c>
      <c r="J27" s="49" t="s">
        <v>1344</v>
      </c>
      <c r="K27" s="45"/>
    </row>
    <row r="28" spans="1:11" ht="18.75" thickBot="1" x14ac:dyDescent="0.25">
      <c r="A28" s="35">
        <v>2008</v>
      </c>
      <c r="B28" s="36">
        <v>45979</v>
      </c>
      <c r="C28" s="38" t="s">
        <v>125</v>
      </c>
      <c r="D28" s="38" t="s">
        <v>126</v>
      </c>
      <c r="E28" s="38" t="s">
        <v>127</v>
      </c>
      <c r="F28" s="38" t="s">
        <v>113</v>
      </c>
      <c r="G28" s="39"/>
      <c r="H28" s="39" t="s">
        <v>128</v>
      </c>
      <c r="I28" s="50" t="s">
        <v>1345</v>
      </c>
      <c r="J28" s="49" t="s">
        <v>1346</v>
      </c>
      <c r="K28" s="45"/>
    </row>
    <row r="29" spans="1:11" ht="18.75" thickBot="1" x14ac:dyDescent="0.25">
      <c r="A29" s="35">
        <v>2014</v>
      </c>
      <c r="B29" s="36">
        <v>45974</v>
      </c>
      <c r="C29" s="38" t="s">
        <v>125</v>
      </c>
      <c r="D29" s="38" t="s">
        <v>129</v>
      </c>
      <c r="E29" s="38" t="s">
        <v>130</v>
      </c>
      <c r="F29" s="38" t="s">
        <v>113</v>
      </c>
      <c r="G29" s="39"/>
      <c r="H29" s="39" t="s">
        <v>131</v>
      </c>
      <c r="I29" s="50" t="s">
        <v>1347</v>
      </c>
      <c r="J29" s="49" t="s">
        <v>1348</v>
      </c>
      <c r="K29" s="45"/>
    </row>
    <row r="30" spans="1:11" ht="18.75" thickBot="1" x14ac:dyDescent="0.25">
      <c r="A30" s="35">
        <v>2014</v>
      </c>
      <c r="B30" s="36">
        <v>45983</v>
      </c>
      <c r="C30" s="38" t="s">
        <v>125</v>
      </c>
      <c r="D30" s="38" t="s">
        <v>132</v>
      </c>
      <c r="E30" s="38" t="s">
        <v>133</v>
      </c>
      <c r="F30" s="38" t="s">
        <v>113</v>
      </c>
      <c r="G30" s="39"/>
      <c r="H30" s="39" t="s">
        <v>134</v>
      </c>
      <c r="I30" s="50" t="s">
        <v>1349</v>
      </c>
      <c r="J30" s="49" t="s">
        <v>1350</v>
      </c>
      <c r="K30" s="45"/>
    </row>
    <row r="31" spans="1:11" ht="13.5" thickBot="1" x14ac:dyDescent="0.25">
      <c r="A31" s="35">
        <v>2010</v>
      </c>
      <c r="B31" s="36">
        <v>45966</v>
      </c>
      <c r="C31" s="38" t="s">
        <v>135</v>
      </c>
      <c r="D31" s="38" t="s">
        <v>136</v>
      </c>
      <c r="E31" s="38" t="s">
        <v>137</v>
      </c>
      <c r="F31" s="38" t="s">
        <v>113</v>
      </c>
      <c r="G31" s="39"/>
      <c r="H31" s="39" t="s">
        <v>138</v>
      </c>
      <c r="I31" s="50" t="s">
        <v>1351</v>
      </c>
      <c r="J31" s="49" t="s">
        <v>1352</v>
      </c>
      <c r="K31" s="45"/>
    </row>
    <row r="32" spans="1:11" ht="13.5" thickBot="1" x14ac:dyDescent="0.25">
      <c r="A32" s="35">
        <v>2010</v>
      </c>
      <c r="B32" s="36">
        <v>45987</v>
      </c>
      <c r="C32" s="38" t="s">
        <v>135</v>
      </c>
      <c r="D32" s="38" t="s">
        <v>139</v>
      </c>
      <c r="E32" s="38" t="s">
        <v>140</v>
      </c>
      <c r="F32" s="38" t="s">
        <v>113</v>
      </c>
      <c r="G32" s="39"/>
      <c r="H32" s="39" t="s">
        <v>141</v>
      </c>
      <c r="I32" s="50" t="s">
        <v>1353</v>
      </c>
      <c r="J32" s="49" t="s">
        <v>1354</v>
      </c>
      <c r="K32" s="45"/>
    </row>
    <row r="33" spans="1:11" ht="13.5" thickBot="1" x14ac:dyDescent="0.25">
      <c r="A33" s="35">
        <v>2003</v>
      </c>
      <c r="B33" s="36">
        <v>45975</v>
      </c>
      <c r="C33" s="38" t="s">
        <v>135</v>
      </c>
      <c r="D33" s="38" t="s">
        <v>142</v>
      </c>
      <c r="E33" s="38" t="s">
        <v>143</v>
      </c>
      <c r="F33" s="38" t="s">
        <v>113</v>
      </c>
      <c r="G33" s="39"/>
      <c r="H33" s="39" t="s">
        <v>144</v>
      </c>
      <c r="I33" s="50" t="s">
        <v>1355</v>
      </c>
      <c r="J33" s="49" t="s">
        <v>1356</v>
      </c>
      <c r="K33" s="45"/>
    </row>
    <row r="34" spans="1:11" ht="13.5" thickBot="1" x14ac:dyDescent="0.25">
      <c r="A34" s="35">
        <v>2003</v>
      </c>
      <c r="B34" s="36">
        <v>45966</v>
      </c>
      <c r="C34" s="38" t="s">
        <v>135</v>
      </c>
      <c r="D34" s="38" t="s">
        <v>145</v>
      </c>
      <c r="E34" s="38" t="s">
        <v>146</v>
      </c>
      <c r="F34" s="38" t="s">
        <v>113</v>
      </c>
      <c r="G34" s="39"/>
      <c r="H34" s="39" t="s">
        <v>147</v>
      </c>
      <c r="I34" s="50" t="s">
        <v>1357</v>
      </c>
      <c r="J34" s="49" t="s">
        <v>1358</v>
      </c>
      <c r="K34" s="45"/>
    </row>
    <row r="35" spans="1:11" ht="13.5" thickBot="1" x14ac:dyDescent="0.25">
      <c r="A35" s="35">
        <v>2014</v>
      </c>
      <c r="B35" s="36">
        <v>45912</v>
      </c>
      <c r="C35" s="38" t="s">
        <v>135</v>
      </c>
      <c r="D35" s="38" t="s">
        <v>148</v>
      </c>
      <c r="E35" s="38" t="s">
        <v>149</v>
      </c>
      <c r="F35" s="38" t="s">
        <v>113</v>
      </c>
      <c r="G35" s="39"/>
      <c r="H35" s="39" t="s">
        <v>150</v>
      </c>
      <c r="I35" s="50" t="s">
        <v>1359</v>
      </c>
      <c r="J35" s="49" t="s">
        <v>1360</v>
      </c>
      <c r="K35" s="45"/>
    </row>
    <row r="36" spans="1:11" ht="13.5" thickBot="1" x14ac:dyDescent="0.25">
      <c r="A36" s="35">
        <v>2014</v>
      </c>
      <c r="B36" s="36">
        <v>45923</v>
      </c>
      <c r="C36" s="38" t="s">
        <v>135</v>
      </c>
      <c r="D36" s="38" t="s">
        <v>151</v>
      </c>
      <c r="E36" s="38" t="s">
        <v>152</v>
      </c>
      <c r="F36" s="38" t="s">
        <v>113</v>
      </c>
      <c r="G36" s="39"/>
      <c r="H36" s="39" t="s">
        <v>153</v>
      </c>
      <c r="I36" s="50" t="s">
        <v>1361</v>
      </c>
      <c r="J36" s="49" t="s">
        <v>1362</v>
      </c>
      <c r="K36" s="45"/>
    </row>
    <row r="37" spans="1:11" ht="13.5" thickBot="1" x14ac:dyDescent="0.25">
      <c r="A37" s="35">
        <v>2014</v>
      </c>
      <c r="B37" s="36">
        <v>45955</v>
      </c>
      <c r="C37" s="38" t="s">
        <v>135</v>
      </c>
      <c r="D37" s="38" t="s">
        <v>154</v>
      </c>
      <c r="E37" s="38" t="s">
        <v>155</v>
      </c>
      <c r="F37" s="38" t="s">
        <v>113</v>
      </c>
      <c r="G37" s="39"/>
      <c r="H37" s="39" t="s">
        <v>156</v>
      </c>
      <c r="I37" s="50" t="s">
        <v>1363</v>
      </c>
      <c r="J37" s="49" t="s">
        <v>1364</v>
      </c>
      <c r="K37" s="45"/>
    </row>
    <row r="38" spans="1:11" ht="18.75" thickBot="1" x14ac:dyDescent="0.25">
      <c r="A38" s="35">
        <v>2018</v>
      </c>
      <c r="B38" s="36">
        <v>45980</v>
      </c>
      <c r="C38" s="38" t="s">
        <v>157</v>
      </c>
      <c r="D38" s="38" t="s">
        <v>158</v>
      </c>
      <c r="E38" s="38" t="s">
        <v>159</v>
      </c>
      <c r="F38" s="38" t="s">
        <v>113</v>
      </c>
      <c r="G38" s="39"/>
      <c r="H38" s="39" t="s">
        <v>160</v>
      </c>
      <c r="I38" s="50" t="s">
        <v>1365</v>
      </c>
      <c r="J38" s="49" t="s">
        <v>1366</v>
      </c>
      <c r="K38" s="45"/>
    </row>
    <row r="39" spans="1:11" ht="18.75" thickBot="1" x14ac:dyDescent="0.25">
      <c r="A39" s="35">
        <v>2018</v>
      </c>
      <c r="B39" s="37" t="s">
        <v>161</v>
      </c>
      <c r="C39" s="38" t="s">
        <v>157</v>
      </c>
      <c r="D39" s="38" t="s">
        <v>162</v>
      </c>
      <c r="E39" s="38" t="s">
        <v>163</v>
      </c>
      <c r="F39" s="38" t="s">
        <v>113</v>
      </c>
      <c r="G39" s="39"/>
      <c r="H39" s="39" t="s">
        <v>164</v>
      </c>
      <c r="I39" s="50" t="s">
        <v>1367</v>
      </c>
      <c r="J39" s="49" t="s">
        <v>1368</v>
      </c>
      <c r="K39" s="45"/>
    </row>
    <row r="40" spans="1:11" ht="18.75" thickBot="1" x14ac:dyDescent="0.25">
      <c r="A40" s="35">
        <v>2018</v>
      </c>
      <c r="B40" s="36">
        <v>45980</v>
      </c>
      <c r="C40" s="38" t="s">
        <v>157</v>
      </c>
      <c r="D40" s="38" t="s">
        <v>165</v>
      </c>
      <c r="E40" s="38" t="s">
        <v>166</v>
      </c>
      <c r="F40" s="38" t="s">
        <v>113</v>
      </c>
      <c r="G40" s="39"/>
      <c r="H40" s="39" t="s">
        <v>167</v>
      </c>
      <c r="I40" s="50" t="s">
        <v>1369</v>
      </c>
      <c r="J40" s="49" t="s">
        <v>1370</v>
      </c>
      <c r="K40" s="45"/>
    </row>
    <row r="41" spans="1:11" ht="18.75" thickBot="1" x14ac:dyDescent="0.25">
      <c r="A41" s="35">
        <v>2018</v>
      </c>
      <c r="B41" s="36">
        <v>45980</v>
      </c>
      <c r="C41" s="38" t="s">
        <v>157</v>
      </c>
      <c r="D41" s="38" t="s">
        <v>168</v>
      </c>
      <c r="E41" s="38" t="s">
        <v>169</v>
      </c>
      <c r="F41" s="38" t="s">
        <v>113</v>
      </c>
      <c r="G41" s="39"/>
      <c r="H41" s="39" t="s">
        <v>170</v>
      </c>
      <c r="I41" s="50" t="s">
        <v>1371</v>
      </c>
      <c r="J41" s="49" t="s">
        <v>1372</v>
      </c>
      <c r="K41" s="45"/>
    </row>
    <row r="42" spans="1:11" ht="18.75" thickBot="1" x14ac:dyDescent="0.25">
      <c r="A42" s="35">
        <v>2017</v>
      </c>
      <c r="B42" s="36">
        <v>45987</v>
      </c>
      <c r="C42" s="38" t="s">
        <v>157</v>
      </c>
      <c r="D42" s="38" t="s">
        <v>171</v>
      </c>
      <c r="E42" s="38" t="s">
        <v>172</v>
      </c>
      <c r="F42" s="38" t="s">
        <v>113</v>
      </c>
      <c r="G42" s="39"/>
      <c r="H42" s="39" t="s">
        <v>173</v>
      </c>
      <c r="I42" s="50" t="s">
        <v>1373</v>
      </c>
      <c r="J42" s="49" t="s">
        <v>1374</v>
      </c>
      <c r="K42" s="45"/>
    </row>
    <row r="43" spans="1:11" ht="18.75" thickBot="1" x14ac:dyDescent="0.25">
      <c r="A43" s="35">
        <v>2017</v>
      </c>
      <c r="B43" s="36">
        <v>45841</v>
      </c>
      <c r="C43" s="38" t="s">
        <v>157</v>
      </c>
      <c r="D43" s="38" t="s">
        <v>174</v>
      </c>
      <c r="E43" s="38" t="s">
        <v>175</v>
      </c>
      <c r="F43" s="38" t="s">
        <v>113</v>
      </c>
      <c r="G43" s="39"/>
      <c r="H43" s="39" t="s">
        <v>176</v>
      </c>
      <c r="I43" s="52" t="s">
        <v>1375</v>
      </c>
      <c r="J43" s="49" t="s">
        <v>1376</v>
      </c>
      <c r="K43" s="45"/>
    </row>
    <row r="44" spans="1:11" ht="13.5" thickBot="1" x14ac:dyDescent="0.25">
      <c r="A44" s="32" t="s">
        <v>177</v>
      </c>
      <c r="B44" s="44"/>
      <c r="C44" s="44"/>
      <c r="D44" s="44"/>
      <c r="E44" s="44"/>
      <c r="F44" s="44"/>
      <c r="G44" s="44"/>
      <c r="H44" s="44"/>
      <c r="I44" s="54" t="s">
        <v>177</v>
      </c>
      <c r="J44" s="54"/>
      <c r="K44" s="45"/>
    </row>
    <row r="45" spans="1:11" ht="27.75" thickBot="1" x14ac:dyDescent="0.25">
      <c r="A45" s="33" t="s">
        <v>41</v>
      </c>
      <c r="B45" s="34" t="s">
        <v>42</v>
      </c>
      <c r="C45" s="34" t="s">
        <v>43</v>
      </c>
      <c r="D45" s="34" t="s">
        <v>44</v>
      </c>
      <c r="E45" s="34" t="s">
        <v>45</v>
      </c>
      <c r="F45" s="34" t="s">
        <v>46</v>
      </c>
      <c r="G45" s="34" t="s">
        <v>47</v>
      </c>
      <c r="H45" s="34" t="s">
        <v>48</v>
      </c>
      <c r="I45" s="47" t="s">
        <v>49</v>
      </c>
      <c r="J45" s="47" t="s">
        <v>50</v>
      </c>
      <c r="K45" s="45"/>
    </row>
    <row r="46" spans="1:11" ht="27.75" thickBot="1" x14ac:dyDescent="0.25">
      <c r="A46" s="35">
        <v>2008</v>
      </c>
      <c r="B46" s="36">
        <v>45984</v>
      </c>
      <c r="C46" s="37" t="s">
        <v>178</v>
      </c>
      <c r="D46" s="38" t="s">
        <v>179</v>
      </c>
      <c r="E46" s="38" t="s">
        <v>180</v>
      </c>
      <c r="F46" s="38"/>
      <c r="G46" s="39" t="s">
        <v>54</v>
      </c>
      <c r="H46" s="39" t="s">
        <v>181</v>
      </c>
      <c r="I46" s="52" t="s">
        <v>182</v>
      </c>
      <c r="J46" s="49" t="s">
        <v>1377</v>
      </c>
      <c r="K46" s="45"/>
    </row>
    <row r="47" spans="1:11" ht="27.75" thickBot="1" x14ac:dyDescent="0.25">
      <c r="A47" s="35">
        <v>1998</v>
      </c>
      <c r="B47" s="36">
        <v>45723</v>
      </c>
      <c r="C47" s="37" t="s">
        <v>178</v>
      </c>
      <c r="D47" s="38" t="s">
        <v>183</v>
      </c>
      <c r="E47" s="38" t="s">
        <v>184</v>
      </c>
      <c r="F47" s="38" t="s">
        <v>54</v>
      </c>
      <c r="G47" s="39"/>
      <c r="H47" s="39" t="s">
        <v>185</v>
      </c>
      <c r="I47" s="50" t="s">
        <v>1378</v>
      </c>
      <c r="J47" s="49" t="s">
        <v>1379</v>
      </c>
      <c r="K47" s="45"/>
    </row>
    <row r="48" spans="1:11" ht="27.75" thickBot="1" x14ac:dyDescent="0.25">
      <c r="A48" s="35">
        <v>2008</v>
      </c>
      <c r="B48" s="36">
        <v>45920</v>
      </c>
      <c r="C48" s="37" t="s">
        <v>186</v>
      </c>
      <c r="D48" s="38" t="s">
        <v>187</v>
      </c>
      <c r="E48" s="38" t="s">
        <v>188</v>
      </c>
      <c r="F48" s="38"/>
      <c r="G48" s="39" t="s">
        <v>54</v>
      </c>
      <c r="H48" s="39" t="s">
        <v>189</v>
      </c>
      <c r="I48" s="50" t="s">
        <v>1380</v>
      </c>
      <c r="J48" s="49" t="s">
        <v>1381</v>
      </c>
      <c r="K48" s="45"/>
    </row>
    <row r="49" spans="1:11" ht="27.75" thickBot="1" x14ac:dyDescent="0.25">
      <c r="A49" s="35">
        <v>2010</v>
      </c>
      <c r="B49" s="36">
        <v>45990</v>
      </c>
      <c r="C49" s="37" t="s">
        <v>190</v>
      </c>
      <c r="D49" s="38" t="s">
        <v>191</v>
      </c>
      <c r="E49" s="38" t="s">
        <v>192</v>
      </c>
      <c r="F49" s="38" t="s">
        <v>54</v>
      </c>
      <c r="G49" s="39"/>
      <c r="H49" s="39" t="s">
        <v>193</v>
      </c>
      <c r="I49" s="50" t="s">
        <v>194</v>
      </c>
      <c r="J49" s="49" t="s">
        <v>1382</v>
      </c>
      <c r="K49" s="45"/>
    </row>
    <row r="50" spans="1:11" ht="27.75" thickBot="1" x14ac:dyDescent="0.25">
      <c r="A50" s="35">
        <v>2010</v>
      </c>
      <c r="B50" s="36">
        <v>45980</v>
      </c>
      <c r="C50" s="37" t="s">
        <v>195</v>
      </c>
      <c r="D50" s="38" t="s">
        <v>196</v>
      </c>
      <c r="E50" s="38" t="s">
        <v>197</v>
      </c>
      <c r="F50" s="38" t="s">
        <v>54</v>
      </c>
      <c r="G50" s="39"/>
      <c r="H50" s="39" t="s">
        <v>198</v>
      </c>
      <c r="I50" s="50" t="s">
        <v>199</v>
      </c>
      <c r="J50" s="49" t="s">
        <v>1383</v>
      </c>
      <c r="K50" s="45"/>
    </row>
    <row r="51" spans="1:11" ht="27.75" thickBot="1" x14ac:dyDescent="0.25">
      <c r="A51" s="35">
        <v>2015</v>
      </c>
      <c r="B51" s="36">
        <v>45912</v>
      </c>
      <c r="C51" s="37" t="s">
        <v>200</v>
      </c>
      <c r="D51" s="38" t="s">
        <v>201</v>
      </c>
      <c r="E51" s="38" t="s">
        <v>202</v>
      </c>
      <c r="F51" s="38" t="s">
        <v>54</v>
      </c>
      <c r="G51" s="39"/>
      <c r="H51" s="39" t="s">
        <v>203</v>
      </c>
      <c r="I51" s="50" t="s">
        <v>204</v>
      </c>
      <c r="J51" s="49" t="s">
        <v>1384</v>
      </c>
      <c r="K51" s="45"/>
    </row>
    <row r="52" spans="1:11" ht="27.75" thickBot="1" x14ac:dyDescent="0.25">
      <c r="A52" s="35">
        <v>2015</v>
      </c>
      <c r="B52" s="36">
        <v>45722</v>
      </c>
      <c r="C52" s="37" t="s">
        <v>200</v>
      </c>
      <c r="D52" s="38" t="s">
        <v>205</v>
      </c>
      <c r="E52" s="38" t="s">
        <v>206</v>
      </c>
      <c r="F52" s="38" t="s">
        <v>54</v>
      </c>
      <c r="G52" s="39"/>
      <c r="H52" s="39" t="s">
        <v>207</v>
      </c>
      <c r="I52" s="50" t="s">
        <v>1385</v>
      </c>
      <c r="J52" s="49" t="s">
        <v>1386</v>
      </c>
      <c r="K52" s="45"/>
    </row>
    <row r="53" spans="1:11" ht="27.75" thickBot="1" x14ac:dyDescent="0.25">
      <c r="A53" s="35">
        <v>2018</v>
      </c>
      <c r="B53" s="36">
        <v>45691</v>
      </c>
      <c r="C53" s="37" t="s">
        <v>208</v>
      </c>
      <c r="D53" s="38" t="s">
        <v>209</v>
      </c>
      <c r="E53" s="38" t="s">
        <v>210</v>
      </c>
      <c r="F53" s="38" t="s">
        <v>54</v>
      </c>
      <c r="G53" s="39"/>
      <c r="H53" s="39" t="s">
        <v>211</v>
      </c>
      <c r="I53" s="50" t="s">
        <v>1387</v>
      </c>
      <c r="J53" s="49" t="s">
        <v>1388</v>
      </c>
      <c r="K53" s="45"/>
    </row>
    <row r="54" spans="1:11" ht="27.75" thickBot="1" x14ac:dyDescent="0.25">
      <c r="A54" s="35">
        <v>2018</v>
      </c>
      <c r="B54" s="36">
        <v>45783</v>
      </c>
      <c r="C54" s="37" t="s">
        <v>208</v>
      </c>
      <c r="D54" s="38" t="s">
        <v>212</v>
      </c>
      <c r="E54" s="38" t="s">
        <v>213</v>
      </c>
      <c r="F54" s="38" t="s">
        <v>54</v>
      </c>
      <c r="G54" s="39"/>
      <c r="H54" s="39" t="s">
        <v>211</v>
      </c>
      <c r="I54" s="50" t="s">
        <v>1389</v>
      </c>
      <c r="J54" s="49" t="s">
        <v>1390</v>
      </c>
      <c r="K54" s="45"/>
    </row>
    <row r="55" spans="1:11" ht="27.75" thickBot="1" x14ac:dyDescent="0.25">
      <c r="A55" s="35">
        <v>2018</v>
      </c>
      <c r="B55" s="36">
        <v>45814</v>
      </c>
      <c r="C55" s="37" t="s">
        <v>208</v>
      </c>
      <c r="D55" s="38" t="s">
        <v>214</v>
      </c>
      <c r="E55" s="38" t="s">
        <v>215</v>
      </c>
      <c r="F55" s="38" t="s">
        <v>54</v>
      </c>
      <c r="G55" s="39"/>
      <c r="H55" s="39" t="s">
        <v>211</v>
      </c>
      <c r="I55" s="50" t="s">
        <v>1391</v>
      </c>
      <c r="J55" s="49" t="s">
        <v>1392</v>
      </c>
      <c r="K55" s="45"/>
    </row>
    <row r="56" spans="1:11" ht="13.5" thickBot="1" x14ac:dyDescent="0.25">
      <c r="A56" s="32" t="s">
        <v>216</v>
      </c>
      <c r="B56" s="44"/>
      <c r="C56" s="44"/>
      <c r="D56" s="44"/>
      <c r="E56" s="44"/>
      <c r="F56" s="44"/>
      <c r="G56" s="44"/>
      <c r="H56" s="44"/>
      <c r="I56" s="54" t="s">
        <v>216</v>
      </c>
      <c r="J56" s="54"/>
      <c r="K56" s="45"/>
    </row>
    <row r="57" spans="1:11" ht="27.75" thickBot="1" x14ac:dyDescent="0.25">
      <c r="A57" s="33" t="s">
        <v>41</v>
      </c>
      <c r="B57" s="34" t="s">
        <v>42</v>
      </c>
      <c r="C57" s="34" t="s">
        <v>43</v>
      </c>
      <c r="D57" s="34" t="s">
        <v>44</v>
      </c>
      <c r="E57" s="34" t="s">
        <v>45</v>
      </c>
      <c r="F57" s="34" t="s">
        <v>46</v>
      </c>
      <c r="G57" s="34" t="s">
        <v>47</v>
      </c>
      <c r="H57" s="34" t="s">
        <v>48</v>
      </c>
      <c r="I57" s="47" t="s">
        <v>49</v>
      </c>
      <c r="J57" s="47" t="s">
        <v>50</v>
      </c>
      <c r="K57" s="45"/>
    </row>
    <row r="58" spans="1:11" ht="36.75" thickBot="1" x14ac:dyDescent="0.25">
      <c r="A58" s="35">
        <v>2010</v>
      </c>
      <c r="B58" s="36">
        <v>45928</v>
      </c>
      <c r="C58" s="37" t="s">
        <v>217</v>
      </c>
      <c r="D58" s="38" t="s">
        <v>218</v>
      </c>
      <c r="E58" s="38" t="s">
        <v>219</v>
      </c>
      <c r="F58" s="38"/>
      <c r="G58" s="39" t="s">
        <v>54</v>
      </c>
      <c r="H58" s="39" t="s">
        <v>220</v>
      </c>
      <c r="I58" s="52" t="s">
        <v>221</v>
      </c>
      <c r="J58" s="49" t="s">
        <v>222</v>
      </c>
      <c r="K58" s="45"/>
    </row>
    <row r="59" spans="1:11" ht="36.75" thickBot="1" x14ac:dyDescent="0.25">
      <c r="A59" s="35">
        <v>2008</v>
      </c>
      <c r="B59" s="36">
        <v>45928</v>
      </c>
      <c r="C59" s="37" t="s">
        <v>217</v>
      </c>
      <c r="D59" s="38" t="s">
        <v>223</v>
      </c>
      <c r="E59" s="38" t="s">
        <v>224</v>
      </c>
      <c r="F59" s="38"/>
      <c r="G59" s="39" t="s">
        <v>54</v>
      </c>
      <c r="H59" s="39" t="s">
        <v>225</v>
      </c>
      <c r="I59" s="50" t="s">
        <v>226</v>
      </c>
      <c r="J59" s="49" t="s">
        <v>227</v>
      </c>
      <c r="K59" s="45"/>
    </row>
    <row r="60" spans="1:11" ht="36.75" thickBot="1" x14ac:dyDescent="0.25">
      <c r="A60" s="35">
        <v>2010</v>
      </c>
      <c r="B60" s="36">
        <v>45928</v>
      </c>
      <c r="C60" s="37" t="s">
        <v>217</v>
      </c>
      <c r="D60" s="38" t="s">
        <v>228</v>
      </c>
      <c r="E60" s="38" t="s">
        <v>229</v>
      </c>
      <c r="F60" s="38"/>
      <c r="G60" s="39" t="s">
        <v>54</v>
      </c>
      <c r="H60" s="39" t="s">
        <v>230</v>
      </c>
      <c r="I60" s="50" t="s">
        <v>231</v>
      </c>
      <c r="J60" s="49" t="s">
        <v>232</v>
      </c>
      <c r="K60" s="45"/>
    </row>
    <row r="61" spans="1:11" ht="36.75" thickBot="1" x14ac:dyDescent="0.25">
      <c r="A61" s="35">
        <v>2006</v>
      </c>
      <c r="B61" s="36">
        <v>45581</v>
      </c>
      <c r="C61" s="37" t="s">
        <v>217</v>
      </c>
      <c r="D61" s="38" t="s">
        <v>233</v>
      </c>
      <c r="E61" s="38" t="s">
        <v>234</v>
      </c>
      <c r="F61" s="38" t="s">
        <v>54</v>
      </c>
      <c r="G61" s="39"/>
      <c r="H61" s="39" t="s">
        <v>235</v>
      </c>
      <c r="I61" s="50" t="s">
        <v>236</v>
      </c>
      <c r="J61" s="49" t="s">
        <v>237</v>
      </c>
      <c r="K61" s="45"/>
    </row>
    <row r="62" spans="1:11" ht="36.75" thickBot="1" x14ac:dyDescent="0.25">
      <c r="A62" s="35">
        <v>1998</v>
      </c>
      <c r="B62" s="36">
        <v>45928</v>
      </c>
      <c r="C62" s="37" t="s">
        <v>238</v>
      </c>
      <c r="D62" s="38" t="s">
        <v>239</v>
      </c>
      <c r="E62" s="38" t="s">
        <v>240</v>
      </c>
      <c r="F62" s="38"/>
      <c r="G62" s="39" t="s">
        <v>54</v>
      </c>
      <c r="H62" s="39" t="s">
        <v>241</v>
      </c>
      <c r="I62" s="50" t="s">
        <v>242</v>
      </c>
      <c r="J62" s="49" t="s">
        <v>243</v>
      </c>
      <c r="K62" s="45"/>
    </row>
    <row r="63" spans="1:11" ht="18.75" thickBot="1" x14ac:dyDescent="0.25">
      <c r="A63" s="35">
        <v>2011</v>
      </c>
      <c r="B63" s="36">
        <v>45904</v>
      </c>
      <c r="C63" s="37" t="s">
        <v>244</v>
      </c>
      <c r="D63" s="38" t="s">
        <v>245</v>
      </c>
      <c r="E63" s="38" t="s">
        <v>246</v>
      </c>
      <c r="F63" s="38" t="s">
        <v>54</v>
      </c>
      <c r="G63" s="39"/>
      <c r="H63" s="39" t="s">
        <v>247</v>
      </c>
      <c r="I63" s="50" t="s">
        <v>248</v>
      </c>
      <c r="J63" s="49" t="s">
        <v>249</v>
      </c>
      <c r="K63" s="45"/>
    </row>
    <row r="64" spans="1:11" ht="27.75" thickBot="1" x14ac:dyDescent="0.25">
      <c r="A64" s="35">
        <v>2011</v>
      </c>
      <c r="B64" s="36">
        <v>45904</v>
      </c>
      <c r="C64" s="37" t="s">
        <v>250</v>
      </c>
      <c r="D64" s="38" t="s">
        <v>251</v>
      </c>
      <c r="E64" s="38" t="s">
        <v>252</v>
      </c>
      <c r="F64" s="38" t="s">
        <v>54</v>
      </c>
      <c r="G64" s="39"/>
      <c r="H64" s="39" t="s">
        <v>253</v>
      </c>
      <c r="I64" s="50" t="s">
        <v>254</v>
      </c>
      <c r="J64" s="49" t="s">
        <v>255</v>
      </c>
      <c r="K64" s="45"/>
    </row>
    <row r="65" spans="1:11" ht="27.75" thickBot="1" x14ac:dyDescent="0.25">
      <c r="A65" s="35">
        <v>2009</v>
      </c>
      <c r="B65" s="36">
        <v>45986</v>
      </c>
      <c r="C65" s="37" t="s">
        <v>250</v>
      </c>
      <c r="D65" s="38" t="s">
        <v>256</v>
      </c>
      <c r="E65" s="38" t="s">
        <v>257</v>
      </c>
      <c r="F65" s="38" t="s">
        <v>54</v>
      </c>
      <c r="G65" s="39"/>
      <c r="H65" s="39" t="s">
        <v>258</v>
      </c>
      <c r="I65" s="50" t="s">
        <v>259</v>
      </c>
      <c r="J65" s="49" t="s">
        <v>260</v>
      </c>
      <c r="K65" s="45"/>
    </row>
    <row r="66" spans="1:11" ht="13.5" thickBot="1" x14ac:dyDescent="0.25">
      <c r="A66" s="32" t="s">
        <v>261</v>
      </c>
      <c r="B66" s="44"/>
      <c r="C66" s="44"/>
      <c r="D66" s="44"/>
      <c r="E66" s="44"/>
      <c r="F66" s="44"/>
      <c r="G66" s="44"/>
      <c r="H66" s="44"/>
      <c r="I66" s="54" t="s">
        <v>261</v>
      </c>
      <c r="J66" s="54"/>
      <c r="K66" s="45"/>
    </row>
    <row r="67" spans="1:11" ht="27.75" thickBot="1" x14ac:dyDescent="0.25">
      <c r="A67" s="33" t="s">
        <v>41</v>
      </c>
      <c r="B67" s="34" t="s">
        <v>42</v>
      </c>
      <c r="C67" s="34" t="s">
        <v>43</v>
      </c>
      <c r="D67" s="34" t="s">
        <v>262</v>
      </c>
      <c r="E67" s="34" t="s">
        <v>45</v>
      </c>
      <c r="F67" s="34" t="s">
        <v>46</v>
      </c>
      <c r="G67" s="34" t="s">
        <v>47</v>
      </c>
      <c r="H67" s="34" t="s">
        <v>48</v>
      </c>
      <c r="I67" s="47" t="s">
        <v>49</v>
      </c>
      <c r="J67" s="47" t="s">
        <v>50</v>
      </c>
      <c r="K67" s="45"/>
    </row>
    <row r="68" spans="1:11" ht="27.75" thickBot="1" x14ac:dyDescent="0.25">
      <c r="A68" s="35">
        <v>1998</v>
      </c>
      <c r="B68" s="36">
        <v>45955</v>
      </c>
      <c r="C68" s="37" t="s">
        <v>263</v>
      </c>
      <c r="D68" s="38" t="s">
        <v>264</v>
      </c>
      <c r="E68" s="38" t="s">
        <v>265</v>
      </c>
      <c r="F68" s="38" t="s">
        <v>113</v>
      </c>
      <c r="G68" s="41"/>
      <c r="H68" s="39" t="s">
        <v>266</v>
      </c>
      <c r="I68" s="52" t="s">
        <v>1393</v>
      </c>
      <c r="J68" s="49" t="s">
        <v>1394</v>
      </c>
      <c r="K68" s="45"/>
    </row>
    <row r="69" spans="1:11" ht="18.75" thickBot="1" x14ac:dyDescent="0.25">
      <c r="A69" s="35">
        <v>2009</v>
      </c>
      <c r="B69" s="36">
        <v>45975</v>
      </c>
      <c r="C69" s="37" t="s">
        <v>244</v>
      </c>
      <c r="D69" s="38" t="s">
        <v>267</v>
      </c>
      <c r="E69" s="38" t="s">
        <v>268</v>
      </c>
      <c r="F69" s="38" t="s">
        <v>113</v>
      </c>
      <c r="G69" s="41"/>
      <c r="H69" s="39" t="s">
        <v>269</v>
      </c>
      <c r="I69" s="50" t="s">
        <v>1395</v>
      </c>
      <c r="J69" s="49" t="s">
        <v>1396</v>
      </c>
      <c r="K69" s="45"/>
    </row>
    <row r="70" spans="1:11" ht="27.75" thickBot="1" x14ac:dyDescent="0.25">
      <c r="A70" s="35">
        <v>2011</v>
      </c>
      <c r="B70" s="36">
        <v>45975</v>
      </c>
      <c r="C70" s="37" t="s">
        <v>270</v>
      </c>
      <c r="D70" s="38" t="s">
        <v>271</v>
      </c>
      <c r="E70" s="38" t="s">
        <v>272</v>
      </c>
      <c r="F70" s="43"/>
      <c r="G70" s="39" t="s">
        <v>113</v>
      </c>
      <c r="H70" s="39" t="s">
        <v>273</v>
      </c>
      <c r="I70" s="50" t="s">
        <v>1397</v>
      </c>
      <c r="J70" s="49" t="s">
        <v>1398</v>
      </c>
      <c r="K70" s="45"/>
    </row>
    <row r="71" spans="1:11" ht="18.75" thickBot="1" x14ac:dyDescent="0.25">
      <c r="A71" s="35">
        <v>2018</v>
      </c>
      <c r="B71" s="36">
        <v>45955</v>
      </c>
      <c r="C71" s="37" t="s">
        <v>274</v>
      </c>
      <c r="D71" s="38" t="s">
        <v>275</v>
      </c>
      <c r="E71" s="38" t="s">
        <v>276</v>
      </c>
      <c r="F71" s="38" t="s">
        <v>113</v>
      </c>
      <c r="G71" s="41"/>
      <c r="H71" s="39" t="s">
        <v>277</v>
      </c>
      <c r="I71" s="50" t="s">
        <v>1399</v>
      </c>
      <c r="J71" s="49" t="s">
        <v>1400</v>
      </c>
      <c r="K71" s="45"/>
    </row>
    <row r="72" spans="1:11" ht="18.75" thickBot="1" x14ac:dyDescent="0.25">
      <c r="A72" s="35">
        <v>2018</v>
      </c>
      <c r="B72" s="36">
        <v>45975</v>
      </c>
      <c r="C72" s="37" t="s">
        <v>274</v>
      </c>
      <c r="D72" s="38" t="s">
        <v>278</v>
      </c>
      <c r="E72" s="38" t="s">
        <v>279</v>
      </c>
      <c r="F72" s="38" t="s">
        <v>113</v>
      </c>
      <c r="G72" s="41"/>
      <c r="H72" s="39" t="s">
        <v>280</v>
      </c>
      <c r="I72" s="50" t="s">
        <v>1401</v>
      </c>
      <c r="J72" s="49" t="s">
        <v>1402</v>
      </c>
      <c r="K72" s="45"/>
    </row>
    <row r="73" spans="1:11" ht="18.75" thickBot="1" x14ac:dyDescent="0.25">
      <c r="A73" s="35">
        <v>2018</v>
      </c>
      <c r="B73" s="36">
        <v>45955</v>
      </c>
      <c r="C73" s="37" t="s">
        <v>274</v>
      </c>
      <c r="D73" s="38" t="s">
        <v>281</v>
      </c>
      <c r="E73" s="38" t="s">
        <v>282</v>
      </c>
      <c r="F73" s="38" t="s">
        <v>113</v>
      </c>
      <c r="G73" s="41"/>
      <c r="H73" s="39" t="s">
        <v>283</v>
      </c>
      <c r="I73" s="50" t="s">
        <v>1403</v>
      </c>
      <c r="J73" s="49" t="s">
        <v>1404</v>
      </c>
      <c r="K73" s="45"/>
    </row>
    <row r="74" spans="1:11" ht="18.75" thickBot="1" x14ac:dyDescent="0.25">
      <c r="A74" s="35">
        <v>2018</v>
      </c>
      <c r="B74" s="36">
        <v>45955</v>
      </c>
      <c r="C74" s="37" t="s">
        <v>274</v>
      </c>
      <c r="D74" s="38" t="s">
        <v>284</v>
      </c>
      <c r="E74" s="38" t="s">
        <v>285</v>
      </c>
      <c r="F74" s="38" t="s">
        <v>113</v>
      </c>
      <c r="G74" s="41"/>
      <c r="H74" s="39" t="s">
        <v>286</v>
      </c>
      <c r="I74" s="50" t="s">
        <v>1405</v>
      </c>
      <c r="J74" s="49" t="s">
        <v>1406</v>
      </c>
      <c r="K74" s="45"/>
    </row>
    <row r="75" spans="1:11" ht="18.75" thickBot="1" x14ac:dyDescent="0.25">
      <c r="A75" s="35">
        <v>2018</v>
      </c>
      <c r="B75" s="36">
        <v>45955</v>
      </c>
      <c r="C75" s="37" t="s">
        <v>274</v>
      </c>
      <c r="D75" s="38" t="s">
        <v>287</v>
      </c>
      <c r="E75" s="38" t="s">
        <v>288</v>
      </c>
      <c r="F75" s="38" t="s">
        <v>113</v>
      </c>
      <c r="G75" s="41"/>
      <c r="H75" s="39" t="s">
        <v>289</v>
      </c>
      <c r="I75" s="50" t="s">
        <v>1407</v>
      </c>
      <c r="J75" s="49" t="s">
        <v>1408</v>
      </c>
      <c r="K75" s="45"/>
    </row>
    <row r="76" spans="1:11" ht="18.75" thickBot="1" x14ac:dyDescent="0.25">
      <c r="A76" s="35">
        <v>2018</v>
      </c>
      <c r="B76" s="36">
        <v>45974</v>
      </c>
      <c r="C76" s="37" t="s">
        <v>274</v>
      </c>
      <c r="D76" s="38" t="s">
        <v>290</v>
      </c>
      <c r="E76" s="38" t="s">
        <v>291</v>
      </c>
      <c r="F76" s="38" t="s">
        <v>113</v>
      </c>
      <c r="G76" s="41"/>
      <c r="H76" s="39" t="s">
        <v>292</v>
      </c>
      <c r="I76" s="50" t="s">
        <v>1409</v>
      </c>
      <c r="J76" s="49" t="s">
        <v>1410</v>
      </c>
      <c r="K76" s="45"/>
    </row>
    <row r="77" spans="1:11" ht="18.75" thickBot="1" x14ac:dyDescent="0.25">
      <c r="A77" s="35">
        <v>2018</v>
      </c>
      <c r="B77" s="36">
        <v>45955</v>
      </c>
      <c r="C77" s="37" t="s">
        <v>274</v>
      </c>
      <c r="D77" s="38" t="s">
        <v>293</v>
      </c>
      <c r="E77" s="38" t="s">
        <v>294</v>
      </c>
      <c r="F77" s="38" t="s">
        <v>113</v>
      </c>
      <c r="G77" s="41"/>
      <c r="H77" s="39" t="s">
        <v>295</v>
      </c>
      <c r="I77" s="50" t="s">
        <v>1411</v>
      </c>
      <c r="J77" s="49" t="s">
        <v>1412</v>
      </c>
      <c r="K77" s="45"/>
    </row>
    <row r="78" spans="1:11" ht="13.5" thickBot="1" x14ac:dyDescent="0.25">
      <c r="A78" s="32" t="s">
        <v>296</v>
      </c>
      <c r="B78" s="44"/>
      <c r="C78" s="44"/>
      <c r="D78" s="44"/>
      <c r="E78" s="44"/>
      <c r="F78" s="44"/>
      <c r="G78" s="44"/>
      <c r="H78" s="44"/>
      <c r="I78" s="54" t="s">
        <v>296</v>
      </c>
      <c r="J78" s="54"/>
      <c r="K78" s="45"/>
    </row>
    <row r="79" spans="1:11" ht="27.75" thickBot="1" x14ac:dyDescent="0.25">
      <c r="A79" s="33" t="s">
        <v>41</v>
      </c>
      <c r="B79" s="34" t="s">
        <v>42</v>
      </c>
      <c r="C79" s="34" t="s">
        <v>43</v>
      </c>
      <c r="D79" s="34" t="s">
        <v>262</v>
      </c>
      <c r="E79" s="34" t="s">
        <v>45</v>
      </c>
      <c r="F79" s="34" t="s">
        <v>46</v>
      </c>
      <c r="G79" s="34" t="s">
        <v>47</v>
      </c>
      <c r="H79" s="34" t="s">
        <v>48</v>
      </c>
      <c r="I79" s="47" t="s">
        <v>49</v>
      </c>
      <c r="J79" s="47" t="s">
        <v>50</v>
      </c>
      <c r="K79" s="45"/>
    </row>
    <row r="80" spans="1:11" ht="27.75" thickBot="1" x14ac:dyDescent="0.25">
      <c r="A80" s="35">
        <v>2013</v>
      </c>
      <c r="B80" s="36">
        <v>45955</v>
      </c>
      <c r="C80" s="37" t="s">
        <v>297</v>
      </c>
      <c r="D80" s="38" t="s">
        <v>298</v>
      </c>
      <c r="E80" s="38" t="s">
        <v>299</v>
      </c>
      <c r="F80" s="38" t="s">
        <v>113</v>
      </c>
      <c r="G80" s="41"/>
      <c r="H80" s="39" t="s">
        <v>300</v>
      </c>
      <c r="I80" s="52" t="s">
        <v>1413</v>
      </c>
      <c r="J80" s="49" t="s">
        <v>1414</v>
      </c>
      <c r="K80" s="45"/>
    </row>
    <row r="81" spans="1:11" ht="27.75" thickBot="1" x14ac:dyDescent="0.25">
      <c r="A81" s="35">
        <v>2013</v>
      </c>
      <c r="B81" s="36">
        <v>45955</v>
      </c>
      <c r="C81" s="37" t="s">
        <v>297</v>
      </c>
      <c r="D81" s="38" t="s">
        <v>301</v>
      </c>
      <c r="E81" s="38" t="s">
        <v>302</v>
      </c>
      <c r="F81" s="38" t="s">
        <v>113</v>
      </c>
      <c r="G81" s="41"/>
      <c r="H81" s="39" t="s">
        <v>303</v>
      </c>
      <c r="I81" s="50" t="s">
        <v>1415</v>
      </c>
      <c r="J81" s="49" t="s">
        <v>1416</v>
      </c>
      <c r="K81" s="45"/>
    </row>
    <row r="82" spans="1:11" ht="27.75" thickBot="1" x14ac:dyDescent="0.25">
      <c r="A82" s="35">
        <v>2013</v>
      </c>
      <c r="B82" s="36">
        <v>45955</v>
      </c>
      <c r="C82" s="37" t="s">
        <v>297</v>
      </c>
      <c r="D82" s="38" t="s">
        <v>304</v>
      </c>
      <c r="E82" s="38" t="s">
        <v>305</v>
      </c>
      <c r="F82" s="38" t="s">
        <v>113</v>
      </c>
      <c r="G82" s="41"/>
      <c r="H82" s="39" t="s">
        <v>306</v>
      </c>
      <c r="I82" s="50" t="s">
        <v>1417</v>
      </c>
      <c r="J82" s="49" t="s">
        <v>1418</v>
      </c>
      <c r="K82" s="45"/>
    </row>
    <row r="83" spans="1:11" ht="27.75" thickBot="1" x14ac:dyDescent="0.25">
      <c r="A83" s="35">
        <v>2013</v>
      </c>
      <c r="B83" s="36">
        <v>45955</v>
      </c>
      <c r="C83" s="37" t="s">
        <v>297</v>
      </c>
      <c r="D83" s="38" t="s">
        <v>307</v>
      </c>
      <c r="E83" s="38" t="s">
        <v>308</v>
      </c>
      <c r="F83" s="38" t="s">
        <v>113</v>
      </c>
      <c r="G83" s="41"/>
      <c r="H83" s="39" t="s">
        <v>309</v>
      </c>
      <c r="I83" s="50" t="s">
        <v>1419</v>
      </c>
      <c r="J83" s="49" t="s">
        <v>1420</v>
      </c>
      <c r="K83" s="45"/>
    </row>
    <row r="84" spans="1:11" ht="27.75" thickBot="1" x14ac:dyDescent="0.25">
      <c r="A84" s="35">
        <v>2013</v>
      </c>
      <c r="B84" s="36">
        <v>45955</v>
      </c>
      <c r="C84" s="37" t="s">
        <v>297</v>
      </c>
      <c r="D84" s="38" t="s">
        <v>310</v>
      </c>
      <c r="E84" s="38" t="s">
        <v>311</v>
      </c>
      <c r="F84" s="38" t="s">
        <v>113</v>
      </c>
      <c r="G84" s="41"/>
      <c r="H84" s="39" t="s">
        <v>312</v>
      </c>
      <c r="I84" s="50" t="s">
        <v>1421</v>
      </c>
      <c r="J84" s="49" t="s">
        <v>1422</v>
      </c>
      <c r="K84" s="45"/>
    </row>
    <row r="85" spans="1:11" ht="27.75" thickBot="1" x14ac:dyDescent="0.25">
      <c r="A85" s="35">
        <v>2013</v>
      </c>
      <c r="B85" s="36">
        <v>45955</v>
      </c>
      <c r="C85" s="37" t="s">
        <v>297</v>
      </c>
      <c r="D85" s="38" t="s">
        <v>313</v>
      </c>
      <c r="E85" s="38" t="s">
        <v>314</v>
      </c>
      <c r="F85" s="38" t="s">
        <v>113</v>
      </c>
      <c r="G85" s="41"/>
      <c r="H85" s="39" t="s">
        <v>315</v>
      </c>
      <c r="I85" s="50" t="s">
        <v>1423</v>
      </c>
      <c r="J85" s="49" t="s">
        <v>1424</v>
      </c>
      <c r="K85" s="45"/>
    </row>
    <row r="86" spans="1:11" ht="13.5" thickBot="1" x14ac:dyDescent="0.25">
      <c r="A86" s="32" t="s">
        <v>316</v>
      </c>
      <c r="B86" s="44"/>
      <c r="C86" s="44"/>
      <c r="D86" s="44"/>
      <c r="E86" s="44"/>
      <c r="F86" s="44"/>
      <c r="G86" s="44"/>
      <c r="H86" s="44"/>
      <c r="I86" s="54" t="s">
        <v>316</v>
      </c>
      <c r="J86" s="54"/>
      <c r="K86" s="45"/>
    </row>
    <row r="87" spans="1:11" ht="27.75" thickBot="1" x14ac:dyDescent="0.25">
      <c r="A87" s="33" t="s">
        <v>41</v>
      </c>
      <c r="B87" s="34" t="s">
        <v>42</v>
      </c>
      <c r="C87" s="34" t="s">
        <v>43</v>
      </c>
      <c r="D87" s="34" t="s">
        <v>262</v>
      </c>
      <c r="E87" s="34" t="s">
        <v>45</v>
      </c>
      <c r="F87" s="34" t="s">
        <v>46</v>
      </c>
      <c r="G87" s="34" t="s">
        <v>47</v>
      </c>
      <c r="H87" s="34" t="s">
        <v>48</v>
      </c>
      <c r="I87" s="47" t="s">
        <v>49</v>
      </c>
      <c r="J87" s="47" t="s">
        <v>50</v>
      </c>
      <c r="K87" s="45"/>
    </row>
    <row r="88" spans="1:11" ht="18.75" thickBot="1" x14ac:dyDescent="0.25">
      <c r="A88" s="35">
        <v>2013</v>
      </c>
      <c r="B88" s="36">
        <v>45928</v>
      </c>
      <c r="C88" s="37" t="s">
        <v>317</v>
      </c>
      <c r="D88" s="38" t="s">
        <v>318</v>
      </c>
      <c r="E88" s="38" t="s">
        <v>319</v>
      </c>
      <c r="F88" s="38" t="s">
        <v>113</v>
      </c>
      <c r="G88" s="41"/>
      <c r="H88" s="39" t="s">
        <v>320</v>
      </c>
      <c r="I88" s="52" t="s">
        <v>1425</v>
      </c>
      <c r="J88" s="49" t="s">
        <v>1426</v>
      </c>
      <c r="K88" s="45"/>
    </row>
    <row r="89" spans="1:11" ht="18.75" thickBot="1" x14ac:dyDescent="0.25">
      <c r="A89" s="35">
        <v>2013</v>
      </c>
      <c r="B89" s="36">
        <v>45698</v>
      </c>
      <c r="C89" s="37" t="s">
        <v>317</v>
      </c>
      <c r="D89" s="38" t="s">
        <v>321</v>
      </c>
      <c r="E89" s="38" t="s">
        <v>322</v>
      </c>
      <c r="F89" s="38" t="s">
        <v>113</v>
      </c>
      <c r="G89" s="41"/>
      <c r="H89" s="39" t="s">
        <v>323</v>
      </c>
      <c r="I89" s="50" t="s">
        <v>1427</v>
      </c>
      <c r="J89" s="49" t="s">
        <v>1428</v>
      </c>
      <c r="K89" s="45"/>
    </row>
    <row r="90" spans="1:11" ht="13.5" thickBot="1" x14ac:dyDescent="0.25">
      <c r="A90" s="32" t="s">
        <v>324</v>
      </c>
      <c r="B90" s="44"/>
      <c r="C90" s="44"/>
      <c r="D90" s="44"/>
      <c r="E90" s="44"/>
      <c r="F90" s="44"/>
      <c r="G90" s="44"/>
      <c r="H90" s="44"/>
      <c r="I90" s="54" t="s">
        <v>324</v>
      </c>
      <c r="J90" s="54"/>
      <c r="K90" s="45"/>
    </row>
    <row r="91" spans="1:11" ht="27.75" thickBot="1" x14ac:dyDescent="0.25">
      <c r="A91" s="33" t="s">
        <v>41</v>
      </c>
      <c r="B91" s="34" t="s">
        <v>42</v>
      </c>
      <c r="C91" s="34" t="s">
        <v>43</v>
      </c>
      <c r="D91" s="34" t="s">
        <v>262</v>
      </c>
      <c r="E91" s="34" t="s">
        <v>45</v>
      </c>
      <c r="F91" s="34" t="s">
        <v>46</v>
      </c>
      <c r="G91" s="34" t="s">
        <v>47</v>
      </c>
      <c r="H91" s="34" t="s">
        <v>48</v>
      </c>
      <c r="I91" s="47" t="s">
        <v>49</v>
      </c>
      <c r="J91" s="47" t="s">
        <v>50</v>
      </c>
      <c r="K91" s="45"/>
    </row>
    <row r="92" spans="1:11" ht="18.75" thickBot="1" x14ac:dyDescent="0.25">
      <c r="A92" s="35">
        <v>2014</v>
      </c>
      <c r="B92" s="36">
        <v>45942</v>
      </c>
      <c r="C92" s="37" t="s">
        <v>325</v>
      </c>
      <c r="D92" s="38" t="s">
        <v>326</v>
      </c>
      <c r="E92" s="38" t="s">
        <v>327</v>
      </c>
      <c r="F92" s="38" t="s">
        <v>113</v>
      </c>
      <c r="G92" s="41"/>
      <c r="H92" s="39" t="s">
        <v>328</v>
      </c>
      <c r="I92" s="52" t="s">
        <v>1429</v>
      </c>
      <c r="J92" s="49" t="s">
        <v>1430</v>
      </c>
      <c r="K92" s="45"/>
    </row>
    <row r="93" spans="1:11" ht="36.75" thickBot="1" x14ac:dyDescent="0.25">
      <c r="A93" s="35">
        <v>2012</v>
      </c>
      <c r="B93" s="36">
        <v>45940</v>
      </c>
      <c r="C93" s="37" t="s">
        <v>329</v>
      </c>
      <c r="D93" s="38" t="s">
        <v>330</v>
      </c>
      <c r="E93" s="38" t="s">
        <v>331</v>
      </c>
      <c r="F93" s="38" t="s">
        <v>113</v>
      </c>
      <c r="G93" s="41"/>
      <c r="H93" s="39" t="s">
        <v>332</v>
      </c>
      <c r="I93" s="50" t="s">
        <v>1431</v>
      </c>
      <c r="J93" s="49" t="s">
        <v>1432</v>
      </c>
      <c r="K93" s="45"/>
    </row>
    <row r="94" spans="1:11" ht="27.75" thickBot="1" x14ac:dyDescent="0.25">
      <c r="A94" s="35">
        <v>2012</v>
      </c>
      <c r="B94" s="36">
        <v>45954</v>
      </c>
      <c r="C94" s="37" t="s">
        <v>333</v>
      </c>
      <c r="D94" s="38" t="s">
        <v>334</v>
      </c>
      <c r="E94" s="38" t="s">
        <v>335</v>
      </c>
      <c r="F94" s="38" t="s">
        <v>113</v>
      </c>
      <c r="G94" s="41"/>
      <c r="H94" s="39" t="s">
        <v>336</v>
      </c>
      <c r="I94" s="50" t="s">
        <v>1433</v>
      </c>
      <c r="J94" s="49" t="s">
        <v>1434</v>
      </c>
      <c r="K94" s="45"/>
    </row>
    <row r="95" spans="1:11" ht="45.75" thickBot="1" x14ac:dyDescent="0.25">
      <c r="A95" s="35">
        <v>2011</v>
      </c>
      <c r="B95" s="36">
        <v>45956</v>
      </c>
      <c r="C95" s="37" t="s">
        <v>337</v>
      </c>
      <c r="D95" s="38" t="s">
        <v>338</v>
      </c>
      <c r="E95" s="38" t="s">
        <v>339</v>
      </c>
      <c r="F95" s="38" t="s">
        <v>113</v>
      </c>
      <c r="G95" s="41"/>
      <c r="H95" s="39" t="s">
        <v>340</v>
      </c>
      <c r="I95" s="50" t="s">
        <v>1435</v>
      </c>
      <c r="J95" s="49" t="s">
        <v>1436</v>
      </c>
      <c r="K95" s="45"/>
    </row>
    <row r="96" spans="1:11" ht="13.5" thickBot="1" x14ac:dyDescent="0.25">
      <c r="A96" s="32" t="s">
        <v>341</v>
      </c>
      <c r="B96" s="44"/>
      <c r="C96" s="44"/>
      <c r="D96" s="44"/>
      <c r="E96" s="44"/>
      <c r="F96" s="44"/>
      <c r="G96" s="44"/>
      <c r="H96" s="44"/>
      <c r="I96" s="54" t="s">
        <v>341</v>
      </c>
      <c r="J96" s="54"/>
      <c r="K96" s="45"/>
    </row>
    <row r="97" spans="1:11" ht="27.75" thickBot="1" x14ac:dyDescent="0.25">
      <c r="A97" s="33" t="s">
        <v>41</v>
      </c>
      <c r="B97" s="34" t="s">
        <v>42</v>
      </c>
      <c r="C97" s="34" t="s">
        <v>43</v>
      </c>
      <c r="D97" s="34" t="s">
        <v>262</v>
      </c>
      <c r="E97" s="34" t="s">
        <v>45</v>
      </c>
      <c r="F97" s="34" t="s">
        <v>46</v>
      </c>
      <c r="G97" s="34" t="s">
        <v>47</v>
      </c>
      <c r="H97" s="34" t="s">
        <v>48</v>
      </c>
      <c r="I97" s="47" t="s">
        <v>49</v>
      </c>
      <c r="J97" s="47" t="s">
        <v>50</v>
      </c>
      <c r="K97" s="45"/>
    </row>
    <row r="98" spans="1:11" ht="18.75" thickBot="1" x14ac:dyDescent="0.25">
      <c r="A98" s="35">
        <v>2010</v>
      </c>
      <c r="B98" s="36">
        <v>45928</v>
      </c>
      <c r="C98" s="37" t="s">
        <v>342</v>
      </c>
      <c r="D98" s="38" t="s">
        <v>343</v>
      </c>
      <c r="E98" s="38" t="s">
        <v>344</v>
      </c>
      <c r="F98" s="43"/>
      <c r="G98" s="39" t="s">
        <v>113</v>
      </c>
      <c r="H98" s="39" t="s">
        <v>345</v>
      </c>
      <c r="I98" s="52" t="s">
        <v>1437</v>
      </c>
      <c r="J98" s="49" t="s">
        <v>1438</v>
      </c>
      <c r="K98" s="45"/>
    </row>
    <row r="99" spans="1:11" ht="18.75" thickBot="1" x14ac:dyDescent="0.25">
      <c r="A99" s="35">
        <v>2010</v>
      </c>
      <c r="B99" s="36">
        <v>45939</v>
      </c>
      <c r="C99" s="37" t="s">
        <v>342</v>
      </c>
      <c r="D99" s="38" t="s">
        <v>346</v>
      </c>
      <c r="E99" s="38" t="s">
        <v>347</v>
      </c>
      <c r="F99" s="43"/>
      <c r="G99" s="39" t="s">
        <v>113</v>
      </c>
      <c r="H99" s="39" t="s">
        <v>348</v>
      </c>
      <c r="I99" s="50" t="s">
        <v>1439</v>
      </c>
      <c r="J99" s="49" t="s">
        <v>1440</v>
      </c>
      <c r="K99" s="45"/>
    </row>
    <row r="100" spans="1:11" ht="18.75" thickBot="1" x14ac:dyDescent="0.25">
      <c r="A100" s="35">
        <v>2010</v>
      </c>
      <c r="B100" s="36">
        <v>45927</v>
      </c>
      <c r="C100" s="37" t="s">
        <v>342</v>
      </c>
      <c r="D100" s="38" t="s">
        <v>349</v>
      </c>
      <c r="E100" s="38" t="s">
        <v>350</v>
      </c>
      <c r="F100" s="43"/>
      <c r="G100" s="39" t="s">
        <v>113</v>
      </c>
      <c r="H100" s="39" t="s">
        <v>351</v>
      </c>
      <c r="I100" s="50" t="s">
        <v>1441</v>
      </c>
      <c r="J100" s="49" t="s">
        <v>1442</v>
      </c>
      <c r="K100" s="45"/>
    </row>
    <row r="101" spans="1:11" ht="18.75" thickBot="1" x14ac:dyDescent="0.25">
      <c r="A101" s="35">
        <v>2009</v>
      </c>
      <c r="B101" s="36">
        <v>45954</v>
      </c>
      <c r="C101" s="37" t="s">
        <v>352</v>
      </c>
      <c r="D101" s="38" t="s">
        <v>353</v>
      </c>
      <c r="E101" s="38" t="s">
        <v>354</v>
      </c>
      <c r="F101" s="38" t="s">
        <v>113</v>
      </c>
      <c r="G101" s="41"/>
      <c r="H101" s="39" t="s">
        <v>355</v>
      </c>
      <c r="I101" s="50" t="s">
        <v>1443</v>
      </c>
      <c r="J101" s="49" t="s">
        <v>1444</v>
      </c>
      <c r="K101" s="45"/>
    </row>
    <row r="102" spans="1:11" ht="18.75" thickBot="1" x14ac:dyDescent="0.25">
      <c r="A102" s="35">
        <v>2009</v>
      </c>
      <c r="B102" s="37" t="s">
        <v>356</v>
      </c>
      <c r="C102" s="37" t="s">
        <v>357</v>
      </c>
      <c r="D102" s="38" t="s">
        <v>358</v>
      </c>
      <c r="E102" s="38" t="s">
        <v>359</v>
      </c>
      <c r="F102" s="38" t="s">
        <v>113</v>
      </c>
      <c r="G102" s="41"/>
      <c r="H102" s="39" t="s">
        <v>360</v>
      </c>
      <c r="I102" s="50" t="s">
        <v>1445</v>
      </c>
      <c r="J102" s="49" t="s">
        <v>1446</v>
      </c>
      <c r="K102" s="45"/>
    </row>
    <row r="103" spans="1:11" ht="18.75" thickBot="1" x14ac:dyDescent="0.25">
      <c r="A103" s="35">
        <v>2011</v>
      </c>
      <c r="B103" s="37" t="s">
        <v>361</v>
      </c>
      <c r="C103" s="37" t="s">
        <v>362</v>
      </c>
      <c r="D103" s="38" t="s">
        <v>363</v>
      </c>
      <c r="E103" s="38" t="s">
        <v>364</v>
      </c>
      <c r="F103" s="38" t="s">
        <v>113</v>
      </c>
      <c r="G103" s="41"/>
      <c r="H103" s="39" t="s">
        <v>365</v>
      </c>
      <c r="I103" s="50" t="s">
        <v>1447</v>
      </c>
      <c r="J103" s="49" t="s">
        <v>1448</v>
      </c>
      <c r="K103" s="45"/>
    </row>
    <row r="104" spans="1:11" ht="18.75" thickBot="1" x14ac:dyDescent="0.25">
      <c r="A104" s="35">
        <v>2002</v>
      </c>
      <c r="B104" s="36">
        <v>45928</v>
      </c>
      <c r="C104" s="37" t="s">
        <v>366</v>
      </c>
      <c r="D104" s="38" t="s">
        <v>367</v>
      </c>
      <c r="E104" s="38" t="s">
        <v>368</v>
      </c>
      <c r="F104" s="43"/>
      <c r="G104" s="39" t="s">
        <v>113</v>
      </c>
      <c r="H104" s="39" t="s">
        <v>369</v>
      </c>
      <c r="I104" s="50" t="s">
        <v>1449</v>
      </c>
      <c r="J104" s="49" t="s">
        <v>1450</v>
      </c>
      <c r="K104" s="45"/>
    </row>
    <row r="105" spans="1:11" ht="18.75" thickBot="1" x14ac:dyDescent="0.25">
      <c r="A105" s="35">
        <v>2007</v>
      </c>
      <c r="B105" s="36">
        <v>45954</v>
      </c>
      <c r="C105" s="37" t="s">
        <v>370</v>
      </c>
      <c r="D105" s="38" t="s">
        <v>371</v>
      </c>
      <c r="E105" s="38" t="s">
        <v>372</v>
      </c>
      <c r="F105" s="38" t="s">
        <v>113</v>
      </c>
      <c r="G105" s="41"/>
      <c r="H105" s="39" t="s">
        <v>373</v>
      </c>
      <c r="I105" s="50" t="s">
        <v>1451</v>
      </c>
      <c r="J105" s="49" t="s">
        <v>1452</v>
      </c>
      <c r="K105" s="45"/>
    </row>
    <row r="106" spans="1:11" ht="27.75" thickBot="1" x14ac:dyDescent="0.25">
      <c r="A106" s="35">
        <v>2010</v>
      </c>
      <c r="B106" s="36">
        <v>45927</v>
      </c>
      <c r="C106" s="37" t="s">
        <v>374</v>
      </c>
      <c r="D106" s="38" t="s">
        <v>375</v>
      </c>
      <c r="E106" s="38" t="s">
        <v>376</v>
      </c>
      <c r="F106" s="43"/>
      <c r="G106" s="39" t="s">
        <v>113</v>
      </c>
      <c r="H106" s="39" t="s">
        <v>377</v>
      </c>
      <c r="I106" s="50" t="s">
        <v>1453</v>
      </c>
      <c r="J106" s="49" t="s">
        <v>1454</v>
      </c>
      <c r="K106" s="45"/>
    </row>
    <row r="107" spans="1:11" ht="27.75" thickBot="1" x14ac:dyDescent="0.25">
      <c r="A107" s="35">
        <v>2010</v>
      </c>
      <c r="B107" s="36">
        <v>45953</v>
      </c>
      <c r="C107" s="37" t="s">
        <v>374</v>
      </c>
      <c r="D107" s="38" t="s">
        <v>378</v>
      </c>
      <c r="E107" s="38" t="s">
        <v>379</v>
      </c>
      <c r="F107" s="43"/>
      <c r="G107" s="39" t="s">
        <v>113</v>
      </c>
      <c r="H107" s="39" t="s">
        <v>380</v>
      </c>
      <c r="I107" s="50" t="s">
        <v>1455</v>
      </c>
      <c r="J107" s="49" t="s">
        <v>1456</v>
      </c>
      <c r="K107" s="45"/>
    </row>
    <row r="108" spans="1:11" ht="27.75" thickBot="1" x14ac:dyDescent="0.25">
      <c r="A108" s="35">
        <v>2007</v>
      </c>
      <c r="B108" s="36">
        <v>45929</v>
      </c>
      <c r="C108" s="37" t="s">
        <v>374</v>
      </c>
      <c r="D108" s="38" t="s">
        <v>381</v>
      </c>
      <c r="E108" s="38" t="s">
        <v>382</v>
      </c>
      <c r="F108" s="38" t="s">
        <v>113</v>
      </c>
      <c r="G108" s="41"/>
      <c r="H108" s="39" t="s">
        <v>383</v>
      </c>
      <c r="I108" s="50" t="s">
        <v>1457</v>
      </c>
      <c r="J108" s="49" t="s">
        <v>1458</v>
      </c>
      <c r="K108" s="45"/>
    </row>
    <row r="109" spans="1:11" ht="18.75" thickBot="1" x14ac:dyDescent="0.25">
      <c r="A109" s="35">
        <v>2003</v>
      </c>
      <c r="B109" s="36">
        <v>45929</v>
      </c>
      <c r="C109" s="37" t="s">
        <v>370</v>
      </c>
      <c r="D109" s="38" t="s">
        <v>384</v>
      </c>
      <c r="E109" s="38" t="s">
        <v>384</v>
      </c>
      <c r="F109" s="38" t="s">
        <v>113</v>
      </c>
      <c r="G109" s="41"/>
      <c r="H109" s="39" t="s">
        <v>385</v>
      </c>
      <c r="I109" s="50" t="s">
        <v>1459</v>
      </c>
      <c r="J109" s="49" t="s">
        <v>1460</v>
      </c>
      <c r="K109" s="45"/>
    </row>
    <row r="110" spans="1:11" ht="18.75" thickBot="1" x14ac:dyDescent="0.25">
      <c r="A110" s="35">
        <v>2003</v>
      </c>
      <c r="B110" s="37" t="s">
        <v>361</v>
      </c>
      <c r="C110" s="37" t="s">
        <v>370</v>
      </c>
      <c r="D110" s="38" t="s">
        <v>386</v>
      </c>
      <c r="E110" s="38" t="s">
        <v>387</v>
      </c>
      <c r="F110" s="38" t="s">
        <v>113</v>
      </c>
      <c r="G110" s="41"/>
      <c r="H110" s="39" t="s">
        <v>388</v>
      </c>
      <c r="I110" s="50" t="s">
        <v>1461</v>
      </c>
      <c r="J110" s="49" t="s">
        <v>1462</v>
      </c>
      <c r="K110" s="45"/>
    </row>
    <row r="111" spans="1:11" ht="18.75" thickBot="1" x14ac:dyDescent="0.25">
      <c r="A111" s="35">
        <v>2003</v>
      </c>
      <c r="B111" s="36">
        <v>45988</v>
      </c>
      <c r="C111" s="37" t="s">
        <v>370</v>
      </c>
      <c r="D111" s="38" t="s">
        <v>389</v>
      </c>
      <c r="E111" s="38" t="s">
        <v>390</v>
      </c>
      <c r="F111" s="38" t="s">
        <v>113</v>
      </c>
      <c r="G111" s="41"/>
      <c r="H111" s="39" t="s">
        <v>391</v>
      </c>
      <c r="I111" s="50" t="s">
        <v>1463</v>
      </c>
      <c r="J111" s="49" t="s">
        <v>1464</v>
      </c>
      <c r="K111" s="45"/>
    </row>
    <row r="112" spans="1:11" ht="27.75" thickBot="1" x14ac:dyDescent="0.25">
      <c r="A112" s="35">
        <v>2015</v>
      </c>
      <c r="B112" s="36">
        <v>46012</v>
      </c>
      <c r="C112" s="37" t="s">
        <v>392</v>
      </c>
      <c r="D112" s="38" t="s">
        <v>393</v>
      </c>
      <c r="E112" s="38" t="s">
        <v>394</v>
      </c>
      <c r="F112" s="38" t="s">
        <v>113</v>
      </c>
      <c r="G112" s="41"/>
      <c r="H112" s="39" t="s">
        <v>395</v>
      </c>
      <c r="I112" s="50" t="s">
        <v>1465</v>
      </c>
      <c r="J112" s="49" t="s">
        <v>1466</v>
      </c>
      <c r="K112" s="45"/>
    </row>
    <row r="113" spans="1:11" ht="27.75" thickBot="1" x14ac:dyDescent="0.25">
      <c r="A113" s="35">
        <v>2015</v>
      </c>
      <c r="B113" s="36">
        <v>45953</v>
      </c>
      <c r="C113" s="37" t="s">
        <v>392</v>
      </c>
      <c r="D113" s="38" t="s">
        <v>396</v>
      </c>
      <c r="E113" s="38" t="s">
        <v>397</v>
      </c>
      <c r="F113" s="38" t="s">
        <v>113</v>
      </c>
      <c r="G113" s="41"/>
      <c r="H113" s="39" t="s">
        <v>398</v>
      </c>
      <c r="I113" s="50" t="s">
        <v>1467</v>
      </c>
      <c r="J113" s="49" t="s">
        <v>1468</v>
      </c>
      <c r="K113" s="45"/>
    </row>
    <row r="114" spans="1:11" ht="27.75" thickBot="1" x14ac:dyDescent="0.25">
      <c r="A114" s="35">
        <v>2006</v>
      </c>
      <c r="B114" s="36">
        <v>45955</v>
      </c>
      <c r="C114" s="37" t="s">
        <v>399</v>
      </c>
      <c r="D114" s="38" t="s">
        <v>400</v>
      </c>
      <c r="E114" s="38" t="s">
        <v>401</v>
      </c>
      <c r="F114" s="43"/>
      <c r="G114" s="39" t="s">
        <v>113</v>
      </c>
      <c r="H114" s="39" t="s">
        <v>402</v>
      </c>
      <c r="I114" s="50" t="s">
        <v>1469</v>
      </c>
      <c r="J114" s="49" t="s">
        <v>1470</v>
      </c>
      <c r="K114" s="45"/>
    </row>
    <row r="115" spans="1:11" ht="27.75" thickBot="1" x14ac:dyDescent="0.25">
      <c r="A115" s="35">
        <v>2009</v>
      </c>
      <c r="B115" s="36">
        <v>45965</v>
      </c>
      <c r="C115" s="37" t="s">
        <v>403</v>
      </c>
      <c r="D115" s="38" t="s">
        <v>404</v>
      </c>
      <c r="E115" s="38" t="s">
        <v>405</v>
      </c>
      <c r="F115" s="38" t="s">
        <v>113</v>
      </c>
      <c r="G115" s="41"/>
      <c r="H115" s="39" t="s">
        <v>406</v>
      </c>
      <c r="I115" s="50" t="s">
        <v>1471</v>
      </c>
      <c r="J115" s="49" t="s">
        <v>1472</v>
      </c>
      <c r="K115" s="45"/>
    </row>
    <row r="116" spans="1:11" ht="18.75" thickBot="1" x14ac:dyDescent="0.25">
      <c r="A116" s="35">
        <v>2014</v>
      </c>
      <c r="B116" s="36">
        <v>45915</v>
      </c>
      <c r="C116" s="37" t="s">
        <v>407</v>
      </c>
      <c r="D116" s="38" t="s">
        <v>408</v>
      </c>
      <c r="E116" s="38" t="s">
        <v>409</v>
      </c>
      <c r="F116" s="38" t="s">
        <v>113</v>
      </c>
      <c r="G116" s="41"/>
      <c r="H116" s="39" t="s">
        <v>410</v>
      </c>
      <c r="I116" s="50" t="s">
        <v>1473</v>
      </c>
      <c r="J116" s="49" t="s">
        <v>1474</v>
      </c>
      <c r="K116" s="45"/>
    </row>
    <row r="117" spans="1:11" ht="18.75" thickBot="1" x14ac:dyDescent="0.25">
      <c r="A117" s="35">
        <v>2016</v>
      </c>
      <c r="B117" s="36">
        <v>45941</v>
      </c>
      <c r="C117" s="37" t="s">
        <v>411</v>
      </c>
      <c r="D117" s="38" t="s">
        <v>412</v>
      </c>
      <c r="E117" s="38" t="s">
        <v>413</v>
      </c>
      <c r="F117" s="38" t="s">
        <v>113</v>
      </c>
      <c r="G117" s="41"/>
      <c r="H117" s="39" t="s">
        <v>414</v>
      </c>
      <c r="I117" s="50" t="s">
        <v>1475</v>
      </c>
      <c r="J117" s="49" t="s">
        <v>1476</v>
      </c>
      <c r="K117" s="45"/>
    </row>
    <row r="118" spans="1:11" ht="18.75" thickBot="1" x14ac:dyDescent="0.25">
      <c r="A118" s="35">
        <v>2016</v>
      </c>
      <c r="B118" s="36">
        <v>45926</v>
      </c>
      <c r="C118" s="37" t="s">
        <v>411</v>
      </c>
      <c r="D118" s="38" t="s">
        <v>415</v>
      </c>
      <c r="E118" s="38" t="s">
        <v>416</v>
      </c>
      <c r="F118" s="38" t="s">
        <v>113</v>
      </c>
      <c r="G118" s="41"/>
      <c r="H118" s="39" t="s">
        <v>417</v>
      </c>
      <c r="I118" s="50" t="s">
        <v>418</v>
      </c>
      <c r="J118" s="49" t="s">
        <v>1477</v>
      </c>
      <c r="K118" s="45"/>
    </row>
    <row r="119" spans="1:11" ht="18.75" thickBot="1" x14ac:dyDescent="0.25">
      <c r="A119" s="35">
        <v>2015</v>
      </c>
      <c r="B119" s="36">
        <v>45998</v>
      </c>
      <c r="C119" s="37" t="s">
        <v>419</v>
      </c>
      <c r="D119" s="38" t="s">
        <v>420</v>
      </c>
      <c r="E119" s="38" t="s">
        <v>421</v>
      </c>
      <c r="F119" s="38" t="s">
        <v>113</v>
      </c>
      <c r="G119" s="41"/>
      <c r="H119" s="39" t="s">
        <v>422</v>
      </c>
      <c r="I119" s="50" t="s">
        <v>423</v>
      </c>
      <c r="J119" s="49" t="s">
        <v>1478</v>
      </c>
      <c r="K119" s="45"/>
    </row>
    <row r="120" spans="1:11" ht="27.75" thickBot="1" x14ac:dyDescent="0.25">
      <c r="A120" s="35">
        <v>2015</v>
      </c>
      <c r="B120" s="36">
        <v>45920</v>
      </c>
      <c r="C120" s="37" t="s">
        <v>424</v>
      </c>
      <c r="D120" s="38" t="s">
        <v>425</v>
      </c>
      <c r="E120" s="38" t="s">
        <v>426</v>
      </c>
      <c r="F120" s="38" t="s">
        <v>113</v>
      </c>
      <c r="G120" s="41"/>
      <c r="H120" s="39" t="s">
        <v>427</v>
      </c>
      <c r="I120" s="50" t="s">
        <v>428</v>
      </c>
      <c r="J120" s="49" t="s">
        <v>1479</v>
      </c>
      <c r="K120" s="45"/>
    </row>
    <row r="121" spans="1:11" ht="18.75" thickBot="1" x14ac:dyDescent="0.25">
      <c r="A121" s="35">
        <v>2016</v>
      </c>
      <c r="B121" s="36">
        <v>45905</v>
      </c>
      <c r="C121" s="37" t="s">
        <v>411</v>
      </c>
      <c r="D121" s="38" t="s">
        <v>429</v>
      </c>
      <c r="E121" s="38" t="s">
        <v>430</v>
      </c>
      <c r="F121" s="38" t="s">
        <v>113</v>
      </c>
      <c r="G121" s="41"/>
      <c r="H121" s="39" t="s">
        <v>431</v>
      </c>
      <c r="I121" s="50" t="s">
        <v>432</v>
      </c>
      <c r="J121" s="49" t="s">
        <v>1480</v>
      </c>
      <c r="K121" s="45"/>
    </row>
    <row r="122" spans="1:11" ht="27.75" thickBot="1" x14ac:dyDescent="0.25">
      <c r="A122" s="35">
        <v>2019</v>
      </c>
      <c r="B122" s="36">
        <v>45998</v>
      </c>
      <c r="C122" s="37" t="s">
        <v>433</v>
      </c>
      <c r="D122" s="38" t="s">
        <v>434</v>
      </c>
      <c r="E122" s="38" t="s">
        <v>435</v>
      </c>
      <c r="F122" s="38" t="s">
        <v>113</v>
      </c>
      <c r="G122" s="41"/>
      <c r="H122" s="39" t="s">
        <v>436</v>
      </c>
      <c r="I122" s="50" t="s">
        <v>1481</v>
      </c>
      <c r="J122" s="49" t="s">
        <v>1482</v>
      </c>
      <c r="K122" s="45"/>
    </row>
    <row r="123" spans="1:11" ht="18.75" thickBot="1" x14ac:dyDescent="0.25">
      <c r="A123" s="35">
        <v>2015</v>
      </c>
      <c r="B123" s="37" t="s">
        <v>437</v>
      </c>
      <c r="C123" s="37" t="s">
        <v>438</v>
      </c>
      <c r="D123" s="38" t="s">
        <v>439</v>
      </c>
      <c r="E123" s="38" t="s">
        <v>440</v>
      </c>
      <c r="F123" s="38" t="s">
        <v>113</v>
      </c>
      <c r="G123" s="41"/>
      <c r="H123" s="39" t="s">
        <v>441</v>
      </c>
      <c r="I123" s="50" t="s">
        <v>1483</v>
      </c>
      <c r="J123" s="49" t="s">
        <v>1484</v>
      </c>
      <c r="K123" s="45"/>
    </row>
    <row r="124" spans="1:11" ht="27.75" thickBot="1" x14ac:dyDescent="0.25">
      <c r="A124" s="35">
        <v>2009</v>
      </c>
      <c r="B124" s="36">
        <v>45933</v>
      </c>
      <c r="C124" s="37" t="s">
        <v>442</v>
      </c>
      <c r="D124" s="38" t="s">
        <v>443</v>
      </c>
      <c r="E124" s="38" t="s">
        <v>444</v>
      </c>
      <c r="F124" s="38" t="s">
        <v>113</v>
      </c>
      <c r="G124" s="41"/>
      <c r="H124" s="39" t="s">
        <v>445</v>
      </c>
      <c r="I124" s="52" t="s">
        <v>1485</v>
      </c>
      <c r="J124" s="49" t="s">
        <v>1486</v>
      </c>
      <c r="K124" s="45"/>
    </row>
    <row r="125" spans="1:11" ht="13.5" thickBot="1" x14ac:dyDescent="0.25">
      <c r="A125" s="32" t="s">
        <v>446</v>
      </c>
      <c r="B125" s="44"/>
      <c r="C125" s="44"/>
      <c r="D125" s="44"/>
      <c r="E125" s="44"/>
      <c r="F125" s="44"/>
      <c r="G125" s="44"/>
      <c r="H125" s="44"/>
      <c r="I125" s="54" t="s">
        <v>446</v>
      </c>
      <c r="J125" s="54"/>
      <c r="K125" s="45"/>
    </row>
    <row r="126" spans="1:11" ht="27.75" thickBot="1" x14ac:dyDescent="0.25">
      <c r="A126" s="33" t="s">
        <v>41</v>
      </c>
      <c r="B126" s="34" t="s">
        <v>42</v>
      </c>
      <c r="C126" s="34" t="s">
        <v>43</v>
      </c>
      <c r="D126" s="34" t="s">
        <v>262</v>
      </c>
      <c r="E126" s="34" t="s">
        <v>45</v>
      </c>
      <c r="F126" s="34" t="s">
        <v>46</v>
      </c>
      <c r="G126" s="34" t="s">
        <v>47</v>
      </c>
      <c r="H126" s="34" t="s">
        <v>48</v>
      </c>
      <c r="I126" s="47" t="s">
        <v>49</v>
      </c>
      <c r="J126" s="47" t="s">
        <v>50</v>
      </c>
      <c r="K126" s="45"/>
    </row>
    <row r="127" spans="1:11" ht="45.75" thickBot="1" x14ac:dyDescent="0.25">
      <c r="A127" s="35">
        <v>2003</v>
      </c>
      <c r="B127" s="36">
        <v>45910</v>
      </c>
      <c r="C127" s="37" t="s">
        <v>447</v>
      </c>
      <c r="D127" s="38" t="s">
        <v>448</v>
      </c>
      <c r="E127" s="38" t="s">
        <v>449</v>
      </c>
      <c r="F127" s="38" t="s">
        <v>113</v>
      </c>
      <c r="G127" s="41"/>
      <c r="H127" s="39" t="s">
        <v>450</v>
      </c>
      <c r="I127" s="52" t="s">
        <v>1487</v>
      </c>
      <c r="J127" s="48" t="s">
        <v>1488</v>
      </c>
      <c r="K127" s="45"/>
    </row>
    <row r="128" spans="1:11" ht="27.75" thickBot="1" x14ac:dyDescent="0.25">
      <c r="A128" s="35">
        <v>2010</v>
      </c>
      <c r="B128" s="36">
        <v>45901</v>
      </c>
      <c r="C128" s="37" t="s">
        <v>186</v>
      </c>
      <c r="D128" s="38" t="s">
        <v>451</v>
      </c>
      <c r="E128" s="38" t="s">
        <v>452</v>
      </c>
      <c r="F128" s="43"/>
      <c r="G128" s="39" t="s">
        <v>113</v>
      </c>
      <c r="H128" s="39" t="s">
        <v>453</v>
      </c>
      <c r="I128" s="50" t="s">
        <v>1487</v>
      </c>
      <c r="J128" s="48" t="s">
        <v>1489</v>
      </c>
      <c r="K128" s="45"/>
    </row>
    <row r="129" spans="1:11" ht="27.75" thickBot="1" x14ac:dyDescent="0.25">
      <c r="A129" s="35">
        <v>2010</v>
      </c>
      <c r="B129" s="36">
        <v>45901</v>
      </c>
      <c r="C129" s="37" t="s">
        <v>186</v>
      </c>
      <c r="D129" s="38" t="s">
        <v>454</v>
      </c>
      <c r="E129" s="38" t="s">
        <v>455</v>
      </c>
      <c r="F129" s="43"/>
      <c r="G129" s="39" t="s">
        <v>113</v>
      </c>
      <c r="H129" s="39" t="s">
        <v>456</v>
      </c>
      <c r="I129" s="50" t="s">
        <v>1490</v>
      </c>
      <c r="J129" s="48" t="s">
        <v>1491</v>
      </c>
      <c r="K129" s="45"/>
    </row>
    <row r="130" spans="1:11" ht="27.75" thickBot="1" x14ac:dyDescent="0.25">
      <c r="A130" s="35">
        <v>2010</v>
      </c>
      <c r="B130" s="36">
        <v>45910</v>
      </c>
      <c r="C130" s="37" t="s">
        <v>186</v>
      </c>
      <c r="D130" s="38" t="s">
        <v>457</v>
      </c>
      <c r="E130" s="38" t="s">
        <v>458</v>
      </c>
      <c r="F130" s="43"/>
      <c r="G130" s="39" t="s">
        <v>113</v>
      </c>
      <c r="H130" s="39" t="s">
        <v>459</v>
      </c>
      <c r="I130" s="50" t="s">
        <v>1492</v>
      </c>
      <c r="J130" s="48" t="s">
        <v>1493</v>
      </c>
      <c r="K130" s="45"/>
    </row>
    <row r="131" spans="1:11" ht="54.75" thickBot="1" x14ac:dyDescent="0.25">
      <c r="A131" s="35">
        <v>2008</v>
      </c>
      <c r="B131" s="36">
        <v>45983</v>
      </c>
      <c r="C131" s="37" t="s">
        <v>460</v>
      </c>
      <c r="D131" s="38" t="s">
        <v>461</v>
      </c>
      <c r="E131" s="38" t="s">
        <v>462</v>
      </c>
      <c r="F131" s="43"/>
      <c r="G131" s="39" t="s">
        <v>113</v>
      </c>
      <c r="H131" s="39" t="s">
        <v>463</v>
      </c>
      <c r="I131" s="50" t="s">
        <v>1494</v>
      </c>
      <c r="J131" s="48" t="s">
        <v>1495</v>
      </c>
      <c r="K131" s="45"/>
    </row>
    <row r="132" spans="1:11" ht="18.75" thickBot="1" x14ac:dyDescent="0.25">
      <c r="A132" s="35">
        <v>2011</v>
      </c>
      <c r="B132" s="36">
        <v>45901</v>
      </c>
      <c r="C132" s="37" t="s">
        <v>464</v>
      </c>
      <c r="D132" s="38" t="s">
        <v>465</v>
      </c>
      <c r="E132" s="38" t="s">
        <v>466</v>
      </c>
      <c r="F132" s="38" t="s">
        <v>113</v>
      </c>
      <c r="G132" s="41"/>
      <c r="H132" s="39" t="s">
        <v>467</v>
      </c>
      <c r="I132" s="50" t="s">
        <v>1496</v>
      </c>
      <c r="J132" s="48" t="s">
        <v>1497</v>
      </c>
      <c r="K132" s="45"/>
    </row>
    <row r="133" spans="1:11" ht="27.75" thickBot="1" x14ac:dyDescent="0.25">
      <c r="A133" s="35">
        <v>2012</v>
      </c>
      <c r="B133" s="36">
        <v>45934</v>
      </c>
      <c r="C133" s="37" t="s">
        <v>468</v>
      </c>
      <c r="D133" s="38" t="s">
        <v>469</v>
      </c>
      <c r="E133" s="38" t="s">
        <v>470</v>
      </c>
      <c r="F133" s="38" t="s">
        <v>113</v>
      </c>
      <c r="G133" s="41"/>
      <c r="H133" s="39" t="s">
        <v>471</v>
      </c>
      <c r="I133" s="50" t="s">
        <v>1498</v>
      </c>
      <c r="J133" s="48" t="s">
        <v>1499</v>
      </c>
      <c r="K133" s="45"/>
    </row>
    <row r="134" spans="1:11" ht="27.75" thickBot="1" x14ac:dyDescent="0.25">
      <c r="A134" s="35">
        <v>2010</v>
      </c>
      <c r="B134" s="36">
        <v>45932</v>
      </c>
      <c r="C134" s="37" t="s">
        <v>472</v>
      </c>
      <c r="D134" s="38" t="s">
        <v>473</v>
      </c>
      <c r="E134" s="38" t="s">
        <v>474</v>
      </c>
      <c r="F134" s="38" t="s">
        <v>113</v>
      </c>
      <c r="G134" s="41"/>
      <c r="H134" s="39" t="s">
        <v>475</v>
      </c>
      <c r="I134" s="50" t="s">
        <v>1500</v>
      </c>
      <c r="J134" s="48" t="s">
        <v>1501</v>
      </c>
      <c r="K134" s="45"/>
    </row>
    <row r="135" spans="1:11" ht="18.75" thickBot="1" x14ac:dyDescent="0.25">
      <c r="A135" s="35">
        <v>2018</v>
      </c>
      <c r="B135" s="36">
        <v>45932</v>
      </c>
      <c r="C135" s="37" t="s">
        <v>476</v>
      </c>
      <c r="D135" s="38" t="s">
        <v>477</v>
      </c>
      <c r="E135" s="38" t="s">
        <v>478</v>
      </c>
      <c r="F135" s="38" t="s">
        <v>113</v>
      </c>
      <c r="G135" s="41"/>
      <c r="H135" s="39" t="s">
        <v>479</v>
      </c>
      <c r="I135" s="50" t="s">
        <v>1502</v>
      </c>
      <c r="J135" s="48" t="s">
        <v>1503</v>
      </c>
      <c r="K135" s="45"/>
    </row>
    <row r="136" spans="1:11" ht="27.75" thickBot="1" x14ac:dyDescent="0.25">
      <c r="A136" s="35">
        <v>2018</v>
      </c>
      <c r="B136" s="36">
        <v>45919</v>
      </c>
      <c r="C136" s="37" t="s">
        <v>472</v>
      </c>
      <c r="D136" s="38" t="s">
        <v>480</v>
      </c>
      <c r="E136" s="38" t="s">
        <v>481</v>
      </c>
      <c r="F136" s="38" t="s">
        <v>113</v>
      </c>
      <c r="G136" s="41"/>
      <c r="H136" s="39" t="s">
        <v>482</v>
      </c>
      <c r="I136" s="50" t="s">
        <v>1504</v>
      </c>
      <c r="J136" s="48" t="s">
        <v>1505</v>
      </c>
      <c r="K136" s="45"/>
    </row>
    <row r="137" spans="1:11" ht="27.75" thickBot="1" x14ac:dyDescent="0.25">
      <c r="A137" s="35">
        <v>2018</v>
      </c>
      <c r="B137" s="36">
        <v>45919</v>
      </c>
      <c r="C137" s="37" t="s">
        <v>483</v>
      </c>
      <c r="D137" s="38" t="s">
        <v>484</v>
      </c>
      <c r="E137" s="38" t="s">
        <v>485</v>
      </c>
      <c r="F137" s="38" t="s">
        <v>113</v>
      </c>
      <c r="G137" s="41"/>
      <c r="H137" s="39" t="s">
        <v>486</v>
      </c>
      <c r="I137" s="50" t="s">
        <v>1506</v>
      </c>
      <c r="J137" s="48" t="s">
        <v>1507</v>
      </c>
      <c r="K137" s="45"/>
    </row>
    <row r="138" spans="1:11" ht="27.75" thickBot="1" x14ac:dyDescent="0.25">
      <c r="A138" s="35">
        <v>2018</v>
      </c>
      <c r="B138" s="36">
        <v>45932</v>
      </c>
      <c r="C138" s="37" t="s">
        <v>483</v>
      </c>
      <c r="D138" s="38" t="s">
        <v>487</v>
      </c>
      <c r="E138" s="38" t="s">
        <v>488</v>
      </c>
      <c r="F138" s="38" t="s">
        <v>113</v>
      </c>
      <c r="G138" s="41"/>
      <c r="H138" s="39" t="s">
        <v>489</v>
      </c>
      <c r="I138" s="50" t="s">
        <v>1508</v>
      </c>
      <c r="J138" s="48" t="s">
        <v>1509</v>
      </c>
      <c r="K138" s="45"/>
    </row>
    <row r="139" spans="1:11" ht="27.75" thickBot="1" x14ac:dyDescent="0.25">
      <c r="A139" s="35">
        <v>2018</v>
      </c>
      <c r="B139" s="36">
        <v>45918</v>
      </c>
      <c r="C139" s="37" t="s">
        <v>483</v>
      </c>
      <c r="D139" s="38" t="s">
        <v>490</v>
      </c>
      <c r="E139" s="38" t="s">
        <v>491</v>
      </c>
      <c r="F139" s="38" t="s">
        <v>113</v>
      </c>
      <c r="G139" s="41"/>
      <c r="H139" s="39" t="s">
        <v>492</v>
      </c>
      <c r="I139" s="50" t="s">
        <v>1510</v>
      </c>
      <c r="J139" s="48" t="s">
        <v>1511</v>
      </c>
      <c r="K139" s="45"/>
    </row>
    <row r="140" spans="1:11" ht="27.75" thickBot="1" x14ac:dyDescent="0.25">
      <c r="A140" s="35">
        <v>2018</v>
      </c>
      <c r="B140" s="36">
        <v>45932</v>
      </c>
      <c r="C140" s="37" t="s">
        <v>483</v>
      </c>
      <c r="D140" s="38" t="s">
        <v>493</v>
      </c>
      <c r="E140" s="38" t="s">
        <v>494</v>
      </c>
      <c r="F140" s="38" t="s">
        <v>113</v>
      </c>
      <c r="G140" s="41"/>
      <c r="H140" s="39" t="s">
        <v>495</v>
      </c>
      <c r="I140" s="50" t="s">
        <v>1512</v>
      </c>
      <c r="J140" s="48" t="s">
        <v>1513</v>
      </c>
      <c r="K140" s="45"/>
    </row>
    <row r="141" spans="1:11" ht="27.75" thickBot="1" x14ac:dyDescent="0.25">
      <c r="A141" s="35">
        <v>2018</v>
      </c>
      <c r="B141" s="36">
        <v>45932</v>
      </c>
      <c r="C141" s="37" t="s">
        <v>483</v>
      </c>
      <c r="D141" s="38" t="s">
        <v>496</v>
      </c>
      <c r="E141" s="38" t="s">
        <v>497</v>
      </c>
      <c r="F141" s="38" t="s">
        <v>113</v>
      </c>
      <c r="G141" s="41"/>
      <c r="H141" s="39" t="s">
        <v>498</v>
      </c>
      <c r="I141" s="50" t="s">
        <v>1514</v>
      </c>
      <c r="J141" s="48" t="s">
        <v>1515</v>
      </c>
      <c r="K141" s="45"/>
    </row>
    <row r="142" spans="1:11" ht="27.75" thickBot="1" x14ac:dyDescent="0.25">
      <c r="A142" s="35">
        <v>2018</v>
      </c>
      <c r="B142" s="37" t="s">
        <v>499</v>
      </c>
      <c r="C142" s="37" t="s">
        <v>483</v>
      </c>
      <c r="D142" s="38" t="s">
        <v>500</v>
      </c>
      <c r="E142" s="38" t="s">
        <v>501</v>
      </c>
      <c r="F142" s="38" t="s">
        <v>113</v>
      </c>
      <c r="G142" s="41"/>
      <c r="H142" s="39" t="s">
        <v>502</v>
      </c>
      <c r="I142" s="50" t="s">
        <v>1516</v>
      </c>
      <c r="J142" s="48" t="s">
        <v>1517</v>
      </c>
      <c r="K142" s="45"/>
    </row>
    <row r="143" spans="1:11" ht="18.75" thickBot="1" x14ac:dyDescent="0.25">
      <c r="A143" s="35">
        <v>2018</v>
      </c>
      <c r="B143" s="36">
        <v>45932</v>
      </c>
      <c r="C143" s="37" t="s">
        <v>503</v>
      </c>
      <c r="D143" s="38" t="s">
        <v>504</v>
      </c>
      <c r="E143" s="38" t="s">
        <v>505</v>
      </c>
      <c r="F143" s="38" t="s">
        <v>113</v>
      </c>
      <c r="G143" s="41"/>
      <c r="H143" s="39" t="s">
        <v>506</v>
      </c>
      <c r="I143" s="50" t="s">
        <v>1518</v>
      </c>
      <c r="J143" s="48" t="s">
        <v>1519</v>
      </c>
      <c r="K143" s="45"/>
    </row>
    <row r="144" spans="1:11" ht="18.75" thickBot="1" x14ac:dyDescent="0.25">
      <c r="A144" s="35">
        <v>2018</v>
      </c>
      <c r="B144" s="36">
        <v>45939</v>
      </c>
      <c r="C144" s="37" t="s">
        <v>503</v>
      </c>
      <c r="D144" s="38" t="s">
        <v>507</v>
      </c>
      <c r="E144" s="38" t="s">
        <v>508</v>
      </c>
      <c r="F144" s="38" t="s">
        <v>113</v>
      </c>
      <c r="G144" s="41"/>
      <c r="H144" s="39" t="s">
        <v>509</v>
      </c>
      <c r="I144" s="50" t="s">
        <v>1520</v>
      </c>
      <c r="J144" s="48" t="s">
        <v>1521</v>
      </c>
      <c r="K144" s="45"/>
    </row>
    <row r="145" spans="1:11" ht="18.75" thickBot="1" x14ac:dyDescent="0.25">
      <c r="A145" s="35">
        <v>2018</v>
      </c>
      <c r="B145" s="36">
        <v>45932</v>
      </c>
      <c r="C145" s="37" t="s">
        <v>503</v>
      </c>
      <c r="D145" s="38" t="s">
        <v>510</v>
      </c>
      <c r="E145" s="38" t="s">
        <v>511</v>
      </c>
      <c r="F145" s="38" t="s">
        <v>113</v>
      </c>
      <c r="G145" s="41"/>
      <c r="H145" s="39" t="s">
        <v>512</v>
      </c>
      <c r="I145" s="50" t="s">
        <v>1522</v>
      </c>
      <c r="J145" s="48" t="s">
        <v>1523</v>
      </c>
      <c r="K145" s="45"/>
    </row>
    <row r="146" spans="1:11" ht="18.75" thickBot="1" x14ac:dyDescent="0.25">
      <c r="A146" s="35">
        <v>2018</v>
      </c>
      <c r="B146" s="36">
        <v>45932</v>
      </c>
      <c r="C146" s="37" t="s">
        <v>503</v>
      </c>
      <c r="D146" s="38" t="s">
        <v>513</v>
      </c>
      <c r="E146" s="38" t="s">
        <v>514</v>
      </c>
      <c r="F146" s="38" t="s">
        <v>113</v>
      </c>
      <c r="G146" s="41"/>
      <c r="H146" s="39" t="s">
        <v>515</v>
      </c>
      <c r="I146" s="50" t="s">
        <v>1524</v>
      </c>
      <c r="J146" s="48" t="s">
        <v>1525</v>
      </c>
      <c r="K146" s="45"/>
    </row>
    <row r="147" spans="1:11" ht="18.75" thickBot="1" x14ac:dyDescent="0.25">
      <c r="A147" s="35">
        <v>2021</v>
      </c>
      <c r="B147" s="36">
        <v>45919</v>
      </c>
      <c r="C147" s="37" t="s">
        <v>516</v>
      </c>
      <c r="D147" s="38" t="s">
        <v>517</v>
      </c>
      <c r="E147" s="38" t="s">
        <v>518</v>
      </c>
      <c r="F147" s="38" t="s">
        <v>113</v>
      </c>
      <c r="G147" s="41"/>
      <c r="H147" s="39" t="s">
        <v>519</v>
      </c>
      <c r="I147" s="50" t="s">
        <v>1526</v>
      </c>
      <c r="J147" s="48" t="s">
        <v>1527</v>
      </c>
      <c r="K147" s="45"/>
    </row>
    <row r="148" spans="1:11" ht="18.75" thickBot="1" x14ac:dyDescent="0.25">
      <c r="A148" s="35">
        <v>2021</v>
      </c>
      <c r="B148" s="36">
        <v>45918</v>
      </c>
      <c r="C148" s="37" t="s">
        <v>516</v>
      </c>
      <c r="D148" s="38" t="s">
        <v>520</v>
      </c>
      <c r="E148" s="38" t="s">
        <v>521</v>
      </c>
      <c r="F148" s="38" t="s">
        <v>113</v>
      </c>
      <c r="G148" s="41"/>
      <c r="H148" s="39" t="s">
        <v>522</v>
      </c>
      <c r="I148" s="50" t="s">
        <v>1528</v>
      </c>
      <c r="J148" s="48" t="s">
        <v>1529</v>
      </c>
      <c r="K148" s="45"/>
    </row>
    <row r="149" spans="1:11" ht="18.75" thickBot="1" x14ac:dyDescent="0.25">
      <c r="A149" s="35">
        <v>2021</v>
      </c>
      <c r="B149" s="36">
        <v>45919</v>
      </c>
      <c r="C149" s="37" t="s">
        <v>516</v>
      </c>
      <c r="D149" s="38" t="s">
        <v>523</v>
      </c>
      <c r="E149" s="38" t="s">
        <v>524</v>
      </c>
      <c r="F149" s="38" t="s">
        <v>113</v>
      </c>
      <c r="G149" s="41"/>
      <c r="H149" s="39" t="s">
        <v>525</v>
      </c>
      <c r="I149" s="50" t="s">
        <v>1530</v>
      </c>
      <c r="J149" s="48" t="s">
        <v>1531</v>
      </c>
      <c r="K149" s="45"/>
    </row>
    <row r="150" spans="1:11" ht="18.75" thickBot="1" x14ac:dyDescent="0.25">
      <c r="A150" s="35">
        <v>2021</v>
      </c>
      <c r="B150" s="36">
        <v>45932</v>
      </c>
      <c r="C150" s="37" t="s">
        <v>526</v>
      </c>
      <c r="D150" s="38" t="s">
        <v>527</v>
      </c>
      <c r="E150" s="38" t="s">
        <v>528</v>
      </c>
      <c r="F150" s="38" t="s">
        <v>113</v>
      </c>
      <c r="G150" s="41"/>
      <c r="H150" s="39" t="s">
        <v>529</v>
      </c>
      <c r="I150" s="50" t="s">
        <v>1532</v>
      </c>
      <c r="J150" s="48" t="s">
        <v>1533</v>
      </c>
      <c r="K150" s="45"/>
    </row>
    <row r="151" spans="1:11" ht="18.75" thickBot="1" x14ac:dyDescent="0.25">
      <c r="A151" s="35">
        <v>2021</v>
      </c>
      <c r="B151" s="36">
        <v>45923</v>
      </c>
      <c r="C151" s="37" t="s">
        <v>526</v>
      </c>
      <c r="D151" s="38" t="s">
        <v>530</v>
      </c>
      <c r="E151" s="38" t="s">
        <v>531</v>
      </c>
      <c r="F151" s="38" t="s">
        <v>113</v>
      </c>
      <c r="G151" s="41"/>
      <c r="H151" s="39" t="s">
        <v>532</v>
      </c>
      <c r="I151" s="50" t="s">
        <v>1534</v>
      </c>
      <c r="J151" s="48" t="s">
        <v>1535</v>
      </c>
      <c r="K151" s="45"/>
    </row>
    <row r="152" spans="1:11" ht="18.75" thickBot="1" x14ac:dyDescent="0.25">
      <c r="A152" s="35">
        <v>2021</v>
      </c>
      <c r="B152" s="37" t="s">
        <v>499</v>
      </c>
      <c r="C152" s="37" t="s">
        <v>516</v>
      </c>
      <c r="D152" s="38" t="s">
        <v>533</v>
      </c>
      <c r="E152" s="38" t="s">
        <v>534</v>
      </c>
      <c r="F152" s="38" t="s">
        <v>113</v>
      </c>
      <c r="G152" s="41"/>
      <c r="H152" s="39" t="s">
        <v>535</v>
      </c>
      <c r="I152" s="50" t="s">
        <v>1536</v>
      </c>
      <c r="J152" s="48" t="s">
        <v>1537</v>
      </c>
      <c r="K152" s="45"/>
    </row>
    <row r="153" spans="1:11" ht="18.75" thickBot="1" x14ac:dyDescent="0.25">
      <c r="A153" s="35">
        <v>2021</v>
      </c>
      <c r="B153" s="37" t="s">
        <v>499</v>
      </c>
      <c r="C153" s="37" t="s">
        <v>516</v>
      </c>
      <c r="D153" s="38" t="s">
        <v>536</v>
      </c>
      <c r="E153" s="38" t="s">
        <v>537</v>
      </c>
      <c r="F153" s="38" t="s">
        <v>113</v>
      </c>
      <c r="G153" s="41"/>
      <c r="H153" s="39" t="s">
        <v>538</v>
      </c>
      <c r="I153" s="50" t="s">
        <v>1538</v>
      </c>
      <c r="J153" s="48" t="s">
        <v>1539</v>
      </c>
      <c r="K153" s="45"/>
    </row>
    <row r="154" spans="1:11" ht="18.75" thickBot="1" x14ac:dyDescent="0.25">
      <c r="A154" s="35">
        <v>2021</v>
      </c>
      <c r="B154" s="36">
        <v>45923</v>
      </c>
      <c r="C154" s="37" t="s">
        <v>516</v>
      </c>
      <c r="D154" s="38" t="s">
        <v>539</v>
      </c>
      <c r="E154" s="38" t="s">
        <v>540</v>
      </c>
      <c r="F154" s="38" t="s">
        <v>113</v>
      </c>
      <c r="G154" s="41"/>
      <c r="H154" s="39" t="s">
        <v>541</v>
      </c>
      <c r="I154" s="50" t="s">
        <v>1540</v>
      </c>
      <c r="J154" s="48" t="s">
        <v>1541</v>
      </c>
      <c r="K154" s="45"/>
    </row>
    <row r="155" spans="1:11" ht="18.75" thickBot="1" x14ac:dyDescent="0.25">
      <c r="A155" s="35">
        <v>2021</v>
      </c>
      <c r="B155" s="36">
        <v>45932</v>
      </c>
      <c r="C155" s="37" t="s">
        <v>516</v>
      </c>
      <c r="D155" s="38" t="s">
        <v>542</v>
      </c>
      <c r="E155" s="38" t="s">
        <v>543</v>
      </c>
      <c r="F155" s="38" t="s">
        <v>113</v>
      </c>
      <c r="G155" s="41"/>
      <c r="H155" s="39" t="s">
        <v>544</v>
      </c>
      <c r="I155" s="50" t="s">
        <v>1542</v>
      </c>
      <c r="J155" s="48" t="s">
        <v>1543</v>
      </c>
      <c r="K155" s="45"/>
    </row>
    <row r="156" spans="1:11" ht="18.75" thickBot="1" x14ac:dyDescent="0.25">
      <c r="A156" s="35">
        <v>2021</v>
      </c>
      <c r="B156" s="36">
        <v>45923</v>
      </c>
      <c r="C156" s="37" t="s">
        <v>516</v>
      </c>
      <c r="D156" s="38" t="s">
        <v>545</v>
      </c>
      <c r="E156" s="38" t="s">
        <v>546</v>
      </c>
      <c r="F156" s="38" t="s">
        <v>113</v>
      </c>
      <c r="G156" s="41"/>
      <c r="H156" s="39" t="s">
        <v>547</v>
      </c>
      <c r="I156" s="50" t="s">
        <v>1544</v>
      </c>
      <c r="J156" s="48" t="s">
        <v>1545</v>
      </c>
      <c r="K156" s="45"/>
    </row>
    <row r="157" spans="1:11" ht="18.75" thickBot="1" x14ac:dyDescent="0.25">
      <c r="A157" s="35">
        <v>2021</v>
      </c>
      <c r="B157" s="36">
        <v>45920</v>
      </c>
      <c r="C157" s="37" t="s">
        <v>516</v>
      </c>
      <c r="D157" s="38" t="s">
        <v>548</v>
      </c>
      <c r="E157" s="38" t="s">
        <v>549</v>
      </c>
      <c r="F157" s="38" t="s">
        <v>113</v>
      </c>
      <c r="G157" s="41"/>
      <c r="H157" s="39" t="s">
        <v>550</v>
      </c>
      <c r="I157" s="50" t="s">
        <v>1546</v>
      </c>
      <c r="J157" s="48" t="s">
        <v>1547</v>
      </c>
      <c r="K157" s="45"/>
    </row>
    <row r="158" spans="1:11" ht="15.75" thickBot="1" x14ac:dyDescent="0.25">
      <c r="A158" s="35">
        <v>2005</v>
      </c>
      <c r="B158" s="36">
        <v>45909</v>
      </c>
      <c r="C158" s="37" t="s">
        <v>551</v>
      </c>
      <c r="D158" s="38" t="s">
        <v>552</v>
      </c>
      <c r="E158" s="38" t="s">
        <v>553</v>
      </c>
      <c r="F158" s="43"/>
      <c r="G158" s="39" t="s">
        <v>113</v>
      </c>
      <c r="H158" s="39" t="s">
        <v>554</v>
      </c>
      <c r="I158" s="52" t="s">
        <v>1548</v>
      </c>
      <c r="J158" s="48" t="s">
        <v>1549</v>
      </c>
      <c r="K158" s="45"/>
    </row>
    <row r="159" spans="1:11" ht="13.5" thickBot="1" x14ac:dyDescent="0.25">
      <c r="A159" s="32" t="s">
        <v>555</v>
      </c>
      <c r="B159" s="44"/>
      <c r="C159" s="44"/>
      <c r="D159" s="44"/>
      <c r="E159" s="44"/>
      <c r="F159" s="44"/>
      <c r="G159" s="44"/>
      <c r="H159" s="44"/>
      <c r="I159" s="54" t="s">
        <v>555</v>
      </c>
      <c r="J159" s="54"/>
      <c r="K159" s="45"/>
    </row>
    <row r="160" spans="1:11" ht="27.75" thickBot="1" x14ac:dyDescent="0.25">
      <c r="A160" s="33" t="s">
        <v>41</v>
      </c>
      <c r="B160" s="34" t="s">
        <v>42</v>
      </c>
      <c r="C160" s="34" t="s">
        <v>43</v>
      </c>
      <c r="D160" s="34" t="s">
        <v>262</v>
      </c>
      <c r="E160" s="34" t="s">
        <v>45</v>
      </c>
      <c r="F160" s="34" t="s">
        <v>46</v>
      </c>
      <c r="G160" s="34" t="s">
        <v>47</v>
      </c>
      <c r="H160" s="34" t="s">
        <v>48</v>
      </c>
      <c r="I160" s="47" t="s">
        <v>49</v>
      </c>
      <c r="J160" s="47" t="s">
        <v>50</v>
      </c>
      <c r="K160" s="45"/>
    </row>
    <row r="161" spans="1:11" ht="27.75" thickBot="1" x14ac:dyDescent="0.25">
      <c r="A161" s="35">
        <v>1998</v>
      </c>
      <c r="B161" s="36">
        <v>45925</v>
      </c>
      <c r="C161" s="37" t="s">
        <v>178</v>
      </c>
      <c r="D161" s="38" t="s">
        <v>556</v>
      </c>
      <c r="E161" s="38" t="s">
        <v>557</v>
      </c>
      <c r="F161" s="38" t="s">
        <v>113</v>
      </c>
      <c r="G161" s="41"/>
      <c r="H161" s="39" t="s">
        <v>558</v>
      </c>
      <c r="I161" s="52" t="s">
        <v>1550</v>
      </c>
      <c r="J161" s="49" t="s">
        <v>1551</v>
      </c>
      <c r="K161" s="45"/>
    </row>
    <row r="162" spans="1:11" ht="27.75" thickBot="1" x14ac:dyDescent="0.25">
      <c r="A162" s="35">
        <v>2003</v>
      </c>
      <c r="B162" s="36">
        <v>45865</v>
      </c>
      <c r="C162" s="37" t="s">
        <v>178</v>
      </c>
      <c r="D162" s="38" t="s">
        <v>559</v>
      </c>
      <c r="E162" s="38" t="s">
        <v>560</v>
      </c>
      <c r="F162" s="43"/>
      <c r="G162" s="39" t="s">
        <v>113</v>
      </c>
      <c r="H162" s="39" t="s">
        <v>561</v>
      </c>
      <c r="I162" s="50" t="s">
        <v>1552</v>
      </c>
      <c r="J162" s="49" t="s">
        <v>1553</v>
      </c>
      <c r="K162" s="45"/>
    </row>
    <row r="163" spans="1:11" ht="27.75" thickBot="1" x14ac:dyDescent="0.25">
      <c r="A163" s="35">
        <v>1997</v>
      </c>
      <c r="B163" s="36">
        <v>45955</v>
      </c>
      <c r="C163" s="37" t="s">
        <v>562</v>
      </c>
      <c r="D163" s="38" t="s">
        <v>563</v>
      </c>
      <c r="E163" s="38" t="s">
        <v>564</v>
      </c>
      <c r="F163" s="38" t="s">
        <v>113</v>
      </c>
      <c r="G163" s="41"/>
      <c r="H163" s="39" t="s">
        <v>565</v>
      </c>
      <c r="I163" s="50" t="s">
        <v>1554</v>
      </c>
      <c r="J163" s="49" t="s">
        <v>1555</v>
      </c>
      <c r="K163" s="45"/>
    </row>
    <row r="164" spans="1:11" ht="27.75" thickBot="1" x14ac:dyDescent="0.25">
      <c r="A164" s="35">
        <v>1997</v>
      </c>
      <c r="B164" s="36">
        <v>45962</v>
      </c>
      <c r="C164" s="37" t="s">
        <v>562</v>
      </c>
      <c r="D164" s="38" t="s">
        <v>566</v>
      </c>
      <c r="E164" s="38" t="s">
        <v>567</v>
      </c>
      <c r="F164" s="38" t="s">
        <v>113</v>
      </c>
      <c r="G164" s="41"/>
      <c r="H164" s="39" t="s">
        <v>568</v>
      </c>
      <c r="I164" s="50" t="s">
        <v>1556</v>
      </c>
      <c r="J164" s="49" t="s">
        <v>1557</v>
      </c>
      <c r="K164" s="45"/>
    </row>
    <row r="165" spans="1:11" ht="18.75" thickBot="1" x14ac:dyDescent="0.25">
      <c r="A165" s="35">
        <v>2018</v>
      </c>
      <c r="B165" s="36">
        <v>45960</v>
      </c>
      <c r="C165" s="37" t="s">
        <v>569</v>
      </c>
      <c r="D165" s="38" t="s">
        <v>570</v>
      </c>
      <c r="E165" s="38" t="s">
        <v>571</v>
      </c>
      <c r="F165" s="38" t="s">
        <v>113</v>
      </c>
      <c r="G165" s="41"/>
      <c r="H165" s="39" t="s">
        <v>572</v>
      </c>
      <c r="I165" s="50" t="s">
        <v>1558</v>
      </c>
      <c r="J165" s="49" t="s">
        <v>1559</v>
      </c>
      <c r="K165" s="45"/>
    </row>
    <row r="166" spans="1:11" ht="18.75" thickBot="1" x14ac:dyDescent="0.25">
      <c r="A166" s="35">
        <v>2018</v>
      </c>
      <c r="B166" s="36">
        <v>45960</v>
      </c>
      <c r="C166" s="37" t="s">
        <v>569</v>
      </c>
      <c r="D166" s="38" t="s">
        <v>573</v>
      </c>
      <c r="E166" s="38" t="s">
        <v>574</v>
      </c>
      <c r="F166" s="38" t="s">
        <v>113</v>
      </c>
      <c r="G166" s="41"/>
      <c r="H166" s="39" t="s">
        <v>575</v>
      </c>
      <c r="I166" s="50" t="s">
        <v>1560</v>
      </c>
      <c r="J166" s="49" t="s">
        <v>1561</v>
      </c>
      <c r="K166" s="45"/>
    </row>
    <row r="167" spans="1:11" ht="18.75" thickBot="1" x14ac:dyDescent="0.25">
      <c r="A167" s="35">
        <v>2010</v>
      </c>
      <c r="B167" s="36">
        <v>45969</v>
      </c>
      <c r="C167" s="37" t="s">
        <v>576</v>
      </c>
      <c r="D167" s="38" t="s">
        <v>577</v>
      </c>
      <c r="E167" s="38" t="s">
        <v>578</v>
      </c>
      <c r="F167" s="38" t="s">
        <v>113</v>
      </c>
      <c r="G167" s="41"/>
      <c r="H167" s="39" t="s">
        <v>579</v>
      </c>
      <c r="I167" s="50" t="s">
        <v>1562</v>
      </c>
      <c r="J167" s="49" t="s">
        <v>1563</v>
      </c>
      <c r="K167" s="45"/>
    </row>
    <row r="168" spans="1:11" ht="18.75" thickBot="1" x14ac:dyDescent="0.25">
      <c r="A168" s="35">
        <v>2018</v>
      </c>
      <c r="B168" s="36">
        <v>45959</v>
      </c>
      <c r="C168" s="37" t="s">
        <v>569</v>
      </c>
      <c r="D168" s="38" t="s">
        <v>580</v>
      </c>
      <c r="E168" s="38" t="s">
        <v>581</v>
      </c>
      <c r="F168" s="38" t="s">
        <v>113</v>
      </c>
      <c r="G168" s="41"/>
      <c r="H168" s="39" t="s">
        <v>582</v>
      </c>
      <c r="I168" s="50" t="s">
        <v>1564</v>
      </c>
      <c r="J168" s="49" t="s">
        <v>1565</v>
      </c>
      <c r="K168" s="45"/>
    </row>
    <row r="169" spans="1:11" ht="18.75" thickBot="1" x14ac:dyDescent="0.25">
      <c r="A169" s="35">
        <v>2018</v>
      </c>
      <c r="B169" s="36">
        <v>45961</v>
      </c>
      <c r="C169" s="37" t="s">
        <v>569</v>
      </c>
      <c r="D169" s="38" t="s">
        <v>583</v>
      </c>
      <c r="E169" s="38" t="s">
        <v>584</v>
      </c>
      <c r="F169" s="38" t="s">
        <v>113</v>
      </c>
      <c r="G169" s="41"/>
      <c r="H169" s="39" t="s">
        <v>585</v>
      </c>
      <c r="I169" s="50" t="s">
        <v>1566</v>
      </c>
      <c r="J169" s="49" t="s">
        <v>1567</v>
      </c>
      <c r="K169" s="45"/>
    </row>
    <row r="170" spans="1:11" ht="27.75" thickBot="1" x14ac:dyDescent="0.25">
      <c r="A170" s="35">
        <v>2010</v>
      </c>
      <c r="B170" s="36">
        <v>45891</v>
      </c>
      <c r="C170" s="37" t="s">
        <v>186</v>
      </c>
      <c r="D170" s="38" t="s">
        <v>586</v>
      </c>
      <c r="E170" s="38" t="s">
        <v>587</v>
      </c>
      <c r="F170" s="43"/>
      <c r="G170" s="39" t="s">
        <v>113</v>
      </c>
      <c r="H170" s="39" t="s">
        <v>588</v>
      </c>
      <c r="I170" s="50" t="s">
        <v>1568</v>
      </c>
      <c r="J170" s="49" t="s">
        <v>1569</v>
      </c>
      <c r="K170" s="45"/>
    </row>
    <row r="171" spans="1:11" ht="27.75" thickBot="1" x14ac:dyDescent="0.25">
      <c r="A171" s="35">
        <v>2010</v>
      </c>
      <c r="B171" s="36">
        <v>45969</v>
      </c>
      <c r="C171" s="37" t="s">
        <v>186</v>
      </c>
      <c r="D171" s="38" t="s">
        <v>589</v>
      </c>
      <c r="E171" s="38" t="s">
        <v>590</v>
      </c>
      <c r="F171" s="43"/>
      <c r="G171" s="39" t="s">
        <v>113</v>
      </c>
      <c r="H171" s="39" t="s">
        <v>591</v>
      </c>
      <c r="I171" s="50" t="s">
        <v>1570</v>
      </c>
      <c r="J171" s="49" t="s">
        <v>1571</v>
      </c>
      <c r="K171" s="45"/>
    </row>
    <row r="172" spans="1:11" ht="18.75" thickBot="1" x14ac:dyDescent="0.25">
      <c r="A172" s="35">
        <v>1995</v>
      </c>
      <c r="B172" s="43"/>
      <c r="C172" s="37" t="s">
        <v>592</v>
      </c>
      <c r="D172" s="38" t="s">
        <v>593</v>
      </c>
      <c r="E172" s="38" t="s">
        <v>594</v>
      </c>
      <c r="F172" s="38" t="s">
        <v>113</v>
      </c>
      <c r="G172" s="41"/>
      <c r="H172" s="39" t="s">
        <v>595</v>
      </c>
      <c r="I172" s="50" t="s">
        <v>1572</v>
      </c>
      <c r="J172" s="49" t="s">
        <v>1573</v>
      </c>
      <c r="K172" s="45"/>
    </row>
    <row r="173" spans="1:11" ht="13.5" thickBot="1" x14ac:dyDescent="0.25">
      <c r="A173" s="32" t="s">
        <v>596</v>
      </c>
      <c r="B173" s="44"/>
      <c r="C173" s="44"/>
      <c r="D173" s="44"/>
      <c r="E173" s="44"/>
      <c r="F173" s="44"/>
      <c r="G173" s="44"/>
      <c r="H173" s="44"/>
      <c r="I173" s="54" t="s">
        <v>596</v>
      </c>
      <c r="J173" s="54"/>
      <c r="K173" s="45"/>
    </row>
    <row r="174" spans="1:11" ht="13.5" thickBot="1" x14ac:dyDescent="0.25">
      <c r="A174" s="32" t="s">
        <v>597</v>
      </c>
      <c r="B174" s="44"/>
      <c r="C174" s="44"/>
      <c r="D174" s="44"/>
      <c r="E174" s="44"/>
      <c r="F174" s="44"/>
      <c r="G174" s="44"/>
      <c r="H174" s="44"/>
      <c r="I174" s="54" t="s">
        <v>597</v>
      </c>
      <c r="J174" s="54"/>
      <c r="K174" s="45"/>
    </row>
    <row r="175" spans="1:11" ht="27.75" thickBot="1" x14ac:dyDescent="0.25">
      <c r="A175" s="33" t="s">
        <v>41</v>
      </c>
      <c r="B175" s="34" t="s">
        <v>42</v>
      </c>
      <c r="C175" s="34" t="s">
        <v>43</v>
      </c>
      <c r="D175" s="34" t="s">
        <v>262</v>
      </c>
      <c r="E175" s="34" t="s">
        <v>45</v>
      </c>
      <c r="F175" s="34" t="s">
        <v>46</v>
      </c>
      <c r="G175" s="34" t="s">
        <v>47</v>
      </c>
      <c r="H175" s="34" t="s">
        <v>48</v>
      </c>
      <c r="I175" s="47" t="s">
        <v>49</v>
      </c>
      <c r="J175" s="47" t="s">
        <v>50</v>
      </c>
      <c r="K175" s="45"/>
    </row>
    <row r="176" spans="1:11" ht="27.75" thickBot="1" x14ac:dyDescent="0.25">
      <c r="A176" s="35">
        <v>2009</v>
      </c>
      <c r="B176" s="36">
        <v>45566</v>
      </c>
      <c r="C176" s="37" t="s">
        <v>598</v>
      </c>
      <c r="D176" s="38" t="s">
        <v>599</v>
      </c>
      <c r="E176" s="38" t="s">
        <v>600</v>
      </c>
      <c r="F176" s="38" t="s">
        <v>54</v>
      </c>
      <c r="G176" s="41"/>
      <c r="H176" s="39" t="s">
        <v>601</v>
      </c>
      <c r="I176" s="52" t="s">
        <v>1574</v>
      </c>
      <c r="J176" s="50" t="s">
        <v>1575</v>
      </c>
      <c r="K176" s="45"/>
    </row>
    <row r="177" spans="1:11" ht="27.75" thickBot="1" x14ac:dyDescent="0.25">
      <c r="A177" s="35">
        <v>2015</v>
      </c>
      <c r="B177" s="36">
        <v>45848</v>
      </c>
      <c r="C177" s="37" t="s">
        <v>195</v>
      </c>
      <c r="D177" s="38" t="s">
        <v>602</v>
      </c>
      <c r="E177" s="38" t="s">
        <v>603</v>
      </c>
      <c r="F177" s="38" t="s">
        <v>54</v>
      </c>
      <c r="G177" s="41"/>
      <c r="H177" s="39" t="s">
        <v>604</v>
      </c>
      <c r="I177" s="50" t="s">
        <v>1576</v>
      </c>
      <c r="J177" s="50" t="s">
        <v>1577</v>
      </c>
      <c r="K177" s="45"/>
    </row>
    <row r="178" spans="1:11" ht="27.75" thickBot="1" x14ac:dyDescent="0.25">
      <c r="A178" s="35">
        <v>2015</v>
      </c>
      <c r="B178" s="36">
        <v>45848</v>
      </c>
      <c r="C178" s="37" t="s">
        <v>195</v>
      </c>
      <c r="D178" s="38" t="s">
        <v>605</v>
      </c>
      <c r="E178" s="38" t="s">
        <v>606</v>
      </c>
      <c r="F178" s="38" t="s">
        <v>54</v>
      </c>
      <c r="G178" s="41"/>
      <c r="H178" s="39" t="s">
        <v>607</v>
      </c>
      <c r="I178" s="50" t="s">
        <v>1578</v>
      </c>
      <c r="J178" s="50" t="s">
        <v>1579</v>
      </c>
      <c r="K178" s="45"/>
    </row>
    <row r="179" spans="1:11" ht="45.75" thickBot="1" x14ac:dyDescent="0.25">
      <c r="A179" s="35">
        <v>2015</v>
      </c>
      <c r="B179" s="36">
        <v>45941</v>
      </c>
      <c r="C179" s="37" t="s">
        <v>608</v>
      </c>
      <c r="D179" s="38" t="s">
        <v>609</v>
      </c>
      <c r="E179" s="38" t="s">
        <v>610</v>
      </c>
      <c r="F179" s="38" t="s">
        <v>54</v>
      </c>
      <c r="G179" s="41"/>
      <c r="H179" s="39" t="s">
        <v>611</v>
      </c>
      <c r="I179" s="50" t="s">
        <v>1580</v>
      </c>
      <c r="J179" s="50" t="s">
        <v>1581</v>
      </c>
      <c r="K179" s="45"/>
    </row>
    <row r="180" spans="1:11" ht="45.75" thickBot="1" x14ac:dyDescent="0.25">
      <c r="A180" s="35">
        <v>2009</v>
      </c>
      <c r="B180" s="36">
        <v>45952</v>
      </c>
      <c r="C180" s="37" t="s">
        <v>608</v>
      </c>
      <c r="D180" s="38" t="s">
        <v>612</v>
      </c>
      <c r="E180" s="38" t="s">
        <v>613</v>
      </c>
      <c r="F180" s="38" t="s">
        <v>54</v>
      </c>
      <c r="G180" s="41"/>
      <c r="H180" s="39" t="s">
        <v>614</v>
      </c>
      <c r="I180" s="50" t="s">
        <v>1582</v>
      </c>
      <c r="J180" s="50" t="s">
        <v>1583</v>
      </c>
      <c r="K180" s="45"/>
    </row>
    <row r="181" spans="1:11" ht="27.75" thickBot="1" x14ac:dyDescent="0.25">
      <c r="A181" s="35">
        <v>2013</v>
      </c>
      <c r="B181" s="36">
        <v>45566</v>
      </c>
      <c r="C181" s="37" t="s">
        <v>615</v>
      </c>
      <c r="D181" s="38" t="s">
        <v>616</v>
      </c>
      <c r="E181" s="38" t="s">
        <v>617</v>
      </c>
      <c r="F181" s="38" t="s">
        <v>54</v>
      </c>
      <c r="G181" s="41"/>
      <c r="H181" s="39" t="s">
        <v>618</v>
      </c>
      <c r="I181" s="50" t="s">
        <v>1584</v>
      </c>
      <c r="J181" s="50" t="s">
        <v>1585</v>
      </c>
      <c r="K181" s="45"/>
    </row>
    <row r="182" spans="1:11" ht="27.75" thickBot="1" x14ac:dyDescent="0.25">
      <c r="A182" s="35">
        <v>2015</v>
      </c>
      <c r="B182" s="36">
        <v>45566</v>
      </c>
      <c r="C182" s="37" t="s">
        <v>472</v>
      </c>
      <c r="D182" s="38" t="s">
        <v>619</v>
      </c>
      <c r="E182" s="38" t="s">
        <v>620</v>
      </c>
      <c r="F182" s="38" t="s">
        <v>54</v>
      </c>
      <c r="G182" s="41"/>
      <c r="H182" s="39" t="s">
        <v>621</v>
      </c>
      <c r="I182" s="50" t="s">
        <v>1586</v>
      </c>
      <c r="J182" s="50" t="s">
        <v>1587</v>
      </c>
      <c r="K182" s="45"/>
    </row>
    <row r="183" spans="1:11" ht="27.75" thickBot="1" x14ac:dyDescent="0.25">
      <c r="A183" s="35">
        <v>2015</v>
      </c>
      <c r="B183" s="36">
        <v>45566</v>
      </c>
      <c r="C183" s="37" t="s">
        <v>622</v>
      </c>
      <c r="D183" s="38" t="s">
        <v>623</v>
      </c>
      <c r="E183" s="38" t="s">
        <v>624</v>
      </c>
      <c r="F183" s="38" t="s">
        <v>54</v>
      </c>
      <c r="G183" s="41"/>
      <c r="H183" s="39" t="s">
        <v>625</v>
      </c>
      <c r="I183" s="50" t="s">
        <v>1588</v>
      </c>
      <c r="J183" s="50" t="s">
        <v>1589</v>
      </c>
      <c r="K183" s="45"/>
    </row>
    <row r="184" spans="1:11" ht="27.75" thickBot="1" x14ac:dyDescent="0.25">
      <c r="A184" s="35">
        <v>2015</v>
      </c>
      <c r="B184" s="36">
        <v>45566</v>
      </c>
      <c r="C184" s="37" t="s">
        <v>626</v>
      </c>
      <c r="D184" s="38" t="s">
        <v>627</v>
      </c>
      <c r="E184" s="38" t="s">
        <v>628</v>
      </c>
      <c r="F184" s="38" t="s">
        <v>54</v>
      </c>
      <c r="G184" s="41"/>
      <c r="H184" s="39" t="s">
        <v>629</v>
      </c>
      <c r="I184" s="50" t="s">
        <v>1590</v>
      </c>
      <c r="J184" s="50" t="s">
        <v>1591</v>
      </c>
      <c r="K184" s="45"/>
    </row>
    <row r="185" spans="1:11" ht="27.75" thickBot="1" x14ac:dyDescent="0.25">
      <c r="A185" s="35">
        <v>2015</v>
      </c>
      <c r="B185" s="36">
        <v>45566</v>
      </c>
      <c r="C185" s="37" t="s">
        <v>626</v>
      </c>
      <c r="D185" s="38" t="s">
        <v>630</v>
      </c>
      <c r="E185" s="38" t="s">
        <v>631</v>
      </c>
      <c r="F185" s="38" t="s">
        <v>54</v>
      </c>
      <c r="G185" s="41"/>
      <c r="H185" s="39" t="s">
        <v>632</v>
      </c>
      <c r="I185" s="50" t="s">
        <v>1592</v>
      </c>
      <c r="J185" s="50" t="s">
        <v>1593</v>
      </c>
      <c r="K185" s="45"/>
    </row>
    <row r="186" spans="1:11" ht="36.75" thickBot="1" x14ac:dyDescent="0.25">
      <c r="A186" s="35">
        <v>2010</v>
      </c>
      <c r="B186" s="36">
        <v>45927</v>
      </c>
      <c r="C186" s="37" t="s">
        <v>633</v>
      </c>
      <c r="D186" s="38" t="s">
        <v>634</v>
      </c>
      <c r="E186" s="38" t="s">
        <v>635</v>
      </c>
      <c r="F186" s="38" t="s">
        <v>54</v>
      </c>
      <c r="G186" s="41"/>
      <c r="H186" s="39" t="s">
        <v>636</v>
      </c>
      <c r="I186" s="50" t="s">
        <v>1594</v>
      </c>
      <c r="J186" s="50" t="s">
        <v>1595</v>
      </c>
      <c r="K186" s="45"/>
    </row>
    <row r="187" spans="1:11" ht="27.75" thickBot="1" x14ac:dyDescent="0.25">
      <c r="A187" s="35">
        <v>2018</v>
      </c>
      <c r="B187" s="36">
        <v>45966</v>
      </c>
      <c r="C187" s="37" t="s">
        <v>472</v>
      </c>
      <c r="D187" s="38" t="s">
        <v>637</v>
      </c>
      <c r="E187" s="38" t="s">
        <v>638</v>
      </c>
      <c r="F187" s="38" t="s">
        <v>54</v>
      </c>
      <c r="G187" s="41"/>
      <c r="H187" s="39" t="s">
        <v>639</v>
      </c>
      <c r="I187" s="50" t="s">
        <v>1596</v>
      </c>
      <c r="J187" s="50" t="s">
        <v>1597</v>
      </c>
      <c r="K187" s="45"/>
    </row>
    <row r="188" spans="1:11" ht="27.75" thickBot="1" x14ac:dyDescent="0.25">
      <c r="A188" s="35">
        <v>2018</v>
      </c>
      <c r="B188" s="36">
        <v>45566</v>
      </c>
      <c r="C188" s="37" t="s">
        <v>472</v>
      </c>
      <c r="D188" s="38" t="s">
        <v>640</v>
      </c>
      <c r="E188" s="38" t="s">
        <v>641</v>
      </c>
      <c r="F188" s="38" t="s">
        <v>54</v>
      </c>
      <c r="G188" s="41"/>
      <c r="H188" s="39" t="s">
        <v>642</v>
      </c>
      <c r="I188" s="50" t="s">
        <v>1598</v>
      </c>
      <c r="J188" s="50" t="s">
        <v>1599</v>
      </c>
      <c r="K188" s="45"/>
    </row>
    <row r="189" spans="1:11" ht="27.75" thickBot="1" x14ac:dyDescent="0.25">
      <c r="A189" s="35">
        <v>2018</v>
      </c>
      <c r="B189" s="36">
        <v>45986</v>
      </c>
      <c r="C189" s="37" t="s">
        <v>472</v>
      </c>
      <c r="D189" s="38" t="s">
        <v>643</v>
      </c>
      <c r="E189" s="38" t="s">
        <v>644</v>
      </c>
      <c r="F189" s="38" t="s">
        <v>54</v>
      </c>
      <c r="G189" s="41"/>
      <c r="H189" s="39" t="s">
        <v>645</v>
      </c>
      <c r="I189" s="50" t="s">
        <v>1600</v>
      </c>
      <c r="J189" s="50" t="s">
        <v>1601</v>
      </c>
      <c r="K189" s="45"/>
    </row>
    <row r="190" spans="1:11" ht="27.75" thickBot="1" x14ac:dyDescent="0.25">
      <c r="A190" s="35">
        <v>2018</v>
      </c>
      <c r="B190" s="36">
        <v>45566</v>
      </c>
      <c r="C190" s="37" t="s">
        <v>472</v>
      </c>
      <c r="D190" s="38" t="s">
        <v>646</v>
      </c>
      <c r="E190" s="38" t="s">
        <v>647</v>
      </c>
      <c r="F190" s="38" t="s">
        <v>54</v>
      </c>
      <c r="G190" s="41"/>
      <c r="H190" s="39" t="s">
        <v>648</v>
      </c>
      <c r="I190" s="50" t="s">
        <v>1602</v>
      </c>
      <c r="J190" s="50" t="s">
        <v>1603</v>
      </c>
      <c r="K190" s="45"/>
    </row>
    <row r="191" spans="1:11" ht="45.75" thickBot="1" x14ac:dyDescent="0.25">
      <c r="A191" s="35">
        <v>2015</v>
      </c>
      <c r="B191" s="36">
        <v>45945</v>
      </c>
      <c r="C191" s="37" t="s">
        <v>608</v>
      </c>
      <c r="D191" s="38" t="s">
        <v>649</v>
      </c>
      <c r="E191" s="38" t="s">
        <v>650</v>
      </c>
      <c r="F191" s="38" t="s">
        <v>54</v>
      </c>
      <c r="G191" s="41"/>
      <c r="H191" s="39" t="s">
        <v>651</v>
      </c>
      <c r="I191" s="50" t="s">
        <v>1604</v>
      </c>
      <c r="J191" s="50" t="s">
        <v>1605</v>
      </c>
      <c r="K191" s="45"/>
    </row>
    <row r="192" spans="1:11" ht="54.75" thickBot="1" x14ac:dyDescent="0.25">
      <c r="A192" s="35">
        <v>2008</v>
      </c>
      <c r="B192" s="36">
        <v>45976</v>
      </c>
      <c r="C192" s="37" t="s">
        <v>652</v>
      </c>
      <c r="D192" s="38" t="s">
        <v>653</v>
      </c>
      <c r="E192" s="38" t="s">
        <v>654</v>
      </c>
      <c r="F192" s="38" t="s">
        <v>54</v>
      </c>
      <c r="G192" s="41"/>
      <c r="H192" s="39" t="s">
        <v>655</v>
      </c>
      <c r="I192" s="52" t="s">
        <v>1606</v>
      </c>
      <c r="J192" s="50" t="s">
        <v>1607</v>
      </c>
      <c r="K192" s="45"/>
    </row>
    <row r="193" spans="1:11" ht="13.5" thickBot="1" x14ac:dyDescent="0.25">
      <c r="A193" s="32" t="s">
        <v>656</v>
      </c>
      <c r="B193" s="44"/>
      <c r="C193" s="44"/>
      <c r="D193" s="44"/>
      <c r="E193" s="44"/>
      <c r="F193" s="44"/>
      <c r="G193" s="44"/>
      <c r="H193" s="44"/>
      <c r="I193" s="54" t="s">
        <v>656</v>
      </c>
      <c r="J193" s="54"/>
      <c r="K193" s="45"/>
    </row>
    <row r="194" spans="1:11" ht="13.5" thickBot="1" x14ac:dyDescent="0.25">
      <c r="A194" s="32" t="s">
        <v>657</v>
      </c>
      <c r="B194" s="44"/>
      <c r="C194" s="44"/>
      <c r="D194" s="44"/>
      <c r="E194" s="44"/>
      <c r="F194" s="44"/>
      <c r="G194" s="44"/>
      <c r="H194" s="44"/>
      <c r="I194" s="54" t="s">
        <v>657</v>
      </c>
      <c r="J194" s="54"/>
      <c r="K194" s="45"/>
    </row>
    <row r="195" spans="1:11" ht="27.75" thickBot="1" x14ac:dyDescent="0.25">
      <c r="A195" s="33" t="s">
        <v>41</v>
      </c>
      <c r="B195" s="34" t="s">
        <v>42</v>
      </c>
      <c r="C195" s="34" t="s">
        <v>43</v>
      </c>
      <c r="D195" s="34" t="s">
        <v>262</v>
      </c>
      <c r="E195" s="34" t="s">
        <v>45</v>
      </c>
      <c r="F195" s="34" t="s">
        <v>46</v>
      </c>
      <c r="G195" s="34" t="s">
        <v>47</v>
      </c>
      <c r="H195" s="34" t="s">
        <v>48</v>
      </c>
      <c r="I195" s="47" t="s">
        <v>49</v>
      </c>
      <c r="J195" s="47" t="s">
        <v>50</v>
      </c>
      <c r="K195" s="45"/>
    </row>
    <row r="196" spans="1:11" ht="15.75" thickBot="1" x14ac:dyDescent="0.25">
      <c r="A196" s="35">
        <v>2011</v>
      </c>
      <c r="B196" s="36">
        <v>45868</v>
      </c>
      <c r="C196" s="37" t="s">
        <v>658</v>
      </c>
      <c r="D196" s="38" t="s">
        <v>659</v>
      </c>
      <c r="E196" s="38" t="s">
        <v>660</v>
      </c>
      <c r="F196" s="38" t="s">
        <v>113</v>
      </c>
      <c r="G196" s="41"/>
      <c r="H196" s="39" t="s">
        <v>661</v>
      </c>
      <c r="I196" s="52" t="s">
        <v>1608</v>
      </c>
      <c r="J196" s="50" t="s">
        <v>1609</v>
      </c>
      <c r="K196" s="45"/>
    </row>
    <row r="197" spans="1:11" ht="15.75" thickBot="1" x14ac:dyDescent="0.25">
      <c r="A197" s="35">
        <v>2010</v>
      </c>
      <c r="B197" s="36">
        <v>45789</v>
      </c>
      <c r="C197" s="37" t="s">
        <v>662</v>
      </c>
      <c r="D197" s="38" t="s">
        <v>663</v>
      </c>
      <c r="E197" s="38" t="s">
        <v>664</v>
      </c>
      <c r="F197" s="38" t="s">
        <v>113</v>
      </c>
      <c r="G197" s="41"/>
      <c r="H197" s="39" t="s">
        <v>665</v>
      </c>
      <c r="I197" s="50" t="s">
        <v>1610</v>
      </c>
      <c r="J197" s="50" t="s">
        <v>1611</v>
      </c>
      <c r="K197" s="45"/>
    </row>
    <row r="198" spans="1:11" ht="15.75" thickBot="1" x14ac:dyDescent="0.25">
      <c r="A198" s="35">
        <v>2010</v>
      </c>
      <c r="B198" s="36">
        <v>45833</v>
      </c>
      <c r="C198" s="37" t="s">
        <v>662</v>
      </c>
      <c r="D198" s="38" t="s">
        <v>666</v>
      </c>
      <c r="E198" s="38" t="s">
        <v>667</v>
      </c>
      <c r="F198" s="38" t="s">
        <v>113</v>
      </c>
      <c r="G198" s="41"/>
      <c r="H198" s="39" t="s">
        <v>668</v>
      </c>
      <c r="I198" s="50" t="s">
        <v>1612</v>
      </c>
      <c r="J198" s="50" t="s">
        <v>1613</v>
      </c>
      <c r="K198" s="45"/>
    </row>
    <row r="199" spans="1:11" ht="15.75" thickBot="1" x14ac:dyDescent="0.25">
      <c r="A199" s="35">
        <v>2013</v>
      </c>
      <c r="B199" s="36">
        <v>45906</v>
      </c>
      <c r="C199" s="37" t="s">
        <v>669</v>
      </c>
      <c r="D199" s="38" t="s">
        <v>670</v>
      </c>
      <c r="E199" s="38" t="s">
        <v>671</v>
      </c>
      <c r="F199" s="38" t="s">
        <v>113</v>
      </c>
      <c r="G199" s="41"/>
      <c r="H199" s="39" t="s">
        <v>672</v>
      </c>
      <c r="I199" s="50" t="s">
        <v>1614</v>
      </c>
      <c r="J199" s="50" t="s">
        <v>1615</v>
      </c>
      <c r="K199" s="45"/>
    </row>
    <row r="200" spans="1:11" ht="15.75" thickBot="1" x14ac:dyDescent="0.25">
      <c r="A200" s="35">
        <v>2013</v>
      </c>
      <c r="B200" s="36">
        <v>45906</v>
      </c>
      <c r="C200" s="37" t="s">
        <v>669</v>
      </c>
      <c r="D200" s="38" t="s">
        <v>673</v>
      </c>
      <c r="E200" s="38" t="s">
        <v>674</v>
      </c>
      <c r="F200" s="38" t="s">
        <v>113</v>
      </c>
      <c r="G200" s="41"/>
      <c r="H200" s="39" t="s">
        <v>675</v>
      </c>
      <c r="I200" s="50" t="s">
        <v>1616</v>
      </c>
      <c r="J200" s="50" t="s">
        <v>1617</v>
      </c>
      <c r="K200" s="45"/>
    </row>
    <row r="201" spans="1:11" ht="15.75" thickBot="1" x14ac:dyDescent="0.25">
      <c r="A201" s="35">
        <v>2018</v>
      </c>
      <c r="B201" s="36">
        <v>45829</v>
      </c>
      <c r="C201" s="37" t="s">
        <v>669</v>
      </c>
      <c r="D201" s="38" t="s">
        <v>676</v>
      </c>
      <c r="E201" s="38" t="s">
        <v>677</v>
      </c>
      <c r="F201" s="38" t="s">
        <v>113</v>
      </c>
      <c r="G201" s="41"/>
      <c r="H201" s="39" t="s">
        <v>678</v>
      </c>
      <c r="I201" s="50" t="s">
        <v>1618</v>
      </c>
      <c r="J201" s="50" t="s">
        <v>1619</v>
      </c>
      <c r="K201" s="45"/>
    </row>
    <row r="202" spans="1:11" ht="15.75" thickBot="1" x14ac:dyDescent="0.25">
      <c r="A202" s="35">
        <v>2018</v>
      </c>
      <c r="B202" s="36">
        <v>45825</v>
      </c>
      <c r="C202" s="37" t="s">
        <v>669</v>
      </c>
      <c r="D202" s="38" t="s">
        <v>679</v>
      </c>
      <c r="E202" s="38" t="s">
        <v>680</v>
      </c>
      <c r="F202" s="38" t="s">
        <v>113</v>
      </c>
      <c r="G202" s="41"/>
      <c r="H202" s="39" t="s">
        <v>681</v>
      </c>
      <c r="I202" s="50" t="s">
        <v>1620</v>
      </c>
      <c r="J202" s="50" t="s">
        <v>1621</v>
      </c>
      <c r="K202" s="45"/>
    </row>
    <row r="203" spans="1:11" ht="15.75" thickBot="1" x14ac:dyDescent="0.25">
      <c r="A203" s="35">
        <v>2018</v>
      </c>
      <c r="B203" s="36">
        <v>45836</v>
      </c>
      <c r="C203" s="37" t="s">
        <v>669</v>
      </c>
      <c r="D203" s="38" t="s">
        <v>682</v>
      </c>
      <c r="E203" s="38" t="s">
        <v>683</v>
      </c>
      <c r="F203" s="38" t="s">
        <v>113</v>
      </c>
      <c r="G203" s="41"/>
      <c r="H203" s="39" t="s">
        <v>684</v>
      </c>
      <c r="I203" s="50" t="s">
        <v>1622</v>
      </c>
      <c r="J203" s="50" t="s">
        <v>1623</v>
      </c>
      <c r="K203" s="45"/>
    </row>
    <row r="204" spans="1:11" ht="15.75" thickBot="1" x14ac:dyDescent="0.25">
      <c r="A204" s="35">
        <v>2018</v>
      </c>
      <c r="B204" s="36">
        <v>45825</v>
      </c>
      <c r="C204" s="37" t="s">
        <v>669</v>
      </c>
      <c r="D204" s="38" t="s">
        <v>685</v>
      </c>
      <c r="E204" s="38" t="s">
        <v>686</v>
      </c>
      <c r="F204" s="38" t="s">
        <v>113</v>
      </c>
      <c r="G204" s="41"/>
      <c r="H204" s="39" t="s">
        <v>687</v>
      </c>
      <c r="I204" s="50" t="s">
        <v>1624</v>
      </c>
      <c r="J204" s="50" t="s">
        <v>1625</v>
      </c>
      <c r="K204" s="45"/>
    </row>
    <row r="205" spans="1:11" ht="15.75" thickBot="1" x14ac:dyDescent="0.25">
      <c r="A205" s="35">
        <v>2018</v>
      </c>
      <c r="B205" s="36">
        <v>45825</v>
      </c>
      <c r="C205" s="37" t="s">
        <v>669</v>
      </c>
      <c r="D205" s="38" t="s">
        <v>688</v>
      </c>
      <c r="E205" s="38" t="s">
        <v>689</v>
      </c>
      <c r="F205" s="38" t="s">
        <v>113</v>
      </c>
      <c r="G205" s="41"/>
      <c r="H205" s="39" t="s">
        <v>690</v>
      </c>
      <c r="I205" s="50" t="s">
        <v>1626</v>
      </c>
      <c r="J205" s="50" t="s">
        <v>1627</v>
      </c>
      <c r="K205" s="45"/>
    </row>
    <row r="206" spans="1:11" ht="15.75" thickBot="1" x14ac:dyDescent="0.25">
      <c r="A206" s="35">
        <v>2018</v>
      </c>
      <c r="B206" s="36">
        <v>45833</v>
      </c>
      <c r="C206" s="37" t="s">
        <v>662</v>
      </c>
      <c r="D206" s="38" t="s">
        <v>691</v>
      </c>
      <c r="E206" s="38" t="s">
        <v>692</v>
      </c>
      <c r="F206" s="38" t="s">
        <v>113</v>
      </c>
      <c r="G206" s="41"/>
      <c r="H206" s="39" t="s">
        <v>693</v>
      </c>
      <c r="I206" s="50" t="s">
        <v>1628</v>
      </c>
      <c r="J206" s="50" t="s">
        <v>1629</v>
      </c>
      <c r="K206" s="45"/>
    </row>
    <row r="207" spans="1:11" ht="15.75" thickBot="1" x14ac:dyDescent="0.25">
      <c r="A207" s="35">
        <v>2018</v>
      </c>
      <c r="B207" s="36">
        <v>45828</v>
      </c>
      <c r="C207" s="37" t="s">
        <v>694</v>
      </c>
      <c r="D207" s="38" t="s">
        <v>695</v>
      </c>
      <c r="E207" s="38" t="s">
        <v>696</v>
      </c>
      <c r="F207" s="38" t="s">
        <v>113</v>
      </c>
      <c r="G207" s="41"/>
      <c r="H207" s="39" t="s">
        <v>697</v>
      </c>
      <c r="I207" s="50" t="s">
        <v>1630</v>
      </c>
      <c r="J207" s="50" t="s">
        <v>1631</v>
      </c>
      <c r="K207" s="45"/>
    </row>
    <row r="208" spans="1:11" ht="15.75" thickBot="1" x14ac:dyDescent="0.25">
      <c r="A208" s="35">
        <v>2018</v>
      </c>
      <c r="B208" s="36">
        <v>45825</v>
      </c>
      <c r="C208" s="37" t="s">
        <v>694</v>
      </c>
      <c r="D208" s="38" t="s">
        <v>698</v>
      </c>
      <c r="E208" s="38" t="s">
        <v>699</v>
      </c>
      <c r="F208" s="38" t="s">
        <v>113</v>
      </c>
      <c r="G208" s="41"/>
      <c r="H208" s="39" t="s">
        <v>700</v>
      </c>
      <c r="I208" s="50" t="s">
        <v>1632</v>
      </c>
      <c r="J208" s="50" t="s">
        <v>1633</v>
      </c>
      <c r="K208" s="45"/>
    </row>
    <row r="209" spans="1:11" ht="13.5" thickBot="1" x14ac:dyDescent="0.25">
      <c r="A209" s="32" t="s">
        <v>701</v>
      </c>
      <c r="B209" s="44"/>
      <c r="C209" s="44"/>
      <c r="D209" s="44"/>
      <c r="E209" s="44"/>
      <c r="F209" s="44"/>
      <c r="G209" s="44"/>
      <c r="H209" s="44"/>
      <c r="I209" s="54" t="s">
        <v>701</v>
      </c>
      <c r="J209" s="54"/>
      <c r="K209" s="45"/>
    </row>
    <row r="210" spans="1:11" ht="27.75" thickBot="1" x14ac:dyDescent="0.25">
      <c r="A210" s="33" t="s">
        <v>41</v>
      </c>
      <c r="B210" s="34" t="s">
        <v>42</v>
      </c>
      <c r="C210" s="34" t="s">
        <v>43</v>
      </c>
      <c r="D210" s="34" t="s">
        <v>262</v>
      </c>
      <c r="E210" s="34" t="s">
        <v>45</v>
      </c>
      <c r="F210" s="34" t="s">
        <v>46</v>
      </c>
      <c r="G210" s="34" t="s">
        <v>47</v>
      </c>
      <c r="H210" s="34" t="s">
        <v>48</v>
      </c>
      <c r="I210" s="47" t="s">
        <v>49</v>
      </c>
      <c r="J210" s="47" t="s">
        <v>50</v>
      </c>
      <c r="K210" s="45"/>
    </row>
    <row r="211" spans="1:11" ht="15.75" thickBot="1" x14ac:dyDescent="0.25">
      <c r="A211" s="35">
        <v>2007</v>
      </c>
      <c r="B211" s="36">
        <v>45982</v>
      </c>
      <c r="C211" s="37" t="s">
        <v>702</v>
      </c>
      <c r="D211" s="38" t="s">
        <v>703</v>
      </c>
      <c r="E211" s="38" t="s">
        <v>704</v>
      </c>
      <c r="F211" s="38" t="s">
        <v>113</v>
      </c>
      <c r="G211" s="41"/>
      <c r="H211" s="39" t="s">
        <v>705</v>
      </c>
      <c r="I211" s="52" t="s">
        <v>1634</v>
      </c>
      <c r="J211" s="48" t="s">
        <v>1635</v>
      </c>
      <c r="K211" s="45"/>
    </row>
    <row r="212" spans="1:11" ht="13.5" thickBot="1" x14ac:dyDescent="0.25">
      <c r="A212" s="32" t="s">
        <v>706</v>
      </c>
      <c r="B212" s="44"/>
      <c r="C212" s="44"/>
      <c r="D212" s="44"/>
      <c r="E212" s="44"/>
      <c r="F212" s="44"/>
      <c r="G212" s="44"/>
      <c r="H212" s="44"/>
      <c r="I212" s="54" t="s">
        <v>706</v>
      </c>
      <c r="J212" s="54"/>
      <c r="K212" s="45"/>
    </row>
    <row r="213" spans="1:11" ht="27.75" thickBot="1" x14ac:dyDescent="0.25">
      <c r="A213" s="33" t="s">
        <v>41</v>
      </c>
      <c r="B213" s="34" t="s">
        <v>42</v>
      </c>
      <c r="C213" s="34" t="s">
        <v>43</v>
      </c>
      <c r="D213" s="34" t="s">
        <v>262</v>
      </c>
      <c r="E213" s="34" t="s">
        <v>45</v>
      </c>
      <c r="F213" s="34" t="s">
        <v>46</v>
      </c>
      <c r="G213" s="34" t="s">
        <v>47</v>
      </c>
      <c r="H213" s="34" t="s">
        <v>48</v>
      </c>
      <c r="I213" s="47" t="s">
        <v>49</v>
      </c>
      <c r="J213" s="47" t="s">
        <v>50</v>
      </c>
      <c r="K213" s="45"/>
    </row>
    <row r="214" spans="1:11" ht="27.75" thickBot="1" x14ac:dyDescent="0.25">
      <c r="A214" s="35">
        <v>2015</v>
      </c>
      <c r="B214" s="36">
        <v>45904</v>
      </c>
      <c r="C214" s="37" t="s">
        <v>200</v>
      </c>
      <c r="D214" s="38" t="s">
        <v>707</v>
      </c>
      <c r="E214" s="38" t="s">
        <v>708</v>
      </c>
      <c r="F214" s="38" t="s">
        <v>113</v>
      </c>
      <c r="G214" s="41"/>
      <c r="H214" s="39" t="s">
        <v>709</v>
      </c>
      <c r="I214" s="52" t="s">
        <v>1636</v>
      </c>
      <c r="J214" s="48" t="s">
        <v>1637</v>
      </c>
      <c r="K214" s="45"/>
    </row>
    <row r="215" spans="1:11" ht="27.75" thickBot="1" x14ac:dyDescent="0.25">
      <c r="A215" s="35">
        <v>2009</v>
      </c>
      <c r="B215" s="36">
        <v>45825</v>
      </c>
      <c r="C215" s="37" t="s">
        <v>200</v>
      </c>
      <c r="D215" s="38" t="s">
        <v>710</v>
      </c>
      <c r="E215" s="38" t="s">
        <v>711</v>
      </c>
      <c r="F215" s="38" t="s">
        <v>113</v>
      </c>
      <c r="G215" s="41"/>
      <c r="H215" s="39" t="s">
        <v>712</v>
      </c>
      <c r="I215" s="50" t="s">
        <v>1638</v>
      </c>
      <c r="J215" s="48" t="s">
        <v>1639</v>
      </c>
      <c r="K215" s="45"/>
    </row>
    <row r="216" spans="1:11" ht="18.75" thickBot="1" x14ac:dyDescent="0.25">
      <c r="A216" s="35">
        <v>2012</v>
      </c>
      <c r="B216" s="36">
        <v>45907</v>
      </c>
      <c r="C216" s="37" t="s">
        <v>713</v>
      </c>
      <c r="D216" s="38" t="s">
        <v>714</v>
      </c>
      <c r="E216" s="38" t="s">
        <v>715</v>
      </c>
      <c r="F216" s="38" t="s">
        <v>113</v>
      </c>
      <c r="G216" s="41"/>
      <c r="H216" s="39" t="s">
        <v>716</v>
      </c>
      <c r="I216" s="50" t="s">
        <v>1640</v>
      </c>
      <c r="J216" s="48" t="s">
        <v>1641</v>
      </c>
      <c r="K216" s="45"/>
    </row>
    <row r="217" spans="1:11" ht="18.75" thickBot="1" x14ac:dyDescent="0.25">
      <c r="A217" s="35">
        <v>2012</v>
      </c>
      <c r="B217" s="36">
        <v>45905</v>
      </c>
      <c r="C217" s="37" t="s">
        <v>717</v>
      </c>
      <c r="D217" s="38" t="s">
        <v>718</v>
      </c>
      <c r="E217" s="38" t="s">
        <v>719</v>
      </c>
      <c r="F217" s="38" t="s">
        <v>113</v>
      </c>
      <c r="G217" s="41"/>
      <c r="H217" s="39" t="s">
        <v>720</v>
      </c>
      <c r="I217" s="50" t="s">
        <v>1642</v>
      </c>
      <c r="J217" s="48" t="s">
        <v>1643</v>
      </c>
      <c r="K217" s="45"/>
    </row>
    <row r="218" spans="1:11" ht="45.75" thickBot="1" x14ac:dyDescent="0.25">
      <c r="A218" s="35">
        <v>2003</v>
      </c>
      <c r="B218" s="36">
        <v>45906</v>
      </c>
      <c r="C218" s="37" t="s">
        <v>721</v>
      </c>
      <c r="D218" s="38" t="s">
        <v>722</v>
      </c>
      <c r="E218" s="38" t="s">
        <v>723</v>
      </c>
      <c r="F218" s="38" t="s">
        <v>113</v>
      </c>
      <c r="G218" s="41"/>
      <c r="H218" s="39" t="s">
        <v>724</v>
      </c>
      <c r="I218" s="50" t="s">
        <v>1644</v>
      </c>
      <c r="J218" s="48" t="s">
        <v>1645</v>
      </c>
      <c r="K218" s="45"/>
    </row>
    <row r="219" spans="1:11" ht="45.75" thickBot="1" x14ac:dyDescent="0.25">
      <c r="A219" s="35">
        <v>1998</v>
      </c>
      <c r="B219" s="36">
        <v>45902</v>
      </c>
      <c r="C219" s="37" t="s">
        <v>721</v>
      </c>
      <c r="D219" s="38" t="s">
        <v>725</v>
      </c>
      <c r="E219" s="38" t="s">
        <v>726</v>
      </c>
      <c r="F219" s="38" t="s">
        <v>113</v>
      </c>
      <c r="G219" s="41"/>
      <c r="H219" s="39" t="s">
        <v>727</v>
      </c>
      <c r="I219" s="50" t="s">
        <v>1646</v>
      </c>
      <c r="J219" s="48" t="s">
        <v>1647</v>
      </c>
      <c r="K219" s="45"/>
    </row>
    <row r="220" spans="1:11" ht="13.5" thickBot="1" x14ac:dyDescent="0.25">
      <c r="A220" s="32" t="s">
        <v>728</v>
      </c>
      <c r="B220" s="44"/>
      <c r="C220" s="44"/>
      <c r="D220" s="44"/>
      <c r="E220" s="44"/>
      <c r="F220" s="44"/>
      <c r="G220" s="44"/>
      <c r="H220" s="44"/>
      <c r="I220" s="54" t="s">
        <v>728</v>
      </c>
      <c r="J220" s="54"/>
      <c r="K220" s="45"/>
    </row>
    <row r="221" spans="1:11" ht="27.75" thickBot="1" x14ac:dyDescent="0.25">
      <c r="A221" s="33" t="s">
        <v>41</v>
      </c>
      <c r="B221" s="34" t="s">
        <v>42</v>
      </c>
      <c r="C221" s="34" t="s">
        <v>43</v>
      </c>
      <c r="D221" s="34" t="s">
        <v>262</v>
      </c>
      <c r="E221" s="34" t="s">
        <v>45</v>
      </c>
      <c r="F221" s="34" t="s">
        <v>46</v>
      </c>
      <c r="G221" s="34" t="s">
        <v>47</v>
      </c>
      <c r="H221" s="34" t="s">
        <v>48</v>
      </c>
      <c r="I221" s="47" t="s">
        <v>49</v>
      </c>
      <c r="J221" s="47" t="s">
        <v>50</v>
      </c>
      <c r="K221" s="45"/>
    </row>
    <row r="222" spans="1:11" ht="27.75" thickBot="1" x14ac:dyDescent="0.25">
      <c r="A222" s="35">
        <v>2011</v>
      </c>
      <c r="B222" s="36">
        <v>45959</v>
      </c>
      <c r="C222" s="37" t="s">
        <v>729</v>
      </c>
      <c r="D222" s="38" t="s">
        <v>730</v>
      </c>
      <c r="E222" s="38" t="s">
        <v>731</v>
      </c>
      <c r="F222" s="38" t="s">
        <v>113</v>
      </c>
      <c r="G222" s="41"/>
      <c r="H222" s="39" t="s">
        <v>732</v>
      </c>
      <c r="I222" s="52" t="s">
        <v>1648</v>
      </c>
      <c r="J222" s="50" t="s">
        <v>733</v>
      </c>
      <c r="K222" s="45"/>
    </row>
    <row r="223" spans="1:11" ht="27.75" thickBot="1" x14ac:dyDescent="0.25">
      <c r="A223" s="35">
        <v>2011</v>
      </c>
      <c r="B223" s="36">
        <v>45941</v>
      </c>
      <c r="C223" s="37" t="s">
        <v>734</v>
      </c>
      <c r="D223" s="38" t="s">
        <v>735</v>
      </c>
      <c r="E223" s="38" t="s">
        <v>736</v>
      </c>
      <c r="F223" s="43"/>
      <c r="G223" s="39" t="s">
        <v>113</v>
      </c>
      <c r="H223" s="39" t="s">
        <v>737</v>
      </c>
      <c r="I223" s="50" t="s">
        <v>1649</v>
      </c>
      <c r="J223" s="50" t="s">
        <v>738</v>
      </c>
      <c r="K223" s="45"/>
    </row>
    <row r="224" spans="1:11" ht="27.75" thickBot="1" x14ac:dyDescent="0.25">
      <c r="A224" s="35">
        <v>2011</v>
      </c>
      <c r="B224" s="36">
        <v>45949</v>
      </c>
      <c r="C224" s="37" t="s">
        <v>734</v>
      </c>
      <c r="D224" s="38" t="s">
        <v>739</v>
      </c>
      <c r="E224" s="38" t="s">
        <v>740</v>
      </c>
      <c r="F224" s="43"/>
      <c r="G224" s="39" t="s">
        <v>113</v>
      </c>
      <c r="H224" s="39" t="s">
        <v>741</v>
      </c>
      <c r="I224" s="50" t="s">
        <v>1650</v>
      </c>
      <c r="J224" s="50" t="s">
        <v>742</v>
      </c>
      <c r="K224" s="45"/>
    </row>
    <row r="225" spans="1:11" ht="27.75" thickBot="1" x14ac:dyDescent="0.25">
      <c r="A225" s="35">
        <v>2010</v>
      </c>
      <c r="B225" s="36">
        <v>45941</v>
      </c>
      <c r="C225" s="37" t="s">
        <v>734</v>
      </c>
      <c r="D225" s="38" t="s">
        <v>743</v>
      </c>
      <c r="E225" s="38" t="s">
        <v>744</v>
      </c>
      <c r="F225" s="43"/>
      <c r="G225" s="39" t="s">
        <v>113</v>
      </c>
      <c r="H225" s="39" t="s">
        <v>745</v>
      </c>
      <c r="I225" s="50" t="s">
        <v>1651</v>
      </c>
      <c r="J225" s="50" t="s">
        <v>746</v>
      </c>
      <c r="K225" s="45"/>
    </row>
    <row r="226" spans="1:11" ht="27.75" thickBot="1" x14ac:dyDescent="0.25">
      <c r="A226" s="35">
        <v>2014</v>
      </c>
      <c r="B226" s="36">
        <v>45943</v>
      </c>
      <c r="C226" s="37" t="s">
        <v>734</v>
      </c>
      <c r="D226" s="38" t="s">
        <v>747</v>
      </c>
      <c r="E226" s="38" t="s">
        <v>748</v>
      </c>
      <c r="F226" s="38" t="s">
        <v>113</v>
      </c>
      <c r="G226" s="41"/>
      <c r="H226" s="39" t="s">
        <v>749</v>
      </c>
      <c r="I226" s="50" t="s">
        <v>1652</v>
      </c>
      <c r="J226" s="50" t="s">
        <v>750</v>
      </c>
      <c r="K226" s="45"/>
    </row>
    <row r="227" spans="1:11" ht="13.5" thickBot="1" x14ac:dyDescent="0.25">
      <c r="A227" s="32" t="s">
        <v>751</v>
      </c>
      <c r="B227" s="44"/>
      <c r="C227" s="44"/>
      <c r="D227" s="44"/>
      <c r="E227" s="44"/>
      <c r="F227" s="44"/>
      <c r="G227" s="44"/>
      <c r="H227" s="44"/>
      <c r="I227" s="54" t="s">
        <v>751</v>
      </c>
      <c r="J227" s="54"/>
      <c r="K227" s="45"/>
    </row>
    <row r="228" spans="1:11" ht="27.75" thickBot="1" x14ac:dyDescent="0.25">
      <c r="A228" s="33" t="s">
        <v>41</v>
      </c>
      <c r="B228" s="34" t="s">
        <v>42</v>
      </c>
      <c r="C228" s="34" t="s">
        <v>43</v>
      </c>
      <c r="D228" s="34" t="s">
        <v>262</v>
      </c>
      <c r="E228" s="34" t="s">
        <v>45</v>
      </c>
      <c r="F228" s="34" t="s">
        <v>46</v>
      </c>
      <c r="G228" s="34" t="s">
        <v>47</v>
      </c>
      <c r="H228" s="34" t="s">
        <v>48</v>
      </c>
      <c r="I228" s="47" t="s">
        <v>49</v>
      </c>
      <c r="J228" s="47" t="s">
        <v>50</v>
      </c>
      <c r="K228" s="45"/>
    </row>
    <row r="229" spans="1:11" ht="27.75" thickBot="1" x14ac:dyDescent="0.25">
      <c r="A229" s="35">
        <v>2003</v>
      </c>
      <c r="B229" s="36">
        <v>45909</v>
      </c>
      <c r="C229" s="37" t="s">
        <v>186</v>
      </c>
      <c r="D229" s="38" t="s">
        <v>752</v>
      </c>
      <c r="E229" s="38" t="s">
        <v>753</v>
      </c>
      <c r="F229" s="38" t="s">
        <v>54</v>
      </c>
      <c r="G229" s="41"/>
      <c r="H229" s="39" t="s">
        <v>754</v>
      </c>
      <c r="I229" s="52" t="s">
        <v>1653</v>
      </c>
      <c r="J229" s="49" t="s">
        <v>1654</v>
      </c>
      <c r="K229" s="45"/>
    </row>
    <row r="230" spans="1:11" ht="27.75" thickBot="1" x14ac:dyDescent="0.25">
      <c r="A230" s="35">
        <v>2003</v>
      </c>
      <c r="B230" s="36">
        <v>45941</v>
      </c>
      <c r="C230" s="37" t="s">
        <v>186</v>
      </c>
      <c r="D230" s="38" t="s">
        <v>755</v>
      </c>
      <c r="E230" s="38" t="s">
        <v>756</v>
      </c>
      <c r="F230" s="38" t="s">
        <v>54</v>
      </c>
      <c r="G230" s="41"/>
      <c r="H230" s="39" t="s">
        <v>757</v>
      </c>
      <c r="I230" s="50" t="s">
        <v>1655</v>
      </c>
      <c r="J230" s="49" t="s">
        <v>1656</v>
      </c>
      <c r="K230" s="45"/>
    </row>
    <row r="231" spans="1:11" ht="27.75" thickBot="1" x14ac:dyDescent="0.25">
      <c r="A231" s="35">
        <v>2003</v>
      </c>
      <c r="B231" s="36">
        <v>45941</v>
      </c>
      <c r="C231" s="37" t="s">
        <v>186</v>
      </c>
      <c r="D231" s="38" t="s">
        <v>758</v>
      </c>
      <c r="E231" s="38" t="s">
        <v>759</v>
      </c>
      <c r="F231" s="38" t="s">
        <v>54</v>
      </c>
      <c r="G231" s="41"/>
      <c r="H231" s="39" t="s">
        <v>760</v>
      </c>
      <c r="I231" s="50" t="s">
        <v>1657</v>
      </c>
      <c r="J231" s="49" t="s">
        <v>1658</v>
      </c>
      <c r="K231" s="45"/>
    </row>
    <row r="232" spans="1:11" ht="27.75" thickBot="1" x14ac:dyDescent="0.25">
      <c r="A232" s="35">
        <v>2003</v>
      </c>
      <c r="B232" s="36">
        <v>44478</v>
      </c>
      <c r="C232" s="37" t="s">
        <v>186</v>
      </c>
      <c r="D232" s="38" t="s">
        <v>761</v>
      </c>
      <c r="E232" s="38" t="s">
        <v>762</v>
      </c>
      <c r="F232" s="38" t="s">
        <v>54</v>
      </c>
      <c r="G232" s="41"/>
      <c r="H232" s="39" t="s">
        <v>763</v>
      </c>
      <c r="I232" s="50" t="s">
        <v>1659</v>
      </c>
      <c r="J232" s="49" t="s">
        <v>1660</v>
      </c>
      <c r="K232" s="45"/>
    </row>
    <row r="233" spans="1:11" ht="27.75" thickBot="1" x14ac:dyDescent="0.25">
      <c r="A233" s="35">
        <v>2017</v>
      </c>
      <c r="B233" s="36">
        <v>45913</v>
      </c>
      <c r="C233" s="37" t="s">
        <v>764</v>
      </c>
      <c r="D233" s="38" t="s">
        <v>765</v>
      </c>
      <c r="E233" s="38" t="s">
        <v>766</v>
      </c>
      <c r="F233" s="38" t="s">
        <v>54</v>
      </c>
      <c r="G233" s="41"/>
      <c r="H233" s="39" t="s">
        <v>767</v>
      </c>
      <c r="I233" s="50" t="s">
        <v>1661</v>
      </c>
      <c r="J233" s="49" t="s">
        <v>1662</v>
      </c>
      <c r="K233" s="45"/>
    </row>
    <row r="234" spans="1:11" ht="27.75" thickBot="1" x14ac:dyDescent="0.25">
      <c r="A234" s="35">
        <v>2017</v>
      </c>
      <c r="B234" s="36">
        <v>45926</v>
      </c>
      <c r="C234" s="37" t="s">
        <v>764</v>
      </c>
      <c r="D234" s="38" t="s">
        <v>768</v>
      </c>
      <c r="E234" s="38" t="s">
        <v>769</v>
      </c>
      <c r="F234" s="38" t="s">
        <v>54</v>
      </c>
      <c r="G234" s="41"/>
      <c r="H234" s="39" t="s">
        <v>770</v>
      </c>
      <c r="I234" s="50" t="s">
        <v>1663</v>
      </c>
      <c r="J234" s="49" t="s">
        <v>1664</v>
      </c>
      <c r="K234" s="45"/>
    </row>
    <row r="235" spans="1:11" ht="27.75" thickBot="1" x14ac:dyDescent="0.25">
      <c r="A235" s="35">
        <v>2017</v>
      </c>
      <c r="B235" s="36">
        <v>45945</v>
      </c>
      <c r="C235" s="37" t="s">
        <v>764</v>
      </c>
      <c r="D235" s="38" t="s">
        <v>771</v>
      </c>
      <c r="E235" s="38" t="s">
        <v>772</v>
      </c>
      <c r="F235" s="38" t="s">
        <v>54</v>
      </c>
      <c r="G235" s="41"/>
      <c r="H235" s="39" t="s">
        <v>773</v>
      </c>
      <c r="I235" s="50" t="s">
        <v>1665</v>
      </c>
      <c r="J235" s="49" t="s">
        <v>1666</v>
      </c>
      <c r="K235" s="45"/>
    </row>
    <row r="236" spans="1:11" ht="27.75" thickBot="1" x14ac:dyDescent="0.25">
      <c r="A236" s="35">
        <v>2017</v>
      </c>
      <c r="B236" s="36">
        <v>45910</v>
      </c>
      <c r="C236" s="37" t="s">
        <v>764</v>
      </c>
      <c r="D236" s="38" t="s">
        <v>774</v>
      </c>
      <c r="E236" s="38" t="s">
        <v>775</v>
      </c>
      <c r="F236" s="38" t="s">
        <v>54</v>
      </c>
      <c r="G236" s="41"/>
      <c r="H236" s="39" t="s">
        <v>776</v>
      </c>
      <c r="I236" s="50" t="s">
        <v>1667</v>
      </c>
      <c r="J236" s="49" t="s">
        <v>1668</v>
      </c>
      <c r="K236" s="45"/>
    </row>
    <row r="237" spans="1:11" ht="27.75" thickBot="1" x14ac:dyDescent="0.25">
      <c r="A237" s="35">
        <v>2017</v>
      </c>
      <c r="B237" s="36">
        <v>45910</v>
      </c>
      <c r="C237" s="37" t="s">
        <v>764</v>
      </c>
      <c r="D237" s="38" t="s">
        <v>777</v>
      </c>
      <c r="E237" s="38" t="s">
        <v>778</v>
      </c>
      <c r="F237" s="38" t="s">
        <v>54</v>
      </c>
      <c r="G237" s="41"/>
      <c r="H237" s="39" t="s">
        <v>779</v>
      </c>
      <c r="I237" s="50" t="s">
        <v>1669</v>
      </c>
      <c r="J237" s="49" t="s">
        <v>1670</v>
      </c>
      <c r="K237" s="45"/>
    </row>
    <row r="238" spans="1:11" ht="27.75" thickBot="1" x14ac:dyDescent="0.25">
      <c r="A238" s="35">
        <v>2017</v>
      </c>
      <c r="B238" s="36">
        <v>45910</v>
      </c>
      <c r="C238" s="37" t="s">
        <v>764</v>
      </c>
      <c r="D238" s="38" t="s">
        <v>780</v>
      </c>
      <c r="E238" s="38" t="s">
        <v>781</v>
      </c>
      <c r="F238" s="38" t="s">
        <v>54</v>
      </c>
      <c r="G238" s="41"/>
      <c r="H238" s="39" t="s">
        <v>782</v>
      </c>
      <c r="I238" s="50" t="s">
        <v>1671</v>
      </c>
      <c r="J238" s="49" t="s">
        <v>1672</v>
      </c>
      <c r="K238" s="45"/>
    </row>
    <row r="239" spans="1:11" ht="27.75" thickBot="1" x14ac:dyDescent="0.25">
      <c r="A239" s="35">
        <v>2017</v>
      </c>
      <c r="B239" s="36">
        <v>45924</v>
      </c>
      <c r="C239" s="37" t="s">
        <v>764</v>
      </c>
      <c r="D239" s="38" t="s">
        <v>783</v>
      </c>
      <c r="E239" s="38" t="s">
        <v>784</v>
      </c>
      <c r="F239" s="38" t="s">
        <v>54</v>
      </c>
      <c r="G239" s="41"/>
      <c r="H239" s="39" t="s">
        <v>785</v>
      </c>
      <c r="I239" s="50" t="s">
        <v>1673</v>
      </c>
      <c r="J239" s="49" t="s">
        <v>1674</v>
      </c>
      <c r="K239" s="45"/>
    </row>
    <row r="240" spans="1:11" ht="27.75" thickBot="1" x14ac:dyDescent="0.25">
      <c r="A240" s="35">
        <v>2017</v>
      </c>
      <c r="B240" s="36">
        <v>45910</v>
      </c>
      <c r="C240" s="37" t="s">
        <v>786</v>
      </c>
      <c r="D240" s="38" t="s">
        <v>787</v>
      </c>
      <c r="E240" s="38" t="s">
        <v>788</v>
      </c>
      <c r="F240" s="38" t="s">
        <v>54</v>
      </c>
      <c r="G240" s="41"/>
      <c r="H240" s="39" t="s">
        <v>789</v>
      </c>
      <c r="I240" s="50" t="s">
        <v>1675</v>
      </c>
      <c r="J240" s="49" t="s">
        <v>1676</v>
      </c>
      <c r="K240" s="45"/>
    </row>
    <row r="241" spans="1:11" ht="27.75" thickBot="1" x14ac:dyDescent="0.25">
      <c r="A241" s="35">
        <v>2017</v>
      </c>
      <c r="B241" s="36">
        <v>45945</v>
      </c>
      <c r="C241" s="37" t="s">
        <v>786</v>
      </c>
      <c r="D241" s="38" t="s">
        <v>790</v>
      </c>
      <c r="E241" s="38" t="s">
        <v>791</v>
      </c>
      <c r="F241" s="38" t="s">
        <v>54</v>
      </c>
      <c r="G241" s="41"/>
      <c r="H241" s="39" t="s">
        <v>792</v>
      </c>
      <c r="I241" s="50" t="s">
        <v>1677</v>
      </c>
      <c r="J241" s="49" t="s">
        <v>1678</v>
      </c>
      <c r="K241" s="45"/>
    </row>
    <row r="242" spans="1:11" ht="27.75" thickBot="1" x14ac:dyDescent="0.25">
      <c r="A242" s="35">
        <v>2017</v>
      </c>
      <c r="B242" s="36">
        <v>45940</v>
      </c>
      <c r="C242" s="37" t="s">
        <v>786</v>
      </c>
      <c r="D242" s="38" t="s">
        <v>793</v>
      </c>
      <c r="E242" s="38" t="s">
        <v>794</v>
      </c>
      <c r="F242" s="38" t="s">
        <v>54</v>
      </c>
      <c r="G242" s="41"/>
      <c r="H242" s="39" t="s">
        <v>795</v>
      </c>
      <c r="I242" s="50" t="s">
        <v>1679</v>
      </c>
      <c r="J242" s="49" t="s">
        <v>1680</v>
      </c>
      <c r="K242" s="45"/>
    </row>
    <row r="243" spans="1:11" ht="27.75" thickBot="1" x14ac:dyDescent="0.25">
      <c r="A243" s="35">
        <v>2017</v>
      </c>
      <c r="B243" s="36">
        <v>45913</v>
      </c>
      <c r="C243" s="37" t="s">
        <v>786</v>
      </c>
      <c r="D243" s="38" t="s">
        <v>796</v>
      </c>
      <c r="E243" s="38" t="s">
        <v>797</v>
      </c>
      <c r="F243" s="38" t="s">
        <v>54</v>
      </c>
      <c r="G243" s="41"/>
      <c r="H243" s="39" t="s">
        <v>798</v>
      </c>
      <c r="I243" s="50" t="s">
        <v>1681</v>
      </c>
      <c r="J243" s="49" t="s">
        <v>1682</v>
      </c>
      <c r="K243" s="45"/>
    </row>
    <row r="244" spans="1:11" ht="27.75" thickBot="1" x14ac:dyDescent="0.25">
      <c r="A244" s="35">
        <v>2017</v>
      </c>
      <c r="B244" s="36">
        <v>45912</v>
      </c>
      <c r="C244" s="37" t="s">
        <v>786</v>
      </c>
      <c r="D244" s="38" t="s">
        <v>799</v>
      </c>
      <c r="E244" s="38" t="s">
        <v>800</v>
      </c>
      <c r="F244" s="38" t="s">
        <v>54</v>
      </c>
      <c r="G244" s="41"/>
      <c r="H244" s="39" t="s">
        <v>801</v>
      </c>
      <c r="I244" s="50" t="s">
        <v>1683</v>
      </c>
      <c r="J244" s="49" t="s">
        <v>1684</v>
      </c>
      <c r="K244" s="45"/>
    </row>
    <row r="245" spans="1:11" ht="18.75" thickBot="1" x14ac:dyDescent="0.25">
      <c r="A245" s="35">
        <v>2017</v>
      </c>
      <c r="B245" s="36">
        <v>45924</v>
      </c>
      <c r="C245" s="37" t="s">
        <v>802</v>
      </c>
      <c r="D245" s="38" t="s">
        <v>803</v>
      </c>
      <c r="E245" s="38" t="s">
        <v>804</v>
      </c>
      <c r="F245" s="38" t="s">
        <v>54</v>
      </c>
      <c r="G245" s="41"/>
      <c r="H245" s="39" t="s">
        <v>805</v>
      </c>
      <c r="I245" s="50" t="s">
        <v>1685</v>
      </c>
      <c r="J245" s="49" t="s">
        <v>1686</v>
      </c>
      <c r="K245" s="45"/>
    </row>
    <row r="246" spans="1:11" ht="18.75" thickBot="1" x14ac:dyDescent="0.25">
      <c r="A246" s="35">
        <v>2017</v>
      </c>
      <c r="B246" s="36">
        <v>45931</v>
      </c>
      <c r="C246" s="37" t="s">
        <v>802</v>
      </c>
      <c r="D246" s="38" t="s">
        <v>806</v>
      </c>
      <c r="E246" s="38" t="s">
        <v>807</v>
      </c>
      <c r="F246" s="38" t="s">
        <v>54</v>
      </c>
      <c r="G246" s="41"/>
      <c r="H246" s="39" t="s">
        <v>808</v>
      </c>
      <c r="I246" s="50" t="s">
        <v>1687</v>
      </c>
      <c r="J246" s="49" t="s">
        <v>1688</v>
      </c>
      <c r="K246" s="45"/>
    </row>
    <row r="247" spans="1:11" ht="18.75" thickBot="1" x14ac:dyDescent="0.25">
      <c r="A247" s="35">
        <v>2017</v>
      </c>
      <c r="B247" s="36">
        <v>45934</v>
      </c>
      <c r="C247" s="37" t="s">
        <v>802</v>
      </c>
      <c r="D247" s="38" t="s">
        <v>809</v>
      </c>
      <c r="E247" s="38" t="s">
        <v>810</v>
      </c>
      <c r="F247" s="38" t="s">
        <v>54</v>
      </c>
      <c r="G247" s="41"/>
      <c r="H247" s="39" t="s">
        <v>811</v>
      </c>
      <c r="I247" s="50" t="s">
        <v>1689</v>
      </c>
      <c r="J247" s="49" t="s">
        <v>1690</v>
      </c>
      <c r="K247" s="45"/>
    </row>
    <row r="248" spans="1:11" ht="18.75" thickBot="1" x14ac:dyDescent="0.25">
      <c r="A248" s="35">
        <v>2017</v>
      </c>
      <c r="B248" s="36">
        <v>45979</v>
      </c>
      <c r="C248" s="37" t="s">
        <v>802</v>
      </c>
      <c r="D248" s="38" t="s">
        <v>812</v>
      </c>
      <c r="E248" s="38" t="s">
        <v>813</v>
      </c>
      <c r="F248" s="38" t="s">
        <v>54</v>
      </c>
      <c r="G248" s="41"/>
      <c r="H248" s="39" t="s">
        <v>814</v>
      </c>
      <c r="I248" s="50" t="s">
        <v>1691</v>
      </c>
      <c r="J248" s="49" t="s">
        <v>1692</v>
      </c>
      <c r="K248" s="45"/>
    </row>
    <row r="249" spans="1:11" ht="18.75" thickBot="1" x14ac:dyDescent="0.25">
      <c r="A249" s="35">
        <v>2017</v>
      </c>
      <c r="B249" s="36">
        <v>45973</v>
      </c>
      <c r="C249" s="37" t="s">
        <v>802</v>
      </c>
      <c r="D249" s="38" t="s">
        <v>815</v>
      </c>
      <c r="E249" s="38" t="s">
        <v>816</v>
      </c>
      <c r="F249" s="38" t="s">
        <v>54</v>
      </c>
      <c r="G249" s="41"/>
      <c r="H249" s="39" t="s">
        <v>817</v>
      </c>
      <c r="I249" s="50" t="s">
        <v>1693</v>
      </c>
      <c r="J249" s="49" t="s">
        <v>1694</v>
      </c>
      <c r="K249" s="45"/>
    </row>
    <row r="250" spans="1:11" ht="18.75" thickBot="1" x14ac:dyDescent="0.25">
      <c r="A250" s="35">
        <v>2017</v>
      </c>
      <c r="B250" s="36">
        <v>45951</v>
      </c>
      <c r="C250" s="37" t="s">
        <v>802</v>
      </c>
      <c r="D250" s="38" t="s">
        <v>818</v>
      </c>
      <c r="E250" s="38" t="s">
        <v>819</v>
      </c>
      <c r="F250" s="38" t="s">
        <v>54</v>
      </c>
      <c r="G250" s="41"/>
      <c r="H250" s="39" t="s">
        <v>820</v>
      </c>
      <c r="I250" s="50" t="s">
        <v>1695</v>
      </c>
      <c r="J250" s="49" t="s">
        <v>1696</v>
      </c>
      <c r="K250" s="45"/>
    </row>
    <row r="251" spans="1:11" ht="18.75" thickBot="1" x14ac:dyDescent="0.25">
      <c r="A251" s="35">
        <v>2017</v>
      </c>
      <c r="B251" s="36">
        <v>45979</v>
      </c>
      <c r="C251" s="37" t="s">
        <v>802</v>
      </c>
      <c r="D251" s="38" t="s">
        <v>821</v>
      </c>
      <c r="E251" s="38" t="s">
        <v>822</v>
      </c>
      <c r="F251" s="38" t="s">
        <v>54</v>
      </c>
      <c r="G251" s="41"/>
      <c r="H251" s="39" t="s">
        <v>823</v>
      </c>
      <c r="I251" s="50" t="s">
        <v>1697</v>
      </c>
      <c r="J251" s="49" t="s">
        <v>1698</v>
      </c>
      <c r="K251" s="45"/>
    </row>
    <row r="252" spans="1:11" ht="18.75" thickBot="1" x14ac:dyDescent="0.25">
      <c r="A252" s="35">
        <v>2017</v>
      </c>
      <c r="B252" s="36">
        <v>45973</v>
      </c>
      <c r="C252" s="37" t="s">
        <v>802</v>
      </c>
      <c r="D252" s="38" t="s">
        <v>824</v>
      </c>
      <c r="E252" s="38" t="s">
        <v>825</v>
      </c>
      <c r="F252" s="38" t="s">
        <v>54</v>
      </c>
      <c r="G252" s="41"/>
      <c r="H252" s="39" t="s">
        <v>826</v>
      </c>
      <c r="I252" s="50" t="s">
        <v>1699</v>
      </c>
      <c r="J252" s="49" t="s">
        <v>1700</v>
      </c>
      <c r="K252" s="45"/>
    </row>
    <row r="253" spans="1:11" ht="18.75" thickBot="1" x14ac:dyDescent="0.25">
      <c r="A253" s="35">
        <v>2017</v>
      </c>
      <c r="B253" s="36">
        <v>45948</v>
      </c>
      <c r="C253" s="37" t="s">
        <v>802</v>
      </c>
      <c r="D253" s="38" t="s">
        <v>827</v>
      </c>
      <c r="E253" s="38" t="s">
        <v>828</v>
      </c>
      <c r="F253" s="38" t="s">
        <v>54</v>
      </c>
      <c r="G253" s="41"/>
      <c r="H253" s="39" t="s">
        <v>829</v>
      </c>
      <c r="I253" s="50" t="s">
        <v>1701</v>
      </c>
      <c r="J253" s="49" t="s">
        <v>1702</v>
      </c>
      <c r="K253" s="45"/>
    </row>
    <row r="254" spans="1:11" ht="18.75" thickBot="1" x14ac:dyDescent="0.25">
      <c r="A254" s="35">
        <v>2017</v>
      </c>
      <c r="B254" s="36">
        <v>45909</v>
      </c>
      <c r="C254" s="37" t="s">
        <v>802</v>
      </c>
      <c r="D254" s="38" t="s">
        <v>830</v>
      </c>
      <c r="E254" s="38" t="s">
        <v>831</v>
      </c>
      <c r="F254" s="38" t="s">
        <v>54</v>
      </c>
      <c r="G254" s="41"/>
      <c r="H254" s="39" t="s">
        <v>832</v>
      </c>
      <c r="I254" s="50" t="s">
        <v>1703</v>
      </c>
      <c r="J254" s="49" t="s">
        <v>1704</v>
      </c>
      <c r="K254" s="45"/>
    </row>
    <row r="255" spans="1:11" ht="18.75" thickBot="1" x14ac:dyDescent="0.25">
      <c r="A255" s="35">
        <v>2017</v>
      </c>
      <c r="B255" s="36">
        <v>45911</v>
      </c>
      <c r="C255" s="37" t="s">
        <v>802</v>
      </c>
      <c r="D255" s="38" t="s">
        <v>833</v>
      </c>
      <c r="E255" s="38" t="s">
        <v>834</v>
      </c>
      <c r="F255" s="38" t="s">
        <v>54</v>
      </c>
      <c r="G255" s="41"/>
      <c r="H255" s="39" t="s">
        <v>835</v>
      </c>
      <c r="I255" s="50" t="s">
        <v>1705</v>
      </c>
      <c r="J255" s="49" t="s">
        <v>1706</v>
      </c>
      <c r="K255" s="45"/>
    </row>
    <row r="256" spans="1:11" ht="18.75" thickBot="1" x14ac:dyDescent="0.25">
      <c r="A256" s="35">
        <v>2017</v>
      </c>
      <c r="B256" s="36">
        <v>45924</v>
      </c>
      <c r="C256" s="37" t="s">
        <v>802</v>
      </c>
      <c r="D256" s="38" t="s">
        <v>836</v>
      </c>
      <c r="E256" s="38" t="s">
        <v>837</v>
      </c>
      <c r="F256" s="38" t="s">
        <v>54</v>
      </c>
      <c r="G256" s="41"/>
      <c r="H256" s="39" t="s">
        <v>838</v>
      </c>
      <c r="I256" s="50" t="s">
        <v>1707</v>
      </c>
      <c r="J256" s="49" t="s">
        <v>1708</v>
      </c>
      <c r="K256" s="45"/>
    </row>
    <row r="257" spans="1:11" ht="18.75" thickBot="1" x14ac:dyDescent="0.25">
      <c r="A257" s="35">
        <v>2017</v>
      </c>
      <c r="B257" s="36">
        <v>45970</v>
      </c>
      <c r="C257" s="37" t="s">
        <v>802</v>
      </c>
      <c r="D257" s="38" t="s">
        <v>839</v>
      </c>
      <c r="E257" s="38" t="s">
        <v>840</v>
      </c>
      <c r="F257" s="38" t="s">
        <v>54</v>
      </c>
      <c r="G257" s="41"/>
      <c r="H257" s="39" t="s">
        <v>841</v>
      </c>
      <c r="I257" s="50" t="s">
        <v>1709</v>
      </c>
      <c r="J257" s="49" t="s">
        <v>1710</v>
      </c>
      <c r="K257" s="45"/>
    </row>
    <row r="258" spans="1:11" ht="18.75" thickBot="1" x14ac:dyDescent="0.25">
      <c r="A258" s="35">
        <v>2017</v>
      </c>
      <c r="B258" s="36">
        <v>45909</v>
      </c>
      <c r="C258" s="37" t="s">
        <v>802</v>
      </c>
      <c r="D258" s="38" t="s">
        <v>842</v>
      </c>
      <c r="E258" s="38" t="s">
        <v>843</v>
      </c>
      <c r="F258" s="38" t="s">
        <v>54</v>
      </c>
      <c r="G258" s="41"/>
      <c r="H258" s="39" t="s">
        <v>844</v>
      </c>
      <c r="I258" s="50" t="s">
        <v>1711</v>
      </c>
      <c r="J258" s="49" t="s">
        <v>1712</v>
      </c>
      <c r="K258" s="45"/>
    </row>
    <row r="259" spans="1:11" ht="18.75" thickBot="1" x14ac:dyDescent="0.25">
      <c r="A259" s="35">
        <v>2017</v>
      </c>
      <c r="B259" s="36">
        <v>45963</v>
      </c>
      <c r="C259" s="37" t="s">
        <v>802</v>
      </c>
      <c r="D259" s="38" t="s">
        <v>845</v>
      </c>
      <c r="E259" s="38" t="s">
        <v>846</v>
      </c>
      <c r="F259" s="38" t="s">
        <v>54</v>
      </c>
      <c r="G259" s="41"/>
      <c r="H259" s="39" t="s">
        <v>847</v>
      </c>
      <c r="I259" s="50" t="s">
        <v>1713</v>
      </c>
      <c r="J259" s="49" t="s">
        <v>1714</v>
      </c>
      <c r="K259" s="45"/>
    </row>
    <row r="260" spans="1:11" ht="18.75" thickBot="1" x14ac:dyDescent="0.25">
      <c r="A260" s="35">
        <v>2017</v>
      </c>
      <c r="B260" s="36">
        <v>45980</v>
      </c>
      <c r="C260" s="37" t="s">
        <v>802</v>
      </c>
      <c r="D260" s="38" t="s">
        <v>848</v>
      </c>
      <c r="E260" s="38" t="s">
        <v>849</v>
      </c>
      <c r="F260" s="38" t="s">
        <v>54</v>
      </c>
      <c r="G260" s="41"/>
      <c r="H260" s="39" t="s">
        <v>850</v>
      </c>
      <c r="I260" s="50" t="s">
        <v>1715</v>
      </c>
      <c r="J260" s="49" t="s">
        <v>1716</v>
      </c>
      <c r="K260" s="45"/>
    </row>
    <row r="261" spans="1:11" ht="18.75" thickBot="1" x14ac:dyDescent="0.25">
      <c r="A261" s="35">
        <v>2017</v>
      </c>
      <c r="B261" s="36">
        <v>45970</v>
      </c>
      <c r="C261" s="37" t="s">
        <v>802</v>
      </c>
      <c r="D261" s="38" t="s">
        <v>851</v>
      </c>
      <c r="E261" s="38" t="s">
        <v>852</v>
      </c>
      <c r="F261" s="38" t="s">
        <v>54</v>
      </c>
      <c r="G261" s="41"/>
      <c r="H261" s="39" t="s">
        <v>853</v>
      </c>
      <c r="I261" s="50" t="s">
        <v>1717</v>
      </c>
      <c r="J261" s="49" t="s">
        <v>1718</v>
      </c>
      <c r="K261" s="45"/>
    </row>
    <row r="262" spans="1:11" ht="18.75" thickBot="1" x14ac:dyDescent="0.25">
      <c r="A262" s="35">
        <v>2017</v>
      </c>
      <c r="B262" s="36">
        <v>45970</v>
      </c>
      <c r="C262" s="37" t="s">
        <v>802</v>
      </c>
      <c r="D262" s="38" t="s">
        <v>854</v>
      </c>
      <c r="E262" s="38" t="s">
        <v>855</v>
      </c>
      <c r="F262" s="38" t="s">
        <v>54</v>
      </c>
      <c r="G262" s="41"/>
      <c r="H262" s="39" t="s">
        <v>856</v>
      </c>
      <c r="I262" s="50" t="s">
        <v>1719</v>
      </c>
      <c r="J262" s="49" t="s">
        <v>1720</v>
      </c>
      <c r="K262" s="45"/>
    </row>
    <row r="263" spans="1:11" ht="18.75" thickBot="1" x14ac:dyDescent="0.25">
      <c r="A263" s="35">
        <v>2017</v>
      </c>
      <c r="B263" s="36">
        <v>45935</v>
      </c>
      <c r="C263" s="37" t="s">
        <v>857</v>
      </c>
      <c r="D263" s="38" t="s">
        <v>858</v>
      </c>
      <c r="E263" s="38" t="s">
        <v>859</v>
      </c>
      <c r="F263" s="38" t="s">
        <v>54</v>
      </c>
      <c r="G263" s="41"/>
      <c r="H263" s="39" t="s">
        <v>860</v>
      </c>
      <c r="I263" s="50" t="s">
        <v>1721</v>
      </c>
      <c r="J263" s="49" t="s">
        <v>1722</v>
      </c>
      <c r="K263" s="45"/>
    </row>
    <row r="264" spans="1:11" ht="18.75" thickBot="1" x14ac:dyDescent="0.25">
      <c r="A264" s="35">
        <v>2017</v>
      </c>
      <c r="B264" s="36">
        <v>45981</v>
      </c>
      <c r="C264" s="37" t="s">
        <v>857</v>
      </c>
      <c r="D264" s="38" t="s">
        <v>861</v>
      </c>
      <c r="E264" s="38" t="s">
        <v>862</v>
      </c>
      <c r="F264" s="38" t="s">
        <v>54</v>
      </c>
      <c r="G264" s="41"/>
      <c r="H264" s="39" t="s">
        <v>863</v>
      </c>
      <c r="I264" s="50" t="s">
        <v>1723</v>
      </c>
      <c r="J264" s="49" t="s">
        <v>1724</v>
      </c>
      <c r="K264" s="45"/>
    </row>
    <row r="265" spans="1:11" ht="18.75" thickBot="1" x14ac:dyDescent="0.25">
      <c r="A265" s="35">
        <v>2017</v>
      </c>
      <c r="B265" s="36">
        <v>45920</v>
      </c>
      <c r="C265" s="37" t="s">
        <v>857</v>
      </c>
      <c r="D265" s="38" t="s">
        <v>864</v>
      </c>
      <c r="E265" s="38" t="s">
        <v>865</v>
      </c>
      <c r="F265" s="38" t="s">
        <v>54</v>
      </c>
      <c r="G265" s="41"/>
      <c r="H265" s="39" t="s">
        <v>866</v>
      </c>
      <c r="I265" s="50" t="s">
        <v>1725</v>
      </c>
      <c r="J265" s="49" t="s">
        <v>1726</v>
      </c>
      <c r="K265" s="45"/>
    </row>
    <row r="266" spans="1:11" ht="18.75" thickBot="1" x14ac:dyDescent="0.25">
      <c r="A266" s="35">
        <v>2017</v>
      </c>
      <c r="B266" s="36">
        <v>45934</v>
      </c>
      <c r="C266" s="37" t="s">
        <v>857</v>
      </c>
      <c r="D266" s="38" t="s">
        <v>867</v>
      </c>
      <c r="E266" s="38" t="s">
        <v>868</v>
      </c>
      <c r="F266" s="38" t="s">
        <v>54</v>
      </c>
      <c r="G266" s="41"/>
      <c r="H266" s="39" t="s">
        <v>869</v>
      </c>
      <c r="I266" s="50" t="s">
        <v>1727</v>
      </c>
      <c r="J266" s="49" t="s">
        <v>1728</v>
      </c>
      <c r="K266" s="45"/>
    </row>
    <row r="267" spans="1:11" ht="18.75" thickBot="1" x14ac:dyDescent="0.25">
      <c r="A267" s="35">
        <v>2017</v>
      </c>
      <c r="B267" s="36">
        <v>45963</v>
      </c>
      <c r="C267" s="37" t="s">
        <v>857</v>
      </c>
      <c r="D267" s="38" t="s">
        <v>870</v>
      </c>
      <c r="E267" s="38" t="s">
        <v>871</v>
      </c>
      <c r="F267" s="38" t="s">
        <v>54</v>
      </c>
      <c r="G267" s="41"/>
      <c r="H267" s="39" t="s">
        <v>872</v>
      </c>
      <c r="I267" s="50" t="s">
        <v>1729</v>
      </c>
      <c r="J267" s="49" t="s">
        <v>1730</v>
      </c>
      <c r="K267" s="45"/>
    </row>
    <row r="268" spans="1:11" ht="18.75" thickBot="1" x14ac:dyDescent="0.25">
      <c r="A268" s="35">
        <v>2017</v>
      </c>
      <c r="B268" s="36">
        <v>45933</v>
      </c>
      <c r="C268" s="37" t="s">
        <v>857</v>
      </c>
      <c r="D268" s="38" t="s">
        <v>873</v>
      </c>
      <c r="E268" s="38" t="s">
        <v>874</v>
      </c>
      <c r="F268" s="38" t="s">
        <v>54</v>
      </c>
      <c r="G268" s="41"/>
      <c r="H268" s="39" t="s">
        <v>875</v>
      </c>
      <c r="I268" s="50" t="s">
        <v>1731</v>
      </c>
      <c r="J268" s="49" t="s">
        <v>1732</v>
      </c>
      <c r="K268" s="45"/>
    </row>
    <row r="269" spans="1:11" ht="18.75" thickBot="1" x14ac:dyDescent="0.25">
      <c r="A269" s="35">
        <v>2017</v>
      </c>
      <c r="B269" s="36">
        <v>45925</v>
      </c>
      <c r="C269" s="37" t="s">
        <v>857</v>
      </c>
      <c r="D269" s="38" t="s">
        <v>876</v>
      </c>
      <c r="E269" s="38" t="s">
        <v>877</v>
      </c>
      <c r="F269" s="38" t="s">
        <v>54</v>
      </c>
      <c r="G269" s="41"/>
      <c r="H269" s="39" t="s">
        <v>878</v>
      </c>
      <c r="I269" s="50" t="s">
        <v>1733</v>
      </c>
      <c r="J269" s="49" t="s">
        <v>1734</v>
      </c>
      <c r="K269" s="45"/>
    </row>
    <row r="270" spans="1:11" ht="18.75" thickBot="1" x14ac:dyDescent="0.25">
      <c r="A270" s="35">
        <v>2017</v>
      </c>
      <c r="B270" s="36">
        <v>45979</v>
      </c>
      <c r="C270" s="37" t="s">
        <v>857</v>
      </c>
      <c r="D270" s="38" t="s">
        <v>879</v>
      </c>
      <c r="E270" s="38" t="s">
        <v>880</v>
      </c>
      <c r="F270" s="38" t="s">
        <v>54</v>
      </c>
      <c r="G270" s="41"/>
      <c r="H270" s="39" t="s">
        <v>881</v>
      </c>
      <c r="I270" s="50" t="s">
        <v>1735</v>
      </c>
      <c r="J270" s="49" t="s">
        <v>1736</v>
      </c>
      <c r="K270" s="45"/>
    </row>
    <row r="271" spans="1:11" ht="18.75" thickBot="1" x14ac:dyDescent="0.25">
      <c r="A271" s="35">
        <v>2017</v>
      </c>
      <c r="B271" s="36">
        <v>45979</v>
      </c>
      <c r="C271" s="37" t="s">
        <v>857</v>
      </c>
      <c r="D271" s="38" t="s">
        <v>882</v>
      </c>
      <c r="E271" s="38" t="s">
        <v>883</v>
      </c>
      <c r="F271" s="38" t="s">
        <v>54</v>
      </c>
      <c r="G271" s="41"/>
      <c r="H271" s="39" t="s">
        <v>884</v>
      </c>
      <c r="I271" s="50" t="s">
        <v>1737</v>
      </c>
      <c r="J271" s="49" t="s">
        <v>1738</v>
      </c>
      <c r="K271" s="45"/>
    </row>
    <row r="272" spans="1:11" ht="18.75" thickBot="1" x14ac:dyDescent="0.25">
      <c r="A272" s="35">
        <v>2017</v>
      </c>
      <c r="B272" s="36">
        <v>45920</v>
      </c>
      <c r="C272" s="37" t="s">
        <v>857</v>
      </c>
      <c r="D272" s="38" t="s">
        <v>885</v>
      </c>
      <c r="E272" s="38" t="s">
        <v>886</v>
      </c>
      <c r="F272" s="38" t="s">
        <v>54</v>
      </c>
      <c r="G272" s="41"/>
      <c r="H272" s="39" t="s">
        <v>887</v>
      </c>
      <c r="I272" s="50" t="s">
        <v>1739</v>
      </c>
      <c r="J272" s="49" t="s">
        <v>1740</v>
      </c>
      <c r="K272" s="45"/>
    </row>
    <row r="273" spans="1:11" ht="18.75" thickBot="1" x14ac:dyDescent="0.25">
      <c r="A273" s="35">
        <v>2017</v>
      </c>
      <c r="B273" s="36">
        <v>45970</v>
      </c>
      <c r="C273" s="37" t="s">
        <v>857</v>
      </c>
      <c r="D273" s="38" t="s">
        <v>888</v>
      </c>
      <c r="E273" s="38" t="s">
        <v>889</v>
      </c>
      <c r="F273" s="38" t="s">
        <v>54</v>
      </c>
      <c r="G273" s="41"/>
      <c r="H273" s="39" t="s">
        <v>890</v>
      </c>
      <c r="I273" s="50" t="s">
        <v>1741</v>
      </c>
      <c r="J273" s="49" t="s">
        <v>1742</v>
      </c>
      <c r="K273" s="45"/>
    </row>
    <row r="274" spans="1:11" ht="18.75" thickBot="1" x14ac:dyDescent="0.25">
      <c r="A274" s="35">
        <v>2017</v>
      </c>
      <c r="B274" s="36">
        <v>45920</v>
      </c>
      <c r="C274" s="37" t="s">
        <v>857</v>
      </c>
      <c r="D274" s="38" t="s">
        <v>891</v>
      </c>
      <c r="E274" s="38" t="s">
        <v>892</v>
      </c>
      <c r="F274" s="38" t="s">
        <v>54</v>
      </c>
      <c r="G274" s="41"/>
      <c r="H274" s="39" t="s">
        <v>893</v>
      </c>
      <c r="I274" s="50" t="s">
        <v>1743</v>
      </c>
      <c r="J274" s="49" t="s">
        <v>1744</v>
      </c>
      <c r="K274" s="45"/>
    </row>
    <row r="275" spans="1:11" ht="13.5" thickBot="1" x14ac:dyDescent="0.25">
      <c r="A275" s="32" t="s">
        <v>894</v>
      </c>
      <c r="B275" s="44"/>
      <c r="C275" s="44"/>
      <c r="D275" s="44"/>
      <c r="E275" s="44"/>
      <c r="F275" s="44"/>
      <c r="G275" s="44"/>
      <c r="H275" s="44"/>
      <c r="I275" s="54" t="s">
        <v>894</v>
      </c>
      <c r="J275" s="54"/>
      <c r="K275" s="45"/>
    </row>
    <row r="276" spans="1:11" ht="27.75" thickBot="1" x14ac:dyDescent="0.25">
      <c r="A276" s="33" t="s">
        <v>41</v>
      </c>
      <c r="B276" s="34" t="s">
        <v>42</v>
      </c>
      <c r="C276" s="34" t="s">
        <v>43</v>
      </c>
      <c r="D276" s="34" t="s">
        <v>262</v>
      </c>
      <c r="E276" s="34" t="s">
        <v>45</v>
      </c>
      <c r="F276" s="34" t="s">
        <v>46</v>
      </c>
      <c r="G276" s="34" t="s">
        <v>47</v>
      </c>
      <c r="H276" s="34" t="s">
        <v>48</v>
      </c>
      <c r="I276" s="47" t="s">
        <v>49</v>
      </c>
      <c r="J276" s="47" t="s">
        <v>50</v>
      </c>
      <c r="K276" s="45"/>
    </row>
    <row r="277" spans="1:11" ht="27.75" thickBot="1" x14ac:dyDescent="0.25">
      <c r="A277" s="35">
        <v>2010</v>
      </c>
      <c r="B277" s="36">
        <v>45968</v>
      </c>
      <c r="C277" s="37" t="s">
        <v>895</v>
      </c>
      <c r="D277" s="38" t="s">
        <v>896</v>
      </c>
      <c r="E277" s="38" t="s">
        <v>897</v>
      </c>
      <c r="F277" s="38" t="s">
        <v>113</v>
      </c>
      <c r="G277" s="41"/>
      <c r="H277" s="39" t="s">
        <v>898</v>
      </c>
      <c r="I277" s="52" t="s">
        <v>1745</v>
      </c>
      <c r="J277" s="51" t="s">
        <v>1746</v>
      </c>
      <c r="K277" s="45"/>
    </row>
    <row r="278" spans="1:11" ht="18.75" thickBot="1" x14ac:dyDescent="0.25">
      <c r="A278" s="35">
        <v>2013</v>
      </c>
      <c r="B278" s="36">
        <v>45976</v>
      </c>
      <c r="C278" s="37" t="s">
        <v>899</v>
      </c>
      <c r="D278" s="38" t="s">
        <v>900</v>
      </c>
      <c r="E278" s="38" t="s">
        <v>901</v>
      </c>
      <c r="F278" s="38" t="s">
        <v>113</v>
      </c>
      <c r="G278" s="41"/>
      <c r="H278" s="39" t="s">
        <v>902</v>
      </c>
      <c r="I278" s="50" t="s">
        <v>1747</v>
      </c>
      <c r="J278" s="51" t="s">
        <v>1748</v>
      </c>
      <c r="K278" s="45"/>
    </row>
    <row r="279" spans="1:11" ht="18.75" thickBot="1" x14ac:dyDescent="0.25">
      <c r="A279" s="35">
        <v>2013</v>
      </c>
      <c r="B279" s="36">
        <v>45960</v>
      </c>
      <c r="C279" s="37" t="s">
        <v>899</v>
      </c>
      <c r="D279" s="38" t="s">
        <v>903</v>
      </c>
      <c r="E279" s="38" t="s">
        <v>904</v>
      </c>
      <c r="F279" s="38" t="s">
        <v>113</v>
      </c>
      <c r="G279" s="41"/>
      <c r="H279" s="39" t="s">
        <v>905</v>
      </c>
      <c r="I279" s="50" t="s">
        <v>1749</v>
      </c>
      <c r="J279" s="51" t="s">
        <v>1750</v>
      </c>
      <c r="K279" s="45"/>
    </row>
    <row r="280" spans="1:11" ht="27.75" thickBot="1" x14ac:dyDescent="0.25">
      <c r="A280" s="35">
        <v>2017</v>
      </c>
      <c r="B280" s="36">
        <v>45959</v>
      </c>
      <c r="C280" s="37" t="s">
        <v>906</v>
      </c>
      <c r="D280" s="38" t="s">
        <v>900</v>
      </c>
      <c r="E280" s="38" t="s">
        <v>907</v>
      </c>
      <c r="F280" s="38" t="s">
        <v>113</v>
      </c>
      <c r="G280" s="41"/>
      <c r="H280" s="39" t="s">
        <v>908</v>
      </c>
      <c r="I280" s="50" t="s">
        <v>1751</v>
      </c>
      <c r="J280" s="51" t="s">
        <v>1752</v>
      </c>
      <c r="K280" s="45"/>
    </row>
    <row r="281" spans="1:11" ht="18.75" thickBot="1" x14ac:dyDescent="0.25">
      <c r="A281" s="35">
        <v>2011</v>
      </c>
      <c r="B281" s="36">
        <v>45959</v>
      </c>
      <c r="C281" s="37" t="s">
        <v>909</v>
      </c>
      <c r="D281" s="38" t="s">
        <v>910</v>
      </c>
      <c r="E281" s="38" t="s">
        <v>911</v>
      </c>
      <c r="F281" s="38" t="s">
        <v>113</v>
      </c>
      <c r="G281" s="41"/>
      <c r="H281" s="39" t="s">
        <v>912</v>
      </c>
      <c r="I281" s="50" t="s">
        <v>1753</v>
      </c>
      <c r="J281" s="51" t="s">
        <v>1754</v>
      </c>
      <c r="K281" s="45"/>
    </row>
    <row r="282" spans="1:11" ht="13.5" thickBot="1" x14ac:dyDescent="0.25">
      <c r="A282" s="32" t="s">
        <v>913</v>
      </c>
      <c r="B282" s="44"/>
      <c r="C282" s="44"/>
      <c r="D282" s="44"/>
      <c r="E282" s="44"/>
      <c r="F282" s="44"/>
      <c r="G282" s="44"/>
      <c r="H282" s="44"/>
      <c r="I282" s="54" t="s">
        <v>913</v>
      </c>
      <c r="J282" s="54"/>
      <c r="K282" s="45"/>
    </row>
    <row r="283" spans="1:11" ht="27.75" thickBot="1" x14ac:dyDescent="0.25">
      <c r="A283" s="33" t="s">
        <v>41</v>
      </c>
      <c r="B283" s="34" t="s">
        <v>42</v>
      </c>
      <c r="C283" s="34" t="s">
        <v>43</v>
      </c>
      <c r="D283" s="34" t="s">
        <v>262</v>
      </c>
      <c r="E283" s="34" t="s">
        <v>45</v>
      </c>
      <c r="F283" s="34" t="s">
        <v>46</v>
      </c>
      <c r="G283" s="34" t="s">
        <v>47</v>
      </c>
      <c r="H283" s="34" t="s">
        <v>48</v>
      </c>
      <c r="I283" s="47" t="s">
        <v>49</v>
      </c>
      <c r="J283" s="47" t="s">
        <v>50</v>
      </c>
      <c r="K283" s="45"/>
    </row>
    <row r="284" spans="1:11" ht="27.75" thickBot="1" x14ac:dyDescent="0.25">
      <c r="A284" s="35">
        <v>2006</v>
      </c>
      <c r="B284" s="36">
        <v>45986</v>
      </c>
      <c r="C284" s="37" t="s">
        <v>914</v>
      </c>
      <c r="D284" s="38" t="s">
        <v>915</v>
      </c>
      <c r="E284" s="38" t="s">
        <v>916</v>
      </c>
      <c r="F284" s="38" t="s">
        <v>54</v>
      </c>
      <c r="G284" s="41"/>
      <c r="H284" s="39" t="s">
        <v>917</v>
      </c>
      <c r="I284" s="52" t="s">
        <v>1755</v>
      </c>
      <c r="J284" s="52" t="s">
        <v>1756</v>
      </c>
      <c r="K284" s="45"/>
    </row>
    <row r="285" spans="1:11" ht="27.75" thickBot="1" x14ac:dyDescent="0.25">
      <c r="A285" s="35">
        <v>2015</v>
      </c>
      <c r="B285" s="36">
        <v>45926</v>
      </c>
      <c r="C285" s="37" t="s">
        <v>918</v>
      </c>
      <c r="D285" s="38" t="s">
        <v>919</v>
      </c>
      <c r="E285" s="38" t="s">
        <v>920</v>
      </c>
      <c r="F285" s="38" t="s">
        <v>54</v>
      </c>
      <c r="G285" s="41"/>
      <c r="H285" s="39" t="s">
        <v>921</v>
      </c>
      <c r="I285" s="50" t="s">
        <v>1757</v>
      </c>
      <c r="J285" s="52" t="s">
        <v>1758</v>
      </c>
      <c r="K285" s="45"/>
    </row>
    <row r="286" spans="1:11" ht="18.75" thickBot="1" x14ac:dyDescent="0.25">
      <c r="A286" s="35">
        <v>2014</v>
      </c>
      <c r="B286" s="36">
        <v>45976</v>
      </c>
      <c r="C286" s="37" t="s">
        <v>922</v>
      </c>
      <c r="D286" s="38" t="s">
        <v>923</v>
      </c>
      <c r="E286" s="38" t="s">
        <v>924</v>
      </c>
      <c r="F286" s="38" t="s">
        <v>54</v>
      </c>
      <c r="G286" s="41"/>
      <c r="H286" s="39" t="s">
        <v>925</v>
      </c>
      <c r="I286" s="50" t="s">
        <v>1759</v>
      </c>
      <c r="J286" s="52" t="s">
        <v>1760</v>
      </c>
      <c r="K286" s="45"/>
    </row>
    <row r="287" spans="1:11" ht="27.75" thickBot="1" x14ac:dyDescent="0.25">
      <c r="A287" s="35">
        <v>2013</v>
      </c>
      <c r="B287" s="36">
        <v>45960</v>
      </c>
      <c r="C287" s="37" t="s">
        <v>926</v>
      </c>
      <c r="D287" s="38" t="s">
        <v>927</v>
      </c>
      <c r="E287" s="38" t="s">
        <v>928</v>
      </c>
      <c r="F287" s="38" t="s">
        <v>54</v>
      </c>
      <c r="G287" s="41"/>
      <c r="H287" s="39" t="s">
        <v>929</v>
      </c>
      <c r="I287" s="50" t="s">
        <v>1761</v>
      </c>
      <c r="J287" s="52" t="s">
        <v>1762</v>
      </c>
      <c r="K287" s="45"/>
    </row>
    <row r="288" spans="1:11" ht="13.5" thickBot="1" x14ac:dyDescent="0.25">
      <c r="A288" s="32" t="s">
        <v>930</v>
      </c>
      <c r="B288" s="44"/>
      <c r="C288" s="44"/>
      <c r="D288" s="44"/>
      <c r="E288" s="44"/>
      <c r="F288" s="44"/>
      <c r="G288" s="44"/>
      <c r="H288" s="44"/>
      <c r="I288" s="54" t="s">
        <v>930</v>
      </c>
      <c r="J288" s="54"/>
      <c r="K288" s="45"/>
    </row>
    <row r="289" spans="1:11" ht="27.75" thickBot="1" x14ac:dyDescent="0.25">
      <c r="A289" s="33" t="s">
        <v>41</v>
      </c>
      <c r="B289" s="34" t="s">
        <v>42</v>
      </c>
      <c r="C289" s="34" t="s">
        <v>43</v>
      </c>
      <c r="D289" s="34" t="s">
        <v>262</v>
      </c>
      <c r="E289" s="34" t="s">
        <v>45</v>
      </c>
      <c r="F289" s="34" t="s">
        <v>46</v>
      </c>
      <c r="G289" s="34" t="s">
        <v>47</v>
      </c>
      <c r="H289" s="34" t="s">
        <v>48</v>
      </c>
      <c r="I289" s="47" t="s">
        <v>49</v>
      </c>
      <c r="J289" s="47" t="s">
        <v>50</v>
      </c>
      <c r="K289" s="45"/>
    </row>
    <row r="290" spans="1:11" ht="27.75" thickBot="1" x14ac:dyDescent="0.25">
      <c r="A290" s="35">
        <v>2011</v>
      </c>
      <c r="B290" s="36">
        <v>45918</v>
      </c>
      <c r="C290" s="37" t="s">
        <v>333</v>
      </c>
      <c r="D290" s="38" t="s">
        <v>931</v>
      </c>
      <c r="E290" s="38" t="s">
        <v>932</v>
      </c>
      <c r="F290" s="38" t="s">
        <v>54</v>
      </c>
      <c r="G290" s="41"/>
      <c r="H290" s="39" t="s">
        <v>933</v>
      </c>
      <c r="I290" s="52" t="s">
        <v>1763</v>
      </c>
      <c r="J290" s="49" t="s">
        <v>1764</v>
      </c>
      <c r="K290" s="45"/>
    </row>
    <row r="291" spans="1:11" ht="36.75" thickBot="1" x14ac:dyDescent="0.25">
      <c r="A291" s="35">
        <v>2008</v>
      </c>
      <c r="B291" s="36">
        <v>44539</v>
      </c>
      <c r="C291" s="37" t="s">
        <v>934</v>
      </c>
      <c r="D291" s="38" t="s">
        <v>935</v>
      </c>
      <c r="E291" s="38" t="s">
        <v>936</v>
      </c>
      <c r="F291" s="38" t="s">
        <v>54</v>
      </c>
      <c r="G291" s="41"/>
      <c r="H291" s="39" t="s">
        <v>937</v>
      </c>
      <c r="I291" s="50" t="s">
        <v>1765</v>
      </c>
      <c r="J291" s="52" t="s">
        <v>1766</v>
      </c>
      <c r="K291" s="45"/>
    </row>
    <row r="292" spans="1:11" ht="13.5" thickBot="1" x14ac:dyDescent="0.25">
      <c r="A292" s="32" t="s">
        <v>938</v>
      </c>
      <c r="B292" s="44"/>
      <c r="C292" s="44"/>
      <c r="D292" s="44"/>
      <c r="E292" s="44"/>
      <c r="F292" s="44"/>
      <c r="G292" s="44"/>
      <c r="H292" s="44"/>
      <c r="I292" s="54" t="s">
        <v>938</v>
      </c>
      <c r="J292" s="54"/>
      <c r="K292" s="45"/>
    </row>
    <row r="293" spans="1:11" ht="13.5" thickBot="1" x14ac:dyDescent="0.25">
      <c r="A293" s="32" t="s">
        <v>296</v>
      </c>
      <c r="B293" s="44"/>
      <c r="C293" s="44"/>
      <c r="D293" s="44"/>
      <c r="E293" s="44"/>
      <c r="F293" s="44"/>
      <c r="G293" s="44"/>
      <c r="H293" s="44"/>
      <c r="I293" s="54" t="s">
        <v>296</v>
      </c>
      <c r="J293" s="54"/>
      <c r="K293" s="45"/>
    </row>
    <row r="294" spans="1:11" ht="27.75" thickBot="1" x14ac:dyDescent="0.25">
      <c r="A294" s="33" t="s">
        <v>41</v>
      </c>
      <c r="B294" s="34" t="s">
        <v>42</v>
      </c>
      <c r="C294" s="34" t="s">
        <v>43</v>
      </c>
      <c r="D294" s="34" t="s">
        <v>262</v>
      </c>
      <c r="E294" s="34" t="s">
        <v>45</v>
      </c>
      <c r="F294" s="34" t="s">
        <v>46</v>
      </c>
      <c r="G294" s="34" t="s">
        <v>47</v>
      </c>
      <c r="H294" s="34" t="s">
        <v>48</v>
      </c>
      <c r="I294" s="47" t="s">
        <v>49</v>
      </c>
      <c r="J294" s="47" t="s">
        <v>50</v>
      </c>
      <c r="K294" s="45"/>
    </row>
    <row r="295" spans="1:11" ht="15.75" thickBot="1" x14ac:dyDescent="0.25">
      <c r="A295" s="35">
        <v>2005</v>
      </c>
      <c r="B295" s="36">
        <v>45954</v>
      </c>
      <c r="C295" s="37" t="s">
        <v>939</v>
      </c>
      <c r="D295" s="38" t="s">
        <v>940</v>
      </c>
      <c r="E295" s="38" t="s">
        <v>940</v>
      </c>
      <c r="F295" s="38" t="s">
        <v>113</v>
      </c>
      <c r="G295" s="41"/>
      <c r="H295" s="39" t="s">
        <v>941</v>
      </c>
      <c r="I295" s="52" t="s">
        <v>1767</v>
      </c>
      <c r="J295" s="49" t="s">
        <v>1768</v>
      </c>
      <c r="K295" s="45"/>
    </row>
    <row r="296" spans="1:11" ht="15.75" thickBot="1" x14ac:dyDescent="0.25">
      <c r="A296" s="35">
        <v>2008</v>
      </c>
      <c r="B296" s="36">
        <v>45968</v>
      </c>
      <c r="C296" s="37" t="s">
        <v>939</v>
      </c>
      <c r="D296" s="38" t="s">
        <v>942</v>
      </c>
      <c r="E296" s="38" t="s">
        <v>942</v>
      </c>
      <c r="F296" s="38" t="s">
        <v>113</v>
      </c>
      <c r="G296" s="41"/>
      <c r="H296" s="39" t="s">
        <v>943</v>
      </c>
      <c r="I296" s="50" t="s">
        <v>1769</v>
      </c>
      <c r="J296" s="49" t="s">
        <v>1770</v>
      </c>
      <c r="K296" s="45"/>
    </row>
    <row r="297" spans="1:11" ht="18.75" thickBot="1" x14ac:dyDescent="0.25">
      <c r="A297" s="35">
        <v>2006</v>
      </c>
      <c r="B297" s="36">
        <v>45969</v>
      </c>
      <c r="C297" s="37" t="s">
        <v>944</v>
      </c>
      <c r="D297" s="38" t="s">
        <v>945</v>
      </c>
      <c r="E297" s="38" t="s">
        <v>945</v>
      </c>
      <c r="F297" s="38" t="s">
        <v>113</v>
      </c>
      <c r="G297" s="41"/>
      <c r="H297" s="39" t="s">
        <v>946</v>
      </c>
      <c r="I297" s="50" t="s">
        <v>1771</v>
      </c>
      <c r="J297" s="49" t="s">
        <v>1772</v>
      </c>
      <c r="K297" s="45"/>
    </row>
    <row r="298" spans="1:11" ht="15.75" thickBot="1" x14ac:dyDescent="0.25">
      <c r="A298" s="35">
        <v>2020</v>
      </c>
      <c r="B298" s="36">
        <v>45966</v>
      </c>
      <c r="C298" s="37" t="s">
        <v>947</v>
      </c>
      <c r="D298" s="38" t="s">
        <v>948</v>
      </c>
      <c r="E298" s="38" t="s">
        <v>948</v>
      </c>
      <c r="F298" s="38" t="s">
        <v>113</v>
      </c>
      <c r="G298" s="41"/>
      <c r="H298" s="39" t="s">
        <v>949</v>
      </c>
      <c r="I298" s="50" t="s">
        <v>1773</v>
      </c>
      <c r="J298" s="49" t="s">
        <v>1774</v>
      </c>
      <c r="K298" s="45"/>
    </row>
    <row r="299" spans="1:11" ht="18.75" thickBot="1" x14ac:dyDescent="0.25">
      <c r="A299" s="35">
        <v>2008</v>
      </c>
      <c r="B299" s="36">
        <v>45960</v>
      </c>
      <c r="C299" s="37" t="s">
        <v>950</v>
      </c>
      <c r="D299" s="38" t="s">
        <v>951</v>
      </c>
      <c r="E299" s="38" t="s">
        <v>951</v>
      </c>
      <c r="F299" s="38" t="s">
        <v>113</v>
      </c>
      <c r="G299" s="41"/>
      <c r="H299" s="39" t="s">
        <v>952</v>
      </c>
      <c r="I299" s="50" t="s">
        <v>1775</v>
      </c>
      <c r="J299" s="49" t="s">
        <v>1776</v>
      </c>
      <c r="K299" s="45"/>
    </row>
    <row r="300" spans="1:11" ht="18.75" thickBot="1" x14ac:dyDescent="0.25">
      <c r="A300" s="35">
        <v>2017</v>
      </c>
      <c r="B300" s="36">
        <v>45954</v>
      </c>
      <c r="C300" s="37" t="s">
        <v>953</v>
      </c>
      <c r="D300" s="38" t="s">
        <v>954</v>
      </c>
      <c r="E300" s="38" t="s">
        <v>955</v>
      </c>
      <c r="F300" s="38" t="s">
        <v>113</v>
      </c>
      <c r="G300" s="41"/>
      <c r="H300" s="39" t="s">
        <v>956</v>
      </c>
      <c r="I300" s="50" t="s">
        <v>1777</v>
      </c>
      <c r="J300" s="49" t="s">
        <v>1778</v>
      </c>
      <c r="K300" s="45"/>
    </row>
    <row r="301" spans="1:11" ht="18.75" thickBot="1" x14ac:dyDescent="0.25">
      <c r="A301" s="35">
        <v>2017</v>
      </c>
      <c r="B301" s="36">
        <v>45966</v>
      </c>
      <c r="C301" s="37" t="s">
        <v>957</v>
      </c>
      <c r="D301" s="38" t="s">
        <v>958</v>
      </c>
      <c r="E301" s="38" t="s">
        <v>958</v>
      </c>
      <c r="F301" s="38" t="s">
        <v>113</v>
      </c>
      <c r="G301" s="41"/>
      <c r="H301" s="39" t="s">
        <v>959</v>
      </c>
      <c r="I301" s="50" t="s">
        <v>1779</v>
      </c>
      <c r="J301" s="49" t="s">
        <v>1780</v>
      </c>
      <c r="K301" s="45"/>
    </row>
    <row r="302" spans="1:11" ht="18.75" thickBot="1" x14ac:dyDescent="0.25">
      <c r="A302" s="35">
        <v>2021</v>
      </c>
      <c r="B302" s="36">
        <v>45966</v>
      </c>
      <c r="C302" s="37" t="s">
        <v>960</v>
      </c>
      <c r="D302" s="38" t="s">
        <v>961</v>
      </c>
      <c r="E302" s="38" t="s">
        <v>961</v>
      </c>
      <c r="F302" s="38" t="s">
        <v>113</v>
      </c>
      <c r="G302" s="41"/>
      <c r="H302" s="39" t="s">
        <v>962</v>
      </c>
      <c r="I302" s="50" t="s">
        <v>1781</v>
      </c>
      <c r="J302" s="49" t="s">
        <v>1782</v>
      </c>
      <c r="K302" s="45"/>
    </row>
    <row r="303" spans="1:11" ht="18.75" thickBot="1" x14ac:dyDescent="0.25">
      <c r="A303" s="35">
        <v>2021</v>
      </c>
      <c r="B303" s="36">
        <v>45966</v>
      </c>
      <c r="C303" s="37" t="s">
        <v>960</v>
      </c>
      <c r="D303" s="38" t="s">
        <v>963</v>
      </c>
      <c r="E303" s="38" t="s">
        <v>963</v>
      </c>
      <c r="F303" s="38" t="s">
        <v>113</v>
      </c>
      <c r="G303" s="41"/>
      <c r="H303" s="39" t="s">
        <v>964</v>
      </c>
      <c r="I303" s="50" t="s">
        <v>1783</v>
      </c>
      <c r="J303" s="49" t="s">
        <v>1784</v>
      </c>
      <c r="K303" s="45"/>
    </row>
    <row r="304" spans="1:11" ht="13.5" thickBot="1" x14ac:dyDescent="0.25">
      <c r="A304" s="32" t="s">
        <v>316</v>
      </c>
      <c r="B304" s="44"/>
      <c r="C304" s="44"/>
      <c r="D304" s="44"/>
      <c r="E304" s="44"/>
      <c r="F304" s="44"/>
      <c r="G304" s="44"/>
      <c r="H304" s="44"/>
      <c r="I304" s="54" t="s">
        <v>316</v>
      </c>
      <c r="J304" s="54"/>
      <c r="K304" s="45"/>
    </row>
    <row r="305" spans="1:11" ht="27.75" thickBot="1" x14ac:dyDescent="0.25">
      <c r="A305" s="33" t="s">
        <v>41</v>
      </c>
      <c r="B305" s="34" t="s">
        <v>42</v>
      </c>
      <c r="C305" s="34" t="s">
        <v>43</v>
      </c>
      <c r="D305" s="34" t="s">
        <v>262</v>
      </c>
      <c r="E305" s="34" t="s">
        <v>45</v>
      </c>
      <c r="F305" s="34" t="s">
        <v>46</v>
      </c>
      <c r="G305" s="34" t="s">
        <v>47</v>
      </c>
      <c r="H305" s="34" t="s">
        <v>48</v>
      </c>
      <c r="I305" s="47" t="s">
        <v>49</v>
      </c>
      <c r="J305" s="47" t="s">
        <v>50</v>
      </c>
      <c r="K305" s="45"/>
    </row>
    <row r="306" spans="1:11" ht="15.75" thickBot="1" x14ac:dyDescent="0.25">
      <c r="A306" s="35">
        <v>2008</v>
      </c>
      <c r="B306" s="36">
        <v>45973</v>
      </c>
      <c r="C306" s="37" t="s">
        <v>939</v>
      </c>
      <c r="D306" s="38" t="s">
        <v>965</v>
      </c>
      <c r="E306" s="38" t="s">
        <v>965</v>
      </c>
      <c r="F306" s="38" t="s">
        <v>113</v>
      </c>
      <c r="G306" s="41"/>
      <c r="H306" s="39" t="s">
        <v>966</v>
      </c>
      <c r="I306" s="52" t="s">
        <v>1785</v>
      </c>
      <c r="J306" s="49" t="s">
        <v>1786</v>
      </c>
      <c r="K306" s="45"/>
    </row>
    <row r="307" spans="1:11" ht="15.75" thickBot="1" x14ac:dyDescent="0.25">
      <c r="A307" s="35">
        <v>2020</v>
      </c>
      <c r="B307" s="36">
        <v>45860</v>
      </c>
      <c r="C307" s="37" t="s">
        <v>947</v>
      </c>
      <c r="D307" s="38" t="s">
        <v>967</v>
      </c>
      <c r="E307" s="38" t="s">
        <v>967</v>
      </c>
      <c r="F307" s="38" t="s">
        <v>113</v>
      </c>
      <c r="G307" s="41"/>
      <c r="H307" s="39" t="s">
        <v>968</v>
      </c>
      <c r="I307" s="50" t="s">
        <v>1787</v>
      </c>
      <c r="J307" s="49" t="s">
        <v>1788</v>
      </c>
      <c r="K307" s="45"/>
    </row>
    <row r="308" spans="1:11" ht="18.75" thickBot="1" x14ac:dyDescent="0.25">
      <c r="A308" s="35">
        <v>2008</v>
      </c>
      <c r="B308" s="36">
        <v>45937</v>
      </c>
      <c r="C308" s="37" t="s">
        <v>950</v>
      </c>
      <c r="D308" s="38" t="s">
        <v>969</v>
      </c>
      <c r="E308" s="38" t="s">
        <v>969</v>
      </c>
      <c r="F308" s="38" t="s">
        <v>113</v>
      </c>
      <c r="G308" s="41"/>
      <c r="H308" s="39" t="s">
        <v>970</v>
      </c>
      <c r="I308" s="50" t="s">
        <v>1789</v>
      </c>
      <c r="J308" s="49" t="s">
        <v>1790</v>
      </c>
      <c r="K308" s="45"/>
    </row>
    <row r="309" spans="1:11" ht="27.75" thickBot="1" x14ac:dyDescent="0.25">
      <c r="A309" s="35">
        <v>2016</v>
      </c>
      <c r="B309" s="36">
        <v>45932</v>
      </c>
      <c r="C309" s="37" t="s">
        <v>971</v>
      </c>
      <c r="D309" s="38" t="s">
        <v>972</v>
      </c>
      <c r="E309" s="38" t="s">
        <v>972</v>
      </c>
      <c r="F309" s="38" t="s">
        <v>113</v>
      </c>
      <c r="G309" s="41"/>
      <c r="H309" s="39" t="s">
        <v>973</v>
      </c>
      <c r="I309" s="50" t="s">
        <v>1791</v>
      </c>
      <c r="J309" s="49" t="s">
        <v>1792</v>
      </c>
      <c r="K309" s="45"/>
    </row>
    <row r="310" spans="1:11" ht="36.75" thickBot="1" x14ac:dyDescent="0.25">
      <c r="A310" s="35">
        <v>2009</v>
      </c>
      <c r="B310" s="36">
        <v>45973</v>
      </c>
      <c r="C310" s="37" t="s">
        <v>974</v>
      </c>
      <c r="D310" s="38" t="s">
        <v>975</v>
      </c>
      <c r="E310" s="38" t="s">
        <v>975</v>
      </c>
      <c r="F310" s="38" t="s">
        <v>113</v>
      </c>
      <c r="G310" s="41"/>
      <c r="H310" s="39" t="s">
        <v>976</v>
      </c>
      <c r="I310" s="50" t="s">
        <v>1793</v>
      </c>
      <c r="J310" s="49" t="s">
        <v>1794</v>
      </c>
      <c r="K310" s="45"/>
    </row>
    <row r="311" spans="1:11" ht="18.75" thickBot="1" x14ac:dyDescent="0.25">
      <c r="A311" s="35">
        <v>2021</v>
      </c>
      <c r="B311" s="36">
        <v>46004</v>
      </c>
      <c r="C311" s="37" t="s">
        <v>960</v>
      </c>
      <c r="D311" s="38" t="s">
        <v>977</v>
      </c>
      <c r="E311" s="38" t="s">
        <v>977</v>
      </c>
      <c r="F311" s="38" t="s">
        <v>113</v>
      </c>
      <c r="G311" s="41"/>
      <c r="H311" s="39" t="s">
        <v>978</v>
      </c>
      <c r="I311" s="50" t="s">
        <v>1795</v>
      </c>
      <c r="J311" s="49" t="s">
        <v>1796</v>
      </c>
      <c r="K311" s="45"/>
    </row>
    <row r="312" spans="1:11" ht="18.75" thickBot="1" x14ac:dyDescent="0.25">
      <c r="A312" s="35">
        <v>2021</v>
      </c>
      <c r="B312" s="36">
        <v>46004</v>
      </c>
      <c r="C312" s="37" t="s">
        <v>960</v>
      </c>
      <c r="D312" s="38" t="s">
        <v>979</v>
      </c>
      <c r="E312" s="38" t="s">
        <v>979</v>
      </c>
      <c r="F312" s="38" t="s">
        <v>113</v>
      </c>
      <c r="G312" s="41"/>
      <c r="H312" s="39" t="s">
        <v>980</v>
      </c>
      <c r="I312" s="50" t="s">
        <v>1797</v>
      </c>
      <c r="J312" s="49" t="s">
        <v>1798</v>
      </c>
      <c r="K312" s="45"/>
    </row>
    <row r="313" spans="1:11" ht="13.5" thickBot="1" x14ac:dyDescent="0.25">
      <c r="A313" s="32" t="s">
        <v>981</v>
      </c>
      <c r="B313" s="44"/>
      <c r="C313" s="44"/>
      <c r="D313" s="44"/>
      <c r="E313" s="44"/>
      <c r="F313" s="44"/>
      <c r="G313" s="44"/>
      <c r="H313" s="44"/>
      <c r="I313" s="54" t="s">
        <v>981</v>
      </c>
      <c r="J313" s="54"/>
      <c r="K313" s="45"/>
    </row>
    <row r="314" spans="1:11" ht="13.5" thickBot="1" x14ac:dyDescent="0.25">
      <c r="A314" s="32" t="s">
        <v>982</v>
      </c>
      <c r="B314" s="44"/>
      <c r="C314" s="44"/>
      <c r="D314" s="44"/>
      <c r="E314" s="44"/>
      <c r="F314" s="44"/>
      <c r="G314" s="44"/>
      <c r="H314" s="44"/>
      <c r="I314" s="54" t="s">
        <v>982</v>
      </c>
      <c r="J314" s="54"/>
      <c r="K314" s="45"/>
    </row>
    <row r="315" spans="1:11" ht="27.75" thickBot="1" x14ac:dyDescent="0.25">
      <c r="A315" s="33" t="s">
        <v>41</v>
      </c>
      <c r="B315" s="34" t="s">
        <v>42</v>
      </c>
      <c r="C315" s="34" t="s">
        <v>43</v>
      </c>
      <c r="D315" s="34" t="s">
        <v>262</v>
      </c>
      <c r="E315" s="34" t="s">
        <v>45</v>
      </c>
      <c r="F315" s="34" t="s">
        <v>46</v>
      </c>
      <c r="G315" s="34" t="s">
        <v>47</v>
      </c>
      <c r="H315" s="34" t="s">
        <v>48</v>
      </c>
      <c r="I315" s="47" t="s">
        <v>49</v>
      </c>
      <c r="J315" s="47" t="s">
        <v>50</v>
      </c>
      <c r="K315" s="45"/>
    </row>
    <row r="316" spans="1:11" ht="27.75" thickBot="1" x14ac:dyDescent="0.25">
      <c r="A316" s="35">
        <v>2022</v>
      </c>
      <c r="B316" s="36">
        <v>46014</v>
      </c>
      <c r="C316" s="37" t="s">
        <v>983</v>
      </c>
      <c r="D316" s="38" t="s">
        <v>984</v>
      </c>
      <c r="E316" s="38" t="s">
        <v>985</v>
      </c>
      <c r="F316" s="38" t="s">
        <v>54</v>
      </c>
      <c r="G316" s="41"/>
      <c r="H316" s="39" t="s">
        <v>986</v>
      </c>
      <c r="I316" s="52" t="s">
        <v>1799</v>
      </c>
      <c r="J316" s="49" t="s">
        <v>1800</v>
      </c>
      <c r="K316" s="45"/>
    </row>
    <row r="317" spans="1:11" ht="27.75" thickBot="1" x14ac:dyDescent="0.25">
      <c r="A317" s="35">
        <v>2022</v>
      </c>
      <c r="B317" s="36">
        <v>46014</v>
      </c>
      <c r="C317" s="37" t="s">
        <v>983</v>
      </c>
      <c r="D317" s="38" t="s">
        <v>987</v>
      </c>
      <c r="E317" s="38" t="s">
        <v>988</v>
      </c>
      <c r="F317" s="38" t="s">
        <v>54</v>
      </c>
      <c r="G317" s="41"/>
      <c r="H317" s="39" t="s">
        <v>989</v>
      </c>
      <c r="I317" s="50" t="s">
        <v>1801</v>
      </c>
      <c r="J317" s="49" t="s">
        <v>1802</v>
      </c>
      <c r="K317" s="45"/>
    </row>
    <row r="318" spans="1:11" ht="27.75" thickBot="1" x14ac:dyDescent="0.25">
      <c r="A318" s="35">
        <v>2022</v>
      </c>
      <c r="B318" s="36">
        <v>46014</v>
      </c>
      <c r="C318" s="37" t="s">
        <v>983</v>
      </c>
      <c r="D318" s="38" t="s">
        <v>990</v>
      </c>
      <c r="E318" s="38" t="s">
        <v>991</v>
      </c>
      <c r="F318" s="38" t="s">
        <v>54</v>
      </c>
      <c r="G318" s="41"/>
      <c r="H318" s="39" t="s">
        <v>992</v>
      </c>
      <c r="I318" s="50" t="s">
        <v>1803</v>
      </c>
      <c r="J318" s="49" t="s">
        <v>1804</v>
      </c>
      <c r="K318" s="45"/>
    </row>
    <row r="319" spans="1:11" ht="27.75" thickBot="1" x14ac:dyDescent="0.25">
      <c r="A319" s="35">
        <v>2022</v>
      </c>
      <c r="B319" s="36">
        <v>46014</v>
      </c>
      <c r="C319" s="37" t="s">
        <v>983</v>
      </c>
      <c r="D319" s="38" t="s">
        <v>993</v>
      </c>
      <c r="E319" s="38" t="s">
        <v>994</v>
      </c>
      <c r="F319" s="38" t="s">
        <v>54</v>
      </c>
      <c r="G319" s="41"/>
      <c r="H319" s="39" t="s">
        <v>995</v>
      </c>
      <c r="I319" s="50" t="s">
        <v>1805</v>
      </c>
      <c r="J319" s="49" t="s">
        <v>1806</v>
      </c>
      <c r="K319" s="45"/>
    </row>
    <row r="320" spans="1:11" ht="27.75" thickBot="1" x14ac:dyDescent="0.25">
      <c r="A320" s="35">
        <v>2022</v>
      </c>
      <c r="B320" s="36">
        <v>46014</v>
      </c>
      <c r="C320" s="37" t="s">
        <v>983</v>
      </c>
      <c r="D320" s="38" t="s">
        <v>996</v>
      </c>
      <c r="E320" s="38" t="s">
        <v>997</v>
      </c>
      <c r="F320" s="38" t="s">
        <v>54</v>
      </c>
      <c r="G320" s="41"/>
      <c r="H320" s="39" t="s">
        <v>998</v>
      </c>
      <c r="I320" s="50" t="s">
        <v>1807</v>
      </c>
      <c r="J320" s="49" t="s">
        <v>1808</v>
      </c>
      <c r="K320" s="45"/>
    </row>
    <row r="321" spans="1:11" ht="13.5" thickBot="1" x14ac:dyDescent="0.25">
      <c r="A321" s="32" t="s">
        <v>109</v>
      </c>
      <c r="B321" s="44"/>
      <c r="C321" s="44"/>
      <c r="D321" s="44"/>
      <c r="E321" s="44"/>
      <c r="F321" s="44"/>
      <c r="G321" s="44"/>
      <c r="H321" s="44"/>
      <c r="I321" s="54" t="s">
        <v>109</v>
      </c>
      <c r="J321" s="54"/>
      <c r="K321" s="45"/>
    </row>
    <row r="322" spans="1:11" ht="27.75" thickBot="1" x14ac:dyDescent="0.25">
      <c r="A322" s="33" t="s">
        <v>41</v>
      </c>
      <c r="B322" s="34" t="s">
        <v>42</v>
      </c>
      <c r="C322" s="34" t="s">
        <v>43</v>
      </c>
      <c r="D322" s="34" t="s">
        <v>262</v>
      </c>
      <c r="E322" s="34" t="s">
        <v>45</v>
      </c>
      <c r="F322" s="34" t="s">
        <v>46</v>
      </c>
      <c r="G322" s="34" t="s">
        <v>47</v>
      </c>
      <c r="H322" s="34" t="s">
        <v>48</v>
      </c>
      <c r="I322" s="47" t="s">
        <v>49</v>
      </c>
      <c r="J322" s="47" t="s">
        <v>50</v>
      </c>
      <c r="K322" s="45"/>
    </row>
    <row r="323" spans="1:11" ht="18.75" thickBot="1" x14ac:dyDescent="0.25">
      <c r="A323" s="35">
        <v>2022</v>
      </c>
      <c r="B323" s="36">
        <v>45830</v>
      </c>
      <c r="C323" s="37" t="s">
        <v>999</v>
      </c>
      <c r="D323" s="38" t="s">
        <v>1000</v>
      </c>
      <c r="E323" s="38" t="s">
        <v>1001</v>
      </c>
      <c r="F323" s="38" t="s">
        <v>113</v>
      </c>
      <c r="G323" s="41"/>
      <c r="H323" s="39" t="s">
        <v>1002</v>
      </c>
      <c r="I323" s="52" t="s">
        <v>1809</v>
      </c>
      <c r="J323" s="49" t="s">
        <v>1374</v>
      </c>
      <c r="K323" s="45"/>
    </row>
    <row r="324" spans="1:11" ht="18.75" thickBot="1" x14ac:dyDescent="0.25">
      <c r="A324" s="35">
        <v>2022</v>
      </c>
      <c r="B324" s="36">
        <v>45826</v>
      </c>
      <c r="C324" s="37" t="s">
        <v>999</v>
      </c>
      <c r="D324" s="38" t="s">
        <v>1003</v>
      </c>
      <c r="E324" s="38" t="s">
        <v>1004</v>
      </c>
      <c r="F324" s="38" t="s">
        <v>113</v>
      </c>
      <c r="G324" s="41"/>
      <c r="H324" s="39" t="s">
        <v>1005</v>
      </c>
      <c r="I324" s="50" t="s">
        <v>1810</v>
      </c>
      <c r="J324" s="49" t="s">
        <v>1811</v>
      </c>
      <c r="K324" s="45"/>
    </row>
    <row r="325" spans="1:11" ht="18.75" thickBot="1" x14ac:dyDescent="0.25">
      <c r="A325" s="35">
        <v>2022</v>
      </c>
      <c r="B325" s="36">
        <v>45826</v>
      </c>
      <c r="C325" s="37" t="s">
        <v>999</v>
      </c>
      <c r="D325" s="38" t="s">
        <v>1006</v>
      </c>
      <c r="E325" s="38" t="s">
        <v>1007</v>
      </c>
      <c r="F325" s="38" t="s">
        <v>113</v>
      </c>
      <c r="G325" s="41"/>
      <c r="H325" s="39" t="s">
        <v>1008</v>
      </c>
      <c r="I325" s="50" t="s">
        <v>1812</v>
      </c>
      <c r="J325" s="49" t="s">
        <v>1813</v>
      </c>
      <c r="K325" s="45"/>
    </row>
    <row r="326" spans="1:11" ht="18.75" thickBot="1" x14ac:dyDescent="0.25">
      <c r="A326" s="35">
        <v>2022</v>
      </c>
      <c r="B326" s="36">
        <v>45857</v>
      </c>
      <c r="C326" s="37" t="s">
        <v>999</v>
      </c>
      <c r="D326" s="38" t="s">
        <v>1009</v>
      </c>
      <c r="E326" s="38" t="s">
        <v>1010</v>
      </c>
      <c r="F326" s="38" t="s">
        <v>113</v>
      </c>
      <c r="G326" s="41"/>
      <c r="H326" s="39" t="s">
        <v>1011</v>
      </c>
      <c r="I326" s="50" t="s">
        <v>1814</v>
      </c>
      <c r="J326" s="49" t="s">
        <v>1815</v>
      </c>
      <c r="K326" s="45"/>
    </row>
    <row r="327" spans="1:11" ht="18.75" thickBot="1" x14ac:dyDescent="0.25">
      <c r="A327" s="35">
        <v>2022</v>
      </c>
      <c r="B327" s="36">
        <v>45826</v>
      </c>
      <c r="C327" s="37" t="s">
        <v>999</v>
      </c>
      <c r="D327" s="38" t="s">
        <v>1012</v>
      </c>
      <c r="E327" s="38" t="s">
        <v>1013</v>
      </c>
      <c r="F327" s="39" t="s">
        <v>113</v>
      </c>
      <c r="G327" s="41"/>
      <c r="H327" s="39" t="s">
        <v>1014</v>
      </c>
      <c r="I327" s="50" t="s">
        <v>1816</v>
      </c>
      <c r="J327" s="49" t="s">
        <v>1817</v>
      </c>
      <c r="K327" s="45"/>
    </row>
    <row r="328" spans="1:11" ht="18.75" thickBot="1" x14ac:dyDescent="0.25">
      <c r="A328" s="35">
        <v>2022</v>
      </c>
      <c r="B328" s="36">
        <v>45830</v>
      </c>
      <c r="C328" s="37" t="s">
        <v>999</v>
      </c>
      <c r="D328" s="38" t="s">
        <v>1015</v>
      </c>
      <c r="E328" s="38" t="s">
        <v>1016</v>
      </c>
      <c r="F328" s="38" t="s">
        <v>113</v>
      </c>
      <c r="G328" s="41"/>
      <c r="H328" s="39" t="s">
        <v>1017</v>
      </c>
      <c r="I328" s="50" t="s">
        <v>1818</v>
      </c>
      <c r="J328" s="49" t="s">
        <v>1819</v>
      </c>
      <c r="K328" s="45"/>
    </row>
    <row r="329" spans="1:11" ht="18.75" thickBot="1" x14ac:dyDescent="0.25">
      <c r="A329" s="35">
        <v>2022</v>
      </c>
      <c r="B329" s="36">
        <v>45841</v>
      </c>
      <c r="C329" s="37" t="s">
        <v>999</v>
      </c>
      <c r="D329" s="38" t="s">
        <v>1018</v>
      </c>
      <c r="E329" s="38" t="s">
        <v>1019</v>
      </c>
      <c r="F329" s="38" t="s">
        <v>113</v>
      </c>
      <c r="G329" s="41"/>
      <c r="H329" s="39" t="s">
        <v>1020</v>
      </c>
      <c r="I329" s="50" t="s">
        <v>1820</v>
      </c>
      <c r="J329" s="49" t="s">
        <v>1821</v>
      </c>
      <c r="K329" s="45"/>
    </row>
    <row r="330" spans="1:11" ht="18.75" thickBot="1" x14ac:dyDescent="0.25">
      <c r="A330" s="35">
        <v>2022</v>
      </c>
      <c r="B330" s="36">
        <v>45830</v>
      </c>
      <c r="C330" s="37" t="s">
        <v>999</v>
      </c>
      <c r="D330" s="38" t="s">
        <v>1021</v>
      </c>
      <c r="E330" s="38" t="s">
        <v>1022</v>
      </c>
      <c r="F330" s="38" t="s">
        <v>113</v>
      </c>
      <c r="G330" s="41"/>
      <c r="H330" s="39" t="s">
        <v>1023</v>
      </c>
      <c r="I330" s="50" t="s">
        <v>1822</v>
      </c>
      <c r="J330" s="49" t="s">
        <v>1823</v>
      </c>
      <c r="K330" s="45"/>
    </row>
    <row r="331" spans="1:11" ht="18.75" thickBot="1" x14ac:dyDescent="0.25">
      <c r="A331" s="35">
        <v>2022</v>
      </c>
      <c r="B331" s="36">
        <v>45830</v>
      </c>
      <c r="C331" s="37" t="s">
        <v>999</v>
      </c>
      <c r="D331" s="38" t="s">
        <v>1024</v>
      </c>
      <c r="E331" s="38" t="s">
        <v>1025</v>
      </c>
      <c r="F331" s="38" t="s">
        <v>113</v>
      </c>
      <c r="G331" s="41"/>
      <c r="H331" s="39" t="s">
        <v>1026</v>
      </c>
      <c r="I331" s="50" t="s">
        <v>1824</v>
      </c>
      <c r="J331" s="49" t="s">
        <v>1825</v>
      </c>
      <c r="K331" s="45"/>
    </row>
    <row r="332" spans="1:11" ht="18.75" thickBot="1" x14ac:dyDescent="0.25">
      <c r="A332" s="35">
        <v>2022</v>
      </c>
      <c r="B332" s="36">
        <v>45830</v>
      </c>
      <c r="C332" s="37" t="s">
        <v>999</v>
      </c>
      <c r="D332" s="38" t="s">
        <v>1027</v>
      </c>
      <c r="E332" s="38" t="s">
        <v>1028</v>
      </c>
      <c r="F332" s="38" t="s">
        <v>113</v>
      </c>
      <c r="G332" s="41"/>
      <c r="H332" s="39" t="s">
        <v>1029</v>
      </c>
      <c r="I332" s="50" t="s">
        <v>1826</v>
      </c>
      <c r="J332" s="49" t="s">
        <v>1827</v>
      </c>
      <c r="K332" s="45"/>
    </row>
    <row r="333" spans="1:11" ht="18.75" thickBot="1" x14ac:dyDescent="0.25">
      <c r="A333" s="35">
        <v>2022</v>
      </c>
      <c r="B333" s="36">
        <v>45826</v>
      </c>
      <c r="C333" s="37" t="s">
        <v>999</v>
      </c>
      <c r="D333" s="38" t="s">
        <v>1030</v>
      </c>
      <c r="E333" s="38" t="s">
        <v>1031</v>
      </c>
      <c r="F333" s="38" t="s">
        <v>113</v>
      </c>
      <c r="G333" s="41"/>
      <c r="H333" s="39" t="s">
        <v>1032</v>
      </c>
      <c r="I333" s="50" t="s">
        <v>1828</v>
      </c>
      <c r="J333" s="49" t="s">
        <v>1829</v>
      </c>
      <c r="K333" s="45"/>
    </row>
    <row r="334" spans="1:11" ht="18.75" thickBot="1" x14ac:dyDescent="0.25">
      <c r="A334" s="35">
        <v>2022</v>
      </c>
      <c r="B334" s="37" t="s">
        <v>121</v>
      </c>
      <c r="C334" s="37" t="s">
        <v>999</v>
      </c>
      <c r="D334" s="38" t="s">
        <v>1033</v>
      </c>
      <c r="E334" s="38" t="s">
        <v>1034</v>
      </c>
      <c r="F334" s="38" t="s">
        <v>113</v>
      </c>
      <c r="G334" s="41"/>
      <c r="H334" s="39" t="s">
        <v>1035</v>
      </c>
      <c r="I334" s="50" t="s">
        <v>1830</v>
      </c>
      <c r="J334" s="49" t="s">
        <v>1831</v>
      </c>
      <c r="K334" s="45"/>
    </row>
    <row r="335" spans="1:11" ht="13.5" thickBot="1" x14ac:dyDescent="0.25">
      <c r="A335" s="32" t="s">
        <v>177</v>
      </c>
      <c r="B335" s="44"/>
      <c r="C335" s="44"/>
      <c r="D335" s="44"/>
      <c r="E335" s="44"/>
      <c r="F335" s="44"/>
      <c r="G335" s="44"/>
      <c r="H335" s="44"/>
      <c r="I335" s="54" t="s">
        <v>177</v>
      </c>
      <c r="J335" s="54"/>
      <c r="K335" s="45"/>
    </row>
    <row r="336" spans="1:11" ht="27.75" thickBot="1" x14ac:dyDescent="0.25">
      <c r="A336" s="33" t="s">
        <v>41</v>
      </c>
      <c r="B336" s="34" t="s">
        <v>42</v>
      </c>
      <c r="C336" s="34" t="s">
        <v>43</v>
      </c>
      <c r="D336" s="34" t="s">
        <v>262</v>
      </c>
      <c r="E336" s="34" t="s">
        <v>45</v>
      </c>
      <c r="F336" s="34" t="s">
        <v>46</v>
      </c>
      <c r="G336" s="34" t="s">
        <v>47</v>
      </c>
      <c r="H336" s="34" t="s">
        <v>48</v>
      </c>
      <c r="I336" s="47" t="s">
        <v>49</v>
      </c>
      <c r="J336" s="47" t="s">
        <v>50</v>
      </c>
      <c r="K336" s="45"/>
    </row>
    <row r="337" spans="1:11" ht="27.75" thickBot="1" x14ac:dyDescent="0.25">
      <c r="A337" s="35">
        <v>2022</v>
      </c>
      <c r="B337" s="36">
        <v>45658</v>
      </c>
      <c r="C337" s="37" t="s">
        <v>1036</v>
      </c>
      <c r="D337" s="38" t="s">
        <v>1037</v>
      </c>
      <c r="E337" s="38" t="s">
        <v>1038</v>
      </c>
      <c r="F337" s="38" t="s">
        <v>54</v>
      </c>
      <c r="G337" s="41"/>
      <c r="H337" s="39" t="s">
        <v>1039</v>
      </c>
      <c r="I337" s="52" t="s">
        <v>1832</v>
      </c>
      <c r="J337" s="49" t="s">
        <v>1833</v>
      </c>
      <c r="K337" s="45"/>
    </row>
    <row r="338" spans="1:11" ht="27.75" thickBot="1" x14ac:dyDescent="0.25">
      <c r="A338" s="35">
        <v>2022</v>
      </c>
      <c r="B338" s="36">
        <v>45658</v>
      </c>
      <c r="C338" s="37" t="s">
        <v>1036</v>
      </c>
      <c r="D338" s="38" t="s">
        <v>1040</v>
      </c>
      <c r="E338" s="38" t="s">
        <v>1041</v>
      </c>
      <c r="F338" s="38" t="s">
        <v>54</v>
      </c>
      <c r="G338" s="41"/>
      <c r="H338" s="39" t="s">
        <v>1042</v>
      </c>
      <c r="I338" s="50" t="s">
        <v>1834</v>
      </c>
      <c r="J338" s="49" t="s">
        <v>1835</v>
      </c>
      <c r="K338" s="45"/>
    </row>
    <row r="339" spans="1:11" ht="27.75" thickBot="1" x14ac:dyDescent="0.25">
      <c r="A339" s="35">
        <v>2022</v>
      </c>
      <c r="B339" s="36">
        <v>45658</v>
      </c>
      <c r="C339" s="37" t="s">
        <v>1036</v>
      </c>
      <c r="D339" s="38" t="s">
        <v>1043</v>
      </c>
      <c r="E339" s="38" t="s">
        <v>1044</v>
      </c>
      <c r="F339" s="38" t="s">
        <v>54</v>
      </c>
      <c r="G339" s="41"/>
      <c r="H339" s="39" t="s">
        <v>1045</v>
      </c>
      <c r="I339" s="50" t="s">
        <v>1836</v>
      </c>
      <c r="J339" s="49" t="s">
        <v>1837</v>
      </c>
      <c r="K339" s="45"/>
    </row>
    <row r="340" spans="1:11" ht="27.75" thickBot="1" x14ac:dyDescent="0.25">
      <c r="A340" s="35">
        <v>2022</v>
      </c>
      <c r="B340" s="36">
        <v>45658</v>
      </c>
      <c r="C340" s="37" t="s">
        <v>1036</v>
      </c>
      <c r="D340" s="38" t="s">
        <v>1046</v>
      </c>
      <c r="E340" s="38" t="s">
        <v>1047</v>
      </c>
      <c r="F340" s="38" t="s">
        <v>54</v>
      </c>
      <c r="G340" s="41"/>
      <c r="H340" s="39" t="s">
        <v>1048</v>
      </c>
      <c r="I340" s="50" t="s">
        <v>1838</v>
      </c>
      <c r="J340" s="49" t="s">
        <v>1839</v>
      </c>
      <c r="K340" s="45"/>
    </row>
    <row r="341" spans="1:11" ht="27.75" thickBot="1" x14ac:dyDescent="0.25">
      <c r="A341" s="35">
        <v>2022</v>
      </c>
      <c r="B341" s="36">
        <v>45658</v>
      </c>
      <c r="C341" s="37" t="s">
        <v>1036</v>
      </c>
      <c r="D341" s="38" t="s">
        <v>1049</v>
      </c>
      <c r="E341" s="38" t="s">
        <v>1050</v>
      </c>
      <c r="F341" s="38" t="s">
        <v>54</v>
      </c>
      <c r="G341" s="41"/>
      <c r="H341" s="39" t="s">
        <v>1051</v>
      </c>
      <c r="I341" s="50" t="s">
        <v>1840</v>
      </c>
      <c r="J341" s="49" t="s">
        <v>1841</v>
      </c>
      <c r="K341" s="45"/>
    </row>
    <row r="342" spans="1:11" ht="27.75" thickBot="1" x14ac:dyDescent="0.25">
      <c r="A342" s="35">
        <v>2022</v>
      </c>
      <c r="B342" s="36">
        <v>45658</v>
      </c>
      <c r="C342" s="37" t="s">
        <v>1036</v>
      </c>
      <c r="D342" s="38" t="s">
        <v>1052</v>
      </c>
      <c r="E342" s="38" t="s">
        <v>1053</v>
      </c>
      <c r="F342" s="38" t="s">
        <v>54</v>
      </c>
      <c r="G342" s="41"/>
      <c r="H342" s="39" t="s">
        <v>1054</v>
      </c>
      <c r="I342" s="50" t="s">
        <v>1842</v>
      </c>
      <c r="J342" s="49" t="s">
        <v>1843</v>
      </c>
      <c r="K342" s="45"/>
    </row>
    <row r="343" spans="1:11" ht="27.75" thickBot="1" x14ac:dyDescent="0.25">
      <c r="A343" s="35">
        <v>2022</v>
      </c>
      <c r="B343" s="36">
        <v>45658</v>
      </c>
      <c r="C343" s="37" t="s">
        <v>1036</v>
      </c>
      <c r="D343" s="38" t="s">
        <v>1055</v>
      </c>
      <c r="E343" s="38" t="s">
        <v>1056</v>
      </c>
      <c r="F343" s="38" t="s">
        <v>54</v>
      </c>
      <c r="G343" s="41"/>
      <c r="H343" s="39" t="s">
        <v>1057</v>
      </c>
      <c r="I343" s="50" t="s">
        <v>1844</v>
      </c>
      <c r="J343" s="49" t="s">
        <v>1845</v>
      </c>
      <c r="K343" s="45"/>
    </row>
    <row r="344" spans="1:11" ht="27.75" thickBot="1" x14ac:dyDescent="0.25">
      <c r="A344" s="35">
        <v>2022</v>
      </c>
      <c r="B344" s="36">
        <v>45658</v>
      </c>
      <c r="C344" s="37" t="s">
        <v>1036</v>
      </c>
      <c r="D344" s="38" t="s">
        <v>1058</v>
      </c>
      <c r="E344" s="38" t="s">
        <v>1059</v>
      </c>
      <c r="F344" s="38" t="s">
        <v>54</v>
      </c>
      <c r="G344" s="41"/>
      <c r="H344" s="39" t="s">
        <v>1060</v>
      </c>
      <c r="I344" s="50" t="s">
        <v>1846</v>
      </c>
      <c r="J344" s="49" t="s">
        <v>1847</v>
      </c>
      <c r="K344" s="45"/>
    </row>
    <row r="345" spans="1:11" ht="27.75" thickBot="1" x14ac:dyDescent="0.25">
      <c r="A345" s="35">
        <v>2022</v>
      </c>
      <c r="B345" s="36">
        <v>45658</v>
      </c>
      <c r="C345" s="37" t="s">
        <v>1036</v>
      </c>
      <c r="D345" s="38" t="s">
        <v>1061</v>
      </c>
      <c r="E345" s="38" t="s">
        <v>1062</v>
      </c>
      <c r="F345" s="38" t="s">
        <v>54</v>
      </c>
      <c r="G345" s="41"/>
      <c r="H345" s="39" t="s">
        <v>1063</v>
      </c>
      <c r="I345" s="50" t="s">
        <v>1848</v>
      </c>
      <c r="J345" s="49" t="s">
        <v>1849</v>
      </c>
      <c r="K345" s="45"/>
    </row>
    <row r="346" spans="1:11" ht="27.75" thickBot="1" x14ac:dyDescent="0.25">
      <c r="A346" s="35">
        <v>2022</v>
      </c>
      <c r="B346" s="36">
        <v>45658</v>
      </c>
      <c r="C346" s="37" t="s">
        <v>1036</v>
      </c>
      <c r="D346" s="38" t="s">
        <v>1064</v>
      </c>
      <c r="E346" s="38" t="s">
        <v>1065</v>
      </c>
      <c r="F346" s="38" t="s">
        <v>54</v>
      </c>
      <c r="G346" s="41"/>
      <c r="H346" s="39" t="s">
        <v>1066</v>
      </c>
      <c r="I346" s="50" t="s">
        <v>1850</v>
      </c>
      <c r="J346" s="49" t="s">
        <v>1851</v>
      </c>
      <c r="K346" s="45"/>
    </row>
    <row r="347" spans="1:11" ht="27.75" thickBot="1" x14ac:dyDescent="0.25">
      <c r="A347" s="35">
        <v>2022</v>
      </c>
      <c r="B347" s="36">
        <v>45658</v>
      </c>
      <c r="C347" s="37" t="s">
        <v>1036</v>
      </c>
      <c r="D347" s="38" t="s">
        <v>1067</v>
      </c>
      <c r="E347" s="38" t="s">
        <v>1068</v>
      </c>
      <c r="F347" s="38" t="s">
        <v>54</v>
      </c>
      <c r="G347" s="41"/>
      <c r="H347" s="39" t="s">
        <v>1069</v>
      </c>
      <c r="I347" s="50" t="s">
        <v>1852</v>
      </c>
      <c r="J347" s="49" t="s">
        <v>1853</v>
      </c>
      <c r="K347" s="45"/>
    </row>
    <row r="348" spans="1:11" ht="27.75" thickBot="1" x14ac:dyDescent="0.25">
      <c r="A348" s="35">
        <v>2022</v>
      </c>
      <c r="B348" s="36">
        <v>45658</v>
      </c>
      <c r="C348" s="37" t="s">
        <v>1036</v>
      </c>
      <c r="D348" s="38" t="s">
        <v>1070</v>
      </c>
      <c r="E348" s="38" t="s">
        <v>1071</v>
      </c>
      <c r="F348" s="38" t="s">
        <v>54</v>
      </c>
      <c r="G348" s="41"/>
      <c r="H348" s="39" t="s">
        <v>1072</v>
      </c>
      <c r="I348" s="50" t="s">
        <v>1854</v>
      </c>
      <c r="J348" s="49" t="s">
        <v>1855</v>
      </c>
      <c r="K348" s="45"/>
    </row>
    <row r="349" spans="1:11" ht="27.75" thickBot="1" x14ac:dyDescent="0.25">
      <c r="A349" s="35">
        <v>2022</v>
      </c>
      <c r="B349" s="36">
        <v>45658</v>
      </c>
      <c r="C349" s="37" t="s">
        <v>1036</v>
      </c>
      <c r="D349" s="38" t="s">
        <v>1073</v>
      </c>
      <c r="E349" s="38" t="s">
        <v>1074</v>
      </c>
      <c r="F349" s="38" t="s">
        <v>54</v>
      </c>
      <c r="G349" s="41"/>
      <c r="H349" s="39" t="s">
        <v>1075</v>
      </c>
      <c r="I349" s="50" t="s">
        <v>1856</v>
      </c>
      <c r="J349" s="49" t="s">
        <v>1857</v>
      </c>
      <c r="K349" s="45"/>
    </row>
    <row r="350" spans="1:11" ht="27.75" thickBot="1" x14ac:dyDescent="0.25">
      <c r="A350" s="35">
        <v>2022</v>
      </c>
      <c r="B350" s="36">
        <v>45658</v>
      </c>
      <c r="C350" s="37" t="s">
        <v>1036</v>
      </c>
      <c r="D350" s="38" t="s">
        <v>1076</v>
      </c>
      <c r="E350" s="38" t="s">
        <v>1077</v>
      </c>
      <c r="F350" s="38" t="s">
        <v>54</v>
      </c>
      <c r="G350" s="41"/>
      <c r="H350" s="39" t="s">
        <v>1078</v>
      </c>
      <c r="I350" s="50" t="s">
        <v>1858</v>
      </c>
      <c r="J350" s="49" t="s">
        <v>1859</v>
      </c>
      <c r="K350" s="45"/>
    </row>
    <row r="351" spans="1:11" ht="27.75" thickBot="1" x14ac:dyDescent="0.25">
      <c r="A351" s="35">
        <v>2022</v>
      </c>
      <c r="B351" s="36">
        <v>45658</v>
      </c>
      <c r="C351" s="37" t="s">
        <v>1036</v>
      </c>
      <c r="D351" s="38" t="s">
        <v>1079</v>
      </c>
      <c r="E351" s="38" t="s">
        <v>1080</v>
      </c>
      <c r="F351" s="38" t="s">
        <v>54</v>
      </c>
      <c r="G351" s="41"/>
      <c r="H351" s="39" t="s">
        <v>1081</v>
      </c>
      <c r="I351" s="50" t="s">
        <v>1860</v>
      </c>
      <c r="J351" s="49" t="s">
        <v>1861</v>
      </c>
      <c r="K351" s="45"/>
    </row>
    <row r="352" spans="1:11" ht="27.75" thickBot="1" x14ac:dyDescent="0.25">
      <c r="A352" s="35">
        <v>2022</v>
      </c>
      <c r="B352" s="36">
        <v>45658</v>
      </c>
      <c r="C352" s="37" t="s">
        <v>1036</v>
      </c>
      <c r="D352" s="38" t="s">
        <v>1082</v>
      </c>
      <c r="E352" s="38" t="s">
        <v>1083</v>
      </c>
      <c r="F352" s="38" t="s">
        <v>54</v>
      </c>
      <c r="G352" s="41"/>
      <c r="H352" s="39" t="s">
        <v>1084</v>
      </c>
      <c r="I352" s="50" t="s">
        <v>1862</v>
      </c>
      <c r="J352" s="49" t="s">
        <v>1863</v>
      </c>
      <c r="K352" s="45"/>
    </row>
    <row r="353" spans="1:11" ht="27.75" thickBot="1" x14ac:dyDescent="0.25">
      <c r="A353" s="35">
        <v>2022</v>
      </c>
      <c r="B353" s="36">
        <v>45658</v>
      </c>
      <c r="C353" s="37" t="s">
        <v>1036</v>
      </c>
      <c r="D353" s="38" t="s">
        <v>1085</v>
      </c>
      <c r="E353" s="38" t="s">
        <v>1086</v>
      </c>
      <c r="F353" s="38" t="s">
        <v>54</v>
      </c>
      <c r="G353" s="41"/>
      <c r="H353" s="39" t="s">
        <v>1087</v>
      </c>
      <c r="I353" s="52" t="s">
        <v>1864</v>
      </c>
      <c r="J353" s="49" t="s">
        <v>1865</v>
      </c>
      <c r="K353" s="45"/>
    </row>
    <row r="354" spans="1:11" ht="13.5" thickBot="1" x14ac:dyDescent="0.25">
      <c r="A354" s="32" t="s">
        <v>261</v>
      </c>
      <c r="B354" s="44"/>
      <c r="C354" s="44"/>
      <c r="D354" s="44"/>
      <c r="E354" s="44"/>
      <c r="F354" s="44"/>
      <c r="G354" s="44"/>
      <c r="H354" s="44"/>
      <c r="I354" s="54" t="s">
        <v>261</v>
      </c>
      <c r="J354" s="54"/>
      <c r="K354" s="45"/>
    </row>
    <row r="355" spans="1:11" ht="27.75" thickBot="1" x14ac:dyDescent="0.25">
      <c r="A355" s="33" t="s">
        <v>41</v>
      </c>
      <c r="B355" s="34" t="s">
        <v>42</v>
      </c>
      <c r="C355" s="34" t="s">
        <v>43</v>
      </c>
      <c r="D355" s="34" t="s">
        <v>262</v>
      </c>
      <c r="E355" s="34" t="s">
        <v>45</v>
      </c>
      <c r="F355" s="34" t="s">
        <v>46</v>
      </c>
      <c r="G355" s="34" t="s">
        <v>47</v>
      </c>
      <c r="H355" s="34" t="s">
        <v>48</v>
      </c>
      <c r="I355" s="47" t="s">
        <v>49</v>
      </c>
      <c r="J355" s="47" t="s">
        <v>50</v>
      </c>
      <c r="K355" s="45"/>
    </row>
    <row r="356" spans="1:11" ht="18.75" thickBot="1" x14ac:dyDescent="0.25">
      <c r="A356" s="35">
        <v>2022</v>
      </c>
      <c r="B356" s="36">
        <v>45827</v>
      </c>
      <c r="C356" s="37" t="s">
        <v>274</v>
      </c>
      <c r="D356" s="38" t="s">
        <v>1088</v>
      </c>
      <c r="E356" s="38" t="s">
        <v>1089</v>
      </c>
      <c r="F356" s="38" t="s">
        <v>113</v>
      </c>
      <c r="G356" s="41"/>
      <c r="H356" s="39" t="s">
        <v>1090</v>
      </c>
      <c r="I356" s="52" t="s">
        <v>1866</v>
      </c>
      <c r="J356" s="49" t="s">
        <v>1867</v>
      </c>
      <c r="K356" s="45"/>
    </row>
    <row r="357" spans="1:11" ht="18.75" thickBot="1" x14ac:dyDescent="0.25">
      <c r="A357" s="35">
        <v>2022</v>
      </c>
      <c r="B357" s="36">
        <v>45825</v>
      </c>
      <c r="C357" s="37" t="s">
        <v>274</v>
      </c>
      <c r="D357" s="38" t="s">
        <v>1091</v>
      </c>
      <c r="E357" s="38" t="s">
        <v>1092</v>
      </c>
      <c r="F357" s="38" t="s">
        <v>113</v>
      </c>
      <c r="G357" s="41"/>
      <c r="H357" s="39" t="s">
        <v>1093</v>
      </c>
      <c r="I357" s="50" t="s">
        <v>1868</v>
      </c>
      <c r="J357" s="49" t="s">
        <v>1869</v>
      </c>
      <c r="K357" s="45"/>
    </row>
    <row r="358" spans="1:11" ht="18.75" thickBot="1" x14ac:dyDescent="0.25">
      <c r="A358" s="35">
        <v>2022</v>
      </c>
      <c r="B358" s="36">
        <v>45825</v>
      </c>
      <c r="C358" s="37" t="s">
        <v>274</v>
      </c>
      <c r="D358" s="38" t="s">
        <v>1094</v>
      </c>
      <c r="E358" s="38" t="s">
        <v>1095</v>
      </c>
      <c r="F358" s="38" t="s">
        <v>113</v>
      </c>
      <c r="G358" s="41"/>
      <c r="H358" s="39" t="s">
        <v>1096</v>
      </c>
      <c r="I358" s="50" t="s">
        <v>1870</v>
      </c>
      <c r="J358" s="49" t="s">
        <v>1871</v>
      </c>
      <c r="K358" s="45"/>
    </row>
    <row r="359" spans="1:11" ht="18.75" thickBot="1" x14ac:dyDescent="0.25">
      <c r="A359" s="35">
        <v>2022</v>
      </c>
      <c r="B359" s="36">
        <v>45912</v>
      </c>
      <c r="C359" s="37" t="s">
        <v>274</v>
      </c>
      <c r="D359" s="38" t="s">
        <v>1097</v>
      </c>
      <c r="E359" s="38" t="s">
        <v>1098</v>
      </c>
      <c r="F359" s="38" t="s">
        <v>113</v>
      </c>
      <c r="G359" s="41"/>
      <c r="H359" s="39" t="s">
        <v>1099</v>
      </c>
      <c r="I359" s="50" t="s">
        <v>1872</v>
      </c>
      <c r="J359" s="49" t="s">
        <v>1873</v>
      </c>
      <c r="K359" s="45"/>
    </row>
    <row r="360" spans="1:11" ht="18.75" thickBot="1" x14ac:dyDescent="0.25">
      <c r="A360" s="35">
        <v>2022</v>
      </c>
      <c r="B360" s="36">
        <v>45825</v>
      </c>
      <c r="C360" s="37" t="s">
        <v>274</v>
      </c>
      <c r="D360" s="38" t="s">
        <v>1100</v>
      </c>
      <c r="E360" s="38" t="s">
        <v>1101</v>
      </c>
      <c r="F360" s="38" t="s">
        <v>113</v>
      </c>
      <c r="G360" s="41"/>
      <c r="H360" s="39" t="s">
        <v>1102</v>
      </c>
      <c r="I360" s="50" t="s">
        <v>1874</v>
      </c>
      <c r="J360" s="49" t="s">
        <v>1875</v>
      </c>
      <c r="K360" s="45"/>
    </row>
    <row r="361" spans="1:11" ht="18.75" thickBot="1" x14ac:dyDescent="0.25">
      <c r="A361" s="35">
        <v>2022</v>
      </c>
      <c r="B361" s="36">
        <v>45827</v>
      </c>
      <c r="C361" s="37" t="s">
        <v>274</v>
      </c>
      <c r="D361" s="38" t="s">
        <v>1103</v>
      </c>
      <c r="E361" s="38" t="s">
        <v>1103</v>
      </c>
      <c r="F361" s="38" t="s">
        <v>113</v>
      </c>
      <c r="G361" s="41"/>
      <c r="H361" s="39" t="s">
        <v>1104</v>
      </c>
      <c r="I361" s="50" t="s">
        <v>1876</v>
      </c>
      <c r="J361" s="49" t="s">
        <v>1877</v>
      </c>
      <c r="K361" s="45"/>
    </row>
    <row r="362" spans="1:11" ht="18.75" thickBot="1" x14ac:dyDescent="0.25">
      <c r="A362" s="35">
        <v>2022</v>
      </c>
      <c r="B362" s="36">
        <v>45827</v>
      </c>
      <c r="C362" s="37" t="s">
        <v>274</v>
      </c>
      <c r="D362" s="38" t="s">
        <v>1105</v>
      </c>
      <c r="E362" s="38" t="s">
        <v>1105</v>
      </c>
      <c r="F362" s="38" t="s">
        <v>113</v>
      </c>
      <c r="G362" s="41"/>
      <c r="H362" s="39" t="s">
        <v>1106</v>
      </c>
      <c r="I362" s="50" t="s">
        <v>1878</v>
      </c>
      <c r="J362" s="49" t="s">
        <v>1879</v>
      </c>
      <c r="K362" s="45"/>
    </row>
    <row r="363" spans="1:11" ht="18.75" thickBot="1" x14ac:dyDescent="0.25">
      <c r="A363" s="35">
        <v>2022</v>
      </c>
      <c r="B363" s="36">
        <v>45825</v>
      </c>
      <c r="C363" s="37" t="s">
        <v>274</v>
      </c>
      <c r="D363" s="38" t="s">
        <v>1107</v>
      </c>
      <c r="E363" s="38" t="s">
        <v>1107</v>
      </c>
      <c r="F363" s="38" t="s">
        <v>113</v>
      </c>
      <c r="G363" s="41"/>
      <c r="H363" s="39" t="s">
        <v>1108</v>
      </c>
      <c r="I363" s="50" t="s">
        <v>1880</v>
      </c>
      <c r="J363" s="49" t="s">
        <v>1881</v>
      </c>
      <c r="K363" s="45"/>
    </row>
    <row r="364" spans="1:11" ht="18.75" thickBot="1" x14ac:dyDescent="0.25">
      <c r="A364" s="35">
        <v>2022</v>
      </c>
      <c r="B364" s="36">
        <v>45825</v>
      </c>
      <c r="C364" s="37" t="s">
        <v>274</v>
      </c>
      <c r="D364" s="38" t="s">
        <v>1109</v>
      </c>
      <c r="E364" s="38" t="s">
        <v>1109</v>
      </c>
      <c r="F364" s="38" t="s">
        <v>113</v>
      </c>
      <c r="G364" s="41"/>
      <c r="H364" s="39" t="s">
        <v>1110</v>
      </c>
      <c r="I364" s="50" t="s">
        <v>1882</v>
      </c>
      <c r="J364" s="49" t="s">
        <v>1883</v>
      </c>
      <c r="K364" s="45"/>
    </row>
    <row r="365" spans="1:11" ht="18.75" thickBot="1" x14ac:dyDescent="0.25">
      <c r="A365" s="35">
        <v>2022</v>
      </c>
      <c r="B365" s="36">
        <v>45825</v>
      </c>
      <c r="C365" s="37" t="s">
        <v>274</v>
      </c>
      <c r="D365" s="38" t="s">
        <v>1111</v>
      </c>
      <c r="E365" s="38" t="s">
        <v>1111</v>
      </c>
      <c r="F365" s="38" t="s">
        <v>113</v>
      </c>
      <c r="G365" s="41"/>
      <c r="H365" s="39" t="s">
        <v>1112</v>
      </c>
      <c r="I365" s="50" t="s">
        <v>1884</v>
      </c>
      <c r="J365" s="49" t="s">
        <v>1885</v>
      </c>
      <c r="K365" s="45"/>
    </row>
    <row r="366" spans="1:11" ht="18.75" thickBot="1" x14ac:dyDescent="0.25">
      <c r="A366" s="35">
        <v>2022</v>
      </c>
      <c r="B366" s="36">
        <v>45827</v>
      </c>
      <c r="C366" s="37" t="s">
        <v>274</v>
      </c>
      <c r="D366" s="38" t="s">
        <v>1113</v>
      </c>
      <c r="E366" s="38" t="s">
        <v>1113</v>
      </c>
      <c r="F366" s="38" t="s">
        <v>113</v>
      </c>
      <c r="G366" s="41"/>
      <c r="H366" s="39" t="s">
        <v>1114</v>
      </c>
      <c r="I366" s="50" t="s">
        <v>1886</v>
      </c>
      <c r="J366" s="49" t="s">
        <v>1887</v>
      </c>
      <c r="K366" s="45"/>
    </row>
    <row r="367" spans="1:11" ht="13.5" thickBot="1" x14ac:dyDescent="0.25">
      <c r="A367" s="32" t="s">
        <v>341</v>
      </c>
      <c r="B367" s="44"/>
      <c r="C367" s="44"/>
      <c r="D367" s="44"/>
      <c r="E367" s="44"/>
      <c r="F367" s="44"/>
      <c r="G367" s="44"/>
      <c r="H367" s="44"/>
      <c r="I367" s="54" t="s">
        <v>341</v>
      </c>
      <c r="J367" s="54"/>
      <c r="K367" s="45"/>
    </row>
    <row r="368" spans="1:11" ht="27.75" thickBot="1" x14ac:dyDescent="0.25">
      <c r="A368" s="33" t="s">
        <v>41</v>
      </c>
      <c r="B368" s="34" t="s">
        <v>42</v>
      </c>
      <c r="C368" s="34" t="s">
        <v>43</v>
      </c>
      <c r="D368" s="34" t="s">
        <v>262</v>
      </c>
      <c r="E368" s="34" t="s">
        <v>45</v>
      </c>
      <c r="F368" s="34" t="s">
        <v>46</v>
      </c>
      <c r="G368" s="34" t="s">
        <v>47</v>
      </c>
      <c r="H368" s="34" t="s">
        <v>48</v>
      </c>
      <c r="I368" s="47" t="s">
        <v>49</v>
      </c>
      <c r="J368" s="47" t="s">
        <v>50</v>
      </c>
      <c r="K368" s="45"/>
    </row>
    <row r="369" spans="1:11" ht="18.75" thickBot="1" x14ac:dyDescent="0.25">
      <c r="A369" s="35">
        <v>2022</v>
      </c>
      <c r="B369" s="37" t="s">
        <v>1115</v>
      </c>
      <c r="C369" s="37" t="s">
        <v>1116</v>
      </c>
      <c r="D369" s="38" t="s">
        <v>1117</v>
      </c>
      <c r="E369" s="38" t="s">
        <v>1118</v>
      </c>
      <c r="F369" s="38" t="s">
        <v>113</v>
      </c>
      <c r="G369" s="41"/>
      <c r="H369" s="39" t="s">
        <v>1119</v>
      </c>
      <c r="I369" s="52" t="s">
        <v>1888</v>
      </c>
      <c r="J369" s="49" t="s">
        <v>1889</v>
      </c>
      <c r="K369" s="45"/>
    </row>
    <row r="370" spans="1:11" ht="18.75" thickBot="1" x14ac:dyDescent="0.25">
      <c r="A370" s="35">
        <v>2022</v>
      </c>
      <c r="B370" s="37" t="s">
        <v>1115</v>
      </c>
      <c r="C370" s="37" t="s">
        <v>1116</v>
      </c>
      <c r="D370" s="38" t="s">
        <v>1120</v>
      </c>
      <c r="E370" s="38" t="s">
        <v>1121</v>
      </c>
      <c r="F370" s="38" t="s">
        <v>113</v>
      </c>
      <c r="G370" s="41"/>
      <c r="H370" s="39" t="s">
        <v>1122</v>
      </c>
      <c r="I370" s="50" t="s">
        <v>1890</v>
      </c>
      <c r="J370" s="49" t="s">
        <v>1891</v>
      </c>
      <c r="K370" s="45"/>
    </row>
    <row r="371" spans="1:11" ht="18.75" thickBot="1" x14ac:dyDescent="0.25">
      <c r="A371" s="35">
        <v>2022</v>
      </c>
      <c r="B371" s="37" t="s">
        <v>1115</v>
      </c>
      <c r="C371" s="37" t="s">
        <v>1116</v>
      </c>
      <c r="D371" s="38" t="s">
        <v>1123</v>
      </c>
      <c r="E371" s="38" t="s">
        <v>1124</v>
      </c>
      <c r="F371" s="38" t="s">
        <v>113</v>
      </c>
      <c r="G371" s="41"/>
      <c r="H371" s="39" t="s">
        <v>1125</v>
      </c>
      <c r="I371" s="50" t="s">
        <v>1892</v>
      </c>
      <c r="J371" s="49" t="s">
        <v>1893</v>
      </c>
      <c r="K371" s="45"/>
    </row>
    <row r="372" spans="1:11" ht="18.75" thickBot="1" x14ac:dyDescent="0.25">
      <c r="A372" s="35">
        <v>2022</v>
      </c>
      <c r="B372" s="37" t="s">
        <v>1115</v>
      </c>
      <c r="C372" s="37" t="s">
        <v>1116</v>
      </c>
      <c r="D372" s="38" t="s">
        <v>1126</v>
      </c>
      <c r="E372" s="38" t="s">
        <v>1127</v>
      </c>
      <c r="F372" s="38" t="s">
        <v>113</v>
      </c>
      <c r="G372" s="41"/>
      <c r="H372" s="39" t="s">
        <v>1128</v>
      </c>
      <c r="I372" s="50" t="s">
        <v>1894</v>
      </c>
      <c r="J372" s="49" t="s">
        <v>1895</v>
      </c>
      <c r="K372" s="45"/>
    </row>
    <row r="373" spans="1:11" ht="18.75" thickBot="1" x14ac:dyDescent="0.25">
      <c r="A373" s="35">
        <v>2022</v>
      </c>
      <c r="B373" s="37" t="s">
        <v>437</v>
      </c>
      <c r="C373" s="37" t="s">
        <v>1116</v>
      </c>
      <c r="D373" s="38" t="s">
        <v>1129</v>
      </c>
      <c r="E373" s="38" t="s">
        <v>1130</v>
      </c>
      <c r="F373" s="38" t="s">
        <v>113</v>
      </c>
      <c r="G373" s="41"/>
      <c r="H373" s="39" t="s">
        <v>1131</v>
      </c>
      <c r="I373" s="50" t="s">
        <v>1896</v>
      </c>
      <c r="J373" s="49" t="s">
        <v>1897</v>
      </c>
      <c r="K373" s="45"/>
    </row>
    <row r="374" spans="1:11" ht="18.75" thickBot="1" x14ac:dyDescent="0.25">
      <c r="A374" s="35">
        <v>2022</v>
      </c>
      <c r="B374" s="37" t="s">
        <v>437</v>
      </c>
      <c r="C374" s="37" t="s">
        <v>1116</v>
      </c>
      <c r="D374" s="38" t="s">
        <v>1132</v>
      </c>
      <c r="E374" s="38" t="s">
        <v>1133</v>
      </c>
      <c r="F374" s="38" t="s">
        <v>113</v>
      </c>
      <c r="G374" s="41"/>
      <c r="H374" s="39" t="s">
        <v>1134</v>
      </c>
      <c r="I374" s="50" t="s">
        <v>1898</v>
      </c>
      <c r="J374" s="49" t="s">
        <v>1899</v>
      </c>
      <c r="K374" s="45"/>
    </row>
    <row r="375" spans="1:11" ht="13.5" thickBot="1" x14ac:dyDescent="0.25">
      <c r="A375" s="32" t="s">
        <v>555</v>
      </c>
      <c r="B375" s="44"/>
      <c r="C375" s="44"/>
      <c r="D375" s="44"/>
      <c r="E375" s="44"/>
      <c r="F375" s="44"/>
      <c r="G375" s="44"/>
      <c r="H375" s="44"/>
      <c r="I375" s="54" t="s">
        <v>555</v>
      </c>
      <c r="J375" s="54"/>
      <c r="K375" s="45"/>
    </row>
    <row r="376" spans="1:11" ht="27.75" thickBot="1" x14ac:dyDescent="0.25">
      <c r="A376" s="33" t="s">
        <v>41</v>
      </c>
      <c r="B376" s="34" t="s">
        <v>42</v>
      </c>
      <c r="C376" s="34" t="s">
        <v>43</v>
      </c>
      <c r="D376" s="34" t="s">
        <v>262</v>
      </c>
      <c r="E376" s="34" t="s">
        <v>45</v>
      </c>
      <c r="F376" s="34" t="s">
        <v>46</v>
      </c>
      <c r="G376" s="34" t="s">
        <v>47</v>
      </c>
      <c r="H376" s="34" t="s">
        <v>48</v>
      </c>
      <c r="I376" s="47" t="s">
        <v>49</v>
      </c>
      <c r="J376" s="47" t="s">
        <v>50</v>
      </c>
      <c r="K376" s="45"/>
    </row>
    <row r="377" spans="1:11" ht="27.75" thickBot="1" x14ac:dyDescent="0.25">
      <c r="A377" s="35">
        <v>2022</v>
      </c>
      <c r="B377" s="36">
        <v>45867</v>
      </c>
      <c r="C377" s="37" t="s">
        <v>1135</v>
      </c>
      <c r="D377" s="38" t="s">
        <v>1136</v>
      </c>
      <c r="E377" s="38" t="s">
        <v>1137</v>
      </c>
      <c r="F377" s="38" t="s">
        <v>113</v>
      </c>
      <c r="G377" s="41"/>
      <c r="H377" s="39" t="s">
        <v>1138</v>
      </c>
      <c r="I377" s="52" t="s">
        <v>1900</v>
      </c>
      <c r="J377" s="49" t="s">
        <v>1901</v>
      </c>
      <c r="K377" s="45"/>
    </row>
    <row r="378" spans="1:11" ht="27.75" thickBot="1" x14ac:dyDescent="0.25">
      <c r="A378" s="35">
        <v>2022</v>
      </c>
      <c r="B378" s="36">
        <v>45881</v>
      </c>
      <c r="C378" s="37" t="s">
        <v>1135</v>
      </c>
      <c r="D378" s="38" t="s">
        <v>1139</v>
      </c>
      <c r="E378" s="38" t="s">
        <v>1140</v>
      </c>
      <c r="F378" s="38" t="s">
        <v>113</v>
      </c>
      <c r="G378" s="41"/>
      <c r="H378" s="39" t="s">
        <v>1141</v>
      </c>
      <c r="I378" s="50" t="s">
        <v>1902</v>
      </c>
      <c r="J378" s="49" t="s">
        <v>1903</v>
      </c>
      <c r="K378" s="45"/>
    </row>
    <row r="379" spans="1:11" ht="27.75" thickBot="1" x14ac:dyDescent="0.25">
      <c r="A379" s="35">
        <v>2022</v>
      </c>
      <c r="B379" s="36">
        <v>45867</v>
      </c>
      <c r="C379" s="37" t="s">
        <v>1135</v>
      </c>
      <c r="D379" s="38" t="s">
        <v>1142</v>
      </c>
      <c r="E379" s="38" t="s">
        <v>1143</v>
      </c>
      <c r="F379" s="38" t="s">
        <v>113</v>
      </c>
      <c r="G379" s="41"/>
      <c r="H379" s="39" t="s">
        <v>1144</v>
      </c>
      <c r="I379" s="50" t="s">
        <v>1904</v>
      </c>
      <c r="J379" s="49" t="s">
        <v>1905</v>
      </c>
      <c r="K379" s="45"/>
    </row>
    <row r="380" spans="1:11" ht="27.75" thickBot="1" x14ac:dyDescent="0.25">
      <c r="A380" s="35">
        <v>2022</v>
      </c>
      <c r="B380" s="36">
        <v>45878</v>
      </c>
      <c r="C380" s="37" t="s">
        <v>1135</v>
      </c>
      <c r="D380" s="38" t="s">
        <v>1145</v>
      </c>
      <c r="E380" s="38" t="s">
        <v>1146</v>
      </c>
      <c r="F380" s="38" t="s">
        <v>113</v>
      </c>
      <c r="G380" s="41"/>
      <c r="H380" s="39" t="s">
        <v>1147</v>
      </c>
      <c r="I380" s="50" t="s">
        <v>1906</v>
      </c>
      <c r="J380" s="49" t="s">
        <v>1907</v>
      </c>
      <c r="K380" s="45"/>
    </row>
    <row r="381" spans="1:11" ht="27.75" thickBot="1" x14ac:dyDescent="0.25">
      <c r="A381" s="35">
        <v>2022</v>
      </c>
      <c r="B381" s="36">
        <v>45867</v>
      </c>
      <c r="C381" s="37" t="s">
        <v>1135</v>
      </c>
      <c r="D381" s="38" t="s">
        <v>1148</v>
      </c>
      <c r="E381" s="38" t="s">
        <v>1149</v>
      </c>
      <c r="F381" s="38" t="s">
        <v>113</v>
      </c>
      <c r="G381" s="41"/>
      <c r="H381" s="39" t="s">
        <v>1150</v>
      </c>
      <c r="I381" s="50" t="s">
        <v>1908</v>
      </c>
      <c r="J381" s="49" t="s">
        <v>1909</v>
      </c>
      <c r="K381" s="45"/>
    </row>
    <row r="382" spans="1:11" ht="27.75" thickBot="1" x14ac:dyDescent="0.25">
      <c r="A382" s="35">
        <v>2022</v>
      </c>
      <c r="B382" s="36">
        <v>45875</v>
      </c>
      <c r="C382" s="37" t="s">
        <v>1135</v>
      </c>
      <c r="D382" s="38" t="s">
        <v>1151</v>
      </c>
      <c r="E382" s="38" t="s">
        <v>1152</v>
      </c>
      <c r="F382" s="38" t="s">
        <v>113</v>
      </c>
      <c r="G382" s="41"/>
      <c r="H382" s="39" t="s">
        <v>1153</v>
      </c>
      <c r="I382" s="50" t="s">
        <v>1910</v>
      </c>
      <c r="J382" s="49" t="s">
        <v>1911</v>
      </c>
      <c r="K382" s="45"/>
    </row>
    <row r="383" spans="1:11" ht="27.75" thickBot="1" x14ac:dyDescent="0.25">
      <c r="A383" s="35">
        <v>2022</v>
      </c>
      <c r="B383" s="36">
        <v>45875</v>
      </c>
      <c r="C383" s="37" t="s">
        <v>1135</v>
      </c>
      <c r="D383" s="38" t="s">
        <v>1154</v>
      </c>
      <c r="E383" s="38" t="s">
        <v>1155</v>
      </c>
      <c r="F383" s="38" t="s">
        <v>113</v>
      </c>
      <c r="G383" s="41"/>
      <c r="H383" s="39" t="s">
        <v>1156</v>
      </c>
      <c r="I383" s="50" t="s">
        <v>1912</v>
      </c>
      <c r="J383" s="49" t="s">
        <v>1913</v>
      </c>
      <c r="K383" s="45"/>
    </row>
    <row r="384" spans="1:11" ht="13.5" thickBot="1" x14ac:dyDescent="0.25">
      <c r="A384" s="32" t="s">
        <v>1157</v>
      </c>
      <c r="B384" s="44"/>
      <c r="C384" s="44"/>
      <c r="D384" s="44"/>
      <c r="E384" s="44"/>
      <c r="F384" s="44"/>
      <c r="G384" s="44"/>
      <c r="H384" s="44"/>
      <c r="I384" s="54" t="s">
        <v>1157</v>
      </c>
      <c r="J384" s="54"/>
      <c r="K384" s="45"/>
    </row>
    <row r="385" spans="1:11" ht="27.75" thickBot="1" x14ac:dyDescent="0.25">
      <c r="A385" s="33" t="s">
        <v>41</v>
      </c>
      <c r="B385" s="34" t="s">
        <v>42</v>
      </c>
      <c r="C385" s="34" t="s">
        <v>43</v>
      </c>
      <c r="D385" s="34" t="s">
        <v>262</v>
      </c>
      <c r="E385" s="34" t="s">
        <v>45</v>
      </c>
      <c r="F385" s="34" t="s">
        <v>46</v>
      </c>
      <c r="G385" s="34" t="s">
        <v>47</v>
      </c>
      <c r="H385" s="34" t="s">
        <v>48</v>
      </c>
      <c r="I385" s="47" t="s">
        <v>49</v>
      </c>
      <c r="J385" s="47" t="s">
        <v>50</v>
      </c>
      <c r="K385" s="45"/>
    </row>
    <row r="386" spans="1:11" ht="18.75" thickBot="1" x14ac:dyDescent="0.25">
      <c r="A386" s="35">
        <v>2022</v>
      </c>
      <c r="B386" s="36">
        <v>45566</v>
      </c>
      <c r="C386" s="37" t="s">
        <v>1158</v>
      </c>
      <c r="D386" s="38" t="s">
        <v>1159</v>
      </c>
      <c r="E386" s="38" t="s">
        <v>1160</v>
      </c>
      <c r="F386" s="38" t="s">
        <v>113</v>
      </c>
      <c r="G386" s="41"/>
      <c r="H386" s="39" t="s">
        <v>1161</v>
      </c>
      <c r="I386" s="52" t="s">
        <v>1914</v>
      </c>
      <c r="J386" s="48" t="s">
        <v>1915</v>
      </c>
      <c r="K386" s="45"/>
    </row>
    <row r="387" spans="1:11" ht="18.75" thickBot="1" x14ac:dyDescent="0.25">
      <c r="A387" s="35">
        <v>2022</v>
      </c>
      <c r="B387" s="36">
        <v>45566</v>
      </c>
      <c r="C387" s="37" t="s">
        <v>1158</v>
      </c>
      <c r="D387" s="38" t="s">
        <v>1162</v>
      </c>
      <c r="E387" s="38" t="s">
        <v>1163</v>
      </c>
      <c r="F387" s="38" t="s">
        <v>113</v>
      </c>
      <c r="G387" s="41"/>
      <c r="H387" s="39" t="s">
        <v>1164</v>
      </c>
      <c r="I387" s="50" t="s">
        <v>1916</v>
      </c>
      <c r="J387" s="48" t="s">
        <v>1917</v>
      </c>
      <c r="K387" s="45"/>
    </row>
    <row r="388" spans="1:11" ht="18.75" thickBot="1" x14ac:dyDescent="0.25">
      <c r="A388" s="35">
        <v>2022</v>
      </c>
      <c r="B388" s="36">
        <v>45566</v>
      </c>
      <c r="C388" s="37" t="s">
        <v>1158</v>
      </c>
      <c r="D388" s="38" t="s">
        <v>1165</v>
      </c>
      <c r="E388" s="38" t="s">
        <v>1166</v>
      </c>
      <c r="F388" s="38" t="s">
        <v>113</v>
      </c>
      <c r="G388" s="41"/>
      <c r="H388" s="39" t="s">
        <v>1167</v>
      </c>
      <c r="I388" s="50" t="s">
        <v>1918</v>
      </c>
      <c r="J388" s="48" t="s">
        <v>1919</v>
      </c>
      <c r="K388" s="45"/>
    </row>
    <row r="389" spans="1:11" ht="18.75" thickBot="1" x14ac:dyDescent="0.25">
      <c r="A389" s="35">
        <v>2022</v>
      </c>
      <c r="B389" s="36">
        <v>45566</v>
      </c>
      <c r="C389" s="37" t="s">
        <v>1158</v>
      </c>
      <c r="D389" s="38" t="s">
        <v>1168</v>
      </c>
      <c r="E389" s="38" t="s">
        <v>1169</v>
      </c>
      <c r="F389" s="38" t="s">
        <v>113</v>
      </c>
      <c r="G389" s="41"/>
      <c r="H389" s="39" t="s">
        <v>1170</v>
      </c>
      <c r="I389" s="50" t="s">
        <v>1920</v>
      </c>
      <c r="J389" s="48" t="s">
        <v>1921</v>
      </c>
      <c r="K389" s="45"/>
    </row>
    <row r="390" spans="1:11" ht="18.75" thickBot="1" x14ac:dyDescent="0.25">
      <c r="A390" s="35">
        <v>2022</v>
      </c>
      <c r="B390" s="36">
        <v>45566</v>
      </c>
      <c r="C390" s="37" t="s">
        <v>1158</v>
      </c>
      <c r="D390" s="38" t="s">
        <v>1171</v>
      </c>
      <c r="E390" s="38" t="s">
        <v>1172</v>
      </c>
      <c r="F390" s="38" t="s">
        <v>113</v>
      </c>
      <c r="G390" s="41"/>
      <c r="H390" s="39" t="s">
        <v>1173</v>
      </c>
      <c r="I390" s="50" t="s">
        <v>1922</v>
      </c>
      <c r="J390" s="48" t="s">
        <v>1923</v>
      </c>
      <c r="K390" s="45"/>
    </row>
    <row r="391" spans="1:11" ht="18.75" thickBot="1" x14ac:dyDescent="0.25">
      <c r="A391" s="35">
        <v>2022</v>
      </c>
      <c r="B391" s="36">
        <v>45566</v>
      </c>
      <c r="C391" s="37" t="s">
        <v>1158</v>
      </c>
      <c r="D391" s="38" t="s">
        <v>1174</v>
      </c>
      <c r="E391" s="38" t="s">
        <v>1175</v>
      </c>
      <c r="F391" s="38" t="s">
        <v>113</v>
      </c>
      <c r="G391" s="41"/>
      <c r="H391" s="39" t="s">
        <v>1176</v>
      </c>
      <c r="I391" s="50" t="s">
        <v>1924</v>
      </c>
      <c r="J391" s="48" t="s">
        <v>1925</v>
      </c>
      <c r="K391" s="45"/>
    </row>
    <row r="392" spans="1:11" ht="18.75" thickBot="1" x14ac:dyDescent="0.25">
      <c r="A392" s="35">
        <v>2022</v>
      </c>
      <c r="B392" s="36">
        <v>45566</v>
      </c>
      <c r="C392" s="37" t="s">
        <v>1158</v>
      </c>
      <c r="D392" s="38" t="s">
        <v>1177</v>
      </c>
      <c r="E392" s="38" t="s">
        <v>1178</v>
      </c>
      <c r="F392" s="38" t="s">
        <v>113</v>
      </c>
      <c r="G392" s="41"/>
      <c r="H392" s="39" t="s">
        <v>1179</v>
      </c>
      <c r="I392" s="50" t="s">
        <v>1926</v>
      </c>
      <c r="J392" s="48" t="s">
        <v>1927</v>
      </c>
      <c r="K392" s="45"/>
    </row>
    <row r="393" spans="1:11" ht="18.75" thickBot="1" x14ac:dyDescent="0.25">
      <c r="A393" s="35">
        <v>2022</v>
      </c>
      <c r="B393" s="36">
        <v>45566</v>
      </c>
      <c r="C393" s="37" t="s">
        <v>1158</v>
      </c>
      <c r="D393" s="38" t="s">
        <v>1180</v>
      </c>
      <c r="E393" s="38" t="s">
        <v>1181</v>
      </c>
      <c r="F393" s="38" t="s">
        <v>113</v>
      </c>
      <c r="G393" s="41"/>
      <c r="H393" s="39" t="s">
        <v>1182</v>
      </c>
      <c r="I393" s="50" t="s">
        <v>1928</v>
      </c>
      <c r="J393" s="48" t="s">
        <v>1929</v>
      </c>
      <c r="K393" s="45"/>
    </row>
    <row r="394" spans="1:11" ht="18.75" thickBot="1" x14ac:dyDescent="0.25">
      <c r="A394" s="35">
        <v>2022</v>
      </c>
      <c r="B394" s="36">
        <v>45566</v>
      </c>
      <c r="C394" s="37" t="s">
        <v>1158</v>
      </c>
      <c r="D394" s="38" t="s">
        <v>1183</v>
      </c>
      <c r="E394" s="38" t="s">
        <v>1184</v>
      </c>
      <c r="F394" s="38" t="s">
        <v>113</v>
      </c>
      <c r="G394" s="41"/>
      <c r="H394" s="39" t="s">
        <v>1185</v>
      </c>
      <c r="I394" s="50" t="s">
        <v>1930</v>
      </c>
      <c r="J394" s="48" t="s">
        <v>1931</v>
      </c>
      <c r="K394" s="45"/>
    </row>
    <row r="395" spans="1:11" ht="18.75" thickBot="1" x14ac:dyDescent="0.25">
      <c r="A395" s="35">
        <v>2022</v>
      </c>
      <c r="B395" s="36">
        <v>45566</v>
      </c>
      <c r="C395" s="37" t="s">
        <v>1158</v>
      </c>
      <c r="D395" s="38" t="s">
        <v>1186</v>
      </c>
      <c r="E395" s="38" t="s">
        <v>1187</v>
      </c>
      <c r="F395" s="38" t="s">
        <v>113</v>
      </c>
      <c r="G395" s="41"/>
      <c r="H395" s="39" t="s">
        <v>1188</v>
      </c>
      <c r="I395" s="50" t="s">
        <v>1932</v>
      </c>
      <c r="J395" s="48" t="s">
        <v>1933</v>
      </c>
      <c r="K395" s="45"/>
    </row>
    <row r="396" spans="1:11" ht="18.75" thickBot="1" x14ac:dyDescent="0.25">
      <c r="A396" s="35">
        <v>2022</v>
      </c>
      <c r="B396" s="36">
        <v>45566</v>
      </c>
      <c r="C396" s="37" t="s">
        <v>1158</v>
      </c>
      <c r="D396" s="38" t="s">
        <v>1189</v>
      </c>
      <c r="E396" s="38" t="s">
        <v>1190</v>
      </c>
      <c r="F396" s="38" t="s">
        <v>113</v>
      </c>
      <c r="G396" s="41"/>
      <c r="H396" s="39" t="s">
        <v>1191</v>
      </c>
      <c r="I396" s="50" t="s">
        <v>1934</v>
      </c>
      <c r="J396" s="48" t="s">
        <v>1935</v>
      </c>
      <c r="K396" s="45"/>
    </row>
    <row r="397" spans="1:11" ht="18.75" thickBot="1" x14ac:dyDescent="0.25">
      <c r="A397" s="35">
        <v>2022</v>
      </c>
      <c r="B397" s="36">
        <v>45566</v>
      </c>
      <c r="C397" s="37" t="s">
        <v>1158</v>
      </c>
      <c r="D397" s="38" t="s">
        <v>1192</v>
      </c>
      <c r="E397" s="38" t="s">
        <v>1193</v>
      </c>
      <c r="F397" s="38" t="s">
        <v>113</v>
      </c>
      <c r="G397" s="41"/>
      <c r="H397" s="39" t="s">
        <v>1194</v>
      </c>
      <c r="I397" s="50" t="s">
        <v>1936</v>
      </c>
      <c r="J397" s="48" t="s">
        <v>1937</v>
      </c>
      <c r="K397" s="45"/>
    </row>
    <row r="398" spans="1:11" ht="18.75" thickBot="1" x14ac:dyDescent="0.25">
      <c r="A398" s="35">
        <v>2022</v>
      </c>
      <c r="B398" s="36">
        <v>45566</v>
      </c>
      <c r="C398" s="37" t="s">
        <v>1158</v>
      </c>
      <c r="D398" s="38" t="s">
        <v>1195</v>
      </c>
      <c r="E398" s="38" t="s">
        <v>1196</v>
      </c>
      <c r="F398" s="38" t="s">
        <v>113</v>
      </c>
      <c r="G398" s="41"/>
      <c r="H398" s="39" t="s">
        <v>1197</v>
      </c>
      <c r="I398" s="50" t="s">
        <v>1938</v>
      </c>
      <c r="J398" s="48" t="s">
        <v>1939</v>
      </c>
      <c r="K398" s="45"/>
    </row>
    <row r="399" spans="1:11" ht="18.75" thickBot="1" x14ac:dyDescent="0.25">
      <c r="A399" s="35">
        <v>2022</v>
      </c>
      <c r="B399" s="36">
        <v>45566</v>
      </c>
      <c r="C399" s="37" t="s">
        <v>1158</v>
      </c>
      <c r="D399" s="38" t="s">
        <v>1198</v>
      </c>
      <c r="E399" s="38" t="s">
        <v>1199</v>
      </c>
      <c r="F399" s="38" t="s">
        <v>113</v>
      </c>
      <c r="G399" s="41"/>
      <c r="H399" s="39" t="s">
        <v>1200</v>
      </c>
      <c r="I399" s="50" t="s">
        <v>1940</v>
      </c>
      <c r="J399" s="48" t="s">
        <v>1941</v>
      </c>
      <c r="K399" s="45"/>
    </row>
    <row r="400" spans="1:11" ht="13.5" thickBot="1" x14ac:dyDescent="0.25">
      <c r="A400" s="32" t="s">
        <v>1201</v>
      </c>
      <c r="B400" s="44"/>
      <c r="C400" s="44"/>
      <c r="D400" s="44"/>
      <c r="E400" s="44"/>
      <c r="F400" s="44"/>
      <c r="G400" s="44"/>
      <c r="H400" s="44"/>
      <c r="I400" s="54" t="s">
        <v>1201</v>
      </c>
      <c r="J400" s="54"/>
      <c r="K400" s="45"/>
    </row>
    <row r="401" spans="1:11" ht="13.5" thickBot="1" x14ac:dyDescent="0.25">
      <c r="A401" s="32" t="s">
        <v>657</v>
      </c>
      <c r="B401" s="44"/>
      <c r="C401" s="44"/>
      <c r="D401" s="44"/>
      <c r="E401" s="44"/>
      <c r="F401" s="44"/>
      <c r="G401" s="44"/>
      <c r="H401" s="44"/>
      <c r="I401" s="54" t="s">
        <v>657</v>
      </c>
      <c r="J401" s="54"/>
      <c r="K401" s="45"/>
    </row>
    <row r="402" spans="1:11" ht="27.75" thickBot="1" x14ac:dyDescent="0.25">
      <c r="A402" s="33" t="s">
        <v>41</v>
      </c>
      <c r="B402" s="34" t="s">
        <v>42</v>
      </c>
      <c r="C402" s="34" t="s">
        <v>43</v>
      </c>
      <c r="D402" s="34" t="s">
        <v>262</v>
      </c>
      <c r="E402" s="34" t="s">
        <v>45</v>
      </c>
      <c r="F402" s="34" t="s">
        <v>46</v>
      </c>
      <c r="G402" s="34" t="s">
        <v>47</v>
      </c>
      <c r="H402" s="34" t="s">
        <v>48</v>
      </c>
      <c r="I402" s="47" t="s">
        <v>49</v>
      </c>
      <c r="J402" s="47" t="s">
        <v>50</v>
      </c>
      <c r="K402" s="45"/>
    </row>
    <row r="403" spans="1:11" ht="15.75" thickBot="1" x14ac:dyDescent="0.25">
      <c r="A403" s="35">
        <v>2019</v>
      </c>
      <c r="B403" s="36">
        <v>45536</v>
      </c>
      <c r="C403" s="38" t="s">
        <v>1202</v>
      </c>
      <c r="D403" s="38" t="s">
        <v>1203</v>
      </c>
      <c r="E403" s="38" t="s">
        <v>1204</v>
      </c>
      <c r="F403" s="39" t="s">
        <v>113</v>
      </c>
      <c r="G403" s="41"/>
      <c r="H403" s="40" t="s">
        <v>1205</v>
      </c>
      <c r="I403" s="50" t="s">
        <v>1942</v>
      </c>
      <c r="J403" s="50" t="s">
        <v>1206</v>
      </c>
      <c r="K403" s="45"/>
    </row>
    <row r="404" spans="1:11" ht="15.75" thickBot="1" x14ac:dyDescent="0.25">
      <c r="A404" s="35">
        <v>2014</v>
      </c>
      <c r="B404" s="36">
        <v>45627</v>
      </c>
      <c r="C404" s="38" t="s">
        <v>694</v>
      </c>
      <c r="D404" s="38" t="s">
        <v>1207</v>
      </c>
      <c r="E404" s="38" t="s">
        <v>1208</v>
      </c>
      <c r="F404" s="39" t="s">
        <v>113</v>
      </c>
      <c r="G404" s="41"/>
      <c r="H404" s="39" t="s">
        <v>1209</v>
      </c>
      <c r="I404" s="50" t="s">
        <v>1943</v>
      </c>
      <c r="J404" s="50" t="s">
        <v>1210</v>
      </c>
      <c r="K404" s="45"/>
    </row>
    <row r="405" spans="1:11" ht="15.75" thickBot="1" x14ac:dyDescent="0.25">
      <c r="A405" s="35">
        <v>2014</v>
      </c>
      <c r="B405" s="36">
        <v>45627</v>
      </c>
      <c r="C405" s="38" t="s">
        <v>669</v>
      </c>
      <c r="D405" s="38" t="s">
        <v>1211</v>
      </c>
      <c r="E405" s="38" t="s">
        <v>1212</v>
      </c>
      <c r="F405" s="39" t="s">
        <v>113</v>
      </c>
      <c r="G405" s="41"/>
      <c r="H405" s="39" t="s">
        <v>1213</v>
      </c>
      <c r="I405" s="50" t="s">
        <v>1944</v>
      </c>
      <c r="J405" s="50" t="s">
        <v>1214</v>
      </c>
      <c r="K405" s="45"/>
    </row>
    <row r="406" spans="1:11" ht="15.75" thickBot="1" x14ac:dyDescent="0.25">
      <c r="A406" s="35">
        <v>2019</v>
      </c>
      <c r="B406" s="36">
        <v>45649</v>
      </c>
      <c r="C406" s="38" t="s">
        <v>1215</v>
      </c>
      <c r="D406" s="38" t="s">
        <v>1216</v>
      </c>
      <c r="E406" s="38" t="s">
        <v>1217</v>
      </c>
      <c r="F406" s="39" t="s">
        <v>113</v>
      </c>
      <c r="G406" s="41"/>
      <c r="H406" s="39" t="s">
        <v>1218</v>
      </c>
      <c r="I406" s="50" t="s">
        <v>1945</v>
      </c>
      <c r="J406" s="50" t="s">
        <v>1219</v>
      </c>
      <c r="K406" s="45"/>
    </row>
    <row r="407" spans="1:11" ht="15.75" thickBot="1" x14ac:dyDescent="0.25">
      <c r="A407" s="35">
        <v>2019</v>
      </c>
      <c r="B407" s="36">
        <v>45649</v>
      </c>
      <c r="C407" s="38" t="s">
        <v>1215</v>
      </c>
      <c r="D407" s="38" t="s">
        <v>1220</v>
      </c>
      <c r="E407" s="38" t="s">
        <v>1221</v>
      </c>
      <c r="F407" s="39" t="s">
        <v>113</v>
      </c>
      <c r="G407" s="41"/>
      <c r="H407" s="39" t="s">
        <v>1222</v>
      </c>
      <c r="I407" s="50" t="s">
        <v>1946</v>
      </c>
      <c r="J407" s="50" t="s">
        <v>1223</v>
      </c>
      <c r="K407" s="45"/>
    </row>
    <row r="408" spans="1:11" ht="15.75" thickBot="1" x14ac:dyDescent="0.25">
      <c r="A408" s="35">
        <v>2019</v>
      </c>
      <c r="B408" s="36">
        <v>45277</v>
      </c>
      <c r="C408" s="38" t="s">
        <v>1224</v>
      </c>
      <c r="D408" s="38" t="s">
        <v>1225</v>
      </c>
      <c r="E408" s="38" t="s">
        <v>1226</v>
      </c>
      <c r="F408" s="39" t="s">
        <v>113</v>
      </c>
      <c r="G408" s="41"/>
      <c r="H408" s="39" t="s">
        <v>1227</v>
      </c>
      <c r="I408" s="50" t="s">
        <v>1947</v>
      </c>
      <c r="J408" s="50" t="s">
        <v>1228</v>
      </c>
      <c r="K408" s="45"/>
    </row>
    <row r="409" spans="1:11" ht="15.75" thickBot="1" x14ac:dyDescent="0.25">
      <c r="A409" s="35">
        <v>2019</v>
      </c>
      <c r="B409" s="36">
        <v>45277</v>
      </c>
      <c r="C409" s="38" t="s">
        <v>1224</v>
      </c>
      <c r="D409" s="38" t="s">
        <v>1229</v>
      </c>
      <c r="E409" s="38" t="s">
        <v>1230</v>
      </c>
      <c r="F409" s="39" t="s">
        <v>113</v>
      </c>
      <c r="G409" s="41"/>
      <c r="H409" s="39" t="s">
        <v>1231</v>
      </c>
      <c r="I409" s="50" t="s">
        <v>1948</v>
      </c>
      <c r="J409" s="50" t="s">
        <v>1232</v>
      </c>
      <c r="K409" s="45"/>
    </row>
    <row r="410" spans="1:11" ht="15.75" thickBot="1" x14ac:dyDescent="0.25">
      <c r="A410" s="35">
        <v>2014</v>
      </c>
      <c r="B410" s="36">
        <v>45373</v>
      </c>
      <c r="C410" s="38" t="s">
        <v>669</v>
      </c>
      <c r="D410" s="38" t="s">
        <v>1233</v>
      </c>
      <c r="E410" s="38" t="s">
        <v>1234</v>
      </c>
      <c r="F410" s="39" t="s">
        <v>113</v>
      </c>
      <c r="G410" s="41"/>
      <c r="H410" s="39" t="s">
        <v>1235</v>
      </c>
      <c r="I410" s="50" t="s">
        <v>1949</v>
      </c>
      <c r="J410" s="50" t="s">
        <v>1236</v>
      </c>
      <c r="K410" s="45"/>
    </row>
    <row r="411" spans="1:11" ht="13.5" thickBot="1" x14ac:dyDescent="0.25">
      <c r="A411" s="32" t="s">
        <v>216</v>
      </c>
      <c r="B411" s="44"/>
      <c r="C411" s="44"/>
      <c r="D411" s="44"/>
      <c r="E411" s="44"/>
      <c r="F411" s="44"/>
      <c r="G411" s="44"/>
      <c r="H411" s="44"/>
      <c r="I411" s="54" t="s">
        <v>216</v>
      </c>
      <c r="J411" s="54"/>
      <c r="K411" s="45"/>
    </row>
    <row r="412" spans="1:11" ht="27.75" thickBot="1" x14ac:dyDescent="0.25">
      <c r="A412" s="33" t="s">
        <v>41</v>
      </c>
      <c r="B412" s="34" t="s">
        <v>42</v>
      </c>
      <c r="C412" s="34" t="s">
        <v>43</v>
      </c>
      <c r="D412" s="34" t="s">
        <v>262</v>
      </c>
      <c r="E412" s="34" t="s">
        <v>45</v>
      </c>
      <c r="F412" s="34" t="s">
        <v>46</v>
      </c>
      <c r="G412" s="34" t="s">
        <v>47</v>
      </c>
      <c r="H412" s="34" t="s">
        <v>48</v>
      </c>
      <c r="I412" s="47" t="s">
        <v>49</v>
      </c>
      <c r="J412" s="47" t="s">
        <v>50</v>
      </c>
      <c r="K412" s="45"/>
    </row>
    <row r="413" spans="1:11" ht="18.75" thickBot="1" x14ac:dyDescent="0.25">
      <c r="A413" s="35">
        <v>2009</v>
      </c>
      <c r="B413" s="37" t="s">
        <v>1237</v>
      </c>
      <c r="C413" s="38" t="s">
        <v>1238</v>
      </c>
      <c r="D413" s="38" t="s">
        <v>1239</v>
      </c>
      <c r="E413" s="38" t="s">
        <v>1240</v>
      </c>
      <c r="F413" s="41"/>
      <c r="G413" s="39" t="s">
        <v>113</v>
      </c>
      <c r="H413" s="42" t="s">
        <v>1241</v>
      </c>
      <c r="I413" s="52" t="s">
        <v>1242</v>
      </c>
      <c r="J413" s="52" t="s">
        <v>1243</v>
      </c>
      <c r="K413" s="45"/>
    </row>
    <row r="414" spans="1:11" ht="18.75" thickBot="1" x14ac:dyDescent="0.25">
      <c r="A414" s="35">
        <v>2012</v>
      </c>
      <c r="B414" s="37" t="s">
        <v>1244</v>
      </c>
      <c r="C414" s="38" t="s">
        <v>1238</v>
      </c>
      <c r="D414" s="38" t="s">
        <v>1245</v>
      </c>
      <c r="E414" s="38" t="s">
        <v>1246</v>
      </c>
      <c r="F414" s="41"/>
      <c r="G414" s="39" t="s">
        <v>113</v>
      </c>
      <c r="H414" s="42" t="s">
        <v>1247</v>
      </c>
      <c r="I414" s="52" t="s">
        <v>1248</v>
      </c>
      <c r="J414" s="52" t="s">
        <v>1249</v>
      </c>
      <c r="K414" s="45"/>
    </row>
    <row r="415" spans="1:11" ht="18.75" thickBot="1" x14ac:dyDescent="0.25">
      <c r="A415" s="35">
        <v>2012</v>
      </c>
      <c r="B415" s="37" t="s">
        <v>1250</v>
      </c>
      <c r="C415" s="38" t="s">
        <v>1238</v>
      </c>
      <c r="D415" s="38" t="s">
        <v>1251</v>
      </c>
      <c r="E415" s="38" t="s">
        <v>1252</v>
      </c>
      <c r="F415" s="41"/>
      <c r="G415" s="39" t="s">
        <v>113</v>
      </c>
      <c r="H415" s="42" t="s">
        <v>1253</v>
      </c>
      <c r="I415" s="52" t="s">
        <v>1254</v>
      </c>
      <c r="J415" s="52" t="s">
        <v>1255</v>
      </c>
      <c r="K415" s="45"/>
    </row>
    <row r="416" spans="1:11" ht="18.75" thickBot="1" x14ac:dyDescent="0.25">
      <c r="A416" s="35">
        <v>2012</v>
      </c>
      <c r="B416" s="37" t="s">
        <v>1250</v>
      </c>
      <c r="C416" s="38" t="s">
        <v>1238</v>
      </c>
      <c r="D416" s="38" t="s">
        <v>1256</v>
      </c>
      <c r="E416" s="38" t="s">
        <v>1257</v>
      </c>
      <c r="F416" s="41"/>
      <c r="G416" s="39" t="s">
        <v>113</v>
      </c>
      <c r="H416" s="42" t="s">
        <v>1258</v>
      </c>
      <c r="I416" s="52" t="s">
        <v>1259</v>
      </c>
      <c r="J416" s="52" t="s">
        <v>1260</v>
      </c>
      <c r="K416" s="45"/>
    </row>
    <row r="417" spans="1:11" ht="18.75" thickBot="1" x14ac:dyDescent="0.25">
      <c r="A417" s="35">
        <v>2011</v>
      </c>
      <c r="B417" s="37" t="s">
        <v>1261</v>
      </c>
      <c r="C417" s="38" t="s">
        <v>1262</v>
      </c>
      <c r="D417" s="38" t="s">
        <v>1263</v>
      </c>
      <c r="E417" s="38" t="s">
        <v>1264</v>
      </c>
      <c r="F417" s="41"/>
      <c r="G417" s="39" t="s">
        <v>113</v>
      </c>
      <c r="H417" s="42" t="s">
        <v>1265</v>
      </c>
      <c r="I417" s="52" t="s">
        <v>1266</v>
      </c>
      <c r="J417" s="52" t="s">
        <v>1267</v>
      </c>
      <c r="K417" s="45"/>
    </row>
    <row r="418" spans="1:11" ht="18.75" thickBot="1" x14ac:dyDescent="0.25">
      <c r="A418" s="35">
        <v>2012</v>
      </c>
      <c r="B418" s="37" t="s">
        <v>1244</v>
      </c>
      <c r="C418" s="38" t="s">
        <v>1268</v>
      </c>
      <c r="D418" s="38" t="s">
        <v>1269</v>
      </c>
      <c r="E418" s="38" t="s">
        <v>1270</v>
      </c>
      <c r="F418" s="39" t="s">
        <v>113</v>
      </c>
      <c r="G418" s="41"/>
      <c r="H418" s="42" t="s">
        <v>1271</v>
      </c>
      <c r="I418" s="52" t="s">
        <v>1272</v>
      </c>
      <c r="J418" s="52" t="s">
        <v>1273</v>
      </c>
      <c r="K418" s="45"/>
    </row>
    <row r="419" spans="1:11" ht="18.75" thickBot="1" x14ac:dyDescent="0.25">
      <c r="A419" s="35">
        <v>2012</v>
      </c>
      <c r="B419" s="37" t="s">
        <v>1237</v>
      </c>
      <c r="C419" s="38" t="s">
        <v>1268</v>
      </c>
      <c r="D419" s="38" t="s">
        <v>1274</v>
      </c>
      <c r="E419" s="38" t="s">
        <v>1275</v>
      </c>
      <c r="F419" s="39" t="s">
        <v>113</v>
      </c>
      <c r="G419" s="41"/>
      <c r="H419" s="42" t="s">
        <v>1276</v>
      </c>
      <c r="I419" s="52" t="s">
        <v>1277</v>
      </c>
      <c r="J419" s="52" t="s">
        <v>1278</v>
      </c>
      <c r="K419" s="45"/>
    </row>
    <row r="420" spans="1:11" ht="18.75" thickBot="1" x14ac:dyDescent="0.25">
      <c r="A420" s="35">
        <v>2012</v>
      </c>
      <c r="B420" s="37" t="s">
        <v>1250</v>
      </c>
      <c r="C420" s="38" t="s">
        <v>1268</v>
      </c>
      <c r="D420" s="38" t="s">
        <v>1279</v>
      </c>
      <c r="E420" s="38" t="s">
        <v>1280</v>
      </c>
      <c r="F420" s="39" t="s">
        <v>113</v>
      </c>
      <c r="G420" s="41"/>
      <c r="H420" s="42" t="s">
        <v>1281</v>
      </c>
      <c r="I420" s="52" t="s">
        <v>1282</v>
      </c>
      <c r="J420" s="52" t="s">
        <v>1283</v>
      </c>
      <c r="K420" s="45"/>
    </row>
    <row r="421" spans="1:11" ht="18.75" thickBot="1" x14ac:dyDescent="0.25">
      <c r="A421" s="35">
        <v>2012</v>
      </c>
      <c r="B421" s="37" t="s">
        <v>1284</v>
      </c>
      <c r="C421" s="38" t="s">
        <v>1268</v>
      </c>
      <c r="D421" s="38" t="s">
        <v>1285</v>
      </c>
      <c r="E421" s="38" t="s">
        <v>1286</v>
      </c>
      <c r="F421" s="39" t="s">
        <v>113</v>
      </c>
      <c r="G421" s="41"/>
      <c r="H421" s="42" t="s">
        <v>1287</v>
      </c>
      <c r="I421" s="52" t="s">
        <v>1288</v>
      </c>
      <c r="J421" s="52" t="s">
        <v>1289</v>
      </c>
      <c r="K421" s="45"/>
    </row>
    <row r="422" spans="1:11" ht="18.75" thickBot="1" x14ac:dyDescent="0.25">
      <c r="A422" s="35">
        <v>2012</v>
      </c>
      <c r="B422" s="37" t="s">
        <v>1290</v>
      </c>
      <c r="C422" s="38" t="s">
        <v>1268</v>
      </c>
      <c r="D422" s="38" t="s">
        <v>1291</v>
      </c>
      <c r="E422" s="38" t="s">
        <v>1292</v>
      </c>
      <c r="F422" s="39" t="s">
        <v>113</v>
      </c>
      <c r="G422" s="41"/>
      <c r="H422" s="42" t="s">
        <v>1293</v>
      </c>
      <c r="I422" s="52" t="s">
        <v>1294</v>
      </c>
      <c r="J422" s="52" t="s">
        <v>1295</v>
      </c>
      <c r="K422" s="45"/>
    </row>
    <row r="423" spans="1:11" ht="18.75" thickBot="1" x14ac:dyDescent="0.25">
      <c r="A423" s="35">
        <v>2012</v>
      </c>
      <c r="B423" s="37" t="s">
        <v>1296</v>
      </c>
      <c r="C423" s="38" t="s">
        <v>1297</v>
      </c>
      <c r="D423" s="38" t="s">
        <v>1298</v>
      </c>
      <c r="E423" s="38" t="s">
        <v>1299</v>
      </c>
      <c r="F423" s="41"/>
      <c r="G423" s="39" t="s">
        <v>113</v>
      </c>
      <c r="H423" s="42" t="s">
        <v>1300</v>
      </c>
      <c r="I423" s="52" t="s">
        <v>1301</v>
      </c>
      <c r="J423" s="52" t="s">
        <v>1302</v>
      </c>
      <c r="K423" s="45"/>
    </row>
  </sheetData>
  <mergeCells count="3">
    <mergeCell ref="A2:H2"/>
    <mergeCell ref="A3:G3"/>
    <mergeCell ref="A1:J1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95F160-5478-4342-97B6-DB11884670B7}">
  <dimension ref="A1:Q84"/>
  <sheetViews>
    <sheetView view="pageBreakPreview" topLeftCell="A28" zoomScaleNormal="100" zoomScaleSheetLayoutView="100" workbookViewId="0">
      <selection activeCell="A43" sqref="A43:J43"/>
    </sheetView>
  </sheetViews>
  <sheetFormatPr baseColWidth="10" defaultRowHeight="11.25" x14ac:dyDescent="0.2"/>
  <cols>
    <col min="1" max="1" width="5.140625" style="106" bestFit="1" customWidth="1"/>
    <col min="2" max="2" width="10.28515625" style="106" customWidth="1"/>
    <col min="3" max="3" width="24.5703125" style="106" bestFit="1" customWidth="1"/>
    <col min="4" max="4" width="11" style="106" customWidth="1"/>
    <col min="5" max="5" width="7.5703125" style="106" bestFit="1" customWidth="1"/>
    <col min="6" max="6" width="9.5703125" style="106" bestFit="1" customWidth="1"/>
    <col min="7" max="7" width="7.85546875" style="106" bestFit="1" customWidth="1"/>
    <col min="8" max="8" width="15.28515625" style="106" customWidth="1"/>
    <col min="9" max="9" width="13.5703125" style="106" customWidth="1"/>
    <col min="10" max="10" width="23.7109375" style="106" customWidth="1"/>
    <col min="11" max="11" width="14.42578125" style="158" bestFit="1" customWidth="1"/>
    <col min="12" max="12" width="14.28515625" style="105" customWidth="1"/>
    <col min="13" max="13" width="13.7109375" style="105" customWidth="1"/>
    <col min="14" max="16384" width="11.42578125" style="106"/>
  </cols>
  <sheetData>
    <row r="1" spans="1:13" x14ac:dyDescent="0.2">
      <c r="A1" s="405" t="s">
        <v>596</v>
      </c>
      <c r="B1" s="406"/>
      <c r="C1" s="406"/>
      <c r="D1" s="406"/>
      <c r="E1" s="406"/>
      <c r="F1" s="406"/>
      <c r="G1" s="406"/>
      <c r="H1" s="406"/>
      <c r="I1" s="406"/>
      <c r="J1" s="406"/>
      <c r="K1" s="407"/>
      <c r="L1" s="309"/>
      <c r="M1" s="309"/>
    </row>
    <row r="2" spans="1:13" ht="39.75" x14ac:dyDescent="0.2">
      <c r="A2" s="109" t="s">
        <v>41</v>
      </c>
      <c r="B2" s="110" t="s">
        <v>42</v>
      </c>
      <c r="C2" s="111" t="s">
        <v>43</v>
      </c>
      <c r="D2" s="112" t="s">
        <v>262</v>
      </c>
      <c r="E2" s="111" t="s">
        <v>45</v>
      </c>
      <c r="F2" s="111" t="s">
        <v>46</v>
      </c>
      <c r="G2" s="111" t="s">
        <v>47</v>
      </c>
      <c r="H2" s="111" t="s">
        <v>48</v>
      </c>
      <c r="I2" s="111" t="s">
        <v>49</v>
      </c>
      <c r="J2" s="125" t="s">
        <v>50</v>
      </c>
      <c r="K2" s="151" t="s">
        <v>2385</v>
      </c>
      <c r="L2" s="152" t="s">
        <v>2383</v>
      </c>
      <c r="M2" s="113" t="s">
        <v>2384</v>
      </c>
    </row>
    <row r="3" spans="1:13" x14ac:dyDescent="0.2">
      <c r="A3" s="153">
        <v>2001</v>
      </c>
      <c r="B3" s="115">
        <v>45962</v>
      </c>
      <c r="C3" s="115" t="s">
        <v>2517</v>
      </c>
      <c r="D3" s="116" t="s">
        <v>1951</v>
      </c>
      <c r="E3" s="114" t="s">
        <v>1952</v>
      </c>
      <c r="F3" s="114"/>
      <c r="G3" s="117" t="s">
        <v>113</v>
      </c>
      <c r="H3" s="118" t="s">
        <v>1953</v>
      </c>
      <c r="I3" s="119" t="s">
        <v>2198</v>
      </c>
      <c r="J3" s="154" t="s">
        <v>2199</v>
      </c>
      <c r="K3" s="121">
        <v>536364</v>
      </c>
      <c r="L3" s="172">
        <v>451183</v>
      </c>
      <c r="M3" s="181">
        <f>+K3-L3</f>
        <v>85181</v>
      </c>
    </row>
    <row r="4" spans="1:13" x14ac:dyDescent="0.2">
      <c r="A4" s="153">
        <v>1997</v>
      </c>
      <c r="B4" s="115">
        <v>45975</v>
      </c>
      <c r="C4" s="115" t="s">
        <v>2518</v>
      </c>
      <c r="D4" s="116" t="s">
        <v>1955</v>
      </c>
      <c r="E4" s="114" t="s">
        <v>1956</v>
      </c>
      <c r="F4" s="114" t="s">
        <v>113</v>
      </c>
      <c r="G4" s="117"/>
      <c r="H4" s="118" t="s">
        <v>1957</v>
      </c>
      <c r="I4" s="122" t="s">
        <v>2200</v>
      </c>
      <c r="J4" s="154" t="s">
        <v>2201</v>
      </c>
      <c r="K4" s="121">
        <v>536364</v>
      </c>
      <c r="L4" s="173">
        <v>451683</v>
      </c>
      <c r="M4" s="181">
        <f t="shared" ref="M4:M9" si="0">+K4-L4</f>
        <v>84681</v>
      </c>
    </row>
    <row r="5" spans="1:13" x14ac:dyDescent="0.2">
      <c r="A5" s="153">
        <v>2003</v>
      </c>
      <c r="B5" s="115">
        <v>45975</v>
      </c>
      <c r="C5" s="115" t="s">
        <v>2517</v>
      </c>
      <c r="D5" s="116" t="s">
        <v>1958</v>
      </c>
      <c r="E5" s="114" t="s">
        <v>1959</v>
      </c>
      <c r="F5" s="114"/>
      <c r="G5" s="117" t="s">
        <v>113</v>
      </c>
      <c r="H5" s="118" t="s">
        <v>1960</v>
      </c>
      <c r="I5" s="122" t="s">
        <v>2202</v>
      </c>
      <c r="J5" s="154" t="s">
        <v>2203</v>
      </c>
      <c r="K5" s="121">
        <v>536364</v>
      </c>
      <c r="L5" s="172">
        <v>451183</v>
      </c>
      <c r="M5" s="181">
        <f t="shared" si="0"/>
        <v>85181</v>
      </c>
    </row>
    <row r="6" spans="1:13" x14ac:dyDescent="0.2">
      <c r="A6" s="153">
        <v>2009</v>
      </c>
      <c r="B6" s="115">
        <v>45981</v>
      </c>
      <c r="C6" s="115" t="s">
        <v>135</v>
      </c>
      <c r="D6" s="116" t="s">
        <v>1962</v>
      </c>
      <c r="E6" s="114" t="s">
        <v>1963</v>
      </c>
      <c r="F6" s="114" t="s">
        <v>113</v>
      </c>
      <c r="G6" s="117"/>
      <c r="H6" s="118" t="s">
        <v>1964</v>
      </c>
      <c r="I6" s="122" t="s">
        <v>2204</v>
      </c>
      <c r="J6" s="154" t="s">
        <v>2205</v>
      </c>
      <c r="K6" s="121">
        <v>536364</v>
      </c>
      <c r="L6" s="174">
        <v>451883</v>
      </c>
      <c r="M6" s="181">
        <f t="shared" si="0"/>
        <v>84481</v>
      </c>
    </row>
    <row r="7" spans="1:13" x14ac:dyDescent="0.2">
      <c r="A7" s="153">
        <v>2010</v>
      </c>
      <c r="B7" s="115">
        <v>45975</v>
      </c>
      <c r="C7" s="115" t="s">
        <v>135</v>
      </c>
      <c r="D7" s="116" t="s">
        <v>1965</v>
      </c>
      <c r="E7" s="114" t="s">
        <v>1966</v>
      </c>
      <c r="F7" s="114" t="s">
        <v>113</v>
      </c>
      <c r="G7" s="117"/>
      <c r="H7" s="118" t="s">
        <v>1967</v>
      </c>
      <c r="I7" s="122" t="s">
        <v>2206</v>
      </c>
      <c r="J7" s="154" t="s">
        <v>2207</v>
      </c>
      <c r="K7" s="121">
        <v>536364</v>
      </c>
      <c r="L7" s="174">
        <v>451883</v>
      </c>
      <c r="M7" s="181">
        <f t="shared" si="0"/>
        <v>84481</v>
      </c>
    </row>
    <row r="8" spans="1:13" x14ac:dyDescent="0.2">
      <c r="A8" s="153">
        <v>2010</v>
      </c>
      <c r="B8" s="115">
        <v>45975</v>
      </c>
      <c r="C8" s="115" t="s">
        <v>2519</v>
      </c>
      <c r="D8" s="116" t="s">
        <v>1968</v>
      </c>
      <c r="E8" s="114" t="s">
        <v>1969</v>
      </c>
      <c r="F8" s="114" t="s">
        <v>113</v>
      </c>
      <c r="G8" s="117"/>
      <c r="H8" s="118" t="s">
        <v>1970</v>
      </c>
      <c r="I8" s="122" t="s">
        <v>2208</v>
      </c>
      <c r="J8" s="154" t="s">
        <v>2209</v>
      </c>
      <c r="K8" s="121">
        <v>233529</v>
      </c>
      <c r="L8" s="175">
        <v>205089</v>
      </c>
      <c r="M8" s="181">
        <f t="shared" si="0"/>
        <v>28440</v>
      </c>
    </row>
    <row r="9" spans="1:13" x14ac:dyDescent="0.2">
      <c r="A9" s="153">
        <v>2016</v>
      </c>
      <c r="B9" s="115">
        <v>45975</v>
      </c>
      <c r="C9" s="115" t="s">
        <v>2520</v>
      </c>
      <c r="D9" s="116" t="s">
        <v>1972</v>
      </c>
      <c r="E9" s="114" t="s">
        <v>1973</v>
      </c>
      <c r="F9" s="114" t="s">
        <v>113</v>
      </c>
      <c r="G9" s="117"/>
      <c r="H9" s="118" t="s">
        <v>1974</v>
      </c>
      <c r="I9" s="122" t="s">
        <v>2210</v>
      </c>
      <c r="J9" s="154" t="s">
        <v>2211</v>
      </c>
      <c r="K9" s="121">
        <v>350125</v>
      </c>
      <c r="L9" s="176">
        <v>300168</v>
      </c>
      <c r="M9" s="181">
        <f t="shared" si="0"/>
        <v>49957</v>
      </c>
    </row>
    <row r="10" spans="1:13" ht="11.25" customHeight="1" x14ac:dyDescent="0.2">
      <c r="A10" s="394" t="s">
        <v>1950</v>
      </c>
      <c r="B10" s="395"/>
      <c r="C10" s="395"/>
      <c r="D10" s="395"/>
      <c r="E10" s="395"/>
      <c r="F10" s="395"/>
      <c r="G10" s="395"/>
      <c r="H10" s="395"/>
      <c r="I10" s="395"/>
      <c r="J10" s="395"/>
      <c r="K10" s="171">
        <f>SUM(K3:K9)</f>
        <v>3265474</v>
      </c>
      <c r="L10" s="171">
        <f>SUM(L3:L9)</f>
        <v>2763072</v>
      </c>
      <c r="M10" s="182">
        <f>SUM(M3:M9)</f>
        <v>502402</v>
      </c>
    </row>
    <row r="11" spans="1:13" ht="39.75" x14ac:dyDescent="0.2">
      <c r="A11" s="109" t="s">
        <v>41</v>
      </c>
      <c r="B11" s="110" t="s">
        <v>42</v>
      </c>
      <c r="C11" s="111" t="s">
        <v>43</v>
      </c>
      <c r="D11" s="112" t="s">
        <v>262</v>
      </c>
      <c r="E11" s="111" t="s">
        <v>45</v>
      </c>
      <c r="F11" s="111" t="s">
        <v>46</v>
      </c>
      <c r="G11" s="111" t="s">
        <v>47</v>
      </c>
      <c r="H11" s="111" t="s">
        <v>48</v>
      </c>
      <c r="I11" s="111" t="s">
        <v>49</v>
      </c>
      <c r="J11" s="125" t="s">
        <v>50</v>
      </c>
      <c r="K11" s="151" t="s">
        <v>2385</v>
      </c>
      <c r="L11" s="177"/>
      <c r="M11" s="113" t="s">
        <v>2384</v>
      </c>
    </row>
    <row r="12" spans="1:13" ht="22.5" x14ac:dyDescent="0.2">
      <c r="A12" s="153">
        <v>2003</v>
      </c>
      <c r="B12" s="115">
        <v>45955</v>
      </c>
      <c r="C12" s="115" t="s">
        <v>2521</v>
      </c>
      <c r="D12" s="116" t="s">
        <v>1977</v>
      </c>
      <c r="E12" s="114" t="s">
        <v>1978</v>
      </c>
      <c r="F12" s="114" t="s">
        <v>54</v>
      </c>
      <c r="G12" s="117"/>
      <c r="H12" s="118" t="s">
        <v>1979</v>
      </c>
      <c r="I12" s="119" t="s">
        <v>2212</v>
      </c>
      <c r="J12" s="134" t="s">
        <v>2522</v>
      </c>
      <c r="K12" s="121">
        <v>536364</v>
      </c>
      <c r="L12" s="173">
        <v>451683</v>
      </c>
      <c r="M12" s="181">
        <f t="shared" ref="M12:M30" si="1">+K12-L12</f>
        <v>84681</v>
      </c>
    </row>
    <row r="13" spans="1:13" ht="22.5" x14ac:dyDescent="0.2">
      <c r="A13" s="153">
        <v>2009</v>
      </c>
      <c r="B13" s="115">
        <v>45940</v>
      </c>
      <c r="C13" s="115" t="s">
        <v>1981</v>
      </c>
      <c r="D13" s="116" t="s">
        <v>1982</v>
      </c>
      <c r="E13" s="114" t="s">
        <v>1983</v>
      </c>
      <c r="F13" s="114"/>
      <c r="G13" s="117" t="s">
        <v>54</v>
      </c>
      <c r="H13" s="118" t="s">
        <v>1984</v>
      </c>
      <c r="I13" s="122" t="s">
        <v>2213</v>
      </c>
      <c r="J13" s="134" t="s">
        <v>2523</v>
      </c>
      <c r="K13" s="121">
        <v>536364</v>
      </c>
      <c r="L13" s="178">
        <v>451383</v>
      </c>
      <c r="M13" s="181">
        <f t="shared" si="1"/>
        <v>84981</v>
      </c>
    </row>
    <row r="14" spans="1:13" ht="22.5" x14ac:dyDescent="0.2">
      <c r="A14" s="153">
        <v>2010</v>
      </c>
      <c r="B14" s="115">
        <v>45940</v>
      </c>
      <c r="C14" s="115" t="s">
        <v>2521</v>
      </c>
      <c r="D14" s="116" t="s">
        <v>1986</v>
      </c>
      <c r="E14" s="114" t="s">
        <v>1987</v>
      </c>
      <c r="F14" s="114"/>
      <c r="G14" s="117" t="s">
        <v>54</v>
      </c>
      <c r="H14" s="118" t="s">
        <v>1988</v>
      </c>
      <c r="I14" s="122" t="s">
        <v>2214</v>
      </c>
      <c r="J14" s="134" t="s">
        <v>2524</v>
      </c>
      <c r="K14" s="121">
        <v>536364</v>
      </c>
      <c r="L14" s="178">
        <v>451383</v>
      </c>
      <c r="M14" s="181">
        <f t="shared" si="1"/>
        <v>84981</v>
      </c>
    </row>
    <row r="15" spans="1:13" ht="22.5" x14ac:dyDescent="0.2">
      <c r="A15" s="153">
        <v>2010</v>
      </c>
      <c r="B15" s="115">
        <v>45940</v>
      </c>
      <c r="C15" s="115" t="s">
        <v>2521</v>
      </c>
      <c r="D15" s="116" t="s">
        <v>1990</v>
      </c>
      <c r="E15" s="114" t="s">
        <v>1991</v>
      </c>
      <c r="F15" s="114"/>
      <c r="G15" s="117" t="s">
        <v>54</v>
      </c>
      <c r="H15" s="118" t="s">
        <v>1992</v>
      </c>
      <c r="I15" s="122" t="s">
        <v>2215</v>
      </c>
      <c r="J15" s="134" t="s">
        <v>2525</v>
      </c>
      <c r="K15" s="121">
        <v>536364</v>
      </c>
      <c r="L15" s="178">
        <v>451383</v>
      </c>
      <c r="M15" s="181">
        <f t="shared" si="1"/>
        <v>84981</v>
      </c>
    </row>
    <row r="16" spans="1:13" ht="22.5" x14ac:dyDescent="0.2">
      <c r="A16" s="153">
        <v>2002</v>
      </c>
      <c r="B16" s="115">
        <v>45966</v>
      </c>
      <c r="C16" s="115" t="s">
        <v>2521</v>
      </c>
      <c r="D16" s="116" t="s">
        <v>1994</v>
      </c>
      <c r="E16" s="114" t="s">
        <v>1995</v>
      </c>
      <c r="F16" s="114"/>
      <c r="G16" s="117" t="s">
        <v>54</v>
      </c>
      <c r="H16" s="118" t="s">
        <v>1996</v>
      </c>
      <c r="I16" s="122" t="s">
        <v>2216</v>
      </c>
      <c r="J16" s="134" t="s">
        <v>2526</v>
      </c>
      <c r="K16" s="121">
        <v>536364</v>
      </c>
      <c r="L16" s="172">
        <v>451183</v>
      </c>
      <c r="M16" s="181">
        <f t="shared" si="1"/>
        <v>85181</v>
      </c>
    </row>
    <row r="17" spans="1:13" ht="33.75" x14ac:dyDescent="0.2">
      <c r="A17" s="153">
        <v>2007</v>
      </c>
      <c r="B17" s="115">
        <v>45936</v>
      </c>
      <c r="C17" s="115" t="s">
        <v>1998</v>
      </c>
      <c r="D17" s="116" t="s">
        <v>1999</v>
      </c>
      <c r="E17" s="114" t="s">
        <v>2000</v>
      </c>
      <c r="F17" s="114" t="s">
        <v>54</v>
      </c>
      <c r="G17" s="117"/>
      <c r="H17" s="118" t="s">
        <v>2001</v>
      </c>
      <c r="I17" s="122" t="s">
        <v>2217</v>
      </c>
      <c r="J17" s="134" t="s">
        <v>2527</v>
      </c>
      <c r="K17" s="121">
        <v>536364</v>
      </c>
      <c r="L17" s="173">
        <v>451683</v>
      </c>
      <c r="M17" s="181">
        <f t="shared" si="1"/>
        <v>84681</v>
      </c>
    </row>
    <row r="18" spans="1:13" ht="33.75" x14ac:dyDescent="0.2">
      <c r="A18" s="153">
        <v>2007</v>
      </c>
      <c r="B18" s="115">
        <v>45936</v>
      </c>
      <c r="C18" s="115" t="s">
        <v>1998</v>
      </c>
      <c r="D18" s="116" t="s">
        <v>2003</v>
      </c>
      <c r="E18" s="114" t="s">
        <v>2004</v>
      </c>
      <c r="F18" s="114" t="s">
        <v>54</v>
      </c>
      <c r="G18" s="117"/>
      <c r="H18" s="118" t="s">
        <v>2005</v>
      </c>
      <c r="I18" s="122" t="s">
        <v>2218</v>
      </c>
      <c r="J18" s="134" t="s">
        <v>2528</v>
      </c>
      <c r="K18" s="121">
        <v>536364</v>
      </c>
      <c r="L18" s="173">
        <v>451683</v>
      </c>
      <c r="M18" s="181">
        <f t="shared" si="1"/>
        <v>84681</v>
      </c>
    </row>
    <row r="19" spans="1:13" ht="33.75" x14ac:dyDescent="0.2">
      <c r="A19" s="153">
        <v>2002</v>
      </c>
      <c r="B19" s="115">
        <v>45936</v>
      </c>
      <c r="C19" s="115" t="s">
        <v>1998</v>
      </c>
      <c r="D19" s="116" t="s">
        <v>2007</v>
      </c>
      <c r="E19" s="114" t="s">
        <v>2008</v>
      </c>
      <c r="F19" s="114"/>
      <c r="G19" s="117" t="s">
        <v>54</v>
      </c>
      <c r="H19" s="118" t="s">
        <v>2009</v>
      </c>
      <c r="I19" s="122" t="s">
        <v>2219</v>
      </c>
      <c r="J19" s="134" t="s">
        <v>2529</v>
      </c>
      <c r="K19" s="121">
        <v>536364</v>
      </c>
      <c r="L19" s="172">
        <v>451183</v>
      </c>
      <c r="M19" s="181">
        <f t="shared" si="1"/>
        <v>85181</v>
      </c>
    </row>
    <row r="20" spans="1:13" ht="33.75" x14ac:dyDescent="0.2">
      <c r="A20" s="153">
        <v>2011</v>
      </c>
      <c r="B20" s="115">
        <v>45939</v>
      </c>
      <c r="C20" s="115" t="s">
        <v>2011</v>
      </c>
      <c r="D20" s="116" t="s">
        <v>2012</v>
      </c>
      <c r="E20" s="114" t="s">
        <v>2013</v>
      </c>
      <c r="F20" s="114"/>
      <c r="G20" s="117" t="s">
        <v>54</v>
      </c>
      <c r="H20" s="118" t="s">
        <v>2014</v>
      </c>
      <c r="I20" s="122" t="s">
        <v>2220</v>
      </c>
      <c r="J20" s="134" t="s">
        <v>2530</v>
      </c>
      <c r="K20" s="121">
        <v>536364</v>
      </c>
      <c r="L20" s="178">
        <v>451383</v>
      </c>
      <c r="M20" s="181">
        <f t="shared" si="1"/>
        <v>84981</v>
      </c>
    </row>
    <row r="21" spans="1:13" ht="22.5" x14ac:dyDescent="0.2">
      <c r="A21" s="153">
        <v>2013</v>
      </c>
      <c r="B21" s="115">
        <v>45935</v>
      </c>
      <c r="C21" s="115" t="s">
        <v>2016</v>
      </c>
      <c r="D21" s="116" t="s">
        <v>2017</v>
      </c>
      <c r="E21" s="114" t="s">
        <v>2018</v>
      </c>
      <c r="F21" s="114" t="s">
        <v>54</v>
      </c>
      <c r="G21" s="117"/>
      <c r="H21" s="118" t="s">
        <v>2019</v>
      </c>
      <c r="I21" s="122" t="s">
        <v>2221</v>
      </c>
      <c r="J21" s="134" t="s">
        <v>2531</v>
      </c>
      <c r="K21" s="121">
        <v>350125</v>
      </c>
      <c r="L21" s="176">
        <v>300168</v>
      </c>
      <c r="M21" s="181">
        <f t="shared" si="1"/>
        <v>49957</v>
      </c>
    </row>
    <row r="22" spans="1:13" ht="22.5" x14ac:dyDescent="0.2">
      <c r="A22" s="153">
        <v>2013</v>
      </c>
      <c r="B22" s="115">
        <v>45935</v>
      </c>
      <c r="C22" s="115" t="s">
        <v>2532</v>
      </c>
      <c r="D22" s="116" t="s">
        <v>2022</v>
      </c>
      <c r="E22" s="114" t="s">
        <v>2023</v>
      </c>
      <c r="F22" s="114" t="s">
        <v>54</v>
      </c>
      <c r="G22" s="117"/>
      <c r="H22" s="118" t="s">
        <v>2024</v>
      </c>
      <c r="I22" s="122" t="s">
        <v>2222</v>
      </c>
      <c r="J22" s="134" t="s">
        <v>2533</v>
      </c>
      <c r="K22" s="121">
        <v>350125</v>
      </c>
      <c r="L22" s="176">
        <v>300168</v>
      </c>
      <c r="M22" s="181">
        <f t="shared" si="1"/>
        <v>49957</v>
      </c>
    </row>
    <row r="23" spans="1:13" ht="22.5" x14ac:dyDescent="0.2">
      <c r="A23" s="153">
        <v>2014</v>
      </c>
      <c r="B23" s="115">
        <v>45935</v>
      </c>
      <c r="C23" s="115" t="s">
        <v>2521</v>
      </c>
      <c r="D23" s="116" t="s">
        <v>2026</v>
      </c>
      <c r="E23" s="114" t="s">
        <v>2027</v>
      </c>
      <c r="F23" s="114" t="s">
        <v>54</v>
      </c>
      <c r="G23" s="117"/>
      <c r="H23" s="118" t="s">
        <v>2028</v>
      </c>
      <c r="I23" s="122" t="s">
        <v>2223</v>
      </c>
      <c r="J23" s="134" t="s">
        <v>2534</v>
      </c>
      <c r="K23" s="121">
        <v>536364</v>
      </c>
      <c r="L23" s="174">
        <v>451883</v>
      </c>
      <c r="M23" s="181">
        <f t="shared" si="1"/>
        <v>84481</v>
      </c>
    </row>
    <row r="24" spans="1:13" x14ac:dyDescent="0.2">
      <c r="A24" s="153">
        <v>2004</v>
      </c>
      <c r="B24" s="115">
        <v>45975</v>
      </c>
      <c r="C24" s="115" t="s">
        <v>2030</v>
      </c>
      <c r="D24" s="116" t="s">
        <v>2031</v>
      </c>
      <c r="E24" s="114" t="s">
        <v>2032</v>
      </c>
      <c r="F24" s="114" t="s">
        <v>54</v>
      </c>
      <c r="G24" s="117"/>
      <c r="H24" s="118" t="s">
        <v>2033</v>
      </c>
      <c r="I24" s="122" t="s">
        <v>2224</v>
      </c>
      <c r="J24" s="134" t="s">
        <v>2535</v>
      </c>
      <c r="K24" s="121">
        <v>350125</v>
      </c>
      <c r="L24" s="179">
        <v>299868</v>
      </c>
      <c r="M24" s="181">
        <f t="shared" si="1"/>
        <v>50257</v>
      </c>
    </row>
    <row r="25" spans="1:13" ht="22.5" x14ac:dyDescent="0.2">
      <c r="A25" s="153">
        <v>2012</v>
      </c>
      <c r="B25" s="115">
        <v>45937</v>
      </c>
      <c r="C25" s="115" t="s">
        <v>2016</v>
      </c>
      <c r="D25" s="116" t="s">
        <v>2035</v>
      </c>
      <c r="E25" s="114" t="s">
        <v>2036</v>
      </c>
      <c r="F25" s="114" t="s">
        <v>54</v>
      </c>
      <c r="G25" s="117"/>
      <c r="H25" s="118" t="s">
        <v>2037</v>
      </c>
      <c r="I25" s="122" t="s">
        <v>2225</v>
      </c>
      <c r="J25" s="134" t="s">
        <v>2038</v>
      </c>
      <c r="K25" s="121">
        <v>350125</v>
      </c>
      <c r="L25" s="176">
        <v>300168</v>
      </c>
      <c r="M25" s="181">
        <f t="shared" si="1"/>
        <v>49957</v>
      </c>
    </row>
    <row r="26" spans="1:13" ht="22.5" x14ac:dyDescent="0.2">
      <c r="A26" s="153">
        <v>2013</v>
      </c>
      <c r="B26" s="115">
        <v>45948</v>
      </c>
      <c r="C26" s="115" t="s">
        <v>2039</v>
      </c>
      <c r="D26" s="116" t="s">
        <v>2040</v>
      </c>
      <c r="E26" s="114" t="s">
        <v>2041</v>
      </c>
      <c r="F26" s="114" t="s">
        <v>54</v>
      </c>
      <c r="G26" s="117"/>
      <c r="H26" s="118" t="s">
        <v>2042</v>
      </c>
      <c r="I26" s="122" t="s">
        <v>2226</v>
      </c>
      <c r="J26" s="134" t="s">
        <v>2536</v>
      </c>
      <c r="K26" s="121">
        <v>233529</v>
      </c>
      <c r="L26" s="175">
        <v>205089</v>
      </c>
      <c r="M26" s="181">
        <f t="shared" si="1"/>
        <v>28440</v>
      </c>
    </row>
    <row r="27" spans="1:13" ht="22.5" x14ac:dyDescent="0.2">
      <c r="A27" s="153">
        <v>2010</v>
      </c>
      <c r="B27" s="115">
        <v>45924</v>
      </c>
      <c r="C27" s="115" t="s">
        <v>2537</v>
      </c>
      <c r="D27" s="116" t="s">
        <v>2045</v>
      </c>
      <c r="E27" s="114" t="s">
        <v>2046</v>
      </c>
      <c r="F27" s="114" t="s">
        <v>54</v>
      </c>
      <c r="G27" s="117"/>
      <c r="H27" s="118" t="s">
        <v>2047</v>
      </c>
      <c r="I27" s="122" t="s">
        <v>2227</v>
      </c>
      <c r="J27" s="134" t="s">
        <v>2538</v>
      </c>
      <c r="K27" s="121">
        <v>350125</v>
      </c>
      <c r="L27" s="176">
        <v>300168</v>
      </c>
      <c r="M27" s="181">
        <f t="shared" si="1"/>
        <v>49957</v>
      </c>
    </row>
    <row r="28" spans="1:13" ht="22.5" x14ac:dyDescent="0.2">
      <c r="A28" s="153">
        <v>2010</v>
      </c>
      <c r="B28" s="115">
        <v>45986</v>
      </c>
      <c r="C28" s="115" t="s">
        <v>2539</v>
      </c>
      <c r="D28" s="116" t="s">
        <v>2050</v>
      </c>
      <c r="E28" s="114" t="s">
        <v>2051</v>
      </c>
      <c r="F28" s="114" t="s">
        <v>54</v>
      </c>
      <c r="G28" s="117"/>
      <c r="H28" s="118" t="s">
        <v>2052</v>
      </c>
      <c r="I28" s="122" t="s">
        <v>2228</v>
      </c>
      <c r="J28" s="134" t="s">
        <v>2540</v>
      </c>
      <c r="K28" s="121">
        <v>350125</v>
      </c>
      <c r="L28" s="176">
        <v>300168</v>
      </c>
      <c r="M28" s="181">
        <f t="shared" si="1"/>
        <v>49957</v>
      </c>
    </row>
    <row r="29" spans="1:13" ht="22.5" x14ac:dyDescent="0.2">
      <c r="A29" s="153">
        <v>2008</v>
      </c>
      <c r="B29" s="115">
        <v>45953</v>
      </c>
      <c r="C29" s="115" t="s">
        <v>2521</v>
      </c>
      <c r="D29" s="116" t="s">
        <v>2054</v>
      </c>
      <c r="E29" s="114" t="s">
        <v>2541</v>
      </c>
      <c r="F29" s="114"/>
      <c r="G29" s="117" t="s">
        <v>54</v>
      </c>
      <c r="H29" s="118" t="s">
        <v>2056</v>
      </c>
      <c r="I29" s="122" t="s">
        <v>2229</v>
      </c>
      <c r="J29" s="134" t="s">
        <v>2230</v>
      </c>
      <c r="K29" s="121">
        <v>536364</v>
      </c>
      <c r="L29" s="172">
        <v>451183</v>
      </c>
      <c r="M29" s="181">
        <f t="shared" si="1"/>
        <v>85181</v>
      </c>
    </row>
    <row r="30" spans="1:13" ht="22.5" x14ac:dyDescent="0.2">
      <c r="A30" s="153">
        <v>2010</v>
      </c>
      <c r="B30" s="115">
        <v>45944</v>
      </c>
      <c r="C30" s="115" t="s">
        <v>2057</v>
      </c>
      <c r="D30" s="116" t="s">
        <v>2058</v>
      </c>
      <c r="E30" s="114" t="s">
        <v>2059</v>
      </c>
      <c r="F30" s="114"/>
      <c r="G30" s="117" t="s">
        <v>54</v>
      </c>
      <c r="H30" s="118" t="s">
        <v>2060</v>
      </c>
      <c r="I30" s="119" t="s">
        <v>2231</v>
      </c>
      <c r="J30" s="134" t="s">
        <v>2232</v>
      </c>
      <c r="K30" s="121">
        <v>536364</v>
      </c>
      <c r="L30" s="178">
        <v>451383</v>
      </c>
      <c r="M30" s="181">
        <f t="shared" si="1"/>
        <v>84981</v>
      </c>
    </row>
    <row r="31" spans="1:13" ht="11.25" customHeight="1" x14ac:dyDescent="0.2">
      <c r="A31" s="394" t="s">
        <v>1975</v>
      </c>
      <c r="B31" s="395"/>
      <c r="C31" s="395"/>
      <c r="D31" s="395"/>
      <c r="E31" s="395"/>
      <c r="F31" s="395"/>
      <c r="G31" s="395"/>
      <c r="H31" s="395"/>
      <c r="I31" s="395"/>
      <c r="J31" s="395"/>
      <c r="K31" s="171">
        <f>SUM(K12:K30)</f>
        <v>8770647</v>
      </c>
      <c r="L31" s="171">
        <f>SUM(L12:L30)</f>
        <v>7423193</v>
      </c>
      <c r="M31" s="182">
        <f>SUM(M12:M30)</f>
        <v>1347454</v>
      </c>
    </row>
    <row r="32" spans="1:13" ht="39.75" x14ac:dyDescent="0.2">
      <c r="A32" s="109" t="s">
        <v>41</v>
      </c>
      <c r="B32" s="110" t="s">
        <v>42</v>
      </c>
      <c r="C32" s="111" t="s">
        <v>43</v>
      </c>
      <c r="D32" s="112" t="s">
        <v>262</v>
      </c>
      <c r="E32" s="111" t="s">
        <v>45</v>
      </c>
      <c r="F32" s="111" t="s">
        <v>46</v>
      </c>
      <c r="G32" s="111" t="s">
        <v>47</v>
      </c>
      <c r="H32" s="111" t="s">
        <v>48</v>
      </c>
      <c r="I32" s="111" t="s">
        <v>49</v>
      </c>
      <c r="J32" s="125" t="s">
        <v>50</v>
      </c>
      <c r="K32" s="151" t="s">
        <v>2385</v>
      </c>
      <c r="L32" s="177"/>
      <c r="M32" s="113" t="s">
        <v>2384</v>
      </c>
    </row>
    <row r="33" spans="1:17" x14ac:dyDescent="0.2">
      <c r="A33" s="153" t="s">
        <v>2386</v>
      </c>
      <c r="B33" s="115">
        <v>45962</v>
      </c>
      <c r="C33" s="115" t="s">
        <v>694</v>
      </c>
      <c r="D33" s="116" t="s">
        <v>2062</v>
      </c>
      <c r="E33" s="114" t="s">
        <v>2063</v>
      </c>
      <c r="F33" s="114" t="s">
        <v>113</v>
      </c>
      <c r="G33" s="117"/>
      <c r="H33" s="118" t="s">
        <v>2064</v>
      </c>
      <c r="I33" s="119" t="s">
        <v>2233</v>
      </c>
      <c r="J33" s="144" t="s">
        <v>2234</v>
      </c>
      <c r="K33" s="121">
        <v>536364</v>
      </c>
      <c r="L33" s="173">
        <v>451683</v>
      </c>
      <c r="M33" s="181">
        <f t="shared" ref="M33:M42" si="2">+K33-L33</f>
        <v>84681</v>
      </c>
    </row>
    <row r="34" spans="1:17" x14ac:dyDescent="0.2">
      <c r="A34" s="153" t="s">
        <v>2386</v>
      </c>
      <c r="B34" s="115">
        <v>45982</v>
      </c>
      <c r="C34" s="115" t="s">
        <v>694</v>
      </c>
      <c r="D34" s="116" t="s">
        <v>2065</v>
      </c>
      <c r="E34" s="114" t="s">
        <v>2066</v>
      </c>
      <c r="F34" s="114" t="s">
        <v>113</v>
      </c>
      <c r="G34" s="117"/>
      <c r="H34" s="118" t="s">
        <v>2067</v>
      </c>
      <c r="I34" s="122" t="s">
        <v>2235</v>
      </c>
      <c r="J34" s="144" t="s">
        <v>2236</v>
      </c>
      <c r="K34" s="121">
        <v>536364</v>
      </c>
      <c r="L34" s="173">
        <v>451683</v>
      </c>
      <c r="M34" s="181">
        <f t="shared" si="2"/>
        <v>84681</v>
      </c>
    </row>
    <row r="35" spans="1:17" x14ac:dyDescent="0.2">
      <c r="A35" s="153" t="s">
        <v>2407</v>
      </c>
      <c r="B35" s="115">
        <v>45981</v>
      </c>
      <c r="C35" s="115" t="s">
        <v>669</v>
      </c>
      <c r="D35" s="116" t="s">
        <v>2068</v>
      </c>
      <c r="E35" s="114" t="s">
        <v>2069</v>
      </c>
      <c r="F35" s="114" t="s">
        <v>113</v>
      </c>
      <c r="G35" s="117"/>
      <c r="H35" s="118" t="s">
        <v>2070</v>
      </c>
      <c r="I35" s="122" t="s">
        <v>2237</v>
      </c>
      <c r="J35" s="144" t="s">
        <v>2238</v>
      </c>
      <c r="K35" s="121">
        <v>350125</v>
      </c>
      <c r="L35" s="179">
        <v>299868</v>
      </c>
      <c r="M35" s="181">
        <f t="shared" si="2"/>
        <v>50257</v>
      </c>
    </row>
    <row r="36" spans="1:17" s="327" customFormat="1" x14ac:dyDescent="0.2">
      <c r="A36" s="317" t="s">
        <v>2390</v>
      </c>
      <c r="B36" s="318" t="s">
        <v>2071</v>
      </c>
      <c r="C36" s="318" t="s">
        <v>658</v>
      </c>
      <c r="D36" s="319" t="s">
        <v>2542</v>
      </c>
      <c r="E36" s="320" t="s">
        <v>2073</v>
      </c>
      <c r="F36" s="320" t="s">
        <v>113</v>
      </c>
      <c r="G36" s="321"/>
      <c r="H36" s="322" t="s">
        <v>2074</v>
      </c>
      <c r="I36" s="323" t="s">
        <v>2239</v>
      </c>
      <c r="J36" s="324" t="s">
        <v>2240</v>
      </c>
      <c r="K36" s="140"/>
      <c r="L36" s="325"/>
      <c r="M36" s="326"/>
      <c r="O36" s="140">
        <v>233529</v>
      </c>
      <c r="P36" s="325">
        <v>205089</v>
      </c>
      <c r="Q36" s="326">
        <f t="shared" ref="Q36:Q37" si="3">+O36-P36</f>
        <v>28440</v>
      </c>
    </row>
    <row r="37" spans="1:17" s="327" customFormat="1" x14ac:dyDescent="0.2">
      <c r="A37" s="317" t="s">
        <v>2415</v>
      </c>
      <c r="B37" s="318">
        <v>45982</v>
      </c>
      <c r="C37" s="318" t="s">
        <v>658</v>
      </c>
      <c r="D37" s="319" t="s">
        <v>2075</v>
      </c>
      <c r="E37" s="320" t="s">
        <v>2076</v>
      </c>
      <c r="F37" s="320" t="s">
        <v>113</v>
      </c>
      <c r="G37" s="321"/>
      <c r="H37" s="322" t="s">
        <v>2077</v>
      </c>
      <c r="I37" s="323" t="s">
        <v>2241</v>
      </c>
      <c r="J37" s="324" t="s">
        <v>2242</v>
      </c>
      <c r="K37" s="140"/>
      <c r="L37" s="325"/>
      <c r="M37" s="326"/>
      <c r="O37" s="140">
        <v>233529</v>
      </c>
      <c r="P37" s="325">
        <v>205089</v>
      </c>
      <c r="Q37" s="326">
        <f t="shared" si="3"/>
        <v>28440</v>
      </c>
    </row>
    <row r="38" spans="1:17" x14ac:dyDescent="0.2">
      <c r="A38" s="153" t="s">
        <v>2415</v>
      </c>
      <c r="B38" s="115" t="s">
        <v>2071</v>
      </c>
      <c r="C38" s="115" t="s">
        <v>658</v>
      </c>
      <c r="D38" s="116" t="s">
        <v>2078</v>
      </c>
      <c r="E38" s="114" t="s">
        <v>2079</v>
      </c>
      <c r="F38" s="114" t="s">
        <v>113</v>
      </c>
      <c r="G38" s="117"/>
      <c r="H38" s="118" t="s">
        <v>2080</v>
      </c>
      <c r="I38" s="122" t="s">
        <v>2243</v>
      </c>
      <c r="J38" s="144" t="s">
        <v>2244</v>
      </c>
      <c r="K38" s="121">
        <v>233529</v>
      </c>
      <c r="L38" s="175">
        <v>205089</v>
      </c>
      <c r="M38" s="181">
        <f t="shared" si="2"/>
        <v>28440</v>
      </c>
    </row>
    <row r="39" spans="1:17" x14ac:dyDescent="0.2">
      <c r="A39" s="153" t="s">
        <v>2543</v>
      </c>
      <c r="B39" s="115" t="s">
        <v>2071</v>
      </c>
      <c r="C39" s="115" t="s">
        <v>658</v>
      </c>
      <c r="D39" s="116" t="s">
        <v>2081</v>
      </c>
      <c r="E39" s="114" t="s">
        <v>2082</v>
      </c>
      <c r="F39" s="114" t="s">
        <v>113</v>
      </c>
      <c r="G39" s="117"/>
      <c r="H39" s="118" t="s">
        <v>2083</v>
      </c>
      <c r="I39" s="122" t="s">
        <v>2245</v>
      </c>
      <c r="J39" s="144" t="s">
        <v>2246</v>
      </c>
      <c r="K39" s="121">
        <v>233529</v>
      </c>
      <c r="L39" s="175">
        <v>205089</v>
      </c>
      <c r="M39" s="181">
        <f t="shared" si="2"/>
        <v>28440</v>
      </c>
    </row>
    <row r="40" spans="1:17" x14ac:dyDescent="0.2">
      <c r="A40" s="153" t="s">
        <v>2386</v>
      </c>
      <c r="B40" s="115">
        <v>45982</v>
      </c>
      <c r="C40" s="115" t="s">
        <v>694</v>
      </c>
      <c r="D40" s="116" t="s">
        <v>2084</v>
      </c>
      <c r="E40" s="114" t="s">
        <v>2085</v>
      </c>
      <c r="F40" s="114"/>
      <c r="G40" s="117" t="s">
        <v>113</v>
      </c>
      <c r="H40" s="118" t="s">
        <v>2086</v>
      </c>
      <c r="I40" s="122" t="s">
        <v>2247</v>
      </c>
      <c r="J40" s="144" t="s">
        <v>2248</v>
      </c>
      <c r="K40" s="121">
        <v>536364</v>
      </c>
      <c r="L40" s="172">
        <v>451183</v>
      </c>
      <c r="M40" s="181">
        <f t="shared" si="2"/>
        <v>85181</v>
      </c>
    </row>
    <row r="41" spans="1:17" x14ac:dyDescent="0.2">
      <c r="A41" s="153" t="s">
        <v>2389</v>
      </c>
      <c r="B41" s="115">
        <v>45890</v>
      </c>
      <c r="C41" s="115" t="s">
        <v>694</v>
      </c>
      <c r="D41" s="116" t="s">
        <v>2087</v>
      </c>
      <c r="E41" s="114" t="s">
        <v>2088</v>
      </c>
      <c r="F41" s="114"/>
      <c r="G41" s="117" t="s">
        <v>113</v>
      </c>
      <c r="H41" s="118" t="s">
        <v>2089</v>
      </c>
      <c r="I41" s="122" t="s">
        <v>2249</v>
      </c>
      <c r="J41" s="144" t="s">
        <v>2250</v>
      </c>
      <c r="K41" s="121">
        <v>536364</v>
      </c>
      <c r="L41" s="172">
        <v>451183</v>
      </c>
      <c r="M41" s="181">
        <f t="shared" si="2"/>
        <v>85181</v>
      </c>
    </row>
    <row r="42" spans="1:17" x14ac:dyDescent="0.2">
      <c r="A42" s="153" t="s">
        <v>2389</v>
      </c>
      <c r="B42" s="115">
        <v>45988</v>
      </c>
      <c r="C42" s="115" t="s">
        <v>694</v>
      </c>
      <c r="D42" s="116" t="s">
        <v>2090</v>
      </c>
      <c r="E42" s="114" t="s">
        <v>2091</v>
      </c>
      <c r="F42" s="114"/>
      <c r="G42" s="117" t="s">
        <v>113</v>
      </c>
      <c r="H42" s="118" t="s">
        <v>2092</v>
      </c>
      <c r="I42" s="122" t="s">
        <v>2251</v>
      </c>
      <c r="J42" s="144" t="s">
        <v>2252</v>
      </c>
      <c r="K42" s="121">
        <v>536364</v>
      </c>
      <c r="L42" s="172">
        <v>451183</v>
      </c>
      <c r="M42" s="181">
        <f t="shared" si="2"/>
        <v>85181</v>
      </c>
    </row>
    <row r="43" spans="1:17" ht="11.25" customHeight="1" x14ac:dyDescent="0.2">
      <c r="A43" s="394" t="s">
        <v>2061</v>
      </c>
      <c r="B43" s="395"/>
      <c r="C43" s="395"/>
      <c r="D43" s="395"/>
      <c r="E43" s="395"/>
      <c r="F43" s="395"/>
      <c r="G43" s="395"/>
      <c r="H43" s="395"/>
      <c r="I43" s="395"/>
      <c r="J43" s="395"/>
      <c r="K43" s="171">
        <f>SUM(K33:K42)</f>
        <v>3499003</v>
      </c>
      <c r="L43" s="171">
        <f>SUM(L33:L42)</f>
        <v>2966961</v>
      </c>
      <c r="M43" s="182">
        <f>SUM(M33:M42)</f>
        <v>532042</v>
      </c>
    </row>
    <row r="44" spans="1:17" ht="39.75" x14ac:dyDescent="0.2">
      <c r="A44" s="109" t="s">
        <v>41</v>
      </c>
      <c r="B44" s="110" t="s">
        <v>42</v>
      </c>
      <c r="C44" s="111" t="s">
        <v>43</v>
      </c>
      <c r="D44" s="112" t="s">
        <v>262</v>
      </c>
      <c r="E44" s="111" t="s">
        <v>45</v>
      </c>
      <c r="F44" s="111" t="s">
        <v>46</v>
      </c>
      <c r="G44" s="111" t="s">
        <v>47</v>
      </c>
      <c r="H44" s="111" t="s">
        <v>48</v>
      </c>
      <c r="I44" s="111" t="s">
        <v>49</v>
      </c>
      <c r="J44" s="125" t="s">
        <v>50</v>
      </c>
      <c r="K44" s="151" t="s">
        <v>2385</v>
      </c>
      <c r="L44" s="177"/>
      <c r="M44" s="113" t="s">
        <v>2384</v>
      </c>
    </row>
    <row r="45" spans="1:17" x14ac:dyDescent="0.2">
      <c r="A45" s="153" t="s">
        <v>2415</v>
      </c>
      <c r="B45" s="115">
        <v>45936</v>
      </c>
      <c r="C45" s="115" t="s">
        <v>2094</v>
      </c>
      <c r="D45" s="116" t="s">
        <v>2095</v>
      </c>
      <c r="E45" s="114" t="s">
        <v>2096</v>
      </c>
      <c r="F45" s="114" t="s">
        <v>113</v>
      </c>
      <c r="G45" s="117"/>
      <c r="H45" s="118" t="s">
        <v>2097</v>
      </c>
      <c r="I45" s="119" t="s">
        <v>2253</v>
      </c>
      <c r="J45" s="155" t="s">
        <v>2254</v>
      </c>
      <c r="K45" s="121">
        <v>233529</v>
      </c>
      <c r="L45" s="175">
        <v>205089</v>
      </c>
      <c r="M45" s="181">
        <f t="shared" ref="M45:M52" si="4">+K45-L45</f>
        <v>28440</v>
      </c>
    </row>
    <row r="46" spans="1:17" x14ac:dyDescent="0.2">
      <c r="A46" s="153" t="s">
        <v>2386</v>
      </c>
      <c r="B46" s="115">
        <v>45955</v>
      </c>
      <c r="C46" s="115" t="s">
        <v>2098</v>
      </c>
      <c r="D46" s="116" t="s">
        <v>2099</v>
      </c>
      <c r="E46" s="114" t="s">
        <v>2100</v>
      </c>
      <c r="F46" s="114" t="s">
        <v>113</v>
      </c>
      <c r="G46" s="117"/>
      <c r="H46" s="118" t="s">
        <v>2101</v>
      </c>
      <c r="I46" s="122" t="s">
        <v>2255</v>
      </c>
      <c r="J46" s="155" t="s">
        <v>2256</v>
      </c>
      <c r="K46" s="121">
        <v>536364</v>
      </c>
      <c r="L46" s="173">
        <v>451683</v>
      </c>
      <c r="M46" s="181">
        <f t="shared" si="4"/>
        <v>84681</v>
      </c>
    </row>
    <row r="47" spans="1:17" ht="22.5" x14ac:dyDescent="0.2">
      <c r="A47" s="153" t="s">
        <v>2544</v>
      </c>
      <c r="B47" s="115">
        <v>45961</v>
      </c>
      <c r="C47" s="115" t="s">
        <v>2102</v>
      </c>
      <c r="D47" s="116" t="s">
        <v>2103</v>
      </c>
      <c r="E47" s="114" t="s">
        <v>2104</v>
      </c>
      <c r="F47" s="114" t="s">
        <v>113</v>
      </c>
      <c r="G47" s="117"/>
      <c r="H47" s="118" t="s">
        <v>2105</v>
      </c>
      <c r="I47" s="122" t="s">
        <v>2257</v>
      </c>
      <c r="J47" s="155" t="s">
        <v>2258</v>
      </c>
      <c r="K47" s="121">
        <v>350125</v>
      </c>
      <c r="L47" s="176">
        <v>300168</v>
      </c>
      <c r="M47" s="181">
        <f t="shared" si="4"/>
        <v>49957</v>
      </c>
    </row>
    <row r="48" spans="1:17" ht="22.5" x14ac:dyDescent="0.2">
      <c r="A48" s="153" t="s">
        <v>2402</v>
      </c>
      <c r="B48" s="115">
        <v>45983</v>
      </c>
      <c r="C48" s="115" t="s">
        <v>2106</v>
      </c>
      <c r="D48" s="116" t="s">
        <v>2107</v>
      </c>
      <c r="E48" s="114" t="s">
        <v>2108</v>
      </c>
      <c r="F48" s="114" t="s">
        <v>113</v>
      </c>
      <c r="G48" s="117"/>
      <c r="H48" s="118" t="s">
        <v>2109</v>
      </c>
      <c r="I48" s="122" t="s">
        <v>2259</v>
      </c>
      <c r="J48" s="155" t="s">
        <v>2260</v>
      </c>
      <c r="K48" s="121">
        <v>350125</v>
      </c>
      <c r="L48" s="176">
        <v>300168</v>
      </c>
      <c r="M48" s="181">
        <f t="shared" si="4"/>
        <v>49957</v>
      </c>
    </row>
    <row r="49" spans="1:13" x14ac:dyDescent="0.2">
      <c r="A49" s="153" t="s">
        <v>2386</v>
      </c>
      <c r="B49" s="115">
        <v>45911</v>
      </c>
      <c r="C49" s="115" t="s">
        <v>2110</v>
      </c>
      <c r="D49" s="116" t="s">
        <v>2111</v>
      </c>
      <c r="E49" s="114" t="s">
        <v>2112</v>
      </c>
      <c r="F49" s="114"/>
      <c r="G49" s="117" t="s">
        <v>113</v>
      </c>
      <c r="H49" s="118" t="s">
        <v>2113</v>
      </c>
      <c r="I49" s="122" t="s">
        <v>2261</v>
      </c>
      <c r="J49" s="155" t="s">
        <v>2262</v>
      </c>
      <c r="K49" s="121">
        <v>536364</v>
      </c>
      <c r="L49" s="172">
        <v>451183</v>
      </c>
      <c r="M49" s="181">
        <f t="shared" si="4"/>
        <v>85181</v>
      </c>
    </row>
    <row r="50" spans="1:13" x14ac:dyDescent="0.2">
      <c r="A50" s="153" t="s">
        <v>2386</v>
      </c>
      <c r="B50" s="115">
        <v>45928</v>
      </c>
      <c r="C50" s="115" t="s">
        <v>2114</v>
      </c>
      <c r="D50" s="116" t="s">
        <v>2115</v>
      </c>
      <c r="E50" s="114" t="s">
        <v>2116</v>
      </c>
      <c r="F50" s="114" t="s">
        <v>113</v>
      </c>
      <c r="G50" s="117"/>
      <c r="H50" s="118" t="s">
        <v>2117</v>
      </c>
      <c r="I50" s="122" t="s">
        <v>2263</v>
      </c>
      <c r="J50" s="155" t="s">
        <v>2264</v>
      </c>
      <c r="K50" s="121">
        <v>536364</v>
      </c>
      <c r="L50" s="173">
        <v>451683</v>
      </c>
      <c r="M50" s="181">
        <f t="shared" si="4"/>
        <v>84681</v>
      </c>
    </row>
    <row r="51" spans="1:13" x14ac:dyDescent="0.2">
      <c r="A51" s="153" t="s">
        <v>2391</v>
      </c>
      <c r="B51" s="115">
        <v>45943</v>
      </c>
      <c r="C51" s="115" t="s">
        <v>2118</v>
      </c>
      <c r="D51" s="116" t="s">
        <v>2119</v>
      </c>
      <c r="E51" s="114" t="s">
        <v>2120</v>
      </c>
      <c r="F51" s="114" t="s">
        <v>113</v>
      </c>
      <c r="G51" s="117"/>
      <c r="H51" s="118" t="s">
        <v>2121</v>
      </c>
      <c r="I51" s="122" t="s">
        <v>2265</v>
      </c>
      <c r="J51" s="155" t="s">
        <v>2266</v>
      </c>
      <c r="K51" s="121">
        <v>536364</v>
      </c>
      <c r="L51" s="174">
        <v>451883</v>
      </c>
      <c r="M51" s="181">
        <f t="shared" si="4"/>
        <v>84481</v>
      </c>
    </row>
    <row r="52" spans="1:13" x14ac:dyDescent="0.2">
      <c r="A52" s="153" t="s">
        <v>2544</v>
      </c>
      <c r="B52" s="115">
        <v>45904</v>
      </c>
      <c r="C52" s="115" t="s">
        <v>2122</v>
      </c>
      <c r="D52" s="116" t="s">
        <v>2123</v>
      </c>
      <c r="E52" s="114" t="s">
        <v>2124</v>
      </c>
      <c r="F52" s="114" t="s">
        <v>113</v>
      </c>
      <c r="G52" s="117"/>
      <c r="H52" s="118" t="s">
        <v>2125</v>
      </c>
      <c r="I52" s="122" t="s">
        <v>2267</v>
      </c>
      <c r="J52" s="155" t="s">
        <v>2268</v>
      </c>
      <c r="K52" s="121">
        <v>536364</v>
      </c>
      <c r="L52" s="174">
        <v>451883</v>
      </c>
      <c r="M52" s="181">
        <f t="shared" si="4"/>
        <v>84481</v>
      </c>
    </row>
    <row r="53" spans="1:13" ht="11.25" customHeight="1" x14ac:dyDescent="0.2">
      <c r="A53" s="394" t="s">
        <v>2093</v>
      </c>
      <c r="B53" s="395"/>
      <c r="C53" s="395"/>
      <c r="D53" s="395"/>
      <c r="E53" s="395"/>
      <c r="F53" s="395"/>
      <c r="G53" s="395"/>
      <c r="H53" s="395"/>
      <c r="I53" s="395"/>
      <c r="J53" s="395"/>
      <c r="K53" s="171">
        <f>SUM(K45:K52)</f>
        <v>3615599</v>
      </c>
      <c r="L53" s="171">
        <f>SUM(L45:L52)</f>
        <v>3063740</v>
      </c>
      <c r="M53" s="182">
        <f>SUM(M45:M52)</f>
        <v>551859</v>
      </c>
    </row>
    <row r="54" spans="1:13" ht="39.75" x14ac:dyDescent="0.2">
      <c r="A54" s="109" t="s">
        <v>41</v>
      </c>
      <c r="B54" s="110" t="s">
        <v>42</v>
      </c>
      <c r="C54" s="111" t="s">
        <v>43</v>
      </c>
      <c r="D54" s="112" t="s">
        <v>262</v>
      </c>
      <c r="E54" s="111" t="s">
        <v>45</v>
      </c>
      <c r="F54" s="111" t="s">
        <v>46</v>
      </c>
      <c r="G54" s="111" t="s">
        <v>47</v>
      </c>
      <c r="H54" s="111" t="s">
        <v>48</v>
      </c>
      <c r="I54" s="111" t="s">
        <v>49</v>
      </c>
      <c r="J54" s="125" t="s">
        <v>50</v>
      </c>
      <c r="K54" s="151" t="s">
        <v>2385</v>
      </c>
      <c r="L54" s="177"/>
      <c r="M54" s="113" t="s">
        <v>2384</v>
      </c>
    </row>
    <row r="55" spans="1:13" ht="33.75" x14ac:dyDescent="0.2">
      <c r="A55" s="153">
        <v>2012</v>
      </c>
      <c r="B55" s="115">
        <v>45964</v>
      </c>
      <c r="C55" s="115" t="s">
        <v>2454</v>
      </c>
      <c r="D55" s="116" t="s">
        <v>2127</v>
      </c>
      <c r="E55" s="114" t="s">
        <v>2128</v>
      </c>
      <c r="F55" s="114"/>
      <c r="G55" s="117" t="s">
        <v>54</v>
      </c>
      <c r="H55" s="118" t="s">
        <v>2097</v>
      </c>
      <c r="I55" s="119" t="s">
        <v>2545</v>
      </c>
      <c r="J55" s="156" t="s">
        <v>2270</v>
      </c>
      <c r="K55" s="121">
        <v>536364</v>
      </c>
      <c r="L55" s="178">
        <v>451383</v>
      </c>
      <c r="M55" s="181">
        <f t="shared" ref="M55:M58" si="5">+K55-L55</f>
        <v>84981</v>
      </c>
    </row>
    <row r="56" spans="1:13" ht="22.5" x14ac:dyDescent="0.2">
      <c r="A56" s="153">
        <v>2011</v>
      </c>
      <c r="B56" s="115">
        <v>45964</v>
      </c>
      <c r="C56" s="115" t="s">
        <v>2129</v>
      </c>
      <c r="D56" s="116" t="s">
        <v>2130</v>
      </c>
      <c r="E56" s="114" t="s">
        <v>2131</v>
      </c>
      <c r="F56" s="114"/>
      <c r="G56" s="117" t="s">
        <v>54</v>
      </c>
      <c r="H56" s="118" t="s">
        <v>2101</v>
      </c>
      <c r="I56" s="122" t="s">
        <v>2546</v>
      </c>
      <c r="J56" s="156" t="s">
        <v>2272</v>
      </c>
      <c r="K56" s="121">
        <v>536364</v>
      </c>
      <c r="L56" s="178">
        <v>451383</v>
      </c>
      <c r="M56" s="181">
        <f t="shared" si="5"/>
        <v>84981</v>
      </c>
    </row>
    <row r="57" spans="1:13" ht="22.5" x14ac:dyDescent="0.2">
      <c r="A57" s="153">
        <v>2016</v>
      </c>
      <c r="B57" s="115">
        <v>45940</v>
      </c>
      <c r="C57" s="115" t="s">
        <v>2132</v>
      </c>
      <c r="D57" s="116" t="s">
        <v>2133</v>
      </c>
      <c r="E57" s="114" t="s">
        <v>2134</v>
      </c>
      <c r="F57" s="114" t="s">
        <v>54</v>
      </c>
      <c r="G57" s="117"/>
      <c r="H57" s="118" t="s">
        <v>2105</v>
      </c>
      <c r="I57" s="122" t="s">
        <v>2273</v>
      </c>
      <c r="J57" s="156" t="s">
        <v>2274</v>
      </c>
      <c r="K57" s="121">
        <v>350125</v>
      </c>
      <c r="L57" s="176">
        <v>300168</v>
      </c>
      <c r="M57" s="181">
        <f t="shared" si="5"/>
        <v>49957</v>
      </c>
    </row>
    <row r="58" spans="1:13" ht="22.5" x14ac:dyDescent="0.2">
      <c r="A58" s="153">
        <v>2012</v>
      </c>
      <c r="B58" s="115">
        <v>45964</v>
      </c>
      <c r="C58" s="115" t="s">
        <v>2547</v>
      </c>
      <c r="D58" s="116" t="s">
        <v>2136</v>
      </c>
      <c r="E58" s="114" t="s">
        <v>2137</v>
      </c>
      <c r="F58" s="114" t="s">
        <v>54</v>
      </c>
      <c r="G58" s="117"/>
      <c r="H58" s="118" t="s">
        <v>2109</v>
      </c>
      <c r="I58" s="122" t="s">
        <v>2275</v>
      </c>
      <c r="J58" s="156" t="s">
        <v>2276</v>
      </c>
      <c r="K58" s="121">
        <v>350125</v>
      </c>
      <c r="L58" s="176">
        <v>300168</v>
      </c>
      <c r="M58" s="181">
        <f t="shared" si="5"/>
        <v>49957</v>
      </c>
    </row>
    <row r="59" spans="1:13" x14ac:dyDescent="0.2">
      <c r="A59" s="412" t="s">
        <v>2126</v>
      </c>
      <c r="B59" s="412"/>
      <c r="C59" s="412"/>
      <c r="D59" s="412"/>
      <c r="E59" s="412"/>
      <c r="F59" s="412"/>
      <c r="G59" s="412"/>
      <c r="H59" s="412"/>
      <c r="I59" s="412"/>
      <c r="J59" s="412"/>
      <c r="K59" s="171">
        <f>SUM(K55:K58)</f>
        <v>1772978</v>
      </c>
      <c r="L59" s="171">
        <f>SUM(L55:L58)</f>
        <v>1503102</v>
      </c>
      <c r="M59" s="182">
        <f>SUM(M55:M58)</f>
        <v>269876</v>
      </c>
    </row>
    <row r="60" spans="1:13" x14ac:dyDescent="0.2">
      <c r="A60" s="413" t="s">
        <v>2505</v>
      </c>
      <c r="B60" s="414"/>
      <c r="C60" s="414"/>
      <c r="D60" s="414"/>
      <c r="E60" s="414"/>
      <c r="F60" s="414"/>
      <c r="G60" s="414"/>
      <c r="H60" s="414"/>
      <c r="I60" s="414"/>
      <c r="J60" s="414"/>
      <c r="K60" s="415"/>
      <c r="M60" s="181"/>
    </row>
    <row r="61" spans="1:13" ht="39.75" x14ac:dyDescent="0.2">
      <c r="A61" s="109" t="s">
        <v>41</v>
      </c>
      <c r="B61" s="110" t="s">
        <v>42</v>
      </c>
      <c r="C61" s="111" t="s">
        <v>43</v>
      </c>
      <c r="D61" s="112" t="s">
        <v>262</v>
      </c>
      <c r="E61" s="111" t="s">
        <v>45</v>
      </c>
      <c r="F61" s="111" t="s">
        <v>46</v>
      </c>
      <c r="G61" s="111" t="s">
        <v>47</v>
      </c>
      <c r="H61" s="111" t="s">
        <v>48</v>
      </c>
      <c r="I61" s="111" t="s">
        <v>49</v>
      </c>
      <c r="J61" s="125" t="s">
        <v>50</v>
      </c>
      <c r="K61" s="151" t="s">
        <v>2385</v>
      </c>
      <c r="L61" s="177"/>
      <c r="M61" s="113" t="s">
        <v>2384</v>
      </c>
    </row>
    <row r="62" spans="1:13" x14ac:dyDescent="0.2">
      <c r="A62" s="153">
        <v>2022</v>
      </c>
      <c r="B62" s="115">
        <v>45948</v>
      </c>
      <c r="C62" s="115" t="s">
        <v>1158</v>
      </c>
      <c r="D62" s="116" t="s">
        <v>2138</v>
      </c>
      <c r="E62" s="114" t="s">
        <v>2139</v>
      </c>
      <c r="F62" s="114" t="s">
        <v>113</v>
      </c>
      <c r="G62" s="117"/>
      <c r="H62" s="118" t="s">
        <v>2140</v>
      </c>
      <c r="I62" s="119" t="s">
        <v>2277</v>
      </c>
      <c r="J62" s="157" t="s">
        <v>2278</v>
      </c>
      <c r="K62" s="121">
        <v>233529</v>
      </c>
      <c r="L62" s="180">
        <v>204789</v>
      </c>
      <c r="M62" s="181">
        <f t="shared" ref="M62:M69" si="6">+K62-L62</f>
        <v>28740</v>
      </c>
    </row>
    <row r="63" spans="1:13" x14ac:dyDescent="0.2">
      <c r="A63" s="153">
        <v>2022</v>
      </c>
      <c r="B63" s="115">
        <v>45948</v>
      </c>
      <c r="C63" s="115" t="s">
        <v>1158</v>
      </c>
      <c r="D63" s="116" t="s">
        <v>2141</v>
      </c>
      <c r="E63" s="114" t="s">
        <v>2142</v>
      </c>
      <c r="F63" s="114" t="s">
        <v>113</v>
      </c>
      <c r="G63" s="117"/>
      <c r="H63" s="118" t="s">
        <v>2143</v>
      </c>
      <c r="I63" s="122" t="s">
        <v>2279</v>
      </c>
      <c r="J63" s="157" t="s">
        <v>2280</v>
      </c>
      <c r="K63" s="121">
        <v>233529</v>
      </c>
      <c r="L63" s="180">
        <v>204789</v>
      </c>
      <c r="M63" s="181">
        <f t="shared" si="6"/>
        <v>28740</v>
      </c>
    </row>
    <row r="64" spans="1:13" x14ac:dyDescent="0.2">
      <c r="A64" s="153">
        <v>2022</v>
      </c>
      <c r="B64" s="115">
        <v>45948</v>
      </c>
      <c r="C64" s="115" t="s">
        <v>1158</v>
      </c>
      <c r="D64" s="116" t="s">
        <v>2144</v>
      </c>
      <c r="E64" s="114" t="s">
        <v>2145</v>
      </c>
      <c r="F64" s="114" t="s">
        <v>113</v>
      </c>
      <c r="G64" s="117"/>
      <c r="H64" s="118" t="s">
        <v>2146</v>
      </c>
      <c r="I64" s="122" t="s">
        <v>2281</v>
      </c>
      <c r="J64" s="157" t="s">
        <v>2282</v>
      </c>
      <c r="K64" s="121">
        <v>233529</v>
      </c>
      <c r="L64" s="180">
        <v>204789</v>
      </c>
      <c r="M64" s="181">
        <f t="shared" si="6"/>
        <v>28740</v>
      </c>
    </row>
    <row r="65" spans="1:13" x14ac:dyDescent="0.2">
      <c r="A65" s="153">
        <v>2022</v>
      </c>
      <c r="B65" s="115">
        <v>45948</v>
      </c>
      <c r="C65" s="115" t="s">
        <v>1158</v>
      </c>
      <c r="D65" s="116" t="s">
        <v>2147</v>
      </c>
      <c r="E65" s="114" t="s">
        <v>2148</v>
      </c>
      <c r="F65" s="114" t="s">
        <v>113</v>
      </c>
      <c r="G65" s="117"/>
      <c r="H65" s="118" t="s">
        <v>2149</v>
      </c>
      <c r="I65" s="122" t="s">
        <v>2283</v>
      </c>
      <c r="J65" s="157" t="s">
        <v>2284</v>
      </c>
      <c r="K65" s="121">
        <v>233529</v>
      </c>
      <c r="L65" s="180">
        <v>204789</v>
      </c>
      <c r="M65" s="181">
        <f t="shared" si="6"/>
        <v>28740</v>
      </c>
    </row>
    <row r="66" spans="1:13" x14ac:dyDescent="0.2">
      <c r="A66" s="153">
        <v>2022</v>
      </c>
      <c r="B66" s="115">
        <v>45948</v>
      </c>
      <c r="C66" s="115" t="s">
        <v>1158</v>
      </c>
      <c r="D66" s="116" t="s">
        <v>2150</v>
      </c>
      <c r="E66" s="114" t="s">
        <v>2151</v>
      </c>
      <c r="F66" s="114" t="s">
        <v>113</v>
      </c>
      <c r="G66" s="117"/>
      <c r="H66" s="118" t="s">
        <v>2152</v>
      </c>
      <c r="I66" s="122" t="s">
        <v>2285</v>
      </c>
      <c r="J66" s="157" t="s">
        <v>2286</v>
      </c>
      <c r="K66" s="121">
        <v>233529</v>
      </c>
      <c r="L66" s="180">
        <v>204789</v>
      </c>
      <c r="M66" s="181">
        <f t="shared" si="6"/>
        <v>28740</v>
      </c>
    </row>
    <row r="67" spans="1:13" x14ac:dyDescent="0.2">
      <c r="A67" s="153">
        <v>2022</v>
      </c>
      <c r="B67" s="115">
        <v>45948</v>
      </c>
      <c r="C67" s="115" t="s">
        <v>1158</v>
      </c>
      <c r="D67" s="116" t="s">
        <v>2153</v>
      </c>
      <c r="E67" s="114" t="s">
        <v>2154</v>
      </c>
      <c r="F67" s="114" t="s">
        <v>113</v>
      </c>
      <c r="G67" s="117"/>
      <c r="H67" s="118" t="s">
        <v>2155</v>
      </c>
      <c r="I67" s="122" t="s">
        <v>2287</v>
      </c>
      <c r="J67" s="157" t="s">
        <v>2288</v>
      </c>
      <c r="K67" s="121">
        <v>233529</v>
      </c>
      <c r="L67" s="180">
        <v>204789</v>
      </c>
      <c r="M67" s="181">
        <f t="shared" si="6"/>
        <v>28740</v>
      </c>
    </row>
    <row r="68" spans="1:13" x14ac:dyDescent="0.2">
      <c r="A68" s="153">
        <v>2022</v>
      </c>
      <c r="B68" s="115">
        <v>45948</v>
      </c>
      <c r="C68" s="115" t="s">
        <v>1158</v>
      </c>
      <c r="D68" s="116" t="s">
        <v>2156</v>
      </c>
      <c r="E68" s="114" t="s">
        <v>2157</v>
      </c>
      <c r="F68" s="114" t="s">
        <v>113</v>
      </c>
      <c r="G68" s="117"/>
      <c r="H68" s="118" t="s">
        <v>2158</v>
      </c>
      <c r="I68" s="122" t="s">
        <v>2289</v>
      </c>
      <c r="J68" s="157" t="s">
        <v>2290</v>
      </c>
      <c r="K68" s="121">
        <v>233529</v>
      </c>
      <c r="L68" s="180">
        <v>204789</v>
      </c>
      <c r="M68" s="181">
        <f t="shared" si="6"/>
        <v>28740</v>
      </c>
    </row>
    <row r="69" spans="1:13" x14ac:dyDescent="0.2">
      <c r="A69" s="153">
        <v>2022</v>
      </c>
      <c r="B69" s="115">
        <v>45948</v>
      </c>
      <c r="C69" s="115" t="s">
        <v>1158</v>
      </c>
      <c r="D69" s="116" t="s">
        <v>2159</v>
      </c>
      <c r="E69" s="114" t="s">
        <v>2160</v>
      </c>
      <c r="F69" s="114" t="s">
        <v>113</v>
      </c>
      <c r="G69" s="117"/>
      <c r="H69" s="118" t="s">
        <v>2161</v>
      </c>
      <c r="I69" s="122" t="s">
        <v>2291</v>
      </c>
      <c r="J69" s="157" t="s">
        <v>2292</v>
      </c>
      <c r="K69" s="121">
        <v>233529</v>
      </c>
      <c r="L69" s="180">
        <v>204789</v>
      </c>
      <c r="M69" s="181">
        <f t="shared" si="6"/>
        <v>28740</v>
      </c>
    </row>
    <row r="70" spans="1:13" x14ac:dyDescent="0.2">
      <c r="A70" s="416" t="s">
        <v>1950</v>
      </c>
      <c r="B70" s="416"/>
      <c r="C70" s="416"/>
      <c r="D70" s="416"/>
      <c r="E70" s="416"/>
      <c r="F70" s="416"/>
      <c r="G70" s="416"/>
      <c r="H70" s="416"/>
      <c r="I70" s="416"/>
      <c r="J70" s="416"/>
      <c r="K70" s="171">
        <f>SUM(K62:K69)</f>
        <v>1868232</v>
      </c>
      <c r="L70" s="171">
        <f>SUM(L62:L69)</f>
        <v>1638312</v>
      </c>
      <c r="M70" s="182">
        <f>SUM(M62:M69)</f>
        <v>229920</v>
      </c>
    </row>
    <row r="71" spans="1:13" ht="11.25" customHeight="1" x14ac:dyDescent="0.2">
      <c r="A71" s="411" t="s">
        <v>2516</v>
      </c>
      <c r="B71" s="411"/>
      <c r="C71" s="411"/>
      <c r="D71" s="411"/>
      <c r="E71" s="411"/>
      <c r="F71" s="411"/>
      <c r="G71" s="411"/>
      <c r="H71" s="411"/>
      <c r="I71" s="411"/>
      <c r="J71" s="411"/>
      <c r="K71" s="170"/>
      <c r="M71" s="181"/>
    </row>
    <row r="72" spans="1:13" ht="33.75" x14ac:dyDescent="0.2">
      <c r="A72" s="109" t="s">
        <v>41</v>
      </c>
      <c r="B72" s="110" t="s">
        <v>42</v>
      </c>
      <c r="C72" s="111" t="s">
        <v>43</v>
      </c>
      <c r="D72" s="112" t="s">
        <v>262</v>
      </c>
      <c r="E72" s="111" t="s">
        <v>45</v>
      </c>
      <c r="F72" s="111" t="s">
        <v>46</v>
      </c>
      <c r="G72" s="111" t="s">
        <v>47</v>
      </c>
      <c r="H72" s="111" t="s">
        <v>48</v>
      </c>
      <c r="I72" s="111" t="s">
        <v>49</v>
      </c>
      <c r="J72" s="125" t="s">
        <v>50</v>
      </c>
      <c r="K72" s="151" t="s">
        <v>2385</v>
      </c>
      <c r="L72" s="177"/>
      <c r="M72" s="113" t="s">
        <v>2384</v>
      </c>
    </row>
    <row r="73" spans="1:13" ht="22.5" x14ac:dyDescent="0.2">
      <c r="A73" s="153">
        <v>2012</v>
      </c>
      <c r="B73" s="115">
        <v>45550</v>
      </c>
      <c r="C73" s="116" t="s">
        <v>2548</v>
      </c>
      <c r="D73" s="114" t="s">
        <v>2162</v>
      </c>
      <c r="E73" s="114" t="s">
        <v>2163</v>
      </c>
      <c r="F73" s="117" t="s">
        <v>54</v>
      </c>
      <c r="G73" s="118"/>
      <c r="H73" s="119" t="s">
        <v>2164</v>
      </c>
      <c r="I73" s="118" t="s">
        <v>2293</v>
      </c>
      <c r="J73" s="154" t="s">
        <v>2294</v>
      </c>
      <c r="K73" s="121">
        <v>505599</v>
      </c>
      <c r="L73" s="174">
        <v>451883</v>
      </c>
      <c r="M73" s="181">
        <f t="shared" ref="M73:M82" si="7">+K73-L73</f>
        <v>53716</v>
      </c>
    </row>
    <row r="74" spans="1:13" ht="22.5" x14ac:dyDescent="0.2">
      <c r="A74" s="153">
        <v>2012</v>
      </c>
      <c r="B74" s="115">
        <v>44638</v>
      </c>
      <c r="C74" s="116" t="s">
        <v>2548</v>
      </c>
      <c r="D74" s="114" t="s">
        <v>2165</v>
      </c>
      <c r="E74" s="114" t="s">
        <v>2166</v>
      </c>
      <c r="F74" s="117" t="s">
        <v>54</v>
      </c>
      <c r="G74" s="118"/>
      <c r="H74" s="122" t="s">
        <v>2167</v>
      </c>
      <c r="I74" s="118" t="s">
        <v>2295</v>
      </c>
      <c r="J74" s="154" t="s">
        <v>2296</v>
      </c>
      <c r="K74" s="121">
        <v>505599</v>
      </c>
      <c r="L74" s="174">
        <v>451883</v>
      </c>
      <c r="M74" s="181">
        <f t="shared" si="7"/>
        <v>53716</v>
      </c>
    </row>
    <row r="75" spans="1:13" ht="22.5" x14ac:dyDescent="0.2">
      <c r="A75" s="153">
        <v>2012</v>
      </c>
      <c r="B75" s="115">
        <v>44631</v>
      </c>
      <c r="C75" s="116" t="s">
        <v>2548</v>
      </c>
      <c r="D75" s="114" t="s">
        <v>2168</v>
      </c>
      <c r="E75" s="114" t="s">
        <v>2169</v>
      </c>
      <c r="F75" s="117" t="s">
        <v>54</v>
      </c>
      <c r="G75" s="118"/>
      <c r="H75" s="122" t="s">
        <v>2170</v>
      </c>
      <c r="I75" s="118" t="s">
        <v>2297</v>
      </c>
      <c r="J75" s="154" t="s">
        <v>2298</v>
      </c>
      <c r="K75" s="121">
        <v>505599</v>
      </c>
      <c r="L75" s="174">
        <v>451883</v>
      </c>
      <c r="M75" s="181">
        <f t="shared" si="7"/>
        <v>53716</v>
      </c>
    </row>
    <row r="76" spans="1:13" ht="22.5" x14ac:dyDescent="0.2">
      <c r="A76" s="153">
        <v>2012</v>
      </c>
      <c r="B76" s="115">
        <v>45550</v>
      </c>
      <c r="C76" s="116" t="s">
        <v>2548</v>
      </c>
      <c r="D76" s="114" t="s">
        <v>2171</v>
      </c>
      <c r="E76" s="114" t="s">
        <v>2172</v>
      </c>
      <c r="F76" s="117" t="s">
        <v>54</v>
      </c>
      <c r="G76" s="118"/>
      <c r="H76" s="122" t="s">
        <v>2173</v>
      </c>
      <c r="I76" s="118" t="s">
        <v>2299</v>
      </c>
      <c r="J76" s="154" t="s">
        <v>2300</v>
      </c>
      <c r="K76" s="121">
        <v>505599</v>
      </c>
      <c r="L76" s="174">
        <v>451883</v>
      </c>
      <c r="M76" s="181">
        <f t="shared" si="7"/>
        <v>53716</v>
      </c>
    </row>
    <row r="77" spans="1:13" ht="22.5" x14ac:dyDescent="0.2">
      <c r="A77" s="153">
        <v>2012</v>
      </c>
      <c r="B77" s="115">
        <v>45550</v>
      </c>
      <c r="C77" s="116" t="s">
        <v>2548</v>
      </c>
      <c r="D77" s="114" t="s">
        <v>2174</v>
      </c>
      <c r="E77" s="114" t="s">
        <v>2175</v>
      </c>
      <c r="F77" s="117" t="s">
        <v>54</v>
      </c>
      <c r="G77" s="118"/>
      <c r="H77" s="122" t="s">
        <v>2176</v>
      </c>
      <c r="I77" s="118" t="s">
        <v>2301</v>
      </c>
      <c r="J77" s="154" t="s">
        <v>2302</v>
      </c>
      <c r="K77" s="121">
        <v>505599</v>
      </c>
      <c r="L77" s="174">
        <v>451883</v>
      </c>
      <c r="M77" s="181">
        <f t="shared" si="7"/>
        <v>53716</v>
      </c>
    </row>
    <row r="78" spans="1:13" ht="22.5" x14ac:dyDescent="0.2">
      <c r="A78" s="153">
        <v>2012</v>
      </c>
      <c r="B78" s="115">
        <v>45550</v>
      </c>
      <c r="C78" s="116" t="s">
        <v>2549</v>
      </c>
      <c r="D78" s="114" t="s">
        <v>2178</v>
      </c>
      <c r="E78" s="114" t="s">
        <v>2179</v>
      </c>
      <c r="F78" s="117" t="s">
        <v>54</v>
      </c>
      <c r="G78" s="118"/>
      <c r="H78" s="122" t="s">
        <v>2180</v>
      </c>
      <c r="I78" s="118" t="s">
        <v>2303</v>
      </c>
      <c r="J78" s="154" t="s">
        <v>2304</v>
      </c>
      <c r="K78" s="121">
        <v>505599</v>
      </c>
      <c r="L78" s="174">
        <v>451883</v>
      </c>
      <c r="M78" s="181">
        <f t="shared" si="7"/>
        <v>53716</v>
      </c>
    </row>
    <row r="79" spans="1:13" ht="22.5" x14ac:dyDescent="0.2">
      <c r="A79" s="153">
        <v>2012</v>
      </c>
      <c r="B79" s="115">
        <v>45550</v>
      </c>
      <c r="C79" s="116" t="s">
        <v>2549</v>
      </c>
      <c r="D79" s="114" t="s">
        <v>2181</v>
      </c>
      <c r="E79" s="114" t="s">
        <v>2182</v>
      </c>
      <c r="F79" s="117" t="s">
        <v>54</v>
      </c>
      <c r="G79" s="118"/>
      <c r="H79" s="122" t="s">
        <v>2183</v>
      </c>
      <c r="I79" s="118" t="s">
        <v>2305</v>
      </c>
      <c r="J79" s="154" t="s">
        <v>2306</v>
      </c>
      <c r="K79" s="121">
        <v>505599</v>
      </c>
      <c r="L79" s="174">
        <v>451883</v>
      </c>
      <c r="M79" s="181">
        <f t="shared" si="7"/>
        <v>53716</v>
      </c>
    </row>
    <row r="80" spans="1:13" ht="22.5" x14ac:dyDescent="0.2">
      <c r="A80" s="153">
        <v>2012</v>
      </c>
      <c r="B80" s="115">
        <v>45550</v>
      </c>
      <c r="C80" s="116" t="s">
        <v>2184</v>
      </c>
      <c r="D80" s="114" t="s">
        <v>2185</v>
      </c>
      <c r="E80" s="114" t="s">
        <v>2186</v>
      </c>
      <c r="F80" s="117" t="s">
        <v>54</v>
      </c>
      <c r="G80" s="118"/>
      <c r="H80" s="122" t="s">
        <v>2187</v>
      </c>
      <c r="I80" s="118" t="s">
        <v>2307</v>
      </c>
      <c r="J80" s="154" t="s">
        <v>2308</v>
      </c>
      <c r="K80" s="121">
        <v>505599</v>
      </c>
      <c r="L80" s="174">
        <v>451883</v>
      </c>
      <c r="M80" s="181">
        <f t="shared" si="7"/>
        <v>53716</v>
      </c>
    </row>
    <row r="81" spans="1:13" ht="22.5" x14ac:dyDescent="0.2">
      <c r="A81" s="153">
        <v>2012</v>
      </c>
      <c r="B81" s="115">
        <v>45550</v>
      </c>
      <c r="C81" s="116" t="s">
        <v>2188</v>
      </c>
      <c r="D81" s="114" t="s">
        <v>2189</v>
      </c>
      <c r="E81" s="114" t="s">
        <v>2190</v>
      </c>
      <c r="F81" s="117" t="s">
        <v>54</v>
      </c>
      <c r="G81" s="118"/>
      <c r="H81" s="122" t="s">
        <v>2191</v>
      </c>
      <c r="I81" s="118" t="s">
        <v>2309</v>
      </c>
      <c r="J81" s="154" t="s">
        <v>2310</v>
      </c>
      <c r="K81" s="121">
        <v>505599</v>
      </c>
      <c r="L81" s="174">
        <v>451883</v>
      </c>
      <c r="M81" s="181">
        <f t="shared" si="7"/>
        <v>53716</v>
      </c>
    </row>
    <row r="82" spans="1:13" ht="22.5" x14ac:dyDescent="0.2">
      <c r="A82" s="153">
        <v>2012</v>
      </c>
      <c r="B82" s="115">
        <v>45550</v>
      </c>
      <c r="C82" s="116" t="s">
        <v>2192</v>
      </c>
      <c r="D82" s="114" t="s">
        <v>2193</v>
      </c>
      <c r="E82" s="114" t="s">
        <v>2194</v>
      </c>
      <c r="F82" s="117" t="s">
        <v>54</v>
      </c>
      <c r="G82" s="118"/>
      <c r="H82" s="122" t="s">
        <v>2195</v>
      </c>
      <c r="I82" s="118" t="s">
        <v>2311</v>
      </c>
      <c r="J82" s="154" t="s">
        <v>2312</v>
      </c>
      <c r="K82" s="121">
        <v>505599</v>
      </c>
      <c r="L82" s="174">
        <v>451883</v>
      </c>
      <c r="M82" s="181">
        <f t="shared" si="7"/>
        <v>53716</v>
      </c>
    </row>
    <row r="83" spans="1:13" ht="11.25" customHeight="1" thickBot="1" x14ac:dyDescent="0.25">
      <c r="A83" s="408" t="s">
        <v>2061</v>
      </c>
      <c r="B83" s="409"/>
      <c r="C83" s="409"/>
      <c r="D83" s="409"/>
      <c r="E83" s="409"/>
      <c r="F83" s="409"/>
      <c r="G83" s="409"/>
      <c r="H83" s="409"/>
      <c r="I83" s="409"/>
      <c r="J83" s="410"/>
      <c r="K83" s="313">
        <f>SUM(K73:K82)</f>
        <v>5055990</v>
      </c>
      <c r="L83" s="313">
        <f>SUM(L73:L82)</f>
        <v>4518830</v>
      </c>
      <c r="M83" s="313">
        <f>SUM(M73:M82)</f>
        <v>537160</v>
      </c>
    </row>
    <row r="84" spans="1:13" ht="13.5" thickBot="1" x14ac:dyDescent="0.25">
      <c r="A84" s="385" t="s">
        <v>2581</v>
      </c>
      <c r="B84" s="386"/>
      <c r="C84" s="386"/>
      <c r="D84" s="386"/>
      <c r="E84" s="386"/>
      <c r="F84" s="386"/>
      <c r="G84" s="386"/>
      <c r="H84" s="386"/>
      <c r="I84" s="386"/>
      <c r="J84" s="387"/>
      <c r="K84" s="314">
        <f>K83+K70+K59+K53+K43+K31+K10</f>
        <v>27847923</v>
      </c>
      <c r="L84" s="315">
        <f>L83+L70+L59+L53+L43+L31+L10</f>
        <v>23877210</v>
      </c>
      <c r="M84" s="316">
        <f>M83+M70+M59+M53+M43+M31+M10</f>
        <v>3970713</v>
      </c>
    </row>
  </sheetData>
  <mergeCells count="11">
    <mergeCell ref="A83:J83"/>
    <mergeCell ref="A71:J71"/>
    <mergeCell ref="A84:J84"/>
    <mergeCell ref="A59:J59"/>
    <mergeCell ref="A60:K60"/>
    <mergeCell ref="A70:J70"/>
    <mergeCell ref="A10:J10"/>
    <mergeCell ref="A31:J31"/>
    <mergeCell ref="A43:J43"/>
    <mergeCell ref="A53:J53"/>
    <mergeCell ref="A1:K1"/>
  </mergeCells>
  <conditionalFormatting sqref="M2:M9">
    <cfRule type="cellIs" dxfId="7" priority="8" operator="lessThan">
      <formula>0</formula>
    </cfRule>
  </conditionalFormatting>
  <conditionalFormatting sqref="M11:M30">
    <cfRule type="cellIs" dxfId="6" priority="7" operator="lessThan">
      <formula>0</formula>
    </cfRule>
  </conditionalFormatting>
  <conditionalFormatting sqref="M32:M42">
    <cfRule type="cellIs" dxfId="5" priority="6" operator="lessThan">
      <formula>0</formula>
    </cfRule>
  </conditionalFormatting>
  <conditionalFormatting sqref="M44:M52">
    <cfRule type="cellIs" dxfId="4" priority="5" operator="lessThan">
      <formula>0</formula>
    </cfRule>
  </conditionalFormatting>
  <conditionalFormatting sqref="M54:M58">
    <cfRule type="cellIs" dxfId="3" priority="4" operator="lessThan">
      <formula>0</formula>
    </cfRule>
  </conditionalFormatting>
  <conditionalFormatting sqref="M61:M69">
    <cfRule type="cellIs" dxfId="2" priority="3" operator="lessThan">
      <formula>0</formula>
    </cfRule>
  </conditionalFormatting>
  <conditionalFormatting sqref="M72:M82">
    <cfRule type="cellIs" dxfId="1" priority="2" operator="lessThan">
      <formula>0</formula>
    </cfRule>
  </conditionalFormatting>
  <conditionalFormatting sqref="Q36:Q37">
    <cfRule type="cellIs" dxfId="0" priority="1" operator="lessThan">
      <formula>0</formula>
    </cfRule>
  </conditionalFormatting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EBA9EF-DAE8-4CCE-89BC-AFB410F7E83E}">
  <dimension ref="A1:J84"/>
  <sheetViews>
    <sheetView view="pageBreakPreview" zoomScale="130" zoomScaleNormal="100" zoomScaleSheetLayoutView="130" workbookViewId="0">
      <selection activeCell="F32" sqref="F32"/>
    </sheetView>
  </sheetViews>
  <sheetFormatPr baseColWidth="10" defaultRowHeight="12.75" x14ac:dyDescent="0.2"/>
  <cols>
    <col min="9" max="9" width="20.5703125" style="53" customWidth="1"/>
    <col min="10" max="10" width="20.7109375" style="53" customWidth="1"/>
  </cols>
  <sheetData>
    <row r="1" spans="1:10" ht="13.5" thickBot="1" x14ac:dyDescent="0.25">
      <c r="A1" s="418" t="s">
        <v>2197</v>
      </c>
      <c r="B1" s="419"/>
      <c r="C1" s="419"/>
      <c r="D1" s="419"/>
      <c r="E1" s="419"/>
      <c r="F1" s="419"/>
      <c r="G1" s="419"/>
      <c r="H1" s="419"/>
      <c r="I1" s="419"/>
      <c r="J1" s="420"/>
    </row>
    <row r="2" spans="1:10" ht="13.5" thickBot="1" x14ac:dyDescent="0.25">
      <c r="A2" s="400" t="s">
        <v>596</v>
      </c>
      <c r="B2" s="401"/>
      <c r="C2" s="401"/>
      <c r="D2" s="401"/>
      <c r="E2" s="401"/>
      <c r="F2" s="401"/>
      <c r="G2" s="401"/>
      <c r="H2" s="401"/>
      <c r="I2" s="401"/>
      <c r="J2" s="417"/>
    </row>
    <row r="3" spans="1:10" ht="13.5" thickBot="1" x14ac:dyDescent="0.25">
      <c r="A3" s="400" t="s">
        <v>1950</v>
      </c>
      <c r="B3" s="401"/>
      <c r="C3" s="401"/>
      <c r="D3" s="401"/>
      <c r="E3" s="401"/>
      <c r="F3" s="401"/>
      <c r="G3" s="401"/>
      <c r="H3" s="401"/>
      <c r="I3" s="401"/>
      <c r="J3" s="417"/>
    </row>
    <row r="4" spans="1:10" ht="27.75" thickBot="1" x14ac:dyDescent="0.25">
      <c r="A4" s="33" t="s">
        <v>41</v>
      </c>
      <c r="B4" s="34" t="s">
        <v>42</v>
      </c>
      <c r="C4" s="34" t="s">
        <v>43</v>
      </c>
      <c r="D4" s="34" t="s">
        <v>262</v>
      </c>
      <c r="E4" s="34" t="s">
        <v>45</v>
      </c>
      <c r="F4" s="34" t="s">
        <v>46</v>
      </c>
      <c r="G4" s="34" t="s">
        <v>47</v>
      </c>
      <c r="H4" s="34" t="s">
        <v>48</v>
      </c>
      <c r="I4" s="47" t="s">
        <v>49</v>
      </c>
      <c r="J4" s="47" t="s">
        <v>50</v>
      </c>
    </row>
    <row r="5" spans="1:10" ht="18.75" thickBot="1" x14ac:dyDescent="0.25">
      <c r="A5" s="35">
        <v>2001</v>
      </c>
      <c r="B5" s="36">
        <v>45962</v>
      </c>
      <c r="C5" s="37" t="s">
        <v>110</v>
      </c>
      <c r="D5" s="38" t="s">
        <v>1951</v>
      </c>
      <c r="E5" s="38" t="s">
        <v>1952</v>
      </c>
      <c r="F5" s="43"/>
      <c r="G5" s="39" t="s">
        <v>113</v>
      </c>
      <c r="H5" s="39" t="s">
        <v>1953</v>
      </c>
      <c r="I5" s="52" t="s">
        <v>2198</v>
      </c>
      <c r="J5" s="52" t="s">
        <v>2199</v>
      </c>
    </row>
    <row r="6" spans="1:10" ht="27.75" thickBot="1" x14ac:dyDescent="0.25">
      <c r="A6" s="35">
        <v>1997</v>
      </c>
      <c r="B6" s="36">
        <v>45975</v>
      </c>
      <c r="C6" s="37" t="s">
        <v>1954</v>
      </c>
      <c r="D6" s="38" t="s">
        <v>1955</v>
      </c>
      <c r="E6" s="38" t="s">
        <v>1956</v>
      </c>
      <c r="F6" s="38" t="s">
        <v>113</v>
      </c>
      <c r="G6" s="41"/>
      <c r="H6" s="39" t="s">
        <v>1957</v>
      </c>
      <c r="I6" s="50" t="s">
        <v>2200</v>
      </c>
      <c r="J6" s="52" t="s">
        <v>2201</v>
      </c>
    </row>
    <row r="7" spans="1:10" ht="18.75" thickBot="1" x14ac:dyDescent="0.25">
      <c r="A7" s="35">
        <v>2003</v>
      </c>
      <c r="B7" s="36">
        <v>45975</v>
      </c>
      <c r="C7" s="37" t="s">
        <v>110</v>
      </c>
      <c r="D7" s="38" t="s">
        <v>1958</v>
      </c>
      <c r="E7" s="38" t="s">
        <v>1959</v>
      </c>
      <c r="F7" s="43"/>
      <c r="G7" s="39" t="s">
        <v>113</v>
      </c>
      <c r="H7" s="39" t="s">
        <v>1960</v>
      </c>
      <c r="I7" s="50" t="s">
        <v>2202</v>
      </c>
      <c r="J7" s="52" t="s">
        <v>2203</v>
      </c>
    </row>
    <row r="8" spans="1:10" ht="15.75" thickBot="1" x14ac:dyDescent="0.25">
      <c r="A8" s="35">
        <v>2009</v>
      </c>
      <c r="B8" s="36">
        <v>45981</v>
      </c>
      <c r="C8" s="37" t="s">
        <v>1961</v>
      </c>
      <c r="D8" s="38" t="s">
        <v>1962</v>
      </c>
      <c r="E8" s="38" t="s">
        <v>1963</v>
      </c>
      <c r="F8" s="38" t="s">
        <v>113</v>
      </c>
      <c r="G8" s="41"/>
      <c r="H8" s="39" t="s">
        <v>1964</v>
      </c>
      <c r="I8" s="50" t="s">
        <v>2204</v>
      </c>
      <c r="J8" s="49" t="s">
        <v>2205</v>
      </c>
    </row>
    <row r="9" spans="1:10" ht="15.75" thickBot="1" x14ac:dyDescent="0.25">
      <c r="A9" s="35">
        <v>2010</v>
      </c>
      <c r="B9" s="36">
        <v>45975</v>
      </c>
      <c r="C9" s="37" t="s">
        <v>1961</v>
      </c>
      <c r="D9" s="38" t="s">
        <v>1965</v>
      </c>
      <c r="E9" s="38" t="s">
        <v>1966</v>
      </c>
      <c r="F9" s="38" t="s">
        <v>113</v>
      </c>
      <c r="G9" s="41"/>
      <c r="H9" s="39" t="s">
        <v>1967</v>
      </c>
      <c r="I9" s="50" t="s">
        <v>2206</v>
      </c>
      <c r="J9" s="49" t="s">
        <v>2207</v>
      </c>
    </row>
    <row r="10" spans="1:10" ht="15.75" thickBot="1" x14ac:dyDescent="0.25">
      <c r="A10" s="35">
        <v>2010</v>
      </c>
      <c r="B10" s="36">
        <v>45975</v>
      </c>
      <c r="C10" s="37" t="s">
        <v>658</v>
      </c>
      <c r="D10" s="38" t="s">
        <v>1968</v>
      </c>
      <c r="E10" s="38" t="s">
        <v>1969</v>
      </c>
      <c r="F10" s="38" t="s">
        <v>113</v>
      </c>
      <c r="G10" s="41"/>
      <c r="H10" s="39" t="s">
        <v>1970</v>
      </c>
      <c r="I10" s="50" t="s">
        <v>2208</v>
      </c>
      <c r="J10" s="49" t="s">
        <v>2209</v>
      </c>
    </row>
    <row r="11" spans="1:10" ht="18.75" thickBot="1" x14ac:dyDescent="0.25">
      <c r="A11" s="35">
        <v>2016</v>
      </c>
      <c r="B11" s="36">
        <v>45975</v>
      </c>
      <c r="C11" s="37" t="s">
        <v>1971</v>
      </c>
      <c r="D11" s="38" t="s">
        <v>1972</v>
      </c>
      <c r="E11" s="38" t="s">
        <v>1973</v>
      </c>
      <c r="F11" s="38" t="s">
        <v>113</v>
      </c>
      <c r="G11" s="41"/>
      <c r="H11" s="39" t="s">
        <v>1974</v>
      </c>
      <c r="I11" s="50" t="s">
        <v>2210</v>
      </c>
      <c r="J11" s="49" t="s">
        <v>2211</v>
      </c>
    </row>
    <row r="12" spans="1:10" ht="13.5" thickBot="1" x14ac:dyDescent="0.25">
      <c r="A12" s="400" t="s">
        <v>1975</v>
      </c>
      <c r="B12" s="401"/>
      <c r="C12" s="401"/>
      <c r="D12" s="401"/>
      <c r="E12" s="401"/>
      <c r="F12" s="401"/>
      <c r="G12" s="401"/>
      <c r="H12" s="401"/>
      <c r="I12" s="401"/>
      <c r="J12" s="417"/>
    </row>
    <row r="13" spans="1:10" ht="27.75" thickBot="1" x14ac:dyDescent="0.25">
      <c r="A13" s="33" t="s">
        <v>41</v>
      </c>
      <c r="B13" s="34" t="s">
        <v>42</v>
      </c>
      <c r="C13" s="34" t="s">
        <v>43</v>
      </c>
      <c r="D13" s="34" t="s">
        <v>262</v>
      </c>
      <c r="E13" s="34" t="s">
        <v>45</v>
      </c>
      <c r="F13" s="34" t="s">
        <v>46</v>
      </c>
      <c r="G13" s="34" t="s">
        <v>47</v>
      </c>
      <c r="H13" s="34" t="s">
        <v>48</v>
      </c>
      <c r="I13" s="47" t="s">
        <v>49</v>
      </c>
      <c r="J13" s="47" t="s">
        <v>50</v>
      </c>
    </row>
    <row r="14" spans="1:10" ht="54.75" thickBot="1" x14ac:dyDescent="0.25">
      <c r="A14" s="35">
        <v>2003</v>
      </c>
      <c r="B14" s="36">
        <v>45955</v>
      </c>
      <c r="C14" s="37" t="s">
        <v>1976</v>
      </c>
      <c r="D14" s="38" t="s">
        <v>1977</v>
      </c>
      <c r="E14" s="38" t="s">
        <v>1978</v>
      </c>
      <c r="F14" s="38" t="s">
        <v>54</v>
      </c>
      <c r="G14" s="41"/>
      <c r="H14" s="39" t="s">
        <v>1979</v>
      </c>
      <c r="I14" s="52" t="s">
        <v>2212</v>
      </c>
      <c r="J14" s="51" t="s">
        <v>1980</v>
      </c>
    </row>
    <row r="15" spans="1:10" ht="45.75" thickBot="1" x14ac:dyDescent="0.25">
      <c r="A15" s="35">
        <v>2009</v>
      </c>
      <c r="B15" s="36">
        <v>45940</v>
      </c>
      <c r="C15" s="37" t="s">
        <v>1981</v>
      </c>
      <c r="D15" s="38" t="s">
        <v>1982</v>
      </c>
      <c r="E15" s="38" t="s">
        <v>1983</v>
      </c>
      <c r="F15" s="43"/>
      <c r="G15" s="39" t="s">
        <v>54</v>
      </c>
      <c r="H15" s="39" t="s">
        <v>1984</v>
      </c>
      <c r="I15" s="50" t="s">
        <v>2213</v>
      </c>
      <c r="J15" s="51" t="s">
        <v>1985</v>
      </c>
    </row>
    <row r="16" spans="1:10" ht="54.75" thickBot="1" x14ac:dyDescent="0.25">
      <c r="A16" s="35">
        <v>2010</v>
      </c>
      <c r="B16" s="36">
        <v>45940</v>
      </c>
      <c r="C16" s="37" t="s">
        <v>1976</v>
      </c>
      <c r="D16" s="38" t="s">
        <v>1986</v>
      </c>
      <c r="E16" s="38" t="s">
        <v>1987</v>
      </c>
      <c r="F16" s="43"/>
      <c r="G16" s="39" t="s">
        <v>54</v>
      </c>
      <c r="H16" s="39" t="s">
        <v>1988</v>
      </c>
      <c r="I16" s="50" t="s">
        <v>2214</v>
      </c>
      <c r="J16" s="51" t="s">
        <v>1989</v>
      </c>
    </row>
    <row r="17" spans="1:10" ht="54.75" thickBot="1" x14ac:dyDescent="0.25">
      <c r="A17" s="35">
        <v>2010</v>
      </c>
      <c r="B17" s="36">
        <v>45940</v>
      </c>
      <c r="C17" s="37" t="s">
        <v>1976</v>
      </c>
      <c r="D17" s="38" t="s">
        <v>1990</v>
      </c>
      <c r="E17" s="38" t="s">
        <v>1991</v>
      </c>
      <c r="F17" s="43"/>
      <c r="G17" s="39" t="s">
        <v>54</v>
      </c>
      <c r="H17" s="39" t="s">
        <v>1992</v>
      </c>
      <c r="I17" s="50" t="s">
        <v>2215</v>
      </c>
      <c r="J17" s="51" t="s">
        <v>1993</v>
      </c>
    </row>
    <row r="18" spans="1:10" ht="54.75" thickBot="1" x14ac:dyDescent="0.25">
      <c r="A18" s="35">
        <v>2002</v>
      </c>
      <c r="B18" s="36">
        <v>45966</v>
      </c>
      <c r="C18" s="37" t="s">
        <v>1976</v>
      </c>
      <c r="D18" s="38" t="s">
        <v>1994</v>
      </c>
      <c r="E18" s="38" t="s">
        <v>1995</v>
      </c>
      <c r="F18" s="43"/>
      <c r="G18" s="39" t="s">
        <v>54</v>
      </c>
      <c r="H18" s="39" t="s">
        <v>1996</v>
      </c>
      <c r="I18" s="50" t="s">
        <v>2216</v>
      </c>
      <c r="J18" s="51" t="s">
        <v>1997</v>
      </c>
    </row>
    <row r="19" spans="1:10" ht="54.75" thickBot="1" x14ac:dyDescent="0.25">
      <c r="A19" s="35">
        <v>2007</v>
      </c>
      <c r="B19" s="36">
        <v>45936</v>
      </c>
      <c r="C19" s="37" t="s">
        <v>1998</v>
      </c>
      <c r="D19" s="38" t="s">
        <v>1999</v>
      </c>
      <c r="E19" s="38" t="s">
        <v>2000</v>
      </c>
      <c r="F19" s="38" t="s">
        <v>54</v>
      </c>
      <c r="G19" s="41"/>
      <c r="H19" s="39" t="s">
        <v>2001</v>
      </c>
      <c r="I19" s="50" t="s">
        <v>2217</v>
      </c>
      <c r="J19" s="51" t="s">
        <v>2002</v>
      </c>
    </row>
    <row r="20" spans="1:10" ht="54.75" thickBot="1" x14ac:dyDescent="0.25">
      <c r="A20" s="35">
        <v>2007</v>
      </c>
      <c r="B20" s="36">
        <v>45936</v>
      </c>
      <c r="C20" s="37" t="s">
        <v>1998</v>
      </c>
      <c r="D20" s="38" t="s">
        <v>2003</v>
      </c>
      <c r="E20" s="38" t="s">
        <v>2004</v>
      </c>
      <c r="F20" s="38" t="s">
        <v>54</v>
      </c>
      <c r="G20" s="41"/>
      <c r="H20" s="39" t="s">
        <v>2005</v>
      </c>
      <c r="I20" s="50" t="s">
        <v>2218</v>
      </c>
      <c r="J20" s="51" t="s">
        <v>2006</v>
      </c>
    </row>
    <row r="21" spans="1:10" ht="54.75" thickBot="1" x14ac:dyDescent="0.25">
      <c r="A21" s="35">
        <v>2002</v>
      </c>
      <c r="B21" s="36">
        <v>45936</v>
      </c>
      <c r="C21" s="37" t="s">
        <v>1998</v>
      </c>
      <c r="D21" s="38" t="s">
        <v>2007</v>
      </c>
      <c r="E21" s="38" t="s">
        <v>2008</v>
      </c>
      <c r="F21" s="43"/>
      <c r="G21" s="39" t="s">
        <v>54</v>
      </c>
      <c r="H21" s="39" t="s">
        <v>2009</v>
      </c>
      <c r="I21" s="50" t="s">
        <v>2219</v>
      </c>
      <c r="J21" s="51" t="s">
        <v>2010</v>
      </c>
    </row>
    <row r="22" spans="1:10" ht="54.75" thickBot="1" x14ac:dyDescent="0.25">
      <c r="A22" s="35">
        <v>2011</v>
      </c>
      <c r="B22" s="36">
        <v>45939</v>
      </c>
      <c r="C22" s="37" t="s">
        <v>2011</v>
      </c>
      <c r="D22" s="38" t="s">
        <v>2012</v>
      </c>
      <c r="E22" s="38" t="s">
        <v>2013</v>
      </c>
      <c r="F22" s="43"/>
      <c r="G22" s="39" t="s">
        <v>54</v>
      </c>
      <c r="H22" s="39" t="s">
        <v>2014</v>
      </c>
      <c r="I22" s="50" t="s">
        <v>2220</v>
      </c>
      <c r="J22" s="51" t="s">
        <v>2015</v>
      </c>
    </row>
    <row r="23" spans="1:10" ht="27.75" thickBot="1" x14ac:dyDescent="0.25">
      <c r="A23" s="35">
        <v>2013</v>
      </c>
      <c r="B23" s="36">
        <v>45935</v>
      </c>
      <c r="C23" s="37" t="s">
        <v>2016</v>
      </c>
      <c r="D23" s="38" t="s">
        <v>2017</v>
      </c>
      <c r="E23" s="38" t="s">
        <v>2018</v>
      </c>
      <c r="F23" s="38" t="s">
        <v>54</v>
      </c>
      <c r="G23" s="41"/>
      <c r="H23" s="39" t="s">
        <v>2019</v>
      </c>
      <c r="I23" s="50" t="s">
        <v>2221</v>
      </c>
      <c r="J23" s="51" t="s">
        <v>2020</v>
      </c>
    </row>
    <row r="24" spans="1:10" ht="27.75" thickBot="1" x14ac:dyDescent="0.25">
      <c r="A24" s="35">
        <v>2013</v>
      </c>
      <c r="B24" s="36">
        <v>45935</v>
      </c>
      <c r="C24" s="37" t="s">
        <v>2021</v>
      </c>
      <c r="D24" s="38" t="s">
        <v>2022</v>
      </c>
      <c r="E24" s="38" t="s">
        <v>2023</v>
      </c>
      <c r="F24" s="38" t="s">
        <v>54</v>
      </c>
      <c r="G24" s="41"/>
      <c r="H24" s="39" t="s">
        <v>2024</v>
      </c>
      <c r="I24" s="50" t="s">
        <v>2222</v>
      </c>
      <c r="J24" s="51" t="s">
        <v>2025</v>
      </c>
    </row>
    <row r="25" spans="1:10" ht="54.75" thickBot="1" x14ac:dyDescent="0.25">
      <c r="A25" s="35">
        <v>2014</v>
      </c>
      <c r="B25" s="36">
        <v>45935</v>
      </c>
      <c r="C25" s="37" t="s">
        <v>1976</v>
      </c>
      <c r="D25" s="38" t="s">
        <v>2026</v>
      </c>
      <c r="E25" s="38" t="s">
        <v>2027</v>
      </c>
      <c r="F25" s="38" t="s">
        <v>54</v>
      </c>
      <c r="G25" s="41"/>
      <c r="H25" s="39" t="s">
        <v>2028</v>
      </c>
      <c r="I25" s="50" t="s">
        <v>2223</v>
      </c>
      <c r="J25" s="51" t="s">
        <v>2029</v>
      </c>
    </row>
    <row r="26" spans="1:10" ht="27.75" thickBot="1" x14ac:dyDescent="0.25">
      <c r="A26" s="35">
        <v>2004</v>
      </c>
      <c r="B26" s="36">
        <v>45975</v>
      </c>
      <c r="C26" s="37" t="s">
        <v>2030</v>
      </c>
      <c r="D26" s="38" t="s">
        <v>2031</v>
      </c>
      <c r="E26" s="38" t="s">
        <v>2032</v>
      </c>
      <c r="F26" s="38" t="s">
        <v>54</v>
      </c>
      <c r="G26" s="41"/>
      <c r="H26" s="39" t="s">
        <v>2033</v>
      </c>
      <c r="I26" s="50" t="s">
        <v>2224</v>
      </c>
      <c r="J26" s="51" t="s">
        <v>2034</v>
      </c>
    </row>
    <row r="27" spans="1:10" ht="27.75" thickBot="1" x14ac:dyDescent="0.25">
      <c r="A27" s="35">
        <v>2012</v>
      </c>
      <c r="B27" s="36">
        <v>45937</v>
      </c>
      <c r="C27" s="37" t="s">
        <v>2016</v>
      </c>
      <c r="D27" s="38" t="s">
        <v>2035</v>
      </c>
      <c r="E27" s="38" t="s">
        <v>2036</v>
      </c>
      <c r="F27" s="38" t="s">
        <v>54</v>
      </c>
      <c r="G27" s="41"/>
      <c r="H27" s="39" t="s">
        <v>2037</v>
      </c>
      <c r="I27" s="50" t="s">
        <v>2225</v>
      </c>
      <c r="J27" s="51" t="s">
        <v>2038</v>
      </c>
    </row>
    <row r="28" spans="1:10" ht="27.75" thickBot="1" x14ac:dyDescent="0.25">
      <c r="A28" s="35">
        <v>2013</v>
      </c>
      <c r="B28" s="36">
        <v>45948</v>
      </c>
      <c r="C28" s="37" t="s">
        <v>2039</v>
      </c>
      <c r="D28" s="38" t="s">
        <v>2040</v>
      </c>
      <c r="E28" s="38" t="s">
        <v>2041</v>
      </c>
      <c r="F28" s="38" t="s">
        <v>54</v>
      </c>
      <c r="G28" s="41"/>
      <c r="H28" s="39" t="s">
        <v>2042</v>
      </c>
      <c r="I28" s="50" t="s">
        <v>2226</v>
      </c>
      <c r="J28" s="51" t="s">
        <v>2043</v>
      </c>
    </row>
    <row r="29" spans="1:10" ht="27.75" thickBot="1" x14ac:dyDescent="0.25">
      <c r="A29" s="35">
        <v>2010</v>
      </c>
      <c r="B29" s="36">
        <v>45924</v>
      </c>
      <c r="C29" s="37" t="s">
        <v>2044</v>
      </c>
      <c r="D29" s="38" t="s">
        <v>2045</v>
      </c>
      <c r="E29" s="38" t="s">
        <v>2046</v>
      </c>
      <c r="F29" s="38" t="s">
        <v>54</v>
      </c>
      <c r="G29" s="41"/>
      <c r="H29" s="39" t="s">
        <v>2047</v>
      </c>
      <c r="I29" s="50" t="s">
        <v>2227</v>
      </c>
      <c r="J29" s="51" t="s">
        <v>2048</v>
      </c>
    </row>
    <row r="30" spans="1:10" ht="27.75" thickBot="1" x14ac:dyDescent="0.25">
      <c r="A30" s="35">
        <v>2010</v>
      </c>
      <c r="B30" s="36">
        <v>45986</v>
      </c>
      <c r="C30" s="37" t="s">
        <v>2049</v>
      </c>
      <c r="D30" s="38" t="s">
        <v>2050</v>
      </c>
      <c r="E30" s="38" t="s">
        <v>2051</v>
      </c>
      <c r="F30" s="38" t="s">
        <v>54</v>
      </c>
      <c r="G30" s="41"/>
      <c r="H30" s="39" t="s">
        <v>2052</v>
      </c>
      <c r="I30" s="50" t="s">
        <v>2228</v>
      </c>
      <c r="J30" s="51" t="s">
        <v>2053</v>
      </c>
    </row>
    <row r="31" spans="1:10" ht="54.75" thickBot="1" x14ac:dyDescent="0.25">
      <c r="A31" s="35">
        <v>2008</v>
      </c>
      <c r="B31" s="36">
        <v>45953</v>
      </c>
      <c r="C31" s="37" t="s">
        <v>1976</v>
      </c>
      <c r="D31" s="38" t="s">
        <v>2054</v>
      </c>
      <c r="E31" s="38" t="s">
        <v>2055</v>
      </c>
      <c r="F31" s="43"/>
      <c r="G31" s="39" t="s">
        <v>54</v>
      </c>
      <c r="H31" s="39" t="s">
        <v>2056</v>
      </c>
      <c r="I31" s="50" t="s">
        <v>2229</v>
      </c>
      <c r="J31" s="51" t="s">
        <v>2230</v>
      </c>
    </row>
    <row r="32" spans="1:10" ht="36.75" thickBot="1" x14ac:dyDescent="0.25">
      <c r="A32" s="35">
        <v>2010</v>
      </c>
      <c r="B32" s="36">
        <v>45944</v>
      </c>
      <c r="C32" s="37" t="s">
        <v>2057</v>
      </c>
      <c r="D32" s="38" t="s">
        <v>2058</v>
      </c>
      <c r="E32" s="38" t="s">
        <v>2059</v>
      </c>
      <c r="F32" s="43"/>
      <c r="G32" s="39" t="s">
        <v>54</v>
      </c>
      <c r="H32" s="39" t="s">
        <v>2060</v>
      </c>
      <c r="I32" s="52" t="s">
        <v>2231</v>
      </c>
      <c r="J32" s="51" t="s">
        <v>2232</v>
      </c>
    </row>
    <row r="33" spans="1:10" ht="13.5" thickBot="1" x14ac:dyDescent="0.25">
      <c r="A33" s="400" t="s">
        <v>2061</v>
      </c>
      <c r="B33" s="401"/>
      <c r="C33" s="401"/>
      <c r="D33" s="401"/>
      <c r="E33" s="401"/>
      <c r="F33" s="401"/>
      <c r="G33" s="401"/>
      <c r="H33" s="401"/>
      <c r="I33" s="401"/>
      <c r="J33" s="417"/>
    </row>
    <row r="34" spans="1:10" ht="27.75" thickBot="1" x14ac:dyDescent="0.25">
      <c r="A34" s="33" t="s">
        <v>41</v>
      </c>
      <c r="B34" s="34" t="s">
        <v>42</v>
      </c>
      <c r="C34" s="34" t="s">
        <v>43</v>
      </c>
      <c r="D34" s="34" t="s">
        <v>262</v>
      </c>
      <c r="E34" s="34" t="s">
        <v>45</v>
      </c>
      <c r="F34" s="34" t="s">
        <v>46</v>
      </c>
      <c r="G34" s="34" t="s">
        <v>47</v>
      </c>
      <c r="H34" s="34" t="s">
        <v>48</v>
      </c>
      <c r="I34" s="47" t="s">
        <v>49</v>
      </c>
      <c r="J34" s="47" t="s">
        <v>50</v>
      </c>
    </row>
    <row r="35" spans="1:10" ht="15.75" thickBot="1" x14ac:dyDescent="0.25">
      <c r="A35" s="35">
        <v>2003</v>
      </c>
      <c r="B35" s="36">
        <v>45962</v>
      </c>
      <c r="C35" s="37" t="s">
        <v>694</v>
      </c>
      <c r="D35" s="38" t="s">
        <v>2062</v>
      </c>
      <c r="E35" s="38" t="s">
        <v>2063</v>
      </c>
      <c r="F35" s="38" t="s">
        <v>113</v>
      </c>
      <c r="G35" s="41"/>
      <c r="H35" s="39" t="s">
        <v>2064</v>
      </c>
      <c r="I35" s="52" t="s">
        <v>2233</v>
      </c>
      <c r="J35" s="50" t="s">
        <v>2234</v>
      </c>
    </row>
    <row r="36" spans="1:10" ht="15.75" thickBot="1" x14ac:dyDescent="0.25">
      <c r="A36" s="35">
        <v>2003</v>
      </c>
      <c r="B36" s="36">
        <v>45982</v>
      </c>
      <c r="C36" s="37" t="s">
        <v>694</v>
      </c>
      <c r="D36" s="38" t="s">
        <v>2065</v>
      </c>
      <c r="E36" s="38" t="s">
        <v>2066</v>
      </c>
      <c r="F36" s="38" t="s">
        <v>113</v>
      </c>
      <c r="G36" s="41"/>
      <c r="H36" s="39" t="s">
        <v>2067</v>
      </c>
      <c r="I36" s="50" t="s">
        <v>2235</v>
      </c>
      <c r="J36" s="50" t="s">
        <v>2236</v>
      </c>
    </row>
    <row r="37" spans="1:10" ht="15.75" thickBot="1" x14ac:dyDescent="0.25">
      <c r="A37" s="35">
        <v>2007</v>
      </c>
      <c r="B37" s="36">
        <v>45981</v>
      </c>
      <c r="C37" s="37" t="s">
        <v>669</v>
      </c>
      <c r="D37" s="38" t="s">
        <v>2068</v>
      </c>
      <c r="E37" s="38" t="s">
        <v>2069</v>
      </c>
      <c r="F37" s="38" t="s">
        <v>113</v>
      </c>
      <c r="G37" s="41"/>
      <c r="H37" s="39" t="s">
        <v>2070</v>
      </c>
      <c r="I37" s="50" t="s">
        <v>2237</v>
      </c>
      <c r="J37" s="50" t="s">
        <v>2238</v>
      </c>
    </row>
    <row r="38" spans="1:10" s="334" customFormat="1" ht="15.75" thickBot="1" x14ac:dyDescent="0.25">
      <c r="A38" s="328">
        <v>2014</v>
      </c>
      <c r="B38" s="329" t="s">
        <v>2071</v>
      </c>
      <c r="C38" s="329" t="s">
        <v>658</v>
      </c>
      <c r="D38" s="330" t="s">
        <v>2072</v>
      </c>
      <c r="E38" s="330" t="s">
        <v>2073</v>
      </c>
      <c r="F38" s="330" t="s">
        <v>113</v>
      </c>
      <c r="G38" s="331"/>
      <c r="H38" s="332" t="s">
        <v>2074</v>
      </c>
      <c r="I38" s="333" t="s">
        <v>2239</v>
      </c>
      <c r="J38" s="333" t="s">
        <v>2240</v>
      </c>
    </row>
    <row r="39" spans="1:10" s="334" customFormat="1" ht="15.75" thickBot="1" x14ac:dyDescent="0.25">
      <c r="A39" s="328">
        <v>2015</v>
      </c>
      <c r="B39" s="335">
        <v>45982</v>
      </c>
      <c r="C39" s="329" t="s">
        <v>658</v>
      </c>
      <c r="D39" s="330" t="s">
        <v>2075</v>
      </c>
      <c r="E39" s="330" t="s">
        <v>2076</v>
      </c>
      <c r="F39" s="330" t="s">
        <v>113</v>
      </c>
      <c r="G39" s="331"/>
      <c r="H39" s="332" t="s">
        <v>2077</v>
      </c>
      <c r="I39" s="333" t="s">
        <v>2241</v>
      </c>
      <c r="J39" s="333" t="s">
        <v>2242</v>
      </c>
    </row>
    <row r="40" spans="1:10" ht="15.75" thickBot="1" x14ac:dyDescent="0.25">
      <c r="A40" s="35">
        <v>2015</v>
      </c>
      <c r="B40" s="37" t="s">
        <v>2071</v>
      </c>
      <c r="C40" s="37" t="s">
        <v>658</v>
      </c>
      <c r="D40" s="38" t="s">
        <v>2078</v>
      </c>
      <c r="E40" s="38" t="s">
        <v>2079</v>
      </c>
      <c r="F40" s="38" t="s">
        <v>113</v>
      </c>
      <c r="G40" s="41"/>
      <c r="H40" s="39" t="s">
        <v>2080</v>
      </c>
      <c r="I40" s="50" t="s">
        <v>2243</v>
      </c>
      <c r="J40" s="50" t="s">
        <v>2244</v>
      </c>
    </row>
    <row r="41" spans="1:10" ht="15.75" thickBot="1" x14ac:dyDescent="0.25">
      <c r="A41" s="35">
        <v>2016</v>
      </c>
      <c r="B41" s="37" t="s">
        <v>2071</v>
      </c>
      <c r="C41" s="37" t="s">
        <v>658</v>
      </c>
      <c r="D41" s="38" t="s">
        <v>2081</v>
      </c>
      <c r="E41" s="38" t="s">
        <v>2082</v>
      </c>
      <c r="F41" s="38" t="s">
        <v>113</v>
      </c>
      <c r="G41" s="41"/>
      <c r="H41" s="39" t="s">
        <v>2083</v>
      </c>
      <c r="I41" s="50" t="s">
        <v>2245</v>
      </c>
      <c r="J41" s="50" t="s">
        <v>2246</v>
      </c>
    </row>
    <row r="42" spans="1:10" ht="15.75" thickBot="1" x14ac:dyDescent="0.25">
      <c r="A42" s="35">
        <v>2003</v>
      </c>
      <c r="B42" s="36">
        <v>45982</v>
      </c>
      <c r="C42" s="37" t="s">
        <v>694</v>
      </c>
      <c r="D42" s="38" t="s">
        <v>2084</v>
      </c>
      <c r="E42" s="38" t="s">
        <v>2085</v>
      </c>
      <c r="F42" s="43"/>
      <c r="G42" s="39" t="s">
        <v>113</v>
      </c>
      <c r="H42" s="39" t="s">
        <v>2086</v>
      </c>
      <c r="I42" s="50" t="s">
        <v>2247</v>
      </c>
      <c r="J42" s="50" t="s">
        <v>2248</v>
      </c>
    </row>
    <row r="43" spans="1:10" ht="15.75" thickBot="1" x14ac:dyDescent="0.25">
      <c r="A43" s="35">
        <v>2008</v>
      </c>
      <c r="B43" s="36">
        <v>45890</v>
      </c>
      <c r="C43" s="37" t="s">
        <v>694</v>
      </c>
      <c r="D43" s="38" t="s">
        <v>2087</v>
      </c>
      <c r="E43" s="38" t="s">
        <v>2088</v>
      </c>
      <c r="F43" s="43"/>
      <c r="G43" s="39" t="s">
        <v>113</v>
      </c>
      <c r="H43" s="39" t="s">
        <v>2089</v>
      </c>
      <c r="I43" s="50" t="s">
        <v>2249</v>
      </c>
      <c r="J43" s="50" t="s">
        <v>2250</v>
      </c>
    </row>
    <row r="44" spans="1:10" ht="15.75" thickBot="1" x14ac:dyDescent="0.25">
      <c r="A44" s="35">
        <v>2008</v>
      </c>
      <c r="B44" s="36">
        <v>45988</v>
      </c>
      <c r="C44" s="37" t="s">
        <v>694</v>
      </c>
      <c r="D44" s="38" t="s">
        <v>2090</v>
      </c>
      <c r="E44" s="38" t="s">
        <v>2091</v>
      </c>
      <c r="F44" s="43"/>
      <c r="G44" s="39" t="s">
        <v>113</v>
      </c>
      <c r="H44" s="39" t="s">
        <v>2092</v>
      </c>
      <c r="I44" s="50" t="s">
        <v>2251</v>
      </c>
      <c r="J44" s="50" t="s">
        <v>2252</v>
      </c>
    </row>
    <row r="45" spans="1:10" ht="13.5" thickBot="1" x14ac:dyDescent="0.25">
      <c r="A45" s="400" t="s">
        <v>2093</v>
      </c>
      <c r="B45" s="401"/>
      <c r="C45" s="401"/>
      <c r="D45" s="401"/>
      <c r="E45" s="401"/>
      <c r="F45" s="401"/>
      <c r="G45" s="401"/>
      <c r="H45" s="401"/>
      <c r="I45" s="401"/>
      <c r="J45" s="417"/>
    </row>
    <row r="46" spans="1:10" ht="27.75" thickBot="1" x14ac:dyDescent="0.25">
      <c r="A46" s="33" t="s">
        <v>41</v>
      </c>
      <c r="B46" s="34" t="s">
        <v>42</v>
      </c>
      <c r="C46" s="34" t="s">
        <v>43</v>
      </c>
      <c r="D46" s="34" t="s">
        <v>262</v>
      </c>
      <c r="E46" s="34" t="s">
        <v>45</v>
      </c>
      <c r="F46" s="34" t="s">
        <v>46</v>
      </c>
      <c r="G46" s="34" t="s">
        <v>47</v>
      </c>
      <c r="H46" s="34" t="s">
        <v>48</v>
      </c>
      <c r="I46" s="47" t="s">
        <v>49</v>
      </c>
      <c r="J46" s="47" t="s">
        <v>50</v>
      </c>
    </row>
    <row r="47" spans="1:10" ht="18.75" thickBot="1" x14ac:dyDescent="0.25">
      <c r="A47" s="35">
        <v>2015</v>
      </c>
      <c r="B47" s="36">
        <v>45936</v>
      </c>
      <c r="C47" s="37" t="s">
        <v>2094</v>
      </c>
      <c r="D47" s="38" t="s">
        <v>2095</v>
      </c>
      <c r="E47" s="38" t="s">
        <v>2096</v>
      </c>
      <c r="F47" s="38" t="s">
        <v>113</v>
      </c>
      <c r="G47" s="41"/>
      <c r="H47" s="39" t="s">
        <v>2097</v>
      </c>
      <c r="I47" s="52" t="s">
        <v>2253</v>
      </c>
      <c r="J47" s="48" t="s">
        <v>2254</v>
      </c>
    </row>
    <row r="48" spans="1:10" ht="27.75" thickBot="1" x14ac:dyDescent="0.25">
      <c r="A48" s="35">
        <v>2003</v>
      </c>
      <c r="B48" s="36">
        <v>45955</v>
      </c>
      <c r="C48" s="37" t="s">
        <v>2098</v>
      </c>
      <c r="D48" s="38" t="s">
        <v>2099</v>
      </c>
      <c r="E48" s="38" t="s">
        <v>2100</v>
      </c>
      <c r="F48" s="38" t="s">
        <v>113</v>
      </c>
      <c r="G48" s="41"/>
      <c r="H48" s="39" t="s">
        <v>2101</v>
      </c>
      <c r="I48" s="50" t="s">
        <v>2255</v>
      </c>
      <c r="J48" s="48" t="s">
        <v>2256</v>
      </c>
    </row>
    <row r="49" spans="1:10" ht="27.75" thickBot="1" x14ac:dyDescent="0.25">
      <c r="A49" s="35">
        <v>2013</v>
      </c>
      <c r="B49" s="36">
        <v>45961</v>
      </c>
      <c r="C49" s="37" t="s">
        <v>2102</v>
      </c>
      <c r="D49" s="38" t="s">
        <v>2103</v>
      </c>
      <c r="E49" s="38" t="s">
        <v>2104</v>
      </c>
      <c r="F49" s="38" t="s">
        <v>113</v>
      </c>
      <c r="G49" s="41"/>
      <c r="H49" s="39" t="s">
        <v>2105</v>
      </c>
      <c r="I49" s="50" t="s">
        <v>2257</v>
      </c>
      <c r="J49" s="48" t="s">
        <v>2258</v>
      </c>
    </row>
    <row r="50" spans="1:10" ht="27.75" thickBot="1" x14ac:dyDescent="0.25">
      <c r="A50" s="35">
        <v>2009</v>
      </c>
      <c r="B50" s="36">
        <v>45983</v>
      </c>
      <c r="C50" s="37" t="s">
        <v>2106</v>
      </c>
      <c r="D50" s="38" t="s">
        <v>2107</v>
      </c>
      <c r="E50" s="38" t="s">
        <v>2108</v>
      </c>
      <c r="F50" s="38" t="s">
        <v>113</v>
      </c>
      <c r="G50" s="41"/>
      <c r="H50" s="39" t="s">
        <v>2109</v>
      </c>
      <c r="I50" s="50" t="s">
        <v>2259</v>
      </c>
      <c r="J50" s="48" t="s">
        <v>2260</v>
      </c>
    </row>
    <row r="51" spans="1:10" ht="27.75" thickBot="1" x14ac:dyDescent="0.25">
      <c r="A51" s="35">
        <v>2003</v>
      </c>
      <c r="B51" s="36">
        <v>45911</v>
      </c>
      <c r="C51" s="37" t="s">
        <v>2110</v>
      </c>
      <c r="D51" s="38" t="s">
        <v>2111</v>
      </c>
      <c r="E51" s="38" t="s">
        <v>2112</v>
      </c>
      <c r="F51" s="43"/>
      <c r="G51" s="39" t="s">
        <v>113</v>
      </c>
      <c r="H51" s="39" t="s">
        <v>2113</v>
      </c>
      <c r="I51" s="50" t="s">
        <v>2261</v>
      </c>
      <c r="J51" s="48" t="s">
        <v>2262</v>
      </c>
    </row>
    <row r="52" spans="1:10" ht="27.75" thickBot="1" x14ac:dyDescent="0.25">
      <c r="A52" s="35">
        <v>2003</v>
      </c>
      <c r="B52" s="36">
        <v>45928</v>
      </c>
      <c r="C52" s="37" t="s">
        <v>2114</v>
      </c>
      <c r="D52" s="38" t="s">
        <v>2115</v>
      </c>
      <c r="E52" s="38" t="s">
        <v>2116</v>
      </c>
      <c r="F52" s="38" t="s">
        <v>113</v>
      </c>
      <c r="G52" s="41"/>
      <c r="H52" s="39" t="s">
        <v>2117</v>
      </c>
      <c r="I52" s="50" t="s">
        <v>2263</v>
      </c>
      <c r="J52" s="48" t="s">
        <v>2264</v>
      </c>
    </row>
    <row r="53" spans="1:10" ht="27.75" thickBot="1" x14ac:dyDescent="0.25">
      <c r="A53" s="35">
        <v>2010</v>
      </c>
      <c r="B53" s="36">
        <v>45943</v>
      </c>
      <c r="C53" s="37" t="s">
        <v>2118</v>
      </c>
      <c r="D53" s="38" t="s">
        <v>2119</v>
      </c>
      <c r="E53" s="38" t="s">
        <v>2120</v>
      </c>
      <c r="F53" s="38" t="s">
        <v>113</v>
      </c>
      <c r="G53" s="41"/>
      <c r="H53" s="39" t="s">
        <v>2121</v>
      </c>
      <c r="I53" s="50" t="s">
        <v>2265</v>
      </c>
      <c r="J53" s="48" t="s">
        <v>2266</v>
      </c>
    </row>
    <row r="54" spans="1:10" ht="27.75" thickBot="1" x14ac:dyDescent="0.25">
      <c r="A54" s="35">
        <v>2013</v>
      </c>
      <c r="B54" s="36">
        <v>45904</v>
      </c>
      <c r="C54" s="37" t="s">
        <v>2122</v>
      </c>
      <c r="D54" s="38" t="s">
        <v>2123</v>
      </c>
      <c r="E54" s="38" t="s">
        <v>2124</v>
      </c>
      <c r="F54" s="38" t="s">
        <v>113</v>
      </c>
      <c r="G54" s="41"/>
      <c r="H54" s="39" t="s">
        <v>2125</v>
      </c>
      <c r="I54" s="50" t="s">
        <v>2267</v>
      </c>
      <c r="J54" s="48" t="s">
        <v>2268</v>
      </c>
    </row>
    <row r="55" spans="1:10" ht="13.5" thickBot="1" x14ac:dyDescent="0.25">
      <c r="A55" s="400" t="s">
        <v>2126</v>
      </c>
      <c r="B55" s="401"/>
      <c r="C55" s="401"/>
      <c r="D55" s="401"/>
      <c r="E55" s="401"/>
      <c r="F55" s="401"/>
      <c r="G55" s="401"/>
      <c r="H55" s="401"/>
      <c r="I55" s="401"/>
      <c r="J55" s="417"/>
    </row>
    <row r="56" spans="1:10" ht="27.75" thickBot="1" x14ac:dyDescent="0.25">
      <c r="A56" s="33" t="s">
        <v>41</v>
      </c>
      <c r="B56" s="34" t="s">
        <v>42</v>
      </c>
      <c r="C56" s="34" t="s">
        <v>43</v>
      </c>
      <c r="D56" s="34" t="s">
        <v>262</v>
      </c>
      <c r="E56" s="34" t="s">
        <v>45</v>
      </c>
      <c r="F56" s="34" t="s">
        <v>46</v>
      </c>
      <c r="G56" s="34" t="s">
        <v>47</v>
      </c>
      <c r="H56" s="34" t="s">
        <v>48</v>
      </c>
      <c r="I56" s="47" t="s">
        <v>49</v>
      </c>
      <c r="J56" s="47" t="s">
        <v>50</v>
      </c>
    </row>
    <row r="57" spans="1:10" ht="45.75" thickBot="1" x14ac:dyDescent="0.25">
      <c r="A57" s="35">
        <v>2012</v>
      </c>
      <c r="B57" s="36">
        <v>45964</v>
      </c>
      <c r="C57" s="37" t="s">
        <v>608</v>
      </c>
      <c r="D57" s="38" t="s">
        <v>2127</v>
      </c>
      <c r="E57" s="38" t="s">
        <v>2128</v>
      </c>
      <c r="F57" s="43"/>
      <c r="G57" s="39" t="s">
        <v>54</v>
      </c>
      <c r="H57" s="39" t="s">
        <v>2097</v>
      </c>
      <c r="I57" s="52" t="s">
        <v>2269</v>
      </c>
      <c r="J57" s="51" t="s">
        <v>2270</v>
      </c>
    </row>
    <row r="58" spans="1:10" ht="36.75" thickBot="1" x14ac:dyDescent="0.25">
      <c r="A58" s="35">
        <v>2011</v>
      </c>
      <c r="B58" s="36">
        <v>45964</v>
      </c>
      <c r="C58" s="37" t="s">
        <v>2129</v>
      </c>
      <c r="D58" s="38" t="s">
        <v>2130</v>
      </c>
      <c r="E58" s="38" t="s">
        <v>2131</v>
      </c>
      <c r="F58" s="43"/>
      <c r="G58" s="39" t="s">
        <v>54</v>
      </c>
      <c r="H58" s="39" t="s">
        <v>2101</v>
      </c>
      <c r="I58" s="50" t="s">
        <v>2271</v>
      </c>
      <c r="J58" s="51" t="s">
        <v>2272</v>
      </c>
    </row>
    <row r="59" spans="1:10" ht="36.75" thickBot="1" x14ac:dyDescent="0.25">
      <c r="A59" s="35">
        <v>2016</v>
      </c>
      <c r="B59" s="36">
        <v>45940</v>
      </c>
      <c r="C59" s="37" t="s">
        <v>2132</v>
      </c>
      <c r="D59" s="38" t="s">
        <v>2133</v>
      </c>
      <c r="E59" s="38" t="s">
        <v>2134</v>
      </c>
      <c r="F59" s="38" t="s">
        <v>54</v>
      </c>
      <c r="G59" s="41"/>
      <c r="H59" s="39" t="s">
        <v>2105</v>
      </c>
      <c r="I59" s="50" t="s">
        <v>2273</v>
      </c>
      <c r="J59" s="51" t="s">
        <v>2274</v>
      </c>
    </row>
    <row r="60" spans="1:10" ht="45.75" thickBot="1" x14ac:dyDescent="0.25">
      <c r="A60" s="35">
        <v>2012</v>
      </c>
      <c r="B60" s="36">
        <v>45964</v>
      </c>
      <c r="C60" s="37" t="s">
        <v>2135</v>
      </c>
      <c r="D60" s="38" t="s">
        <v>2136</v>
      </c>
      <c r="E60" s="38" t="s">
        <v>2137</v>
      </c>
      <c r="F60" s="38" t="s">
        <v>54</v>
      </c>
      <c r="G60" s="41"/>
      <c r="H60" s="39" t="s">
        <v>2109</v>
      </c>
      <c r="I60" s="50" t="s">
        <v>2275</v>
      </c>
      <c r="J60" s="51" t="s">
        <v>2276</v>
      </c>
    </row>
    <row r="61" spans="1:10" ht="13.5" thickBot="1" x14ac:dyDescent="0.25">
      <c r="A61" s="400" t="s">
        <v>981</v>
      </c>
      <c r="B61" s="401"/>
      <c r="C61" s="401"/>
      <c r="D61" s="401"/>
      <c r="E61" s="401"/>
      <c r="F61" s="401"/>
      <c r="G61" s="401"/>
      <c r="H61" s="401"/>
      <c r="I61" s="401"/>
      <c r="J61" s="417"/>
    </row>
    <row r="62" spans="1:10" ht="13.5" thickBot="1" x14ac:dyDescent="0.25">
      <c r="A62" s="400" t="s">
        <v>1950</v>
      </c>
      <c r="B62" s="401"/>
      <c r="C62" s="401"/>
      <c r="D62" s="401"/>
      <c r="E62" s="401"/>
      <c r="F62" s="401"/>
      <c r="G62" s="401"/>
      <c r="H62" s="401"/>
      <c r="I62" s="401"/>
      <c r="J62" s="417"/>
    </row>
    <row r="63" spans="1:10" ht="27.75" thickBot="1" x14ac:dyDescent="0.25">
      <c r="A63" s="33" t="s">
        <v>41</v>
      </c>
      <c r="B63" s="34" t="s">
        <v>42</v>
      </c>
      <c r="C63" s="34" t="s">
        <v>43</v>
      </c>
      <c r="D63" s="34" t="s">
        <v>262</v>
      </c>
      <c r="E63" s="34" t="s">
        <v>45</v>
      </c>
      <c r="F63" s="34" t="s">
        <v>46</v>
      </c>
      <c r="G63" s="34" t="s">
        <v>47</v>
      </c>
      <c r="H63" s="34" t="s">
        <v>48</v>
      </c>
      <c r="I63" s="47" t="s">
        <v>49</v>
      </c>
      <c r="J63" s="47" t="s">
        <v>50</v>
      </c>
    </row>
    <row r="64" spans="1:10" ht="18.75" thickBot="1" x14ac:dyDescent="0.25">
      <c r="A64" s="35">
        <v>2022</v>
      </c>
      <c r="B64" s="36">
        <v>45948</v>
      </c>
      <c r="C64" s="37" t="s">
        <v>1158</v>
      </c>
      <c r="D64" s="38" t="s">
        <v>2138</v>
      </c>
      <c r="E64" s="38" t="s">
        <v>2139</v>
      </c>
      <c r="F64" s="38" t="s">
        <v>113</v>
      </c>
      <c r="G64" s="41"/>
      <c r="H64" s="39" t="s">
        <v>2140</v>
      </c>
      <c r="I64" s="52" t="s">
        <v>2277</v>
      </c>
      <c r="J64" s="49" t="s">
        <v>2278</v>
      </c>
    </row>
    <row r="65" spans="1:10" ht="18.75" thickBot="1" x14ac:dyDescent="0.25">
      <c r="A65" s="35">
        <v>2022</v>
      </c>
      <c r="B65" s="36">
        <v>45948</v>
      </c>
      <c r="C65" s="37" t="s">
        <v>1158</v>
      </c>
      <c r="D65" s="38" t="s">
        <v>2141</v>
      </c>
      <c r="E65" s="38" t="s">
        <v>2142</v>
      </c>
      <c r="F65" s="38" t="s">
        <v>113</v>
      </c>
      <c r="G65" s="41"/>
      <c r="H65" s="39" t="s">
        <v>2143</v>
      </c>
      <c r="I65" s="50" t="s">
        <v>2279</v>
      </c>
      <c r="J65" s="49" t="s">
        <v>2280</v>
      </c>
    </row>
    <row r="66" spans="1:10" ht="18.75" thickBot="1" x14ac:dyDescent="0.25">
      <c r="A66" s="35">
        <v>2022</v>
      </c>
      <c r="B66" s="36">
        <v>45948</v>
      </c>
      <c r="C66" s="37" t="s">
        <v>1158</v>
      </c>
      <c r="D66" s="38" t="s">
        <v>2144</v>
      </c>
      <c r="E66" s="38" t="s">
        <v>2145</v>
      </c>
      <c r="F66" s="38" t="s">
        <v>113</v>
      </c>
      <c r="G66" s="41"/>
      <c r="H66" s="39" t="s">
        <v>2146</v>
      </c>
      <c r="I66" s="50" t="s">
        <v>2281</v>
      </c>
      <c r="J66" s="49" t="s">
        <v>2282</v>
      </c>
    </row>
    <row r="67" spans="1:10" ht="18.75" thickBot="1" x14ac:dyDescent="0.25">
      <c r="A67" s="35">
        <v>2022</v>
      </c>
      <c r="B67" s="36">
        <v>45948</v>
      </c>
      <c r="C67" s="37" t="s">
        <v>1158</v>
      </c>
      <c r="D67" s="38" t="s">
        <v>2147</v>
      </c>
      <c r="E67" s="38" t="s">
        <v>2148</v>
      </c>
      <c r="F67" s="38" t="s">
        <v>113</v>
      </c>
      <c r="G67" s="41"/>
      <c r="H67" s="39" t="s">
        <v>2149</v>
      </c>
      <c r="I67" s="50" t="s">
        <v>2283</v>
      </c>
      <c r="J67" s="49" t="s">
        <v>2284</v>
      </c>
    </row>
    <row r="68" spans="1:10" ht="18.75" thickBot="1" x14ac:dyDescent="0.25">
      <c r="A68" s="35">
        <v>2022</v>
      </c>
      <c r="B68" s="36">
        <v>45948</v>
      </c>
      <c r="C68" s="37" t="s">
        <v>1158</v>
      </c>
      <c r="D68" s="38" t="s">
        <v>2150</v>
      </c>
      <c r="E68" s="38" t="s">
        <v>2151</v>
      </c>
      <c r="F68" s="38" t="s">
        <v>113</v>
      </c>
      <c r="G68" s="41"/>
      <c r="H68" s="39" t="s">
        <v>2152</v>
      </c>
      <c r="I68" s="50" t="s">
        <v>2285</v>
      </c>
      <c r="J68" s="49" t="s">
        <v>2286</v>
      </c>
    </row>
    <row r="69" spans="1:10" ht="18.75" thickBot="1" x14ac:dyDescent="0.25">
      <c r="A69" s="35">
        <v>2022</v>
      </c>
      <c r="B69" s="36">
        <v>45948</v>
      </c>
      <c r="C69" s="37" t="s">
        <v>1158</v>
      </c>
      <c r="D69" s="38" t="s">
        <v>2153</v>
      </c>
      <c r="E69" s="38" t="s">
        <v>2154</v>
      </c>
      <c r="F69" s="38" t="s">
        <v>113</v>
      </c>
      <c r="G69" s="41"/>
      <c r="H69" s="39" t="s">
        <v>2155</v>
      </c>
      <c r="I69" s="50" t="s">
        <v>2287</v>
      </c>
      <c r="J69" s="49" t="s">
        <v>2288</v>
      </c>
    </row>
    <row r="70" spans="1:10" ht="18.75" thickBot="1" x14ac:dyDescent="0.25">
      <c r="A70" s="35">
        <v>2022</v>
      </c>
      <c r="B70" s="36">
        <v>45948</v>
      </c>
      <c r="C70" s="37" t="s">
        <v>1158</v>
      </c>
      <c r="D70" s="38" t="s">
        <v>2156</v>
      </c>
      <c r="E70" s="38" t="s">
        <v>2157</v>
      </c>
      <c r="F70" s="38" t="s">
        <v>113</v>
      </c>
      <c r="G70" s="41"/>
      <c r="H70" s="39" t="s">
        <v>2158</v>
      </c>
      <c r="I70" s="50" t="s">
        <v>2289</v>
      </c>
      <c r="J70" s="49" t="s">
        <v>2290</v>
      </c>
    </row>
    <row r="71" spans="1:10" ht="18.75" thickBot="1" x14ac:dyDescent="0.25">
      <c r="A71" s="35">
        <v>2022</v>
      </c>
      <c r="B71" s="36">
        <v>45948</v>
      </c>
      <c r="C71" s="37" t="s">
        <v>1158</v>
      </c>
      <c r="D71" s="38" t="s">
        <v>2159</v>
      </c>
      <c r="E71" s="38" t="s">
        <v>2160</v>
      </c>
      <c r="F71" s="38" t="s">
        <v>113</v>
      </c>
      <c r="G71" s="41"/>
      <c r="H71" s="39" t="s">
        <v>2161</v>
      </c>
      <c r="I71" s="50" t="s">
        <v>2291</v>
      </c>
      <c r="J71" s="49" t="s">
        <v>2292</v>
      </c>
    </row>
    <row r="72" spans="1:10" ht="13.5" thickBot="1" x14ac:dyDescent="0.25">
      <c r="A72" s="400" t="s">
        <v>1201</v>
      </c>
      <c r="B72" s="401"/>
      <c r="C72" s="401"/>
      <c r="D72" s="401"/>
      <c r="E72" s="401"/>
      <c r="F72" s="401"/>
      <c r="G72" s="401"/>
      <c r="H72" s="401"/>
      <c r="I72" s="401"/>
      <c r="J72" s="417"/>
    </row>
    <row r="73" spans="1:10" ht="13.5" thickBot="1" x14ac:dyDescent="0.25">
      <c r="A73" s="400" t="s">
        <v>2061</v>
      </c>
      <c r="B73" s="401"/>
      <c r="C73" s="401"/>
      <c r="D73" s="401"/>
      <c r="E73" s="401"/>
      <c r="F73" s="401"/>
      <c r="G73" s="401"/>
      <c r="H73" s="401"/>
      <c r="I73" s="401"/>
      <c r="J73" s="417"/>
    </row>
    <row r="74" spans="1:10" ht="27.75" thickBot="1" x14ac:dyDescent="0.25">
      <c r="A74" s="33" t="s">
        <v>41</v>
      </c>
      <c r="B74" s="34" t="s">
        <v>42</v>
      </c>
      <c r="C74" s="34" t="s">
        <v>43</v>
      </c>
      <c r="D74" s="34" t="s">
        <v>262</v>
      </c>
      <c r="E74" s="34" t="s">
        <v>45</v>
      </c>
      <c r="F74" s="34" t="s">
        <v>46</v>
      </c>
      <c r="G74" s="34" t="s">
        <v>47</v>
      </c>
      <c r="H74" s="34" t="s">
        <v>48</v>
      </c>
      <c r="I74" s="47" t="s">
        <v>49</v>
      </c>
      <c r="J74" s="47" t="s">
        <v>50</v>
      </c>
    </row>
    <row r="75" spans="1:10" ht="18.75" thickBot="1" x14ac:dyDescent="0.25">
      <c r="A75" s="35">
        <v>2012</v>
      </c>
      <c r="B75" s="36">
        <v>45550</v>
      </c>
      <c r="C75" s="38" t="s">
        <v>1268</v>
      </c>
      <c r="D75" s="38" t="s">
        <v>2162</v>
      </c>
      <c r="E75" s="38" t="s">
        <v>2163</v>
      </c>
      <c r="F75" s="39" t="s">
        <v>54</v>
      </c>
      <c r="G75" s="41"/>
      <c r="H75" s="40" t="s">
        <v>2164</v>
      </c>
      <c r="I75" s="50" t="s">
        <v>2293</v>
      </c>
      <c r="J75" s="49" t="s">
        <v>2294</v>
      </c>
    </row>
    <row r="76" spans="1:10" ht="18.75" thickBot="1" x14ac:dyDescent="0.25">
      <c r="A76" s="35">
        <v>2012</v>
      </c>
      <c r="B76" s="36">
        <v>44638</v>
      </c>
      <c r="C76" s="38" t="s">
        <v>1268</v>
      </c>
      <c r="D76" s="38" t="s">
        <v>2165</v>
      </c>
      <c r="E76" s="38" t="s">
        <v>2166</v>
      </c>
      <c r="F76" s="39" t="s">
        <v>54</v>
      </c>
      <c r="G76" s="41"/>
      <c r="H76" s="39" t="s">
        <v>2167</v>
      </c>
      <c r="I76" s="50" t="s">
        <v>2295</v>
      </c>
      <c r="J76" s="49" t="s">
        <v>2296</v>
      </c>
    </row>
    <row r="77" spans="1:10" ht="18.75" thickBot="1" x14ac:dyDescent="0.25">
      <c r="A77" s="35">
        <v>2012</v>
      </c>
      <c r="B77" s="36">
        <v>44631</v>
      </c>
      <c r="C77" s="38" t="s">
        <v>1268</v>
      </c>
      <c r="D77" s="38" t="s">
        <v>2168</v>
      </c>
      <c r="E77" s="38" t="s">
        <v>2169</v>
      </c>
      <c r="F77" s="39" t="s">
        <v>54</v>
      </c>
      <c r="G77" s="41"/>
      <c r="H77" s="39" t="s">
        <v>2170</v>
      </c>
      <c r="I77" s="50" t="s">
        <v>2297</v>
      </c>
      <c r="J77" s="49" t="s">
        <v>2298</v>
      </c>
    </row>
    <row r="78" spans="1:10" ht="18.75" thickBot="1" x14ac:dyDescent="0.25">
      <c r="A78" s="35">
        <v>2012</v>
      </c>
      <c r="B78" s="36">
        <v>45550</v>
      </c>
      <c r="C78" s="38" t="s">
        <v>1268</v>
      </c>
      <c r="D78" s="38" t="s">
        <v>2171</v>
      </c>
      <c r="E78" s="38" t="s">
        <v>2172</v>
      </c>
      <c r="F78" s="39" t="s">
        <v>54</v>
      </c>
      <c r="G78" s="41"/>
      <c r="H78" s="39" t="s">
        <v>2173</v>
      </c>
      <c r="I78" s="50" t="s">
        <v>2299</v>
      </c>
      <c r="J78" s="49" t="s">
        <v>2300</v>
      </c>
    </row>
    <row r="79" spans="1:10" ht="18.75" thickBot="1" x14ac:dyDescent="0.25">
      <c r="A79" s="35">
        <v>2012</v>
      </c>
      <c r="B79" s="36">
        <v>45550</v>
      </c>
      <c r="C79" s="38" t="s">
        <v>1268</v>
      </c>
      <c r="D79" s="38" t="s">
        <v>2174</v>
      </c>
      <c r="E79" s="38" t="s">
        <v>2175</v>
      </c>
      <c r="F79" s="39" t="s">
        <v>54</v>
      </c>
      <c r="G79" s="41"/>
      <c r="H79" s="39" t="s">
        <v>2176</v>
      </c>
      <c r="I79" s="50" t="s">
        <v>2301</v>
      </c>
      <c r="J79" s="49" t="s">
        <v>2302</v>
      </c>
    </row>
    <row r="80" spans="1:10" ht="18.75" thickBot="1" x14ac:dyDescent="0.25">
      <c r="A80" s="35">
        <v>2012</v>
      </c>
      <c r="B80" s="36">
        <v>45550</v>
      </c>
      <c r="C80" s="38" t="s">
        <v>2177</v>
      </c>
      <c r="D80" s="38" t="s">
        <v>2178</v>
      </c>
      <c r="E80" s="38" t="s">
        <v>2179</v>
      </c>
      <c r="F80" s="39" t="s">
        <v>54</v>
      </c>
      <c r="G80" s="41"/>
      <c r="H80" s="39" t="s">
        <v>2180</v>
      </c>
      <c r="I80" s="50" t="s">
        <v>2303</v>
      </c>
      <c r="J80" s="49" t="s">
        <v>2304</v>
      </c>
    </row>
    <row r="81" spans="1:10" ht="18.75" thickBot="1" x14ac:dyDescent="0.25">
      <c r="A81" s="35">
        <v>2012</v>
      </c>
      <c r="B81" s="36">
        <v>45550</v>
      </c>
      <c r="C81" s="38" t="s">
        <v>2177</v>
      </c>
      <c r="D81" s="38" t="s">
        <v>2181</v>
      </c>
      <c r="E81" s="38" t="s">
        <v>2182</v>
      </c>
      <c r="F81" s="39" t="s">
        <v>54</v>
      </c>
      <c r="G81" s="41"/>
      <c r="H81" s="39" t="s">
        <v>2183</v>
      </c>
      <c r="I81" s="50" t="s">
        <v>2305</v>
      </c>
      <c r="J81" s="49" t="s">
        <v>2306</v>
      </c>
    </row>
    <row r="82" spans="1:10" ht="27.75" thickBot="1" x14ac:dyDescent="0.25">
      <c r="A82" s="35">
        <v>2012</v>
      </c>
      <c r="B82" s="36">
        <v>45550</v>
      </c>
      <c r="C82" s="38" t="s">
        <v>2184</v>
      </c>
      <c r="D82" s="38" t="s">
        <v>2185</v>
      </c>
      <c r="E82" s="38" t="s">
        <v>2186</v>
      </c>
      <c r="F82" s="39" t="s">
        <v>54</v>
      </c>
      <c r="G82" s="41"/>
      <c r="H82" s="39" t="s">
        <v>2187</v>
      </c>
      <c r="I82" s="50" t="s">
        <v>2307</v>
      </c>
      <c r="J82" s="49" t="s">
        <v>2308</v>
      </c>
    </row>
    <row r="83" spans="1:10" ht="27.75" thickBot="1" x14ac:dyDescent="0.25">
      <c r="A83" s="35">
        <v>2012</v>
      </c>
      <c r="B83" s="36">
        <v>45550</v>
      </c>
      <c r="C83" s="38" t="s">
        <v>2188</v>
      </c>
      <c r="D83" s="38" t="s">
        <v>2189</v>
      </c>
      <c r="E83" s="38" t="s">
        <v>2190</v>
      </c>
      <c r="F83" s="39" t="s">
        <v>54</v>
      </c>
      <c r="G83" s="41"/>
      <c r="H83" s="39" t="s">
        <v>2191</v>
      </c>
      <c r="I83" s="50" t="s">
        <v>2309</v>
      </c>
      <c r="J83" s="49" t="s">
        <v>2310</v>
      </c>
    </row>
    <row r="84" spans="1:10" ht="18.75" thickBot="1" x14ac:dyDescent="0.25">
      <c r="A84" s="35">
        <v>2012</v>
      </c>
      <c r="B84" s="36">
        <v>45550</v>
      </c>
      <c r="C84" s="38" t="s">
        <v>2192</v>
      </c>
      <c r="D84" s="38" t="s">
        <v>2193</v>
      </c>
      <c r="E84" s="38" t="s">
        <v>2194</v>
      </c>
      <c r="F84" s="39" t="s">
        <v>54</v>
      </c>
      <c r="G84" s="41"/>
      <c r="H84" s="39" t="s">
        <v>2195</v>
      </c>
      <c r="I84" s="50" t="s">
        <v>2311</v>
      </c>
      <c r="J84" s="49" t="s">
        <v>2312</v>
      </c>
    </row>
  </sheetData>
  <mergeCells count="11">
    <mergeCell ref="A61:J61"/>
    <mergeCell ref="A62:J62"/>
    <mergeCell ref="A72:J72"/>
    <mergeCell ref="A73:J73"/>
    <mergeCell ref="A1:J1"/>
    <mergeCell ref="A2:J2"/>
    <mergeCell ref="A3:J3"/>
    <mergeCell ref="A12:J12"/>
    <mergeCell ref="A33:J33"/>
    <mergeCell ref="A45:J45"/>
    <mergeCell ref="A55:J55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13A1E0-A835-4287-A0DC-AE0DFCF4B33B}">
  <dimension ref="A1:M56"/>
  <sheetViews>
    <sheetView view="pageBreakPreview" topLeftCell="A31" zoomScaleNormal="100" zoomScaleSheetLayoutView="100" workbookViewId="0">
      <selection activeCell="H47" sqref="H47"/>
    </sheetView>
  </sheetViews>
  <sheetFormatPr baseColWidth="10" defaultRowHeight="12.75" x14ac:dyDescent="0.2"/>
  <cols>
    <col min="2" max="2" width="27.5703125" customWidth="1"/>
    <col min="5" max="5" width="11.42578125" style="45"/>
    <col min="6" max="6" width="24.7109375" style="9" customWidth="1"/>
    <col min="7" max="7" width="4.140625" customWidth="1"/>
    <col min="8" max="8" width="11.42578125" style="45"/>
    <col min="9" max="9" width="19.140625" style="45" bestFit="1" customWidth="1"/>
    <col min="10" max="10" width="11.42578125" style="45"/>
    <col min="11" max="11" width="27.85546875" style="45" customWidth="1"/>
    <col min="12" max="12" width="14.42578125" customWidth="1"/>
    <col min="13" max="13" width="15.5703125" customWidth="1"/>
  </cols>
  <sheetData>
    <row r="1" spans="1:13" ht="29.25" customHeight="1" thickBot="1" x14ac:dyDescent="0.25">
      <c r="A1" s="427" t="s">
        <v>2369</v>
      </c>
      <c r="B1" s="428"/>
      <c r="C1" s="428"/>
      <c r="D1" s="428"/>
      <c r="E1" s="428"/>
      <c r="F1" s="428"/>
      <c r="H1" s="427" t="s">
        <v>2380</v>
      </c>
      <c r="I1" s="428"/>
      <c r="J1" s="428"/>
      <c r="K1" s="428"/>
      <c r="L1" s="428"/>
      <c r="M1" s="451"/>
    </row>
    <row r="2" spans="1:13" ht="13.5" thickBot="1" x14ac:dyDescent="0.25">
      <c r="A2" s="421" t="s">
        <v>2319</v>
      </c>
      <c r="B2" s="422"/>
      <c r="C2" s="422"/>
      <c r="D2" s="422"/>
      <c r="E2" s="422"/>
      <c r="F2" s="422"/>
      <c r="H2" s="421" t="s">
        <v>2319</v>
      </c>
      <c r="I2" s="422"/>
      <c r="J2" s="422"/>
      <c r="K2" s="422"/>
      <c r="L2" s="422"/>
      <c r="M2" s="423"/>
    </row>
    <row r="3" spans="1:13" ht="34.5" thickBot="1" x14ac:dyDescent="0.25">
      <c r="A3" s="56" t="s">
        <v>2320</v>
      </c>
      <c r="B3" s="57" t="s">
        <v>2321</v>
      </c>
      <c r="C3" s="57" t="s">
        <v>2322</v>
      </c>
      <c r="D3" s="57" t="s">
        <v>2323</v>
      </c>
      <c r="E3" s="62" t="s">
        <v>2324</v>
      </c>
      <c r="F3" s="83" t="s">
        <v>2368</v>
      </c>
      <c r="H3" s="56" t="s">
        <v>2320</v>
      </c>
      <c r="I3" s="57" t="s">
        <v>2321</v>
      </c>
      <c r="J3" s="57" t="s">
        <v>2322</v>
      </c>
      <c r="K3" s="57" t="s">
        <v>2323</v>
      </c>
      <c r="L3" s="62" t="s">
        <v>2324</v>
      </c>
      <c r="M3" s="92" t="s">
        <v>2325</v>
      </c>
    </row>
    <row r="4" spans="1:13" ht="34.5" customHeight="1" thickBot="1" x14ac:dyDescent="0.25">
      <c r="A4" s="80" t="s">
        <v>2326</v>
      </c>
      <c r="B4" s="58" t="s">
        <v>2327</v>
      </c>
      <c r="C4" s="74" t="s">
        <v>2328</v>
      </c>
      <c r="D4" s="76" t="s">
        <v>2329</v>
      </c>
      <c r="E4" s="63" t="s">
        <v>982</v>
      </c>
      <c r="F4" s="84">
        <v>5903599</v>
      </c>
      <c r="H4" s="438" t="s">
        <v>2370</v>
      </c>
      <c r="I4" s="93" t="s">
        <v>2371</v>
      </c>
      <c r="J4" s="441" t="s">
        <v>2328</v>
      </c>
      <c r="K4" s="444" t="s">
        <v>2329</v>
      </c>
      <c r="L4" s="63" t="s">
        <v>2372</v>
      </c>
      <c r="M4" s="97">
        <v>8770647</v>
      </c>
    </row>
    <row r="5" spans="1:13" ht="34.5" thickBot="1" x14ac:dyDescent="0.25">
      <c r="A5" s="81"/>
      <c r="B5" s="58" t="s">
        <v>2330</v>
      </c>
      <c r="C5" s="78"/>
      <c r="D5" s="79"/>
      <c r="E5" s="63" t="s">
        <v>2331</v>
      </c>
      <c r="F5" s="84">
        <v>8351553</v>
      </c>
      <c r="H5" s="439"/>
      <c r="I5" s="93" t="s">
        <v>2373</v>
      </c>
      <c r="J5" s="442"/>
      <c r="K5" s="445"/>
      <c r="L5" s="63" t="s">
        <v>1950</v>
      </c>
      <c r="M5" s="97">
        <v>3265474</v>
      </c>
    </row>
    <row r="6" spans="1:13" ht="45.75" thickBot="1" x14ac:dyDescent="0.25">
      <c r="A6" s="81"/>
      <c r="B6" s="58" t="s">
        <v>2332</v>
      </c>
      <c r="C6" s="78"/>
      <c r="D6" s="79"/>
      <c r="E6" s="63" t="s">
        <v>177</v>
      </c>
      <c r="F6" s="84">
        <v>3896418</v>
      </c>
      <c r="H6" s="439"/>
      <c r="I6" s="93" t="s">
        <v>2374</v>
      </c>
      <c r="J6" s="442"/>
      <c r="K6" s="445"/>
      <c r="L6" s="63" t="s">
        <v>2375</v>
      </c>
      <c r="M6" s="97">
        <v>3615599</v>
      </c>
    </row>
    <row r="7" spans="1:13" ht="34.5" thickBot="1" x14ac:dyDescent="0.25">
      <c r="A7" s="81"/>
      <c r="B7" s="58" t="s">
        <v>2333</v>
      </c>
      <c r="C7" s="78"/>
      <c r="D7" s="79"/>
      <c r="E7" s="63" t="s">
        <v>216</v>
      </c>
      <c r="F7" s="84">
        <v>3732195</v>
      </c>
      <c r="H7" s="439"/>
      <c r="I7" s="93" t="s">
        <v>2376</v>
      </c>
      <c r="J7" s="442"/>
      <c r="K7" s="445"/>
      <c r="L7" s="63" t="s">
        <v>2377</v>
      </c>
      <c r="M7" s="97">
        <v>3966061</v>
      </c>
    </row>
    <row r="8" spans="1:13" ht="68.25" thickBot="1" x14ac:dyDescent="0.25">
      <c r="A8" s="81"/>
      <c r="B8" s="58" t="s">
        <v>2334</v>
      </c>
      <c r="C8" s="78"/>
      <c r="D8" s="79"/>
      <c r="E8" s="63" t="s">
        <v>261</v>
      </c>
      <c r="F8" s="84">
        <v>3057556</v>
      </c>
      <c r="H8" s="440"/>
      <c r="I8" s="93" t="s">
        <v>2378</v>
      </c>
      <c r="J8" s="443"/>
      <c r="K8" s="446"/>
      <c r="L8" s="63" t="s">
        <v>2379</v>
      </c>
      <c r="M8" s="97">
        <v>1772978</v>
      </c>
    </row>
    <row r="9" spans="1:13" ht="34.5" thickBot="1" x14ac:dyDescent="0.25">
      <c r="A9" s="81"/>
      <c r="B9" s="58" t="s">
        <v>2335</v>
      </c>
      <c r="C9" s="78"/>
      <c r="D9" s="79"/>
      <c r="E9" s="63" t="s">
        <v>2336</v>
      </c>
      <c r="F9" s="84">
        <v>1401174</v>
      </c>
      <c r="H9" s="421" t="s">
        <v>2360</v>
      </c>
      <c r="I9" s="422"/>
      <c r="J9" s="422"/>
      <c r="K9" s="422"/>
      <c r="L9" s="422"/>
      <c r="M9" s="85">
        <f>SUM(M4:M8)</f>
        <v>21390759</v>
      </c>
    </row>
    <row r="10" spans="1:13" ht="34.5" thickBot="1" x14ac:dyDescent="0.25">
      <c r="A10" s="81"/>
      <c r="B10" s="58" t="s">
        <v>2337</v>
      </c>
      <c r="C10" s="78"/>
      <c r="D10" s="79"/>
      <c r="E10" s="63" t="s">
        <v>316</v>
      </c>
      <c r="F10" s="84">
        <v>700250</v>
      </c>
      <c r="H10" s="424" t="s">
        <v>2363</v>
      </c>
      <c r="I10" s="425"/>
      <c r="J10" s="425"/>
      <c r="K10" s="425"/>
      <c r="L10" s="425"/>
      <c r="M10" s="98"/>
    </row>
    <row r="11" spans="1:13" ht="57" customHeight="1" thickBot="1" x14ac:dyDescent="0.25">
      <c r="A11" s="81"/>
      <c r="B11" s="58" t="s">
        <v>2338</v>
      </c>
      <c r="C11" s="78"/>
      <c r="D11" s="79"/>
      <c r="E11" s="63" t="s">
        <v>2339</v>
      </c>
      <c r="F11" s="84">
        <v>1772978</v>
      </c>
      <c r="H11" s="447" t="s">
        <v>2373</v>
      </c>
      <c r="I11" s="448"/>
      <c r="J11" s="94" t="s">
        <v>2328</v>
      </c>
      <c r="K11" s="58" t="s">
        <v>2329</v>
      </c>
      <c r="L11" s="60" t="s">
        <v>1950</v>
      </c>
      <c r="M11" s="97">
        <v>1868232</v>
      </c>
    </row>
    <row r="12" spans="1:13" ht="23.25" thickBot="1" x14ac:dyDescent="0.25">
      <c r="A12" s="81"/>
      <c r="B12" s="58" t="s">
        <v>2340</v>
      </c>
      <c r="C12" s="78"/>
      <c r="D12" s="79"/>
      <c r="E12" s="63" t="s">
        <v>2341</v>
      </c>
      <c r="F12" s="84">
        <v>11710933</v>
      </c>
      <c r="H12" s="424" t="s">
        <v>2364</v>
      </c>
      <c r="I12" s="425"/>
      <c r="J12" s="425"/>
      <c r="K12" s="425"/>
      <c r="L12" s="425"/>
      <c r="M12" s="87">
        <f>SUM(M11)</f>
        <v>1868232</v>
      </c>
    </row>
    <row r="13" spans="1:13" ht="23.25" thickBot="1" x14ac:dyDescent="0.25">
      <c r="A13" s="81"/>
      <c r="B13" s="58" t="s">
        <v>2342</v>
      </c>
      <c r="C13" s="78"/>
      <c r="D13" s="79"/>
      <c r="E13" s="63" t="s">
        <v>446</v>
      </c>
      <c r="F13" s="84">
        <v>9523130</v>
      </c>
      <c r="H13" s="424" t="s">
        <v>2365</v>
      </c>
      <c r="I13" s="425"/>
      <c r="J13" s="425"/>
      <c r="K13" s="425"/>
      <c r="L13" s="425"/>
      <c r="M13" s="98"/>
    </row>
    <row r="14" spans="1:13" ht="57" customHeight="1" thickBot="1" x14ac:dyDescent="0.25">
      <c r="A14" s="82"/>
      <c r="B14" s="58" t="s">
        <v>2343</v>
      </c>
      <c r="C14" s="78"/>
      <c r="D14" s="79"/>
      <c r="E14" s="63" t="s">
        <v>555</v>
      </c>
      <c r="F14" s="84">
        <v>5038789</v>
      </c>
      <c r="H14" s="449" t="s">
        <v>2376</v>
      </c>
      <c r="I14" s="450"/>
      <c r="J14" s="95" t="s">
        <v>2328</v>
      </c>
      <c r="K14" s="93" t="s">
        <v>2329</v>
      </c>
      <c r="L14" s="64" t="s">
        <v>2377</v>
      </c>
      <c r="M14" s="96">
        <v>5343010</v>
      </c>
    </row>
    <row r="15" spans="1:13" ht="34.5" thickBot="1" x14ac:dyDescent="0.25">
      <c r="A15" s="59" t="s">
        <v>2344</v>
      </c>
      <c r="B15" s="58" t="s">
        <v>2345</v>
      </c>
      <c r="C15" s="78"/>
      <c r="D15" s="79"/>
      <c r="E15" s="63" t="s">
        <v>2346</v>
      </c>
      <c r="F15" s="84">
        <v>5950552</v>
      </c>
      <c r="H15" s="421" t="s">
        <v>2366</v>
      </c>
      <c r="I15" s="422"/>
      <c r="J15" s="422"/>
      <c r="K15" s="422"/>
      <c r="L15" s="422"/>
      <c r="M15" s="85">
        <f>SUM(M14)</f>
        <v>5343010</v>
      </c>
    </row>
    <row r="16" spans="1:13" ht="34.5" customHeight="1" thickBot="1" x14ac:dyDescent="0.25">
      <c r="A16" s="80" t="s">
        <v>2347</v>
      </c>
      <c r="B16" s="58" t="s">
        <v>2348</v>
      </c>
      <c r="C16" s="78"/>
      <c r="D16" s="79"/>
      <c r="E16" s="63" t="s">
        <v>2349</v>
      </c>
      <c r="F16" s="84">
        <v>4807507</v>
      </c>
      <c r="H16" s="436" t="s">
        <v>2381</v>
      </c>
      <c r="I16" s="437"/>
      <c r="J16" s="437"/>
      <c r="K16" s="437"/>
      <c r="L16" s="437"/>
      <c r="M16" s="102">
        <f>M15+M12+M9</f>
        <v>28602001</v>
      </c>
    </row>
    <row r="17" spans="1:13" ht="45.75" thickBot="1" x14ac:dyDescent="0.25">
      <c r="A17" s="81"/>
      <c r="B17" s="58" t="s">
        <v>2350</v>
      </c>
      <c r="C17" s="78"/>
      <c r="D17" s="79"/>
      <c r="E17" s="63" t="s">
        <v>2351</v>
      </c>
      <c r="F17" s="84">
        <v>2845706</v>
      </c>
      <c r="H17" s="426"/>
      <c r="I17" s="426"/>
      <c r="J17" s="426"/>
      <c r="K17" s="426"/>
      <c r="L17" s="426"/>
      <c r="M17" s="103" t="e">
        <f>M16+#REF!</f>
        <v>#REF!</v>
      </c>
    </row>
    <row r="18" spans="1:13" ht="23.25" thickBot="1" x14ac:dyDescent="0.25">
      <c r="A18" s="81"/>
      <c r="B18" s="58" t="s">
        <v>2352</v>
      </c>
      <c r="C18" s="78"/>
      <c r="D18" s="79"/>
      <c r="E18" s="63" t="s">
        <v>2353</v>
      </c>
      <c r="F18" s="84">
        <v>2495581</v>
      </c>
    </row>
    <row r="19" spans="1:13" ht="23.25" thickBot="1" x14ac:dyDescent="0.25">
      <c r="A19" s="81"/>
      <c r="B19" s="58" t="s">
        <v>2354</v>
      </c>
      <c r="C19" s="78"/>
      <c r="D19" s="79"/>
      <c r="E19" s="63" t="s">
        <v>2355</v>
      </c>
      <c r="F19" s="84">
        <v>14656499</v>
      </c>
    </row>
    <row r="20" spans="1:13" ht="45.75" thickBot="1" x14ac:dyDescent="0.25">
      <c r="A20" s="81"/>
      <c r="B20" s="58" t="s">
        <v>2356</v>
      </c>
      <c r="C20" s="78"/>
      <c r="D20" s="79"/>
      <c r="E20" s="63" t="s">
        <v>894</v>
      </c>
      <c r="F20" s="84">
        <v>1936864</v>
      </c>
    </row>
    <row r="21" spans="1:13" ht="23.25" thickBot="1" x14ac:dyDescent="0.25">
      <c r="A21" s="81"/>
      <c r="B21" s="58" t="s">
        <v>2357</v>
      </c>
      <c r="C21" s="78"/>
      <c r="D21" s="79"/>
      <c r="E21" s="63" t="s">
        <v>913</v>
      </c>
      <c r="F21" s="84">
        <v>1586739</v>
      </c>
    </row>
    <row r="22" spans="1:13" ht="13.5" thickBot="1" x14ac:dyDescent="0.25">
      <c r="A22" s="81"/>
      <c r="B22" s="58" t="s">
        <v>930</v>
      </c>
      <c r="C22" s="78"/>
      <c r="D22" s="79"/>
      <c r="E22" s="63" t="s">
        <v>2358</v>
      </c>
      <c r="F22" s="84">
        <v>700250</v>
      </c>
    </row>
    <row r="23" spans="1:13" ht="13.5" thickBot="1" x14ac:dyDescent="0.25">
      <c r="A23" s="82"/>
      <c r="B23" s="58" t="s">
        <v>2359</v>
      </c>
      <c r="C23" s="75"/>
      <c r="D23" s="77"/>
      <c r="E23" s="63" t="s">
        <v>701</v>
      </c>
      <c r="F23" s="84">
        <v>536364</v>
      </c>
    </row>
    <row r="24" spans="1:13" ht="13.5" thickBot="1" x14ac:dyDescent="0.25">
      <c r="A24" s="66" t="s">
        <v>2360</v>
      </c>
      <c r="B24" s="67"/>
      <c r="C24" s="67"/>
      <c r="D24" s="67"/>
      <c r="E24" s="61"/>
      <c r="F24" s="85">
        <f>SUM(F4:F23)</f>
        <v>90604637</v>
      </c>
    </row>
    <row r="25" spans="1:13" ht="23.25" customHeight="1" thickBot="1" x14ac:dyDescent="0.25">
      <c r="A25" s="424" t="s">
        <v>2361</v>
      </c>
      <c r="B25" s="425"/>
      <c r="C25" s="425"/>
      <c r="D25" s="425"/>
      <c r="E25" s="435"/>
      <c r="F25" s="86"/>
    </row>
    <row r="26" spans="1:13" ht="89.25" customHeight="1" thickBot="1" x14ac:dyDescent="0.25">
      <c r="A26" s="72" t="s">
        <v>2337</v>
      </c>
      <c r="B26" s="73"/>
      <c r="C26" s="74" t="s">
        <v>2328</v>
      </c>
      <c r="D26" s="76" t="s">
        <v>2329</v>
      </c>
      <c r="E26" s="64" t="s">
        <v>316</v>
      </c>
      <c r="F26" s="84">
        <v>2812497</v>
      </c>
    </row>
    <row r="27" spans="1:13" ht="33.75" customHeight="1" thickBot="1" x14ac:dyDescent="0.25">
      <c r="A27" s="72" t="s">
        <v>2335</v>
      </c>
      <c r="B27" s="73"/>
      <c r="C27" s="75"/>
      <c r="D27" s="77"/>
      <c r="E27" s="64" t="s">
        <v>296</v>
      </c>
      <c r="F27" s="84">
        <v>3893543</v>
      </c>
    </row>
    <row r="28" spans="1:13" ht="13.5" thickBot="1" x14ac:dyDescent="0.25">
      <c r="A28" s="66" t="s">
        <v>2362</v>
      </c>
      <c r="B28" s="67"/>
      <c r="C28" s="67"/>
      <c r="D28" s="67"/>
      <c r="E28" s="61"/>
      <c r="F28" s="85">
        <f>SUM(F26:F27)</f>
        <v>6706040</v>
      </c>
    </row>
    <row r="29" spans="1:13" ht="33" customHeight="1" thickBot="1" x14ac:dyDescent="0.25">
      <c r="A29" s="432" t="s">
        <v>2363</v>
      </c>
      <c r="B29" s="433"/>
      <c r="C29" s="433"/>
      <c r="D29" s="433"/>
      <c r="E29" s="434"/>
      <c r="F29" s="86"/>
    </row>
    <row r="30" spans="1:13" ht="33.75" customHeight="1" thickBot="1" x14ac:dyDescent="0.25">
      <c r="A30" s="72" t="s">
        <v>2327</v>
      </c>
      <c r="B30" s="73"/>
      <c r="C30" s="74" t="s">
        <v>2328</v>
      </c>
      <c r="D30" s="76" t="s">
        <v>2329</v>
      </c>
      <c r="E30" s="64" t="s">
        <v>982</v>
      </c>
      <c r="F30" s="84">
        <v>1167645</v>
      </c>
    </row>
    <row r="31" spans="1:13" ht="33.75" customHeight="1" thickBot="1" x14ac:dyDescent="0.25">
      <c r="A31" s="72" t="s">
        <v>2330</v>
      </c>
      <c r="B31" s="73"/>
      <c r="C31" s="78"/>
      <c r="D31" s="79"/>
      <c r="E31" s="64" t="s">
        <v>2331</v>
      </c>
      <c r="F31" s="84">
        <v>2802348</v>
      </c>
    </row>
    <row r="32" spans="1:13" ht="33.75" customHeight="1" thickBot="1" x14ac:dyDescent="0.25">
      <c r="A32" s="72" t="s">
        <v>2332</v>
      </c>
      <c r="B32" s="73"/>
      <c r="C32" s="78"/>
      <c r="D32" s="79"/>
      <c r="E32" s="64" t="s">
        <v>177</v>
      </c>
      <c r="F32" s="84">
        <v>3969993</v>
      </c>
    </row>
    <row r="33" spans="1:6" ht="33.75" customHeight="1" thickBot="1" x14ac:dyDescent="0.25">
      <c r="A33" s="72" t="s">
        <v>2334</v>
      </c>
      <c r="B33" s="73"/>
      <c r="C33" s="78"/>
      <c r="D33" s="79"/>
      <c r="E33" s="64" t="s">
        <v>261</v>
      </c>
      <c r="F33" s="84">
        <v>2568819</v>
      </c>
    </row>
    <row r="34" spans="1:6" ht="13.5" customHeight="1" thickBot="1" x14ac:dyDescent="0.25">
      <c r="A34" s="72" t="s">
        <v>2340</v>
      </c>
      <c r="B34" s="73"/>
      <c r="C34" s="78"/>
      <c r="D34" s="79"/>
      <c r="E34" s="64" t="s">
        <v>2341</v>
      </c>
      <c r="F34" s="84">
        <v>1401174</v>
      </c>
    </row>
    <row r="35" spans="1:6" ht="33.75" customHeight="1" thickBot="1" x14ac:dyDescent="0.25">
      <c r="A35" s="72" t="s">
        <v>2343</v>
      </c>
      <c r="B35" s="73"/>
      <c r="C35" s="78"/>
      <c r="D35" s="79"/>
      <c r="E35" s="64" t="s">
        <v>555</v>
      </c>
      <c r="F35" s="84">
        <v>1634703</v>
      </c>
    </row>
    <row r="36" spans="1:6" ht="33.75" customHeight="1" thickBot="1" x14ac:dyDescent="0.25">
      <c r="A36" s="72" t="s">
        <v>2345</v>
      </c>
      <c r="B36" s="73"/>
      <c r="C36" s="75"/>
      <c r="D36" s="77"/>
      <c r="E36" s="64" t="s">
        <v>2346</v>
      </c>
      <c r="F36" s="84">
        <v>3269406</v>
      </c>
    </row>
    <row r="37" spans="1:6" ht="13.5" thickBot="1" x14ac:dyDescent="0.25">
      <c r="A37" s="68" t="s">
        <v>2364</v>
      </c>
      <c r="B37" s="69"/>
      <c r="C37" s="69"/>
      <c r="D37" s="69"/>
      <c r="E37" s="89"/>
      <c r="F37" s="87">
        <f>SUM(F30:F36)</f>
        <v>16814088</v>
      </c>
    </row>
    <row r="38" spans="1:6" ht="13.5" customHeight="1" thickBot="1" x14ac:dyDescent="0.25">
      <c r="A38" s="429" t="s">
        <v>2365</v>
      </c>
      <c r="B38" s="430"/>
      <c r="C38" s="430"/>
      <c r="D38" s="430"/>
      <c r="E38" s="430"/>
      <c r="F38" s="431"/>
    </row>
    <row r="39" spans="1:6" ht="89.25" customHeight="1" thickBot="1" x14ac:dyDescent="0.25">
      <c r="A39" s="72" t="s">
        <v>2348</v>
      </c>
      <c r="B39" s="73"/>
      <c r="C39" s="74" t="s">
        <v>2328</v>
      </c>
      <c r="D39" s="76" t="s">
        <v>2329</v>
      </c>
      <c r="E39" s="64" t="s">
        <v>2349</v>
      </c>
      <c r="F39" s="84">
        <v>3601262</v>
      </c>
    </row>
    <row r="40" spans="1:6" ht="33.75" customHeight="1" thickBot="1" x14ac:dyDescent="0.25">
      <c r="A40" s="72" t="s">
        <v>2333</v>
      </c>
      <c r="B40" s="73"/>
      <c r="C40" s="75"/>
      <c r="D40" s="77"/>
      <c r="E40" s="64" t="s">
        <v>216</v>
      </c>
      <c r="F40" s="84">
        <v>5873111</v>
      </c>
    </row>
    <row r="41" spans="1:6" ht="13.5" thickBot="1" x14ac:dyDescent="0.25">
      <c r="A41" s="66" t="s">
        <v>2366</v>
      </c>
      <c r="B41" s="67"/>
      <c r="C41" s="67"/>
      <c r="D41" s="67"/>
      <c r="E41" s="61"/>
      <c r="F41" s="85">
        <f>SUM(F39:F40)</f>
        <v>9474373</v>
      </c>
    </row>
    <row r="42" spans="1:6" ht="13.5" thickBot="1" x14ac:dyDescent="0.25">
      <c r="A42" s="70" t="s">
        <v>2367</v>
      </c>
      <c r="B42" s="71"/>
      <c r="C42" s="71"/>
      <c r="D42" s="71"/>
      <c r="E42" s="65"/>
      <c r="F42" s="88">
        <f>F41+F37+F28+F24</f>
        <v>123599138</v>
      </c>
    </row>
    <row r="47" spans="1:6" ht="45.75" customHeight="1" x14ac:dyDescent="0.2"/>
    <row r="53" ht="24.75" customHeight="1" x14ac:dyDescent="0.2"/>
    <row r="56" ht="28.5" customHeight="1" x14ac:dyDescent="0.2"/>
  </sheetData>
  <mergeCells count="19">
    <mergeCell ref="H1:M1"/>
    <mergeCell ref="A2:F2"/>
    <mergeCell ref="A1:F1"/>
    <mergeCell ref="A38:F38"/>
    <mergeCell ref="A29:E29"/>
    <mergeCell ref="A25:E25"/>
    <mergeCell ref="H2:M2"/>
    <mergeCell ref="H9:L9"/>
    <mergeCell ref="H12:L12"/>
    <mergeCell ref="H15:L15"/>
    <mergeCell ref="H17:L17"/>
    <mergeCell ref="H16:L16"/>
    <mergeCell ref="H4:H8"/>
    <mergeCell ref="J4:J8"/>
    <mergeCell ref="K4:K8"/>
    <mergeCell ref="H11:I11"/>
    <mergeCell ref="H14:I14"/>
    <mergeCell ref="H13:L13"/>
    <mergeCell ref="H10:L10"/>
  </mergeCells>
  <pageMargins left="0.7" right="0.7" top="0.75" bottom="0.75" header="0.3" footer="0.3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1A637D-E54D-4A89-B703-4E32B3337061}">
  <dimension ref="A1:W56"/>
  <sheetViews>
    <sheetView view="pageBreakPreview" topLeftCell="A4" zoomScale="68" zoomScaleNormal="85" zoomScaleSheetLayoutView="68" zoomScalePageLayoutView="70" workbookViewId="0">
      <selection activeCell="O4" sqref="O1:O1048576"/>
    </sheetView>
  </sheetViews>
  <sheetFormatPr baseColWidth="10" defaultColWidth="11.42578125" defaultRowHeight="15" x14ac:dyDescent="0.2"/>
  <cols>
    <col min="1" max="1" width="6.85546875" style="184" customWidth="1"/>
    <col min="2" max="2" width="12.5703125" style="184" customWidth="1"/>
    <col min="3" max="3" width="49.28515625" style="184" customWidth="1"/>
    <col min="4" max="4" width="17" style="231" customWidth="1"/>
    <col min="5" max="5" width="13.140625" style="184" customWidth="1"/>
    <col min="6" max="6" width="12.140625" style="184" customWidth="1"/>
    <col min="7" max="7" width="10" style="184" customWidth="1"/>
    <col min="8" max="8" width="14.42578125" style="184" customWidth="1"/>
    <col min="9" max="9" width="19.28515625" style="184" bestFit="1" customWidth="1"/>
    <col min="10" max="10" width="17.42578125" style="184" customWidth="1"/>
    <col min="11" max="11" width="17.85546875" style="230" customWidth="1"/>
    <col min="12" max="12" width="39.140625" style="232" hidden="1" customWidth="1"/>
    <col min="13" max="13" width="39.140625" style="232" customWidth="1"/>
    <col min="14" max="14" width="39.140625" style="232" hidden="1" customWidth="1"/>
    <col min="15" max="15" width="39.140625" style="293" hidden="1" customWidth="1"/>
    <col min="16" max="16" width="35" style="232" hidden="1" customWidth="1"/>
    <col min="17" max="17" width="35.28515625" style="183" hidden="1" customWidth="1"/>
    <col min="18" max="18" width="42.85546875" style="183" hidden="1" customWidth="1"/>
    <col min="19" max="19" width="23.5703125" style="183" hidden="1" customWidth="1"/>
    <col min="20" max="20" width="26.28515625" style="184" hidden="1" customWidth="1"/>
    <col min="21" max="21" width="19.7109375" style="184" hidden="1" customWidth="1"/>
    <col min="22" max="22" width="0" style="184" hidden="1" customWidth="1"/>
    <col min="23" max="23" width="16" style="184" hidden="1" customWidth="1"/>
    <col min="24" max="16384" width="11.42578125" style="184"/>
  </cols>
  <sheetData>
    <row r="1" spans="1:20" ht="15.75" x14ac:dyDescent="0.2">
      <c r="A1" s="188"/>
      <c r="B1" s="185"/>
      <c r="C1" s="185"/>
      <c r="D1" s="186"/>
      <c r="E1" s="185"/>
      <c r="F1" s="185"/>
      <c r="G1" s="185"/>
      <c r="H1" s="185"/>
      <c r="I1" s="185"/>
      <c r="J1" s="185"/>
      <c r="K1" s="187"/>
      <c r="L1" s="240"/>
      <c r="M1" s="240"/>
      <c r="N1" s="240"/>
      <c r="O1" s="283"/>
    </row>
    <row r="2" spans="1:20" ht="58.5" customHeight="1" x14ac:dyDescent="0.2">
      <c r="A2" s="452" t="s">
        <v>2551</v>
      </c>
      <c r="B2" s="452"/>
      <c r="C2" s="452"/>
      <c r="D2" s="190" t="s">
        <v>2552</v>
      </c>
      <c r="E2" s="452" t="s">
        <v>2323</v>
      </c>
      <c r="F2" s="452"/>
      <c r="G2" s="452"/>
      <c r="H2" s="452"/>
      <c r="I2" s="452"/>
      <c r="J2" s="456" t="s">
        <v>2553</v>
      </c>
      <c r="K2" s="457"/>
      <c r="L2" s="294" t="s">
        <v>2575</v>
      </c>
      <c r="M2" s="294" t="s">
        <v>2576</v>
      </c>
      <c r="N2" s="294" t="s">
        <v>2577</v>
      </c>
      <c r="O2" s="284"/>
    </row>
    <row r="3" spans="1:20" ht="50.25" customHeight="1" x14ac:dyDescent="0.2">
      <c r="A3" s="453" t="s">
        <v>2555</v>
      </c>
      <c r="B3" s="453"/>
      <c r="C3" s="453"/>
      <c r="D3" s="192" t="s">
        <v>2328</v>
      </c>
      <c r="E3" s="454" t="s">
        <v>2329</v>
      </c>
      <c r="F3" s="454"/>
      <c r="G3" s="454"/>
      <c r="H3" s="454"/>
      <c r="I3" s="454"/>
      <c r="J3" s="453" t="s">
        <v>2578</v>
      </c>
      <c r="K3" s="453"/>
      <c r="L3" s="278">
        <f>+L33+L38+L49+L56</f>
        <v>149888804</v>
      </c>
      <c r="M3" s="278">
        <f>+M33+M38+M49+M56</f>
        <v>127640134</v>
      </c>
      <c r="N3" s="278">
        <f>+N33+N38+N49+N56</f>
        <v>22096855</v>
      </c>
      <c r="O3" s="285"/>
    </row>
    <row r="4" spans="1:20" ht="14.25" customHeight="1" x14ac:dyDescent="0.2">
      <c r="A4" s="193"/>
      <c r="B4" s="193"/>
      <c r="C4" s="194"/>
      <c r="D4" s="195"/>
      <c r="E4" s="195"/>
      <c r="F4" s="193"/>
      <c r="G4" s="193"/>
      <c r="H4" s="193"/>
      <c r="I4" s="193"/>
      <c r="J4" s="196"/>
      <c r="K4" s="197"/>
      <c r="L4" s="241"/>
      <c r="M4" s="241"/>
      <c r="N4" s="241"/>
      <c r="O4" s="286"/>
    </row>
    <row r="5" spans="1:20" ht="22.5" customHeight="1" x14ac:dyDescent="0.2">
      <c r="A5" s="455" t="s">
        <v>2319</v>
      </c>
      <c r="B5" s="455"/>
      <c r="C5" s="455"/>
      <c r="D5" s="455"/>
      <c r="E5" s="455"/>
      <c r="F5" s="455"/>
      <c r="G5" s="455"/>
      <c r="H5" s="455"/>
      <c r="I5" s="455"/>
      <c r="J5" s="455"/>
      <c r="K5" s="455"/>
      <c r="L5" s="455"/>
      <c r="M5" s="370"/>
      <c r="N5" s="260"/>
      <c r="O5" s="219"/>
    </row>
    <row r="6" spans="1:20" ht="66.75" customHeight="1" thickBot="1" x14ac:dyDescent="0.25">
      <c r="A6" s="198" t="s">
        <v>2320</v>
      </c>
      <c r="B6" s="460" t="s">
        <v>2321</v>
      </c>
      <c r="C6" s="461"/>
      <c r="D6" s="462"/>
      <c r="E6" s="199" t="s">
        <v>2322</v>
      </c>
      <c r="F6" s="460" t="s">
        <v>2323</v>
      </c>
      <c r="G6" s="461"/>
      <c r="H6" s="461"/>
      <c r="I6" s="461"/>
      <c r="J6" s="462"/>
      <c r="K6" s="200" t="s">
        <v>2324</v>
      </c>
      <c r="L6" s="294" t="s">
        <v>2575</v>
      </c>
      <c r="M6" s="294" t="s">
        <v>2576</v>
      </c>
      <c r="N6" s="268" t="s">
        <v>2571</v>
      </c>
      <c r="O6" s="287"/>
      <c r="P6" s="233" t="s">
        <v>2556</v>
      </c>
      <c r="Q6" s="201" t="s">
        <v>2557</v>
      </c>
      <c r="R6" s="201" t="s">
        <v>2569</v>
      </c>
    </row>
    <row r="7" spans="1:20" ht="33.75" customHeight="1" x14ac:dyDescent="0.25">
      <c r="A7" s="463" t="s">
        <v>2326</v>
      </c>
      <c r="B7" s="466" t="s">
        <v>2327</v>
      </c>
      <c r="C7" s="467"/>
      <c r="D7" s="467"/>
      <c r="E7" s="468" t="s">
        <v>2328</v>
      </c>
      <c r="F7" s="469" t="s">
        <v>2329</v>
      </c>
      <c r="G7" s="469"/>
      <c r="H7" s="469"/>
      <c r="I7" s="469"/>
      <c r="J7" s="469"/>
      <c r="K7" s="202" t="s">
        <v>982</v>
      </c>
      <c r="L7" s="269">
        <v>5903599</v>
      </c>
      <c r="M7" s="243">
        <f>+'GRUPO UNO'!L21</f>
        <v>5057256</v>
      </c>
      <c r="N7" s="243">
        <f>L7-M7</f>
        <v>846343</v>
      </c>
      <c r="O7" s="243"/>
      <c r="P7" s="234">
        <v>5903599</v>
      </c>
      <c r="Q7" s="203">
        <f t="shared" ref="Q7:Q33" si="0">+P7-L7</f>
        <v>0</v>
      </c>
    </row>
    <row r="8" spans="1:20" ht="29.25" customHeight="1" x14ac:dyDescent="0.25">
      <c r="A8" s="464"/>
      <c r="B8" s="472" t="s">
        <v>2330</v>
      </c>
      <c r="C8" s="472"/>
      <c r="D8" s="473"/>
      <c r="E8" s="468"/>
      <c r="F8" s="470"/>
      <c r="G8" s="470"/>
      <c r="H8" s="470"/>
      <c r="I8" s="470"/>
      <c r="J8" s="470"/>
      <c r="K8" s="204" t="s">
        <v>2331</v>
      </c>
      <c r="L8" s="270">
        <v>8351553</v>
      </c>
      <c r="M8" s="243">
        <f>+'GRUPO UNO'!L43</f>
        <v>7099051</v>
      </c>
      <c r="N8" s="243">
        <f t="shared" ref="N8:N32" si="1">L8-M8</f>
        <v>1252502</v>
      </c>
      <c r="O8" s="243"/>
      <c r="P8" s="234">
        <v>8887917</v>
      </c>
      <c r="Q8" s="205">
        <f t="shared" si="0"/>
        <v>536364</v>
      </c>
      <c r="R8" s="250" t="s">
        <v>2558</v>
      </c>
    </row>
    <row r="9" spans="1:20" ht="21" customHeight="1" x14ac:dyDescent="0.25">
      <c r="A9" s="464"/>
      <c r="B9" s="472" t="s">
        <v>2332</v>
      </c>
      <c r="C9" s="472"/>
      <c r="D9" s="473"/>
      <c r="E9" s="468"/>
      <c r="F9" s="470"/>
      <c r="G9" s="470"/>
      <c r="H9" s="470"/>
      <c r="I9" s="470"/>
      <c r="J9" s="470"/>
      <c r="K9" s="204" t="s">
        <v>177</v>
      </c>
      <c r="L9" s="270">
        <v>3896418</v>
      </c>
      <c r="M9" s="243">
        <f>+'GRUPO UNO'!L55</f>
        <v>3320803</v>
      </c>
      <c r="N9" s="243">
        <f t="shared" si="1"/>
        <v>575615</v>
      </c>
      <c r="O9" s="243"/>
      <c r="P9" s="234">
        <v>3896418</v>
      </c>
      <c r="Q9" s="203">
        <f t="shared" si="0"/>
        <v>0</v>
      </c>
      <c r="R9" s="251"/>
    </row>
    <row r="10" spans="1:20" s="361" customFormat="1" ht="21" customHeight="1" x14ac:dyDescent="0.25">
      <c r="A10" s="464"/>
      <c r="B10" s="474" t="s">
        <v>2333</v>
      </c>
      <c r="C10" s="474"/>
      <c r="D10" s="475"/>
      <c r="E10" s="468"/>
      <c r="F10" s="470"/>
      <c r="G10" s="470"/>
      <c r="H10" s="470"/>
      <c r="I10" s="470"/>
      <c r="J10" s="470"/>
      <c r="K10" s="355" t="s">
        <v>216</v>
      </c>
      <c r="L10" s="356">
        <v>3732195</v>
      </c>
      <c r="M10" s="357">
        <f>+'GRUPO UNO'!L65</f>
        <v>2719997</v>
      </c>
      <c r="N10" s="358" t="s">
        <v>2574</v>
      </c>
      <c r="O10" s="358"/>
      <c r="P10" s="353">
        <v>3732195</v>
      </c>
      <c r="Q10" s="354">
        <f t="shared" si="0"/>
        <v>0</v>
      </c>
      <c r="R10" s="359"/>
      <c r="S10" s="360"/>
    </row>
    <row r="11" spans="1:20" ht="21" customHeight="1" x14ac:dyDescent="0.25">
      <c r="A11" s="464"/>
      <c r="B11" s="472" t="s">
        <v>2334</v>
      </c>
      <c r="C11" s="472"/>
      <c r="D11" s="473"/>
      <c r="E11" s="468"/>
      <c r="F11" s="470"/>
      <c r="G11" s="470"/>
      <c r="H11" s="470"/>
      <c r="I11" s="470"/>
      <c r="J11" s="470"/>
      <c r="K11" s="204" t="s">
        <v>261</v>
      </c>
      <c r="L11" s="270">
        <v>3057556</v>
      </c>
      <c r="M11" s="243">
        <f>+'GRUPO UNO'!L77</f>
        <v>2636757</v>
      </c>
      <c r="N11" s="243">
        <f t="shared" si="1"/>
        <v>420799</v>
      </c>
      <c r="O11" s="243"/>
      <c r="P11" s="234">
        <v>3593920</v>
      </c>
      <c r="Q11" s="207">
        <f t="shared" si="0"/>
        <v>536364</v>
      </c>
      <c r="R11" s="250" t="s">
        <v>2559</v>
      </c>
    </row>
    <row r="12" spans="1:20" ht="29.25" customHeight="1" x14ac:dyDescent="0.25">
      <c r="A12" s="464"/>
      <c r="B12" s="472" t="s">
        <v>2335</v>
      </c>
      <c r="C12" s="472"/>
      <c r="D12" s="473"/>
      <c r="E12" s="468"/>
      <c r="F12" s="470"/>
      <c r="G12" s="470"/>
      <c r="H12" s="470"/>
      <c r="I12" s="470"/>
      <c r="J12" s="470"/>
      <c r="K12" s="204" t="s">
        <v>2336</v>
      </c>
      <c r="L12" s="270">
        <v>1401174</v>
      </c>
      <c r="M12" s="243">
        <f>+'GRUPO UNO'!L85</f>
        <v>1230534</v>
      </c>
      <c r="N12" s="243">
        <f t="shared" si="1"/>
        <v>170640</v>
      </c>
      <c r="O12" s="243"/>
      <c r="P12" s="234">
        <v>1401174</v>
      </c>
      <c r="Q12" s="203">
        <f t="shared" si="0"/>
        <v>0</v>
      </c>
      <c r="R12" s="251"/>
    </row>
    <row r="13" spans="1:20" ht="28.5" customHeight="1" x14ac:dyDescent="0.25">
      <c r="A13" s="464"/>
      <c r="B13" s="472" t="s">
        <v>2337</v>
      </c>
      <c r="C13" s="472"/>
      <c r="D13" s="473"/>
      <c r="E13" s="468"/>
      <c r="F13" s="470"/>
      <c r="G13" s="470"/>
      <c r="H13" s="470"/>
      <c r="I13" s="470"/>
      <c r="J13" s="470"/>
      <c r="K13" s="204" t="s">
        <v>316</v>
      </c>
      <c r="L13" s="270">
        <v>700250</v>
      </c>
      <c r="M13" s="243">
        <f>+'GRUPO UNO'!L89</f>
        <v>600336</v>
      </c>
      <c r="N13" s="243">
        <f t="shared" si="1"/>
        <v>99914</v>
      </c>
      <c r="O13" s="243"/>
      <c r="P13" s="234">
        <v>700250</v>
      </c>
      <c r="Q13" s="203">
        <f t="shared" si="0"/>
        <v>0</v>
      </c>
      <c r="R13" s="251"/>
    </row>
    <row r="14" spans="1:20" s="208" customFormat="1" ht="41.25" customHeight="1" x14ac:dyDescent="0.2">
      <c r="A14" s="464"/>
      <c r="B14" s="472" t="s">
        <v>2338</v>
      </c>
      <c r="C14" s="472"/>
      <c r="D14" s="473"/>
      <c r="E14" s="468"/>
      <c r="F14" s="470"/>
      <c r="G14" s="470"/>
      <c r="H14" s="470"/>
      <c r="I14" s="470"/>
      <c r="J14" s="470"/>
      <c r="K14" s="204" t="s">
        <v>2339</v>
      </c>
      <c r="L14" s="270">
        <v>1772978</v>
      </c>
      <c r="M14" s="243">
        <f>+'GRUPO UNO'!L95</f>
        <v>1504102</v>
      </c>
      <c r="N14" s="243">
        <f t="shared" si="1"/>
        <v>268876</v>
      </c>
      <c r="O14" s="243"/>
      <c r="P14" s="235">
        <v>1772978</v>
      </c>
      <c r="Q14" s="203">
        <f t="shared" si="0"/>
        <v>0</v>
      </c>
      <c r="R14" s="250"/>
      <c r="S14" s="206"/>
    </row>
    <row r="15" spans="1:20" s="364" customFormat="1" ht="27.75" customHeight="1" x14ac:dyDescent="0.25">
      <c r="A15" s="464"/>
      <c r="B15" s="474" t="s">
        <v>2340</v>
      </c>
      <c r="C15" s="474"/>
      <c r="D15" s="475"/>
      <c r="E15" s="468"/>
      <c r="F15" s="470"/>
      <c r="G15" s="470"/>
      <c r="H15" s="470"/>
      <c r="I15" s="470"/>
      <c r="J15" s="470"/>
      <c r="K15" s="355" t="s">
        <v>2341</v>
      </c>
      <c r="L15" s="356">
        <v>11710933</v>
      </c>
      <c r="M15" s="357">
        <f>+'GRUPO UNO'!L124</f>
        <v>9037605</v>
      </c>
      <c r="N15" s="357">
        <f t="shared" si="1"/>
        <v>2673328</v>
      </c>
      <c r="O15" s="357"/>
      <c r="P15" s="353">
        <v>15654304</v>
      </c>
      <c r="Q15" s="354">
        <f t="shared" si="0"/>
        <v>3943371</v>
      </c>
      <c r="R15" s="362" t="s">
        <v>2560</v>
      </c>
      <c r="S15" s="363"/>
      <c r="T15" s="363"/>
    </row>
    <row r="16" spans="1:20" s="364" customFormat="1" ht="27.75" customHeight="1" x14ac:dyDescent="0.25">
      <c r="A16" s="464"/>
      <c r="B16" s="474" t="s">
        <v>2342</v>
      </c>
      <c r="C16" s="474"/>
      <c r="D16" s="475"/>
      <c r="E16" s="468"/>
      <c r="F16" s="470"/>
      <c r="G16" s="470"/>
      <c r="H16" s="470"/>
      <c r="I16" s="470"/>
      <c r="J16" s="470"/>
      <c r="K16" s="355" t="s">
        <v>446</v>
      </c>
      <c r="L16" s="356">
        <v>9523130</v>
      </c>
      <c r="M16" s="357">
        <f>+'GRUPO UNO'!L158</f>
        <v>7718813</v>
      </c>
      <c r="N16" s="357">
        <f t="shared" si="1"/>
        <v>1804317</v>
      </c>
      <c r="O16" s="357"/>
      <c r="P16" s="353">
        <v>14237068</v>
      </c>
      <c r="Q16" s="354">
        <f t="shared" si="0"/>
        <v>4713938</v>
      </c>
      <c r="R16" s="362" t="s">
        <v>2561</v>
      </c>
      <c r="S16" s="363">
        <v>3944045</v>
      </c>
      <c r="T16" s="365">
        <f>+S16-Q16</f>
        <v>-769893</v>
      </c>
    </row>
    <row r="17" spans="1:23" s="208" customFormat="1" ht="27.75" customHeight="1" thickBot="1" x14ac:dyDescent="0.3">
      <c r="A17" s="465"/>
      <c r="B17" s="458" t="s">
        <v>2343</v>
      </c>
      <c r="C17" s="459"/>
      <c r="D17" s="459"/>
      <c r="E17" s="468"/>
      <c r="F17" s="470"/>
      <c r="G17" s="470"/>
      <c r="H17" s="470"/>
      <c r="I17" s="470"/>
      <c r="J17" s="470"/>
      <c r="K17" s="211" t="s">
        <v>555</v>
      </c>
      <c r="L17" s="271">
        <v>5038789</v>
      </c>
      <c r="M17" s="243">
        <f>+'GRUPO UNO'!L172</f>
        <v>4280005</v>
      </c>
      <c r="N17" s="243">
        <f t="shared" si="1"/>
        <v>758784</v>
      </c>
      <c r="O17" s="243"/>
      <c r="P17" s="234">
        <v>5038789</v>
      </c>
      <c r="Q17" s="203">
        <f t="shared" si="0"/>
        <v>0</v>
      </c>
      <c r="R17" s="250"/>
      <c r="S17" s="206"/>
    </row>
    <row r="18" spans="1:23" s="364" customFormat="1" ht="28.5" customHeight="1" x14ac:dyDescent="0.25">
      <c r="A18" s="463" t="s">
        <v>2562</v>
      </c>
      <c r="B18" s="476" t="s">
        <v>2345</v>
      </c>
      <c r="C18" s="477"/>
      <c r="D18" s="477"/>
      <c r="E18" s="468"/>
      <c r="F18" s="470"/>
      <c r="G18" s="470"/>
      <c r="H18" s="470"/>
      <c r="I18" s="470"/>
      <c r="J18" s="470"/>
      <c r="K18" s="366" t="s">
        <v>2346</v>
      </c>
      <c r="L18" s="367">
        <v>5950552</v>
      </c>
      <c r="M18" s="357">
        <f>+'GRUPO UNO'!L192</f>
        <v>4484132</v>
      </c>
      <c r="N18" s="357">
        <f t="shared" si="1"/>
        <v>1466420</v>
      </c>
      <c r="O18" s="357"/>
      <c r="P18" s="353">
        <v>7304099</v>
      </c>
      <c r="Q18" s="354">
        <f t="shared" si="0"/>
        <v>1353547</v>
      </c>
      <c r="R18" s="362" t="s">
        <v>2563</v>
      </c>
      <c r="S18" s="363"/>
    </row>
    <row r="19" spans="1:23" s="208" customFormat="1" ht="23.25" customHeight="1" x14ac:dyDescent="0.25">
      <c r="A19" s="464"/>
      <c r="B19" s="472" t="s">
        <v>2371</v>
      </c>
      <c r="C19" s="472"/>
      <c r="D19" s="473"/>
      <c r="E19" s="468"/>
      <c r="F19" s="470"/>
      <c r="G19" s="470"/>
      <c r="H19" s="470"/>
      <c r="I19" s="470"/>
      <c r="J19" s="470"/>
      <c r="K19" s="246" t="s">
        <v>2372</v>
      </c>
      <c r="L19" s="270">
        <v>8770647</v>
      </c>
      <c r="M19" s="243">
        <f>+'GRUPO DOS'!L31</f>
        <v>7423193</v>
      </c>
      <c r="N19" s="243">
        <f t="shared" si="1"/>
        <v>1347454</v>
      </c>
      <c r="O19" s="243"/>
      <c r="P19" s="234">
        <v>9890665</v>
      </c>
      <c r="Q19" s="205">
        <f t="shared" si="0"/>
        <v>1120018</v>
      </c>
      <c r="R19" s="250" t="s">
        <v>2564</v>
      </c>
      <c r="S19" s="206"/>
    </row>
    <row r="20" spans="1:23" s="208" customFormat="1" ht="23.25" customHeight="1" x14ac:dyDescent="0.25">
      <c r="A20" s="464"/>
      <c r="B20" s="472" t="s">
        <v>2373</v>
      </c>
      <c r="C20" s="472"/>
      <c r="D20" s="473"/>
      <c r="E20" s="468"/>
      <c r="F20" s="470"/>
      <c r="G20" s="470"/>
      <c r="H20" s="470"/>
      <c r="I20" s="470"/>
      <c r="J20" s="470"/>
      <c r="K20" s="247" t="s">
        <v>1950</v>
      </c>
      <c r="L20" s="273">
        <v>3265474</v>
      </c>
      <c r="M20" s="243">
        <f>+'GRUPO DOS'!L10</f>
        <v>2763072</v>
      </c>
      <c r="N20" s="243">
        <f t="shared" si="1"/>
        <v>502402</v>
      </c>
      <c r="O20" s="243"/>
      <c r="P20" s="234">
        <v>5319608</v>
      </c>
      <c r="Q20" s="205">
        <f t="shared" si="0"/>
        <v>2054134</v>
      </c>
      <c r="R20" s="250" t="s">
        <v>2565</v>
      </c>
      <c r="S20" s="206"/>
      <c r="W20" s="214"/>
    </row>
    <row r="21" spans="1:23" s="208" customFormat="1" ht="23.25" customHeight="1" x14ac:dyDescent="0.25">
      <c r="A21" s="464"/>
      <c r="B21" s="472" t="s">
        <v>2374</v>
      </c>
      <c r="C21" s="472"/>
      <c r="D21" s="473"/>
      <c r="E21" s="468"/>
      <c r="F21" s="470"/>
      <c r="G21" s="470"/>
      <c r="H21" s="470"/>
      <c r="I21" s="470"/>
      <c r="J21" s="470"/>
      <c r="K21" s="246" t="s">
        <v>2375</v>
      </c>
      <c r="L21" s="270">
        <v>3615599</v>
      </c>
      <c r="M21" s="243">
        <f>+'GRUPO DOS'!L53</f>
        <v>3063740</v>
      </c>
      <c r="N21" s="243">
        <f t="shared" si="1"/>
        <v>551859</v>
      </c>
      <c r="O21" s="243"/>
      <c r="P21" s="234">
        <v>3615599</v>
      </c>
      <c r="Q21" s="203">
        <f t="shared" si="0"/>
        <v>0</v>
      </c>
      <c r="R21" s="250"/>
      <c r="S21" s="206"/>
      <c r="W21" s="214"/>
    </row>
    <row r="22" spans="1:23" s="208" customFormat="1" ht="23.25" customHeight="1" x14ac:dyDescent="0.25">
      <c r="A22" s="464"/>
      <c r="B22" s="474" t="s">
        <v>2376</v>
      </c>
      <c r="C22" s="474"/>
      <c r="D22" s="475"/>
      <c r="E22" s="468"/>
      <c r="F22" s="470"/>
      <c r="G22" s="470"/>
      <c r="H22" s="470"/>
      <c r="I22" s="470"/>
      <c r="J22" s="470"/>
      <c r="K22" s="368" t="s">
        <v>2377</v>
      </c>
      <c r="L22" s="270">
        <v>3966061</v>
      </c>
      <c r="M22" s="357">
        <f>+'GRUPO DOS'!L43</f>
        <v>2966961</v>
      </c>
      <c r="N22" s="243">
        <f t="shared" si="1"/>
        <v>999100</v>
      </c>
      <c r="O22" s="243"/>
      <c r="P22" s="234">
        <v>6625865</v>
      </c>
      <c r="Q22" s="205">
        <f t="shared" si="0"/>
        <v>2659804</v>
      </c>
      <c r="R22" s="250" t="s">
        <v>2566</v>
      </c>
      <c r="S22" s="206"/>
      <c r="W22" s="214"/>
    </row>
    <row r="23" spans="1:23" s="208" customFormat="1" ht="37.5" customHeight="1" thickBot="1" x14ac:dyDescent="0.3">
      <c r="A23" s="465"/>
      <c r="B23" s="458" t="s">
        <v>2378</v>
      </c>
      <c r="C23" s="459"/>
      <c r="D23" s="459"/>
      <c r="E23" s="468"/>
      <c r="F23" s="470"/>
      <c r="G23" s="470"/>
      <c r="H23" s="470"/>
      <c r="I23" s="470"/>
      <c r="J23" s="470"/>
      <c r="K23" s="248" t="s">
        <v>2379</v>
      </c>
      <c r="L23" s="274">
        <v>1772978</v>
      </c>
      <c r="M23" s="243">
        <f>+'GRUPO DOS'!L59</f>
        <v>1503102</v>
      </c>
      <c r="N23" s="243">
        <f t="shared" si="1"/>
        <v>269876</v>
      </c>
      <c r="O23" s="243"/>
      <c r="P23" s="234">
        <v>1772978</v>
      </c>
      <c r="Q23" s="203">
        <f t="shared" si="0"/>
        <v>0</v>
      </c>
      <c r="R23" s="206"/>
      <c r="S23" s="206"/>
    </row>
    <row r="24" spans="1:23" s="208" customFormat="1" ht="30" customHeight="1" thickBot="1" x14ac:dyDescent="0.3">
      <c r="A24" s="478" t="s">
        <v>2347</v>
      </c>
      <c r="B24" s="466" t="s">
        <v>2348</v>
      </c>
      <c r="C24" s="467"/>
      <c r="D24" s="467"/>
      <c r="E24" s="468"/>
      <c r="F24" s="470"/>
      <c r="G24" s="470"/>
      <c r="H24" s="470"/>
      <c r="I24" s="470"/>
      <c r="J24" s="470"/>
      <c r="K24" s="202" t="s">
        <v>2349</v>
      </c>
      <c r="L24" s="269">
        <v>4807507</v>
      </c>
      <c r="M24" s="243">
        <f>+'GRUPO UNO'!L208</f>
        <v>4108335</v>
      </c>
      <c r="N24" s="243">
        <f t="shared" si="1"/>
        <v>699172</v>
      </c>
      <c r="O24" s="243"/>
      <c r="P24" s="234">
        <v>4807507</v>
      </c>
      <c r="Q24" s="203">
        <f t="shared" si="0"/>
        <v>0</v>
      </c>
      <c r="R24" s="206"/>
      <c r="S24" s="206"/>
    </row>
    <row r="25" spans="1:23" s="208" customFormat="1" ht="30" customHeight="1" x14ac:dyDescent="0.25">
      <c r="A25" s="479"/>
      <c r="B25" s="483" t="s">
        <v>2596</v>
      </c>
      <c r="C25" s="484"/>
      <c r="D25" s="484"/>
      <c r="E25" s="468"/>
      <c r="F25" s="470"/>
      <c r="G25" s="470"/>
      <c r="H25" s="470"/>
      <c r="I25" s="470"/>
      <c r="J25" s="470"/>
      <c r="K25" s="371" t="s">
        <v>2349</v>
      </c>
      <c r="L25" s="273"/>
      <c r="M25" s="372">
        <f>+'REDUCCION Y ADICION'!K32</f>
        <v>285507</v>
      </c>
      <c r="N25" s="243"/>
      <c r="O25" s="243"/>
      <c r="P25" s="234"/>
      <c r="Q25" s="203"/>
      <c r="R25" s="206"/>
      <c r="S25" s="206"/>
    </row>
    <row r="26" spans="1:23" s="208" customFormat="1" ht="30.75" customHeight="1" x14ac:dyDescent="0.2">
      <c r="A26" s="479"/>
      <c r="B26" s="472" t="s">
        <v>2350</v>
      </c>
      <c r="C26" s="472"/>
      <c r="D26" s="473"/>
      <c r="E26" s="468"/>
      <c r="F26" s="470"/>
      <c r="G26" s="470"/>
      <c r="H26" s="470"/>
      <c r="I26" s="470"/>
      <c r="J26" s="470"/>
      <c r="K26" s="204" t="s">
        <v>2351</v>
      </c>
      <c r="L26" s="270">
        <v>2845706</v>
      </c>
      <c r="M26" s="243">
        <f>+'GRUPO UNO'!L219</f>
        <v>2407468</v>
      </c>
      <c r="N26" s="243">
        <f t="shared" si="1"/>
        <v>438238</v>
      </c>
      <c r="O26" s="243"/>
      <c r="P26" s="235">
        <v>2845706</v>
      </c>
      <c r="Q26" s="203">
        <f t="shared" si="0"/>
        <v>0</v>
      </c>
      <c r="R26" s="206"/>
      <c r="S26" s="206"/>
    </row>
    <row r="27" spans="1:23" s="208" customFormat="1" ht="25.5" customHeight="1" x14ac:dyDescent="0.25">
      <c r="A27" s="479"/>
      <c r="B27" s="472" t="s">
        <v>2352</v>
      </c>
      <c r="C27" s="472"/>
      <c r="D27" s="473"/>
      <c r="E27" s="468"/>
      <c r="F27" s="470"/>
      <c r="G27" s="470"/>
      <c r="H27" s="470"/>
      <c r="I27" s="470"/>
      <c r="J27" s="470"/>
      <c r="K27" s="204" t="s">
        <v>2353</v>
      </c>
      <c r="L27" s="270">
        <v>2495581</v>
      </c>
      <c r="M27" s="243">
        <f>+'GRUPO UNO'!L226</f>
        <v>2106200</v>
      </c>
      <c r="N27" s="243">
        <f t="shared" si="1"/>
        <v>389381</v>
      </c>
      <c r="O27" s="243"/>
      <c r="P27" s="234">
        <v>2495581</v>
      </c>
      <c r="Q27" s="203">
        <f t="shared" si="0"/>
        <v>0</v>
      </c>
      <c r="R27" s="206"/>
      <c r="S27" s="206"/>
    </row>
    <row r="28" spans="1:23" s="208" customFormat="1" ht="25.5" customHeight="1" x14ac:dyDescent="0.25">
      <c r="A28" s="479"/>
      <c r="B28" s="472" t="s">
        <v>2354</v>
      </c>
      <c r="C28" s="472"/>
      <c r="D28" s="473"/>
      <c r="E28" s="468"/>
      <c r="F28" s="470"/>
      <c r="G28" s="470"/>
      <c r="H28" s="470"/>
      <c r="I28" s="470"/>
      <c r="J28" s="470"/>
      <c r="K28" s="204" t="s">
        <v>2355</v>
      </c>
      <c r="L28" s="270">
        <v>14656499</v>
      </c>
      <c r="M28" s="243">
        <f>+'GRUPO UNO'!L274</f>
        <v>12623423</v>
      </c>
      <c r="N28" s="243">
        <f t="shared" si="1"/>
        <v>2033076</v>
      </c>
      <c r="O28" s="243"/>
      <c r="P28" s="234">
        <v>14656499</v>
      </c>
      <c r="Q28" s="203">
        <f t="shared" si="0"/>
        <v>0</v>
      </c>
      <c r="R28" s="206"/>
      <c r="S28" s="206"/>
    </row>
    <row r="29" spans="1:23" s="208" customFormat="1" ht="30" customHeight="1" x14ac:dyDescent="0.25">
      <c r="A29" s="479"/>
      <c r="B29" s="472" t="s">
        <v>2356</v>
      </c>
      <c r="C29" s="472"/>
      <c r="D29" s="473"/>
      <c r="E29" s="468"/>
      <c r="F29" s="470"/>
      <c r="G29" s="470"/>
      <c r="H29" s="470"/>
      <c r="I29" s="470"/>
      <c r="J29" s="470"/>
      <c r="K29" s="204" t="s">
        <v>894</v>
      </c>
      <c r="L29" s="270">
        <v>1936864</v>
      </c>
      <c r="M29" s="243">
        <f>+'GRUPO UNO'!L281</f>
        <v>1652555</v>
      </c>
      <c r="N29" s="243">
        <f t="shared" si="1"/>
        <v>284309</v>
      </c>
      <c r="O29" s="243"/>
      <c r="P29" s="234">
        <v>1936864</v>
      </c>
      <c r="Q29" s="203">
        <f t="shared" si="0"/>
        <v>0</v>
      </c>
      <c r="R29" s="206"/>
      <c r="S29" s="206"/>
    </row>
    <row r="30" spans="1:23" s="208" customFormat="1" ht="24" customHeight="1" x14ac:dyDescent="0.25">
      <c r="A30" s="479"/>
      <c r="B30" s="472" t="s">
        <v>2357</v>
      </c>
      <c r="C30" s="472"/>
      <c r="D30" s="473"/>
      <c r="E30" s="468"/>
      <c r="F30" s="470"/>
      <c r="G30" s="470"/>
      <c r="H30" s="470"/>
      <c r="I30" s="470"/>
      <c r="J30" s="470"/>
      <c r="K30" s="204" t="s">
        <v>913</v>
      </c>
      <c r="L30" s="270">
        <v>1586739</v>
      </c>
      <c r="M30" s="243">
        <f>+'GRUPO UNO'!L287</f>
        <v>1352087</v>
      </c>
      <c r="N30" s="243">
        <f t="shared" si="1"/>
        <v>234652</v>
      </c>
      <c r="O30" s="243"/>
      <c r="P30" s="234">
        <v>1586739</v>
      </c>
      <c r="Q30" s="203">
        <f t="shared" si="0"/>
        <v>0</v>
      </c>
      <c r="R30" s="206"/>
      <c r="S30" s="206"/>
    </row>
    <row r="31" spans="1:23" s="208" customFormat="1" ht="21.75" customHeight="1" x14ac:dyDescent="0.25">
      <c r="A31" s="479"/>
      <c r="B31" s="481" t="s">
        <v>930</v>
      </c>
      <c r="C31" s="482"/>
      <c r="D31" s="482"/>
      <c r="E31" s="468"/>
      <c r="F31" s="470"/>
      <c r="G31" s="470"/>
      <c r="H31" s="470"/>
      <c r="I31" s="470"/>
      <c r="J31" s="470"/>
      <c r="K31" s="204" t="s">
        <v>2358</v>
      </c>
      <c r="L31" s="270">
        <v>700250</v>
      </c>
      <c r="M31" s="243">
        <f>+'GRUPO UNO'!L291</f>
        <v>600036</v>
      </c>
      <c r="N31" s="243">
        <f t="shared" si="1"/>
        <v>100214</v>
      </c>
      <c r="O31" s="243"/>
      <c r="P31" s="234">
        <v>700250</v>
      </c>
      <c r="Q31" s="203">
        <f t="shared" si="0"/>
        <v>0</v>
      </c>
      <c r="R31" s="206"/>
      <c r="S31" s="206"/>
    </row>
    <row r="32" spans="1:23" s="208" customFormat="1" ht="21.75" customHeight="1" thickBot="1" x14ac:dyDescent="0.3">
      <c r="A32" s="480"/>
      <c r="B32" s="458" t="s">
        <v>2359</v>
      </c>
      <c r="C32" s="459"/>
      <c r="D32" s="459"/>
      <c r="E32" s="468"/>
      <c r="F32" s="471"/>
      <c r="G32" s="471"/>
      <c r="H32" s="471"/>
      <c r="I32" s="471"/>
      <c r="J32" s="471"/>
      <c r="K32" s="215" t="s">
        <v>701</v>
      </c>
      <c r="L32" s="271">
        <v>536364</v>
      </c>
      <c r="M32" s="243">
        <f>+'GRUPO UNO'!L211</f>
        <v>451683</v>
      </c>
      <c r="N32" s="243">
        <f t="shared" si="1"/>
        <v>84681</v>
      </c>
      <c r="O32" s="243"/>
      <c r="P32" s="234">
        <v>536364</v>
      </c>
      <c r="Q32" s="203">
        <f t="shared" si="0"/>
        <v>0</v>
      </c>
      <c r="R32" s="206"/>
      <c r="S32" s="206"/>
    </row>
    <row r="33" spans="1:19" s="208" customFormat="1" ht="29.25" customHeight="1" thickBot="1" x14ac:dyDescent="0.25">
      <c r="A33" s="510" t="s">
        <v>2570</v>
      </c>
      <c r="B33" s="511"/>
      <c r="C33" s="511"/>
      <c r="D33" s="511"/>
      <c r="E33" s="511"/>
      <c r="F33" s="511"/>
      <c r="G33" s="511"/>
      <c r="H33" s="511"/>
      <c r="I33" s="511"/>
      <c r="J33" s="511"/>
      <c r="K33" s="295"/>
      <c r="L33" s="279">
        <f>SUM(L7:L32)</f>
        <v>111995396</v>
      </c>
      <c r="M33" s="275">
        <f>SUM(M7:M32)</f>
        <v>92996753</v>
      </c>
      <c r="N33" s="275">
        <f>SUM(N7:N32)</f>
        <v>18271952</v>
      </c>
      <c r="O33" s="288"/>
      <c r="P33" s="236">
        <f>SUM(P7:P32)</f>
        <v>128912936</v>
      </c>
      <c r="Q33" s="216">
        <f t="shared" si="0"/>
        <v>16917540</v>
      </c>
      <c r="R33" s="217">
        <f>+L33+Q33</f>
        <v>128912936</v>
      </c>
      <c r="S33" s="206"/>
    </row>
    <row r="34" spans="1:19" s="208" customFormat="1" ht="16.5" customHeight="1" x14ac:dyDescent="0.2">
      <c r="A34" s="218"/>
      <c r="B34" s="218"/>
      <c r="C34" s="218"/>
      <c r="D34" s="219"/>
      <c r="E34" s="218"/>
      <c r="F34" s="220"/>
      <c r="G34" s="220"/>
      <c r="H34" s="220"/>
      <c r="I34" s="220"/>
      <c r="J34" s="221"/>
      <c r="K34" s="222"/>
      <c r="L34" s="242"/>
      <c r="M34" s="242"/>
      <c r="N34" s="242"/>
      <c r="O34" s="289"/>
      <c r="P34" s="237" t="s">
        <v>2562</v>
      </c>
      <c r="Q34" s="206"/>
      <c r="R34" s="206"/>
      <c r="S34" s="206"/>
    </row>
    <row r="35" spans="1:19" s="208" customFormat="1" ht="16.5" customHeight="1" x14ac:dyDescent="0.2">
      <c r="A35" s="508" t="s">
        <v>2361</v>
      </c>
      <c r="B35" s="509"/>
      <c r="C35" s="509"/>
      <c r="D35" s="509"/>
      <c r="E35" s="509"/>
      <c r="F35" s="509"/>
      <c r="G35" s="509"/>
      <c r="H35" s="509"/>
      <c r="I35" s="509"/>
      <c r="J35" s="509"/>
      <c r="K35" s="509"/>
      <c r="L35" s="512"/>
      <c r="M35" s="252"/>
      <c r="N35" s="252"/>
      <c r="O35" s="290"/>
      <c r="P35" s="237"/>
      <c r="Q35" s="206"/>
      <c r="R35" s="206"/>
      <c r="S35" s="206"/>
    </row>
    <row r="36" spans="1:19" s="208" customFormat="1" ht="35.25" customHeight="1" x14ac:dyDescent="0.2">
      <c r="A36" s="485" t="s">
        <v>2337</v>
      </c>
      <c r="B36" s="485"/>
      <c r="C36" s="485"/>
      <c r="D36" s="485"/>
      <c r="E36" s="513" t="s">
        <v>2328</v>
      </c>
      <c r="F36" s="485" t="s">
        <v>2329</v>
      </c>
      <c r="G36" s="485"/>
      <c r="H36" s="485"/>
      <c r="I36" s="485"/>
      <c r="J36" s="485"/>
      <c r="K36" s="224" t="s">
        <v>316</v>
      </c>
      <c r="L36" s="243">
        <v>2563398</v>
      </c>
      <c r="M36" s="243">
        <f>+'GRUPO UNO'!L312</f>
        <v>2403306</v>
      </c>
      <c r="N36" s="243">
        <f t="shared" ref="N36:N37" si="2">L36-M36</f>
        <v>160092</v>
      </c>
      <c r="O36" s="262"/>
      <c r="P36" s="237"/>
      <c r="Q36" s="206"/>
      <c r="R36" s="206"/>
      <c r="S36" s="206"/>
    </row>
    <row r="37" spans="1:19" s="208" customFormat="1" ht="35.25" customHeight="1" x14ac:dyDescent="0.2">
      <c r="A37" s="485" t="s">
        <v>2335</v>
      </c>
      <c r="B37" s="485"/>
      <c r="C37" s="485"/>
      <c r="D37" s="485"/>
      <c r="E37" s="513"/>
      <c r="F37" s="485"/>
      <c r="G37" s="485"/>
      <c r="H37" s="485"/>
      <c r="I37" s="485"/>
      <c r="J37" s="485"/>
      <c r="K37" s="224" t="s">
        <v>296</v>
      </c>
      <c r="L37" s="243">
        <v>3566900</v>
      </c>
      <c r="M37" s="243">
        <f>+'GRUPO UNO'!L303</f>
        <v>3306672</v>
      </c>
      <c r="N37" s="243">
        <f t="shared" si="2"/>
        <v>260228</v>
      </c>
      <c r="O37" s="262"/>
      <c r="P37" s="237"/>
      <c r="Q37" s="206"/>
      <c r="R37" s="206"/>
      <c r="S37" s="206"/>
    </row>
    <row r="38" spans="1:19" s="208" customFormat="1" ht="16.5" customHeight="1" x14ac:dyDescent="0.2">
      <c r="A38" s="487" t="s">
        <v>2570</v>
      </c>
      <c r="B38" s="487"/>
      <c r="C38" s="487"/>
      <c r="D38" s="487"/>
      <c r="E38" s="487"/>
      <c r="F38" s="487"/>
      <c r="G38" s="487"/>
      <c r="H38" s="487"/>
      <c r="I38" s="487"/>
      <c r="J38" s="487"/>
      <c r="K38" s="296"/>
      <c r="L38" s="245">
        <f>+L37+L36</f>
        <v>6130298</v>
      </c>
      <c r="M38" s="245">
        <f>SUM(M36:M37)</f>
        <v>5709978</v>
      </c>
      <c r="N38" s="245">
        <f>SUM(N36:N37)</f>
        <v>420320</v>
      </c>
      <c r="O38" s="291"/>
      <c r="P38" s="238"/>
      <c r="Q38" s="206"/>
      <c r="R38" s="217">
        <f>+L38</f>
        <v>6130298</v>
      </c>
      <c r="S38" s="206"/>
    </row>
    <row r="39" spans="1:19" s="208" customFormat="1" ht="16.5" customHeight="1" x14ac:dyDescent="0.2">
      <c r="A39" s="218"/>
      <c r="B39" s="218"/>
      <c r="C39" s="218"/>
      <c r="D39" s="219"/>
      <c r="E39" s="218"/>
      <c r="F39" s="220"/>
      <c r="G39" s="220"/>
      <c r="H39" s="220"/>
      <c r="I39" s="220"/>
      <c r="J39" s="221"/>
      <c r="K39" s="222"/>
      <c r="L39" s="242"/>
      <c r="M39" s="242"/>
      <c r="N39" s="242"/>
      <c r="O39" s="289"/>
      <c r="P39" s="237"/>
      <c r="Q39" s="206"/>
      <c r="R39" s="206"/>
      <c r="S39" s="206"/>
    </row>
    <row r="40" spans="1:19" s="208" customFormat="1" ht="33" customHeight="1" x14ac:dyDescent="0.2">
      <c r="A40" s="508" t="s">
        <v>2505</v>
      </c>
      <c r="B40" s="509"/>
      <c r="C40" s="509"/>
      <c r="D40" s="509"/>
      <c r="E40" s="509"/>
      <c r="F40" s="509"/>
      <c r="G40" s="509"/>
      <c r="H40" s="509"/>
      <c r="I40" s="509"/>
      <c r="J40" s="509"/>
      <c r="K40" s="509"/>
      <c r="L40" s="509"/>
      <c r="M40" s="252"/>
      <c r="N40" s="252"/>
      <c r="O40" s="290"/>
      <c r="P40" s="237"/>
      <c r="Q40" s="206"/>
      <c r="R40" s="206"/>
      <c r="S40" s="206"/>
    </row>
    <row r="41" spans="1:19" s="208" customFormat="1" ht="25.5" customHeight="1" x14ac:dyDescent="0.2">
      <c r="A41" s="485" t="s">
        <v>2327</v>
      </c>
      <c r="B41" s="485"/>
      <c r="C41" s="485"/>
      <c r="D41" s="485"/>
      <c r="E41" s="489" t="s">
        <v>2328</v>
      </c>
      <c r="F41" s="492" t="s">
        <v>2329</v>
      </c>
      <c r="G41" s="493"/>
      <c r="H41" s="493"/>
      <c r="I41" s="493"/>
      <c r="J41" s="493"/>
      <c r="K41" s="225" t="s">
        <v>982</v>
      </c>
      <c r="L41" s="270">
        <v>1167645</v>
      </c>
      <c r="M41" s="243">
        <f>+'GRUPO UNO'!L320</f>
        <v>1023945</v>
      </c>
      <c r="N41" s="243">
        <f t="shared" ref="N41:N48" si="3">L41-M41</f>
        <v>143700</v>
      </c>
      <c r="O41" s="262"/>
      <c r="P41" s="237">
        <v>1167645</v>
      </c>
      <c r="Q41" s="226">
        <f t="shared" ref="Q41:Q48" si="4">+P41-L41</f>
        <v>0</v>
      </c>
      <c r="R41" s="206"/>
      <c r="S41" s="206"/>
    </row>
    <row r="42" spans="1:19" s="208" customFormat="1" ht="28.5" customHeight="1" x14ac:dyDescent="0.2">
      <c r="A42" s="485" t="s">
        <v>2330</v>
      </c>
      <c r="B42" s="485"/>
      <c r="C42" s="485"/>
      <c r="D42" s="485"/>
      <c r="E42" s="490"/>
      <c r="F42" s="495"/>
      <c r="G42" s="470"/>
      <c r="H42" s="470"/>
      <c r="I42" s="470"/>
      <c r="J42" s="470"/>
      <c r="K42" s="224" t="s">
        <v>2331</v>
      </c>
      <c r="L42" s="270">
        <v>2802348</v>
      </c>
      <c r="M42" s="243">
        <f>+'GRUPO UNO'!L334</f>
        <v>2457468</v>
      </c>
      <c r="N42" s="243">
        <f t="shared" si="3"/>
        <v>344880</v>
      </c>
      <c r="O42" s="262"/>
      <c r="P42" s="237">
        <v>2802348</v>
      </c>
      <c r="Q42" s="226">
        <f t="shared" si="4"/>
        <v>0</v>
      </c>
      <c r="R42" s="206"/>
      <c r="S42" s="206"/>
    </row>
    <row r="43" spans="1:19" s="208" customFormat="1" ht="16.5" customHeight="1" x14ac:dyDescent="0.2">
      <c r="A43" s="485" t="s">
        <v>2332</v>
      </c>
      <c r="B43" s="485"/>
      <c r="C43" s="485"/>
      <c r="D43" s="485"/>
      <c r="E43" s="490"/>
      <c r="F43" s="495"/>
      <c r="G43" s="470"/>
      <c r="H43" s="470"/>
      <c r="I43" s="470"/>
      <c r="J43" s="470"/>
      <c r="K43" s="224" t="s">
        <v>177</v>
      </c>
      <c r="L43" s="270">
        <v>3969993</v>
      </c>
      <c r="M43" s="243">
        <f>+'GRUPO UNO'!L353</f>
        <v>3481413</v>
      </c>
      <c r="N43" s="243">
        <f t="shared" si="3"/>
        <v>488580</v>
      </c>
      <c r="O43" s="262"/>
      <c r="P43" s="237">
        <v>3969993</v>
      </c>
      <c r="Q43" s="226">
        <f t="shared" si="4"/>
        <v>0</v>
      </c>
      <c r="R43" s="206"/>
      <c r="S43" s="206"/>
    </row>
    <row r="44" spans="1:19" s="208" customFormat="1" ht="16.5" customHeight="1" x14ac:dyDescent="0.2">
      <c r="A44" s="485" t="s">
        <v>2334</v>
      </c>
      <c r="B44" s="485"/>
      <c r="C44" s="485"/>
      <c r="D44" s="485"/>
      <c r="E44" s="490"/>
      <c r="F44" s="495"/>
      <c r="G44" s="470"/>
      <c r="H44" s="470"/>
      <c r="I44" s="470"/>
      <c r="J44" s="470"/>
      <c r="K44" s="224" t="s">
        <v>261</v>
      </c>
      <c r="L44" s="270">
        <v>2568819</v>
      </c>
      <c r="M44" s="243">
        <f>+'GRUPO UNO'!L366</f>
        <v>2252679</v>
      </c>
      <c r="N44" s="243">
        <f t="shared" si="3"/>
        <v>316140</v>
      </c>
      <c r="O44" s="262"/>
      <c r="P44" s="237">
        <f>2568819+233529</f>
        <v>2802348</v>
      </c>
      <c r="Q44" s="227">
        <f t="shared" si="4"/>
        <v>233529</v>
      </c>
      <c r="R44" s="206" t="s">
        <v>2559</v>
      </c>
      <c r="S44" s="206"/>
    </row>
    <row r="45" spans="1:19" s="208" customFormat="1" ht="16.5" customHeight="1" x14ac:dyDescent="0.2">
      <c r="A45" s="485" t="s">
        <v>2340</v>
      </c>
      <c r="B45" s="485"/>
      <c r="C45" s="485"/>
      <c r="D45" s="485"/>
      <c r="E45" s="490"/>
      <c r="F45" s="495"/>
      <c r="G45" s="470"/>
      <c r="H45" s="470"/>
      <c r="I45" s="470"/>
      <c r="J45" s="470"/>
      <c r="K45" s="224" t="s">
        <v>2341</v>
      </c>
      <c r="L45" s="270">
        <v>1401174</v>
      </c>
      <c r="M45" s="243">
        <f>+'GRUPO UNO'!L374</f>
        <v>1228734</v>
      </c>
      <c r="N45" s="243">
        <f t="shared" si="3"/>
        <v>172440</v>
      </c>
      <c r="O45" s="262"/>
      <c r="P45" s="237">
        <v>1401174</v>
      </c>
      <c r="Q45" s="226">
        <f t="shared" si="4"/>
        <v>0</v>
      </c>
      <c r="R45" s="206"/>
      <c r="S45" s="206"/>
    </row>
    <row r="46" spans="1:19" s="208" customFormat="1" ht="16.5" customHeight="1" x14ac:dyDescent="0.2">
      <c r="A46" s="485" t="s">
        <v>2343</v>
      </c>
      <c r="B46" s="485"/>
      <c r="C46" s="485"/>
      <c r="D46" s="485"/>
      <c r="E46" s="490"/>
      <c r="F46" s="495"/>
      <c r="G46" s="470"/>
      <c r="H46" s="470"/>
      <c r="I46" s="470"/>
      <c r="J46" s="470"/>
      <c r="K46" s="224" t="s">
        <v>555</v>
      </c>
      <c r="L46" s="270">
        <v>1634703</v>
      </c>
      <c r="M46" s="243">
        <f>+'GRUPO UNO'!L383</f>
        <v>1433523</v>
      </c>
      <c r="N46" s="243">
        <f t="shared" si="3"/>
        <v>201180</v>
      </c>
      <c r="O46" s="262"/>
      <c r="P46" s="237">
        <v>1634703</v>
      </c>
      <c r="Q46" s="226">
        <f t="shared" si="4"/>
        <v>0</v>
      </c>
      <c r="R46" s="206"/>
      <c r="S46" s="206"/>
    </row>
    <row r="47" spans="1:19" s="208" customFormat="1" ht="16.5" customHeight="1" x14ac:dyDescent="0.2">
      <c r="A47" s="485" t="s">
        <v>2373</v>
      </c>
      <c r="B47" s="485"/>
      <c r="C47" s="485"/>
      <c r="D47" s="485"/>
      <c r="E47" s="490"/>
      <c r="F47" s="495"/>
      <c r="G47" s="470"/>
      <c r="H47" s="470"/>
      <c r="I47" s="470"/>
      <c r="J47" s="470"/>
      <c r="K47" s="213" t="s">
        <v>1950</v>
      </c>
      <c r="L47" s="270">
        <v>1868232</v>
      </c>
      <c r="M47" s="243">
        <f>+'GRUPO DOS'!L70</f>
        <v>1638312</v>
      </c>
      <c r="N47" s="243">
        <f t="shared" si="3"/>
        <v>229920</v>
      </c>
      <c r="O47" s="262"/>
      <c r="P47" s="237">
        <v>1868232</v>
      </c>
      <c r="Q47" s="226">
        <f t="shared" si="4"/>
        <v>0</v>
      </c>
      <c r="R47" s="206"/>
      <c r="S47" s="206"/>
    </row>
    <row r="48" spans="1:19" s="208" customFormat="1" ht="30" customHeight="1" x14ac:dyDescent="0.2">
      <c r="A48" s="485" t="s">
        <v>2345</v>
      </c>
      <c r="B48" s="485"/>
      <c r="C48" s="485"/>
      <c r="D48" s="485"/>
      <c r="E48" s="491"/>
      <c r="F48" s="497"/>
      <c r="G48" s="498"/>
      <c r="H48" s="498"/>
      <c r="I48" s="498"/>
      <c r="J48" s="498"/>
      <c r="K48" s="228" t="s">
        <v>2346</v>
      </c>
      <c r="L48" s="270">
        <v>3269406</v>
      </c>
      <c r="M48" s="243">
        <f>+'GRUPO UNO'!L399</f>
        <v>2867046</v>
      </c>
      <c r="N48" s="243">
        <f t="shared" si="3"/>
        <v>402360</v>
      </c>
      <c r="O48" s="262"/>
      <c r="P48" s="237">
        <v>3269406</v>
      </c>
      <c r="Q48" s="226">
        <f t="shared" si="4"/>
        <v>0</v>
      </c>
      <c r="R48" s="206"/>
      <c r="S48" s="206"/>
    </row>
    <row r="49" spans="1:19" s="208" customFormat="1" ht="24" customHeight="1" x14ac:dyDescent="0.2">
      <c r="A49" s="487" t="s">
        <v>2570</v>
      </c>
      <c r="B49" s="487"/>
      <c r="C49" s="487"/>
      <c r="D49" s="487"/>
      <c r="E49" s="487"/>
      <c r="F49" s="487"/>
      <c r="G49" s="487"/>
      <c r="H49" s="487"/>
      <c r="I49" s="487"/>
      <c r="J49" s="487"/>
      <c r="K49" s="295"/>
      <c r="L49" s="280">
        <f>SUM(L41:L48)</f>
        <v>18682320</v>
      </c>
      <c r="M49" s="275">
        <f>SUM(M41:M48)</f>
        <v>16383120</v>
      </c>
      <c r="N49" s="275">
        <f>SUM(N41:N48)</f>
        <v>2299200</v>
      </c>
      <c r="O49" s="292"/>
      <c r="P49" s="237">
        <f>SUM(P41:P48)</f>
        <v>18915849</v>
      </c>
      <c r="Q49" s="226">
        <f>SUM(Q41:Q48)</f>
        <v>233529</v>
      </c>
      <c r="R49" s="217">
        <f>+L49+Q49</f>
        <v>18915849</v>
      </c>
      <c r="S49" s="206"/>
    </row>
    <row r="50" spans="1:19" s="208" customFormat="1" ht="16.5" customHeight="1" x14ac:dyDescent="0.2">
      <c r="A50" s="218"/>
      <c r="B50" s="218"/>
      <c r="C50" s="218"/>
      <c r="D50" s="219"/>
      <c r="E50" s="218"/>
      <c r="F50" s="220"/>
      <c r="G50" s="220"/>
      <c r="H50" s="220"/>
      <c r="I50" s="220"/>
      <c r="J50" s="221"/>
      <c r="K50" s="222"/>
      <c r="L50" s="242"/>
      <c r="M50" s="242"/>
      <c r="N50" s="242"/>
      <c r="O50" s="289"/>
      <c r="P50" s="237"/>
      <c r="Q50" s="206"/>
      <c r="R50" s="206"/>
      <c r="S50" s="206"/>
    </row>
    <row r="51" spans="1:19" s="208" customFormat="1" ht="16.5" customHeight="1" x14ac:dyDescent="0.2">
      <c r="A51" s="488" t="s">
        <v>2365</v>
      </c>
      <c r="B51" s="488"/>
      <c r="C51" s="488"/>
      <c r="D51" s="488"/>
      <c r="E51" s="488"/>
      <c r="F51" s="488"/>
      <c r="G51" s="488"/>
      <c r="H51" s="488"/>
      <c r="I51" s="488"/>
      <c r="J51" s="488"/>
      <c r="K51" s="488"/>
      <c r="L51" s="488"/>
      <c r="M51" s="252"/>
      <c r="N51" s="252"/>
      <c r="O51" s="223"/>
      <c r="P51" s="253"/>
      <c r="Q51" s="250"/>
      <c r="R51" s="250"/>
      <c r="S51" s="206"/>
    </row>
    <row r="52" spans="1:19" s="208" customFormat="1" ht="33" customHeight="1" x14ac:dyDescent="0.2">
      <c r="A52" s="485" t="s">
        <v>2348</v>
      </c>
      <c r="B52" s="485"/>
      <c r="C52" s="485"/>
      <c r="D52" s="485"/>
      <c r="E52" s="489" t="s">
        <v>2328</v>
      </c>
      <c r="F52" s="492" t="s">
        <v>2329</v>
      </c>
      <c r="G52" s="493"/>
      <c r="H52" s="493"/>
      <c r="I52" s="493"/>
      <c r="J52" s="494"/>
      <c r="K52" s="224" t="s">
        <v>2349</v>
      </c>
      <c r="L52" s="243">
        <v>3294800</v>
      </c>
      <c r="M52" s="243">
        <f>+'GRUPO UNO'!L410</f>
        <v>3063740</v>
      </c>
      <c r="N52" s="243">
        <f t="shared" ref="N52:N55" si="5">L52-M52</f>
        <v>231060</v>
      </c>
      <c r="O52" s="243"/>
      <c r="P52" s="253">
        <v>3294800</v>
      </c>
      <c r="Q52" s="254">
        <f>+L52-P52</f>
        <v>0</v>
      </c>
      <c r="R52" s="250"/>
      <c r="S52" s="206"/>
    </row>
    <row r="53" spans="1:19" s="208" customFormat="1" ht="33" customHeight="1" x14ac:dyDescent="0.2">
      <c r="A53" s="500" t="s">
        <v>2572</v>
      </c>
      <c r="B53" s="501"/>
      <c r="C53" s="501"/>
      <c r="D53" s="502"/>
      <c r="E53" s="490"/>
      <c r="F53" s="495"/>
      <c r="G53" s="470"/>
      <c r="H53" s="470"/>
      <c r="I53" s="470"/>
      <c r="J53" s="496"/>
      <c r="K53" s="503" t="s">
        <v>216</v>
      </c>
      <c r="L53" s="243">
        <v>4730000</v>
      </c>
      <c r="M53" s="505">
        <f>+'GRUPO UNO'!L423</f>
        <v>4967713</v>
      </c>
      <c r="N53" s="507">
        <f>(L53+L54)-M53</f>
        <v>337163</v>
      </c>
      <c r="O53" s="277"/>
      <c r="P53" s="253">
        <v>5160000</v>
      </c>
      <c r="Q53" s="256">
        <f>+P53-L53</f>
        <v>430000</v>
      </c>
      <c r="R53" s="250" t="s">
        <v>2568</v>
      </c>
      <c r="S53" s="206"/>
    </row>
    <row r="54" spans="1:19" s="208" customFormat="1" ht="33" customHeight="1" x14ac:dyDescent="0.2">
      <c r="A54" s="500" t="s">
        <v>2573</v>
      </c>
      <c r="B54" s="501"/>
      <c r="C54" s="501"/>
      <c r="D54" s="502"/>
      <c r="E54" s="490"/>
      <c r="F54" s="495"/>
      <c r="G54" s="470"/>
      <c r="H54" s="470"/>
      <c r="I54" s="470"/>
      <c r="J54" s="496"/>
      <c r="K54" s="504"/>
      <c r="L54" s="243">
        <v>574876</v>
      </c>
      <c r="M54" s="506"/>
      <c r="N54" s="507"/>
      <c r="O54" s="277"/>
      <c r="P54" s="253">
        <v>5055990</v>
      </c>
      <c r="Q54" s="254">
        <f>+L55-P54</f>
        <v>0</v>
      </c>
      <c r="R54" s="250"/>
      <c r="S54" s="206"/>
    </row>
    <row r="55" spans="1:19" s="208" customFormat="1" ht="16.5" customHeight="1" x14ac:dyDescent="0.2">
      <c r="A55" s="485" t="s">
        <v>2376</v>
      </c>
      <c r="B55" s="485"/>
      <c r="C55" s="485"/>
      <c r="D55" s="485"/>
      <c r="E55" s="491"/>
      <c r="F55" s="497"/>
      <c r="G55" s="498"/>
      <c r="H55" s="498"/>
      <c r="I55" s="498"/>
      <c r="J55" s="499"/>
      <c r="K55" s="224" t="s">
        <v>2377</v>
      </c>
      <c r="L55" s="243">
        <v>5055990</v>
      </c>
      <c r="M55" s="243">
        <f>+'GRUPO DOS'!L83</f>
        <v>4518830</v>
      </c>
      <c r="N55" s="243">
        <f t="shared" si="5"/>
        <v>537160</v>
      </c>
      <c r="O55" s="262"/>
      <c r="P55" s="237">
        <f>SUM(P52:P54)</f>
        <v>13510790</v>
      </c>
      <c r="Q55" s="226">
        <f>SUM(Q52:Q54)</f>
        <v>430000</v>
      </c>
      <c r="R55" s="217">
        <f>+L56+430000</f>
        <v>13510790</v>
      </c>
      <c r="S55" s="206"/>
    </row>
    <row r="56" spans="1:19" s="208" customFormat="1" ht="16.5" customHeight="1" x14ac:dyDescent="0.2">
      <c r="A56" s="486" t="s">
        <v>2570</v>
      </c>
      <c r="B56" s="486"/>
      <c r="C56" s="486"/>
      <c r="D56" s="486"/>
      <c r="E56" s="486"/>
      <c r="F56" s="486"/>
      <c r="G56" s="486"/>
      <c r="H56" s="486"/>
      <c r="I56" s="486"/>
      <c r="J56" s="486"/>
      <c r="K56" s="295"/>
      <c r="L56" s="281">
        <f>+L55+L52+L53</f>
        <v>13080790</v>
      </c>
      <c r="M56" s="263">
        <f>SUM(M52:M55)</f>
        <v>12550283</v>
      </c>
      <c r="N56" s="263">
        <f>SUM(N52:N55)</f>
        <v>1105383</v>
      </c>
      <c r="O56" s="292"/>
      <c r="P56" s="237"/>
      <c r="Q56" s="206"/>
      <c r="R56" s="206"/>
      <c r="S56" s="206"/>
    </row>
  </sheetData>
  <mergeCells count="70">
    <mergeCell ref="A33:J33"/>
    <mergeCell ref="A35:L35"/>
    <mergeCell ref="A36:D36"/>
    <mergeCell ref="E36:E37"/>
    <mergeCell ref="F36:J37"/>
    <mergeCell ref="A37:D37"/>
    <mergeCell ref="M53:M54"/>
    <mergeCell ref="N53:N54"/>
    <mergeCell ref="A54:D54"/>
    <mergeCell ref="A38:J38"/>
    <mergeCell ref="A40:L40"/>
    <mergeCell ref="A41:D41"/>
    <mergeCell ref="A45:D45"/>
    <mergeCell ref="A46:D46"/>
    <mergeCell ref="A55:D55"/>
    <mergeCell ref="A56:J56"/>
    <mergeCell ref="A47:D47"/>
    <mergeCell ref="A48:D48"/>
    <mergeCell ref="A49:J49"/>
    <mergeCell ref="A51:L51"/>
    <mergeCell ref="A52:D52"/>
    <mergeCell ref="E52:E55"/>
    <mergeCell ref="F52:J55"/>
    <mergeCell ref="A53:D53"/>
    <mergeCell ref="K53:K54"/>
    <mergeCell ref="E41:E48"/>
    <mergeCell ref="F41:J48"/>
    <mergeCell ref="A42:D42"/>
    <mergeCell ref="A43:D43"/>
    <mergeCell ref="A44:D44"/>
    <mergeCell ref="A24:A32"/>
    <mergeCell ref="B24:D24"/>
    <mergeCell ref="B26:D26"/>
    <mergeCell ref="B27:D27"/>
    <mergeCell ref="B28:D28"/>
    <mergeCell ref="B29:D29"/>
    <mergeCell ref="B30:D30"/>
    <mergeCell ref="B31:D31"/>
    <mergeCell ref="B32:D32"/>
    <mergeCell ref="B25:D25"/>
    <mergeCell ref="A18:A23"/>
    <mergeCell ref="B18:D18"/>
    <mergeCell ref="B19:D19"/>
    <mergeCell ref="B20:D20"/>
    <mergeCell ref="B21:D21"/>
    <mergeCell ref="B22:D22"/>
    <mergeCell ref="B23:D23"/>
    <mergeCell ref="B17:D17"/>
    <mergeCell ref="B6:D6"/>
    <mergeCell ref="F6:J6"/>
    <mergeCell ref="A7:A17"/>
    <mergeCell ref="B7:D7"/>
    <mergeCell ref="E7:E32"/>
    <mergeCell ref="F7:J32"/>
    <mergeCell ref="B8:D8"/>
    <mergeCell ref="B9:D9"/>
    <mergeCell ref="B10:D10"/>
    <mergeCell ref="B11:D11"/>
    <mergeCell ref="B12:D12"/>
    <mergeCell ref="B13:D13"/>
    <mergeCell ref="B14:D14"/>
    <mergeCell ref="B15:D15"/>
    <mergeCell ref="B16:D16"/>
    <mergeCell ref="A2:C2"/>
    <mergeCell ref="E2:I2"/>
    <mergeCell ref="A3:C3"/>
    <mergeCell ref="E3:I3"/>
    <mergeCell ref="A5:L5"/>
    <mergeCell ref="J2:K2"/>
    <mergeCell ref="J3:K3"/>
  </mergeCells>
  <phoneticPr fontId="21" type="noConversion"/>
  <pageMargins left="0.25" right="0.25" top="0.75" bottom="0.75" header="0.3" footer="0.3"/>
  <pageSetup scale="45" orientation="portrait" r:id="rId1"/>
  <headerFooter differentFirst="1">
    <oddHeader>&amp;LPLAN DE NECESIDADES CENTRALIZADO No.&amp;U00011938/&amp;U  QUE EMITE  EL COMANDO DE LA CENACMED  PARA LA PARTIDA  “SERVICIO DE REVISION TECNICOMECANICA Y DE EMISIONES CONTAMINANTES PARA EL PARQUE AUTOMOTOR DE LAS UNIDADES . EN LA VIGENCIA 2025</oddHeader>
    <oddFooter>&amp;R&amp;P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ABF175-EBDA-400D-B0CB-B75950F654BD}">
  <dimension ref="A1:X60"/>
  <sheetViews>
    <sheetView view="pageBreakPreview" topLeftCell="C28" zoomScale="68" zoomScaleNormal="85" zoomScaleSheetLayoutView="68" zoomScalePageLayoutView="70" workbookViewId="0">
      <selection activeCell="N10" sqref="N10"/>
    </sheetView>
  </sheetViews>
  <sheetFormatPr baseColWidth="10" defaultColWidth="11.42578125" defaultRowHeight="15" x14ac:dyDescent="0.2"/>
  <cols>
    <col min="1" max="1" width="6.85546875" style="184" customWidth="1"/>
    <col min="2" max="2" width="12.5703125" style="184" customWidth="1"/>
    <col min="3" max="3" width="49.28515625" style="184" customWidth="1"/>
    <col min="4" max="4" width="17" style="231" customWidth="1"/>
    <col min="5" max="5" width="13.140625" style="184" customWidth="1"/>
    <col min="6" max="6" width="12.140625" style="184" customWidth="1"/>
    <col min="7" max="7" width="10" style="184" customWidth="1"/>
    <col min="8" max="8" width="14.42578125" style="184" customWidth="1"/>
    <col min="9" max="9" width="19.28515625" style="184" bestFit="1" customWidth="1"/>
    <col min="10" max="10" width="17.42578125" style="184" customWidth="1"/>
    <col min="11" max="11" width="17.85546875" style="230" customWidth="1"/>
    <col min="12" max="15" width="39.140625" style="232" customWidth="1"/>
    <col min="16" max="16" width="22.140625" style="184" customWidth="1"/>
    <col min="17" max="17" width="35" style="232" customWidth="1"/>
    <col min="18" max="18" width="35.28515625" style="183" customWidth="1"/>
    <col min="19" max="19" width="42.85546875" style="183" customWidth="1"/>
    <col min="20" max="20" width="23.5703125" style="183" customWidth="1"/>
    <col min="21" max="21" width="26.28515625" style="184" customWidth="1"/>
    <col min="22" max="22" width="19.7109375" style="184" customWidth="1"/>
    <col min="23" max="23" width="11.42578125" style="184"/>
    <col min="24" max="24" width="16" style="184" bestFit="1" customWidth="1"/>
    <col min="25" max="16384" width="11.42578125" style="184"/>
  </cols>
  <sheetData>
    <row r="1" spans="1:21" ht="15.75" x14ac:dyDescent="0.2">
      <c r="A1" s="188"/>
      <c r="B1" s="185"/>
      <c r="C1" s="185"/>
      <c r="D1" s="186"/>
      <c r="E1" s="185"/>
      <c r="F1" s="185"/>
      <c r="G1" s="185"/>
      <c r="H1" s="185"/>
      <c r="I1" s="185"/>
      <c r="J1" s="185"/>
      <c r="K1" s="187"/>
      <c r="L1" s="240"/>
      <c r="M1" s="240"/>
      <c r="N1" s="240"/>
      <c r="O1" s="240"/>
    </row>
    <row r="2" spans="1:21" ht="58.5" customHeight="1" x14ac:dyDescent="0.2">
      <c r="A2" s="452" t="s">
        <v>2551</v>
      </c>
      <c r="B2" s="452"/>
      <c r="C2" s="452"/>
      <c r="D2" s="190" t="s">
        <v>2552</v>
      </c>
      <c r="E2" s="452" t="s">
        <v>2323</v>
      </c>
      <c r="F2" s="452"/>
      <c r="G2" s="452"/>
      <c r="H2" s="452"/>
      <c r="I2" s="452"/>
      <c r="J2" s="189" t="s">
        <v>2553</v>
      </c>
      <c r="K2" s="514" t="s">
        <v>2554</v>
      </c>
      <c r="L2" s="515"/>
      <c r="M2" s="258"/>
      <c r="N2" s="258"/>
      <c r="O2" s="258"/>
    </row>
    <row r="3" spans="1:21" ht="50.25" customHeight="1" x14ac:dyDescent="0.2">
      <c r="A3" s="453" t="s">
        <v>2555</v>
      </c>
      <c r="B3" s="453"/>
      <c r="C3" s="453"/>
      <c r="D3" s="192" t="s">
        <v>2328</v>
      </c>
      <c r="E3" s="454" t="s">
        <v>2329</v>
      </c>
      <c r="F3" s="454"/>
      <c r="G3" s="454"/>
      <c r="H3" s="454"/>
      <c r="I3" s="454"/>
      <c r="J3" s="191" t="s">
        <v>2553</v>
      </c>
      <c r="L3" s="278">
        <f>+L32+L37+L48+L55</f>
        <v>149888804</v>
      </c>
      <c r="M3" s="278">
        <f>+M32+M37+M48+M55</f>
        <v>127354627</v>
      </c>
      <c r="N3" s="278">
        <f>+N32+N37+N48+N55</f>
        <v>22096855</v>
      </c>
      <c r="O3" s="259"/>
    </row>
    <row r="4" spans="1:21" ht="14.25" customHeight="1" x14ac:dyDescent="0.2">
      <c r="A4" s="193"/>
      <c r="B4" s="193"/>
      <c r="C4" s="194"/>
      <c r="D4" s="195"/>
      <c r="E4" s="195"/>
      <c r="F4" s="193"/>
      <c r="G4" s="193"/>
      <c r="H4" s="193"/>
      <c r="I4" s="193"/>
      <c r="J4" s="196"/>
      <c r="K4" s="197"/>
      <c r="L4" s="241"/>
      <c r="M4" s="241"/>
      <c r="N4" s="241"/>
      <c r="O4" s="241"/>
    </row>
    <row r="5" spans="1:21" ht="22.5" customHeight="1" x14ac:dyDescent="0.2">
      <c r="A5" s="455" t="s">
        <v>2319</v>
      </c>
      <c r="B5" s="455"/>
      <c r="C5" s="455"/>
      <c r="D5" s="455"/>
      <c r="E5" s="455"/>
      <c r="F5" s="455"/>
      <c r="G5" s="455"/>
      <c r="H5" s="455"/>
      <c r="I5" s="455"/>
      <c r="J5" s="455"/>
      <c r="K5" s="455"/>
      <c r="L5" s="455"/>
      <c r="M5" s="260"/>
      <c r="N5" s="260"/>
      <c r="O5" s="260"/>
    </row>
    <row r="6" spans="1:21" ht="66.75" customHeight="1" thickBot="1" x14ac:dyDescent="0.25">
      <c r="A6" s="198" t="s">
        <v>2320</v>
      </c>
      <c r="B6" s="460" t="s">
        <v>2321</v>
      </c>
      <c r="C6" s="461"/>
      <c r="D6" s="462"/>
      <c r="E6" s="199" t="s">
        <v>2322</v>
      </c>
      <c r="F6" s="460" t="s">
        <v>2323</v>
      </c>
      <c r="G6" s="461"/>
      <c r="H6" s="461"/>
      <c r="I6" s="461"/>
      <c r="J6" s="462"/>
      <c r="K6" s="200" t="s">
        <v>2324</v>
      </c>
      <c r="L6" s="267" t="s">
        <v>2382</v>
      </c>
      <c r="M6" s="268" t="s">
        <v>2382</v>
      </c>
      <c r="N6" s="268" t="s">
        <v>2571</v>
      </c>
      <c r="O6" s="261"/>
      <c r="Q6" s="233" t="s">
        <v>2556</v>
      </c>
      <c r="R6" s="201" t="s">
        <v>2557</v>
      </c>
      <c r="S6" s="201" t="s">
        <v>2569</v>
      </c>
    </row>
    <row r="7" spans="1:21" ht="33.75" customHeight="1" x14ac:dyDescent="0.25">
      <c r="A7" s="463" t="s">
        <v>2326</v>
      </c>
      <c r="B7" s="466" t="s">
        <v>2327</v>
      </c>
      <c r="C7" s="467"/>
      <c r="D7" s="467"/>
      <c r="E7" s="468" t="s">
        <v>2328</v>
      </c>
      <c r="F7" s="469" t="s">
        <v>2329</v>
      </c>
      <c r="G7" s="469"/>
      <c r="H7" s="469"/>
      <c r="I7" s="469"/>
      <c r="J7" s="469"/>
      <c r="K7" s="202" t="s">
        <v>982</v>
      </c>
      <c r="L7" s="269">
        <v>5903599</v>
      </c>
      <c r="M7" s="243">
        <f>+'GRUPO UNO'!L21</f>
        <v>5057256</v>
      </c>
      <c r="N7" s="243">
        <f>L7-M7</f>
        <v>846343</v>
      </c>
      <c r="O7" s="262"/>
      <c r="Q7" s="234">
        <v>5903599</v>
      </c>
      <c r="R7" s="203">
        <f>+Q7-L7</f>
        <v>0</v>
      </c>
    </row>
    <row r="8" spans="1:21" ht="29.25" customHeight="1" x14ac:dyDescent="0.25">
      <c r="A8" s="464"/>
      <c r="B8" s="472" t="s">
        <v>2330</v>
      </c>
      <c r="C8" s="472"/>
      <c r="D8" s="473"/>
      <c r="E8" s="468"/>
      <c r="F8" s="470"/>
      <c r="G8" s="470"/>
      <c r="H8" s="470"/>
      <c r="I8" s="470"/>
      <c r="J8" s="470"/>
      <c r="K8" s="204" t="s">
        <v>2331</v>
      </c>
      <c r="L8" s="270">
        <v>8351553</v>
      </c>
      <c r="M8" s="243">
        <f>+'GRUPO UNO'!L43</f>
        <v>7099051</v>
      </c>
      <c r="N8" s="243">
        <f t="shared" ref="N8:N31" si="0">L8-M8</f>
        <v>1252502</v>
      </c>
      <c r="O8" s="262"/>
      <c r="Q8" s="234">
        <v>8887917</v>
      </c>
      <c r="R8" s="205">
        <f>+Q8-L8</f>
        <v>536364</v>
      </c>
      <c r="S8" s="250" t="s">
        <v>2558</v>
      </c>
    </row>
    <row r="9" spans="1:21" ht="21" customHeight="1" x14ac:dyDescent="0.25">
      <c r="A9" s="464"/>
      <c r="B9" s="472" t="s">
        <v>2332</v>
      </c>
      <c r="C9" s="472"/>
      <c r="D9" s="473"/>
      <c r="E9" s="468"/>
      <c r="F9" s="470"/>
      <c r="G9" s="470"/>
      <c r="H9" s="470"/>
      <c r="I9" s="470"/>
      <c r="J9" s="470"/>
      <c r="K9" s="204" t="s">
        <v>177</v>
      </c>
      <c r="L9" s="270">
        <v>3896418</v>
      </c>
      <c r="M9" s="243">
        <f>+'GRUPO UNO'!L55</f>
        <v>3320803</v>
      </c>
      <c r="N9" s="243">
        <f t="shared" si="0"/>
        <v>575615</v>
      </c>
      <c r="O9" s="262"/>
      <c r="Q9" s="234">
        <v>3896418</v>
      </c>
      <c r="R9" s="203">
        <f t="shared" ref="R9:R31" si="1">+Q9-L9</f>
        <v>0</v>
      </c>
      <c r="S9" s="251"/>
    </row>
    <row r="10" spans="1:21" ht="21" customHeight="1" x14ac:dyDescent="0.25">
      <c r="A10" s="464"/>
      <c r="B10" s="472" t="s">
        <v>2333</v>
      </c>
      <c r="C10" s="472"/>
      <c r="D10" s="473"/>
      <c r="E10" s="468"/>
      <c r="F10" s="470"/>
      <c r="G10" s="470"/>
      <c r="H10" s="470"/>
      <c r="I10" s="470"/>
      <c r="J10" s="470"/>
      <c r="K10" s="204" t="s">
        <v>216</v>
      </c>
      <c r="L10" s="270">
        <v>3732195</v>
      </c>
      <c r="M10" s="243">
        <f>+'GRUPO UNO'!L65</f>
        <v>2719997</v>
      </c>
      <c r="N10" s="282" t="s">
        <v>2574</v>
      </c>
      <c r="O10" s="262">
        <v>237713</v>
      </c>
      <c r="P10" s="276" t="e">
        <f>N10-O10</f>
        <v>#VALUE!</v>
      </c>
      <c r="Q10" s="234">
        <v>3732195</v>
      </c>
      <c r="R10" s="203">
        <f t="shared" si="1"/>
        <v>0</v>
      </c>
      <c r="S10" s="251"/>
    </row>
    <row r="11" spans="1:21" ht="21" customHeight="1" x14ac:dyDescent="0.25">
      <c r="A11" s="464"/>
      <c r="B11" s="472" t="s">
        <v>2334</v>
      </c>
      <c r="C11" s="472"/>
      <c r="D11" s="473"/>
      <c r="E11" s="468"/>
      <c r="F11" s="470"/>
      <c r="G11" s="470"/>
      <c r="H11" s="470"/>
      <c r="I11" s="470"/>
      <c r="J11" s="470"/>
      <c r="K11" s="204" t="s">
        <v>261</v>
      </c>
      <c r="L11" s="270">
        <v>3057556</v>
      </c>
      <c r="M11" s="243">
        <f>+'GRUPO UNO'!L77</f>
        <v>2636757</v>
      </c>
      <c r="N11" s="243">
        <f t="shared" si="0"/>
        <v>420799</v>
      </c>
      <c r="O11" s="262"/>
      <c r="Q11" s="234">
        <v>3593920</v>
      </c>
      <c r="R11" s="207">
        <f>+Q11-L11</f>
        <v>536364</v>
      </c>
      <c r="S11" s="250" t="s">
        <v>2559</v>
      </c>
    </row>
    <row r="12" spans="1:21" ht="29.25" customHeight="1" x14ac:dyDescent="0.25">
      <c r="A12" s="464"/>
      <c r="B12" s="472" t="s">
        <v>2335</v>
      </c>
      <c r="C12" s="472"/>
      <c r="D12" s="473"/>
      <c r="E12" s="468"/>
      <c r="F12" s="470"/>
      <c r="G12" s="470"/>
      <c r="H12" s="470"/>
      <c r="I12" s="470"/>
      <c r="J12" s="470"/>
      <c r="K12" s="204" t="s">
        <v>2336</v>
      </c>
      <c r="L12" s="270">
        <v>1401174</v>
      </c>
      <c r="M12" s="243">
        <f>+'GRUPO UNO'!L85</f>
        <v>1230534</v>
      </c>
      <c r="N12" s="243">
        <f t="shared" si="0"/>
        <v>170640</v>
      </c>
      <c r="O12" s="262"/>
      <c r="Q12" s="234">
        <v>1401174</v>
      </c>
      <c r="R12" s="203">
        <f t="shared" si="1"/>
        <v>0</v>
      </c>
      <c r="S12" s="251"/>
    </row>
    <row r="13" spans="1:21" ht="28.5" customHeight="1" x14ac:dyDescent="0.25">
      <c r="A13" s="464"/>
      <c r="B13" s="472" t="s">
        <v>2337</v>
      </c>
      <c r="C13" s="472"/>
      <c r="D13" s="473"/>
      <c r="E13" s="468"/>
      <c r="F13" s="470"/>
      <c r="G13" s="470"/>
      <c r="H13" s="470"/>
      <c r="I13" s="470"/>
      <c r="J13" s="470"/>
      <c r="K13" s="204" t="s">
        <v>316</v>
      </c>
      <c r="L13" s="270">
        <v>700250</v>
      </c>
      <c r="M13" s="243">
        <f>+'GRUPO UNO'!L89</f>
        <v>600336</v>
      </c>
      <c r="N13" s="243">
        <f t="shared" si="0"/>
        <v>99914</v>
      </c>
      <c r="O13" s="262"/>
      <c r="Q13" s="234">
        <v>700250</v>
      </c>
      <c r="R13" s="203">
        <f t="shared" si="1"/>
        <v>0</v>
      </c>
      <c r="S13" s="251"/>
    </row>
    <row r="14" spans="1:21" s="208" customFormat="1" ht="41.25" customHeight="1" x14ac:dyDescent="0.2">
      <c r="A14" s="464"/>
      <c r="B14" s="472" t="s">
        <v>2338</v>
      </c>
      <c r="C14" s="472"/>
      <c r="D14" s="473"/>
      <c r="E14" s="468"/>
      <c r="F14" s="470"/>
      <c r="G14" s="470"/>
      <c r="H14" s="470"/>
      <c r="I14" s="470"/>
      <c r="J14" s="470"/>
      <c r="K14" s="204" t="s">
        <v>2339</v>
      </c>
      <c r="L14" s="270">
        <v>1772978</v>
      </c>
      <c r="M14" s="243">
        <f>+'GRUPO UNO'!L95</f>
        <v>1504102</v>
      </c>
      <c r="N14" s="243">
        <f t="shared" si="0"/>
        <v>268876</v>
      </c>
      <c r="O14" s="262"/>
      <c r="Q14" s="235">
        <v>1772978</v>
      </c>
      <c r="R14" s="203">
        <f t="shared" si="1"/>
        <v>0</v>
      </c>
      <c r="S14" s="250"/>
      <c r="T14" s="206"/>
    </row>
    <row r="15" spans="1:21" s="208" customFormat="1" ht="27.75" customHeight="1" x14ac:dyDescent="0.25">
      <c r="A15" s="464"/>
      <c r="B15" s="472" t="s">
        <v>2340</v>
      </c>
      <c r="C15" s="472"/>
      <c r="D15" s="473"/>
      <c r="E15" s="468"/>
      <c r="F15" s="470"/>
      <c r="G15" s="470"/>
      <c r="H15" s="470"/>
      <c r="I15" s="470"/>
      <c r="J15" s="470"/>
      <c r="K15" s="204" t="s">
        <v>2341</v>
      </c>
      <c r="L15" s="270">
        <v>11710933</v>
      </c>
      <c r="M15" s="243">
        <f>+'GRUPO UNO'!L124</f>
        <v>9037605</v>
      </c>
      <c r="N15" s="243">
        <f t="shared" si="0"/>
        <v>2673328</v>
      </c>
      <c r="O15" s="262"/>
      <c r="Q15" s="234">
        <v>15654304</v>
      </c>
      <c r="R15" s="205">
        <f t="shared" si="1"/>
        <v>3943371</v>
      </c>
      <c r="S15" s="250" t="s">
        <v>2560</v>
      </c>
      <c r="T15" s="206"/>
      <c r="U15" s="206"/>
    </row>
    <row r="16" spans="1:21" s="208" customFormat="1" ht="27.75" customHeight="1" x14ac:dyDescent="0.25">
      <c r="A16" s="464"/>
      <c r="B16" s="472" t="s">
        <v>2342</v>
      </c>
      <c r="C16" s="472"/>
      <c r="D16" s="473"/>
      <c r="E16" s="468"/>
      <c r="F16" s="470"/>
      <c r="G16" s="470"/>
      <c r="H16" s="470"/>
      <c r="I16" s="470"/>
      <c r="J16" s="470"/>
      <c r="K16" s="204" t="s">
        <v>446</v>
      </c>
      <c r="L16" s="270">
        <v>9523130</v>
      </c>
      <c r="M16" s="243">
        <f>+'GRUPO UNO'!L158</f>
        <v>7718813</v>
      </c>
      <c r="N16" s="243">
        <f t="shared" si="0"/>
        <v>1804317</v>
      </c>
      <c r="O16" s="262"/>
      <c r="Q16" s="234">
        <v>14237068</v>
      </c>
      <c r="R16" s="205">
        <f>+Q16-L16</f>
        <v>4713938</v>
      </c>
      <c r="S16" s="250" t="s">
        <v>2561</v>
      </c>
      <c r="T16" s="209">
        <v>3944045</v>
      </c>
      <c r="U16" s="210">
        <f>+T16-R16</f>
        <v>-769893</v>
      </c>
    </row>
    <row r="17" spans="1:24" s="208" customFormat="1" ht="27.75" customHeight="1" thickBot="1" x14ac:dyDescent="0.3">
      <c r="A17" s="465"/>
      <c r="B17" s="458" t="s">
        <v>2343</v>
      </c>
      <c r="C17" s="459"/>
      <c r="D17" s="459"/>
      <c r="E17" s="468"/>
      <c r="F17" s="470"/>
      <c r="G17" s="470"/>
      <c r="H17" s="470"/>
      <c r="I17" s="470"/>
      <c r="J17" s="470"/>
      <c r="K17" s="211" t="s">
        <v>555</v>
      </c>
      <c r="L17" s="271">
        <v>5038789</v>
      </c>
      <c r="M17" s="243">
        <f>+'GRUPO UNO'!L172</f>
        <v>4280005</v>
      </c>
      <c r="N17" s="243">
        <f t="shared" si="0"/>
        <v>758784</v>
      </c>
      <c r="O17" s="262"/>
      <c r="Q17" s="234">
        <v>5038789</v>
      </c>
      <c r="R17" s="203">
        <f t="shared" si="1"/>
        <v>0</v>
      </c>
      <c r="S17" s="250"/>
      <c r="T17" s="206"/>
    </row>
    <row r="18" spans="1:24" s="208" customFormat="1" ht="28.5" customHeight="1" x14ac:dyDescent="0.25">
      <c r="A18" s="463" t="s">
        <v>2562</v>
      </c>
      <c r="B18" s="466" t="s">
        <v>2345</v>
      </c>
      <c r="C18" s="467"/>
      <c r="D18" s="467"/>
      <c r="E18" s="468"/>
      <c r="F18" s="470"/>
      <c r="G18" s="470"/>
      <c r="H18" s="470"/>
      <c r="I18" s="470"/>
      <c r="J18" s="470"/>
      <c r="K18" s="212" t="s">
        <v>2346</v>
      </c>
      <c r="L18" s="272">
        <v>5950552</v>
      </c>
      <c r="M18" s="243">
        <f>+'GRUPO UNO'!L192</f>
        <v>4484132</v>
      </c>
      <c r="N18" s="243">
        <f t="shared" si="0"/>
        <v>1466420</v>
      </c>
      <c r="O18" s="262"/>
      <c r="P18" s="249">
        <f>SUM(Q7:Q18)</f>
        <v>72122711</v>
      </c>
      <c r="Q18" s="234">
        <v>7304099</v>
      </c>
      <c r="R18" s="205">
        <f>+Q18-L18</f>
        <v>1353547</v>
      </c>
      <c r="S18" s="250" t="s">
        <v>2563</v>
      </c>
      <c r="T18" s="206"/>
    </row>
    <row r="19" spans="1:24" s="208" customFormat="1" ht="23.25" customHeight="1" x14ac:dyDescent="0.25">
      <c r="A19" s="464"/>
      <c r="B19" s="472" t="s">
        <v>2371</v>
      </c>
      <c r="C19" s="472"/>
      <c r="D19" s="473"/>
      <c r="E19" s="468"/>
      <c r="F19" s="470"/>
      <c r="G19" s="470"/>
      <c r="H19" s="470"/>
      <c r="I19" s="470"/>
      <c r="J19" s="470"/>
      <c r="K19" s="246" t="s">
        <v>2372</v>
      </c>
      <c r="L19" s="270">
        <v>8770647</v>
      </c>
      <c r="M19" s="243">
        <f>+'GRUPO DOS'!L31</f>
        <v>7423193</v>
      </c>
      <c r="N19" s="243">
        <f t="shared" si="0"/>
        <v>1347454</v>
      </c>
      <c r="O19" s="262"/>
      <c r="Q19" s="234">
        <v>9890665</v>
      </c>
      <c r="R19" s="205">
        <f>+Q19-L19</f>
        <v>1120018</v>
      </c>
      <c r="S19" s="250" t="s">
        <v>2564</v>
      </c>
      <c r="T19" s="206"/>
    </row>
    <row r="20" spans="1:24" s="208" customFormat="1" ht="23.25" customHeight="1" x14ac:dyDescent="0.25">
      <c r="A20" s="464"/>
      <c r="B20" s="472" t="s">
        <v>2373</v>
      </c>
      <c r="C20" s="472"/>
      <c r="D20" s="473"/>
      <c r="E20" s="468"/>
      <c r="F20" s="470"/>
      <c r="G20" s="470"/>
      <c r="H20" s="470"/>
      <c r="I20" s="470"/>
      <c r="J20" s="470"/>
      <c r="K20" s="247" t="s">
        <v>1950</v>
      </c>
      <c r="L20" s="273">
        <v>3265474</v>
      </c>
      <c r="M20" s="243">
        <f>+'GRUPO DOS'!L10</f>
        <v>2763072</v>
      </c>
      <c r="N20" s="243">
        <f t="shared" si="0"/>
        <v>502402</v>
      </c>
      <c r="O20" s="262"/>
      <c r="Q20" s="234">
        <v>5319608</v>
      </c>
      <c r="R20" s="205">
        <f>+Q20-L20</f>
        <v>2054134</v>
      </c>
      <c r="S20" s="250" t="s">
        <v>2565</v>
      </c>
      <c r="T20" s="206"/>
      <c r="X20" s="214"/>
    </row>
    <row r="21" spans="1:24" s="208" customFormat="1" ht="23.25" customHeight="1" x14ac:dyDescent="0.25">
      <c r="A21" s="464"/>
      <c r="B21" s="472" t="s">
        <v>2374</v>
      </c>
      <c r="C21" s="472"/>
      <c r="D21" s="473"/>
      <c r="E21" s="468"/>
      <c r="F21" s="470"/>
      <c r="G21" s="470"/>
      <c r="H21" s="470"/>
      <c r="I21" s="470"/>
      <c r="J21" s="470"/>
      <c r="K21" s="246" t="s">
        <v>2375</v>
      </c>
      <c r="L21" s="270">
        <v>3615599</v>
      </c>
      <c r="M21" s="243">
        <f>+'GRUPO DOS'!L53</f>
        <v>3063740</v>
      </c>
      <c r="N21" s="243">
        <f t="shared" si="0"/>
        <v>551859</v>
      </c>
      <c r="O21" s="262"/>
      <c r="Q21" s="234">
        <v>3615599</v>
      </c>
      <c r="R21" s="203">
        <f t="shared" si="1"/>
        <v>0</v>
      </c>
      <c r="S21" s="250"/>
      <c r="T21" s="206"/>
      <c r="X21" s="214"/>
    </row>
    <row r="22" spans="1:24" s="208" customFormat="1" ht="23.25" customHeight="1" x14ac:dyDescent="0.25">
      <c r="A22" s="464"/>
      <c r="B22" s="472" t="s">
        <v>2376</v>
      </c>
      <c r="C22" s="472"/>
      <c r="D22" s="473"/>
      <c r="E22" s="468"/>
      <c r="F22" s="470"/>
      <c r="G22" s="470"/>
      <c r="H22" s="470"/>
      <c r="I22" s="470"/>
      <c r="J22" s="470"/>
      <c r="K22" s="246" t="s">
        <v>2377</v>
      </c>
      <c r="L22" s="270">
        <v>3966061</v>
      </c>
      <c r="M22" s="243">
        <f>+'GRUPO DOS'!L43</f>
        <v>2966961</v>
      </c>
      <c r="N22" s="243">
        <f t="shared" si="0"/>
        <v>999100</v>
      </c>
      <c r="O22" s="262"/>
      <c r="Q22" s="234">
        <v>6625865</v>
      </c>
      <c r="R22" s="205">
        <f>+Q22-L22</f>
        <v>2659804</v>
      </c>
      <c r="S22" s="250" t="s">
        <v>2566</v>
      </c>
      <c r="T22" s="206"/>
      <c r="X22" s="214"/>
    </row>
    <row r="23" spans="1:24" s="208" customFormat="1" ht="37.5" customHeight="1" thickBot="1" x14ac:dyDescent="0.3">
      <c r="A23" s="465"/>
      <c r="B23" s="458" t="s">
        <v>2378</v>
      </c>
      <c r="C23" s="459"/>
      <c r="D23" s="459"/>
      <c r="E23" s="468"/>
      <c r="F23" s="470"/>
      <c r="G23" s="470"/>
      <c r="H23" s="470"/>
      <c r="I23" s="470"/>
      <c r="J23" s="470"/>
      <c r="K23" s="248" t="s">
        <v>2379</v>
      </c>
      <c r="L23" s="274">
        <v>1772978</v>
      </c>
      <c r="M23" s="243">
        <f>+'GRUPO DOS'!L59</f>
        <v>1503102</v>
      </c>
      <c r="N23" s="243">
        <f t="shared" si="0"/>
        <v>269876</v>
      </c>
      <c r="O23" s="262"/>
      <c r="Q23" s="234">
        <v>1772978</v>
      </c>
      <c r="R23" s="203">
        <f t="shared" si="1"/>
        <v>0</v>
      </c>
      <c r="S23" s="206"/>
      <c r="T23" s="206"/>
    </row>
    <row r="24" spans="1:24" s="208" customFormat="1" ht="30" customHeight="1" x14ac:dyDescent="0.25">
      <c r="A24" s="478" t="s">
        <v>2347</v>
      </c>
      <c r="B24" s="466" t="s">
        <v>2348</v>
      </c>
      <c r="C24" s="467"/>
      <c r="D24" s="467"/>
      <c r="E24" s="468"/>
      <c r="F24" s="470"/>
      <c r="G24" s="470"/>
      <c r="H24" s="470"/>
      <c r="I24" s="470"/>
      <c r="J24" s="470"/>
      <c r="K24" s="202" t="s">
        <v>2349</v>
      </c>
      <c r="L24" s="269">
        <v>4807507</v>
      </c>
      <c r="M24" s="243">
        <f>+'GRUPO UNO'!L208</f>
        <v>4108335</v>
      </c>
      <c r="N24" s="243">
        <f t="shared" si="0"/>
        <v>699172</v>
      </c>
      <c r="O24" s="262"/>
      <c r="Q24" s="234">
        <v>4807507</v>
      </c>
      <c r="R24" s="203">
        <f t="shared" si="1"/>
        <v>0</v>
      </c>
      <c r="S24" s="206"/>
      <c r="T24" s="206"/>
    </row>
    <row r="25" spans="1:24" s="208" customFormat="1" ht="30.75" customHeight="1" x14ac:dyDescent="0.2">
      <c r="A25" s="479"/>
      <c r="B25" s="472" t="s">
        <v>2350</v>
      </c>
      <c r="C25" s="472"/>
      <c r="D25" s="473"/>
      <c r="E25" s="468"/>
      <c r="F25" s="470"/>
      <c r="G25" s="470"/>
      <c r="H25" s="470"/>
      <c r="I25" s="470"/>
      <c r="J25" s="470"/>
      <c r="K25" s="204" t="s">
        <v>2351</v>
      </c>
      <c r="L25" s="270">
        <v>2845706</v>
      </c>
      <c r="M25" s="243">
        <f>+'GRUPO UNO'!L219</f>
        <v>2407468</v>
      </c>
      <c r="N25" s="243">
        <f t="shared" si="0"/>
        <v>438238</v>
      </c>
      <c r="O25" s="262"/>
      <c r="Q25" s="235">
        <v>2845706</v>
      </c>
      <c r="R25" s="203">
        <f t="shared" si="1"/>
        <v>0</v>
      </c>
      <c r="S25" s="206"/>
      <c r="T25" s="206"/>
    </row>
    <row r="26" spans="1:24" s="208" customFormat="1" ht="25.5" customHeight="1" x14ac:dyDescent="0.25">
      <c r="A26" s="479"/>
      <c r="B26" s="472" t="s">
        <v>2352</v>
      </c>
      <c r="C26" s="472"/>
      <c r="D26" s="473"/>
      <c r="E26" s="468"/>
      <c r="F26" s="470"/>
      <c r="G26" s="470"/>
      <c r="H26" s="470"/>
      <c r="I26" s="470"/>
      <c r="J26" s="470"/>
      <c r="K26" s="204" t="s">
        <v>2353</v>
      </c>
      <c r="L26" s="270">
        <v>2495581</v>
      </c>
      <c r="M26" s="243">
        <f>+'GRUPO UNO'!L226</f>
        <v>2106200</v>
      </c>
      <c r="N26" s="243">
        <f t="shared" si="0"/>
        <v>389381</v>
      </c>
      <c r="O26" s="262"/>
      <c r="Q26" s="234">
        <v>2495581</v>
      </c>
      <c r="R26" s="203">
        <f t="shared" si="1"/>
        <v>0</v>
      </c>
      <c r="S26" s="206"/>
      <c r="T26" s="206"/>
    </row>
    <row r="27" spans="1:24" s="208" customFormat="1" ht="25.5" customHeight="1" x14ac:dyDescent="0.25">
      <c r="A27" s="479"/>
      <c r="B27" s="472" t="s">
        <v>2354</v>
      </c>
      <c r="C27" s="472"/>
      <c r="D27" s="473"/>
      <c r="E27" s="468"/>
      <c r="F27" s="470"/>
      <c r="G27" s="470"/>
      <c r="H27" s="470"/>
      <c r="I27" s="470"/>
      <c r="J27" s="470"/>
      <c r="K27" s="204" t="s">
        <v>2355</v>
      </c>
      <c r="L27" s="270">
        <v>14656499</v>
      </c>
      <c r="M27" s="243">
        <f>+'GRUPO UNO'!L274</f>
        <v>12623423</v>
      </c>
      <c r="N27" s="243">
        <f t="shared" si="0"/>
        <v>2033076</v>
      </c>
      <c r="O27" s="262"/>
      <c r="Q27" s="234">
        <v>14656499</v>
      </c>
      <c r="R27" s="203">
        <f t="shared" si="1"/>
        <v>0</v>
      </c>
      <c r="S27" s="206"/>
      <c r="T27" s="206"/>
    </row>
    <row r="28" spans="1:24" s="208" customFormat="1" ht="30" customHeight="1" x14ac:dyDescent="0.25">
      <c r="A28" s="479"/>
      <c r="B28" s="472" t="s">
        <v>2356</v>
      </c>
      <c r="C28" s="472"/>
      <c r="D28" s="473"/>
      <c r="E28" s="468"/>
      <c r="F28" s="470"/>
      <c r="G28" s="470"/>
      <c r="H28" s="470"/>
      <c r="I28" s="470"/>
      <c r="J28" s="470"/>
      <c r="K28" s="204" t="s">
        <v>894</v>
      </c>
      <c r="L28" s="270">
        <v>1936864</v>
      </c>
      <c r="M28" s="243">
        <f>+'GRUPO UNO'!L281</f>
        <v>1652555</v>
      </c>
      <c r="N28" s="243">
        <f t="shared" si="0"/>
        <v>284309</v>
      </c>
      <c r="O28" s="262"/>
      <c r="Q28" s="234">
        <v>1936864</v>
      </c>
      <c r="R28" s="203">
        <f t="shared" si="1"/>
        <v>0</v>
      </c>
      <c r="S28" s="206"/>
      <c r="T28" s="206"/>
    </row>
    <row r="29" spans="1:24" s="208" customFormat="1" ht="24" customHeight="1" x14ac:dyDescent="0.25">
      <c r="A29" s="479"/>
      <c r="B29" s="472" t="s">
        <v>2357</v>
      </c>
      <c r="C29" s="472"/>
      <c r="D29" s="473"/>
      <c r="E29" s="468"/>
      <c r="F29" s="470"/>
      <c r="G29" s="470"/>
      <c r="H29" s="470"/>
      <c r="I29" s="470"/>
      <c r="J29" s="470"/>
      <c r="K29" s="204" t="s">
        <v>913</v>
      </c>
      <c r="L29" s="270">
        <v>1586739</v>
      </c>
      <c r="M29" s="243">
        <f>+'GRUPO UNO'!L287</f>
        <v>1352087</v>
      </c>
      <c r="N29" s="243">
        <f t="shared" si="0"/>
        <v>234652</v>
      </c>
      <c r="O29" s="262"/>
      <c r="Q29" s="234">
        <v>1586739</v>
      </c>
      <c r="R29" s="203">
        <f t="shared" si="1"/>
        <v>0</v>
      </c>
      <c r="S29" s="206"/>
      <c r="T29" s="206"/>
    </row>
    <row r="30" spans="1:24" s="208" customFormat="1" ht="21.75" customHeight="1" x14ac:dyDescent="0.25">
      <c r="A30" s="479"/>
      <c r="B30" s="481" t="s">
        <v>930</v>
      </c>
      <c r="C30" s="482"/>
      <c r="D30" s="482"/>
      <c r="E30" s="468"/>
      <c r="F30" s="470"/>
      <c r="G30" s="470"/>
      <c r="H30" s="470"/>
      <c r="I30" s="470"/>
      <c r="J30" s="470"/>
      <c r="K30" s="204" t="s">
        <v>2358</v>
      </c>
      <c r="L30" s="270">
        <v>700250</v>
      </c>
      <c r="M30" s="243">
        <f>+'GRUPO UNO'!L291</f>
        <v>600036</v>
      </c>
      <c r="N30" s="243">
        <f t="shared" si="0"/>
        <v>100214</v>
      </c>
      <c r="O30" s="262"/>
      <c r="Q30" s="234">
        <v>700250</v>
      </c>
      <c r="R30" s="203">
        <f t="shared" si="1"/>
        <v>0</v>
      </c>
      <c r="S30" s="206"/>
      <c r="T30" s="206"/>
    </row>
    <row r="31" spans="1:24" s="208" customFormat="1" ht="21.75" customHeight="1" thickBot="1" x14ac:dyDescent="0.3">
      <c r="A31" s="480"/>
      <c r="B31" s="458" t="s">
        <v>2359</v>
      </c>
      <c r="C31" s="459"/>
      <c r="D31" s="459"/>
      <c r="E31" s="468"/>
      <c r="F31" s="471"/>
      <c r="G31" s="471"/>
      <c r="H31" s="471"/>
      <c r="I31" s="471"/>
      <c r="J31" s="471"/>
      <c r="K31" s="211" t="s">
        <v>701</v>
      </c>
      <c r="L31" s="271">
        <v>536364</v>
      </c>
      <c r="M31" s="243">
        <f>+'GRUPO UNO'!L211</f>
        <v>451683</v>
      </c>
      <c r="N31" s="243">
        <f t="shared" si="0"/>
        <v>84681</v>
      </c>
      <c r="O31" s="262"/>
      <c r="P31" s="249">
        <f>SUM(Q24:Q31)</f>
        <v>29565510</v>
      </c>
      <c r="Q31" s="234">
        <v>536364</v>
      </c>
      <c r="R31" s="203">
        <f t="shared" si="1"/>
        <v>0</v>
      </c>
      <c r="S31" s="206"/>
      <c r="T31" s="206"/>
    </row>
    <row r="32" spans="1:24" s="208" customFormat="1" ht="29.25" customHeight="1" thickBot="1" x14ac:dyDescent="0.25">
      <c r="A32" s="510" t="s">
        <v>2570</v>
      </c>
      <c r="B32" s="511"/>
      <c r="C32" s="511"/>
      <c r="D32" s="511"/>
      <c r="E32" s="511"/>
      <c r="F32" s="511"/>
      <c r="G32" s="511"/>
      <c r="H32" s="511"/>
      <c r="I32" s="511"/>
      <c r="J32" s="511"/>
      <c r="L32" s="279">
        <f>SUM(L7:L31)</f>
        <v>111995396</v>
      </c>
      <c r="M32" s="275">
        <f>SUM(M7:M31)</f>
        <v>92711246</v>
      </c>
      <c r="N32" s="275">
        <f>SUM(N7:N31)</f>
        <v>18271952</v>
      </c>
      <c r="O32" s="263"/>
      <c r="P32" s="249">
        <f>SUM(P18:P31)</f>
        <v>101688221</v>
      </c>
      <c r="Q32" s="236">
        <f>SUM(Q7:Q31)</f>
        <v>128912936</v>
      </c>
      <c r="R32" s="216">
        <f>+Q32-L32</f>
        <v>16917540</v>
      </c>
      <c r="S32" s="217">
        <f>+L32+R32</f>
        <v>128912936</v>
      </c>
      <c r="T32" s="206"/>
    </row>
    <row r="33" spans="1:20" s="208" customFormat="1" ht="16.5" customHeight="1" x14ac:dyDescent="0.2">
      <c r="A33" s="218"/>
      <c r="B33" s="218"/>
      <c r="C33" s="218"/>
      <c r="D33" s="219"/>
      <c r="E33" s="218"/>
      <c r="F33" s="220"/>
      <c r="G33" s="220"/>
      <c r="H33" s="220"/>
      <c r="I33" s="220"/>
      <c r="J33" s="221"/>
      <c r="K33" s="222"/>
      <c r="L33" s="242"/>
      <c r="M33" s="242"/>
      <c r="N33" s="242"/>
      <c r="O33" s="242"/>
      <c r="P33" s="249">
        <f>SUM(Q19:Q23)</f>
        <v>27224715</v>
      </c>
      <c r="Q33" s="237" t="s">
        <v>2562</v>
      </c>
      <c r="R33" s="206"/>
      <c r="S33" s="206"/>
      <c r="T33" s="206"/>
    </row>
    <row r="34" spans="1:20" s="208" customFormat="1" ht="16.5" customHeight="1" x14ac:dyDescent="0.2">
      <c r="A34" s="508" t="s">
        <v>2361</v>
      </c>
      <c r="B34" s="509"/>
      <c r="C34" s="509"/>
      <c r="D34" s="509"/>
      <c r="E34" s="509"/>
      <c r="F34" s="509"/>
      <c r="G34" s="509"/>
      <c r="H34" s="509"/>
      <c r="I34" s="509"/>
      <c r="J34" s="509"/>
      <c r="K34" s="509"/>
      <c r="L34" s="512"/>
      <c r="M34" s="264"/>
      <c r="N34" s="264"/>
      <c r="O34" s="264"/>
      <c r="P34" s="249">
        <f>P32+P33</f>
        <v>128912936</v>
      </c>
      <c r="Q34" s="237"/>
      <c r="R34" s="206"/>
      <c r="S34" s="206"/>
      <c r="T34" s="206"/>
    </row>
    <row r="35" spans="1:20" s="208" customFormat="1" ht="35.25" customHeight="1" x14ac:dyDescent="0.2">
      <c r="A35" s="485" t="s">
        <v>2337</v>
      </c>
      <c r="B35" s="485"/>
      <c r="C35" s="485"/>
      <c r="D35" s="485"/>
      <c r="E35" s="513" t="s">
        <v>2328</v>
      </c>
      <c r="F35" s="485" t="s">
        <v>2329</v>
      </c>
      <c r="G35" s="485"/>
      <c r="H35" s="485"/>
      <c r="I35" s="485"/>
      <c r="J35" s="485"/>
      <c r="K35" s="224" t="s">
        <v>316</v>
      </c>
      <c r="L35" s="243">
        <v>2563398</v>
      </c>
      <c r="M35" s="262">
        <f>+'GRUPO UNO'!L312</f>
        <v>2403306</v>
      </c>
      <c r="N35" s="262">
        <f t="shared" ref="N35:N36" si="2">L35-M35</f>
        <v>160092</v>
      </c>
      <c r="O35" s="262"/>
      <c r="Q35" s="237"/>
      <c r="R35" s="206"/>
      <c r="S35" s="206"/>
      <c r="T35" s="206"/>
    </row>
    <row r="36" spans="1:20" s="208" customFormat="1" ht="35.25" customHeight="1" x14ac:dyDescent="0.2">
      <c r="A36" s="485" t="s">
        <v>2335</v>
      </c>
      <c r="B36" s="485"/>
      <c r="C36" s="485"/>
      <c r="D36" s="485"/>
      <c r="E36" s="513"/>
      <c r="F36" s="485"/>
      <c r="G36" s="485"/>
      <c r="H36" s="485"/>
      <c r="I36" s="485"/>
      <c r="J36" s="485"/>
      <c r="K36" s="224" t="s">
        <v>296</v>
      </c>
      <c r="L36" s="243">
        <v>3566900</v>
      </c>
      <c r="M36" s="262">
        <f>+'GRUPO UNO'!L303</f>
        <v>3306672</v>
      </c>
      <c r="N36" s="262">
        <f t="shared" si="2"/>
        <v>260228</v>
      </c>
      <c r="O36" s="262"/>
      <c r="Q36" s="237"/>
      <c r="R36" s="206"/>
      <c r="S36" s="206"/>
      <c r="T36" s="206"/>
    </row>
    <row r="37" spans="1:20" s="208" customFormat="1" ht="16.5" customHeight="1" x14ac:dyDescent="0.2">
      <c r="A37" s="487" t="s">
        <v>2567</v>
      </c>
      <c r="B37" s="487"/>
      <c r="C37" s="487"/>
      <c r="D37" s="487"/>
      <c r="E37" s="487"/>
      <c r="F37" s="487"/>
      <c r="G37" s="487"/>
      <c r="H37" s="487"/>
      <c r="I37" s="487"/>
      <c r="J37" s="487"/>
      <c r="K37" s="244"/>
      <c r="L37" s="245">
        <f>+L36+L35</f>
        <v>6130298</v>
      </c>
      <c r="M37" s="265">
        <f>SUM(M35:M36)</f>
        <v>5709978</v>
      </c>
      <c r="N37" s="265">
        <f>SUM(N35:N36)</f>
        <v>420320</v>
      </c>
      <c r="O37" s="265"/>
      <c r="Q37" s="238"/>
      <c r="R37" s="206"/>
      <c r="S37" s="217">
        <f>+L37</f>
        <v>6130298</v>
      </c>
      <c r="T37" s="206"/>
    </row>
    <row r="38" spans="1:20" s="208" customFormat="1" ht="16.5" customHeight="1" x14ac:dyDescent="0.2">
      <c r="A38" s="218"/>
      <c r="B38" s="218"/>
      <c r="C38" s="218"/>
      <c r="D38" s="219"/>
      <c r="E38" s="218"/>
      <c r="F38" s="220"/>
      <c r="G38" s="220"/>
      <c r="H38" s="220"/>
      <c r="I38" s="220"/>
      <c r="J38" s="221"/>
      <c r="K38" s="222"/>
      <c r="L38" s="242"/>
      <c r="M38" s="242"/>
      <c r="N38" s="242"/>
      <c r="O38" s="242"/>
      <c r="Q38" s="237"/>
      <c r="R38" s="206"/>
      <c r="S38" s="206"/>
      <c r="T38" s="206"/>
    </row>
    <row r="39" spans="1:20" s="208" customFormat="1" ht="33" customHeight="1" x14ac:dyDescent="0.2">
      <c r="A39" s="508" t="s">
        <v>2505</v>
      </c>
      <c r="B39" s="509"/>
      <c r="C39" s="509"/>
      <c r="D39" s="509"/>
      <c r="E39" s="509"/>
      <c r="F39" s="509"/>
      <c r="G39" s="509"/>
      <c r="H39" s="509"/>
      <c r="I39" s="509"/>
      <c r="J39" s="509"/>
      <c r="K39" s="509"/>
      <c r="L39" s="512"/>
      <c r="M39" s="264"/>
      <c r="N39" s="264"/>
      <c r="O39" s="264"/>
      <c r="Q39" s="237"/>
      <c r="R39" s="206"/>
      <c r="S39" s="206"/>
      <c r="T39" s="206"/>
    </row>
    <row r="40" spans="1:20" s="208" customFormat="1" ht="25.5" customHeight="1" x14ac:dyDescent="0.2">
      <c r="A40" s="485" t="s">
        <v>2327</v>
      </c>
      <c r="B40" s="485"/>
      <c r="C40" s="485"/>
      <c r="D40" s="485"/>
      <c r="E40" s="489" t="s">
        <v>2328</v>
      </c>
      <c r="F40" s="492" t="s">
        <v>2329</v>
      </c>
      <c r="G40" s="493"/>
      <c r="H40" s="493"/>
      <c r="I40" s="493"/>
      <c r="J40" s="493"/>
      <c r="K40" s="225" t="s">
        <v>982</v>
      </c>
      <c r="L40" s="243">
        <v>1167645</v>
      </c>
      <c r="M40" s="262">
        <f>+'GRUPO UNO'!L320</f>
        <v>1023945</v>
      </c>
      <c r="N40" s="262">
        <f t="shared" ref="N40:N47" si="3">L40-M40</f>
        <v>143700</v>
      </c>
      <c r="O40" s="262"/>
      <c r="Q40" s="237">
        <v>1167645</v>
      </c>
      <c r="R40" s="226">
        <f>+Q40-L40</f>
        <v>0</v>
      </c>
      <c r="S40" s="206"/>
      <c r="T40" s="206"/>
    </row>
    <row r="41" spans="1:20" s="208" customFormat="1" ht="28.5" customHeight="1" x14ac:dyDescent="0.2">
      <c r="A41" s="485" t="s">
        <v>2330</v>
      </c>
      <c r="B41" s="485"/>
      <c r="C41" s="485"/>
      <c r="D41" s="485"/>
      <c r="E41" s="490"/>
      <c r="F41" s="495"/>
      <c r="G41" s="470"/>
      <c r="H41" s="470"/>
      <c r="I41" s="470"/>
      <c r="J41" s="470"/>
      <c r="K41" s="224" t="s">
        <v>2331</v>
      </c>
      <c r="L41" s="243">
        <v>2802348</v>
      </c>
      <c r="M41" s="262">
        <f>+'GRUPO UNO'!L334</f>
        <v>2457468</v>
      </c>
      <c r="N41" s="262">
        <f t="shared" si="3"/>
        <v>344880</v>
      </c>
      <c r="O41" s="262"/>
      <c r="Q41" s="237">
        <v>2802348</v>
      </c>
      <c r="R41" s="226">
        <f t="shared" ref="R41:R47" si="4">+Q41-L41</f>
        <v>0</v>
      </c>
      <c r="S41" s="206"/>
      <c r="T41" s="206"/>
    </row>
    <row r="42" spans="1:20" s="208" customFormat="1" ht="16.5" customHeight="1" x14ac:dyDescent="0.2">
      <c r="A42" s="485" t="s">
        <v>2332</v>
      </c>
      <c r="B42" s="485"/>
      <c r="C42" s="485"/>
      <c r="D42" s="485"/>
      <c r="E42" s="490"/>
      <c r="F42" s="495"/>
      <c r="G42" s="470"/>
      <c r="H42" s="470"/>
      <c r="I42" s="470"/>
      <c r="J42" s="470"/>
      <c r="K42" s="224" t="s">
        <v>177</v>
      </c>
      <c r="L42" s="243">
        <v>3969993</v>
      </c>
      <c r="M42" s="262">
        <f>+'GRUPO UNO'!L353</f>
        <v>3481413</v>
      </c>
      <c r="N42" s="262">
        <f t="shared" si="3"/>
        <v>488580</v>
      </c>
      <c r="O42" s="262"/>
      <c r="Q42" s="237">
        <v>3969993</v>
      </c>
      <c r="R42" s="226">
        <f t="shared" si="4"/>
        <v>0</v>
      </c>
      <c r="S42" s="206"/>
      <c r="T42" s="206"/>
    </row>
    <row r="43" spans="1:20" s="208" customFormat="1" ht="16.5" customHeight="1" x14ac:dyDescent="0.2">
      <c r="A43" s="485" t="s">
        <v>2334</v>
      </c>
      <c r="B43" s="485"/>
      <c r="C43" s="485"/>
      <c r="D43" s="485"/>
      <c r="E43" s="490"/>
      <c r="F43" s="495"/>
      <c r="G43" s="470"/>
      <c r="H43" s="470"/>
      <c r="I43" s="470"/>
      <c r="J43" s="470"/>
      <c r="K43" s="224" t="s">
        <v>261</v>
      </c>
      <c r="L43" s="243">
        <v>2568819</v>
      </c>
      <c r="M43" s="262">
        <f>+'GRUPO UNO'!L366</f>
        <v>2252679</v>
      </c>
      <c r="N43" s="262">
        <f t="shared" si="3"/>
        <v>316140</v>
      </c>
      <c r="O43" s="262"/>
      <c r="Q43" s="237">
        <f>2568819+233529</f>
        <v>2802348</v>
      </c>
      <c r="R43" s="227">
        <f t="shared" si="4"/>
        <v>233529</v>
      </c>
      <c r="S43" s="206" t="s">
        <v>2559</v>
      </c>
      <c r="T43" s="206"/>
    </row>
    <row r="44" spans="1:20" s="208" customFormat="1" ht="16.5" customHeight="1" x14ac:dyDescent="0.2">
      <c r="A44" s="485" t="s">
        <v>2340</v>
      </c>
      <c r="B44" s="485"/>
      <c r="C44" s="485"/>
      <c r="D44" s="485"/>
      <c r="E44" s="490"/>
      <c r="F44" s="495"/>
      <c r="G44" s="470"/>
      <c r="H44" s="470"/>
      <c r="I44" s="470"/>
      <c r="J44" s="470"/>
      <c r="K44" s="224" t="s">
        <v>2341</v>
      </c>
      <c r="L44" s="243">
        <v>1401174</v>
      </c>
      <c r="M44" s="262">
        <f>+'GRUPO UNO'!L374</f>
        <v>1228734</v>
      </c>
      <c r="N44" s="262">
        <f t="shared" si="3"/>
        <v>172440</v>
      </c>
      <c r="O44" s="262"/>
      <c r="Q44" s="237">
        <v>1401174</v>
      </c>
      <c r="R44" s="226">
        <f t="shared" si="4"/>
        <v>0</v>
      </c>
      <c r="S44" s="206"/>
      <c r="T44" s="206"/>
    </row>
    <row r="45" spans="1:20" s="208" customFormat="1" ht="16.5" customHeight="1" x14ac:dyDescent="0.2">
      <c r="A45" s="485" t="s">
        <v>2343</v>
      </c>
      <c r="B45" s="485"/>
      <c r="C45" s="485"/>
      <c r="D45" s="485"/>
      <c r="E45" s="490"/>
      <c r="F45" s="495"/>
      <c r="G45" s="470"/>
      <c r="H45" s="470"/>
      <c r="I45" s="470"/>
      <c r="J45" s="470"/>
      <c r="K45" s="224" t="s">
        <v>555</v>
      </c>
      <c r="L45" s="243">
        <v>1634703</v>
      </c>
      <c r="M45" s="262">
        <f>+'GRUPO UNO'!L383</f>
        <v>1433523</v>
      </c>
      <c r="N45" s="262">
        <f t="shared" si="3"/>
        <v>201180</v>
      </c>
      <c r="O45" s="262"/>
      <c r="Q45" s="237">
        <v>1634703</v>
      </c>
      <c r="R45" s="226">
        <f t="shared" si="4"/>
        <v>0</v>
      </c>
      <c r="S45" s="206"/>
      <c r="T45" s="206"/>
    </row>
    <row r="46" spans="1:20" s="208" customFormat="1" ht="16.5" customHeight="1" x14ac:dyDescent="0.2">
      <c r="A46" s="485" t="s">
        <v>2373</v>
      </c>
      <c r="B46" s="485"/>
      <c r="C46" s="485"/>
      <c r="D46" s="485"/>
      <c r="E46" s="490"/>
      <c r="F46" s="495"/>
      <c r="G46" s="470"/>
      <c r="H46" s="470"/>
      <c r="I46" s="470"/>
      <c r="J46" s="470"/>
      <c r="K46" s="213" t="s">
        <v>1950</v>
      </c>
      <c r="L46" s="243">
        <v>1868232</v>
      </c>
      <c r="M46" s="262">
        <f>+'GRUPO DOS'!L70</f>
        <v>1638312</v>
      </c>
      <c r="N46" s="262">
        <f t="shared" si="3"/>
        <v>229920</v>
      </c>
      <c r="O46" s="262"/>
      <c r="Q46" s="237">
        <v>1868232</v>
      </c>
      <c r="R46" s="226">
        <f t="shared" si="4"/>
        <v>0</v>
      </c>
      <c r="S46" s="206"/>
      <c r="T46" s="206"/>
    </row>
    <row r="47" spans="1:20" s="208" customFormat="1" ht="30" customHeight="1" x14ac:dyDescent="0.2">
      <c r="A47" s="485" t="s">
        <v>2345</v>
      </c>
      <c r="B47" s="485"/>
      <c r="C47" s="485"/>
      <c r="D47" s="485"/>
      <c r="E47" s="491"/>
      <c r="F47" s="497"/>
      <c r="G47" s="498"/>
      <c r="H47" s="498"/>
      <c r="I47" s="498"/>
      <c r="J47" s="498"/>
      <c r="K47" s="228" t="s">
        <v>2346</v>
      </c>
      <c r="L47" s="243">
        <v>3269406</v>
      </c>
      <c r="M47" s="262">
        <f>+'GRUPO UNO'!L399</f>
        <v>2867046</v>
      </c>
      <c r="N47" s="262">
        <f t="shared" si="3"/>
        <v>402360</v>
      </c>
      <c r="O47" s="262"/>
      <c r="Q47" s="237">
        <v>3269406</v>
      </c>
      <c r="R47" s="226">
        <f t="shared" si="4"/>
        <v>0</v>
      </c>
      <c r="S47" s="206"/>
      <c r="T47" s="206"/>
    </row>
    <row r="48" spans="1:20" s="208" customFormat="1" ht="24" customHeight="1" x14ac:dyDescent="0.2">
      <c r="A48" s="487" t="s">
        <v>2567</v>
      </c>
      <c r="B48" s="487"/>
      <c r="C48" s="487"/>
      <c r="D48" s="487"/>
      <c r="E48" s="487"/>
      <c r="F48" s="487"/>
      <c r="G48" s="487"/>
      <c r="H48" s="487"/>
      <c r="I48" s="487"/>
      <c r="J48" s="487"/>
      <c r="L48" s="280">
        <f>SUM(L40:L47)</f>
        <v>18682320</v>
      </c>
      <c r="M48" s="263">
        <f>SUM(M40:M47)</f>
        <v>16383120</v>
      </c>
      <c r="N48" s="263">
        <f>SUM(N40:N47)</f>
        <v>2299200</v>
      </c>
      <c r="O48" s="263"/>
      <c r="P48" s="206">
        <f>Q40+Q41+Q42+Q43+Q44+Q45+Q47</f>
        <v>17047617</v>
      </c>
      <c r="Q48" s="237">
        <f>SUM(Q40:Q47)</f>
        <v>18915849</v>
      </c>
      <c r="R48" s="226">
        <f>SUM(R40:R47)</f>
        <v>233529</v>
      </c>
      <c r="S48" s="217">
        <f>+L48+R48</f>
        <v>18915849</v>
      </c>
      <c r="T48" s="206"/>
    </row>
    <row r="49" spans="1:20" s="208" customFormat="1" ht="16.5" customHeight="1" x14ac:dyDescent="0.2">
      <c r="A49" s="218"/>
      <c r="B49" s="218"/>
      <c r="C49" s="218"/>
      <c r="D49" s="219"/>
      <c r="E49" s="218"/>
      <c r="F49" s="220"/>
      <c r="G49" s="220"/>
      <c r="H49" s="220"/>
      <c r="I49" s="220"/>
      <c r="J49" s="221"/>
      <c r="K49" s="222"/>
      <c r="L49" s="242"/>
      <c r="M49" s="242"/>
      <c r="N49" s="242"/>
      <c r="O49" s="242"/>
      <c r="Q49" s="237"/>
      <c r="R49" s="206"/>
      <c r="S49" s="206"/>
      <c r="T49" s="206"/>
    </row>
    <row r="50" spans="1:20" s="208" customFormat="1" ht="16.5" customHeight="1" x14ac:dyDescent="0.2">
      <c r="A50" s="488" t="s">
        <v>2365</v>
      </c>
      <c r="B50" s="488"/>
      <c r="C50" s="488"/>
      <c r="D50" s="488"/>
      <c r="E50" s="488"/>
      <c r="F50" s="488"/>
      <c r="G50" s="488"/>
      <c r="H50" s="488"/>
      <c r="I50" s="488"/>
      <c r="J50" s="488"/>
      <c r="K50" s="488"/>
      <c r="L50" s="488"/>
      <c r="M50" s="252"/>
      <c r="N50" s="252"/>
      <c r="O50" s="252"/>
      <c r="P50" s="229"/>
      <c r="Q50" s="253"/>
      <c r="R50" s="250"/>
      <c r="S50" s="250"/>
      <c r="T50" s="206"/>
    </row>
    <row r="51" spans="1:20" s="208" customFormat="1" ht="33" customHeight="1" x14ac:dyDescent="0.2">
      <c r="A51" s="485" t="s">
        <v>2348</v>
      </c>
      <c r="B51" s="485"/>
      <c r="C51" s="485"/>
      <c r="D51" s="485"/>
      <c r="E51" s="489" t="s">
        <v>2328</v>
      </c>
      <c r="F51" s="492" t="s">
        <v>2329</v>
      </c>
      <c r="G51" s="493"/>
      <c r="H51" s="493"/>
      <c r="I51" s="493"/>
      <c r="J51" s="494"/>
      <c r="K51" s="224" t="s">
        <v>2349</v>
      </c>
      <c r="L51" s="243">
        <v>3294800</v>
      </c>
      <c r="M51" s="243">
        <f>+'GRUPO UNO'!L410</f>
        <v>3063740</v>
      </c>
      <c r="N51" s="243">
        <f t="shared" ref="N51:N54" si="5">L51-M51</f>
        <v>231060</v>
      </c>
      <c r="O51" s="243"/>
      <c r="P51" s="229"/>
      <c r="Q51" s="253">
        <v>3294800</v>
      </c>
      <c r="R51" s="254">
        <f>+L51-Q51</f>
        <v>0</v>
      </c>
      <c r="S51" s="250"/>
      <c r="T51" s="206"/>
    </row>
    <row r="52" spans="1:20" s="208" customFormat="1" ht="33" customHeight="1" x14ac:dyDescent="0.2">
      <c r="A52" s="500" t="s">
        <v>2572</v>
      </c>
      <c r="B52" s="501"/>
      <c r="C52" s="501"/>
      <c r="D52" s="502"/>
      <c r="E52" s="490"/>
      <c r="F52" s="495"/>
      <c r="G52" s="470"/>
      <c r="H52" s="470"/>
      <c r="I52" s="470"/>
      <c r="J52" s="496"/>
      <c r="K52" s="503" t="s">
        <v>216</v>
      </c>
      <c r="L52" s="243">
        <v>4730000</v>
      </c>
      <c r="M52" s="505">
        <f>+'GRUPO UNO'!L423</f>
        <v>4967713</v>
      </c>
      <c r="N52" s="507">
        <f>(L52+L53)-M52</f>
        <v>337163</v>
      </c>
      <c r="O52" s="243"/>
      <c r="P52" s="255">
        <f>SUM(Q51:Q52)</f>
        <v>8454800</v>
      </c>
      <c r="Q52" s="253">
        <v>5160000</v>
      </c>
      <c r="R52" s="256">
        <f>+Q52-L52</f>
        <v>430000</v>
      </c>
      <c r="S52" s="250" t="s">
        <v>2568</v>
      </c>
      <c r="T52" s="206"/>
    </row>
    <row r="53" spans="1:20" s="208" customFormat="1" ht="33" customHeight="1" x14ac:dyDescent="0.2">
      <c r="A53" s="500" t="s">
        <v>2573</v>
      </c>
      <c r="B53" s="501"/>
      <c r="C53" s="501"/>
      <c r="D53" s="502"/>
      <c r="E53" s="490"/>
      <c r="F53" s="495"/>
      <c r="G53" s="470"/>
      <c r="H53" s="470"/>
      <c r="I53" s="470"/>
      <c r="J53" s="496"/>
      <c r="K53" s="504"/>
      <c r="L53" s="243">
        <v>574876</v>
      </c>
      <c r="M53" s="506"/>
      <c r="N53" s="507"/>
      <c r="O53" s="243"/>
      <c r="P53" s="255"/>
      <c r="Q53" s="253">
        <v>5055990</v>
      </c>
      <c r="R53" s="254">
        <f>+L54-Q53</f>
        <v>0</v>
      </c>
      <c r="S53" s="250"/>
      <c r="T53" s="206"/>
    </row>
    <row r="54" spans="1:20" s="208" customFormat="1" ht="16.5" customHeight="1" x14ac:dyDescent="0.2">
      <c r="A54" s="485" t="s">
        <v>2376</v>
      </c>
      <c r="B54" s="485"/>
      <c r="C54" s="485"/>
      <c r="D54" s="485"/>
      <c r="E54" s="491"/>
      <c r="F54" s="497"/>
      <c r="G54" s="498"/>
      <c r="H54" s="498"/>
      <c r="I54" s="498"/>
      <c r="J54" s="499"/>
      <c r="K54" s="224" t="s">
        <v>2377</v>
      </c>
      <c r="L54" s="243">
        <v>5055990</v>
      </c>
      <c r="M54" s="243">
        <f>+'GRUPO DOS'!L83</f>
        <v>4518830</v>
      </c>
      <c r="N54" s="243">
        <f t="shared" si="5"/>
        <v>537160</v>
      </c>
      <c r="O54" s="243"/>
      <c r="Q54" s="237">
        <f>SUM(Q51:Q53)</f>
        <v>13510790</v>
      </c>
      <c r="R54" s="226">
        <f>SUM(R51:R53)</f>
        <v>430000</v>
      </c>
      <c r="S54" s="217">
        <f>+L55+430000</f>
        <v>13510790</v>
      </c>
      <c r="T54" s="206"/>
    </row>
    <row r="55" spans="1:20" s="208" customFormat="1" ht="16.5" customHeight="1" x14ac:dyDescent="0.2">
      <c r="A55" s="486" t="s">
        <v>2567</v>
      </c>
      <c r="B55" s="486"/>
      <c r="C55" s="486"/>
      <c r="D55" s="486"/>
      <c r="E55" s="486"/>
      <c r="F55" s="486"/>
      <c r="G55" s="486"/>
      <c r="H55" s="486"/>
      <c r="I55" s="486"/>
      <c r="J55" s="486"/>
      <c r="L55" s="281">
        <f>+L54+L51+L52</f>
        <v>13080790</v>
      </c>
      <c r="M55" s="263">
        <f>SUM(M51:M54)</f>
        <v>12550283</v>
      </c>
      <c r="N55" s="263">
        <f>SUM(N51:N54)</f>
        <v>1105383</v>
      </c>
      <c r="O55" s="263"/>
      <c r="Q55" s="237"/>
      <c r="R55" s="206"/>
      <c r="S55" s="206"/>
      <c r="T55" s="206"/>
    </row>
    <row r="56" spans="1:20" s="208" customFormat="1" ht="16.5" customHeight="1" x14ac:dyDescent="0.2">
      <c r="A56" s="218"/>
      <c r="B56" s="218"/>
      <c r="C56" s="218"/>
      <c r="D56" s="219"/>
      <c r="E56" s="218"/>
      <c r="F56" s="220"/>
      <c r="G56" s="220"/>
      <c r="H56" s="220"/>
      <c r="I56" s="220"/>
      <c r="J56" s="221"/>
      <c r="K56" s="222"/>
      <c r="L56" s="242"/>
      <c r="M56" s="242"/>
      <c r="N56" s="242"/>
      <c r="O56" s="242"/>
      <c r="Q56" s="237"/>
      <c r="R56" s="206"/>
      <c r="S56" s="206"/>
      <c r="T56" s="206"/>
    </row>
    <row r="57" spans="1:20" s="208" customFormat="1" ht="27" customHeight="1" x14ac:dyDescent="0.2">
      <c r="A57" s="218"/>
      <c r="B57" s="218"/>
      <c r="C57" s="218"/>
      <c r="D57" s="219"/>
      <c r="E57" s="218"/>
      <c r="F57" s="220"/>
      <c r="G57" s="220"/>
      <c r="H57" s="220"/>
      <c r="I57" s="220"/>
      <c r="J57" s="221"/>
      <c r="K57" s="222"/>
      <c r="L57" s="242"/>
      <c r="M57" s="242"/>
      <c r="N57" s="242"/>
      <c r="O57" s="242"/>
      <c r="P57" s="249">
        <f>P52+P48+P32+S37</f>
        <v>133320936</v>
      </c>
      <c r="Q57" s="237">
        <f>+L32+L37+L48+L55</f>
        <v>149888804</v>
      </c>
      <c r="R57" s="206">
        <f>+R32+R48+R54</f>
        <v>17581069</v>
      </c>
      <c r="S57" s="206">
        <f>+S32+S37+S48+S54</f>
        <v>167469873</v>
      </c>
      <c r="T57" s="206" t="s">
        <v>2550</v>
      </c>
    </row>
    <row r="58" spans="1:20" s="208" customFormat="1" ht="16.5" customHeight="1" x14ac:dyDescent="0.2">
      <c r="A58" s="516"/>
      <c r="B58" s="516"/>
      <c r="C58" s="516"/>
      <c r="D58" s="516"/>
      <c r="E58" s="516"/>
      <c r="F58" s="516"/>
      <c r="G58" s="516"/>
      <c r="H58" s="516"/>
      <c r="I58" s="516"/>
      <c r="J58" s="516"/>
      <c r="K58" s="516"/>
      <c r="L58" s="516"/>
      <c r="M58" s="266"/>
      <c r="N58" s="266"/>
      <c r="O58" s="266"/>
      <c r="P58" s="249">
        <f>Q53+P33+Q46</f>
        <v>34148937</v>
      </c>
      <c r="Q58" s="237"/>
      <c r="R58" s="206"/>
      <c r="S58" s="206">
        <v>167469873</v>
      </c>
      <c r="T58" s="206"/>
    </row>
    <row r="59" spans="1:20" s="208" customFormat="1" ht="30.75" customHeight="1" x14ac:dyDescent="0.2">
      <c r="A59" s="218"/>
      <c r="B59" s="218"/>
      <c r="C59" s="218"/>
      <c r="D59" s="219"/>
      <c r="E59" s="218"/>
      <c r="F59" s="220"/>
      <c r="G59" s="220"/>
      <c r="H59" s="220"/>
      <c r="I59" s="220"/>
      <c r="J59" s="221"/>
      <c r="K59" s="222"/>
      <c r="L59" s="242"/>
      <c r="M59" s="242"/>
      <c r="N59" s="242"/>
      <c r="O59" s="242"/>
      <c r="P59" s="249">
        <f>SUM(P57:P58)</f>
        <v>167469873</v>
      </c>
      <c r="Q59" s="239">
        <f>+S58-Q57</f>
        <v>17581069</v>
      </c>
      <c r="R59" s="206"/>
      <c r="S59" s="206"/>
      <c r="T59" s="206"/>
    </row>
    <row r="60" spans="1:20" ht="15.75" x14ac:dyDescent="0.2">
      <c r="A60" s="516"/>
      <c r="B60" s="516"/>
      <c r="C60" s="516"/>
      <c r="D60" s="516"/>
      <c r="E60" s="516"/>
      <c r="F60" s="516"/>
      <c r="G60" s="516"/>
      <c r="H60" s="516"/>
      <c r="I60" s="516"/>
      <c r="J60" s="516"/>
      <c r="K60" s="516"/>
      <c r="L60" s="516"/>
      <c r="M60" s="266"/>
      <c r="N60" s="266"/>
      <c r="O60" s="266"/>
    </row>
  </sheetData>
  <mergeCells count="70">
    <mergeCell ref="A48:J48"/>
    <mergeCell ref="A50:L50"/>
    <mergeCell ref="N52:N53"/>
    <mergeCell ref="A58:L58"/>
    <mergeCell ref="A60:L60"/>
    <mergeCell ref="A51:D51"/>
    <mergeCell ref="A52:D52"/>
    <mergeCell ref="A54:D54"/>
    <mergeCell ref="A55:J55"/>
    <mergeCell ref="A53:D53"/>
    <mergeCell ref="E51:E54"/>
    <mergeCell ref="F51:J54"/>
    <mergeCell ref="K52:K53"/>
    <mergeCell ref="M52:M53"/>
    <mergeCell ref="A37:J37"/>
    <mergeCell ref="A39:L39"/>
    <mergeCell ref="A40:D40"/>
    <mergeCell ref="E40:E47"/>
    <mergeCell ref="F40:J47"/>
    <mergeCell ref="A41:D41"/>
    <mergeCell ref="A42:D42"/>
    <mergeCell ref="A43:D43"/>
    <mergeCell ref="A44:D44"/>
    <mergeCell ref="A45:D45"/>
    <mergeCell ref="A46:D46"/>
    <mergeCell ref="A47:D47"/>
    <mergeCell ref="A32:J32"/>
    <mergeCell ref="A34:L34"/>
    <mergeCell ref="A35:D35"/>
    <mergeCell ref="E35:E36"/>
    <mergeCell ref="F35:J36"/>
    <mergeCell ref="A36:D36"/>
    <mergeCell ref="A24:A31"/>
    <mergeCell ref="B24:D24"/>
    <mergeCell ref="B25:D25"/>
    <mergeCell ref="B26:D26"/>
    <mergeCell ref="B27:D27"/>
    <mergeCell ref="B28:D28"/>
    <mergeCell ref="B29:D29"/>
    <mergeCell ref="B30:D30"/>
    <mergeCell ref="B31:D31"/>
    <mergeCell ref="B17:D17"/>
    <mergeCell ref="A18:A23"/>
    <mergeCell ref="B18:D18"/>
    <mergeCell ref="B19:D19"/>
    <mergeCell ref="B20:D20"/>
    <mergeCell ref="B21:D21"/>
    <mergeCell ref="B22:D22"/>
    <mergeCell ref="B23:D23"/>
    <mergeCell ref="B16:D16"/>
    <mergeCell ref="A5:L5"/>
    <mergeCell ref="B6:D6"/>
    <mergeCell ref="F6:J6"/>
    <mergeCell ref="A7:A17"/>
    <mergeCell ref="B7:D7"/>
    <mergeCell ref="E7:E31"/>
    <mergeCell ref="F7:J31"/>
    <mergeCell ref="B8:D8"/>
    <mergeCell ref="B9:D9"/>
    <mergeCell ref="B10:D10"/>
    <mergeCell ref="B11:D11"/>
    <mergeCell ref="B12:D12"/>
    <mergeCell ref="B13:D13"/>
    <mergeCell ref="B14:D14"/>
    <mergeCell ref="B15:D15"/>
    <mergeCell ref="A2:C2"/>
    <mergeCell ref="E2:I2"/>
    <mergeCell ref="K2:L2"/>
    <mergeCell ref="A3:C3"/>
    <mergeCell ref="E3:I3"/>
  </mergeCells>
  <pageMargins left="0.25" right="0.25" top="0.75" bottom="0.75" header="0.3" footer="0.3"/>
  <pageSetup scale="45" orientation="portrait" r:id="rId1"/>
  <headerFooter differentFirst="1">
    <oddHeader>&amp;LPLAN DE NECESIDADES CENTRALIZADO No.&amp;U00011938/&amp;U  QUE EMITE  EL COMANDO DE LA CENACMED  PARA LA PARTIDA  “SERVICIO DE REVISION TECNICOMECANICA Y DE EMISIONES CONTAMINANTES PARA EL PARQUE AUTOMOTOR DE LAS UNIDADES . EN LA VIGENCIA 2025</oddHeader>
    <oddFooter>&amp;R&amp;P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9</vt:i4>
      </vt:variant>
      <vt:variant>
        <vt:lpstr>Rangos con nombre</vt:lpstr>
      </vt:variant>
      <vt:variant>
        <vt:i4>5</vt:i4>
      </vt:variant>
    </vt:vector>
  </HeadingPairs>
  <TitlesOfParts>
    <vt:vector size="14" baseType="lpstr">
      <vt:lpstr>CONTRATO </vt:lpstr>
      <vt:lpstr>GRUPO UNO</vt:lpstr>
      <vt:lpstr>REDUCCION Y ADICION</vt:lpstr>
      <vt:lpstr>UND MEDELLIN</vt:lpstr>
      <vt:lpstr>GRUPO DOS</vt:lpstr>
      <vt:lpstr>UND PTO BERRIO</vt:lpstr>
      <vt:lpstr>PTO CANT MIN DEL PROCESO</vt:lpstr>
      <vt:lpstr>DISTRIBUCION PTO</vt:lpstr>
      <vt:lpstr>PLAN CONSOLIDADO</vt:lpstr>
      <vt:lpstr>'CONTRATO '!Área_de_impresión</vt:lpstr>
      <vt:lpstr>'DISTRIBUCION PTO'!Área_de_impresión</vt:lpstr>
      <vt:lpstr>'GRUPO UNO'!Área_de_impresión</vt:lpstr>
      <vt:lpstr>'PLAN CONSOLIDADO'!Área_de_impresión</vt:lpstr>
      <vt:lpstr>'REDUCCION Y ADICION'!Área_de_impresión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ASUS</dc:creator>
  <cp:keywords/>
  <dc:description/>
  <cp:lastModifiedBy>ASUS</cp:lastModifiedBy>
  <dcterms:created xsi:type="dcterms:W3CDTF">2025-04-15T15:37:41Z</dcterms:created>
  <dcterms:modified xsi:type="dcterms:W3CDTF">2025-09-12T22:03:59Z</dcterms:modified>
  <cp:category/>
  <cp:contentStatus/>
</cp:coreProperties>
</file>